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harts/chart6.xml" ContentType="application/vnd.openxmlformats-officedocument.drawingml.chart+xml"/>
  <Override PartName="/xl/drawings/drawing9.xml" ContentType="application/vnd.openxmlformats-officedocument.drawing+xml"/>
  <Override PartName="/xl/comments2.xml" ContentType="application/vnd.openxmlformats-officedocument.spreadsheetml.comments+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omments3.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3.xml" ContentType="application/vnd.openxmlformats-officedocument.drawing+xml"/>
  <Override PartName="/xl/comments4.xml" ContentType="application/vnd.openxmlformats-officedocument.spreadsheetml.comments+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14.xml" ContentType="application/vnd.openxmlformats-officedocument.drawing+xml"/>
  <Override PartName="/xl/comments5.xml" ContentType="application/vnd.openxmlformats-officedocument.spreadsheetml.comments+xml"/>
  <Override PartName="/xl/charts/chart18.xml" ContentType="application/vnd.openxmlformats-officedocument.drawingml.chart+xml"/>
  <Override PartName="/xl/charts/chart19.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charts/chart20.xml" ContentType="application/vnd.openxmlformats-officedocument.drawingml.chart+xml"/>
  <Override PartName="/xl/drawings/drawing17.xml" ContentType="application/vnd.openxmlformats-officedocument.drawing+xml"/>
  <Override PartName="/xl/charts/chart21.xml" ContentType="application/vnd.openxmlformats-officedocument.drawingml.chart+xml"/>
  <Override PartName="/xl/drawings/drawing18.xml" ContentType="application/vnd.openxmlformats-officedocument.drawing+xml"/>
  <Override PartName="/xl/charts/chart22.xml" ContentType="application/vnd.openxmlformats-officedocument.drawingml.chart+xml"/>
  <Override PartName="/xl/drawings/drawing19.xml" ContentType="application/vnd.openxmlformats-officedocument.drawing+xml"/>
  <Override PartName="/xl/charts/chart23.xml" ContentType="application/vnd.openxmlformats-officedocument.drawingml.chart+xml"/>
  <Override PartName="/xl/drawings/drawing20.xml" ContentType="application/vnd.openxmlformats-officedocument.drawing+xml"/>
  <Override PartName="/xl/charts/chart24.xml" ContentType="application/vnd.openxmlformats-officedocument.drawingml.chart+xml"/>
  <Override PartName="/xl/drawings/drawing21.xml" ContentType="application/vnd.openxmlformats-officedocument.drawing+xml"/>
  <Override PartName="/xl/charts/chart25.xml" ContentType="application/vnd.openxmlformats-officedocument.drawingml.chart+xml"/>
  <Override PartName="/xl/theme/themeOverride6.xml" ContentType="application/vnd.openxmlformats-officedocument.themeOverride+xml"/>
  <Override PartName="/xl/drawings/drawing22.xml" ContentType="application/vnd.openxmlformats-officedocument.drawing+xml"/>
  <Override PartName="/xl/charts/chart26.xml" ContentType="application/vnd.openxmlformats-officedocument.drawingml.chart+xml"/>
  <Override PartName="/xl/theme/themeOverride7.xml" ContentType="application/vnd.openxmlformats-officedocument.themeOverride+xml"/>
  <Override PartName="/xl/drawings/drawing23.xml" ContentType="application/vnd.openxmlformats-officedocument.drawing+xml"/>
  <Override PartName="/xl/charts/chart27.xml" ContentType="application/vnd.openxmlformats-officedocument.drawingml.chart+xml"/>
  <Override PartName="/xl/theme/themeOverride8.xml" ContentType="application/vnd.openxmlformats-officedocument.themeOverride+xml"/>
  <Override PartName="/xl/drawings/drawing24.xml" ContentType="application/vnd.openxmlformats-officedocument.drawing+xml"/>
  <Override PartName="/xl/charts/chart28.xml" ContentType="application/vnd.openxmlformats-officedocument.drawingml.chart+xml"/>
  <Override PartName="/xl/theme/themeOverride9.xml" ContentType="application/vnd.openxmlformats-officedocument.themeOverride+xml"/>
  <Override PartName="/xl/charts/chart29.xml" ContentType="application/vnd.openxmlformats-officedocument.drawingml.chart+xml"/>
  <Override PartName="/xl/theme/themeOverride10.xml" ContentType="application/vnd.openxmlformats-officedocument.themeOverride+xml"/>
  <Override PartName="/xl/charts/chart30.xml" ContentType="application/vnd.openxmlformats-officedocument.drawingml.chart+xml"/>
  <Override PartName="/xl/theme/themeOverride11.xml" ContentType="application/vnd.openxmlformats-officedocument.themeOverride+xml"/>
  <Override PartName="/xl/charts/chart31.xml" ContentType="application/vnd.openxmlformats-officedocument.drawingml.chart+xml"/>
  <Override PartName="/xl/theme/themeOverride12.xml" ContentType="application/vnd.openxmlformats-officedocument.themeOverride+xml"/>
  <Override PartName="/xl/drawings/drawing25.xml" ContentType="application/vnd.openxmlformats-officedocument.drawing+xml"/>
  <Override PartName="/xl/charts/chart32.xml" ContentType="application/vnd.openxmlformats-officedocument.drawingml.chart+xml"/>
  <Override PartName="/xl/theme/themeOverride13.xml" ContentType="application/vnd.openxmlformats-officedocument.themeOverride+xml"/>
  <Override PartName="/xl/drawings/drawing26.xml" ContentType="application/vnd.openxmlformats-officedocument.drawing+xml"/>
  <Override PartName="/xl/charts/chart33.xml" ContentType="application/vnd.openxmlformats-officedocument.drawingml.chart+xml"/>
  <Override PartName="/xl/theme/themeOverride14.xml" ContentType="application/vnd.openxmlformats-officedocument.themeOverride+xml"/>
  <Override PartName="/xl/drawings/drawing27.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8.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xl/drawings/drawing29.xml" ContentType="application/vnd.openxmlformats-officedocument.drawing+xml"/>
  <Override PartName="/xl/charts/chart38.xml" ContentType="application/vnd.openxmlformats-officedocument.drawingml.chart+xml"/>
  <Override PartName="/xl/drawings/drawing3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31.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drawings/drawing32.xml" ContentType="application/vnd.openxmlformats-officedocument.drawing+xml"/>
  <Override PartName="/xl/charts/chart45.xml" ContentType="application/vnd.openxmlformats-officedocument.drawingml.chart+xml"/>
  <Override PartName="/xl/drawings/drawing33.xml" ContentType="application/vnd.openxmlformats-officedocument.drawing+xml"/>
  <Override PartName="/xl/comments6.xml" ContentType="application/vnd.openxmlformats-officedocument.spreadsheetml.comments+xml"/>
  <Override PartName="/xl/charts/chart46.xml" ContentType="application/vnd.openxmlformats-officedocument.drawingml.chart+xml"/>
  <Override PartName="/xl/theme/themeOverride15.xml" ContentType="application/vnd.openxmlformats-officedocument.themeOverride+xml"/>
  <Override PartName="/xl/drawings/drawing34.xml" ContentType="application/vnd.openxmlformats-officedocument.drawing+xml"/>
  <Override PartName="/xl/charts/chart47.xml" ContentType="application/vnd.openxmlformats-officedocument.drawingml.chart+xml"/>
  <Override PartName="/xl/drawings/drawing35.xml" ContentType="application/vnd.openxmlformats-officedocument.drawingml.chartshapes+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36.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37.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38.xml" ContentType="application/vnd.openxmlformats-officedocument.drawing+xml"/>
  <Override PartName="/xl/charts/chart57.xml" ContentType="application/vnd.openxmlformats-officedocument.drawingml.chart+xml"/>
  <Override PartName="/xl/drawings/drawing39.xml" ContentType="application/vnd.openxmlformats-officedocument.drawing+xml"/>
  <Override PartName="/xl/charts/chart58.xml" ContentType="application/vnd.openxmlformats-officedocument.drawingml.chart+xml"/>
  <Override PartName="/xl/drawings/drawing40.xml" ContentType="application/vnd.openxmlformats-officedocument.drawing+xml"/>
  <Override PartName="/xl/charts/chart59.xml" ContentType="application/vnd.openxmlformats-officedocument.drawingml.chart+xml"/>
  <Override PartName="/xl/theme/themeOverride16.xml" ContentType="application/vnd.openxmlformats-officedocument.themeOverride+xml"/>
  <Override PartName="/xl/charts/chart60.xml" ContentType="application/vnd.openxmlformats-officedocument.drawingml.chart+xml"/>
  <Override PartName="/xl/theme/themeOverride17.xml" ContentType="application/vnd.openxmlformats-officedocument.themeOverride+xml"/>
  <Override PartName="/xl/drawings/drawing41.xml" ContentType="application/vnd.openxmlformats-officedocument.drawing+xml"/>
  <Override PartName="/xl/charts/chart61.xml" ContentType="application/vnd.openxmlformats-officedocument.drawingml.chart+xml"/>
  <Override PartName="/xl/theme/themeOverride18.xml" ContentType="application/vnd.openxmlformats-officedocument.themeOverride+xml"/>
  <Override PartName="/xl/charts/chart62.xml" ContentType="application/vnd.openxmlformats-officedocument.drawingml.chart+xml"/>
  <Override PartName="/xl/theme/themeOverride19.xml" ContentType="application/vnd.openxmlformats-officedocument.themeOverride+xml"/>
  <Override PartName="/xl/drawings/drawing42.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drawings/drawing43.xml" ContentType="application/vnd.openxmlformats-officedocument.drawing+xml"/>
  <Override PartName="/xl/charts/chart67.xml" ContentType="application/vnd.openxmlformats-officedocument.drawingml.chart+xml"/>
  <Override PartName="/xl/theme/themeOverride20.xml" ContentType="application/vnd.openxmlformats-officedocument.themeOverride+xml"/>
  <Override PartName="/xl/drawings/drawing44.xml" ContentType="application/vnd.openxmlformats-officedocument.drawing+xml"/>
  <Override PartName="/xl/charts/chart68.xml" ContentType="application/vnd.openxmlformats-officedocument.drawingml.chart+xml"/>
  <Override PartName="/xl/theme/themeOverride21.xml" ContentType="application/vnd.openxmlformats-officedocument.themeOverride+xml"/>
  <Override PartName="/xl/charts/chart69.xml" ContentType="application/vnd.openxmlformats-officedocument.drawingml.chart+xml"/>
  <Override PartName="/xl/theme/themeOverride22.xml" ContentType="application/vnd.openxmlformats-officedocument.themeOverride+xml"/>
  <Override PartName="/xl/drawings/drawing45.xml" ContentType="application/vnd.openxmlformats-officedocument.drawing+xml"/>
  <Override PartName="/xl/drawings/drawing46.xml" ContentType="application/vnd.openxmlformats-officedocument.drawing+xml"/>
  <Override PartName="/xl/comments7.xml" ContentType="application/vnd.openxmlformats-officedocument.spreadsheetml.comments+xml"/>
  <Override PartName="/xl/charts/chart70.xml" ContentType="application/vnd.openxmlformats-officedocument.drawingml.chart+xml"/>
  <Override PartName="/xl/theme/themeOverride23.xml" ContentType="application/vnd.openxmlformats-officedocument.themeOverride+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71.xml" ContentType="application/vnd.openxmlformats-officedocument.drawingml.chart+xml"/>
  <Override PartName="/xl/theme/themeOverride24.xml" ContentType="application/vnd.openxmlformats-officedocument.themeOverride+xml"/>
  <Override PartName="/xl/charts/chart72.xml" ContentType="application/vnd.openxmlformats-officedocument.drawingml.chart+xml"/>
  <Override PartName="/xl/theme/themeOverride25.xml" ContentType="application/vnd.openxmlformats-officedocument.themeOverride+xml"/>
  <Override PartName="/xl/charts/chart73.xml" ContentType="application/vnd.openxmlformats-officedocument.drawingml.chart+xml"/>
  <Override PartName="/xl/theme/themeOverride26.xml" ContentType="application/vnd.openxmlformats-officedocument.themeOverride+xml"/>
  <Override PartName="/xl/charts/chart74.xml" ContentType="application/vnd.openxmlformats-officedocument.drawingml.chart+xml"/>
  <Override PartName="/xl/theme/themeOverride27.xml" ContentType="application/vnd.openxmlformats-officedocument.themeOverride+xml"/>
  <Override PartName="/xl/drawings/drawing51.xml" ContentType="application/vnd.openxmlformats-officedocument.drawing+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drawings/drawing52.xml" ContentType="application/vnd.openxmlformats-officedocument.drawing+xml"/>
  <Override PartName="/xl/comments8.xml" ContentType="application/vnd.openxmlformats-officedocument.spreadsheetml.comments+xml"/>
  <Override PartName="/xl/charts/chart78.xml" ContentType="application/vnd.openxmlformats-officedocument.drawingml.chart+xml"/>
  <Override PartName="/xl/theme/themeOverride28.xml" ContentType="application/vnd.openxmlformats-officedocument.themeOverride+xml"/>
  <Override PartName="/xl/charts/chart79.xml" ContentType="application/vnd.openxmlformats-officedocument.drawingml.chart+xml"/>
  <Override PartName="/xl/theme/themeOverride29.xml" ContentType="application/vnd.openxmlformats-officedocument.themeOverride+xml"/>
  <Override PartName="/xl/charts/chart80.xml" ContentType="application/vnd.openxmlformats-officedocument.drawingml.chart+xml"/>
  <Override PartName="/xl/theme/themeOverride30.xml" ContentType="application/vnd.openxmlformats-officedocument.themeOverride+xml"/>
  <Override PartName="/xl/charts/chart81.xml" ContentType="application/vnd.openxmlformats-officedocument.drawingml.chart+xml"/>
  <Override PartName="/xl/theme/themeOverride31.xml" ContentType="application/vnd.openxmlformats-officedocument.themeOverride+xml"/>
  <Override PartName="/xl/charts/chart82.xml" ContentType="application/vnd.openxmlformats-officedocument.drawingml.chart+xml"/>
  <Override PartName="/xl/theme/themeOverride32.xml" ContentType="application/vnd.openxmlformats-officedocument.themeOverride+xml"/>
  <Override PartName="/xl/drawings/drawing53.xml" ContentType="application/vnd.openxmlformats-officedocument.drawing+xml"/>
  <Override PartName="/xl/charts/chart83.xml" ContentType="application/vnd.openxmlformats-officedocument.drawingml.chart+xml"/>
  <Override PartName="/xl/theme/themeOverride33.xml" ContentType="application/vnd.openxmlformats-officedocument.themeOverride+xml"/>
  <Override PartName="/xl/drawings/drawing54.xml" ContentType="application/vnd.openxmlformats-officedocument.drawing+xml"/>
  <Override PartName="/xl/charts/chart84.xml" ContentType="application/vnd.openxmlformats-officedocument.drawingml.chart+xml"/>
  <Override PartName="/xl/theme/themeOverride34.xml" ContentType="application/vnd.openxmlformats-officedocument.themeOverride+xml"/>
  <Override PartName="/xl/charts/chart8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xml"/>
  <Override PartName="/xl/charts/chart86.xml" ContentType="application/vnd.openxmlformats-officedocument.drawingml.chart+xml"/>
  <Override PartName="/xl/theme/themeOverride36.xml" ContentType="application/vnd.openxmlformats-officedocument.themeOverride+xml"/>
  <Override PartName="/xl/charts/chart87.xml" ContentType="application/vnd.openxmlformats-officedocument.drawingml.chart+xml"/>
  <Override PartName="/xl/theme/themeOverride37.xml" ContentType="application/vnd.openxmlformats-officedocument.themeOverride+xml"/>
  <Override PartName="/xl/charts/chart88.xml" ContentType="application/vnd.openxmlformats-officedocument.drawingml.chart+xml"/>
  <Override PartName="/xl/theme/themeOverride38.xml" ContentType="application/vnd.openxmlformats-officedocument.themeOverride+xml"/>
  <Override PartName="/xl/drawings/drawing56.xml" ContentType="application/vnd.openxmlformats-officedocument.drawing+xml"/>
  <Override PartName="/xl/comments9.xml" ContentType="application/vnd.openxmlformats-officedocument.spreadsheetml.comments+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drawings/drawing57.xml" ContentType="application/vnd.openxmlformats-officedocument.drawing+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drawings/drawing58.xml" ContentType="application/vnd.openxmlformats-officedocument.drawing+xml"/>
  <Override PartName="/xl/charts/chart101.xml" ContentType="application/vnd.openxmlformats-officedocument.drawingml.chart+xml"/>
  <Override PartName="/xl/drawings/drawing59.xml" ContentType="application/vnd.openxmlformats-officedocument.drawing+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drawings/drawing60.xml" ContentType="application/vnd.openxmlformats-officedocument.drawing+xml"/>
  <Override PartName="/xl/charts/chart106.xml" ContentType="application/vnd.openxmlformats-officedocument.drawingml.chart+xml"/>
  <Override PartName="/xl/drawings/drawing61.xml" ContentType="application/vnd.openxmlformats-officedocument.drawing+xml"/>
  <Override PartName="/xl/drawings/drawing62.xml" ContentType="application/vnd.openxmlformats-officedocument.drawing+xml"/>
  <Override PartName="/xl/charts/chart107.xml" ContentType="application/vnd.openxmlformats-officedocument.drawingml.chart+xml"/>
  <Override PartName="/xl/drawings/drawing63.xml" ContentType="application/vnd.openxmlformats-officedocument.drawing+xml"/>
  <Override PartName="/xl/comments10.xml" ContentType="application/vnd.openxmlformats-officedocument.spreadsheetml.comments+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drawings/drawing64.xml" ContentType="application/vnd.openxmlformats-officedocument.drawing+xml"/>
  <Override PartName="/xl/charts/chart112.xml" ContentType="application/vnd.openxmlformats-officedocument.drawingml.chart+xml"/>
  <Override PartName="/xl/theme/themeOverride39.xml" ContentType="application/vnd.openxmlformats-officedocument.themeOverride+xml"/>
  <Override PartName="/xl/drawings/drawing65.xml" ContentType="application/vnd.openxmlformats-officedocument.drawing+xml"/>
  <Override PartName="/xl/charts/chart113.xml" ContentType="application/vnd.openxmlformats-officedocument.drawingml.chart+xml"/>
  <Override PartName="/xl/drawings/drawing66.xml" ContentType="application/vnd.openxmlformats-officedocument.drawing+xml"/>
  <Override PartName="/xl/charts/chart114.xml" ContentType="application/vnd.openxmlformats-officedocument.drawingml.chart+xml"/>
  <Override PartName="/xl/theme/themeOverride40.xml" ContentType="application/vnd.openxmlformats-officedocument.themeOverride+xml"/>
  <Override PartName="/xl/drawings/drawing67.xml" ContentType="application/vnd.openxmlformats-officedocument.drawing+xml"/>
  <Override PartName="/xl/charts/chart115.xml" ContentType="application/vnd.openxmlformats-officedocument.drawingml.chart+xml"/>
  <Override PartName="/xl/drawings/drawing68.xml" ContentType="application/vnd.openxmlformats-officedocument.drawing+xml"/>
  <Override PartName="/xl/charts/chart116.xml" ContentType="application/vnd.openxmlformats-officedocument.drawingml.chart+xml"/>
  <Override PartName="/xl/theme/themeOverride41.xml" ContentType="application/vnd.openxmlformats-officedocument.themeOverride+xml"/>
  <Override PartName="/xl/drawings/drawing69.xml" ContentType="application/vnd.openxmlformats-officedocument.drawing+xml"/>
  <Override PartName="/xl/charts/chart117.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charts/chart118.xml" ContentType="application/vnd.openxmlformats-officedocument.drawingml.chart+xml"/>
  <Override PartName="/xl/drawings/drawing72.xml" ContentType="application/vnd.openxmlformats-officedocument.drawingml.chartshapes+xml"/>
  <Override PartName="/xl/drawings/drawing73.xml" ContentType="application/vnd.openxmlformats-officedocument.drawing+xml"/>
  <Override PartName="/xl/charts/chart119.xml" ContentType="application/vnd.openxmlformats-officedocument.drawingml.chart+xml"/>
  <Override PartName="/xl/drawings/drawing74.xml" ContentType="application/vnd.openxmlformats-officedocument.drawingml.chartshapes+xml"/>
  <Override PartName="/xl/drawings/drawing75.xml" ContentType="application/vnd.openxmlformats-officedocument.drawing+xml"/>
  <Override PartName="/xl/charts/chart120.xml" ContentType="application/vnd.openxmlformats-officedocument.drawingml.chart+xml"/>
  <Override PartName="/xl/drawings/drawing76.xml" ContentType="application/vnd.openxmlformats-officedocument.drawingml.chartshapes+xml"/>
  <Override PartName="/xl/drawings/drawing77.xml" ContentType="application/vnd.openxmlformats-officedocument.drawing+xml"/>
  <Override PartName="/xl/charts/chart121.xml" ContentType="application/vnd.openxmlformats-officedocument.drawingml.chart+xml"/>
  <Override PartName="/xl/drawings/drawing78.xml" ContentType="application/vnd.openxmlformats-officedocument.drawingml.chartshapes+xml"/>
  <Override PartName="/xl/drawings/drawing79.xml" ContentType="application/vnd.openxmlformats-officedocument.drawing+xml"/>
  <Override PartName="/xl/charts/chart122.xml" ContentType="application/vnd.openxmlformats-officedocument.drawingml.chart+xml"/>
  <Override PartName="/xl/drawings/drawing80.xml" ContentType="application/vnd.openxmlformats-officedocument.drawingml.chartshapes+xml"/>
  <Override PartName="/xl/drawings/drawing81.xml" ContentType="application/vnd.openxmlformats-officedocument.drawing+xml"/>
  <Override PartName="/xl/charts/chart123.xml" ContentType="application/vnd.openxmlformats-officedocument.drawingml.chart+xml"/>
  <Override PartName="/xl/drawings/drawing82.xml" ContentType="application/vnd.openxmlformats-officedocument.drawing+xml"/>
  <Override PartName="/xl/charts/chart124.xml" ContentType="application/vnd.openxmlformats-officedocument.drawingml.chart+xml"/>
  <Override PartName="/xl/theme/themeOverride42.xml" ContentType="application/vnd.openxmlformats-officedocument.themeOverride+xml"/>
  <Override PartName="/xl/drawings/drawing83.xml" ContentType="application/vnd.openxmlformats-officedocument.drawing+xml"/>
  <Override PartName="/xl/drawings/drawing84.xml" ContentType="application/vnd.openxmlformats-officedocument.drawing+xml"/>
  <Override PartName="/xl/comments11.xml" ContentType="application/vnd.openxmlformats-officedocument.spreadsheetml.comments+xml"/>
  <Override PartName="/xl/charts/chart125.xml" ContentType="application/vnd.openxmlformats-officedocument.drawingml.chart+xml"/>
  <Override PartName="/xl/charts/chart126.xml" ContentType="application/vnd.openxmlformats-officedocument.drawingml.chart+xml"/>
  <Override PartName="/xl/charts/chart127.xml" ContentType="application/vnd.openxmlformats-officedocument.drawingml.chart+xml"/>
  <Override PartName="/xl/charts/chart128.xml" ContentType="application/vnd.openxmlformats-officedocument.drawingml.chart+xml"/>
  <Override PartName="/xl/drawings/drawing85.xml" ContentType="application/vnd.openxmlformats-officedocument.drawing+xml"/>
  <Override PartName="/xl/comments12.xml" ContentType="application/vnd.openxmlformats-officedocument.spreadsheetml.comments+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drawings/drawing86.xml" ContentType="application/vnd.openxmlformats-officedocument.drawing+xml"/>
  <Override PartName="/xl/charts/chart13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bookViews>
    <workbookView xWindow="1710" yWindow="-105" windowWidth="13500" windowHeight="7005" tabRatio="921"/>
  </bookViews>
  <sheets>
    <sheet name="2018 Contents" sheetId="247" r:id="rId1"/>
    <sheet name="Commodity Prices" sheetId="714" r:id="rId2"/>
    <sheet name="CP1" sheetId="406" r:id="rId3"/>
    <sheet name="CP2" sheetId="405" r:id="rId4"/>
    <sheet name="CP3" sheetId="522" r:id="rId5"/>
    <sheet name="CP4" sheetId="523" r:id="rId6"/>
    <sheet name="CP5" sheetId="525" r:id="rId7"/>
    <sheet name="3. Decarb. &amp; Decentral." sheetId="86" r:id="rId8"/>
    <sheet name="3.1" sheetId="728" r:id="rId9"/>
    <sheet name="3.2" sheetId="729" r:id="rId10"/>
    <sheet name="3.3" sheetId="718" r:id="rId11"/>
    <sheet name="3.4" sheetId="719" r:id="rId12"/>
    <sheet name="3.5" sheetId="709" r:id="rId13"/>
    <sheet name="3.6" sheetId="664" r:id="rId14"/>
    <sheet name="d.1" sheetId="740" r:id="rId15"/>
    <sheet name="4.Energy Demand" sheetId="3" r:id="rId16"/>
    <sheet name="4.1a" sheetId="720" r:id="rId17"/>
    <sheet name="4.1b" sheetId="721" r:id="rId18"/>
    <sheet name="4.1c" sheetId="722" r:id="rId19"/>
    <sheet name="4.1d" sheetId="723" r:id="rId20"/>
    <sheet name="4.2" sheetId="598" r:id="rId21"/>
    <sheet name="4.3" sheetId="595" r:id="rId22"/>
    <sheet name="4.4" sheetId="731" r:id="rId23"/>
    <sheet name="4.5" sheetId="532" r:id="rId24"/>
    <sheet name="4.6" sheetId="616" r:id="rId25"/>
    <sheet name="4.7" sheetId="531" r:id="rId26"/>
    <sheet name="4.8" sheetId="618" r:id="rId27"/>
    <sheet name="4.10" sheetId="669" r:id="rId28"/>
    <sheet name="4.11" sheetId="732" r:id="rId29"/>
    <sheet name="4.12" sheetId="733" r:id="rId30"/>
    <sheet name="4.13" sheetId="734" r:id="rId31"/>
    <sheet name="4.14" sheetId="670" r:id="rId32"/>
    <sheet name="4.15" sheetId="641" r:id="rId33"/>
    <sheet name="4.16" sheetId="619" r:id="rId34"/>
    <sheet name="4.18" sheetId="672" r:id="rId35"/>
    <sheet name="4.19" sheetId="671" r:id="rId36"/>
    <sheet name="4.20" sheetId="674" r:id="rId37"/>
    <sheet name="4.22" sheetId="730" r:id="rId38"/>
    <sheet name="4.25" sheetId="717" r:id="rId39"/>
    <sheet name="GD1" sheetId="589" r:id="rId40"/>
    <sheet name="GD2" sheetId="590" r:id="rId41"/>
    <sheet name="GD3" sheetId="591" r:id="rId42"/>
    <sheet name="GD4" sheetId="596" r:id="rId43"/>
    <sheet name="GD5" sheetId="528" r:id="rId44"/>
    <sheet name="ED1" sheetId="628" r:id="rId45"/>
    <sheet name="ED2" sheetId="620" r:id="rId46"/>
    <sheet name="ED3" sheetId="623" r:id="rId47"/>
    <sheet name="ED4" sheetId="624" r:id="rId48"/>
    <sheet name="ED5" sheetId="625" r:id="rId49"/>
    <sheet name="ED6" sheetId="626" r:id="rId50"/>
    <sheet name="ED7" sheetId="627" r:id="rId51"/>
    <sheet name="ED8" sheetId="622" r:id="rId52"/>
    <sheet name="ED9" sheetId="621" r:id="rId53"/>
    <sheet name="ED10" sheetId="617" r:id="rId54"/>
    <sheet name="ED11" sheetId="615" r:id="rId55"/>
    <sheet name="RT1" sheetId="692" r:id="rId56"/>
    <sheet name="RT2" sheetId="693" r:id="rId57"/>
    <sheet name="RT3" sheetId="694" r:id="rId58"/>
    <sheet name="HT1" sheetId="509" r:id="rId59"/>
    <sheet name="HT2" sheetId="530" r:id="rId60"/>
    <sheet name="5.Energy Supply" sheetId="4" r:id="rId61"/>
    <sheet name="5.1" sheetId="698" r:id="rId62"/>
    <sheet name="5.2_5.3" sheetId="696" r:id="rId63"/>
    <sheet name="5.4" sheetId="701" r:id="rId64"/>
    <sheet name="5.5" sheetId="702" r:id="rId65"/>
    <sheet name="5.6" sheetId="703" r:id="rId66"/>
    <sheet name="5.8" sheetId="704" r:id="rId67"/>
    <sheet name="5.9" sheetId="705" r:id="rId68"/>
    <sheet name="5.10" sheetId="425" r:id="rId69"/>
    <sheet name="5.11" sheetId="404" r:id="rId70"/>
    <sheet name="5.12" sheetId="496" r:id="rId71"/>
    <sheet name="5.13" sheetId="497" r:id="rId72"/>
    <sheet name="5.14" sheetId="738" r:id="rId73"/>
    <sheet name="5.15" sheetId="737" r:id="rId74"/>
    <sheet name="5.16" sheetId="715" r:id="rId75"/>
    <sheet name="5.17" sheetId="408" r:id="rId76"/>
    <sheet name="ES1" sheetId="695" r:id="rId77"/>
    <sheet name="ES2" sheetId="697" r:id="rId78"/>
    <sheet name="GS1" sheetId="409" r:id="rId79"/>
    <sheet name="GS2" sheetId="498" r:id="rId80"/>
  </sheet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76" hidden="1">'ES1'!$A$11:$AN$432</definedName>
    <definedName name="aadsds"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3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7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7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7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6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localSheetId="7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aadsds"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AO_01" localSheetId="3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AO_01" localSheetId="3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KAO_01" localSheetId="6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RiskAfterRecalcMacro" hidden="1">"BetweenIterationsMacro"</definedName>
    <definedName name="RiskAfterSimMacro" hidden="1">""</definedName>
    <definedName name="RiskBeforeRecalcMacro" hidden="1">""</definedName>
    <definedName name="RiskBeforeSimMacro" hidden="1">""</definedName>
    <definedName name="RiskCollectDistributionSamples" hidden="1">1</definedName>
    <definedName name="RiskFixedSeed" hidden="1">2009000</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definedName>
    <definedName name="RiskNumSimulations" hidden="1">1</definedName>
    <definedName name="RiskPauseOnError" hidden="1">FALSE</definedName>
    <definedName name="RiskRunAfterRecalcMacro" hidden="1">TRUE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FALSE</definedName>
    <definedName name="solver_eng" localSheetId="8" hidden="1">1</definedName>
    <definedName name="solver_eng" localSheetId="9" hidden="1">1</definedName>
    <definedName name="solver_neg" localSheetId="8" hidden="1">1</definedName>
    <definedName name="solver_neg" localSheetId="9" hidden="1">1</definedName>
    <definedName name="solver_num" localSheetId="8" hidden="1">0</definedName>
    <definedName name="solver_num" localSheetId="9" hidden="1">0</definedName>
    <definedName name="solver_typ" localSheetId="8" hidden="1">1</definedName>
    <definedName name="solver_typ" localSheetId="9" hidden="1">1</definedName>
    <definedName name="solver_val" localSheetId="8" hidden="1">0</definedName>
    <definedName name="solver_val" localSheetId="9" hidden="1">0</definedName>
    <definedName name="solver_ver" localSheetId="8" hidden="1">3</definedName>
    <definedName name="solver_ver" localSheetId="9" hidden="1">3</definedName>
  </definedNames>
  <calcPr calcId="145621"/>
</workbook>
</file>

<file path=xl/calcChain.xml><?xml version="1.0" encoding="utf-8"?>
<calcChain xmlns="http://schemas.openxmlformats.org/spreadsheetml/2006/main">
  <c r="AA93" i="697" l="1"/>
  <c r="AB93" i="697"/>
  <c r="AC93" i="697"/>
  <c r="AD93" i="697"/>
  <c r="AE93" i="697"/>
  <c r="AF93" i="697"/>
  <c r="AG93" i="697"/>
  <c r="AH93" i="697"/>
  <c r="AI93" i="697"/>
  <c r="AJ93" i="697"/>
  <c r="AK93" i="697"/>
  <c r="AL93" i="697"/>
  <c r="AM93" i="697"/>
  <c r="AN93" i="697"/>
  <c r="AO93" i="697"/>
  <c r="AP93" i="697"/>
  <c r="AQ93" i="697"/>
  <c r="AR93" i="697"/>
  <c r="AS93" i="697"/>
  <c r="AT93" i="697"/>
  <c r="AU93" i="697"/>
  <c r="AV93" i="697"/>
  <c r="AW93" i="697"/>
  <c r="AX93" i="697"/>
  <c r="AY93" i="697"/>
  <c r="AZ93" i="697"/>
  <c r="BA93" i="697"/>
  <c r="BB93" i="697"/>
  <c r="BC93" i="697"/>
  <c r="BD93" i="697"/>
  <c r="BE93" i="697"/>
  <c r="BF93" i="697"/>
  <c r="BG93" i="697"/>
  <c r="Z93" i="697"/>
  <c r="AA70" i="697"/>
  <c r="AB70" i="697"/>
  <c r="AC70" i="697"/>
  <c r="AD70" i="697"/>
  <c r="AE70" i="697"/>
  <c r="AF70" i="697"/>
  <c r="AG70" i="697"/>
  <c r="AH70" i="697"/>
  <c r="AI70" i="697"/>
  <c r="AJ70" i="697"/>
  <c r="AK70" i="697"/>
  <c r="AL70" i="697"/>
  <c r="AM70" i="697"/>
  <c r="AN70" i="697"/>
  <c r="AO70" i="697"/>
  <c r="AP70" i="697"/>
  <c r="AQ70" i="697"/>
  <c r="AR70" i="697"/>
  <c r="AS70" i="697"/>
  <c r="AT70" i="697"/>
  <c r="AU70" i="697"/>
  <c r="AV70" i="697"/>
  <c r="AW70" i="697"/>
  <c r="AX70" i="697"/>
  <c r="AY70" i="697"/>
  <c r="AZ70" i="697"/>
  <c r="BA70" i="697"/>
  <c r="BB70" i="697"/>
  <c r="BC70" i="697"/>
  <c r="BD70" i="697"/>
  <c r="BE70" i="697"/>
  <c r="BF70" i="697"/>
  <c r="BG70" i="697"/>
  <c r="Z70" i="697"/>
  <c r="AB47" i="697"/>
  <c r="AC47" i="697"/>
  <c r="AD47" i="697"/>
  <c r="AE47" i="697"/>
  <c r="AF47" i="697"/>
  <c r="AG47" i="697"/>
  <c r="AH47" i="697"/>
  <c r="AI47" i="697"/>
  <c r="AJ47" i="697"/>
  <c r="AK47" i="697"/>
  <c r="AL47" i="697"/>
  <c r="AM47" i="697"/>
  <c r="AN47" i="697"/>
  <c r="AO47" i="697"/>
  <c r="AP47" i="697"/>
  <c r="AQ47" i="697"/>
  <c r="AR47" i="697"/>
  <c r="AS47" i="697"/>
  <c r="AT47" i="697"/>
  <c r="AU47" i="697"/>
  <c r="AV47" i="697"/>
  <c r="AW47" i="697"/>
  <c r="AX47" i="697"/>
  <c r="AY47" i="697"/>
  <c r="AZ47" i="697"/>
  <c r="BA47" i="697"/>
  <c r="BB47" i="697"/>
  <c r="BC47" i="697"/>
  <c r="BD47" i="697"/>
  <c r="BE47" i="697"/>
  <c r="BF47" i="697"/>
  <c r="BG47" i="697"/>
  <c r="AA47" i="697"/>
  <c r="Z47" i="697"/>
  <c r="A31" i="616" l="1"/>
  <c r="A6" i="616"/>
  <c r="A31" i="734"/>
  <c r="A6" i="734"/>
  <c r="A6" i="622"/>
  <c r="A6" i="705"/>
  <c r="A6" i="723"/>
  <c r="A6" i="722"/>
  <c r="A6" i="721"/>
  <c r="A6" i="720"/>
  <c r="A6" i="617" l="1"/>
  <c r="A6" i="589"/>
  <c r="B17" i="247" l="1"/>
  <c r="A6" i="694" l="1"/>
  <c r="A6" i="528"/>
  <c r="A32" i="590"/>
  <c r="A6" i="590"/>
  <c r="A32" i="589"/>
  <c r="A31" i="669" l="1"/>
  <c r="A6" i="669"/>
  <c r="A81" i="616" l="1"/>
  <c r="A56" i="616"/>
  <c r="A56" i="615"/>
  <c r="A31" i="615"/>
  <c r="A6" i="615"/>
  <c r="W58" i="509" l="1"/>
  <c r="X58" i="509"/>
  <c r="Y58" i="509"/>
  <c r="Z58" i="509"/>
  <c r="AA58" i="509"/>
  <c r="AB58" i="509"/>
  <c r="AC58" i="509"/>
  <c r="AD58" i="509"/>
  <c r="AE58" i="509"/>
  <c r="AF58" i="509"/>
  <c r="AG58" i="509"/>
  <c r="AH58" i="509"/>
  <c r="AI58" i="509"/>
  <c r="AJ58" i="509"/>
  <c r="AK58" i="509"/>
  <c r="AL58" i="509"/>
  <c r="AM58" i="509"/>
  <c r="AN58" i="509"/>
  <c r="AO58" i="509"/>
  <c r="AP58" i="509"/>
  <c r="AQ58" i="509"/>
  <c r="AR58" i="509"/>
  <c r="AS58" i="509"/>
  <c r="AT58" i="509"/>
  <c r="AU58" i="509"/>
  <c r="AV58" i="509"/>
  <c r="AW58" i="509"/>
  <c r="AX58" i="509"/>
  <c r="AY58" i="509"/>
  <c r="AZ58" i="509"/>
  <c r="BA58" i="509"/>
  <c r="BB58" i="509"/>
  <c r="BC58" i="509"/>
  <c r="BD58" i="509"/>
  <c r="BE58" i="509"/>
  <c r="BF58" i="509"/>
  <c r="W44" i="509"/>
  <c r="X44" i="509"/>
  <c r="Y44" i="509"/>
  <c r="Z44" i="509"/>
  <c r="AA44" i="509"/>
  <c r="AB44" i="509"/>
  <c r="AC44" i="509"/>
  <c r="AD44" i="509"/>
  <c r="AE44" i="509"/>
  <c r="AF44" i="509"/>
  <c r="AG44" i="509"/>
  <c r="AH44" i="509"/>
  <c r="AI44" i="509"/>
  <c r="AJ44" i="509"/>
  <c r="AK44" i="509"/>
  <c r="AL44" i="509"/>
  <c r="AM44" i="509"/>
  <c r="AN44" i="509"/>
  <c r="AO44" i="509"/>
  <c r="AP44" i="509"/>
  <c r="AQ44" i="509"/>
  <c r="AR44" i="509"/>
  <c r="AS44" i="509"/>
  <c r="AT44" i="509"/>
  <c r="AU44" i="509"/>
  <c r="AV44" i="509"/>
  <c r="AW44" i="509"/>
  <c r="AX44" i="509"/>
  <c r="AY44" i="509"/>
  <c r="AZ44" i="509"/>
  <c r="BA44" i="509"/>
  <c r="BB44" i="509"/>
  <c r="BC44" i="509"/>
  <c r="BD44" i="509"/>
  <c r="BE44" i="509"/>
  <c r="BF44" i="509"/>
  <c r="W30" i="509"/>
  <c r="X30" i="509"/>
  <c r="Y30" i="509"/>
  <c r="Z30" i="509"/>
  <c r="AA30" i="509"/>
  <c r="AB30" i="509"/>
  <c r="AC30" i="509"/>
  <c r="AD30" i="509"/>
  <c r="AE30" i="509"/>
  <c r="AF30" i="509"/>
  <c r="AG30" i="509"/>
  <c r="AH30" i="509"/>
  <c r="AI30" i="509"/>
  <c r="AJ30" i="509"/>
  <c r="AK30" i="509"/>
  <c r="AL30" i="509"/>
  <c r="AM30" i="509"/>
  <c r="AN30" i="509"/>
  <c r="AO30" i="509"/>
  <c r="AP30" i="509"/>
  <c r="AQ30" i="509"/>
  <c r="AR30" i="509"/>
  <c r="AS30" i="509"/>
  <c r="AT30" i="509"/>
  <c r="AU30" i="509"/>
  <c r="AV30" i="509"/>
  <c r="AW30" i="509"/>
  <c r="AX30" i="509"/>
  <c r="AY30" i="509"/>
  <c r="AZ30" i="509"/>
  <c r="BA30" i="509"/>
  <c r="BB30" i="509"/>
  <c r="BC30" i="509"/>
  <c r="BD30" i="509"/>
  <c r="BE30" i="509"/>
  <c r="BF30" i="509"/>
  <c r="A31" i="617" l="1"/>
  <c r="A106" i="622"/>
  <c r="A81" i="622"/>
  <c r="A56" i="622"/>
  <c r="A31" i="622"/>
  <c r="A56" i="627"/>
  <c r="A30" i="627"/>
  <c r="A6" i="627"/>
  <c r="A80" i="626"/>
  <c r="A55" i="626"/>
  <c r="A30" i="626"/>
  <c r="A6" i="626"/>
  <c r="R20" i="718" l="1"/>
  <c r="Q20" i="718"/>
  <c r="P20" i="718"/>
  <c r="O20" i="718"/>
  <c r="N20" i="718"/>
  <c r="P8" i="703" l="1"/>
  <c r="P9" i="703"/>
  <c r="P10" i="703"/>
  <c r="P11" i="703"/>
  <c r="AA77" i="697" l="1"/>
  <c r="AB77" i="697"/>
  <c r="AC77" i="697"/>
  <c r="AD77" i="697"/>
  <c r="AE77" i="697"/>
  <c r="AF77" i="697"/>
  <c r="AG77" i="697"/>
  <c r="AH77" i="697"/>
  <c r="AI77" i="697"/>
  <c r="AJ77" i="697"/>
  <c r="AK77" i="697"/>
  <c r="AL77" i="697"/>
  <c r="AM77" i="697"/>
  <c r="AN77" i="697"/>
  <c r="AO77" i="697"/>
  <c r="AP77" i="697"/>
  <c r="AQ77" i="697"/>
  <c r="AR77" i="697"/>
  <c r="AS77" i="697"/>
  <c r="AT77" i="697"/>
  <c r="AU77" i="697"/>
  <c r="AV77" i="697"/>
  <c r="AW77" i="697"/>
  <c r="AX77" i="697"/>
  <c r="AY77" i="697"/>
  <c r="AZ77" i="697"/>
  <c r="BA77" i="697"/>
  <c r="BB77" i="697"/>
  <c r="BC77" i="697"/>
  <c r="BD77" i="697"/>
  <c r="BE77" i="697"/>
  <c r="BF77" i="697"/>
  <c r="BG77" i="697"/>
  <c r="AA78" i="697"/>
  <c r="AB78" i="697"/>
  <c r="AC78" i="697"/>
  <c r="AD78" i="697"/>
  <c r="AE78" i="697"/>
  <c r="AF78" i="697"/>
  <c r="AG78" i="697"/>
  <c r="AH78" i="697"/>
  <c r="AI78" i="697"/>
  <c r="AJ78" i="697"/>
  <c r="AK78" i="697"/>
  <c r="AL78" i="697"/>
  <c r="AM78" i="697"/>
  <c r="AN78" i="697"/>
  <c r="AO78" i="697"/>
  <c r="AP78" i="697"/>
  <c r="AQ78" i="697"/>
  <c r="AR78" i="697"/>
  <c r="AS78" i="697"/>
  <c r="AT78" i="697"/>
  <c r="AU78" i="697"/>
  <c r="AV78" i="697"/>
  <c r="AW78" i="697"/>
  <c r="AX78" i="697"/>
  <c r="AY78" i="697"/>
  <c r="AZ78" i="697"/>
  <c r="BA78" i="697"/>
  <c r="BB78" i="697"/>
  <c r="BC78" i="697"/>
  <c r="BD78" i="697"/>
  <c r="BE78" i="697"/>
  <c r="BF78" i="697"/>
  <c r="BG78" i="697"/>
  <c r="AA79" i="697"/>
  <c r="AB79" i="697"/>
  <c r="AC79" i="697"/>
  <c r="AD79" i="697"/>
  <c r="AE79" i="697"/>
  <c r="AF79" i="697"/>
  <c r="AG79" i="697"/>
  <c r="AH79" i="697"/>
  <c r="AI79" i="697"/>
  <c r="AJ79" i="697"/>
  <c r="AK79" i="697"/>
  <c r="AL79" i="697"/>
  <c r="AM79" i="697"/>
  <c r="AN79" i="697"/>
  <c r="AO79" i="697"/>
  <c r="AP79" i="697"/>
  <c r="AQ79" i="697"/>
  <c r="AR79" i="697"/>
  <c r="AS79" i="697"/>
  <c r="AT79" i="697"/>
  <c r="AU79" i="697"/>
  <c r="AV79" i="697"/>
  <c r="AW79" i="697"/>
  <c r="AX79" i="697"/>
  <c r="AY79" i="697"/>
  <c r="AZ79" i="697"/>
  <c r="BA79" i="697"/>
  <c r="BB79" i="697"/>
  <c r="BC79" i="697"/>
  <c r="BD79" i="697"/>
  <c r="BE79" i="697"/>
  <c r="BF79" i="697"/>
  <c r="BG79" i="697"/>
  <c r="AA80" i="697"/>
  <c r="AB80" i="697"/>
  <c r="AC80" i="697"/>
  <c r="AD80" i="697"/>
  <c r="AE80" i="697"/>
  <c r="AF80" i="697"/>
  <c r="AG80" i="697"/>
  <c r="AH80" i="697"/>
  <c r="AI80" i="697"/>
  <c r="AJ80" i="697"/>
  <c r="AK80" i="697"/>
  <c r="AL80" i="697"/>
  <c r="AM80" i="697"/>
  <c r="AN80" i="697"/>
  <c r="AO80" i="697"/>
  <c r="AP80" i="697"/>
  <c r="AQ80" i="697"/>
  <c r="AR80" i="697"/>
  <c r="AS80" i="697"/>
  <c r="AT80" i="697"/>
  <c r="AU80" i="697"/>
  <c r="AV80" i="697"/>
  <c r="AW80" i="697"/>
  <c r="AX80" i="697"/>
  <c r="AY80" i="697"/>
  <c r="AZ80" i="697"/>
  <c r="BA80" i="697"/>
  <c r="BB80" i="697"/>
  <c r="BC80" i="697"/>
  <c r="BD80" i="697"/>
  <c r="BE80" i="697"/>
  <c r="BF80" i="697"/>
  <c r="BG80" i="697"/>
  <c r="AA81" i="697"/>
  <c r="AB81" i="697"/>
  <c r="AC81" i="697"/>
  <c r="AD81" i="697"/>
  <c r="AE81" i="697"/>
  <c r="AF81" i="697"/>
  <c r="AG81" i="697"/>
  <c r="AH81" i="697"/>
  <c r="AI81" i="697"/>
  <c r="AJ81" i="697"/>
  <c r="AK81" i="697"/>
  <c r="AL81" i="697"/>
  <c r="AM81" i="697"/>
  <c r="AN81" i="697"/>
  <c r="AO81" i="697"/>
  <c r="AP81" i="697"/>
  <c r="AQ81" i="697"/>
  <c r="AR81" i="697"/>
  <c r="AS81" i="697"/>
  <c r="AT81" i="697"/>
  <c r="AU81" i="697"/>
  <c r="AV81" i="697"/>
  <c r="AW81" i="697"/>
  <c r="AX81" i="697"/>
  <c r="AY81" i="697"/>
  <c r="AZ81" i="697"/>
  <c r="BA81" i="697"/>
  <c r="BB81" i="697"/>
  <c r="BC81" i="697"/>
  <c r="BD81" i="697"/>
  <c r="BE81" i="697"/>
  <c r="BF81" i="697"/>
  <c r="BG81" i="697"/>
  <c r="AA82" i="697"/>
  <c r="AB82" i="697"/>
  <c r="AC82" i="697"/>
  <c r="AD82" i="697"/>
  <c r="AE82" i="697"/>
  <c r="AF82" i="697"/>
  <c r="AG82" i="697"/>
  <c r="AH82" i="697"/>
  <c r="AI82" i="697"/>
  <c r="AJ82" i="697"/>
  <c r="AK82" i="697"/>
  <c r="AL82" i="697"/>
  <c r="AM82" i="697"/>
  <c r="AN82" i="697"/>
  <c r="AO82" i="697"/>
  <c r="AP82" i="697"/>
  <c r="AQ82" i="697"/>
  <c r="AR82" i="697"/>
  <c r="AS82" i="697"/>
  <c r="AT82" i="697"/>
  <c r="AU82" i="697"/>
  <c r="AV82" i="697"/>
  <c r="AW82" i="697"/>
  <c r="AX82" i="697"/>
  <c r="AY82" i="697"/>
  <c r="AZ82" i="697"/>
  <c r="BA82" i="697"/>
  <c r="BB82" i="697"/>
  <c r="BC82" i="697"/>
  <c r="BD82" i="697"/>
  <c r="BE82" i="697"/>
  <c r="BF82" i="697"/>
  <c r="BG82" i="697"/>
  <c r="AA83" i="697"/>
  <c r="AB83" i="697"/>
  <c r="AC83" i="697"/>
  <c r="AD83" i="697"/>
  <c r="AE83" i="697"/>
  <c r="AF83" i="697"/>
  <c r="AG83" i="697"/>
  <c r="AH83" i="697"/>
  <c r="AI83" i="697"/>
  <c r="AJ83" i="697"/>
  <c r="AK83" i="697"/>
  <c r="AL83" i="697"/>
  <c r="AM83" i="697"/>
  <c r="AN83" i="697"/>
  <c r="AO83" i="697"/>
  <c r="AP83" i="697"/>
  <c r="AQ83" i="697"/>
  <c r="AR83" i="697"/>
  <c r="AS83" i="697"/>
  <c r="AT83" i="697"/>
  <c r="AU83" i="697"/>
  <c r="AV83" i="697"/>
  <c r="AW83" i="697"/>
  <c r="AX83" i="697"/>
  <c r="AY83" i="697"/>
  <c r="AZ83" i="697"/>
  <c r="BA83" i="697"/>
  <c r="BB83" i="697"/>
  <c r="BC83" i="697"/>
  <c r="BD83" i="697"/>
  <c r="BE83" i="697"/>
  <c r="BF83" i="697"/>
  <c r="BG83" i="697"/>
  <c r="AA84" i="697"/>
  <c r="AB84" i="697"/>
  <c r="AC84" i="697"/>
  <c r="AD84" i="697"/>
  <c r="AE84" i="697"/>
  <c r="AF84" i="697"/>
  <c r="AG84" i="697"/>
  <c r="AH84" i="697"/>
  <c r="AI84" i="697"/>
  <c r="AJ84" i="697"/>
  <c r="AK84" i="697"/>
  <c r="AL84" i="697"/>
  <c r="AM84" i="697"/>
  <c r="AN84" i="697"/>
  <c r="AO84" i="697"/>
  <c r="AP84" i="697"/>
  <c r="AQ84" i="697"/>
  <c r="AR84" i="697"/>
  <c r="AS84" i="697"/>
  <c r="AT84" i="697"/>
  <c r="AU84" i="697"/>
  <c r="AV84" i="697"/>
  <c r="AW84" i="697"/>
  <c r="AX84" i="697"/>
  <c r="AY84" i="697"/>
  <c r="AZ84" i="697"/>
  <c r="BA84" i="697"/>
  <c r="BB84" i="697"/>
  <c r="BC84" i="697"/>
  <c r="BD84" i="697"/>
  <c r="BE84" i="697"/>
  <c r="BF84" i="697"/>
  <c r="BG84" i="697"/>
  <c r="AA85" i="697"/>
  <c r="AB85" i="697"/>
  <c r="AC85" i="697"/>
  <c r="AD85" i="697"/>
  <c r="AE85" i="697"/>
  <c r="AF85" i="697"/>
  <c r="AG85" i="697"/>
  <c r="AH85" i="697"/>
  <c r="AI85" i="697"/>
  <c r="AJ85" i="697"/>
  <c r="AK85" i="697"/>
  <c r="AL85" i="697"/>
  <c r="AM85" i="697"/>
  <c r="AN85" i="697"/>
  <c r="AO85" i="697"/>
  <c r="AP85" i="697"/>
  <c r="AQ85" i="697"/>
  <c r="AR85" i="697"/>
  <c r="AS85" i="697"/>
  <c r="AT85" i="697"/>
  <c r="AU85" i="697"/>
  <c r="AV85" i="697"/>
  <c r="AW85" i="697"/>
  <c r="AX85" i="697"/>
  <c r="AY85" i="697"/>
  <c r="AZ85" i="697"/>
  <c r="BA85" i="697"/>
  <c r="BB85" i="697"/>
  <c r="BC85" i="697"/>
  <c r="BD85" i="697"/>
  <c r="BE85" i="697"/>
  <c r="BF85" i="697"/>
  <c r="BG85" i="697"/>
  <c r="AA86" i="697"/>
  <c r="AB86" i="697"/>
  <c r="AC86" i="697"/>
  <c r="AD86" i="697"/>
  <c r="AE86" i="697"/>
  <c r="AF86" i="697"/>
  <c r="AG86" i="697"/>
  <c r="AH86" i="697"/>
  <c r="AI86" i="697"/>
  <c r="AJ86" i="697"/>
  <c r="AK86" i="697"/>
  <c r="AL86" i="697"/>
  <c r="AM86" i="697"/>
  <c r="AN86" i="697"/>
  <c r="AO86" i="697"/>
  <c r="AP86" i="697"/>
  <c r="AQ86" i="697"/>
  <c r="AR86" i="697"/>
  <c r="AS86" i="697"/>
  <c r="AT86" i="697"/>
  <c r="AU86" i="697"/>
  <c r="AV86" i="697"/>
  <c r="AW86" i="697"/>
  <c r="AX86" i="697"/>
  <c r="AY86" i="697"/>
  <c r="AZ86" i="697"/>
  <c r="BA86" i="697"/>
  <c r="BB86" i="697"/>
  <c r="BC86" i="697"/>
  <c r="BD86" i="697"/>
  <c r="BE86" i="697"/>
  <c r="BF86" i="697"/>
  <c r="BG86" i="697"/>
  <c r="AA87" i="697"/>
  <c r="AB87" i="697"/>
  <c r="AC87" i="697"/>
  <c r="AD87" i="697"/>
  <c r="AE87" i="697"/>
  <c r="AF87" i="697"/>
  <c r="AG87" i="697"/>
  <c r="AH87" i="697"/>
  <c r="AI87" i="697"/>
  <c r="AJ87" i="697"/>
  <c r="AK87" i="697"/>
  <c r="AL87" i="697"/>
  <c r="AM87" i="697"/>
  <c r="AN87" i="697"/>
  <c r="AO87" i="697"/>
  <c r="AP87" i="697"/>
  <c r="AQ87" i="697"/>
  <c r="AR87" i="697"/>
  <c r="AS87" i="697"/>
  <c r="AT87" i="697"/>
  <c r="AU87" i="697"/>
  <c r="AV87" i="697"/>
  <c r="AW87" i="697"/>
  <c r="AX87" i="697"/>
  <c r="AY87" i="697"/>
  <c r="AZ87" i="697"/>
  <c r="BA87" i="697"/>
  <c r="BB87" i="697"/>
  <c r="BC87" i="697"/>
  <c r="BD87" i="697"/>
  <c r="BE87" i="697"/>
  <c r="BF87" i="697"/>
  <c r="BG87" i="697"/>
  <c r="AA88" i="697"/>
  <c r="AB88" i="697"/>
  <c r="AC88" i="697"/>
  <c r="AD88" i="697"/>
  <c r="AE88" i="697"/>
  <c r="AF88" i="697"/>
  <c r="AG88" i="697"/>
  <c r="AH88" i="697"/>
  <c r="AI88" i="697"/>
  <c r="AJ88" i="697"/>
  <c r="AK88" i="697"/>
  <c r="AL88" i="697"/>
  <c r="AM88" i="697"/>
  <c r="AN88" i="697"/>
  <c r="AO88" i="697"/>
  <c r="AP88" i="697"/>
  <c r="AQ88" i="697"/>
  <c r="AR88" i="697"/>
  <c r="AS88" i="697"/>
  <c r="AT88" i="697"/>
  <c r="AU88" i="697"/>
  <c r="AV88" i="697"/>
  <c r="AW88" i="697"/>
  <c r="AX88" i="697"/>
  <c r="AY88" i="697"/>
  <c r="AZ88" i="697"/>
  <c r="BA88" i="697"/>
  <c r="BB88" i="697"/>
  <c r="BC88" i="697"/>
  <c r="BD88" i="697"/>
  <c r="BE88" i="697"/>
  <c r="BF88" i="697"/>
  <c r="BG88" i="697"/>
  <c r="AA89" i="697"/>
  <c r="AB89" i="697"/>
  <c r="AC89" i="697"/>
  <c r="AD89" i="697"/>
  <c r="AE89" i="697"/>
  <c r="AF89" i="697"/>
  <c r="AG89" i="697"/>
  <c r="AH89" i="697"/>
  <c r="AI89" i="697"/>
  <c r="AJ89" i="697"/>
  <c r="AK89" i="697"/>
  <c r="AL89" i="697"/>
  <c r="AM89" i="697"/>
  <c r="AN89" i="697"/>
  <c r="AO89" i="697"/>
  <c r="AP89" i="697"/>
  <c r="AQ89" i="697"/>
  <c r="AR89" i="697"/>
  <c r="AS89" i="697"/>
  <c r="AT89" i="697"/>
  <c r="AU89" i="697"/>
  <c r="AV89" i="697"/>
  <c r="AW89" i="697"/>
  <c r="AX89" i="697"/>
  <c r="AY89" i="697"/>
  <c r="AZ89" i="697"/>
  <c r="BA89" i="697"/>
  <c r="BB89" i="697"/>
  <c r="BC89" i="697"/>
  <c r="BD89" i="697"/>
  <c r="BE89" i="697"/>
  <c r="BF89" i="697"/>
  <c r="BG89" i="697"/>
  <c r="AA90" i="697"/>
  <c r="AB90" i="697"/>
  <c r="AC90" i="697"/>
  <c r="AD90" i="697"/>
  <c r="AE90" i="697"/>
  <c r="AF90" i="697"/>
  <c r="AG90" i="697"/>
  <c r="AH90" i="697"/>
  <c r="AI90" i="697"/>
  <c r="AJ90" i="697"/>
  <c r="AK90" i="697"/>
  <c r="AL90" i="697"/>
  <c r="AM90" i="697"/>
  <c r="AN90" i="697"/>
  <c r="AO90" i="697"/>
  <c r="AP90" i="697"/>
  <c r="AQ90" i="697"/>
  <c r="AR90" i="697"/>
  <c r="AS90" i="697"/>
  <c r="AT90" i="697"/>
  <c r="AU90" i="697"/>
  <c r="AV90" i="697"/>
  <c r="AW90" i="697"/>
  <c r="AX90" i="697"/>
  <c r="AY90" i="697"/>
  <c r="AZ90" i="697"/>
  <c r="BA90" i="697"/>
  <c r="BB90" i="697"/>
  <c r="BC90" i="697"/>
  <c r="BD90" i="697"/>
  <c r="BE90" i="697"/>
  <c r="BF90" i="697"/>
  <c r="BG90" i="697"/>
  <c r="AA91" i="697"/>
  <c r="AB91" i="697"/>
  <c r="AC91" i="697"/>
  <c r="AD91" i="697"/>
  <c r="AE91" i="697"/>
  <c r="AF91" i="697"/>
  <c r="AG91" i="697"/>
  <c r="AH91" i="697"/>
  <c r="AI91" i="697"/>
  <c r="AJ91" i="697"/>
  <c r="AK91" i="697"/>
  <c r="AL91" i="697"/>
  <c r="AM91" i="697"/>
  <c r="AN91" i="697"/>
  <c r="AO91" i="697"/>
  <c r="AP91" i="697"/>
  <c r="AQ91" i="697"/>
  <c r="AR91" i="697"/>
  <c r="AS91" i="697"/>
  <c r="AT91" i="697"/>
  <c r="AU91" i="697"/>
  <c r="AV91" i="697"/>
  <c r="AW91" i="697"/>
  <c r="AX91" i="697"/>
  <c r="AY91" i="697"/>
  <c r="AZ91" i="697"/>
  <c r="BA91" i="697"/>
  <c r="BB91" i="697"/>
  <c r="BC91" i="697"/>
  <c r="BD91" i="697"/>
  <c r="BE91" i="697"/>
  <c r="BF91" i="697"/>
  <c r="BG91" i="697"/>
  <c r="AA92" i="697"/>
  <c r="AB92" i="697"/>
  <c r="AC92" i="697"/>
  <c r="AD92" i="697"/>
  <c r="AE92" i="697"/>
  <c r="AF92" i="697"/>
  <c r="AG92" i="697"/>
  <c r="AH92" i="697"/>
  <c r="AI92" i="697"/>
  <c r="AJ92" i="697"/>
  <c r="AK92" i="697"/>
  <c r="AL92" i="697"/>
  <c r="AM92" i="697"/>
  <c r="AN92" i="697"/>
  <c r="AO92" i="697"/>
  <c r="AP92" i="697"/>
  <c r="AQ92" i="697"/>
  <c r="AR92" i="697"/>
  <c r="AS92" i="697"/>
  <c r="AT92" i="697"/>
  <c r="AU92" i="697"/>
  <c r="AV92" i="697"/>
  <c r="AW92" i="697"/>
  <c r="AX92" i="697"/>
  <c r="AY92" i="697"/>
  <c r="AZ92" i="697"/>
  <c r="BA92" i="697"/>
  <c r="BB92" i="697"/>
  <c r="BC92" i="697"/>
  <c r="BD92" i="697"/>
  <c r="BE92" i="697"/>
  <c r="BF92" i="697"/>
  <c r="BG92" i="697"/>
  <c r="Z78" i="697"/>
  <c r="Z79" i="697"/>
  <c r="Z80" i="697"/>
  <c r="Z81" i="697"/>
  <c r="Z82" i="697"/>
  <c r="Z83" i="697"/>
  <c r="Z84" i="697"/>
  <c r="Z85" i="697"/>
  <c r="Z86" i="697"/>
  <c r="Z87" i="697"/>
  <c r="Z88" i="697"/>
  <c r="Z89" i="697"/>
  <c r="Z90" i="697"/>
  <c r="Z91" i="697"/>
  <c r="Z92" i="697"/>
  <c r="Z77" i="697"/>
  <c r="AA54" i="697"/>
  <c r="AB54" i="697"/>
  <c r="AC54" i="697"/>
  <c r="AD54" i="697"/>
  <c r="AE54" i="697"/>
  <c r="AF54" i="697"/>
  <c r="AG54" i="697"/>
  <c r="AH54" i="697"/>
  <c r="AI54" i="697"/>
  <c r="AJ54" i="697"/>
  <c r="AK54" i="697"/>
  <c r="AL54" i="697"/>
  <c r="AM54" i="697"/>
  <c r="AN54" i="697"/>
  <c r="AO54" i="697"/>
  <c r="AP54" i="697"/>
  <c r="AQ54" i="697"/>
  <c r="AR54" i="697"/>
  <c r="AS54" i="697"/>
  <c r="AT54" i="697"/>
  <c r="AU54" i="697"/>
  <c r="AV54" i="697"/>
  <c r="AW54" i="697"/>
  <c r="AX54" i="697"/>
  <c r="AY54" i="697"/>
  <c r="AZ54" i="697"/>
  <c r="BA54" i="697"/>
  <c r="BB54" i="697"/>
  <c r="BC54" i="697"/>
  <c r="BD54" i="697"/>
  <c r="BE54" i="697"/>
  <c r="BF54" i="697"/>
  <c r="BG54" i="697"/>
  <c r="AA55" i="697"/>
  <c r="AB55" i="697"/>
  <c r="AC55" i="697"/>
  <c r="AD55" i="697"/>
  <c r="AE55" i="697"/>
  <c r="AF55" i="697"/>
  <c r="AG55" i="697"/>
  <c r="AH55" i="697"/>
  <c r="AI55" i="697"/>
  <c r="AJ55" i="697"/>
  <c r="AK55" i="697"/>
  <c r="AL55" i="697"/>
  <c r="AM55" i="697"/>
  <c r="AN55" i="697"/>
  <c r="AO55" i="697"/>
  <c r="AP55" i="697"/>
  <c r="AQ55" i="697"/>
  <c r="AR55" i="697"/>
  <c r="AS55" i="697"/>
  <c r="AT55" i="697"/>
  <c r="AU55" i="697"/>
  <c r="AV55" i="697"/>
  <c r="AW55" i="697"/>
  <c r="AX55" i="697"/>
  <c r="AY55" i="697"/>
  <c r="AZ55" i="697"/>
  <c r="BA55" i="697"/>
  <c r="BB55" i="697"/>
  <c r="BC55" i="697"/>
  <c r="BD55" i="697"/>
  <c r="BE55" i="697"/>
  <c r="BF55" i="697"/>
  <c r="BG55" i="697"/>
  <c r="AA56" i="697"/>
  <c r="AB56" i="697"/>
  <c r="AC56" i="697"/>
  <c r="AD56" i="697"/>
  <c r="AE56" i="697"/>
  <c r="AF56" i="697"/>
  <c r="AG56" i="697"/>
  <c r="AH56" i="697"/>
  <c r="AI56" i="697"/>
  <c r="AJ56" i="697"/>
  <c r="AK56" i="697"/>
  <c r="AL56" i="697"/>
  <c r="AM56" i="697"/>
  <c r="AN56" i="697"/>
  <c r="AO56" i="697"/>
  <c r="AP56" i="697"/>
  <c r="AQ56" i="697"/>
  <c r="AR56" i="697"/>
  <c r="AS56" i="697"/>
  <c r="AT56" i="697"/>
  <c r="AU56" i="697"/>
  <c r="AV56" i="697"/>
  <c r="AW56" i="697"/>
  <c r="AX56" i="697"/>
  <c r="AY56" i="697"/>
  <c r="AZ56" i="697"/>
  <c r="BA56" i="697"/>
  <c r="BB56" i="697"/>
  <c r="BC56" i="697"/>
  <c r="BD56" i="697"/>
  <c r="BE56" i="697"/>
  <c r="BF56" i="697"/>
  <c r="BG56" i="697"/>
  <c r="AA57" i="697"/>
  <c r="AB57" i="697"/>
  <c r="AC57" i="697"/>
  <c r="AD57" i="697"/>
  <c r="AE57" i="697"/>
  <c r="AF57" i="697"/>
  <c r="AG57" i="697"/>
  <c r="AH57" i="697"/>
  <c r="AI57" i="697"/>
  <c r="AJ57" i="697"/>
  <c r="AK57" i="697"/>
  <c r="AL57" i="697"/>
  <c r="AM57" i="697"/>
  <c r="AN57" i="697"/>
  <c r="AO57" i="697"/>
  <c r="AP57" i="697"/>
  <c r="AQ57" i="697"/>
  <c r="AR57" i="697"/>
  <c r="AS57" i="697"/>
  <c r="AT57" i="697"/>
  <c r="AU57" i="697"/>
  <c r="AV57" i="697"/>
  <c r="AW57" i="697"/>
  <c r="AX57" i="697"/>
  <c r="AY57" i="697"/>
  <c r="AZ57" i="697"/>
  <c r="BA57" i="697"/>
  <c r="BB57" i="697"/>
  <c r="BC57" i="697"/>
  <c r="BD57" i="697"/>
  <c r="BE57" i="697"/>
  <c r="BF57" i="697"/>
  <c r="BG57" i="697"/>
  <c r="AA58" i="697"/>
  <c r="AB58" i="697"/>
  <c r="AC58" i="697"/>
  <c r="AD58" i="697"/>
  <c r="AE58" i="697"/>
  <c r="AF58" i="697"/>
  <c r="AG58" i="697"/>
  <c r="AH58" i="697"/>
  <c r="AI58" i="697"/>
  <c r="AJ58" i="697"/>
  <c r="AK58" i="697"/>
  <c r="AL58" i="697"/>
  <c r="AM58" i="697"/>
  <c r="AN58" i="697"/>
  <c r="AO58" i="697"/>
  <c r="AP58" i="697"/>
  <c r="AQ58" i="697"/>
  <c r="AR58" i="697"/>
  <c r="AS58" i="697"/>
  <c r="AT58" i="697"/>
  <c r="AU58" i="697"/>
  <c r="AV58" i="697"/>
  <c r="AW58" i="697"/>
  <c r="AX58" i="697"/>
  <c r="AY58" i="697"/>
  <c r="AZ58" i="697"/>
  <c r="BA58" i="697"/>
  <c r="BB58" i="697"/>
  <c r="BC58" i="697"/>
  <c r="BD58" i="697"/>
  <c r="BE58" i="697"/>
  <c r="BF58" i="697"/>
  <c r="BG58" i="697"/>
  <c r="AA59" i="697"/>
  <c r="AB59" i="697"/>
  <c r="AC59" i="697"/>
  <c r="AD59" i="697"/>
  <c r="AE59" i="697"/>
  <c r="AF59" i="697"/>
  <c r="AG59" i="697"/>
  <c r="AH59" i="697"/>
  <c r="AI59" i="697"/>
  <c r="AJ59" i="697"/>
  <c r="AK59" i="697"/>
  <c r="AL59" i="697"/>
  <c r="AM59" i="697"/>
  <c r="AN59" i="697"/>
  <c r="AO59" i="697"/>
  <c r="AP59" i="697"/>
  <c r="AQ59" i="697"/>
  <c r="AR59" i="697"/>
  <c r="AS59" i="697"/>
  <c r="AT59" i="697"/>
  <c r="AU59" i="697"/>
  <c r="AV59" i="697"/>
  <c r="AW59" i="697"/>
  <c r="AX59" i="697"/>
  <c r="AY59" i="697"/>
  <c r="AZ59" i="697"/>
  <c r="BA59" i="697"/>
  <c r="BB59" i="697"/>
  <c r="BC59" i="697"/>
  <c r="BD59" i="697"/>
  <c r="BE59" i="697"/>
  <c r="BF59" i="697"/>
  <c r="BG59" i="697"/>
  <c r="AA60" i="697"/>
  <c r="AB60" i="697"/>
  <c r="AC60" i="697"/>
  <c r="AD60" i="697"/>
  <c r="AE60" i="697"/>
  <c r="AF60" i="697"/>
  <c r="AG60" i="697"/>
  <c r="AH60" i="697"/>
  <c r="AI60" i="697"/>
  <c r="AJ60" i="697"/>
  <c r="AK60" i="697"/>
  <c r="AL60" i="697"/>
  <c r="AM60" i="697"/>
  <c r="AN60" i="697"/>
  <c r="AO60" i="697"/>
  <c r="AP60" i="697"/>
  <c r="AQ60" i="697"/>
  <c r="AR60" i="697"/>
  <c r="AS60" i="697"/>
  <c r="AT60" i="697"/>
  <c r="AU60" i="697"/>
  <c r="AV60" i="697"/>
  <c r="AW60" i="697"/>
  <c r="AX60" i="697"/>
  <c r="AY60" i="697"/>
  <c r="AZ60" i="697"/>
  <c r="BA60" i="697"/>
  <c r="BB60" i="697"/>
  <c r="BC60" i="697"/>
  <c r="BD60" i="697"/>
  <c r="BE60" i="697"/>
  <c r="BF60" i="697"/>
  <c r="BG60" i="697"/>
  <c r="AA61" i="697"/>
  <c r="AB61" i="697"/>
  <c r="AC61" i="697"/>
  <c r="AD61" i="697"/>
  <c r="AE61" i="697"/>
  <c r="AF61" i="697"/>
  <c r="AG61" i="697"/>
  <c r="AH61" i="697"/>
  <c r="AI61" i="697"/>
  <c r="AJ61" i="697"/>
  <c r="AK61" i="697"/>
  <c r="AL61" i="697"/>
  <c r="AM61" i="697"/>
  <c r="AN61" i="697"/>
  <c r="AO61" i="697"/>
  <c r="AP61" i="697"/>
  <c r="AQ61" i="697"/>
  <c r="AR61" i="697"/>
  <c r="AS61" i="697"/>
  <c r="AT61" i="697"/>
  <c r="AU61" i="697"/>
  <c r="AV61" i="697"/>
  <c r="AW61" i="697"/>
  <c r="AX61" i="697"/>
  <c r="AY61" i="697"/>
  <c r="AZ61" i="697"/>
  <c r="BA61" i="697"/>
  <c r="BB61" i="697"/>
  <c r="BC61" i="697"/>
  <c r="BD61" i="697"/>
  <c r="BE61" i="697"/>
  <c r="BF61" i="697"/>
  <c r="BG61" i="697"/>
  <c r="AA62" i="697"/>
  <c r="AB62" i="697"/>
  <c r="AC62" i="697"/>
  <c r="AD62" i="697"/>
  <c r="AE62" i="697"/>
  <c r="AF62" i="697"/>
  <c r="AG62" i="697"/>
  <c r="AH62" i="697"/>
  <c r="AI62" i="697"/>
  <c r="AJ62" i="697"/>
  <c r="AK62" i="697"/>
  <c r="AL62" i="697"/>
  <c r="AM62" i="697"/>
  <c r="AN62" i="697"/>
  <c r="AO62" i="697"/>
  <c r="AP62" i="697"/>
  <c r="AQ62" i="697"/>
  <c r="AR62" i="697"/>
  <c r="AS62" i="697"/>
  <c r="AT62" i="697"/>
  <c r="AU62" i="697"/>
  <c r="AV62" i="697"/>
  <c r="AW62" i="697"/>
  <c r="AX62" i="697"/>
  <c r="AY62" i="697"/>
  <c r="AZ62" i="697"/>
  <c r="BA62" i="697"/>
  <c r="BB62" i="697"/>
  <c r="BC62" i="697"/>
  <c r="BD62" i="697"/>
  <c r="BE62" i="697"/>
  <c r="BF62" i="697"/>
  <c r="BG62" i="697"/>
  <c r="AA63" i="697"/>
  <c r="AB63" i="697"/>
  <c r="AC63" i="697"/>
  <c r="AD63" i="697"/>
  <c r="AE63" i="697"/>
  <c r="AF63" i="697"/>
  <c r="AG63" i="697"/>
  <c r="AH63" i="697"/>
  <c r="AI63" i="697"/>
  <c r="AJ63" i="697"/>
  <c r="AK63" i="697"/>
  <c r="AL63" i="697"/>
  <c r="AM63" i="697"/>
  <c r="AN63" i="697"/>
  <c r="AO63" i="697"/>
  <c r="AP63" i="697"/>
  <c r="AQ63" i="697"/>
  <c r="AR63" i="697"/>
  <c r="AS63" i="697"/>
  <c r="AT63" i="697"/>
  <c r="AU63" i="697"/>
  <c r="AV63" i="697"/>
  <c r="AW63" i="697"/>
  <c r="AX63" i="697"/>
  <c r="AY63" i="697"/>
  <c r="AZ63" i="697"/>
  <c r="BA63" i="697"/>
  <c r="BB63" i="697"/>
  <c r="BC63" i="697"/>
  <c r="BD63" i="697"/>
  <c r="BE63" i="697"/>
  <c r="BF63" i="697"/>
  <c r="BG63" i="697"/>
  <c r="AA64" i="697"/>
  <c r="AB64" i="697"/>
  <c r="AC64" i="697"/>
  <c r="AD64" i="697"/>
  <c r="AE64" i="697"/>
  <c r="AF64" i="697"/>
  <c r="AG64" i="697"/>
  <c r="AH64" i="697"/>
  <c r="AI64" i="697"/>
  <c r="AJ64" i="697"/>
  <c r="AK64" i="697"/>
  <c r="AL64" i="697"/>
  <c r="AM64" i="697"/>
  <c r="AN64" i="697"/>
  <c r="AO64" i="697"/>
  <c r="AP64" i="697"/>
  <c r="AQ64" i="697"/>
  <c r="AR64" i="697"/>
  <c r="AS64" i="697"/>
  <c r="AT64" i="697"/>
  <c r="AU64" i="697"/>
  <c r="AV64" i="697"/>
  <c r="AW64" i="697"/>
  <c r="AX64" i="697"/>
  <c r="AY64" i="697"/>
  <c r="AZ64" i="697"/>
  <c r="BA64" i="697"/>
  <c r="BB64" i="697"/>
  <c r="BC64" i="697"/>
  <c r="BD64" i="697"/>
  <c r="BE64" i="697"/>
  <c r="BF64" i="697"/>
  <c r="BG64" i="697"/>
  <c r="AA65" i="697"/>
  <c r="AB65" i="697"/>
  <c r="AC65" i="697"/>
  <c r="AD65" i="697"/>
  <c r="AE65" i="697"/>
  <c r="AF65" i="697"/>
  <c r="AG65" i="697"/>
  <c r="AH65" i="697"/>
  <c r="AI65" i="697"/>
  <c r="AJ65" i="697"/>
  <c r="AK65" i="697"/>
  <c r="AL65" i="697"/>
  <c r="AM65" i="697"/>
  <c r="AN65" i="697"/>
  <c r="AO65" i="697"/>
  <c r="AP65" i="697"/>
  <c r="AQ65" i="697"/>
  <c r="AR65" i="697"/>
  <c r="AS65" i="697"/>
  <c r="AT65" i="697"/>
  <c r="AU65" i="697"/>
  <c r="AV65" i="697"/>
  <c r="AW65" i="697"/>
  <c r="AX65" i="697"/>
  <c r="AY65" i="697"/>
  <c r="AZ65" i="697"/>
  <c r="BA65" i="697"/>
  <c r="BB65" i="697"/>
  <c r="BC65" i="697"/>
  <c r="BD65" i="697"/>
  <c r="BE65" i="697"/>
  <c r="BF65" i="697"/>
  <c r="BG65" i="697"/>
  <c r="AA66" i="697"/>
  <c r="AB66" i="697"/>
  <c r="AC66" i="697"/>
  <c r="AD66" i="697"/>
  <c r="AE66" i="697"/>
  <c r="AF66" i="697"/>
  <c r="AG66" i="697"/>
  <c r="AH66" i="697"/>
  <c r="AI66" i="697"/>
  <c r="AJ66" i="697"/>
  <c r="AK66" i="697"/>
  <c r="AL66" i="697"/>
  <c r="AM66" i="697"/>
  <c r="AN66" i="697"/>
  <c r="AO66" i="697"/>
  <c r="AP66" i="697"/>
  <c r="AQ66" i="697"/>
  <c r="AR66" i="697"/>
  <c r="AS66" i="697"/>
  <c r="AT66" i="697"/>
  <c r="AU66" i="697"/>
  <c r="AV66" i="697"/>
  <c r="AW66" i="697"/>
  <c r="AX66" i="697"/>
  <c r="AY66" i="697"/>
  <c r="AZ66" i="697"/>
  <c r="BA66" i="697"/>
  <c r="BB66" i="697"/>
  <c r="BC66" i="697"/>
  <c r="BD66" i="697"/>
  <c r="BE66" i="697"/>
  <c r="BF66" i="697"/>
  <c r="BG66" i="697"/>
  <c r="AA67" i="697"/>
  <c r="AB67" i="697"/>
  <c r="AC67" i="697"/>
  <c r="AD67" i="697"/>
  <c r="AE67" i="697"/>
  <c r="AF67" i="697"/>
  <c r="AG67" i="697"/>
  <c r="AH67" i="697"/>
  <c r="AI67" i="697"/>
  <c r="AJ67" i="697"/>
  <c r="AK67" i="697"/>
  <c r="AL67" i="697"/>
  <c r="AM67" i="697"/>
  <c r="AN67" i="697"/>
  <c r="AO67" i="697"/>
  <c r="AP67" i="697"/>
  <c r="AQ67" i="697"/>
  <c r="AR67" i="697"/>
  <c r="AS67" i="697"/>
  <c r="AT67" i="697"/>
  <c r="AU67" i="697"/>
  <c r="AV67" i="697"/>
  <c r="AW67" i="697"/>
  <c r="AX67" i="697"/>
  <c r="AY67" i="697"/>
  <c r="AZ67" i="697"/>
  <c r="BA67" i="697"/>
  <c r="BB67" i="697"/>
  <c r="BC67" i="697"/>
  <c r="BD67" i="697"/>
  <c r="BE67" i="697"/>
  <c r="BF67" i="697"/>
  <c r="BG67" i="697"/>
  <c r="AA68" i="697"/>
  <c r="AB68" i="697"/>
  <c r="AC68" i="697"/>
  <c r="AD68" i="697"/>
  <c r="AE68" i="697"/>
  <c r="AF68" i="697"/>
  <c r="AG68" i="697"/>
  <c r="AH68" i="697"/>
  <c r="AI68" i="697"/>
  <c r="AJ68" i="697"/>
  <c r="AK68" i="697"/>
  <c r="AL68" i="697"/>
  <c r="AM68" i="697"/>
  <c r="AN68" i="697"/>
  <c r="AO68" i="697"/>
  <c r="AP68" i="697"/>
  <c r="AQ68" i="697"/>
  <c r="AR68" i="697"/>
  <c r="AS68" i="697"/>
  <c r="AT68" i="697"/>
  <c r="AU68" i="697"/>
  <c r="AV68" i="697"/>
  <c r="AW68" i="697"/>
  <c r="AX68" i="697"/>
  <c r="AY68" i="697"/>
  <c r="AZ68" i="697"/>
  <c r="BA68" i="697"/>
  <c r="BB68" i="697"/>
  <c r="BC68" i="697"/>
  <c r="BD68" i="697"/>
  <c r="BE68" i="697"/>
  <c r="BF68" i="697"/>
  <c r="BG68" i="697"/>
  <c r="AA69" i="697"/>
  <c r="AB69" i="697"/>
  <c r="AC69" i="697"/>
  <c r="AD69" i="697"/>
  <c r="AE69" i="697"/>
  <c r="AF69" i="697"/>
  <c r="AG69" i="697"/>
  <c r="AH69" i="697"/>
  <c r="AI69" i="697"/>
  <c r="AJ69" i="697"/>
  <c r="AK69" i="697"/>
  <c r="AL69" i="697"/>
  <c r="AM69" i="697"/>
  <c r="AN69" i="697"/>
  <c r="AO69" i="697"/>
  <c r="AP69" i="697"/>
  <c r="AQ69" i="697"/>
  <c r="AR69" i="697"/>
  <c r="AS69" i="697"/>
  <c r="AT69" i="697"/>
  <c r="AU69" i="697"/>
  <c r="AV69" i="697"/>
  <c r="AW69" i="697"/>
  <c r="AX69" i="697"/>
  <c r="AY69" i="697"/>
  <c r="AZ69" i="697"/>
  <c r="BA69" i="697"/>
  <c r="BB69" i="697"/>
  <c r="BC69" i="697"/>
  <c r="BD69" i="697"/>
  <c r="BE69" i="697"/>
  <c r="BF69" i="697"/>
  <c r="BG69" i="697"/>
  <c r="Z55" i="697"/>
  <c r="Z56" i="697"/>
  <c r="Z57" i="697"/>
  <c r="Z58" i="697"/>
  <c r="Z59" i="697"/>
  <c r="Z60" i="697"/>
  <c r="Z61" i="697"/>
  <c r="Z62" i="697"/>
  <c r="Z63" i="697"/>
  <c r="Z64" i="697"/>
  <c r="Z65" i="697"/>
  <c r="Z66" i="697"/>
  <c r="Z67" i="697"/>
  <c r="Z68" i="697"/>
  <c r="Z69" i="697"/>
  <c r="Z54" i="697"/>
  <c r="AA31" i="697"/>
  <c r="AB31" i="697"/>
  <c r="AC31" i="697"/>
  <c r="AD31" i="697"/>
  <c r="AE31" i="697"/>
  <c r="AF31" i="697"/>
  <c r="AG31" i="697"/>
  <c r="AH31" i="697"/>
  <c r="AI31" i="697"/>
  <c r="AJ31" i="697"/>
  <c r="AK31" i="697"/>
  <c r="AL31" i="697"/>
  <c r="AM31" i="697"/>
  <c r="AN31" i="697"/>
  <c r="AO31" i="697"/>
  <c r="AP31" i="697"/>
  <c r="AQ31" i="697"/>
  <c r="AR31" i="697"/>
  <c r="AS31" i="697"/>
  <c r="AT31" i="697"/>
  <c r="AU31" i="697"/>
  <c r="AV31" i="697"/>
  <c r="AW31" i="697"/>
  <c r="AX31" i="697"/>
  <c r="AY31" i="697"/>
  <c r="AZ31" i="697"/>
  <c r="BA31" i="697"/>
  <c r="BB31" i="697"/>
  <c r="BC31" i="697"/>
  <c r="BD31" i="697"/>
  <c r="BE31" i="697"/>
  <c r="BF31" i="697"/>
  <c r="BG31" i="697"/>
  <c r="AA32" i="697"/>
  <c r="AB32" i="697"/>
  <c r="AC32" i="697"/>
  <c r="AD32" i="697"/>
  <c r="AE32" i="697"/>
  <c r="AF32" i="697"/>
  <c r="AG32" i="697"/>
  <c r="AH32" i="697"/>
  <c r="AI32" i="697"/>
  <c r="AJ32" i="697"/>
  <c r="AK32" i="697"/>
  <c r="AL32" i="697"/>
  <c r="AM32" i="697"/>
  <c r="AN32" i="697"/>
  <c r="AO32" i="697"/>
  <c r="AP32" i="697"/>
  <c r="AQ32" i="697"/>
  <c r="AR32" i="697"/>
  <c r="AS32" i="697"/>
  <c r="AT32" i="697"/>
  <c r="AU32" i="697"/>
  <c r="AV32" i="697"/>
  <c r="AW32" i="697"/>
  <c r="AX32" i="697"/>
  <c r="AY32" i="697"/>
  <c r="AZ32" i="697"/>
  <c r="BA32" i="697"/>
  <c r="BB32" i="697"/>
  <c r="BC32" i="697"/>
  <c r="BD32" i="697"/>
  <c r="BE32" i="697"/>
  <c r="BF32" i="697"/>
  <c r="BG32" i="697"/>
  <c r="AA33" i="697"/>
  <c r="AB33" i="697"/>
  <c r="AC33" i="697"/>
  <c r="AD33" i="697"/>
  <c r="AE33" i="697"/>
  <c r="AF33" i="697"/>
  <c r="AG33" i="697"/>
  <c r="AH33" i="697"/>
  <c r="AI33" i="697"/>
  <c r="AJ33" i="697"/>
  <c r="AK33" i="697"/>
  <c r="AL33" i="697"/>
  <c r="AM33" i="697"/>
  <c r="AN33" i="697"/>
  <c r="AO33" i="697"/>
  <c r="AP33" i="697"/>
  <c r="AQ33" i="697"/>
  <c r="AR33" i="697"/>
  <c r="AS33" i="697"/>
  <c r="AT33" i="697"/>
  <c r="AU33" i="697"/>
  <c r="AV33" i="697"/>
  <c r="AW33" i="697"/>
  <c r="AX33" i="697"/>
  <c r="AY33" i="697"/>
  <c r="AZ33" i="697"/>
  <c r="BA33" i="697"/>
  <c r="BB33" i="697"/>
  <c r="BC33" i="697"/>
  <c r="BD33" i="697"/>
  <c r="BE33" i="697"/>
  <c r="BF33" i="697"/>
  <c r="BG33" i="697"/>
  <c r="AA34" i="697"/>
  <c r="AB34" i="697"/>
  <c r="AC34" i="697"/>
  <c r="AD34" i="697"/>
  <c r="AE34" i="697"/>
  <c r="AF34" i="697"/>
  <c r="AG34" i="697"/>
  <c r="AH34" i="697"/>
  <c r="AI34" i="697"/>
  <c r="AJ34" i="697"/>
  <c r="AK34" i="697"/>
  <c r="AL34" i="697"/>
  <c r="AM34" i="697"/>
  <c r="AN34" i="697"/>
  <c r="AO34" i="697"/>
  <c r="AP34" i="697"/>
  <c r="AQ34" i="697"/>
  <c r="AR34" i="697"/>
  <c r="AS34" i="697"/>
  <c r="AT34" i="697"/>
  <c r="AU34" i="697"/>
  <c r="AV34" i="697"/>
  <c r="AW34" i="697"/>
  <c r="AX34" i="697"/>
  <c r="AY34" i="697"/>
  <c r="AZ34" i="697"/>
  <c r="BA34" i="697"/>
  <c r="BB34" i="697"/>
  <c r="BC34" i="697"/>
  <c r="BD34" i="697"/>
  <c r="BE34" i="697"/>
  <c r="BF34" i="697"/>
  <c r="BG34" i="697"/>
  <c r="AA35" i="697"/>
  <c r="AB35" i="697"/>
  <c r="AC35" i="697"/>
  <c r="AD35" i="697"/>
  <c r="AE35" i="697"/>
  <c r="AF35" i="697"/>
  <c r="AG35" i="697"/>
  <c r="AH35" i="697"/>
  <c r="AI35" i="697"/>
  <c r="AJ35" i="697"/>
  <c r="AK35" i="697"/>
  <c r="AL35" i="697"/>
  <c r="AM35" i="697"/>
  <c r="AN35" i="697"/>
  <c r="AO35" i="697"/>
  <c r="AP35" i="697"/>
  <c r="AQ35" i="697"/>
  <c r="AR35" i="697"/>
  <c r="AS35" i="697"/>
  <c r="AT35" i="697"/>
  <c r="AU35" i="697"/>
  <c r="AV35" i="697"/>
  <c r="AW35" i="697"/>
  <c r="AX35" i="697"/>
  <c r="AY35" i="697"/>
  <c r="AZ35" i="697"/>
  <c r="BA35" i="697"/>
  <c r="BB35" i="697"/>
  <c r="BC35" i="697"/>
  <c r="BD35" i="697"/>
  <c r="BE35" i="697"/>
  <c r="BF35" i="697"/>
  <c r="BG35" i="697"/>
  <c r="AA36" i="697"/>
  <c r="AB36" i="697"/>
  <c r="AC36" i="697"/>
  <c r="AD36" i="697"/>
  <c r="AE36" i="697"/>
  <c r="AF36" i="697"/>
  <c r="AG36" i="697"/>
  <c r="AH36" i="697"/>
  <c r="AI36" i="697"/>
  <c r="AJ36" i="697"/>
  <c r="AK36" i="697"/>
  <c r="AL36" i="697"/>
  <c r="AM36" i="697"/>
  <c r="AN36" i="697"/>
  <c r="AO36" i="697"/>
  <c r="AP36" i="697"/>
  <c r="AQ36" i="697"/>
  <c r="AR36" i="697"/>
  <c r="AS36" i="697"/>
  <c r="AT36" i="697"/>
  <c r="AU36" i="697"/>
  <c r="AV36" i="697"/>
  <c r="AW36" i="697"/>
  <c r="AX36" i="697"/>
  <c r="AY36" i="697"/>
  <c r="AZ36" i="697"/>
  <c r="BA36" i="697"/>
  <c r="BB36" i="697"/>
  <c r="BC36" i="697"/>
  <c r="BD36" i="697"/>
  <c r="BE36" i="697"/>
  <c r="BF36" i="697"/>
  <c r="BG36" i="697"/>
  <c r="AA37" i="697"/>
  <c r="AB37" i="697"/>
  <c r="AC37" i="697"/>
  <c r="AD37" i="697"/>
  <c r="AE37" i="697"/>
  <c r="AF37" i="697"/>
  <c r="AG37" i="697"/>
  <c r="AH37" i="697"/>
  <c r="AI37" i="697"/>
  <c r="AJ37" i="697"/>
  <c r="AK37" i="697"/>
  <c r="AL37" i="697"/>
  <c r="AM37" i="697"/>
  <c r="AN37" i="697"/>
  <c r="AO37" i="697"/>
  <c r="AP37" i="697"/>
  <c r="AQ37" i="697"/>
  <c r="AR37" i="697"/>
  <c r="AS37" i="697"/>
  <c r="AT37" i="697"/>
  <c r="AU37" i="697"/>
  <c r="AV37" i="697"/>
  <c r="AW37" i="697"/>
  <c r="AX37" i="697"/>
  <c r="AY37" i="697"/>
  <c r="AZ37" i="697"/>
  <c r="BA37" i="697"/>
  <c r="BB37" i="697"/>
  <c r="BC37" i="697"/>
  <c r="BD37" i="697"/>
  <c r="BE37" i="697"/>
  <c r="BF37" i="697"/>
  <c r="BG37" i="697"/>
  <c r="AA38" i="697"/>
  <c r="AB38" i="697"/>
  <c r="AC38" i="697"/>
  <c r="AD38" i="697"/>
  <c r="AE38" i="697"/>
  <c r="AF38" i="697"/>
  <c r="AG38" i="697"/>
  <c r="AH38" i="697"/>
  <c r="AI38" i="697"/>
  <c r="AJ38" i="697"/>
  <c r="AK38" i="697"/>
  <c r="AL38" i="697"/>
  <c r="AM38" i="697"/>
  <c r="AN38" i="697"/>
  <c r="AO38" i="697"/>
  <c r="AP38" i="697"/>
  <c r="AQ38" i="697"/>
  <c r="AR38" i="697"/>
  <c r="AS38" i="697"/>
  <c r="AT38" i="697"/>
  <c r="AU38" i="697"/>
  <c r="AV38" i="697"/>
  <c r="AW38" i="697"/>
  <c r="AX38" i="697"/>
  <c r="AY38" i="697"/>
  <c r="AZ38" i="697"/>
  <c r="BA38" i="697"/>
  <c r="BB38" i="697"/>
  <c r="BC38" i="697"/>
  <c r="BD38" i="697"/>
  <c r="BE38" i="697"/>
  <c r="BF38" i="697"/>
  <c r="BG38" i="697"/>
  <c r="AA39" i="697"/>
  <c r="AB39" i="697"/>
  <c r="AC39" i="697"/>
  <c r="AD39" i="697"/>
  <c r="AE39" i="697"/>
  <c r="AF39" i="697"/>
  <c r="AG39" i="697"/>
  <c r="AH39" i="697"/>
  <c r="AI39" i="697"/>
  <c r="AJ39" i="697"/>
  <c r="AK39" i="697"/>
  <c r="AL39" i="697"/>
  <c r="AM39" i="697"/>
  <c r="AN39" i="697"/>
  <c r="AO39" i="697"/>
  <c r="AP39" i="697"/>
  <c r="AQ39" i="697"/>
  <c r="AR39" i="697"/>
  <c r="AS39" i="697"/>
  <c r="AT39" i="697"/>
  <c r="AU39" i="697"/>
  <c r="AV39" i="697"/>
  <c r="AW39" i="697"/>
  <c r="AX39" i="697"/>
  <c r="AY39" i="697"/>
  <c r="AZ39" i="697"/>
  <c r="BA39" i="697"/>
  <c r="BB39" i="697"/>
  <c r="BC39" i="697"/>
  <c r="BD39" i="697"/>
  <c r="BE39" i="697"/>
  <c r="BF39" i="697"/>
  <c r="BG39" i="697"/>
  <c r="AA40" i="697"/>
  <c r="AB40" i="697"/>
  <c r="AC40" i="697"/>
  <c r="AD40" i="697"/>
  <c r="AE40" i="697"/>
  <c r="AF40" i="697"/>
  <c r="AG40" i="697"/>
  <c r="AH40" i="697"/>
  <c r="AI40" i="697"/>
  <c r="AJ40" i="697"/>
  <c r="AK40" i="697"/>
  <c r="AL40" i="697"/>
  <c r="AM40" i="697"/>
  <c r="AN40" i="697"/>
  <c r="AO40" i="697"/>
  <c r="AP40" i="697"/>
  <c r="AQ40" i="697"/>
  <c r="AR40" i="697"/>
  <c r="AS40" i="697"/>
  <c r="AT40" i="697"/>
  <c r="AU40" i="697"/>
  <c r="AV40" i="697"/>
  <c r="AW40" i="697"/>
  <c r="AX40" i="697"/>
  <c r="AY40" i="697"/>
  <c r="AZ40" i="697"/>
  <c r="BA40" i="697"/>
  <c r="BB40" i="697"/>
  <c r="BC40" i="697"/>
  <c r="BD40" i="697"/>
  <c r="BE40" i="697"/>
  <c r="BF40" i="697"/>
  <c r="BG40" i="697"/>
  <c r="AA41" i="697"/>
  <c r="AB41" i="697"/>
  <c r="AC41" i="697"/>
  <c r="AD41" i="697"/>
  <c r="AE41" i="697"/>
  <c r="AF41" i="697"/>
  <c r="AG41" i="697"/>
  <c r="AH41" i="697"/>
  <c r="AI41" i="697"/>
  <c r="AJ41" i="697"/>
  <c r="AK41" i="697"/>
  <c r="AL41" i="697"/>
  <c r="AM41" i="697"/>
  <c r="AN41" i="697"/>
  <c r="AO41" i="697"/>
  <c r="AP41" i="697"/>
  <c r="AQ41" i="697"/>
  <c r="AR41" i="697"/>
  <c r="AS41" i="697"/>
  <c r="AT41" i="697"/>
  <c r="AU41" i="697"/>
  <c r="AV41" i="697"/>
  <c r="AW41" i="697"/>
  <c r="AX41" i="697"/>
  <c r="AY41" i="697"/>
  <c r="AZ41" i="697"/>
  <c r="BA41" i="697"/>
  <c r="BB41" i="697"/>
  <c r="BC41" i="697"/>
  <c r="BD41" i="697"/>
  <c r="BE41" i="697"/>
  <c r="BF41" i="697"/>
  <c r="BG41" i="697"/>
  <c r="AA42" i="697"/>
  <c r="AB42" i="697"/>
  <c r="AC42" i="697"/>
  <c r="AD42" i="697"/>
  <c r="AE42" i="697"/>
  <c r="AF42" i="697"/>
  <c r="AG42" i="697"/>
  <c r="AH42" i="697"/>
  <c r="AI42" i="697"/>
  <c r="AJ42" i="697"/>
  <c r="AK42" i="697"/>
  <c r="AL42" i="697"/>
  <c r="AM42" i="697"/>
  <c r="AN42" i="697"/>
  <c r="AO42" i="697"/>
  <c r="AP42" i="697"/>
  <c r="AQ42" i="697"/>
  <c r="AR42" i="697"/>
  <c r="AS42" i="697"/>
  <c r="AT42" i="697"/>
  <c r="AU42" i="697"/>
  <c r="AV42" i="697"/>
  <c r="AW42" i="697"/>
  <c r="AX42" i="697"/>
  <c r="AY42" i="697"/>
  <c r="AZ42" i="697"/>
  <c r="BA42" i="697"/>
  <c r="BB42" i="697"/>
  <c r="BC42" i="697"/>
  <c r="BD42" i="697"/>
  <c r="BE42" i="697"/>
  <c r="BF42" i="697"/>
  <c r="BG42" i="697"/>
  <c r="AA43" i="697"/>
  <c r="AB43" i="697"/>
  <c r="AC43" i="697"/>
  <c r="AD43" i="697"/>
  <c r="AE43" i="697"/>
  <c r="AF43" i="697"/>
  <c r="AG43" i="697"/>
  <c r="AH43" i="697"/>
  <c r="AI43" i="697"/>
  <c r="AJ43" i="697"/>
  <c r="AK43" i="697"/>
  <c r="AL43" i="697"/>
  <c r="AM43" i="697"/>
  <c r="AN43" i="697"/>
  <c r="AO43" i="697"/>
  <c r="AP43" i="697"/>
  <c r="AQ43" i="697"/>
  <c r="AR43" i="697"/>
  <c r="AS43" i="697"/>
  <c r="AT43" i="697"/>
  <c r="AU43" i="697"/>
  <c r="AV43" i="697"/>
  <c r="AW43" i="697"/>
  <c r="AX43" i="697"/>
  <c r="AY43" i="697"/>
  <c r="AZ43" i="697"/>
  <c r="BA43" i="697"/>
  <c r="BB43" i="697"/>
  <c r="BC43" i="697"/>
  <c r="BD43" i="697"/>
  <c r="BE43" i="697"/>
  <c r="BF43" i="697"/>
  <c r="BG43" i="697"/>
  <c r="AA44" i="697"/>
  <c r="AB44" i="697"/>
  <c r="AC44" i="697"/>
  <c r="AD44" i="697"/>
  <c r="AE44" i="697"/>
  <c r="AF44" i="697"/>
  <c r="AG44" i="697"/>
  <c r="AH44" i="697"/>
  <c r="AI44" i="697"/>
  <c r="AJ44" i="697"/>
  <c r="AK44" i="697"/>
  <c r="AL44" i="697"/>
  <c r="AM44" i="697"/>
  <c r="AN44" i="697"/>
  <c r="AO44" i="697"/>
  <c r="AP44" i="697"/>
  <c r="AQ44" i="697"/>
  <c r="AR44" i="697"/>
  <c r="AS44" i="697"/>
  <c r="AT44" i="697"/>
  <c r="AU44" i="697"/>
  <c r="AV44" i="697"/>
  <c r="AW44" i="697"/>
  <c r="AX44" i="697"/>
  <c r="AY44" i="697"/>
  <c r="AZ44" i="697"/>
  <c r="BA44" i="697"/>
  <c r="BB44" i="697"/>
  <c r="BC44" i="697"/>
  <c r="BD44" i="697"/>
  <c r="BE44" i="697"/>
  <c r="BF44" i="697"/>
  <c r="BG44" i="697"/>
  <c r="AA45" i="697"/>
  <c r="AB45" i="697"/>
  <c r="AC45" i="697"/>
  <c r="AD45" i="697"/>
  <c r="AE45" i="697"/>
  <c r="AF45" i="697"/>
  <c r="AG45" i="697"/>
  <c r="AH45" i="697"/>
  <c r="AI45" i="697"/>
  <c r="AJ45" i="697"/>
  <c r="AK45" i="697"/>
  <c r="AL45" i="697"/>
  <c r="AM45" i="697"/>
  <c r="AN45" i="697"/>
  <c r="AO45" i="697"/>
  <c r="AP45" i="697"/>
  <c r="AQ45" i="697"/>
  <c r="AR45" i="697"/>
  <c r="AS45" i="697"/>
  <c r="AT45" i="697"/>
  <c r="AU45" i="697"/>
  <c r="AV45" i="697"/>
  <c r="AW45" i="697"/>
  <c r="AX45" i="697"/>
  <c r="AY45" i="697"/>
  <c r="AZ45" i="697"/>
  <c r="BA45" i="697"/>
  <c r="BB45" i="697"/>
  <c r="BC45" i="697"/>
  <c r="BD45" i="697"/>
  <c r="BE45" i="697"/>
  <c r="BF45" i="697"/>
  <c r="BG45" i="697"/>
  <c r="AA46" i="697"/>
  <c r="AB46" i="697"/>
  <c r="AC46" i="697"/>
  <c r="AD46" i="697"/>
  <c r="AE46" i="697"/>
  <c r="AF46" i="697"/>
  <c r="AG46" i="697"/>
  <c r="AH46" i="697"/>
  <c r="AI46" i="697"/>
  <c r="AJ46" i="697"/>
  <c r="AK46" i="697"/>
  <c r="AL46" i="697"/>
  <c r="AM46" i="697"/>
  <c r="AN46" i="697"/>
  <c r="AO46" i="697"/>
  <c r="AP46" i="697"/>
  <c r="AQ46" i="697"/>
  <c r="AR46" i="697"/>
  <c r="AS46" i="697"/>
  <c r="AT46" i="697"/>
  <c r="AU46" i="697"/>
  <c r="AV46" i="697"/>
  <c r="AW46" i="697"/>
  <c r="AX46" i="697"/>
  <c r="AY46" i="697"/>
  <c r="AZ46" i="697"/>
  <c r="BA46" i="697"/>
  <c r="BB46" i="697"/>
  <c r="BC46" i="697"/>
  <c r="BD46" i="697"/>
  <c r="BE46" i="697"/>
  <c r="BF46" i="697"/>
  <c r="BG46" i="697"/>
  <c r="Z32" i="697"/>
  <c r="Z33" i="697"/>
  <c r="Z34" i="697"/>
  <c r="Z35" i="697"/>
  <c r="Z36" i="697"/>
  <c r="Z37" i="697"/>
  <c r="Z38" i="697"/>
  <c r="Z39" i="697"/>
  <c r="Z40" i="697"/>
  <c r="Z41" i="697"/>
  <c r="Z42" i="697"/>
  <c r="Z43" i="697"/>
  <c r="Z44" i="697"/>
  <c r="Z45" i="697"/>
  <c r="Z46" i="697"/>
  <c r="Z31" i="697"/>
  <c r="AA22" i="697"/>
  <c r="AB22" i="697"/>
  <c r="AC22" i="697"/>
  <c r="AD22" i="697"/>
  <c r="AE22" i="697"/>
  <c r="AF22" i="697"/>
  <c r="AG22" i="697"/>
  <c r="AH22" i="697"/>
  <c r="AI22" i="697"/>
  <c r="AJ22" i="697"/>
  <c r="AK22" i="697"/>
  <c r="AL22" i="697"/>
  <c r="AM22" i="697"/>
  <c r="AN22" i="697"/>
  <c r="AO22" i="697"/>
  <c r="AP22" i="697"/>
  <c r="AQ22" i="697"/>
  <c r="AR22" i="697"/>
  <c r="AS22" i="697"/>
  <c r="AT22" i="697"/>
  <c r="AU22" i="697"/>
  <c r="AV22" i="697"/>
  <c r="AW22" i="697"/>
  <c r="AX22" i="697"/>
  <c r="AY22" i="697"/>
  <c r="AZ22" i="697"/>
  <c r="BA22" i="697"/>
  <c r="BB22" i="697"/>
  <c r="BC22" i="697"/>
  <c r="BD22" i="697"/>
  <c r="BE22" i="697"/>
  <c r="BF22" i="697"/>
  <c r="BG22" i="697"/>
  <c r="Z22" i="697"/>
  <c r="AB8" i="697"/>
  <c r="AC8" i="697"/>
  <c r="AD8" i="697"/>
  <c r="AE8" i="697"/>
  <c r="AF8" i="697"/>
  <c r="AG8" i="697"/>
  <c r="AH8" i="697"/>
  <c r="AI8" i="697"/>
  <c r="AJ8" i="697"/>
  <c r="AK8" i="697"/>
  <c r="AL8" i="697"/>
  <c r="AM8" i="697"/>
  <c r="AN8" i="697"/>
  <c r="AO8" i="697"/>
  <c r="AP8" i="697"/>
  <c r="AQ8" i="697"/>
  <c r="AR8" i="697"/>
  <c r="AS8" i="697"/>
  <c r="AT8" i="697"/>
  <c r="AU8" i="697"/>
  <c r="AV8" i="697"/>
  <c r="AW8" i="697"/>
  <c r="AX8" i="697"/>
  <c r="AY8" i="697"/>
  <c r="AZ8" i="697"/>
  <c r="BA8" i="697"/>
  <c r="BB8" i="697"/>
  <c r="BC8" i="697"/>
  <c r="BD8" i="697"/>
  <c r="BE8" i="697"/>
  <c r="BF8" i="697"/>
  <c r="BG8" i="697"/>
  <c r="AB9" i="697"/>
  <c r="AC9" i="697"/>
  <c r="AD9" i="697"/>
  <c r="AE9" i="697"/>
  <c r="AF9" i="697"/>
  <c r="AG9" i="697"/>
  <c r="AH9" i="697"/>
  <c r="AI9" i="697"/>
  <c r="AJ9" i="697"/>
  <c r="AK9" i="697"/>
  <c r="AL9" i="697"/>
  <c r="AM9" i="697"/>
  <c r="AN9" i="697"/>
  <c r="AO9" i="697"/>
  <c r="AP9" i="697"/>
  <c r="AQ9" i="697"/>
  <c r="AR9" i="697"/>
  <c r="AS9" i="697"/>
  <c r="AT9" i="697"/>
  <c r="AU9" i="697"/>
  <c r="AV9" i="697"/>
  <c r="AW9" i="697"/>
  <c r="AX9" i="697"/>
  <c r="AY9" i="697"/>
  <c r="AZ9" i="697"/>
  <c r="BA9" i="697"/>
  <c r="BB9" i="697"/>
  <c r="BC9" i="697"/>
  <c r="BD9" i="697"/>
  <c r="BE9" i="697"/>
  <c r="BF9" i="697"/>
  <c r="BG9" i="697"/>
  <c r="AB10" i="697"/>
  <c r="AC10" i="697"/>
  <c r="AD10" i="697"/>
  <c r="AE10" i="697"/>
  <c r="AF10" i="697"/>
  <c r="AG10" i="697"/>
  <c r="AH10" i="697"/>
  <c r="AI10" i="697"/>
  <c r="AJ10" i="697"/>
  <c r="AK10" i="697"/>
  <c r="AL10" i="697"/>
  <c r="AM10" i="697"/>
  <c r="AN10" i="697"/>
  <c r="AO10" i="697"/>
  <c r="AP10" i="697"/>
  <c r="AQ10" i="697"/>
  <c r="AR10" i="697"/>
  <c r="AS10" i="697"/>
  <c r="AT10" i="697"/>
  <c r="AU10" i="697"/>
  <c r="AV10" i="697"/>
  <c r="AW10" i="697"/>
  <c r="AX10" i="697"/>
  <c r="AY10" i="697"/>
  <c r="AZ10" i="697"/>
  <c r="BA10" i="697"/>
  <c r="BB10" i="697"/>
  <c r="BC10" i="697"/>
  <c r="BD10" i="697"/>
  <c r="BE10" i="697"/>
  <c r="BF10" i="697"/>
  <c r="BG10" i="697"/>
  <c r="AB11" i="697"/>
  <c r="AC11" i="697"/>
  <c r="AD11" i="697"/>
  <c r="AE11" i="697"/>
  <c r="AF11" i="697"/>
  <c r="AG11" i="697"/>
  <c r="AH11" i="697"/>
  <c r="AI11" i="697"/>
  <c r="AJ11" i="697"/>
  <c r="AK11" i="697"/>
  <c r="AL11" i="697"/>
  <c r="AM11" i="697"/>
  <c r="AN11" i="697"/>
  <c r="AO11" i="697"/>
  <c r="AP11" i="697"/>
  <c r="AQ11" i="697"/>
  <c r="AR11" i="697"/>
  <c r="AS11" i="697"/>
  <c r="AT11" i="697"/>
  <c r="AU11" i="697"/>
  <c r="AV11" i="697"/>
  <c r="AW11" i="697"/>
  <c r="AX11" i="697"/>
  <c r="AY11" i="697"/>
  <c r="AZ11" i="697"/>
  <c r="BA11" i="697"/>
  <c r="BB11" i="697"/>
  <c r="BC11" i="697"/>
  <c r="BD11" i="697"/>
  <c r="BE11" i="697"/>
  <c r="BF11" i="697"/>
  <c r="BG11" i="697"/>
  <c r="AB12" i="697"/>
  <c r="AC12" i="697"/>
  <c r="AD12" i="697"/>
  <c r="AE12" i="697"/>
  <c r="AF12" i="697"/>
  <c r="AG12" i="697"/>
  <c r="AH12" i="697"/>
  <c r="AI12" i="697"/>
  <c r="AJ12" i="697"/>
  <c r="AK12" i="697"/>
  <c r="AL12" i="697"/>
  <c r="AM12" i="697"/>
  <c r="AN12" i="697"/>
  <c r="AO12" i="697"/>
  <c r="AP12" i="697"/>
  <c r="AQ12" i="697"/>
  <c r="AR12" i="697"/>
  <c r="AS12" i="697"/>
  <c r="AT12" i="697"/>
  <c r="AU12" i="697"/>
  <c r="AV12" i="697"/>
  <c r="AW12" i="697"/>
  <c r="AX12" i="697"/>
  <c r="AY12" i="697"/>
  <c r="AZ12" i="697"/>
  <c r="BA12" i="697"/>
  <c r="BB12" i="697"/>
  <c r="BC12" i="697"/>
  <c r="BD12" i="697"/>
  <c r="BE12" i="697"/>
  <c r="BF12" i="697"/>
  <c r="BG12" i="697"/>
  <c r="AB13" i="697"/>
  <c r="AC13" i="697"/>
  <c r="AD13" i="697"/>
  <c r="AE13" i="697"/>
  <c r="AF13" i="697"/>
  <c r="AG13" i="697"/>
  <c r="AH13" i="697"/>
  <c r="AI13" i="697"/>
  <c r="AJ13" i="697"/>
  <c r="AK13" i="697"/>
  <c r="AL13" i="697"/>
  <c r="AM13" i="697"/>
  <c r="AN13" i="697"/>
  <c r="AO13" i="697"/>
  <c r="AP13" i="697"/>
  <c r="AQ13" i="697"/>
  <c r="AR13" i="697"/>
  <c r="AS13" i="697"/>
  <c r="AT13" i="697"/>
  <c r="AU13" i="697"/>
  <c r="AV13" i="697"/>
  <c r="AW13" i="697"/>
  <c r="AX13" i="697"/>
  <c r="AY13" i="697"/>
  <c r="AZ13" i="697"/>
  <c r="BA13" i="697"/>
  <c r="BB13" i="697"/>
  <c r="BC13" i="697"/>
  <c r="BD13" i="697"/>
  <c r="BE13" i="697"/>
  <c r="BF13" i="697"/>
  <c r="BG13" i="697"/>
  <c r="AB14" i="697"/>
  <c r="AC14" i="697"/>
  <c r="AD14" i="697"/>
  <c r="AE14" i="697"/>
  <c r="AF14" i="697"/>
  <c r="AG14" i="697"/>
  <c r="AH14" i="697"/>
  <c r="AI14" i="697"/>
  <c r="AJ14" i="697"/>
  <c r="AK14" i="697"/>
  <c r="AL14" i="697"/>
  <c r="AM14" i="697"/>
  <c r="AN14" i="697"/>
  <c r="AO14" i="697"/>
  <c r="AP14" i="697"/>
  <c r="AQ14" i="697"/>
  <c r="AR14" i="697"/>
  <c r="AS14" i="697"/>
  <c r="AT14" i="697"/>
  <c r="AU14" i="697"/>
  <c r="AV14" i="697"/>
  <c r="AW14" i="697"/>
  <c r="AX14" i="697"/>
  <c r="AY14" i="697"/>
  <c r="AZ14" i="697"/>
  <c r="BA14" i="697"/>
  <c r="BB14" i="697"/>
  <c r="BC14" i="697"/>
  <c r="BD14" i="697"/>
  <c r="BE14" i="697"/>
  <c r="BF14" i="697"/>
  <c r="BG14" i="697"/>
  <c r="AB15" i="697"/>
  <c r="AC15" i="697"/>
  <c r="AD15" i="697"/>
  <c r="AE15" i="697"/>
  <c r="AF15" i="697"/>
  <c r="AG15" i="697"/>
  <c r="AH15" i="697"/>
  <c r="AI15" i="697"/>
  <c r="AJ15" i="697"/>
  <c r="AK15" i="697"/>
  <c r="AL15" i="697"/>
  <c r="AM15" i="697"/>
  <c r="AN15" i="697"/>
  <c r="AO15" i="697"/>
  <c r="AP15" i="697"/>
  <c r="AQ15" i="697"/>
  <c r="AR15" i="697"/>
  <c r="AS15" i="697"/>
  <c r="AT15" i="697"/>
  <c r="AU15" i="697"/>
  <c r="AV15" i="697"/>
  <c r="AW15" i="697"/>
  <c r="AX15" i="697"/>
  <c r="AY15" i="697"/>
  <c r="AZ15" i="697"/>
  <c r="BA15" i="697"/>
  <c r="BB15" i="697"/>
  <c r="BC15" i="697"/>
  <c r="BD15" i="697"/>
  <c r="BE15" i="697"/>
  <c r="BF15" i="697"/>
  <c r="BG15" i="697"/>
  <c r="AB16" i="697"/>
  <c r="AC16" i="697"/>
  <c r="AD16" i="697"/>
  <c r="AE16" i="697"/>
  <c r="AF16" i="697"/>
  <c r="AG16" i="697"/>
  <c r="AH16" i="697"/>
  <c r="AI16" i="697"/>
  <c r="AJ16" i="697"/>
  <c r="AK16" i="697"/>
  <c r="AL16" i="697"/>
  <c r="AM16" i="697"/>
  <c r="AN16" i="697"/>
  <c r="AO16" i="697"/>
  <c r="AP16" i="697"/>
  <c r="AQ16" i="697"/>
  <c r="AR16" i="697"/>
  <c r="AS16" i="697"/>
  <c r="AT16" i="697"/>
  <c r="AU16" i="697"/>
  <c r="AV16" i="697"/>
  <c r="AW16" i="697"/>
  <c r="AX16" i="697"/>
  <c r="AY16" i="697"/>
  <c r="AZ16" i="697"/>
  <c r="BA16" i="697"/>
  <c r="BB16" i="697"/>
  <c r="BC16" i="697"/>
  <c r="BD16" i="697"/>
  <c r="BE16" i="697"/>
  <c r="BF16" i="697"/>
  <c r="BG16" i="697"/>
  <c r="AB17" i="697"/>
  <c r="AC17" i="697"/>
  <c r="AD17" i="697"/>
  <c r="AE17" i="697"/>
  <c r="AF17" i="697"/>
  <c r="AG17" i="697"/>
  <c r="AH17" i="697"/>
  <c r="AI17" i="697"/>
  <c r="AJ17" i="697"/>
  <c r="AK17" i="697"/>
  <c r="AL17" i="697"/>
  <c r="AM17" i="697"/>
  <c r="AN17" i="697"/>
  <c r="AO17" i="697"/>
  <c r="AP17" i="697"/>
  <c r="AQ17" i="697"/>
  <c r="AR17" i="697"/>
  <c r="AS17" i="697"/>
  <c r="AT17" i="697"/>
  <c r="AU17" i="697"/>
  <c r="AV17" i="697"/>
  <c r="AW17" i="697"/>
  <c r="AX17" i="697"/>
  <c r="AY17" i="697"/>
  <c r="AZ17" i="697"/>
  <c r="BA17" i="697"/>
  <c r="BB17" i="697"/>
  <c r="BC17" i="697"/>
  <c r="BD17" i="697"/>
  <c r="BE17" i="697"/>
  <c r="BF17" i="697"/>
  <c r="BG17" i="697"/>
  <c r="AB18" i="697"/>
  <c r="AC18" i="697"/>
  <c r="AD18" i="697"/>
  <c r="AE18" i="697"/>
  <c r="AF18" i="697"/>
  <c r="AG18" i="697"/>
  <c r="AH18" i="697"/>
  <c r="AI18" i="697"/>
  <c r="AJ18" i="697"/>
  <c r="AK18" i="697"/>
  <c r="AL18" i="697"/>
  <c r="AM18" i="697"/>
  <c r="AN18" i="697"/>
  <c r="AO18" i="697"/>
  <c r="AP18" i="697"/>
  <c r="AQ18" i="697"/>
  <c r="AR18" i="697"/>
  <c r="AS18" i="697"/>
  <c r="AT18" i="697"/>
  <c r="AU18" i="697"/>
  <c r="AV18" i="697"/>
  <c r="AW18" i="697"/>
  <c r="AX18" i="697"/>
  <c r="AY18" i="697"/>
  <c r="AZ18" i="697"/>
  <c r="BA18" i="697"/>
  <c r="BB18" i="697"/>
  <c r="BC18" i="697"/>
  <c r="BD18" i="697"/>
  <c r="BE18" i="697"/>
  <c r="BF18" i="697"/>
  <c r="BG18" i="697"/>
  <c r="AB19" i="697"/>
  <c r="AC19" i="697"/>
  <c r="AD19" i="697"/>
  <c r="AE19" i="697"/>
  <c r="AF19" i="697"/>
  <c r="AG19" i="697"/>
  <c r="AH19" i="697"/>
  <c r="AI19" i="697"/>
  <c r="AJ19" i="697"/>
  <c r="AK19" i="697"/>
  <c r="AL19" i="697"/>
  <c r="AM19" i="697"/>
  <c r="AN19" i="697"/>
  <c r="AO19" i="697"/>
  <c r="AP19" i="697"/>
  <c r="AQ19" i="697"/>
  <c r="AR19" i="697"/>
  <c r="AS19" i="697"/>
  <c r="AT19" i="697"/>
  <c r="AU19" i="697"/>
  <c r="AV19" i="697"/>
  <c r="AW19" i="697"/>
  <c r="AX19" i="697"/>
  <c r="AY19" i="697"/>
  <c r="AZ19" i="697"/>
  <c r="BA19" i="697"/>
  <c r="BB19" i="697"/>
  <c r="BC19" i="697"/>
  <c r="BD19" i="697"/>
  <c r="BE19" i="697"/>
  <c r="BF19" i="697"/>
  <c r="BG19" i="697"/>
  <c r="AB20" i="697"/>
  <c r="AC20" i="697"/>
  <c r="AD20" i="697"/>
  <c r="AE20" i="697"/>
  <c r="AF20" i="697"/>
  <c r="AG20" i="697"/>
  <c r="AH20" i="697"/>
  <c r="AI20" i="697"/>
  <c r="AJ20" i="697"/>
  <c r="AK20" i="697"/>
  <c r="AL20" i="697"/>
  <c r="AM20" i="697"/>
  <c r="AN20" i="697"/>
  <c r="AO20" i="697"/>
  <c r="AP20" i="697"/>
  <c r="AQ20" i="697"/>
  <c r="AR20" i="697"/>
  <c r="AS20" i="697"/>
  <c r="AT20" i="697"/>
  <c r="AU20" i="697"/>
  <c r="AV20" i="697"/>
  <c r="AW20" i="697"/>
  <c r="AX20" i="697"/>
  <c r="AY20" i="697"/>
  <c r="AZ20" i="697"/>
  <c r="BA20" i="697"/>
  <c r="BB20" i="697"/>
  <c r="BC20" i="697"/>
  <c r="BD20" i="697"/>
  <c r="BE20" i="697"/>
  <c r="BF20" i="697"/>
  <c r="BG20" i="697"/>
  <c r="AB21" i="697"/>
  <c r="AC21" i="697"/>
  <c r="AD21" i="697"/>
  <c r="AE21" i="697"/>
  <c r="AF21" i="697"/>
  <c r="AG21" i="697"/>
  <c r="AH21" i="697"/>
  <c r="AI21" i="697"/>
  <c r="AJ21" i="697"/>
  <c r="AK21" i="697"/>
  <c r="AL21" i="697"/>
  <c r="AM21" i="697"/>
  <c r="AN21" i="697"/>
  <c r="AO21" i="697"/>
  <c r="AP21" i="697"/>
  <c r="AQ21" i="697"/>
  <c r="AR21" i="697"/>
  <c r="AS21" i="697"/>
  <c r="AT21" i="697"/>
  <c r="AU21" i="697"/>
  <c r="AV21" i="697"/>
  <c r="AW21" i="697"/>
  <c r="AX21" i="697"/>
  <c r="AY21" i="697"/>
  <c r="AZ21" i="697"/>
  <c r="BA21" i="697"/>
  <c r="BB21" i="697"/>
  <c r="BC21" i="697"/>
  <c r="BD21" i="697"/>
  <c r="BE21" i="697"/>
  <c r="BF21" i="697"/>
  <c r="BG21" i="697"/>
  <c r="AB23" i="697"/>
  <c r="AC23" i="697"/>
  <c r="AD23" i="697"/>
  <c r="AE23" i="697"/>
  <c r="AF23" i="697"/>
  <c r="AG23" i="697"/>
  <c r="AH23" i="697"/>
  <c r="AI23" i="697"/>
  <c r="AJ23" i="697"/>
  <c r="AK23" i="697"/>
  <c r="AL23" i="697"/>
  <c r="AM23" i="697"/>
  <c r="AN23" i="697"/>
  <c r="AO23" i="697"/>
  <c r="AP23" i="697"/>
  <c r="AQ23" i="697"/>
  <c r="AR23" i="697"/>
  <c r="AS23" i="697"/>
  <c r="AT23" i="697"/>
  <c r="AU23" i="697"/>
  <c r="AV23" i="697"/>
  <c r="AW23" i="697"/>
  <c r="AX23" i="697"/>
  <c r="AY23" i="697"/>
  <c r="AZ23" i="697"/>
  <c r="BA23" i="697"/>
  <c r="BB23" i="697"/>
  <c r="BC23" i="697"/>
  <c r="BD23" i="697"/>
  <c r="BE23" i="697"/>
  <c r="BF23" i="697"/>
  <c r="BG23" i="697"/>
  <c r="AA8" i="697"/>
  <c r="AA9" i="697"/>
  <c r="AA10" i="697"/>
  <c r="AA11" i="697"/>
  <c r="AA12" i="697"/>
  <c r="AA13" i="697"/>
  <c r="AA14" i="697"/>
  <c r="AA15" i="697"/>
  <c r="AA16" i="697"/>
  <c r="AA17" i="697"/>
  <c r="AA18" i="697"/>
  <c r="AA19" i="697"/>
  <c r="AA20" i="697"/>
  <c r="AA21" i="697"/>
  <c r="AA23" i="697"/>
  <c r="Z9" i="697"/>
  <c r="Z10" i="697"/>
  <c r="Z11" i="697"/>
  <c r="Z12" i="697"/>
  <c r="Z13" i="697"/>
  <c r="Z14" i="697"/>
  <c r="Z15" i="697"/>
  <c r="Z16" i="697"/>
  <c r="Z17" i="697"/>
  <c r="Z18" i="697"/>
  <c r="Z19" i="697"/>
  <c r="Z20" i="697"/>
  <c r="Z21" i="697"/>
  <c r="Z23" i="697"/>
  <c r="Z8" i="697"/>
  <c r="AA9" i="696"/>
  <c r="Z26" i="697" l="1"/>
  <c r="BE26" i="697"/>
  <c r="BA26" i="697"/>
  <c r="AW26" i="697"/>
  <c r="AS26" i="697"/>
  <c r="AO26" i="697"/>
  <c r="AK26" i="697"/>
  <c r="AG26" i="697"/>
  <c r="AC26" i="697"/>
  <c r="Z49" i="697"/>
  <c r="BF49" i="697"/>
  <c r="BB49" i="697"/>
  <c r="AX49" i="697"/>
  <c r="AT49" i="697"/>
  <c r="AP49" i="697"/>
  <c r="AL49" i="697"/>
  <c r="AH49" i="697"/>
  <c r="AD49" i="697"/>
  <c r="Z72" i="697"/>
  <c r="BF72" i="697"/>
  <c r="BB72" i="697"/>
  <c r="AX72" i="697"/>
  <c r="AT72" i="697"/>
  <c r="AP72" i="697"/>
  <c r="AL72" i="697"/>
  <c r="AH72" i="697"/>
  <c r="AD72" i="697"/>
  <c r="Z95" i="697"/>
  <c r="BF95" i="697"/>
  <c r="BB95" i="697"/>
  <c r="AX95" i="697"/>
  <c r="AT95" i="697"/>
  <c r="AP95" i="697"/>
  <c r="AL95" i="697"/>
  <c r="AH95" i="697"/>
  <c r="AD95" i="697"/>
  <c r="AV26" i="697"/>
  <c r="AJ26" i="697"/>
  <c r="BA49" i="697"/>
  <c r="AS49" i="697"/>
  <c r="AG49" i="697"/>
  <c r="BA72" i="697"/>
  <c r="AO72" i="697"/>
  <c r="AC72" i="697"/>
  <c r="AW95" i="697"/>
  <c r="AG95" i="697"/>
  <c r="AY26" i="697"/>
  <c r="AM26" i="697"/>
  <c r="BD49" i="697"/>
  <c r="AR49" i="697"/>
  <c r="AF49" i="697"/>
  <c r="BD72" i="697"/>
  <c r="AZ72" i="697"/>
  <c r="AV72" i="697"/>
  <c r="AR72" i="697"/>
  <c r="AN72" i="697"/>
  <c r="AJ72" i="697"/>
  <c r="AF72" i="697"/>
  <c r="AB72" i="697"/>
  <c r="BD95" i="697"/>
  <c r="AZ95" i="697"/>
  <c r="AV95" i="697"/>
  <c r="AR95" i="697"/>
  <c r="AN95" i="697"/>
  <c r="AJ95" i="697"/>
  <c r="AF95" i="697"/>
  <c r="AB95" i="697"/>
  <c r="AA26" i="697"/>
  <c r="BD26" i="697"/>
  <c r="AZ26" i="697"/>
  <c r="AR26" i="697"/>
  <c r="AN26" i="697"/>
  <c r="AF26" i="697"/>
  <c r="AB26" i="697"/>
  <c r="BE49" i="697"/>
  <c r="AW49" i="697"/>
  <c r="AO49" i="697"/>
  <c r="AK49" i="697"/>
  <c r="AC49" i="697"/>
  <c r="BE72" i="697"/>
  <c r="AW72" i="697"/>
  <c r="AS72" i="697"/>
  <c r="AK72" i="697"/>
  <c r="AG72" i="697"/>
  <c r="BE95" i="697"/>
  <c r="BA95" i="697"/>
  <c r="AS95" i="697"/>
  <c r="AO95" i="697"/>
  <c r="AK95" i="697"/>
  <c r="AC95" i="697"/>
  <c r="BG26" i="697"/>
  <c r="BC26" i="697"/>
  <c r="AU26" i="697"/>
  <c r="AQ26" i="697"/>
  <c r="AI26" i="697"/>
  <c r="AE26" i="697"/>
  <c r="AZ49" i="697"/>
  <c r="AV49" i="697"/>
  <c r="AN49" i="697"/>
  <c r="AJ49" i="697"/>
  <c r="AB49" i="697"/>
  <c r="BF26" i="697"/>
  <c r="BB26" i="697"/>
  <c r="AX26" i="697"/>
  <c r="AT26" i="697"/>
  <c r="AP26" i="697"/>
  <c r="AL26" i="697"/>
  <c r="AH26" i="697"/>
  <c r="AD26" i="697"/>
  <c r="BG49" i="697"/>
  <c r="BC49" i="697"/>
  <c r="AY49" i="697"/>
  <c r="AU49" i="697"/>
  <c r="AQ49" i="697"/>
  <c r="AM49" i="697"/>
  <c r="AI49" i="697"/>
  <c r="AE49" i="697"/>
  <c r="AA49" i="697"/>
  <c r="BG72" i="697"/>
  <c r="BC72" i="697"/>
  <c r="AY72" i="697"/>
  <c r="AU72" i="697"/>
  <c r="AQ72" i="697"/>
  <c r="AM72" i="697"/>
  <c r="AI72" i="697"/>
  <c r="AE72" i="697"/>
  <c r="AA72" i="697"/>
  <c r="BG95" i="697"/>
  <c r="BC95" i="697"/>
  <c r="AY95" i="697"/>
  <c r="AU95" i="697"/>
  <c r="AQ95" i="697"/>
  <c r="AM95" i="697"/>
  <c r="AI95" i="697"/>
  <c r="AE95" i="697"/>
  <c r="AA95" i="697"/>
  <c r="BD24" i="697"/>
  <c r="AZ24" i="697"/>
  <c r="AV24" i="697"/>
  <c r="AR24" i="697"/>
  <c r="AN24" i="697"/>
  <c r="AJ24" i="697"/>
  <c r="AF24" i="697"/>
  <c r="AB24" i="697"/>
  <c r="BG24" i="697"/>
  <c r="BC24" i="697"/>
  <c r="AY24" i="697"/>
  <c r="AU24" i="697"/>
  <c r="AQ24" i="697"/>
  <c r="AM24" i="697"/>
  <c r="AI24" i="697"/>
  <c r="AE24" i="697"/>
  <c r="AA24" i="697"/>
  <c r="BF24" i="697"/>
  <c r="BB24" i="697"/>
  <c r="AX24" i="697"/>
  <c r="AT24" i="697"/>
  <c r="AP24" i="697"/>
  <c r="AL24" i="697"/>
  <c r="AH24" i="697"/>
  <c r="AD24" i="697"/>
  <c r="Z24" i="697"/>
  <c r="Z25" i="697" s="1"/>
  <c r="BE24" i="697"/>
  <c r="BA24" i="697"/>
  <c r="AW24" i="697"/>
  <c r="AS24" i="697"/>
  <c r="AO24" i="697"/>
  <c r="AK24" i="697"/>
  <c r="AG24" i="697"/>
  <c r="AC24" i="697"/>
  <c r="AB69" i="696" l="1"/>
  <c r="AC69" i="696"/>
  <c r="AD69" i="696"/>
  <c r="AE69" i="696"/>
  <c r="AF69" i="696"/>
  <c r="AG69" i="696"/>
  <c r="AH69" i="696"/>
  <c r="AI69" i="696"/>
  <c r="AJ69" i="696"/>
  <c r="AK69" i="696"/>
  <c r="AL69" i="696"/>
  <c r="AM69" i="696"/>
  <c r="AN69" i="696"/>
  <c r="AO69" i="696"/>
  <c r="AP69" i="696"/>
  <c r="AQ69" i="696"/>
  <c r="AR69" i="696"/>
  <c r="AS69" i="696"/>
  <c r="AT69" i="696"/>
  <c r="AU69" i="696"/>
  <c r="AV69" i="696"/>
  <c r="AW69" i="696"/>
  <c r="AX69" i="696"/>
  <c r="AY69" i="696"/>
  <c r="AZ69" i="696"/>
  <c r="BA69" i="696"/>
  <c r="BB69" i="696"/>
  <c r="BC69" i="696"/>
  <c r="BD69" i="696"/>
  <c r="BE69" i="696"/>
  <c r="BF69" i="696"/>
  <c r="BG69" i="696"/>
  <c r="BH69" i="696"/>
  <c r="AB70" i="696"/>
  <c r="AC70" i="696"/>
  <c r="AD70" i="696"/>
  <c r="AE70" i="696"/>
  <c r="AF70" i="696"/>
  <c r="AG70" i="696"/>
  <c r="AH70" i="696"/>
  <c r="AI70" i="696"/>
  <c r="AJ70" i="696"/>
  <c r="AK70" i="696"/>
  <c r="AL70" i="696"/>
  <c r="AM70" i="696"/>
  <c r="AN70" i="696"/>
  <c r="AO70" i="696"/>
  <c r="AP70" i="696"/>
  <c r="AQ70" i="696"/>
  <c r="AR70" i="696"/>
  <c r="AS70" i="696"/>
  <c r="AT70" i="696"/>
  <c r="AU70" i="696"/>
  <c r="AV70" i="696"/>
  <c r="AW70" i="696"/>
  <c r="AX70" i="696"/>
  <c r="AY70" i="696"/>
  <c r="AZ70" i="696"/>
  <c r="BA70" i="696"/>
  <c r="BB70" i="696"/>
  <c r="BC70" i="696"/>
  <c r="BD70" i="696"/>
  <c r="BE70" i="696"/>
  <c r="BF70" i="696"/>
  <c r="BG70" i="696"/>
  <c r="BH70" i="696"/>
  <c r="AB71" i="696"/>
  <c r="AC71" i="696"/>
  <c r="AD71" i="696"/>
  <c r="AE71" i="696"/>
  <c r="AF71" i="696"/>
  <c r="AG71" i="696"/>
  <c r="AH71" i="696"/>
  <c r="AI71" i="696"/>
  <c r="AJ71" i="696"/>
  <c r="AK71" i="696"/>
  <c r="AL71" i="696"/>
  <c r="AM71" i="696"/>
  <c r="AN71" i="696"/>
  <c r="AO71" i="696"/>
  <c r="AP71" i="696"/>
  <c r="AQ71" i="696"/>
  <c r="AR71" i="696"/>
  <c r="AS71" i="696"/>
  <c r="AT71" i="696"/>
  <c r="AU71" i="696"/>
  <c r="AV71" i="696"/>
  <c r="AW71" i="696"/>
  <c r="AX71" i="696"/>
  <c r="AY71" i="696"/>
  <c r="AZ71" i="696"/>
  <c r="BA71" i="696"/>
  <c r="BB71" i="696"/>
  <c r="BC71" i="696"/>
  <c r="BD71" i="696"/>
  <c r="BE71" i="696"/>
  <c r="BF71" i="696"/>
  <c r="BG71" i="696"/>
  <c r="BH71" i="696"/>
  <c r="AB72" i="696"/>
  <c r="AC72" i="696"/>
  <c r="AD72" i="696"/>
  <c r="AE72" i="696"/>
  <c r="AF72" i="696"/>
  <c r="AG72" i="696"/>
  <c r="AH72" i="696"/>
  <c r="AI72" i="696"/>
  <c r="AJ72" i="696"/>
  <c r="AK72" i="696"/>
  <c r="AL72" i="696"/>
  <c r="AM72" i="696"/>
  <c r="AN72" i="696"/>
  <c r="AO72" i="696"/>
  <c r="AP72" i="696"/>
  <c r="AQ72" i="696"/>
  <c r="AR72" i="696"/>
  <c r="AS72" i="696"/>
  <c r="AT72" i="696"/>
  <c r="AU72" i="696"/>
  <c r="AV72" i="696"/>
  <c r="AW72" i="696"/>
  <c r="AX72" i="696"/>
  <c r="AY72" i="696"/>
  <c r="AZ72" i="696"/>
  <c r="BA72" i="696"/>
  <c r="BB72" i="696"/>
  <c r="BC72" i="696"/>
  <c r="BD72" i="696"/>
  <c r="BE72" i="696"/>
  <c r="BF72" i="696"/>
  <c r="BG72" i="696"/>
  <c r="BH72" i="696"/>
  <c r="AB73" i="696"/>
  <c r="AC73" i="696"/>
  <c r="AD73" i="696"/>
  <c r="AE73" i="696"/>
  <c r="AF73" i="696"/>
  <c r="AG73" i="696"/>
  <c r="AH73" i="696"/>
  <c r="AI73" i="696"/>
  <c r="AJ73" i="696"/>
  <c r="AK73" i="696"/>
  <c r="AL73" i="696"/>
  <c r="AM73" i="696"/>
  <c r="AN73" i="696"/>
  <c r="AO73" i="696"/>
  <c r="AP73" i="696"/>
  <c r="AQ73" i="696"/>
  <c r="AR73" i="696"/>
  <c r="AS73" i="696"/>
  <c r="AT73" i="696"/>
  <c r="AU73" i="696"/>
  <c r="AV73" i="696"/>
  <c r="AW73" i="696"/>
  <c r="AX73" i="696"/>
  <c r="AY73" i="696"/>
  <c r="AZ73" i="696"/>
  <c r="BA73" i="696"/>
  <c r="BB73" i="696"/>
  <c r="BC73" i="696"/>
  <c r="BD73" i="696"/>
  <c r="BE73" i="696"/>
  <c r="BF73" i="696"/>
  <c r="BG73" i="696"/>
  <c r="BH73" i="696"/>
  <c r="AB74" i="696"/>
  <c r="AC74" i="696"/>
  <c r="AD74" i="696"/>
  <c r="AE74" i="696"/>
  <c r="AF74" i="696"/>
  <c r="AG74" i="696"/>
  <c r="AH74" i="696"/>
  <c r="AI74" i="696"/>
  <c r="AJ74" i="696"/>
  <c r="AK74" i="696"/>
  <c r="AL74" i="696"/>
  <c r="AM74" i="696"/>
  <c r="AN74" i="696"/>
  <c r="AO74" i="696"/>
  <c r="AP74" i="696"/>
  <c r="AQ74" i="696"/>
  <c r="AR74" i="696"/>
  <c r="AS74" i="696"/>
  <c r="AT74" i="696"/>
  <c r="AU74" i="696"/>
  <c r="AV74" i="696"/>
  <c r="AW74" i="696"/>
  <c r="AX74" i="696"/>
  <c r="AY74" i="696"/>
  <c r="AZ74" i="696"/>
  <c r="BA74" i="696"/>
  <c r="BB74" i="696"/>
  <c r="BC74" i="696"/>
  <c r="BD74" i="696"/>
  <c r="BE74" i="696"/>
  <c r="BF74" i="696"/>
  <c r="BG74" i="696"/>
  <c r="BH74" i="696"/>
  <c r="AB75" i="696"/>
  <c r="AC75" i="696"/>
  <c r="AD75" i="696"/>
  <c r="AE75" i="696"/>
  <c r="AF75" i="696"/>
  <c r="AG75" i="696"/>
  <c r="AH75" i="696"/>
  <c r="AI75" i="696"/>
  <c r="AJ75" i="696"/>
  <c r="AK75" i="696"/>
  <c r="AL75" i="696"/>
  <c r="AM75" i="696"/>
  <c r="AN75" i="696"/>
  <c r="AO75" i="696"/>
  <c r="AP75" i="696"/>
  <c r="AQ75" i="696"/>
  <c r="AR75" i="696"/>
  <c r="AS75" i="696"/>
  <c r="AT75" i="696"/>
  <c r="AU75" i="696"/>
  <c r="AV75" i="696"/>
  <c r="AW75" i="696"/>
  <c r="AX75" i="696"/>
  <c r="AY75" i="696"/>
  <c r="AZ75" i="696"/>
  <c r="BA75" i="696"/>
  <c r="BB75" i="696"/>
  <c r="BC75" i="696"/>
  <c r="BD75" i="696"/>
  <c r="BE75" i="696"/>
  <c r="BF75" i="696"/>
  <c r="BG75" i="696"/>
  <c r="BH75" i="696"/>
  <c r="AB76" i="696"/>
  <c r="AC76" i="696"/>
  <c r="AD76" i="696"/>
  <c r="AE76" i="696"/>
  <c r="AF76" i="696"/>
  <c r="AG76" i="696"/>
  <c r="AH76" i="696"/>
  <c r="AI76" i="696"/>
  <c r="AJ76" i="696"/>
  <c r="AK76" i="696"/>
  <c r="AL76" i="696"/>
  <c r="AM76" i="696"/>
  <c r="AN76" i="696"/>
  <c r="AO76" i="696"/>
  <c r="AP76" i="696"/>
  <c r="AQ76" i="696"/>
  <c r="AR76" i="696"/>
  <c r="AS76" i="696"/>
  <c r="AT76" i="696"/>
  <c r="AU76" i="696"/>
  <c r="AV76" i="696"/>
  <c r="AW76" i="696"/>
  <c r="AX76" i="696"/>
  <c r="AY76" i="696"/>
  <c r="AZ76" i="696"/>
  <c r="BA76" i="696"/>
  <c r="BB76" i="696"/>
  <c r="BC76" i="696"/>
  <c r="BD76" i="696"/>
  <c r="BE76" i="696"/>
  <c r="BF76" i="696"/>
  <c r="BG76" i="696"/>
  <c r="BH76" i="696"/>
  <c r="AB77" i="696"/>
  <c r="AC77" i="696"/>
  <c r="AD77" i="696"/>
  <c r="AE77" i="696"/>
  <c r="AF77" i="696"/>
  <c r="AG77" i="696"/>
  <c r="AH77" i="696"/>
  <c r="AI77" i="696"/>
  <c r="AJ77" i="696"/>
  <c r="AK77" i="696"/>
  <c r="AL77" i="696"/>
  <c r="AM77" i="696"/>
  <c r="AN77" i="696"/>
  <c r="AO77" i="696"/>
  <c r="AP77" i="696"/>
  <c r="AQ77" i="696"/>
  <c r="AR77" i="696"/>
  <c r="AS77" i="696"/>
  <c r="AT77" i="696"/>
  <c r="AU77" i="696"/>
  <c r="AV77" i="696"/>
  <c r="AW77" i="696"/>
  <c r="AX77" i="696"/>
  <c r="AY77" i="696"/>
  <c r="AZ77" i="696"/>
  <c r="BA77" i="696"/>
  <c r="BB77" i="696"/>
  <c r="BC77" i="696"/>
  <c r="BD77" i="696"/>
  <c r="BE77" i="696"/>
  <c r="BF77" i="696"/>
  <c r="BG77" i="696"/>
  <c r="BH77" i="696"/>
  <c r="AB78" i="696"/>
  <c r="AC78" i="696"/>
  <c r="AD78" i="696"/>
  <c r="AE78" i="696"/>
  <c r="AF78" i="696"/>
  <c r="AG78" i="696"/>
  <c r="AH78" i="696"/>
  <c r="AI78" i="696"/>
  <c r="AJ78" i="696"/>
  <c r="AK78" i="696"/>
  <c r="AL78" i="696"/>
  <c r="AM78" i="696"/>
  <c r="AN78" i="696"/>
  <c r="AO78" i="696"/>
  <c r="AP78" i="696"/>
  <c r="AQ78" i="696"/>
  <c r="AR78" i="696"/>
  <c r="AS78" i="696"/>
  <c r="AT78" i="696"/>
  <c r="AU78" i="696"/>
  <c r="AV78" i="696"/>
  <c r="AW78" i="696"/>
  <c r="AX78" i="696"/>
  <c r="AY78" i="696"/>
  <c r="AZ78" i="696"/>
  <c r="BA78" i="696"/>
  <c r="BB78" i="696"/>
  <c r="BC78" i="696"/>
  <c r="BD78" i="696"/>
  <c r="BE78" i="696"/>
  <c r="BF78" i="696"/>
  <c r="BG78" i="696"/>
  <c r="BH78" i="696"/>
  <c r="AB79" i="696"/>
  <c r="AC79" i="696"/>
  <c r="AD79" i="696"/>
  <c r="AE79" i="696"/>
  <c r="AF79" i="696"/>
  <c r="AG79" i="696"/>
  <c r="AH79" i="696"/>
  <c r="AI79" i="696"/>
  <c r="AJ79" i="696"/>
  <c r="AK79" i="696"/>
  <c r="AL79" i="696"/>
  <c r="AM79" i="696"/>
  <c r="AN79" i="696"/>
  <c r="AO79" i="696"/>
  <c r="AP79" i="696"/>
  <c r="AQ79" i="696"/>
  <c r="AR79" i="696"/>
  <c r="AS79" i="696"/>
  <c r="AT79" i="696"/>
  <c r="AU79" i="696"/>
  <c r="AV79" i="696"/>
  <c r="AW79" i="696"/>
  <c r="AX79" i="696"/>
  <c r="AY79" i="696"/>
  <c r="AZ79" i="696"/>
  <c r="BA79" i="696"/>
  <c r="BB79" i="696"/>
  <c r="BC79" i="696"/>
  <c r="BD79" i="696"/>
  <c r="BE79" i="696"/>
  <c r="BF79" i="696"/>
  <c r="BG79" i="696"/>
  <c r="BH79" i="696"/>
  <c r="AB80" i="696"/>
  <c r="AC80" i="696"/>
  <c r="AD80" i="696"/>
  <c r="AE80" i="696"/>
  <c r="AF80" i="696"/>
  <c r="AG80" i="696"/>
  <c r="AH80" i="696"/>
  <c r="AI80" i="696"/>
  <c r="AJ80" i="696"/>
  <c r="AK80" i="696"/>
  <c r="AL80" i="696"/>
  <c r="AM80" i="696"/>
  <c r="AN80" i="696"/>
  <c r="AO80" i="696"/>
  <c r="AP80" i="696"/>
  <c r="AQ80" i="696"/>
  <c r="AR80" i="696"/>
  <c r="AS80" i="696"/>
  <c r="AT80" i="696"/>
  <c r="AU80" i="696"/>
  <c r="AV80" i="696"/>
  <c r="AW80" i="696"/>
  <c r="AX80" i="696"/>
  <c r="AY80" i="696"/>
  <c r="AZ80" i="696"/>
  <c r="BA80" i="696"/>
  <c r="BB80" i="696"/>
  <c r="BC80" i="696"/>
  <c r="BD80" i="696"/>
  <c r="BE80" i="696"/>
  <c r="BF80" i="696"/>
  <c r="BG80" i="696"/>
  <c r="BH80" i="696"/>
  <c r="AB81" i="696"/>
  <c r="AC81" i="696"/>
  <c r="AD81" i="696"/>
  <c r="AE81" i="696"/>
  <c r="AF81" i="696"/>
  <c r="AG81" i="696"/>
  <c r="AH81" i="696"/>
  <c r="AI81" i="696"/>
  <c r="AJ81" i="696"/>
  <c r="AK81" i="696"/>
  <c r="AL81" i="696"/>
  <c r="AM81" i="696"/>
  <c r="AN81" i="696"/>
  <c r="AO81" i="696"/>
  <c r="AP81" i="696"/>
  <c r="AQ81" i="696"/>
  <c r="AR81" i="696"/>
  <c r="AS81" i="696"/>
  <c r="AT81" i="696"/>
  <c r="AU81" i="696"/>
  <c r="AV81" i="696"/>
  <c r="AW81" i="696"/>
  <c r="AX81" i="696"/>
  <c r="AY81" i="696"/>
  <c r="AZ81" i="696"/>
  <c r="BA81" i="696"/>
  <c r="BB81" i="696"/>
  <c r="BC81" i="696"/>
  <c r="BD81" i="696"/>
  <c r="BE81" i="696"/>
  <c r="BF81" i="696"/>
  <c r="BG81" i="696"/>
  <c r="BH81" i="696"/>
  <c r="AB82" i="696"/>
  <c r="AC82" i="696"/>
  <c r="AD82" i="696"/>
  <c r="AE82" i="696"/>
  <c r="AF82" i="696"/>
  <c r="AG82" i="696"/>
  <c r="AH82" i="696"/>
  <c r="AI82" i="696"/>
  <c r="AJ82" i="696"/>
  <c r="AK82" i="696"/>
  <c r="AL82" i="696"/>
  <c r="AM82" i="696"/>
  <c r="AN82" i="696"/>
  <c r="AO82" i="696"/>
  <c r="AP82" i="696"/>
  <c r="AQ82" i="696"/>
  <c r="AR82" i="696"/>
  <c r="AS82" i="696"/>
  <c r="AT82" i="696"/>
  <c r="AU82" i="696"/>
  <c r="AV82" i="696"/>
  <c r="AW82" i="696"/>
  <c r="AX82" i="696"/>
  <c r="AY82" i="696"/>
  <c r="AZ82" i="696"/>
  <c r="BA82" i="696"/>
  <c r="BB82" i="696"/>
  <c r="BC82" i="696"/>
  <c r="BD82" i="696"/>
  <c r="BE82" i="696"/>
  <c r="BF82" i="696"/>
  <c r="BG82" i="696"/>
  <c r="BH82" i="696"/>
  <c r="AA70" i="696"/>
  <c r="AA71" i="696"/>
  <c r="AA72" i="696"/>
  <c r="AA73" i="696"/>
  <c r="AA74" i="696"/>
  <c r="AA75" i="696"/>
  <c r="AA76" i="696"/>
  <c r="AA77" i="696"/>
  <c r="AA78" i="696"/>
  <c r="AA79" i="696"/>
  <c r="AA80" i="696"/>
  <c r="AA81" i="696"/>
  <c r="AA82" i="696"/>
  <c r="AA69" i="696"/>
  <c r="AB29" i="696"/>
  <c r="AC29" i="696"/>
  <c r="AD29" i="696"/>
  <c r="AE29" i="696"/>
  <c r="AF29" i="696"/>
  <c r="AG29" i="696"/>
  <c r="AH29" i="696"/>
  <c r="AI29" i="696"/>
  <c r="AJ29" i="696"/>
  <c r="AK29" i="696"/>
  <c r="AL29" i="696"/>
  <c r="AM29" i="696"/>
  <c r="AN29" i="696"/>
  <c r="AO29" i="696"/>
  <c r="AP29" i="696"/>
  <c r="AQ29" i="696"/>
  <c r="AR29" i="696"/>
  <c r="AS29" i="696"/>
  <c r="AT29" i="696"/>
  <c r="AU29" i="696"/>
  <c r="AV29" i="696"/>
  <c r="AW29" i="696"/>
  <c r="AX29" i="696"/>
  <c r="AY29" i="696"/>
  <c r="AZ29" i="696"/>
  <c r="BA29" i="696"/>
  <c r="BB29" i="696"/>
  <c r="BC29" i="696"/>
  <c r="BD29" i="696"/>
  <c r="BE29" i="696"/>
  <c r="BF29" i="696"/>
  <c r="BG29" i="696"/>
  <c r="BH29" i="696"/>
  <c r="AB30" i="696"/>
  <c r="AC30" i="696"/>
  <c r="AD30" i="696"/>
  <c r="AE30" i="696"/>
  <c r="AF30" i="696"/>
  <c r="AG30" i="696"/>
  <c r="AH30" i="696"/>
  <c r="AI30" i="696"/>
  <c r="AJ30" i="696"/>
  <c r="AK30" i="696"/>
  <c r="AL30" i="696"/>
  <c r="AM30" i="696"/>
  <c r="AN30" i="696"/>
  <c r="AO30" i="696"/>
  <c r="AP30" i="696"/>
  <c r="AQ30" i="696"/>
  <c r="AR30" i="696"/>
  <c r="AS30" i="696"/>
  <c r="AT30" i="696"/>
  <c r="AU30" i="696"/>
  <c r="AV30" i="696"/>
  <c r="AW30" i="696"/>
  <c r="AX30" i="696"/>
  <c r="AY30" i="696"/>
  <c r="AZ30" i="696"/>
  <c r="BA30" i="696"/>
  <c r="BB30" i="696"/>
  <c r="BC30" i="696"/>
  <c r="BD30" i="696"/>
  <c r="BE30" i="696"/>
  <c r="BF30" i="696"/>
  <c r="BG30" i="696"/>
  <c r="BH30" i="696"/>
  <c r="AB31" i="696"/>
  <c r="AC31" i="696"/>
  <c r="AD31" i="696"/>
  <c r="AE31" i="696"/>
  <c r="AF31" i="696"/>
  <c r="AG31" i="696"/>
  <c r="AH31" i="696"/>
  <c r="AI31" i="696"/>
  <c r="AJ31" i="696"/>
  <c r="AK31" i="696"/>
  <c r="AL31" i="696"/>
  <c r="AM31" i="696"/>
  <c r="AN31" i="696"/>
  <c r="AO31" i="696"/>
  <c r="AP31" i="696"/>
  <c r="AQ31" i="696"/>
  <c r="AR31" i="696"/>
  <c r="AS31" i="696"/>
  <c r="AT31" i="696"/>
  <c r="AU31" i="696"/>
  <c r="AV31" i="696"/>
  <c r="AW31" i="696"/>
  <c r="AX31" i="696"/>
  <c r="AY31" i="696"/>
  <c r="AZ31" i="696"/>
  <c r="BA31" i="696"/>
  <c r="BB31" i="696"/>
  <c r="BC31" i="696"/>
  <c r="BD31" i="696"/>
  <c r="BE31" i="696"/>
  <c r="BF31" i="696"/>
  <c r="BG31" i="696"/>
  <c r="BH31" i="696"/>
  <c r="AB32" i="696"/>
  <c r="AC32" i="696"/>
  <c r="AD32" i="696"/>
  <c r="AE32" i="696"/>
  <c r="AF32" i="696"/>
  <c r="AG32" i="696"/>
  <c r="AH32" i="696"/>
  <c r="AI32" i="696"/>
  <c r="AJ32" i="696"/>
  <c r="AK32" i="696"/>
  <c r="AL32" i="696"/>
  <c r="AM32" i="696"/>
  <c r="AN32" i="696"/>
  <c r="AO32" i="696"/>
  <c r="AP32" i="696"/>
  <c r="AQ32" i="696"/>
  <c r="AR32" i="696"/>
  <c r="AS32" i="696"/>
  <c r="AT32" i="696"/>
  <c r="AU32" i="696"/>
  <c r="AV32" i="696"/>
  <c r="AW32" i="696"/>
  <c r="AX32" i="696"/>
  <c r="AY32" i="696"/>
  <c r="AZ32" i="696"/>
  <c r="BA32" i="696"/>
  <c r="BB32" i="696"/>
  <c r="BC32" i="696"/>
  <c r="BD32" i="696"/>
  <c r="BE32" i="696"/>
  <c r="BF32" i="696"/>
  <c r="BG32" i="696"/>
  <c r="BH32" i="696"/>
  <c r="AB33" i="696"/>
  <c r="AC33" i="696"/>
  <c r="AD33" i="696"/>
  <c r="AE33" i="696"/>
  <c r="AF33" i="696"/>
  <c r="AG33" i="696"/>
  <c r="AH33" i="696"/>
  <c r="AI33" i="696"/>
  <c r="AJ33" i="696"/>
  <c r="AK33" i="696"/>
  <c r="AL33" i="696"/>
  <c r="AM33" i="696"/>
  <c r="AN33" i="696"/>
  <c r="AO33" i="696"/>
  <c r="AP33" i="696"/>
  <c r="AQ33" i="696"/>
  <c r="AR33" i="696"/>
  <c r="AS33" i="696"/>
  <c r="AT33" i="696"/>
  <c r="AU33" i="696"/>
  <c r="AV33" i="696"/>
  <c r="AW33" i="696"/>
  <c r="AX33" i="696"/>
  <c r="AY33" i="696"/>
  <c r="AZ33" i="696"/>
  <c r="BA33" i="696"/>
  <c r="BB33" i="696"/>
  <c r="BC33" i="696"/>
  <c r="BD33" i="696"/>
  <c r="BE33" i="696"/>
  <c r="BF33" i="696"/>
  <c r="BG33" i="696"/>
  <c r="BH33" i="696"/>
  <c r="AB34" i="696"/>
  <c r="AC34" i="696"/>
  <c r="AD34" i="696"/>
  <c r="AE34" i="696"/>
  <c r="AF34" i="696"/>
  <c r="AG34" i="696"/>
  <c r="AH34" i="696"/>
  <c r="AI34" i="696"/>
  <c r="AJ34" i="696"/>
  <c r="AK34" i="696"/>
  <c r="AL34" i="696"/>
  <c r="AM34" i="696"/>
  <c r="AN34" i="696"/>
  <c r="AO34" i="696"/>
  <c r="AP34" i="696"/>
  <c r="AQ34" i="696"/>
  <c r="AR34" i="696"/>
  <c r="AS34" i="696"/>
  <c r="AT34" i="696"/>
  <c r="AU34" i="696"/>
  <c r="AV34" i="696"/>
  <c r="AW34" i="696"/>
  <c r="AX34" i="696"/>
  <c r="AY34" i="696"/>
  <c r="AZ34" i="696"/>
  <c r="BA34" i="696"/>
  <c r="BB34" i="696"/>
  <c r="BC34" i="696"/>
  <c r="BD34" i="696"/>
  <c r="BE34" i="696"/>
  <c r="BF34" i="696"/>
  <c r="BG34" i="696"/>
  <c r="BH34" i="696"/>
  <c r="AB35" i="696"/>
  <c r="AC35" i="696"/>
  <c r="AD35" i="696"/>
  <c r="AE35" i="696"/>
  <c r="AF35" i="696"/>
  <c r="AG35" i="696"/>
  <c r="AH35" i="696"/>
  <c r="AI35" i="696"/>
  <c r="AJ35" i="696"/>
  <c r="AK35" i="696"/>
  <c r="AL35" i="696"/>
  <c r="AM35" i="696"/>
  <c r="AN35" i="696"/>
  <c r="AO35" i="696"/>
  <c r="AP35" i="696"/>
  <c r="AQ35" i="696"/>
  <c r="AR35" i="696"/>
  <c r="AS35" i="696"/>
  <c r="AT35" i="696"/>
  <c r="AU35" i="696"/>
  <c r="AV35" i="696"/>
  <c r="AW35" i="696"/>
  <c r="AX35" i="696"/>
  <c r="AY35" i="696"/>
  <c r="AZ35" i="696"/>
  <c r="BA35" i="696"/>
  <c r="BB35" i="696"/>
  <c r="BC35" i="696"/>
  <c r="BD35" i="696"/>
  <c r="BE35" i="696"/>
  <c r="BF35" i="696"/>
  <c r="BG35" i="696"/>
  <c r="BH35" i="696"/>
  <c r="AB36" i="696"/>
  <c r="AC36" i="696"/>
  <c r="AD36" i="696"/>
  <c r="AE36" i="696"/>
  <c r="AF36" i="696"/>
  <c r="AG36" i="696"/>
  <c r="AH36" i="696"/>
  <c r="AI36" i="696"/>
  <c r="AJ36" i="696"/>
  <c r="AK36" i="696"/>
  <c r="AL36" i="696"/>
  <c r="AM36" i="696"/>
  <c r="AN36" i="696"/>
  <c r="AO36" i="696"/>
  <c r="AP36" i="696"/>
  <c r="AQ36" i="696"/>
  <c r="AR36" i="696"/>
  <c r="AS36" i="696"/>
  <c r="AT36" i="696"/>
  <c r="AU36" i="696"/>
  <c r="AV36" i="696"/>
  <c r="AW36" i="696"/>
  <c r="AX36" i="696"/>
  <c r="AY36" i="696"/>
  <c r="AZ36" i="696"/>
  <c r="BA36" i="696"/>
  <c r="BB36" i="696"/>
  <c r="BC36" i="696"/>
  <c r="BD36" i="696"/>
  <c r="BE36" i="696"/>
  <c r="BF36" i="696"/>
  <c r="BG36" i="696"/>
  <c r="BH36" i="696"/>
  <c r="AB37" i="696"/>
  <c r="AC37" i="696"/>
  <c r="AD37" i="696"/>
  <c r="AE37" i="696"/>
  <c r="AF37" i="696"/>
  <c r="AG37" i="696"/>
  <c r="AH37" i="696"/>
  <c r="AI37" i="696"/>
  <c r="AJ37" i="696"/>
  <c r="AK37" i="696"/>
  <c r="AL37" i="696"/>
  <c r="AM37" i="696"/>
  <c r="AN37" i="696"/>
  <c r="AO37" i="696"/>
  <c r="AP37" i="696"/>
  <c r="AQ37" i="696"/>
  <c r="AR37" i="696"/>
  <c r="AS37" i="696"/>
  <c r="AT37" i="696"/>
  <c r="AU37" i="696"/>
  <c r="AV37" i="696"/>
  <c r="AW37" i="696"/>
  <c r="AX37" i="696"/>
  <c r="AY37" i="696"/>
  <c r="AZ37" i="696"/>
  <c r="BA37" i="696"/>
  <c r="BB37" i="696"/>
  <c r="BC37" i="696"/>
  <c r="BD37" i="696"/>
  <c r="BE37" i="696"/>
  <c r="BF37" i="696"/>
  <c r="BG37" i="696"/>
  <c r="BH37" i="696"/>
  <c r="AB38" i="696"/>
  <c r="AC38" i="696"/>
  <c r="AD38" i="696"/>
  <c r="AE38" i="696"/>
  <c r="AF38" i="696"/>
  <c r="AG38" i="696"/>
  <c r="AH38" i="696"/>
  <c r="AI38" i="696"/>
  <c r="AJ38" i="696"/>
  <c r="AK38" i="696"/>
  <c r="AL38" i="696"/>
  <c r="AM38" i="696"/>
  <c r="AN38" i="696"/>
  <c r="AO38" i="696"/>
  <c r="AP38" i="696"/>
  <c r="AQ38" i="696"/>
  <c r="AR38" i="696"/>
  <c r="AS38" i="696"/>
  <c r="AT38" i="696"/>
  <c r="AU38" i="696"/>
  <c r="AV38" i="696"/>
  <c r="AW38" i="696"/>
  <c r="AX38" i="696"/>
  <c r="AY38" i="696"/>
  <c r="AZ38" i="696"/>
  <c r="BA38" i="696"/>
  <c r="BB38" i="696"/>
  <c r="BC38" i="696"/>
  <c r="BD38" i="696"/>
  <c r="BE38" i="696"/>
  <c r="BF38" i="696"/>
  <c r="BG38" i="696"/>
  <c r="BH38" i="696"/>
  <c r="AB39" i="696"/>
  <c r="AC39" i="696"/>
  <c r="AD39" i="696"/>
  <c r="AE39" i="696"/>
  <c r="AF39" i="696"/>
  <c r="AG39" i="696"/>
  <c r="AH39" i="696"/>
  <c r="AI39" i="696"/>
  <c r="AJ39" i="696"/>
  <c r="AK39" i="696"/>
  <c r="AL39" i="696"/>
  <c r="AM39" i="696"/>
  <c r="AN39" i="696"/>
  <c r="AO39" i="696"/>
  <c r="AP39" i="696"/>
  <c r="AQ39" i="696"/>
  <c r="AR39" i="696"/>
  <c r="AS39" i="696"/>
  <c r="AT39" i="696"/>
  <c r="AU39" i="696"/>
  <c r="AV39" i="696"/>
  <c r="AW39" i="696"/>
  <c r="AX39" i="696"/>
  <c r="AY39" i="696"/>
  <c r="AZ39" i="696"/>
  <c r="BA39" i="696"/>
  <c r="BB39" i="696"/>
  <c r="BC39" i="696"/>
  <c r="BD39" i="696"/>
  <c r="BE39" i="696"/>
  <c r="BF39" i="696"/>
  <c r="BG39" i="696"/>
  <c r="BH39" i="696"/>
  <c r="AB40" i="696"/>
  <c r="AC40" i="696"/>
  <c r="AD40" i="696"/>
  <c r="AE40" i="696"/>
  <c r="AF40" i="696"/>
  <c r="AG40" i="696"/>
  <c r="AH40" i="696"/>
  <c r="AI40" i="696"/>
  <c r="AJ40" i="696"/>
  <c r="AK40" i="696"/>
  <c r="AL40" i="696"/>
  <c r="AM40" i="696"/>
  <c r="AN40" i="696"/>
  <c r="AO40" i="696"/>
  <c r="AP40" i="696"/>
  <c r="AQ40" i="696"/>
  <c r="AR40" i="696"/>
  <c r="AS40" i="696"/>
  <c r="AT40" i="696"/>
  <c r="AU40" i="696"/>
  <c r="AV40" i="696"/>
  <c r="AW40" i="696"/>
  <c r="AX40" i="696"/>
  <c r="AY40" i="696"/>
  <c r="AZ40" i="696"/>
  <c r="BA40" i="696"/>
  <c r="BB40" i="696"/>
  <c r="BC40" i="696"/>
  <c r="BD40" i="696"/>
  <c r="BE40" i="696"/>
  <c r="BF40" i="696"/>
  <c r="BG40" i="696"/>
  <c r="BH40" i="696"/>
  <c r="AB41" i="696"/>
  <c r="AC41" i="696"/>
  <c r="AD41" i="696"/>
  <c r="AE41" i="696"/>
  <c r="AF41" i="696"/>
  <c r="AG41" i="696"/>
  <c r="AH41" i="696"/>
  <c r="AI41" i="696"/>
  <c r="AJ41" i="696"/>
  <c r="AK41" i="696"/>
  <c r="AL41" i="696"/>
  <c r="AM41" i="696"/>
  <c r="AN41" i="696"/>
  <c r="AO41" i="696"/>
  <c r="AP41" i="696"/>
  <c r="AQ41" i="696"/>
  <c r="AR41" i="696"/>
  <c r="AS41" i="696"/>
  <c r="AT41" i="696"/>
  <c r="AU41" i="696"/>
  <c r="AV41" i="696"/>
  <c r="AW41" i="696"/>
  <c r="AX41" i="696"/>
  <c r="AY41" i="696"/>
  <c r="AZ41" i="696"/>
  <c r="BA41" i="696"/>
  <c r="BB41" i="696"/>
  <c r="BC41" i="696"/>
  <c r="BD41" i="696"/>
  <c r="BE41" i="696"/>
  <c r="BF41" i="696"/>
  <c r="BG41" i="696"/>
  <c r="BH41" i="696"/>
  <c r="AB42" i="696"/>
  <c r="AC42" i="696"/>
  <c r="AD42" i="696"/>
  <c r="AE42" i="696"/>
  <c r="AF42" i="696"/>
  <c r="AG42" i="696"/>
  <c r="AH42" i="696"/>
  <c r="AI42" i="696"/>
  <c r="AJ42" i="696"/>
  <c r="AK42" i="696"/>
  <c r="AL42" i="696"/>
  <c r="AM42" i="696"/>
  <c r="AN42" i="696"/>
  <c r="AO42" i="696"/>
  <c r="AP42" i="696"/>
  <c r="AQ42" i="696"/>
  <c r="AR42" i="696"/>
  <c r="AS42" i="696"/>
  <c r="AT42" i="696"/>
  <c r="AU42" i="696"/>
  <c r="AV42" i="696"/>
  <c r="AW42" i="696"/>
  <c r="AX42" i="696"/>
  <c r="AY42" i="696"/>
  <c r="AZ42" i="696"/>
  <c r="BA42" i="696"/>
  <c r="BB42" i="696"/>
  <c r="BC42" i="696"/>
  <c r="BD42" i="696"/>
  <c r="BE42" i="696"/>
  <c r="BF42" i="696"/>
  <c r="BG42" i="696"/>
  <c r="BH42" i="696"/>
  <c r="AA30" i="696"/>
  <c r="AA31" i="696"/>
  <c r="AA32" i="696"/>
  <c r="AA33" i="696"/>
  <c r="AA34" i="696"/>
  <c r="AA35" i="696"/>
  <c r="AA36" i="696"/>
  <c r="AA37" i="696"/>
  <c r="AA38" i="696"/>
  <c r="AA39" i="696"/>
  <c r="AA40" i="696"/>
  <c r="AA41" i="696"/>
  <c r="AA42" i="696"/>
  <c r="AA29" i="696"/>
  <c r="AB9" i="696"/>
  <c r="AC9" i="696"/>
  <c r="AD9" i="696"/>
  <c r="AE9" i="696"/>
  <c r="AF9" i="696"/>
  <c r="AG9" i="696"/>
  <c r="AH9" i="696"/>
  <c r="AI9" i="696"/>
  <c r="AJ9" i="696"/>
  <c r="AK9" i="696"/>
  <c r="AL9" i="696"/>
  <c r="AM9" i="696"/>
  <c r="AN9" i="696"/>
  <c r="AO9" i="696"/>
  <c r="AP9" i="696"/>
  <c r="AQ9" i="696"/>
  <c r="AR9" i="696"/>
  <c r="AS9" i="696"/>
  <c r="AT9" i="696"/>
  <c r="AU9" i="696"/>
  <c r="AV9" i="696"/>
  <c r="AW9" i="696"/>
  <c r="AX9" i="696"/>
  <c r="AY9" i="696"/>
  <c r="AZ9" i="696"/>
  <c r="BA9" i="696"/>
  <c r="BB9" i="696"/>
  <c r="BC9" i="696"/>
  <c r="BD9" i="696"/>
  <c r="BE9" i="696"/>
  <c r="BF9" i="696"/>
  <c r="BG9" i="696"/>
  <c r="BH9" i="696"/>
  <c r="AB10" i="696"/>
  <c r="AC10" i="696"/>
  <c r="AD10" i="696"/>
  <c r="AE10" i="696"/>
  <c r="AF10" i="696"/>
  <c r="AG10" i="696"/>
  <c r="AH10" i="696"/>
  <c r="AI10" i="696"/>
  <c r="AJ10" i="696"/>
  <c r="AK10" i="696"/>
  <c r="AL10" i="696"/>
  <c r="AM10" i="696"/>
  <c r="AN10" i="696"/>
  <c r="AO10" i="696"/>
  <c r="AP10" i="696"/>
  <c r="AQ10" i="696"/>
  <c r="AR10" i="696"/>
  <c r="AS10" i="696"/>
  <c r="AT10" i="696"/>
  <c r="AU10" i="696"/>
  <c r="AV10" i="696"/>
  <c r="AW10" i="696"/>
  <c r="AX10" i="696"/>
  <c r="AY10" i="696"/>
  <c r="AZ10" i="696"/>
  <c r="BA10" i="696"/>
  <c r="BB10" i="696"/>
  <c r="BC10" i="696"/>
  <c r="BD10" i="696"/>
  <c r="BE10" i="696"/>
  <c r="BF10" i="696"/>
  <c r="BG10" i="696"/>
  <c r="BH10" i="696"/>
  <c r="AB11" i="696"/>
  <c r="AC11" i="696"/>
  <c r="AD11" i="696"/>
  <c r="AE11" i="696"/>
  <c r="AF11" i="696"/>
  <c r="AG11" i="696"/>
  <c r="AH11" i="696"/>
  <c r="AI11" i="696"/>
  <c r="AJ11" i="696"/>
  <c r="AK11" i="696"/>
  <c r="AL11" i="696"/>
  <c r="AM11" i="696"/>
  <c r="AN11" i="696"/>
  <c r="AO11" i="696"/>
  <c r="AP11" i="696"/>
  <c r="AQ11" i="696"/>
  <c r="AR11" i="696"/>
  <c r="AS11" i="696"/>
  <c r="AT11" i="696"/>
  <c r="AU11" i="696"/>
  <c r="AV11" i="696"/>
  <c r="AW11" i="696"/>
  <c r="AX11" i="696"/>
  <c r="AY11" i="696"/>
  <c r="AZ11" i="696"/>
  <c r="BA11" i="696"/>
  <c r="BB11" i="696"/>
  <c r="BC11" i="696"/>
  <c r="BD11" i="696"/>
  <c r="BE11" i="696"/>
  <c r="BF11" i="696"/>
  <c r="BG11" i="696"/>
  <c r="BH11" i="696"/>
  <c r="AB12" i="696"/>
  <c r="AC12" i="696"/>
  <c r="AD12" i="696"/>
  <c r="AE12" i="696"/>
  <c r="AF12" i="696"/>
  <c r="AG12" i="696"/>
  <c r="AH12" i="696"/>
  <c r="AI12" i="696"/>
  <c r="AJ12" i="696"/>
  <c r="AK12" i="696"/>
  <c r="AL12" i="696"/>
  <c r="AM12" i="696"/>
  <c r="AN12" i="696"/>
  <c r="AO12" i="696"/>
  <c r="AP12" i="696"/>
  <c r="AQ12" i="696"/>
  <c r="AR12" i="696"/>
  <c r="AS12" i="696"/>
  <c r="AT12" i="696"/>
  <c r="AU12" i="696"/>
  <c r="AV12" i="696"/>
  <c r="AW12" i="696"/>
  <c r="AX12" i="696"/>
  <c r="AY12" i="696"/>
  <c r="AZ12" i="696"/>
  <c r="BA12" i="696"/>
  <c r="BB12" i="696"/>
  <c r="BC12" i="696"/>
  <c r="BD12" i="696"/>
  <c r="BE12" i="696"/>
  <c r="BF12" i="696"/>
  <c r="BG12" i="696"/>
  <c r="BH12" i="696"/>
  <c r="AB13" i="696"/>
  <c r="AC13" i="696"/>
  <c r="AD13" i="696"/>
  <c r="AE13" i="696"/>
  <c r="AF13" i="696"/>
  <c r="AG13" i="696"/>
  <c r="AH13" i="696"/>
  <c r="AI13" i="696"/>
  <c r="AJ13" i="696"/>
  <c r="AK13" i="696"/>
  <c r="AL13" i="696"/>
  <c r="AM13" i="696"/>
  <c r="AN13" i="696"/>
  <c r="AO13" i="696"/>
  <c r="AP13" i="696"/>
  <c r="AQ13" i="696"/>
  <c r="AR13" i="696"/>
  <c r="AS13" i="696"/>
  <c r="AT13" i="696"/>
  <c r="AU13" i="696"/>
  <c r="AV13" i="696"/>
  <c r="AW13" i="696"/>
  <c r="AX13" i="696"/>
  <c r="AY13" i="696"/>
  <c r="AZ13" i="696"/>
  <c r="BA13" i="696"/>
  <c r="BB13" i="696"/>
  <c r="BC13" i="696"/>
  <c r="BD13" i="696"/>
  <c r="BE13" i="696"/>
  <c r="BF13" i="696"/>
  <c r="BG13" i="696"/>
  <c r="BH13" i="696"/>
  <c r="AB14" i="696"/>
  <c r="AC14" i="696"/>
  <c r="AD14" i="696"/>
  <c r="AE14" i="696"/>
  <c r="AF14" i="696"/>
  <c r="AG14" i="696"/>
  <c r="AH14" i="696"/>
  <c r="AI14" i="696"/>
  <c r="AJ14" i="696"/>
  <c r="AK14" i="696"/>
  <c r="AL14" i="696"/>
  <c r="AM14" i="696"/>
  <c r="AN14" i="696"/>
  <c r="AO14" i="696"/>
  <c r="AP14" i="696"/>
  <c r="AQ14" i="696"/>
  <c r="AR14" i="696"/>
  <c r="AS14" i="696"/>
  <c r="AT14" i="696"/>
  <c r="AU14" i="696"/>
  <c r="AV14" i="696"/>
  <c r="AW14" i="696"/>
  <c r="AX14" i="696"/>
  <c r="AY14" i="696"/>
  <c r="AZ14" i="696"/>
  <c r="BA14" i="696"/>
  <c r="BB14" i="696"/>
  <c r="BC14" i="696"/>
  <c r="BD14" i="696"/>
  <c r="BE14" i="696"/>
  <c r="BF14" i="696"/>
  <c r="BG14" i="696"/>
  <c r="BH14" i="696"/>
  <c r="AB15" i="696"/>
  <c r="AC15" i="696"/>
  <c r="AD15" i="696"/>
  <c r="AE15" i="696"/>
  <c r="AF15" i="696"/>
  <c r="AG15" i="696"/>
  <c r="AH15" i="696"/>
  <c r="AI15" i="696"/>
  <c r="AJ15" i="696"/>
  <c r="AK15" i="696"/>
  <c r="AL15" i="696"/>
  <c r="AM15" i="696"/>
  <c r="AN15" i="696"/>
  <c r="AO15" i="696"/>
  <c r="AP15" i="696"/>
  <c r="AQ15" i="696"/>
  <c r="AR15" i="696"/>
  <c r="AS15" i="696"/>
  <c r="AT15" i="696"/>
  <c r="AU15" i="696"/>
  <c r="AV15" i="696"/>
  <c r="AW15" i="696"/>
  <c r="AX15" i="696"/>
  <c r="AY15" i="696"/>
  <c r="AZ15" i="696"/>
  <c r="BA15" i="696"/>
  <c r="BB15" i="696"/>
  <c r="BC15" i="696"/>
  <c r="BD15" i="696"/>
  <c r="BE15" i="696"/>
  <c r="BF15" i="696"/>
  <c r="BG15" i="696"/>
  <c r="BH15" i="696"/>
  <c r="AB16" i="696"/>
  <c r="AC16" i="696"/>
  <c r="AD16" i="696"/>
  <c r="AE16" i="696"/>
  <c r="AF16" i="696"/>
  <c r="AG16" i="696"/>
  <c r="AH16" i="696"/>
  <c r="AI16" i="696"/>
  <c r="AJ16" i="696"/>
  <c r="AK16" i="696"/>
  <c r="AL16" i="696"/>
  <c r="AM16" i="696"/>
  <c r="AN16" i="696"/>
  <c r="AO16" i="696"/>
  <c r="AP16" i="696"/>
  <c r="AQ16" i="696"/>
  <c r="AR16" i="696"/>
  <c r="AS16" i="696"/>
  <c r="AT16" i="696"/>
  <c r="AU16" i="696"/>
  <c r="AV16" i="696"/>
  <c r="AW16" i="696"/>
  <c r="AX16" i="696"/>
  <c r="AY16" i="696"/>
  <c r="AZ16" i="696"/>
  <c r="BA16" i="696"/>
  <c r="BB16" i="696"/>
  <c r="BC16" i="696"/>
  <c r="BD16" i="696"/>
  <c r="BE16" i="696"/>
  <c r="BF16" i="696"/>
  <c r="BG16" i="696"/>
  <c r="BH16" i="696"/>
  <c r="AB17" i="696"/>
  <c r="AC17" i="696"/>
  <c r="AD17" i="696"/>
  <c r="AE17" i="696"/>
  <c r="AF17" i="696"/>
  <c r="AG17" i="696"/>
  <c r="AH17" i="696"/>
  <c r="AI17" i="696"/>
  <c r="AJ17" i="696"/>
  <c r="AK17" i="696"/>
  <c r="AL17" i="696"/>
  <c r="AM17" i="696"/>
  <c r="AN17" i="696"/>
  <c r="AO17" i="696"/>
  <c r="AP17" i="696"/>
  <c r="AQ17" i="696"/>
  <c r="AR17" i="696"/>
  <c r="AS17" i="696"/>
  <c r="AT17" i="696"/>
  <c r="AU17" i="696"/>
  <c r="AV17" i="696"/>
  <c r="AW17" i="696"/>
  <c r="AX17" i="696"/>
  <c r="AY17" i="696"/>
  <c r="AZ17" i="696"/>
  <c r="BA17" i="696"/>
  <c r="BB17" i="696"/>
  <c r="BC17" i="696"/>
  <c r="BD17" i="696"/>
  <c r="BE17" i="696"/>
  <c r="BF17" i="696"/>
  <c r="BG17" i="696"/>
  <c r="BH17" i="696"/>
  <c r="AB18" i="696"/>
  <c r="AC18" i="696"/>
  <c r="AD18" i="696"/>
  <c r="AE18" i="696"/>
  <c r="AF18" i="696"/>
  <c r="AG18" i="696"/>
  <c r="AH18" i="696"/>
  <c r="AI18" i="696"/>
  <c r="AJ18" i="696"/>
  <c r="AK18" i="696"/>
  <c r="AL18" i="696"/>
  <c r="AM18" i="696"/>
  <c r="AN18" i="696"/>
  <c r="AO18" i="696"/>
  <c r="AP18" i="696"/>
  <c r="AQ18" i="696"/>
  <c r="AR18" i="696"/>
  <c r="AS18" i="696"/>
  <c r="AT18" i="696"/>
  <c r="AU18" i="696"/>
  <c r="AV18" i="696"/>
  <c r="AW18" i="696"/>
  <c r="AX18" i="696"/>
  <c r="AY18" i="696"/>
  <c r="AZ18" i="696"/>
  <c r="BA18" i="696"/>
  <c r="BB18" i="696"/>
  <c r="BC18" i="696"/>
  <c r="BD18" i="696"/>
  <c r="BE18" i="696"/>
  <c r="BF18" i="696"/>
  <c r="BG18" i="696"/>
  <c r="BH18" i="696"/>
  <c r="AB19" i="696"/>
  <c r="AC19" i="696"/>
  <c r="AD19" i="696"/>
  <c r="AE19" i="696"/>
  <c r="AF19" i="696"/>
  <c r="AG19" i="696"/>
  <c r="AH19" i="696"/>
  <c r="AI19" i="696"/>
  <c r="AJ19" i="696"/>
  <c r="AK19" i="696"/>
  <c r="AL19" i="696"/>
  <c r="AM19" i="696"/>
  <c r="AN19" i="696"/>
  <c r="AO19" i="696"/>
  <c r="AP19" i="696"/>
  <c r="AQ19" i="696"/>
  <c r="AR19" i="696"/>
  <c r="AS19" i="696"/>
  <c r="AT19" i="696"/>
  <c r="AU19" i="696"/>
  <c r="AV19" i="696"/>
  <c r="AW19" i="696"/>
  <c r="AX19" i="696"/>
  <c r="AY19" i="696"/>
  <c r="AZ19" i="696"/>
  <c r="BA19" i="696"/>
  <c r="BB19" i="696"/>
  <c r="BC19" i="696"/>
  <c r="BD19" i="696"/>
  <c r="BE19" i="696"/>
  <c r="BF19" i="696"/>
  <c r="BG19" i="696"/>
  <c r="BH19" i="696"/>
  <c r="AB20" i="696"/>
  <c r="AC20" i="696"/>
  <c r="AD20" i="696"/>
  <c r="AE20" i="696"/>
  <c r="AF20" i="696"/>
  <c r="AG20" i="696"/>
  <c r="AH20" i="696"/>
  <c r="AI20" i="696"/>
  <c r="AJ20" i="696"/>
  <c r="AK20" i="696"/>
  <c r="AL20" i="696"/>
  <c r="AM20" i="696"/>
  <c r="AN20" i="696"/>
  <c r="AO20" i="696"/>
  <c r="AP20" i="696"/>
  <c r="AQ20" i="696"/>
  <c r="AR20" i="696"/>
  <c r="AS20" i="696"/>
  <c r="AT20" i="696"/>
  <c r="AU20" i="696"/>
  <c r="AV20" i="696"/>
  <c r="AW20" i="696"/>
  <c r="AX20" i="696"/>
  <c r="AY20" i="696"/>
  <c r="AZ20" i="696"/>
  <c r="BA20" i="696"/>
  <c r="BB20" i="696"/>
  <c r="BC20" i="696"/>
  <c r="BD20" i="696"/>
  <c r="BE20" i="696"/>
  <c r="BF20" i="696"/>
  <c r="BG20" i="696"/>
  <c r="BH20" i="696"/>
  <c r="AB21" i="696"/>
  <c r="AC21" i="696"/>
  <c r="AD21" i="696"/>
  <c r="AE21" i="696"/>
  <c r="AF21" i="696"/>
  <c r="AG21" i="696"/>
  <c r="AH21" i="696"/>
  <c r="AI21" i="696"/>
  <c r="AJ21" i="696"/>
  <c r="AK21" i="696"/>
  <c r="AL21" i="696"/>
  <c r="AM21" i="696"/>
  <c r="AN21" i="696"/>
  <c r="AO21" i="696"/>
  <c r="AP21" i="696"/>
  <c r="AQ21" i="696"/>
  <c r="AR21" i="696"/>
  <c r="AS21" i="696"/>
  <c r="AT21" i="696"/>
  <c r="AU21" i="696"/>
  <c r="AV21" i="696"/>
  <c r="AW21" i="696"/>
  <c r="AX21" i="696"/>
  <c r="AY21" i="696"/>
  <c r="AZ21" i="696"/>
  <c r="BA21" i="696"/>
  <c r="BB21" i="696"/>
  <c r="BC21" i="696"/>
  <c r="BD21" i="696"/>
  <c r="BE21" i="696"/>
  <c r="BF21" i="696"/>
  <c r="BG21" i="696"/>
  <c r="BH21" i="696"/>
  <c r="AB22" i="696"/>
  <c r="AC22" i="696"/>
  <c r="AD22" i="696"/>
  <c r="AE22" i="696"/>
  <c r="AF22" i="696"/>
  <c r="AG22" i="696"/>
  <c r="AH22" i="696"/>
  <c r="AI22" i="696"/>
  <c r="AJ22" i="696"/>
  <c r="AK22" i="696"/>
  <c r="AL22" i="696"/>
  <c r="AM22" i="696"/>
  <c r="AN22" i="696"/>
  <c r="AO22" i="696"/>
  <c r="AP22" i="696"/>
  <c r="AQ22" i="696"/>
  <c r="AR22" i="696"/>
  <c r="AS22" i="696"/>
  <c r="AT22" i="696"/>
  <c r="AU22" i="696"/>
  <c r="AV22" i="696"/>
  <c r="AW22" i="696"/>
  <c r="AX22" i="696"/>
  <c r="AY22" i="696"/>
  <c r="AZ22" i="696"/>
  <c r="BA22" i="696"/>
  <c r="BB22" i="696"/>
  <c r="BC22" i="696"/>
  <c r="BD22" i="696"/>
  <c r="BE22" i="696"/>
  <c r="BF22" i="696"/>
  <c r="BG22" i="696"/>
  <c r="BH22" i="696"/>
  <c r="AA10" i="696"/>
  <c r="AA11" i="696"/>
  <c r="AA12" i="696"/>
  <c r="AA13" i="696"/>
  <c r="AA14" i="696"/>
  <c r="AA15" i="696"/>
  <c r="AA16" i="696"/>
  <c r="AA17" i="696"/>
  <c r="AA18" i="696"/>
  <c r="AA19" i="696"/>
  <c r="AA20" i="696"/>
  <c r="AA21" i="696"/>
  <c r="AA22" i="696"/>
  <c r="AA23" i="696"/>
  <c r="O8" i="694" l="1"/>
  <c r="AV36" i="705" l="1"/>
  <c r="AU36" i="705"/>
  <c r="AT36" i="705"/>
  <c r="AS36" i="705"/>
  <c r="AR36" i="705"/>
  <c r="AQ36" i="705"/>
  <c r="AP36" i="705"/>
  <c r="AO36" i="705"/>
  <c r="AN36" i="705"/>
  <c r="AM36" i="705"/>
  <c r="AL36" i="705"/>
  <c r="AK36" i="705"/>
  <c r="AJ36" i="705"/>
  <c r="AI36" i="705"/>
  <c r="AH36" i="705"/>
  <c r="AG36" i="705"/>
  <c r="AF36" i="705"/>
  <c r="AE36" i="705"/>
  <c r="AD36" i="705"/>
  <c r="AC36" i="705"/>
  <c r="AB36" i="705"/>
  <c r="AA36" i="705"/>
  <c r="Z36" i="705"/>
  <c r="Y36" i="705"/>
  <c r="X36" i="705"/>
  <c r="W36" i="705"/>
  <c r="V36" i="705"/>
  <c r="U36" i="705"/>
  <c r="T36" i="705"/>
  <c r="S36" i="705"/>
  <c r="R36" i="705"/>
  <c r="Q36" i="705"/>
  <c r="P36" i="705"/>
  <c r="O36" i="705"/>
  <c r="AV35" i="705"/>
  <c r="AU35" i="705"/>
  <c r="AT35" i="705"/>
  <c r="AS35" i="705"/>
  <c r="AR35" i="705"/>
  <c r="AQ35" i="705"/>
  <c r="AP35" i="705"/>
  <c r="AO35" i="705"/>
  <c r="AN35" i="705"/>
  <c r="AM35" i="705"/>
  <c r="AL35" i="705"/>
  <c r="AK35" i="705"/>
  <c r="AJ35" i="705"/>
  <c r="AI35" i="705"/>
  <c r="AH35" i="705"/>
  <c r="AG35" i="705"/>
  <c r="AF35" i="705"/>
  <c r="AE35" i="705"/>
  <c r="AD35" i="705"/>
  <c r="AC35" i="705"/>
  <c r="AB35" i="705"/>
  <c r="AA35" i="705"/>
  <c r="Z35" i="705"/>
  <c r="Y35" i="705"/>
  <c r="X35" i="705"/>
  <c r="W35" i="705"/>
  <c r="V35" i="705"/>
  <c r="U35" i="705"/>
  <c r="T35" i="705"/>
  <c r="S35" i="705"/>
  <c r="R35" i="705"/>
  <c r="Q35" i="705"/>
  <c r="P35" i="705"/>
  <c r="O35" i="705"/>
  <c r="AV34" i="705"/>
  <c r="AU34" i="705"/>
  <c r="AT34" i="705"/>
  <c r="AS34" i="705"/>
  <c r="AR34" i="705"/>
  <c r="AQ34" i="705"/>
  <c r="AP34" i="705"/>
  <c r="AO34" i="705"/>
  <c r="AN34" i="705"/>
  <c r="AM34" i="705"/>
  <c r="AL34" i="705"/>
  <c r="AK34" i="705"/>
  <c r="AJ34" i="705"/>
  <c r="AI34" i="705"/>
  <c r="AH34" i="705"/>
  <c r="AG34" i="705"/>
  <c r="AF34" i="705"/>
  <c r="AE34" i="705"/>
  <c r="AD34" i="705"/>
  <c r="AC34" i="705"/>
  <c r="AB34" i="705"/>
  <c r="AA34" i="705"/>
  <c r="Z34" i="705"/>
  <c r="Y34" i="705"/>
  <c r="X34" i="705"/>
  <c r="W34" i="705"/>
  <c r="V34" i="705"/>
  <c r="U34" i="705"/>
  <c r="T34" i="705"/>
  <c r="S34" i="705"/>
  <c r="R34" i="705"/>
  <c r="Q34" i="705"/>
  <c r="P34" i="705"/>
  <c r="O34" i="705"/>
  <c r="AV33" i="705"/>
  <c r="AU33" i="705"/>
  <c r="AT33" i="705"/>
  <c r="AS33" i="705"/>
  <c r="AR33" i="705"/>
  <c r="AQ33" i="705"/>
  <c r="AP33" i="705"/>
  <c r="AO33" i="705"/>
  <c r="AN33" i="705"/>
  <c r="AM33" i="705"/>
  <c r="AL33" i="705"/>
  <c r="AK33" i="705"/>
  <c r="AJ33" i="705"/>
  <c r="AI33" i="705"/>
  <c r="AH33" i="705"/>
  <c r="AG33" i="705"/>
  <c r="AF33" i="705"/>
  <c r="AE33" i="705"/>
  <c r="AD33" i="705"/>
  <c r="AC33" i="705"/>
  <c r="AB33" i="705"/>
  <c r="AA33" i="705"/>
  <c r="Z33" i="705"/>
  <c r="Y33" i="705"/>
  <c r="X33" i="705"/>
  <c r="W33" i="705"/>
  <c r="V33" i="705"/>
  <c r="U33" i="705"/>
  <c r="T33" i="705"/>
  <c r="S33" i="705"/>
  <c r="R33" i="705"/>
  <c r="Q33" i="705"/>
  <c r="P33" i="705"/>
  <c r="O33" i="705"/>
  <c r="O32" i="705" s="1"/>
  <c r="AV24" i="705"/>
  <c r="AV12" i="705" s="1"/>
  <c r="AU24" i="705"/>
  <c r="AT24" i="705"/>
  <c r="AT12" i="705" s="1"/>
  <c r="AS24" i="705"/>
  <c r="AS12" i="705" s="1"/>
  <c r="AR24" i="705"/>
  <c r="AR12" i="705" s="1"/>
  <c r="AQ24" i="705"/>
  <c r="AP24" i="705"/>
  <c r="AP12" i="705" s="1"/>
  <c r="AO24" i="705"/>
  <c r="AO12" i="705" s="1"/>
  <c r="AN24" i="705"/>
  <c r="AN12" i="705" s="1"/>
  <c r="AM24" i="705"/>
  <c r="AL24" i="705"/>
  <c r="AL12" i="705" s="1"/>
  <c r="AK24" i="705"/>
  <c r="AK12" i="705" s="1"/>
  <c r="AJ24" i="705"/>
  <c r="AJ12" i="705" s="1"/>
  <c r="AI24" i="705"/>
  <c r="AH24" i="705"/>
  <c r="AH12" i="705" s="1"/>
  <c r="AG24" i="705"/>
  <c r="AG12" i="705" s="1"/>
  <c r="AF24" i="705"/>
  <c r="AF12" i="705" s="1"/>
  <c r="AE24" i="705"/>
  <c r="AD24" i="705"/>
  <c r="AD12" i="705" s="1"/>
  <c r="AC24" i="705"/>
  <c r="AC12" i="705" s="1"/>
  <c r="AB24" i="705"/>
  <c r="AB12" i="705" s="1"/>
  <c r="AA24" i="705"/>
  <c r="Z24" i="705"/>
  <c r="Z12" i="705" s="1"/>
  <c r="Y24" i="705"/>
  <c r="Y12" i="705" s="1"/>
  <c r="X24" i="705"/>
  <c r="X12" i="705" s="1"/>
  <c r="W24" i="705"/>
  <c r="V24" i="705"/>
  <c r="V12" i="705" s="1"/>
  <c r="U24" i="705"/>
  <c r="U12" i="705" s="1"/>
  <c r="T24" i="705"/>
  <c r="T12" i="705" s="1"/>
  <c r="S24" i="705"/>
  <c r="R24" i="705"/>
  <c r="R12" i="705" s="1"/>
  <c r="Q24" i="705"/>
  <c r="P24" i="705"/>
  <c r="P12" i="705" s="1"/>
  <c r="O24" i="705"/>
  <c r="AV23" i="705"/>
  <c r="AV11" i="705" s="1"/>
  <c r="AU23" i="705"/>
  <c r="AU11" i="705" s="1"/>
  <c r="AT23" i="705"/>
  <c r="AT11" i="705" s="1"/>
  <c r="AS23" i="705"/>
  <c r="AR23" i="705"/>
  <c r="AR11" i="705" s="1"/>
  <c r="AQ23" i="705"/>
  <c r="AQ11" i="705" s="1"/>
  <c r="AP23" i="705"/>
  <c r="AP11" i="705" s="1"/>
  <c r="AO23" i="705"/>
  <c r="AN23" i="705"/>
  <c r="AN11" i="705" s="1"/>
  <c r="AM23" i="705"/>
  <c r="AM11" i="705" s="1"/>
  <c r="AL23" i="705"/>
  <c r="AL11" i="705" s="1"/>
  <c r="AK23" i="705"/>
  <c r="AJ23" i="705"/>
  <c r="AI23" i="705"/>
  <c r="AI11" i="705" s="1"/>
  <c r="AH23" i="705"/>
  <c r="AH11" i="705" s="1"/>
  <c r="AG23" i="705"/>
  <c r="AF23" i="705"/>
  <c r="AF11" i="705" s="1"/>
  <c r="AE23" i="705"/>
  <c r="AE11" i="705" s="1"/>
  <c r="AD23" i="705"/>
  <c r="AD11" i="705" s="1"/>
  <c r="AC23" i="705"/>
  <c r="AB23" i="705"/>
  <c r="AB11" i="705" s="1"/>
  <c r="AA23" i="705"/>
  <c r="AA11" i="705" s="1"/>
  <c r="Z23" i="705"/>
  <c r="Z11" i="705" s="1"/>
  <c r="Y23" i="705"/>
  <c r="X23" i="705"/>
  <c r="X11" i="705" s="1"/>
  <c r="W23" i="705"/>
  <c r="W11" i="705" s="1"/>
  <c r="V23" i="705"/>
  <c r="V11" i="705" s="1"/>
  <c r="U23" i="705"/>
  <c r="T23" i="705"/>
  <c r="T11" i="705" s="1"/>
  <c r="S23" i="705"/>
  <c r="S11" i="705" s="1"/>
  <c r="R23" i="705"/>
  <c r="R11" i="705" s="1"/>
  <c r="Q23" i="705"/>
  <c r="P23" i="705"/>
  <c r="P11" i="705" s="1"/>
  <c r="O23" i="705"/>
  <c r="AV22" i="705"/>
  <c r="AV10" i="705" s="1"/>
  <c r="AU22" i="705"/>
  <c r="AT22" i="705"/>
  <c r="AT10" i="705" s="1"/>
  <c r="AS22" i="705"/>
  <c r="AS10" i="705" s="1"/>
  <c r="AR22" i="705"/>
  <c r="AR10" i="705" s="1"/>
  <c r="AQ22" i="705"/>
  <c r="AP22" i="705"/>
  <c r="AP10" i="705" s="1"/>
  <c r="AO22" i="705"/>
  <c r="AO10" i="705" s="1"/>
  <c r="AN22" i="705"/>
  <c r="AN10" i="705" s="1"/>
  <c r="AM22" i="705"/>
  <c r="AL22" i="705"/>
  <c r="AL10" i="705" s="1"/>
  <c r="AK22" i="705"/>
  <c r="AK10" i="705" s="1"/>
  <c r="AJ22" i="705"/>
  <c r="AJ10" i="705" s="1"/>
  <c r="AI22" i="705"/>
  <c r="AH22" i="705"/>
  <c r="AH10" i="705" s="1"/>
  <c r="AG22" i="705"/>
  <c r="AG10" i="705" s="1"/>
  <c r="AF22" i="705"/>
  <c r="AF10" i="705" s="1"/>
  <c r="AE22" i="705"/>
  <c r="AD22" i="705"/>
  <c r="AD10" i="705" s="1"/>
  <c r="AC22" i="705"/>
  <c r="AC10" i="705" s="1"/>
  <c r="AB22" i="705"/>
  <c r="AB10" i="705" s="1"/>
  <c r="AA22" i="705"/>
  <c r="Z22" i="705"/>
  <c r="Z10" i="705" s="1"/>
  <c r="Y22" i="705"/>
  <c r="Y10" i="705" s="1"/>
  <c r="X22" i="705"/>
  <c r="X10" i="705" s="1"/>
  <c r="W22" i="705"/>
  <c r="V22" i="705"/>
  <c r="V10" i="705" s="1"/>
  <c r="U22" i="705"/>
  <c r="U10" i="705" s="1"/>
  <c r="T22" i="705"/>
  <c r="T10" i="705" s="1"/>
  <c r="S22" i="705"/>
  <c r="R22" i="705"/>
  <c r="R10" i="705" s="1"/>
  <c r="Q22" i="705"/>
  <c r="Q10" i="705" s="1"/>
  <c r="P22" i="705"/>
  <c r="P10" i="705" s="1"/>
  <c r="O22" i="705"/>
  <c r="AV21" i="705"/>
  <c r="AV9" i="705" s="1"/>
  <c r="AU21" i="705"/>
  <c r="AU9" i="705" s="1"/>
  <c r="AT21" i="705"/>
  <c r="AT9" i="705" s="1"/>
  <c r="AS21" i="705"/>
  <c r="AR21" i="705"/>
  <c r="AR9" i="705" s="1"/>
  <c r="AQ21" i="705"/>
  <c r="AQ9" i="705" s="1"/>
  <c r="AP21" i="705"/>
  <c r="AP9" i="705" s="1"/>
  <c r="AO21" i="705"/>
  <c r="AN21" i="705"/>
  <c r="AN9" i="705" s="1"/>
  <c r="AM21" i="705"/>
  <c r="AM9" i="705" s="1"/>
  <c r="AL21" i="705"/>
  <c r="AL9" i="705" s="1"/>
  <c r="AK21" i="705"/>
  <c r="AJ21" i="705"/>
  <c r="AJ9" i="705" s="1"/>
  <c r="AI21" i="705"/>
  <c r="AI9" i="705" s="1"/>
  <c r="AH21" i="705"/>
  <c r="AH9" i="705" s="1"/>
  <c r="AG21" i="705"/>
  <c r="AF21" i="705"/>
  <c r="AF9" i="705" s="1"/>
  <c r="AE21" i="705"/>
  <c r="AE9" i="705" s="1"/>
  <c r="AD21" i="705"/>
  <c r="AD9" i="705" s="1"/>
  <c r="AC21" i="705"/>
  <c r="AB21" i="705"/>
  <c r="AB9" i="705" s="1"/>
  <c r="AA21" i="705"/>
  <c r="AA9" i="705" s="1"/>
  <c r="Z21" i="705"/>
  <c r="Z9" i="705" s="1"/>
  <c r="Y21" i="705"/>
  <c r="X21" i="705"/>
  <c r="X9" i="705" s="1"/>
  <c r="W21" i="705"/>
  <c r="W9" i="705" s="1"/>
  <c r="V21" i="705"/>
  <c r="V9" i="705" s="1"/>
  <c r="U21" i="705"/>
  <c r="T21" i="705"/>
  <c r="T9" i="705" s="1"/>
  <c r="S21" i="705"/>
  <c r="S9" i="705" s="1"/>
  <c r="R21" i="705"/>
  <c r="R9" i="705" s="1"/>
  <c r="Q21" i="705"/>
  <c r="P21" i="705"/>
  <c r="P9" i="705" s="1"/>
  <c r="O21" i="705"/>
  <c r="O20" i="705" s="1"/>
  <c r="O8" i="705" s="1"/>
  <c r="O9" i="705" s="1"/>
  <c r="O10" i="705" s="1"/>
  <c r="O11" i="705" s="1"/>
  <c r="O12" i="705" s="1"/>
  <c r="N8" i="705"/>
  <c r="M8" i="705"/>
  <c r="Q11" i="704"/>
  <c r="P11" i="704"/>
  <c r="O11" i="704"/>
  <c r="N11" i="704"/>
  <c r="M11" i="704"/>
  <c r="Q10" i="704"/>
  <c r="P10" i="704"/>
  <c r="O10" i="704"/>
  <c r="N10" i="704"/>
  <c r="M10" i="704"/>
  <c r="Q9" i="704"/>
  <c r="P9" i="704"/>
  <c r="O9" i="704"/>
  <c r="N9" i="704"/>
  <c r="M9" i="704"/>
  <c r="Q8" i="704"/>
  <c r="P8" i="704"/>
  <c r="O8" i="704"/>
  <c r="N8" i="704"/>
  <c r="M8" i="704"/>
  <c r="AW11" i="703"/>
  <c r="AV11" i="703"/>
  <c r="AU11" i="703"/>
  <c r="AT11" i="703"/>
  <c r="AS11" i="703"/>
  <c r="AR11" i="703"/>
  <c r="AQ11" i="703"/>
  <c r="AP11" i="703"/>
  <c r="AO11" i="703"/>
  <c r="AN11" i="703"/>
  <c r="AM11" i="703"/>
  <c r="AL11" i="703"/>
  <c r="AK11" i="703"/>
  <c r="AJ11" i="703"/>
  <c r="AI11" i="703"/>
  <c r="AH11" i="703"/>
  <c r="AG11" i="703"/>
  <c r="AF11" i="703"/>
  <c r="AE11" i="703"/>
  <c r="AD11" i="703"/>
  <c r="AC11" i="703"/>
  <c r="AB11" i="703"/>
  <c r="AA11" i="703"/>
  <c r="Z11" i="703"/>
  <c r="Y11" i="703"/>
  <c r="X11" i="703"/>
  <c r="W11" i="703"/>
  <c r="V11" i="703"/>
  <c r="U11" i="703"/>
  <c r="T11" i="703"/>
  <c r="S11" i="703"/>
  <c r="R11" i="703"/>
  <c r="Q11" i="703"/>
  <c r="AW10" i="703"/>
  <c r="AV10" i="703"/>
  <c r="AU10" i="703"/>
  <c r="AT10" i="703"/>
  <c r="AS10" i="703"/>
  <c r="AR10" i="703"/>
  <c r="AQ10" i="703"/>
  <c r="AP10" i="703"/>
  <c r="AO10" i="703"/>
  <c r="AN10" i="703"/>
  <c r="AM10" i="703"/>
  <c r="AL10" i="703"/>
  <c r="AK10" i="703"/>
  <c r="AJ10" i="703"/>
  <c r="AI10" i="703"/>
  <c r="AH10" i="703"/>
  <c r="AG10" i="703"/>
  <c r="AF10" i="703"/>
  <c r="AE10" i="703"/>
  <c r="AD10" i="703"/>
  <c r="AC10" i="703"/>
  <c r="AB10" i="703"/>
  <c r="AA10" i="703"/>
  <c r="Z10" i="703"/>
  <c r="Y10" i="703"/>
  <c r="X10" i="703"/>
  <c r="W10" i="703"/>
  <c r="V10" i="703"/>
  <c r="U10" i="703"/>
  <c r="T10" i="703"/>
  <c r="S10" i="703"/>
  <c r="R10" i="703"/>
  <c r="Q10" i="703"/>
  <c r="AW9" i="703"/>
  <c r="AV9" i="703"/>
  <c r="AU9" i="703"/>
  <c r="AT9" i="703"/>
  <c r="AS9" i="703"/>
  <c r="AR9" i="703"/>
  <c r="AQ9" i="703"/>
  <c r="AP9" i="703"/>
  <c r="AO9" i="703"/>
  <c r="AN9" i="703"/>
  <c r="AM9" i="703"/>
  <c r="AL9" i="703"/>
  <c r="AK9" i="703"/>
  <c r="AJ9" i="703"/>
  <c r="AI9" i="703"/>
  <c r="AH9" i="703"/>
  <c r="AG9" i="703"/>
  <c r="AF9" i="703"/>
  <c r="AE9" i="703"/>
  <c r="AD9" i="703"/>
  <c r="AC9" i="703"/>
  <c r="AB9" i="703"/>
  <c r="AA9" i="703"/>
  <c r="Z9" i="703"/>
  <c r="Y9" i="703"/>
  <c r="X9" i="703"/>
  <c r="W9" i="703"/>
  <c r="V9" i="703"/>
  <c r="U9" i="703"/>
  <c r="T9" i="703"/>
  <c r="S9" i="703"/>
  <c r="R9" i="703"/>
  <c r="Q9" i="703"/>
  <c r="AW8" i="703"/>
  <c r="AV8" i="703"/>
  <c r="AU8" i="703"/>
  <c r="AT8" i="703"/>
  <c r="AS8" i="703"/>
  <c r="AR8" i="703"/>
  <c r="AQ8" i="703"/>
  <c r="AP8" i="703"/>
  <c r="AO8" i="703"/>
  <c r="AN8" i="703"/>
  <c r="AM8" i="703"/>
  <c r="AL8" i="703"/>
  <c r="AK8" i="703"/>
  <c r="AJ8" i="703"/>
  <c r="AI8" i="703"/>
  <c r="AH8" i="703"/>
  <c r="AG8" i="703"/>
  <c r="AF8" i="703"/>
  <c r="AE8" i="703"/>
  <c r="AD8" i="703"/>
  <c r="AC8" i="703"/>
  <c r="AB8" i="703"/>
  <c r="AA8" i="703"/>
  <c r="Z8" i="703"/>
  <c r="Y8" i="703"/>
  <c r="X8" i="703"/>
  <c r="W8" i="703"/>
  <c r="V8" i="703"/>
  <c r="U8" i="703"/>
  <c r="T8" i="703"/>
  <c r="S8" i="703"/>
  <c r="R8" i="703"/>
  <c r="Q8" i="703"/>
  <c r="T11" i="702"/>
  <c r="S11" i="702"/>
  <c r="R11" i="702"/>
  <c r="Q11" i="702"/>
  <c r="P11" i="702"/>
  <c r="O11" i="702"/>
  <c r="N11" i="702"/>
  <c r="M11" i="702"/>
  <c r="T10" i="702"/>
  <c r="S10" i="702"/>
  <c r="R10" i="702"/>
  <c r="Q10" i="702"/>
  <c r="P10" i="702"/>
  <c r="O10" i="702"/>
  <c r="N10" i="702"/>
  <c r="M10" i="702"/>
  <c r="T9" i="702"/>
  <c r="S9" i="702"/>
  <c r="R9" i="702"/>
  <c r="Q9" i="702"/>
  <c r="P9" i="702"/>
  <c r="O9" i="702"/>
  <c r="N9" i="702"/>
  <c r="M9" i="702"/>
  <c r="AT11" i="701"/>
  <c r="AS11" i="701"/>
  <c r="AR11" i="701"/>
  <c r="AQ11" i="701"/>
  <c r="AP11" i="701"/>
  <c r="AO11" i="701"/>
  <c r="AN11" i="701"/>
  <c r="AM11" i="701"/>
  <c r="AL11" i="701"/>
  <c r="AK11" i="701"/>
  <c r="AJ11" i="701"/>
  <c r="AI11" i="701"/>
  <c r="AH11" i="701"/>
  <c r="AG11" i="701"/>
  <c r="AF11" i="701"/>
  <c r="AE11" i="701"/>
  <c r="AD11" i="701"/>
  <c r="AC11" i="701"/>
  <c r="AB11" i="701"/>
  <c r="AA11" i="701"/>
  <c r="Z11" i="701"/>
  <c r="Y11" i="701"/>
  <c r="X11" i="701"/>
  <c r="W11" i="701"/>
  <c r="V11" i="701"/>
  <c r="U11" i="701"/>
  <c r="T11" i="701"/>
  <c r="S11" i="701"/>
  <c r="R11" i="701"/>
  <c r="Q11" i="701"/>
  <c r="P11" i="701"/>
  <c r="O11" i="701"/>
  <c r="N11" i="701"/>
  <c r="M11" i="701"/>
  <c r="AT10" i="701"/>
  <c r="AS10" i="701"/>
  <c r="AR10" i="701"/>
  <c r="AQ10" i="701"/>
  <c r="AP10" i="701"/>
  <c r="AO10" i="701"/>
  <c r="AN10" i="701"/>
  <c r="AM10" i="701"/>
  <c r="AL10" i="701"/>
  <c r="AK10" i="701"/>
  <c r="AJ10" i="701"/>
  <c r="AI10" i="701"/>
  <c r="AH10" i="701"/>
  <c r="AG10" i="701"/>
  <c r="AF10" i="701"/>
  <c r="AE10" i="701"/>
  <c r="AD10" i="701"/>
  <c r="AC10" i="701"/>
  <c r="AB10" i="701"/>
  <c r="AA10" i="701"/>
  <c r="Z10" i="701"/>
  <c r="Y10" i="701"/>
  <c r="X10" i="701"/>
  <c r="W10" i="701"/>
  <c r="V10" i="701"/>
  <c r="U10" i="701"/>
  <c r="T10" i="701"/>
  <c r="S10" i="701"/>
  <c r="R10" i="701"/>
  <c r="Q10" i="701"/>
  <c r="P10" i="701"/>
  <c r="O10" i="701"/>
  <c r="N10" i="701"/>
  <c r="M10" i="701"/>
  <c r="AT9" i="701"/>
  <c r="AS9" i="701"/>
  <c r="AR9" i="701"/>
  <c r="AQ9" i="701"/>
  <c r="AP9" i="701"/>
  <c r="AO9" i="701"/>
  <c r="AN9" i="701"/>
  <c r="AM9" i="701"/>
  <c r="AL9" i="701"/>
  <c r="AK9" i="701"/>
  <c r="AJ9" i="701"/>
  <c r="AI9" i="701"/>
  <c r="AH9" i="701"/>
  <c r="AG9" i="701"/>
  <c r="AF9" i="701"/>
  <c r="AE9" i="701"/>
  <c r="AD9" i="701"/>
  <c r="AC9" i="701"/>
  <c r="AB9" i="701"/>
  <c r="AA9" i="701"/>
  <c r="Z9" i="701"/>
  <c r="Y9" i="701"/>
  <c r="X9" i="701"/>
  <c r="W9" i="701"/>
  <c r="V9" i="701"/>
  <c r="U9" i="701"/>
  <c r="T9" i="701"/>
  <c r="S9" i="701"/>
  <c r="R9" i="701"/>
  <c r="Q9" i="701"/>
  <c r="P9" i="701"/>
  <c r="O9" i="701"/>
  <c r="N9" i="701"/>
  <c r="M9" i="701"/>
  <c r="AT8" i="701"/>
  <c r="AS8" i="701"/>
  <c r="AR8" i="701"/>
  <c r="AQ8" i="701"/>
  <c r="AP8" i="701"/>
  <c r="AO8" i="701"/>
  <c r="AN8" i="701"/>
  <c r="AM8" i="701"/>
  <c r="AL8" i="701"/>
  <c r="AK8" i="701"/>
  <c r="AJ8" i="701"/>
  <c r="AI8" i="701"/>
  <c r="AH8" i="701"/>
  <c r="AG8" i="701"/>
  <c r="AF8" i="701"/>
  <c r="AE8" i="701"/>
  <c r="AD8" i="701"/>
  <c r="AC8" i="701"/>
  <c r="AB8" i="701"/>
  <c r="AA8" i="701"/>
  <c r="Z8" i="701"/>
  <c r="Y8" i="701"/>
  <c r="X8" i="701"/>
  <c r="W8" i="701"/>
  <c r="V8" i="701"/>
  <c r="U8" i="701"/>
  <c r="T8" i="701"/>
  <c r="S8" i="701"/>
  <c r="R8" i="701"/>
  <c r="Q8" i="701"/>
  <c r="P8" i="701"/>
  <c r="O8" i="701"/>
  <c r="N8" i="701"/>
  <c r="M8" i="701"/>
  <c r="Y26" i="698"/>
  <c r="X26" i="698"/>
  <c r="W26" i="698"/>
  <c r="V26" i="698"/>
  <c r="T26" i="698"/>
  <c r="S26" i="698"/>
  <c r="R26" i="698"/>
  <c r="Q26" i="698"/>
  <c r="O26" i="698"/>
  <c r="Y24" i="698"/>
  <c r="X24" i="698"/>
  <c r="W24" i="698"/>
  <c r="V24" i="698"/>
  <c r="T24" i="698"/>
  <c r="S24" i="698"/>
  <c r="R24" i="698"/>
  <c r="Q24" i="698"/>
  <c r="O24" i="698"/>
  <c r="Y23" i="698"/>
  <c r="X23" i="698"/>
  <c r="W23" i="698"/>
  <c r="V23" i="698"/>
  <c r="T23" i="698"/>
  <c r="S23" i="698"/>
  <c r="R23" i="698"/>
  <c r="Q23" i="698"/>
  <c r="O23" i="698"/>
  <c r="Y22" i="698"/>
  <c r="X22" i="698"/>
  <c r="W22" i="698"/>
  <c r="V22" i="698"/>
  <c r="T22" i="698"/>
  <c r="S22" i="698"/>
  <c r="R22" i="698"/>
  <c r="Q22" i="698"/>
  <c r="O22" i="698"/>
  <c r="Y21" i="698"/>
  <c r="X21" i="698"/>
  <c r="W21" i="698"/>
  <c r="V21" i="698"/>
  <c r="T21" i="698"/>
  <c r="S21" i="698"/>
  <c r="R21" i="698"/>
  <c r="Q21" i="698"/>
  <c r="O21" i="698"/>
  <c r="Y20" i="698"/>
  <c r="X20" i="698"/>
  <c r="W20" i="698"/>
  <c r="V20" i="698"/>
  <c r="T20" i="698"/>
  <c r="S20" i="698"/>
  <c r="R20" i="698"/>
  <c r="Q20" i="698"/>
  <c r="O20" i="698"/>
  <c r="Y19" i="698"/>
  <c r="X19" i="698"/>
  <c r="W19" i="698"/>
  <c r="V19" i="698"/>
  <c r="T19" i="698"/>
  <c r="S19" i="698"/>
  <c r="R19" i="698"/>
  <c r="Q19" i="698"/>
  <c r="O19" i="698"/>
  <c r="Y18" i="698"/>
  <c r="X18" i="698"/>
  <c r="W18" i="698"/>
  <c r="V18" i="698"/>
  <c r="T18" i="698"/>
  <c r="S18" i="698"/>
  <c r="R18" i="698"/>
  <c r="Q18" i="698"/>
  <c r="O18" i="698"/>
  <c r="Y17" i="698"/>
  <c r="X17" i="698"/>
  <c r="W17" i="698"/>
  <c r="V17" i="698"/>
  <c r="T17" i="698"/>
  <c r="S17" i="698"/>
  <c r="R17" i="698"/>
  <c r="Q17" i="698"/>
  <c r="O17" i="698"/>
  <c r="Y16" i="698"/>
  <c r="X16" i="698"/>
  <c r="W16" i="698"/>
  <c r="V16" i="698"/>
  <c r="T16" i="698"/>
  <c r="S16" i="698"/>
  <c r="R16" i="698"/>
  <c r="Q16" i="698"/>
  <c r="O16" i="698"/>
  <c r="Y15" i="698"/>
  <c r="X15" i="698"/>
  <c r="W15" i="698"/>
  <c r="V15" i="698"/>
  <c r="T15" i="698"/>
  <c r="S15" i="698"/>
  <c r="R15" i="698"/>
  <c r="Q15" i="698"/>
  <c r="O15" i="698"/>
  <c r="Y14" i="698"/>
  <c r="X14" i="698"/>
  <c r="W14" i="698"/>
  <c r="V14" i="698"/>
  <c r="T14" i="698"/>
  <c r="S14" i="698"/>
  <c r="R14" i="698"/>
  <c r="Q14" i="698"/>
  <c r="O14" i="698"/>
  <c r="Y13" i="698"/>
  <c r="X13" i="698"/>
  <c r="W13" i="698"/>
  <c r="V13" i="698"/>
  <c r="T13" i="698"/>
  <c r="S13" i="698"/>
  <c r="R13" i="698"/>
  <c r="Q13" i="698"/>
  <c r="O13" i="698"/>
  <c r="Y12" i="698"/>
  <c r="X12" i="698"/>
  <c r="W12" i="698"/>
  <c r="V12" i="698"/>
  <c r="T12" i="698"/>
  <c r="S12" i="698"/>
  <c r="R12" i="698"/>
  <c r="Q12" i="698"/>
  <c r="O12" i="698"/>
  <c r="Y11" i="698"/>
  <c r="X11" i="698"/>
  <c r="W11" i="698"/>
  <c r="V11" i="698"/>
  <c r="T11" i="698"/>
  <c r="S11" i="698"/>
  <c r="R11" i="698"/>
  <c r="Q11" i="698"/>
  <c r="O11" i="698"/>
  <c r="Y10" i="698"/>
  <c r="X10" i="698"/>
  <c r="W10" i="698"/>
  <c r="V10" i="698"/>
  <c r="T10" i="698"/>
  <c r="S10" i="698"/>
  <c r="R10" i="698"/>
  <c r="Q10" i="698"/>
  <c r="O10" i="698"/>
  <c r="Y9" i="698"/>
  <c r="X9" i="698"/>
  <c r="W9" i="698"/>
  <c r="V9" i="698"/>
  <c r="T9" i="698"/>
  <c r="S9" i="698"/>
  <c r="R9" i="698"/>
  <c r="Q9" i="698"/>
  <c r="O9" i="698"/>
  <c r="BG94" i="697"/>
  <c r="BF94" i="697"/>
  <c r="BE94" i="697"/>
  <c r="BD94" i="697"/>
  <c r="BC94" i="697"/>
  <c r="BB94" i="697"/>
  <c r="BA94" i="697"/>
  <c r="AZ94" i="697"/>
  <c r="AY94" i="697"/>
  <c r="AX94" i="697"/>
  <c r="AW94" i="697"/>
  <c r="AV94" i="697"/>
  <c r="AU94" i="697"/>
  <c r="AT94" i="697"/>
  <c r="AS94" i="697"/>
  <c r="AR94" i="697"/>
  <c r="AQ94" i="697"/>
  <c r="AP94" i="697"/>
  <c r="AO94" i="697"/>
  <c r="AN94" i="697"/>
  <c r="AM94" i="697"/>
  <c r="AL94" i="697"/>
  <c r="AK94" i="697"/>
  <c r="AJ94" i="697"/>
  <c r="AI94" i="697"/>
  <c r="AH94" i="697"/>
  <c r="AG94" i="697"/>
  <c r="AF94" i="697"/>
  <c r="AE94" i="697"/>
  <c r="AD94" i="697"/>
  <c r="AC94" i="697"/>
  <c r="AB94" i="697"/>
  <c r="AA94" i="697"/>
  <c r="Z94" i="697"/>
  <c r="BG71" i="697"/>
  <c r="BF71" i="697"/>
  <c r="BE71" i="697"/>
  <c r="BD71" i="697"/>
  <c r="BC71" i="697"/>
  <c r="BB71" i="697"/>
  <c r="BA71" i="697"/>
  <c r="AZ71" i="697"/>
  <c r="AY71" i="697"/>
  <c r="AX71" i="697"/>
  <c r="AW71" i="697"/>
  <c r="AV71" i="697"/>
  <c r="AU71" i="697"/>
  <c r="AT71" i="697"/>
  <c r="AS71" i="697"/>
  <c r="AR71" i="697"/>
  <c r="AQ71" i="697"/>
  <c r="AP71" i="697"/>
  <c r="AO71" i="697"/>
  <c r="AN71" i="697"/>
  <c r="AM71" i="697"/>
  <c r="AL71" i="697"/>
  <c r="AK71" i="697"/>
  <c r="AJ71" i="697"/>
  <c r="AI71" i="697"/>
  <c r="AH71" i="697"/>
  <c r="AG71" i="697"/>
  <c r="AF71" i="697"/>
  <c r="AE71" i="697"/>
  <c r="AD71" i="697"/>
  <c r="AC71" i="697"/>
  <c r="AB71" i="697"/>
  <c r="AA71" i="697"/>
  <c r="Z71" i="697"/>
  <c r="BG48" i="697"/>
  <c r="BF48" i="697"/>
  <c r="BE48" i="697"/>
  <c r="BD48" i="697"/>
  <c r="BC48" i="697"/>
  <c r="BB48" i="697"/>
  <c r="BA48" i="697"/>
  <c r="AZ48" i="697"/>
  <c r="AY48" i="697"/>
  <c r="AX48" i="697"/>
  <c r="AW48" i="697"/>
  <c r="AV48" i="697"/>
  <c r="AU48" i="697"/>
  <c r="AT48" i="697"/>
  <c r="AS48" i="697"/>
  <c r="AR48" i="697"/>
  <c r="AQ48" i="697"/>
  <c r="AP48" i="697"/>
  <c r="AO48" i="697"/>
  <c r="AN48" i="697"/>
  <c r="AM48" i="697"/>
  <c r="AL48" i="697"/>
  <c r="AK48" i="697"/>
  <c r="AJ48" i="697"/>
  <c r="AI48" i="697"/>
  <c r="AH48" i="697"/>
  <c r="AG48" i="697"/>
  <c r="AF48" i="697"/>
  <c r="AE48" i="697"/>
  <c r="AD48" i="697"/>
  <c r="AC48" i="697"/>
  <c r="AB48" i="697"/>
  <c r="AA48" i="697"/>
  <c r="Z48" i="697"/>
  <c r="BG25" i="697"/>
  <c r="BF25" i="697"/>
  <c r="BE25" i="697"/>
  <c r="BD25" i="697"/>
  <c r="BC25" i="697"/>
  <c r="BB25" i="697"/>
  <c r="BA25" i="697"/>
  <c r="AZ25" i="697"/>
  <c r="AY25" i="697"/>
  <c r="AX25" i="697"/>
  <c r="AW25" i="697"/>
  <c r="AV25" i="697"/>
  <c r="AU25" i="697"/>
  <c r="AT25" i="697"/>
  <c r="AS25" i="697"/>
  <c r="AR25" i="697"/>
  <c r="AQ25" i="697"/>
  <c r="AP25" i="697"/>
  <c r="AO25" i="697"/>
  <c r="AN25" i="697"/>
  <c r="AM25" i="697"/>
  <c r="AL25" i="697"/>
  <c r="AK25" i="697"/>
  <c r="AJ25" i="697"/>
  <c r="AI25" i="697"/>
  <c r="AH25" i="697"/>
  <c r="AG25" i="697"/>
  <c r="AF25" i="697"/>
  <c r="AE25" i="697"/>
  <c r="AD25" i="697"/>
  <c r="AC25" i="697"/>
  <c r="AB25" i="697"/>
  <c r="AA25" i="697"/>
  <c r="BD84" i="696"/>
  <c r="AV84" i="696"/>
  <c r="AN84" i="696"/>
  <c r="AF84" i="696"/>
  <c r="Y84" i="696"/>
  <c r="BH83" i="696"/>
  <c r="BG83" i="696"/>
  <c r="BF83" i="696"/>
  <c r="BE83" i="696"/>
  <c r="BD83" i="696"/>
  <c r="BC83" i="696"/>
  <c r="BB83" i="696"/>
  <c r="BA83" i="696"/>
  <c r="AZ83" i="696"/>
  <c r="AY83" i="696"/>
  <c r="AX83" i="696"/>
  <c r="AW83" i="696"/>
  <c r="AV83" i="696"/>
  <c r="AU83" i="696"/>
  <c r="AT83" i="696"/>
  <c r="AS83" i="696"/>
  <c r="AR83" i="696"/>
  <c r="AQ83" i="696"/>
  <c r="AP83" i="696"/>
  <c r="AO83" i="696"/>
  <c r="AN83" i="696"/>
  <c r="AM83" i="696"/>
  <c r="AL83" i="696"/>
  <c r="AK83" i="696"/>
  <c r="AJ83" i="696"/>
  <c r="AI83" i="696"/>
  <c r="AH83" i="696"/>
  <c r="AG83" i="696"/>
  <c r="AF83" i="696"/>
  <c r="AE83" i="696"/>
  <c r="AD83" i="696"/>
  <c r="AC83" i="696"/>
  <c r="AB83" i="696"/>
  <c r="AA83" i="696"/>
  <c r="BH84" i="696"/>
  <c r="BG84" i="696"/>
  <c r="BF84" i="696"/>
  <c r="BE84" i="696"/>
  <c r="BC84" i="696"/>
  <c r="BB84" i="696"/>
  <c r="BA84" i="696"/>
  <c r="AZ84" i="696"/>
  <c r="AY84" i="696"/>
  <c r="AX84" i="696"/>
  <c r="AW84" i="696"/>
  <c r="AU84" i="696"/>
  <c r="AT84" i="696"/>
  <c r="AS84" i="696"/>
  <c r="AR84" i="696"/>
  <c r="AQ84" i="696"/>
  <c r="AP84" i="696"/>
  <c r="AO84" i="696"/>
  <c r="AM84" i="696"/>
  <c r="AL84" i="696"/>
  <c r="AK84" i="696"/>
  <c r="AJ84" i="696"/>
  <c r="AI84" i="696"/>
  <c r="AH84" i="696"/>
  <c r="AG84" i="696"/>
  <c r="AE84" i="696"/>
  <c r="AD84" i="696"/>
  <c r="AC84" i="696"/>
  <c r="AB84" i="696"/>
  <c r="AA84" i="696"/>
  <c r="Y64" i="696"/>
  <c r="BH63" i="696"/>
  <c r="BG63" i="696"/>
  <c r="BF63" i="696"/>
  <c r="BE63" i="696"/>
  <c r="BD63" i="696"/>
  <c r="BC63" i="696"/>
  <c r="BB63" i="696"/>
  <c r="BA63" i="696"/>
  <c r="AZ63" i="696"/>
  <c r="AY63" i="696"/>
  <c r="AX63" i="696"/>
  <c r="AW63" i="696"/>
  <c r="AV63" i="696"/>
  <c r="AU63" i="696"/>
  <c r="AT63" i="696"/>
  <c r="AS63" i="696"/>
  <c r="AR63" i="696"/>
  <c r="AQ63" i="696"/>
  <c r="AP63" i="696"/>
  <c r="AO63" i="696"/>
  <c r="AN63" i="696"/>
  <c r="AM63" i="696"/>
  <c r="AL63" i="696"/>
  <c r="AK63" i="696"/>
  <c r="AJ63" i="696"/>
  <c r="AI63" i="696"/>
  <c r="AH63" i="696"/>
  <c r="AG63" i="696"/>
  <c r="AF63" i="696"/>
  <c r="AE63" i="696"/>
  <c r="AD63" i="696"/>
  <c r="AC63" i="696"/>
  <c r="AB63" i="696"/>
  <c r="AA63" i="696"/>
  <c r="BH62" i="696"/>
  <c r="BG62" i="696"/>
  <c r="BF62" i="696"/>
  <c r="BE62" i="696"/>
  <c r="BD62" i="696"/>
  <c r="BC62" i="696"/>
  <c r="BB62" i="696"/>
  <c r="BA62" i="696"/>
  <c r="AZ62" i="696"/>
  <c r="AY62" i="696"/>
  <c r="AX62" i="696"/>
  <c r="AW62" i="696"/>
  <c r="AV62" i="696"/>
  <c r="AU62" i="696"/>
  <c r="AT62" i="696"/>
  <c r="AS62" i="696"/>
  <c r="AR62" i="696"/>
  <c r="AQ62" i="696"/>
  <c r="AP62" i="696"/>
  <c r="AO62" i="696"/>
  <c r="AN62" i="696"/>
  <c r="AM62" i="696"/>
  <c r="AL62" i="696"/>
  <c r="AK62" i="696"/>
  <c r="AJ62" i="696"/>
  <c r="AI62" i="696"/>
  <c r="AH62" i="696"/>
  <c r="AG62" i="696"/>
  <c r="AF62" i="696"/>
  <c r="AE62" i="696"/>
  <c r="AD62" i="696"/>
  <c r="AC62" i="696"/>
  <c r="AB62" i="696"/>
  <c r="AA62" i="696"/>
  <c r="BH61" i="696"/>
  <c r="BG61" i="696"/>
  <c r="BF61" i="696"/>
  <c r="BE61" i="696"/>
  <c r="BD61" i="696"/>
  <c r="BC61" i="696"/>
  <c r="BB61" i="696"/>
  <c r="BA61" i="696"/>
  <c r="AZ61" i="696"/>
  <c r="AY61" i="696"/>
  <c r="AX61" i="696"/>
  <c r="AW61" i="696"/>
  <c r="AV61" i="696"/>
  <c r="AU61" i="696"/>
  <c r="AT61" i="696"/>
  <c r="AS61" i="696"/>
  <c r="AR61" i="696"/>
  <c r="AQ61" i="696"/>
  <c r="AP61" i="696"/>
  <c r="AO61" i="696"/>
  <c r="AN61" i="696"/>
  <c r="AM61" i="696"/>
  <c r="AL61" i="696"/>
  <c r="AK61" i="696"/>
  <c r="AJ61" i="696"/>
  <c r="AI61" i="696"/>
  <c r="AH61" i="696"/>
  <c r="AG61" i="696"/>
  <c r="AF61" i="696"/>
  <c r="AE61" i="696"/>
  <c r="AD61" i="696"/>
  <c r="AC61" i="696"/>
  <c r="AB61" i="696"/>
  <c r="AA61" i="696"/>
  <c r="BH60" i="696"/>
  <c r="BG60" i="696"/>
  <c r="BF60" i="696"/>
  <c r="BE60" i="696"/>
  <c r="BD60" i="696"/>
  <c r="BC60" i="696"/>
  <c r="BB60" i="696"/>
  <c r="BA60" i="696"/>
  <c r="AZ60" i="696"/>
  <c r="AY60" i="696"/>
  <c r="AX60" i="696"/>
  <c r="AW60" i="696"/>
  <c r="AV60" i="696"/>
  <c r="AU60" i="696"/>
  <c r="AT60" i="696"/>
  <c r="AS60" i="696"/>
  <c r="AR60" i="696"/>
  <c r="AQ60" i="696"/>
  <c r="AP60" i="696"/>
  <c r="AO60" i="696"/>
  <c r="AN60" i="696"/>
  <c r="AM60" i="696"/>
  <c r="AL60" i="696"/>
  <c r="AK60" i="696"/>
  <c r="AJ60" i="696"/>
  <c r="AI60" i="696"/>
  <c r="AH60" i="696"/>
  <c r="AG60" i="696"/>
  <c r="AF60" i="696"/>
  <c r="AE60" i="696"/>
  <c r="AD60" i="696"/>
  <c r="AC60" i="696"/>
  <c r="AB60" i="696"/>
  <c r="AA60" i="696"/>
  <c r="BH59" i="696"/>
  <c r="BG59" i="696"/>
  <c r="BF59" i="696"/>
  <c r="BE59" i="696"/>
  <c r="BD59" i="696"/>
  <c r="BC59" i="696"/>
  <c r="BB59" i="696"/>
  <c r="BA59" i="696"/>
  <c r="AZ59" i="696"/>
  <c r="AY59" i="696"/>
  <c r="AX59" i="696"/>
  <c r="AW59" i="696"/>
  <c r="AV59" i="696"/>
  <c r="AU59" i="696"/>
  <c r="AT59" i="696"/>
  <c r="AS59" i="696"/>
  <c r="AR59" i="696"/>
  <c r="AQ59" i="696"/>
  <c r="AP59" i="696"/>
  <c r="AO59" i="696"/>
  <c r="AN59" i="696"/>
  <c r="AM59" i="696"/>
  <c r="AL59" i="696"/>
  <c r="AK59" i="696"/>
  <c r="AJ59" i="696"/>
  <c r="AI59" i="696"/>
  <c r="AH59" i="696"/>
  <c r="AG59" i="696"/>
  <c r="AF59" i="696"/>
  <c r="AE59" i="696"/>
  <c r="AD59" i="696"/>
  <c r="AC59" i="696"/>
  <c r="AB59" i="696"/>
  <c r="AA59" i="696"/>
  <c r="BH58" i="696"/>
  <c r="BG58" i="696"/>
  <c r="BF58" i="696"/>
  <c r="BE58" i="696"/>
  <c r="BD58" i="696"/>
  <c r="BC58" i="696"/>
  <c r="BB58" i="696"/>
  <c r="BA58" i="696"/>
  <c r="AZ58" i="696"/>
  <c r="AY58" i="696"/>
  <c r="AX58" i="696"/>
  <c r="AW58" i="696"/>
  <c r="AV58" i="696"/>
  <c r="AU58" i="696"/>
  <c r="AT58" i="696"/>
  <c r="AS58" i="696"/>
  <c r="AR58" i="696"/>
  <c r="AQ58" i="696"/>
  <c r="AP58" i="696"/>
  <c r="AO58" i="696"/>
  <c r="AN58" i="696"/>
  <c r="AM58" i="696"/>
  <c r="AL58" i="696"/>
  <c r="AK58" i="696"/>
  <c r="AJ58" i="696"/>
  <c r="AI58" i="696"/>
  <c r="AH58" i="696"/>
  <c r="AG58" i="696"/>
  <c r="AF58" i="696"/>
  <c r="AE58" i="696"/>
  <c r="AD58" i="696"/>
  <c r="AC58" i="696"/>
  <c r="AB58" i="696"/>
  <c r="AA58" i="696"/>
  <c r="BH57" i="696"/>
  <c r="BG57" i="696"/>
  <c r="BF57" i="696"/>
  <c r="BE57" i="696"/>
  <c r="BD57" i="696"/>
  <c r="BC57" i="696"/>
  <c r="BB57" i="696"/>
  <c r="BA57" i="696"/>
  <c r="AZ57" i="696"/>
  <c r="AY57" i="696"/>
  <c r="AX57" i="696"/>
  <c r="AW57" i="696"/>
  <c r="AV57" i="696"/>
  <c r="AU57" i="696"/>
  <c r="AT57" i="696"/>
  <c r="AS57" i="696"/>
  <c r="AR57" i="696"/>
  <c r="AQ57" i="696"/>
  <c r="AP57" i="696"/>
  <c r="AO57" i="696"/>
  <c r="AN57" i="696"/>
  <c r="AM57" i="696"/>
  <c r="AL57" i="696"/>
  <c r="AK57" i="696"/>
  <c r="AJ57" i="696"/>
  <c r="AI57" i="696"/>
  <c r="AH57" i="696"/>
  <c r="AG57" i="696"/>
  <c r="AF57" i="696"/>
  <c r="AE57" i="696"/>
  <c r="AD57" i="696"/>
  <c r="AC57" i="696"/>
  <c r="AB57" i="696"/>
  <c r="AA57" i="696"/>
  <c r="BH56" i="696"/>
  <c r="BG56" i="696"/>
  <c r="BF56" i="696"/>
  <c r="BE56" i="696"/>
  <c r="BD56" i="696"/>
  <c r="BC56" i="696"/>
  <c r="BB56" i="696"/>
  <c r="BA56" i="696"/>
  <c r="AZ56" i="696"/>
  <c r="AY56" i="696"/>
  <c r="AX56" i="696"/>
  <c r="AW56" i="696"/>
  <c r="AV56" i="696"/>
  <c r="AU56" i="696"/>
  <c r="AT56" i="696"/>
  <c r="AS56" i="696"/>
  <c r="AR56" i="696"/>
  <c r="AQ56" i="696"/>
  <c r="AP56" i="696"/>
  <c r="AO56" i="696"/>
  <c r="AN56" i="696"/>
  <c r="AM56" i="696"/>
  <c r="AL56" i="696"/>
  <c r="AK56" i="696"/>
  <c r="AJ56" i="696"/>
  <c r="AI56" i="696"/>
  <c r="AH56" i="696"/>
  <c r="AG56" i="696"/>
  <c r="AF56" i="696"/>
  <c r="AE56" i="696"/>
  <c r="AD56" i="696"/>
  <c r="AC56" i="696"/>
  <c r="AB56" i="696"/>
  <c r="AA56" i="696"/>
  <c r="BH55" i="696"/>
  <c r="BG55" i="696"/>
  <c r="BF55" i="696"/>
  <c r="BE55" i="696"/>
  <c r="BD55" i="696"/>
  <c r="BC55" i="696"/>
  <c r="BB55" i="696"/>
  <c r="BA55" i="696"/>
  <c r="AZ55" i="696"/>
  <c r="AY55" i="696"/>
  <c r="AX55" i="696"/>
  <c r="AW55" i="696"/>
  <c r="AV55" i="696"/>
  <c r="AU55" i="696"/>
  <c r="AT55" i="696"/>
  <c r="AS55" i="696"/>
  <c r="AR55" i="696"/>
  <c r="AQ55" i="696"/>
  <c r="AP55" i="696"/>
  <c r="AO55" i="696"/>
  <c r="AN55" i="696"/>
  <c r="AM55" i="696"/>
  <c r="AL55" i="696"/>
  <c r="AK55" i="696"/>
  <c r="AJ55" i="696"/>
  <c r="AI55" i="696"/>
  <c r="AH55" i="696"/>
  <c r="AG55" i="696"/>
  <c r="AF55" i="696"/>
  <c r="AE55" i="696"/>
  <c r="AD55" i="696"/>
  <c r="AC55" i="696"/>
  <c r="AB55" i="696"/>
  <c r="AA55" i="696"/>
  <c r="BH54" i="696"/>
  <c r="BH64" i="696" s="1"/>
  <c r="BG54" i="696"/>
  <c r="BG64" i="696" s="1"/>
  <c r="BF54" i="696"/>
  <c r="BF64" i="696" s="1"/>
  <c r="BE54" i="696"/>
  <c r="BE64" i="696" s="1"/>
  <c r="BD54" i="696"/>
  <c r="BD64" i="696" s="1"/>
  <c r="BC54" i="696"/>
  <c r="BC64" i="696" s="1"/>
  <c r="BB54" i="696"/>
  <c r="BB64" i="696" s="1"/>
  <c r="BA54" i="696"/>
  <c r="BA64" i="696" s="1"/>
  <c r="AZ54" i="696"/>
  <c r="AZ64" i="696" s="1"/>
  <c r="AY54" i="696"/>
  <c r="AY64" i="696" s="1"/>
  <c r="AX54" i="696"/>
  <c r="AX64" i="696" s="1"/>
  <c r="AW54" i="696"/>
  <c r="AW64" i="696" s="1"/>
  <c r="AV54" i="696"/>
  <c r="AV64" i="696" s="1"/>
  <c r="AU54" i="696"/>
  <c r="AU64" i="696" s="1"/>
  <c r="AT54" i="696"/>
  <c r="AT64" i="696" s="1"/>
  <c r="AS54" i="696"/>
  <c r="AS64" i="696" s="1"/>
  <c r="AR54" i="696"/>
  <c r="AR64" i="696" s="1"/>
  <c r="AQ54" i="696"/>
  <c r="AQ64" i="696" s="1"/>
  <c r="AP54" i="696"/>
  <c r="AP64" i="696" s="1"/>
  <c r="AO54" i="696"/>
  <c r="AO64" i="696" s="1"/>
  <c r="AN54" i="696"/>
  <c r="AN64" i="696" s="1"/>
  <c r="AM54" i="696"/>
  <c r="AM64" i="696" s="1"/>
  <c r="AL54" i="696"/>
  <c r="AL64" i="696" s="1"/>
  <c r="AK54" i="696"/>
  <c r="AK64" i="696" s="1"/>
  <c r="AJ54" i="696"/>
  <c r="AJ64" i="696" s="1"/>
  <c r="AI54" i="696"/>
  <c r="AI64" i="696" s="1"/>
  <c r="AH54" i="696"/>
  <c r="AH64" i="696" s="1"/>
  <c r="AG54" i="696"/>
  <c r="AG64" i="696" s="1"/>
  <c r="AF54" i="696"/>
  <c r="AF64" i="696" s="1"/>
  <c r="AE54" i="696"/>
  <c r="AE64" i="696" s="1"/>
  <c r="AD54" i="696"/>
  <c r="AD64" i="696" s="1"/>
  <c r="AC54" i="696"/>
  <c r="AC64" i="696" s="1"/>
  <c r="AB54" i="696"/>
  <c r="AB64" i="696" s="1"/>
  <c r="AA54" i="696"/>
  <c r="AA64" i="696" s="1"/>
  <c r="BH53" i="696"/>
  <c r="BG53" i="696"/>
  <c r="BF53" i="696"/>
  <c r="BE53" i="696"/>
  <c r="BD53" i="696"/>
  <c r="BC53" i="696"/>
  <c r="BB53" i="696"/>
  <c r="BA53" i="696"/>
  <c r="AZ53" i="696"/>
  <c r="AY53" i="696"/>
  <c r="AX53" i="696"/>
  <c r="AW53" i="696"/>
  <c r="AV53" i="696"/>
  <c r="AU53" i="696"/>
  <c r="AT53" i="696"/>
  <c r="AS53" i="696"/>
  <c r="AR53" i="696"/>
  <c r="AQ53" i="696"/>
  <c r="AP53" i="696"/>
  <c r="AO53" i="696"/>
  <c r="AN53" i="696"/>
  <c r="AM53" i="696"/>
  <c r="AL53" i="696"/>
  <c r="AK53" i="696"/>
  <c r="AJ53" i="696"/>
  <c r="AI53" i="696"/>
  <c r="AH53" i="696"/>
  <c r="AG53" i="696"/>
  <c r="AF53" i="696"/>
  <c r="AE53" i="696"/>
  <c r="AD53" i="696"/>
  <c r="AC53" i="696"/>
  <c r="AB53" i="696"/>
  <c r="AA53" i="696"/>
  <c r="BH52" i="696"/>
  <c r="BG52" i="696"/>
  <c r="BF52" i="696"/>
  <c r="BE52" i="696"/>
  <c r="BD52" i="696"/>
  <c r="BC52" i="696"/>
  <c r="BB52" i="696"/>
  <c r="BA52" i="696"/>
  <c r="AZ52" i="696"/>
  <c r="AY52" i="696"/>
  <c r="AX52" i="696"/>
  <c r="AW52" i="696"/>
  <c r="AV52" i="696"/>
  <c r="AU52" i="696"/>
  <c r="AT52" i="696"/>
  <c r="AS52" i="696"/>
  <c r="AR52" i="696"/>
  <c r="AQ52" i="696"/>
  <c r="AP52" i="696"/>
  <c r="AO52" i="696"/>
  <c r="AN52" i="696"/>
  <c r="AM52" i="696"/>
  <c r="AL52" i="696"/>
  <c r="AK52" i="696"/>
  <c r="AJ52" i="696"/>
  <c r="AI52" i="696"/>
  <c r="AH52" i="696"/>
  <c r="AG52" i="696"/>
  <c r="AF52" i="696"/>
  <c r="AE52" i="696"/>
  <c r="AD52" i="696"/>
  <c r="AC52" i="696"/>
  <c r="AB52" i="696"/>
  <c r="AA52" i="696"/>
  <c r="BH51" i="696"/>
  <c r="BG51" i="696"/>
  <c r="BF51" i="696"/>
  <c r="BE51" i="696"/>
  <c r="BD51" i="696"/>
  <c r="BC51" i="696"/>
  <c r="BB51" i="696"/>
  <c r="BA51" i="696"/>
  <c r="AZ51" i="696"/>
  <c r="AY51" i="696"/>
  <c r="AX51" i="696"/>
  <c r="AW51" i="696"/>
  <c r="AV51" i="696"/>
  <c r="AU51" i="696"/>
  <c r="AT51" i="696"/>
  <c r="AS51" i="696"/>
  <c r="AR51" i="696"/>
  <c r="AQ51" i="696"/>
  <c r="AP51" i="696"/>
  <c r="AO51" i="696"/>
  <c r="AN51" i="696"/>
  <c r="AM51" i="696"/>
  <c r="AL51" i="696"/>
  <c r="AK51" i="696"/>
  <c r="AJ51" i="696"/>
  <c r="AI51" i="696"/>
  <c r="AH51" i="696"/>
  <c r="AG51" i="696"/>
  <c r="AF51" i="696"/>
  <c r="AE51" i="696"/>
  <c r="AD51" i="696"/>
  <c r="AC51" i="696"/>
  <c r="AB51" i="696"/>
  <c r="AA51" i="696"/>
  <c r="BH50" i="696"/>
  <c r="BG50" i="696"/>
  <c r="BF50" i="696"/>
  <c r="BE50" i="696"/>
  <c r="BD50" i="696"/>
  <c r="BC50" i="696"/>
  <c r="BB50" i="696"/>
  <c r="BA50" i="696"/>
  <c r="AZ50" i="696"/>
  <c r="AY50" i="696"/>
  <c r="AX50" i="696"/>
  <c r="AW50" i="696"/>
  <c r="AV50" i="696"/>
  <c r="AU50" i="696"/>
  <c r="AT50" i="696"/>
  <c r="AS50" i="696"/>
  <c r="AR50" i="696"/>
  <c r="AQ50" i="696"/>
  <c r="AP50" i="696"/>
  <c r="AO50" i="696"/>
  <c r="AN50" i="696"/>
  <c r="AM50" i="696"/>
  <c r="AL50" i="696"/>
  <c r="AK50" i="696"/>
  <c r="AJ50" i="696"/>
  <c r="AI50" i="696"/>
  <c r="AH50" i="696"/>
  <c r="AG50" i="696"/>
  <c r="AF50" i="696"/>
  <c r="AE50" i="696"/>
  <c r="AD50" i="696"/>
  <c r="AC50" i="696"/>
  <c r="AB50" i="696"/>
  <c r="AA50" i="696"/>
  <c r="BH49" i="696"/>
  <c r="BG49" i="696"/>
  <c r="BF49" i="696"/>
  <c r="BE49" i="696"/>
  <c r="BD49" i="696"/>
  <c r="BC49" i="696"/>
  <c r="BB49" i="696"/>
  <c r="BA49" i="696"/>
  <c r="AZ49" i="696"/>
  <c r="AY49" i="696"/>
  <c r="AX49" i="696"/>
  <c r="AW49" i="696"/>
  <c r="AV49" i="696"/>
  <c r="AU49" i="696"/>
  <c r="AT49" i="696"/>
  <c r="AS49" i="696"/>
  <c r="AR49" i="696"/>
  <c r="AQ49" i="696"/>
  <c r="AP49" i="696"/>
  <c r="AO49" i="696"/>
  <c r="AN49" i="696"/>
  <c r="AM49" i="696"/>
  <c r="AL49" i="696"/>
  <c r="AK49" i="696"/>
  <c r="AJ49" i="696"/>
  <c r="AI49" i="696"/>
  <c r="AH49" i="696"/>
  <c r="AG49" i="696"/>
  <c r="AF49" i="696"/>
  <c r="AE49" i="696"/>
  <c r="AD49" i="696"/>
  <c r="AC49" i="696"/>
  <c r="AB49" i="696"/>
  <c r="AA49" i="696"/>
  <c r="BG44" i="696"/>
  <c r="BC44" i="696"/>
  <c r="AY44" i="696"/>
  <c r="AU44" i="696"/>
  <c r="AQ44" i="696"/>
  <c r="AM44" i="696"/>
  <c r="AI44" i="696"/>
  <c r="AE44" i="696"/>
  <c r="AA44" i="696"/>
  <c r="Y44" i="696"/>
  <c r="BH43" i="696"/>
  <c r="BG43" i="696"/>
  <c r="BF43" i="696"/>
  <c r="BE43" i="696"/>
  <c r="BD43" i="696"/>
  <c r="BC43" i="696"/>
  <c r="BB43" i="696"/>
  <c r="BA43" i="696"/>
  <c r="AZ43" i="696"/>
  <c r="AY43" i="696"/>
  <c r="AX43" i="696"/>
  <c r="AW43" i="696"/>
  <c r="AV43" i="696"/>
  <c r="AU43" i="696"/>
  <c r="AT43" i="696"/>
  <c r="AS43" i="696"/>
  <c r="AR43" i="696"/>
  <c r="AQ43" i="696"/>
  <c r="AP43" i="696"/>
  <c r="AO43" i="696"/>
  <c r="AN43" i="696"/>
  <c r="AM43" i="696"/>
  <c r="AL43" i="696"/>
  <c r="AK43" i="696"/>
  <c r="AJ43" i="696"/>
  <c r="AI43" i="696"/>
  <c r="AH43" i="696"/>
  <c r="AG43" i="696"/>
  <c r="AF43" i="696"/>
  <c r="AE43" i="696"/>
  <c r="AD43" i="696"/>
  <c r="AC43" i="696"/>
  <c r="AB43" i="696"/>
  <c r="AA43" i="696"/>
  <c r="BH44" i="696"/>
  <c r="BF44" i="696"/>
  <c r="BE44" i="696"/>
  <c r="BD44" i="696"/>
  <c r="BB44" i="696"/>
  <c r="BA44" i="696"/>
  <c r="AZ44" i="696"/>
  <c r="AX44" i="696"/>
  <c r="AW44" i="696"/>
  <c r="AV44" i="696"/>
  <c r="AT44" i="696"/>
  <c r="AS44" i="696"/>
  <c r="AR44" i="696"/>
  <c r="AP44" i="696"/>
  <c r="AO44" i="696"/>
  <c r="AN44" i="696"/>
  <c r="AL44" i="696"/>
  <c r="AK44" i="696"/>
  <c r="AJ44" i="696"/>
  <c r="AH44" i="696"/>
  <c r="AG44" i="696"/>
  <c r="AF44" i="696"/>
  <c r="AD44" i="696"/>
  <c r="AC44" i="696"/>
  <c r="AB44" i="696"/>
  <c r="BH24" i="696"/>
  <c r="BD24" i="696"/>
  <c r="AZ24" i="696"/>
  <c r="AV24" i="696"/>
  <c r="AR24" i="696"/>
  <c r="AN24" i="696"/>
  <c r="AJ24" i="696"/>
  <c r="AF24" i="696"/>
  <c r="AB24" i="696"/>
  <c r="Y24" i="696"/>
  <c r="BH23" i="696"/>
  <c r="BG23" i="696"/>
  <c r="BF23" i="696"/>
  <c r="BE23" i="696"/>
  <c r="BD23" i="696"/>
  <c r="BC23" i="696"/>
  <c r="BB23" i="696"/>
  <c r="BA23" i="696"/>
  <c r="AZ23" i="696"/>
  <c r="AY23" i="696"/>
  <c r="AX23" i="696"/>
  <c r="AW23" i="696"/>
  <c r="AV23" i="696"/>
  <c r="AU23" i="696"/>
  <c r="AT23" i="696"/>
  <c r="AS23" i="696"/>
  <c r="AR23" i="696"/>
  <c r="AQ23" i="696"/>
  <c r="AP23" i="696"/>
  <c r="AO23" i="696"/>
  <c r="AN23" i="696"/>
  <c r="AM23" i="696"/>
  <c r="AL23" i="696"/>
  <c r="AK23" i="696"/>
  <c r="AJ23" i="696"/>
  <c r="AI23" i="696"/>
  <c r="AH23" i="696"/>
  <c r="AG23" i="696"/>
  <c r="AF23" i="696"/>
  <c r="AE23" i="696"/>
  <c r="AD23" i="696"/>
  <c r="AC23" i="696"/>
  <c r="AB23" i="696"/>
  <c r="BG24" i="696"/>
  <c r="BF24" i="696"/>
  <c r="BE24" i="696"/>
  <c r="BC24" i="696"/>
  <c r="BB24" i="696"/>
  <c r="BA24" i="696"/>
  <c r="AY24" i="696"/>
  <c r="AX24" i="696"/>
  <c r="AW24" i="696"/>
  <c r="AU24" i="696"/>
  <c r="AT24" i="696"/>
  <c r="AS24" i="696"/>
  <c r="AQ24" i="696"/>
  <c r="AP24" i="696"/>
  <c r="AO24" i="696"/>
  <c r="AM24" i="696"/>
  <c r="AL24" i="696"/>
  <c r="AK24" i="696"/>
  <c r="AI24" i="696"/>
  <c r="AH24" i="696"/>
  <c r="AG24" i="696"/>
  <c r="AE24" i="696"/>
  <c r="AD24" i="696"/>
  <c r="AC24" i="696"/>
  <c r="AA24" i="696"/>
  <c r="Q12" i="705" l="1"/>
  <c r="AJ11" i="705"/>
  <c r="S28" i="698"/>
  <c r="X28" i="698"/>
  <c r="R28" i="698"/>
  <c r="W28" i="698"/>
  <c r="Q9" i="705"/>
  <c r="U9" i="705"/>
  <c r="Y9" i="705"/>
  <c r="AC9" i="705"/>
  <c r="AG9" i="705"/>
  <c r="AK9" i="705"/>
  <c r="AO9" i="705"/>
  <c r="AS9" i="705"/>
  <c r="S10" i="705"/>
  <c r="W10" i="705"/>
  <c r="AA10" i="705"/>
  <c r="AE10" i="705"/>
  <c r="AI10" i="705"/>
  <c r="AM10" i="705"/>
  <c r="AQ10" i="705"/>
  <c r="AU10" i="705"/>
  <c r="Q11" i="705"/>
  <c r="U11" i="705"/>
  <c r="Y11" i="705"/>
  <c r="AC11" i="705"/>
  <c r="AG11" i="705"/>
  <c r="AK11" i="705"/>
  <c r="AO11" i="705"/>
  <c r="AS11" i="705"/>
  <c r="S12" i="705"/>
  <c r="W12" i="705"/>
  <c r="AA12" i="705"/>
  <c r="AE12" i="705"/>
  <c r="AI12" i="705"/>
  <c r="AM12" i="705"/>
  <c r="AQ12" i="705"/>
  <c r="AU12" i="705"/>
  <c r="Q28" i="698"/>
  <c r="V28" i="698"/>
  <c r="O28" i="698"/>
  <c r="T28" i="698"/>
  <c r="Y28" i="698"/>
  <c r="W130" i="624" l="1"/>
  <c r="AE130" i="624"/>
  <c r="AM130" i="624"/>
  <c r="AT130" i="624"/>
  <c r="AL130" i="624"/>
  <c r="AD130" i="624"/>
  <c r="V130" i="624"/>
  <c r="S130" i="624"/>
  <c r="AA130" i="624"/>
  <c r="AI130" i="624"/>
  <c r="AP130" i="624"/>
  <c r="AH130" i="624"/>
  <c r="Z130" i="624"/>
  <c r="R130" i="624"/>
  <c r="Q130" i="624"/>
  <c r="U130" i="624"/>
  <c r="Y130" i="624"/>
  <c r="AC130" i="624"/>
  <c r="AG130" i="624"/>
  <c r="AK130" i="624"/>
  <c r="AO130" i="624"/>
  <c r="AS130" i="624"/>
  <c r="AV130" i="624"/>
  <c r="AR130" i="624"/>
  <c r="AN130" i="624"/>
  <c r="AJ130" i="624"/>
  <c r="AF130" i="624"/>
  <c r="AB130" i="624"/>
  <c r="X130" i="624"/>
  <c r="T130" i="624"/>
  <c r="P130" i="624"/>
  <c r="O55" i="624"/>
  <c r="AU130" i="624"/>
  <c r="AQ130" i="624"/>
  <c r="O130" i="624"/>
  <c r="K20" i="624"/>
  <c r="K30" i="624" s="1"/>
  <c r="G20" i="624"/>
  <c r="G30" i="624" s="1"/>
  <c r="M20" i="624"/>
  <c r="M30" i="624" s="1"/>
  <c r="I20" i="624"/>
  <c r="I30" i="624" s="1"/>
  <c r="E20" i="624"/>
  <c r="E30" i="624" s="1"/>
  <c r="O20" i="624"/>
  <c r="O30" i="624" s="1"/>
  <c r="N20" i="624"/>
  <c r="N30" i="624" s="1"/>
  <c r="J20" i="624"/>
  <c r="J30" i="624" s="1"/>
  <c r="F20" i="624"/>
  <c r="F30" i="624" s="1"/>
  <c r="C20" i="624"/>
  <c r="C30" i="624" s="1"/>
  <c r="L20" i="624"/>
  <c r="L30" i="624" s="1"/>
  <c r="H20" i="624"/>
  <c r="H30" i="624" s="1"/>
  <c r="D20" i="624"/>
  <c r="D30" i="624" s="1"/>
  <c r="AW10" i="694" l="1"/>
  <c r="AV10" i="694"/>
  <c r="AU10" i="694"/>
  <c r="AT10" i="694"/>
  <c r="AS10" i="694"/>
  <c r="AR10" i="694"/>
  <c r="AQ10" i="694"/>
  <c r="AP10" i="694"/>
  <c r="AO10" i="694"/>
  <c r="AN10" i="694"/>
  <c r="AM10" i="694"/>
  <c r="AL10" i="694"/>
  <c r="AK10" i="694"/>
  <c r="AJ10" i="694"/>
  <c r="AI10" i="694"/>
  <c r="AH10" i="694"/>
  <c r="AG10" i="694"/>
  <c r="AF10" i="694"/>
  <c r="AE10" i="694"/>
  <c r="AD10" i="694"/>
  <c r="AC10" i="694"/>
  <c r="AB10" i="694"/>
  <c r="AA10" i="694"/>
  <c r="Z10" i="694"/>
  <c r="Y10" i="694"/>
  <c r="X10" i="694"/>
  <c r="W10" i="694"/>
  <c r="V10" i="694"/>
  <c r="U10" i="694"/>
  <c r="T10" i="694"/>
  <c r="S10" i="694"/>
  <c r="R10" i="694"/>
  <c r="Q10" i="694"/>
  <c r="P10" i="694"/>
  <c r="O10" i="694"/>
  <c r="AW11" i="694"/>
  <c r="AV11" i="694"/>
  <c r="AU11" i="694"/>
  <c r="AT11" i="694"/>
  <c r="AS11" i="694"/>
  <c r="AR11" i="694"/>
  <c r="AQ11" i="694"/>
  <c r="AP11" i="694"/>
  <c r="AO11" i="694"/>
  <c r="AN11" i="694"/>
  <c r="AM11" i="694"/>
  <c r="AL11" i="694"/>
  <c r="AK11" i="694"/>
  <c r="AJ11" i="694"/>
  <c r="AI11" i="694"/>
  <c r="AH11" i="694"/>
  <c r="AG11" i="694"/>
  <c r="AF11" i="694"/>
  <c r="AE11" i="694"/>
  <c r="AD11" i="694"/>
  <c r="AC11" i="694"/>
  <c r="AB11" i="694"/>
  <c r="AA11" i="694"/>
  <c r="Z11" i="694"/>
  <c r="Y11" i="694"/>
  <c r="X11" i="694"/>
  <c r="W11" i="694"/>
  <c r="V11" i="694"/>
  <c r="U11" i="694"/>
  <c r="T11" i="694"/>
  <c r="S11" i="694"/>
  <c r="R11" i="694"/>
  <c r="Q11" i="694"/>
  <c r="P11" i="694"/>
  <c r="O11" i="694"/>
  <c r="AW8" i="694"/>
  <c r="AV8" i="694"/>
  <c r="AU8" i="694"/>
  <c r="AT8" i="694"/>
  <c r="AS8" i="694"/>
  <c r="AR8" i="694"/>
  <c r="AQ8" i="694"/>
  <c r="AP8" i="694"/>
  <c r="AO8" i="694"/>
  <c r="AN8" i="694"/>
  <c r="AM8" i="694"/>
  <c r="AL8" i="694"/>
  <c r="AK8" i="694"/>
  <c r="AJ8" i="694"/>
  <c r="AI8" i="694"/>
  <c r="AH8" i="694"/>
  <c r="AG8" i="694"/>
  <c r="AF8" i="694"/>
  <c r="AE8" i="694"/>
  <c r="AD8" i="694"/>
  <c r="AC8" i="694"/>
  <c r="AB8" i="694"/>
  <c r="AA8" i="694"/>
  <c r="Z8" i="694"/>
  <c r="Y8" i="694"/>
  <c r="X8" i="694"/>
  <c r="W8" i="694"/>
  <c r="V8" i="694"/>
  <c r="U8" i="694"/>
  <c r="T8" i="694"/>
  <c r="S8" i="694"/>
  <c r="R8" i="694"/>
  <c r="Q8" i="694"/>
  <c r="P8" i="694"/>
  <c r="AW9" i="694"/>
  <c r="AV9" i="694"/>
  <c r="AU9" i="694"/>
  <c r="AT9" i="694"/>
  <c r="AS9" i="694"/>
  <c r="AR9" i="694"/>
  <c r="AQ9" i="694"/>
  <c r="AP9" i="694"/>
  <c r="AO9" i="694"/>
  <c r="AN9" i="694"/>
  <c r="AM9" i="694"/>
  <c r="AL9" i="694"/>
  <c r="AK9" i="694"/>
  <c r="AJ9" i="694"/>
  <c r="AI9" i="694"/>
  <c r="AH9" i="694"/>
  <c r="AG9" i="694"/>
  <c r="AF9" i="694"/>
  <c r="AE9" i="694"/>
  <c r="AD9" i="694"/>
  <c r="AC9" i="694"/>
  <c r="AB9" i="694"/>
  <c r="AA9" i="694"/>
  <c r="Z9" i="694"/>
  <c r="Y9" i="694"/>
  <c r="X9" i="694"/>
  <c r="W9" i="694"/>
  <c r="V9" i="694"/>
  <c r="U9" i="694"/>
  <c r="T9" i="694"/>
  <c r="S9" i="694"/>
  <c r="R9" i="694"/>
  <c r="Q9" i="694"/>
  <c r="P9" i="694"/>
  <c r="O9" i="694"/>
  <c r="W16" i="509" l="1"/>
  <c r="X16" i="509"/>
  <c r="AK16" i="509"/>
  <c r="BA16" i="509"/>
  <c r="AC16" i="509"/>
  <c r="BE16" i="509"/>
  <c r="AW16" i="509" l="1"/>
  <c r="AS16" i="509"/>
  <c r="AG16" i="509"/>
  <c r="AO16" i="509"/>
  <c r="BD16" i="509"/>
  <c r="AZ16" i="509"/>
  <c r="AV16" i="509"/>
  <c r="AR16" i="509"/>
  <c r="AN16" i="509"/>
  <c r="AJ16" i="509"/>
  <c r="AF16" i="509"/>
  <c r="AB16" i="509"/>
  <c r="BF16" i="509"/>
  <c r="BB16" i="509"/>
  <c r="AX16" i="509"/>
  <c r="AT16" i="509"/>
  <c r="AP16" i="509"/>
  <c r="AL16" i="509"/>
  <c r="AH16" i="509"/>
  <c r="AD16" i="509"/>
  <c r="Z16" i="509"/>
  <c r="BC16" i="509"/>
  <c r="AY16" i="509"/>
  <c r="AU16" i="509"/>
  <c r="AQ16" i="509"/>
  <c r="AM16" i="509"/>
  <c r="AI16" i="509"/>
  <c r="AE16" i="509"/>
  <c r="AA16" i="509"/>
  <c r="Y16" i="509"/>
  <c r="AA9" i="641" l="1"/>
  <c r="AA10" i="641" s="1"/>
  <c r="AA11" i="641" s="1"/>
  <c r="AA12" i="641" s="1"/>
  <c r="AV105" i="624" l="1"/>
  <c r="AU105" i="624"/>
  <c r="AT105" i="624"/>
  <c r="AS105" i="624"/>
  <c r="AR105" i="624"/>
  <c r="AQ105" i="624"/>
  <c r="AP105" i="624"/>
  <c r="AO105" i="624"/>
  <c r="AN105" i="624"/>
  <c r="AM105" i="624"/>
  <c r="AL105" i="624"/>
  <c r="AK105" i="624"/>
  <c r="AJ105" i="624"/>
  <c r="AI105" i="624"/>
  <c r="AH105" i="624"/>
  <c r="AG105" i="624"/>
  <c r="AF105" i="624"/>
  <c r="AE105" i="624"/>
  <c r="AD105" i="624"/>
  <c r="AC105" i="624"/>
  <c r="AB105" i="624"/>
  <c r="AA105" i="624"/>
  <c r="Z105" i="624"/>
  <c r="Y105" i="624"/>
  <c r="X105" i="624"/>
  <c r="W105" i="624"/>
  <c r="V105" i="624"/>
  <c r="U105" i="624"/>
  <c r="T105" i="624"/>
  <c r="S105" i="624"/>
  <c r="R105" i="624"/>
  <c r="Q105" i="624"/>
  <c r="P105" i="624"/>
  <c r="O105" i="624"/>
  <c r="N105" i="624"/>
  <c r="M105" i="624"/>
  <c r="AV80" i="624"/>
  <c r="AU80" i="624"/>
  <c r="AS80" i="624"/>
  <c r="AR80" i="624"/>
  <c r="AQ80" i="624"/>
  <c r="AO80" i="624"/>
  <c r="AN80" i="624"/>
  <c r="AM80" i="624"/>
  <c r="AL80" i="624"/>
  <c r="AK80" i="624"/>
  <c r="AJ80" i="624"/>
  <c r="AI80" i="624"/>
  <c r="AG80" i="624"/>
  <c r="AF80" i="624"/>
  <c r="AE80" i="624"/>
  <c r="AD80" i="624"/>
  <c r="AC80" i="624"/>
  <c r="AB80" i="624"/>
  <c r="AA80" i="624"/>
  <c r="Z80" i="624"/>
  <c r="Y80" i="624"/>
  <c r="X80" i="624"/>
  <c r="W80" i="624"/>
  <c r="V80" i="624"/>
  <c r="U80" i="624"/>
  <c r="T80" i="624"/>
  <c r="S80" i="624"/>
  <c r="R80" i="624"/>
  <c r="Q80" i="624"/>
  <c r="P80" i="624"/>
  <c r="O80" i="624"/>
  <c r="AV55" i="624"/>
  <c r="AU55" i="624"/>
  <c r="AT55" i="624"/>
  <c r="AR55" i="624"/>
  <c r="AQ55" i="624"/>
  <c r="AP55" i="624"/>
  <c r="AO55" i="624"/>
  <c r="AN55" i="624"/>
  <c r="AM55" i="624"/>
  <c r="AL55" i="624"/>
  <c r="AK55" i="624"/>
  <c r="AJ55" i="624"/>
  <c r="AI55" i="624"/>
  <c r="AH55" i="624"/>
  <c r="AG55" i="624"/>
  <c r="AF55" i="624"/>
  <c r="AE55" i="624"/>
  <c r="AD55" i="624"/>
  <c r="AC55" i="624"/>
  <c r="AB55" i="624"/>
  <c r="AA55" i="624"/>
  <c r="Z55" i="624"/>
  <c r="Y55" i="624"/>
  <c r="X55" i="624"/>
  <c r="W55" i="624"/>
  <c r="V55" i="624"/>
  <c r="U55" i="624"/>
  <c r="T55" i="624"/>
  <c r="S55" i="624"/>
  <c r="R55" i="624"/>
  <c r="Q55" i="624"/>
  <c r="P55" i="624"/>
  <c r="AT80" i="624"/>
  <c r="AH80" i="624"/>
  <c r="AP80" i="624"/>
  <c r="AS55" i="624"/>
</calcChain>
</file>

<file path=xl/comments1.xml><?xml version="1.0" encoding="utf-8"?>
<comments xmlns="http://schemas.openxmlformats.org/spreadsheetml/2006/main">
  <authors>
    <author>janet.coley</author>
  </authors>
  <commentList>
    <comment ref="Q7"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List>
</comments>
</file>

<file path=xl/comments10.xml><?xml version="1.0" encoding="utf-8"?>
<comments xmlns="http://schemas.openxmlformats.org/spreadsheetml/2006/main">
  <authors>
    <author>janet.coley</author>
    <author>Nickerson, Rob</author>
  </authors>
  <commentList>
    <comment ref="Z8"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W24" authorId="1">
      <text>
        <r>
          <rPr>
            <sz val="9"/>
            <color indexed="81"/>
            <rFont val="Tahoma"/>
            <family val="2"/>
          </rPr>
          <t>For correct display of chart.</t>
        </r>
      </text>
    </comment>
    <comment ref="Z28"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W44" authorId="1">
      <text>
        <r>
          <rPr>
            <sz val="9"/>
            <color indexed="81"/>
            <rFont val="Tahoma"/>
            <family val="2"/>
          </rPr>
          <t>For correct display of chart.</t>
        </r>
      </text>
    </comment>
    <comment ref="Z48"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W64" authorId="1">
      <text>
        <r>
          <rPr>
            <sz val="9"/>
            <color indexed="81"/>
            <rFont val="Tahoma"/>
            <family val="2"/>
          </rPr>
          <t>For correct display of chart.</t>
        </r>
      </text>
    </comment>
    <comment ref="Z68"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W84" authorId="1">
      <text>
        <r>
          <rPr>
            <sz val="9"/>
            <color indexed="81"/>
            <rFont val="Tahoma"/>
            <family val="2"/>
          </rPr>
          <t>For correct display of chart.</t>
        </r>
      </text>
    </comment>
  </commentList>
</comments>
</file>

<file path=xl/comments11.xml><?xml version="1.0" encoding="utf-8"?>
<comments xmlns="http://schemas.openxmlformats.org/spreadsheetml/2006/main">
  <authors>
    <author>janet.coley</author>
  </authors>
  <commentList>
    <comment ref="Y7"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30"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53"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Y76"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List>
</comments>
</file>

<file path=xl/comments12.xml><?xml version="1.0" encoding="utf-8"?>
<comments xmlns="http://schemas.openxmlformats.org/spreadsheetml/2006/main">
  <authors>
    <author>janet.coley</author>
  </authors>
  <commentList>
    <comment ref="AB7"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AB18"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AB29"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AB40"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List>
</comments>
</file>

<file path=xl/comments2.xml><?xml version="1.0" encoding="utf-8"?>
<comments xmlns="http://schemas.openxmlformats.org/spreadsheetml/2006/main">
  <authors>
    <author>janet.coley</author>
  </authors>
  <commentList>
    <comment ref="Q7"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List>
</comments>
</file>

<file path=xl/comments3.xml><?xml version="1.0" encoding="utf-8"?>
<comments xmlns="http://schemas.openxmlformats.org/spreadsheetml/2006/main">
  <authors>
    <author>janet.coley</author>
  </authors>
  <commentList>
    <comment ref="AA7"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AA14"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AA21"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AA28"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List>
</comments>
</file>

<file path=xl/comments4.xml><?xml version="1.0" encoding="utf-8"?>
<comments xmlns="http://schemas.openxmlformats.org/spreadsheetml/2006/main">
  <authors>
    <author>janet.coley</author>
  </authors>
  <commentList>
    <comment ref="AA7"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AA16"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AA25"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 ref="AA34" authorId="0">
      <text>
        <r>
          <rPr>
            <b/>
            <sz val="9"/>
            <color indexed="81"/>
            <rFont val="Tahoma"/>
            <family val="2"/>
          </rPr>
          <t xml:space="preserve">janet.coley:
</t>
        </r>
        <r>
          <rPr>
            <sz val="9"/>
            <color indexed="81"/>
            <rFont val="Tahoma"/>
            <family val="2"/>
          </rPr>
          <t xml:space="preserve">
This column is used for charting purposes. Do not delete. 
This column can be hidden or shrunk.</t>
        </r>
      </text>
    </comment>
  </commentList>
</comments>
</file>

<file path=xl/comments5.xml><?xml version="1.0" encoding="utf-8"?>
<comments xmlns="http://schemas.openxmlformats.org/spreadsheetml/2006/main">
  <authors>
    <author>janet.coley</author>
  </authors>
  <commentList>
    <comment ref="Q7"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 ref="Q14" authorId="0">
      <text>
        <r>
          <rPr>
            <b/>
            <sz val="9"/>
            <color indexed="81"/>
            <rFont val="Tahoma"/>
            <family val="2"/>
          </rPr>
          <t xml:space="preserve">national grid:
</t>
        </r>
        <r>
          <rPr>
            <sz val="9"/>
            <color indexed="81"/>
            <rFont val="Tahoma"/>
            <family val="2"/>
          </rPr>
          <t xml:space="preserve">
This column is used for charting purposes. 
Please do not delete. 
Thank you.</t>
        </r>
      </text>
    </comment>
  </commentList>
</comments>
</file>

<file path=xl/comments6.xml><?xml version="1.0" encoding="utf-8"?>
<comments xmlns="http://schemas.openxmlformats.org/spreadsheetml/2006/main">
  <authors>
    <author>Alex Haffner</author>
  </authors>
  <commentList>
    <comment ref="X11" authorId="0">
      <text>
        <r>
          <rPr>
            <b/>
            <sz val="9"/>
            <color indexed="81"/>
            <rFont val="Tahoma"/>
            <family val="2"/>
          </rPr>
          <t>Alex Haffner:</t>
        </r>
        <r>
          <rPr>
            <sz val="9"/>
            <color indexed="81"/>
            <rFont val="Tahoma"/>
            <family val="2"/>
          </rPr>
          <t xml:space="preserve">
This should be the same as the most recent out-turn value (i.e. the value in cell X5).</t>
        </r>
      </text>
    </comment>
    <comment ref="X12" authorId="0">
      <text>
        <r>
          <rPr>
            <b/>
            <sz val="9"/>
            <color indexed="81"/>
            <rFont val="Tahoma"/>
            <family val="2"/>
          </rPr>
          <t>Alex Haffner:</t>
        </r>
        <r>
          <rPr>
            <sz val="9"/>
            <color indexed="81"/>
            <rFont val="Tahoma"/>
            <family val="2"/>
          </rPr>
          <t xml:space="preserve">
This should be the same as the most recent out-turn value (i.e. the value in cell X5).</t>
        </r>
      </text>
    </comment>
    <comment ref="X13" authorId="0">
      <text>
        <r>
          <rPr>
            <b/>
            <sz val="9"/>
            <color indexed="81"/>
            <rFont val="Tahoma"/>
            <family val="2"/>
          </rPr>
          <t>Alex Haffner:</t>
        </r>
        <r>
          <rPr>
            <sz val="9"/>
            <color indexed="81"/>
            <rFont val="Tahoma"/>
            <family val="2"/>
          </rPr>
          <t xml:space="preserve">
This should be the same as the most recent out-turn value (i.e. the value in cell X5).</t>
        </r>
      </text>
    </comment>
    <comment ref="X14" authorId="0">
      <text>
        <r>
          <rPr>
            <b/>
            <sz val="9"/>
            <color indexed="81"/>
            <rFont val="Tahoma"/>
            <family val="2"/>
          </rPr>
          <t>Alex Haffner:</t>
        </r>
        <r>
          <rPr>
            <sz val="9"/>
            <color indexed="81"/>
            <rFont val="Tahoma"/>
            <family val="2"/>
          </rPr>
          <t xml:space="preserve">
This should be the same as the most recent out-turn value (i.e. the value in cell X5).</t>
        </r>
      </text>
    </comment>
  </commentList>
</comments>
</file>

<file path=xl/comments7.xml><?xml version="1.0" encoding="utf-8"?>
<comments xmlns="http://schemas.openxmlformats.org/spreadsheetml/2006/main">
  <authors>
    <author>Alex Haffner</author>
  </authors>
  <commentList>
    <comment ref="O8" authorId="0">
      <text>
        <r>
          <rPr>
            <b/>
            <sz val="9"/>
            <color indexed="81"/>
            <rFont val="Tahoma"/>
            <family val="2"/>
          </rPr>
          <t>Alex Haffner:</t>
        </r>
        <r>
          <rPr>
            <sz val="9"/>
            <color indexed="81"/>
            <rFont val="Tahoma"/>
            <family val="2"/>
          </rPr>
          <t xml:space="preserve">
Is there a reason why the cell format NUMBER is set to "custom"?</t>
        </r>
      </text>
    </comment>
  </commentList>
</comments>
</file>

<file path=xl/comments8.xml><?xml version="1.0" encoding="utf-8"?>
<comments xmlns="http://schemas.openxmlformats.org/spreadsheetml/2006/main">
  <authors>
    <author>Alex Haffner</author>
  </authors>
  <commentList>
    <comment ref="M7" authorId="0">
      <text>
        <r>
          <rPr>
            <b/>
            <sz val="9"/>
            <color indexed="81"/>
            <rFont val="Tahoma"/>
            <family val="2"/>
          </rPr>
          <t>Alex Haffner:</t>
        </r>
        <r>
          <rPr>
            <sz val="9"/>
            <color indexed="81"/>
            <rFont val="Tahoma"/>
            <family val="2"/>
          </rPr>
          <t xml:space="preserve">
Should the data for 2010 and 2011 be deleted (as it's zero anyway) for consistency with the chart below?</t>
        </r>
      </text>
    </comment>
    <comment ref="N7" authorId="0">
      <text>
        <r>
          <rPr>
            <b/>
            <sz val="9"/>
            <color indexed="81"/>
            <rFont val="Tahoma"/>
            <family val="2"/>
          </rPr>
          <t>Alex Haffner:</t>
        </r>
        <r>
          <rPr>
            <sz val="9"/>
            <color indexed="81"/>
            <rFont val="Tahoma"/>
            <family val="2"/>
          </rPr>
          <t xml:space="preserve">
Should the data for 2010 and 2011 be deleted (as it's zero anyway) for consistency with the chart below?</t>
        </r>
      </text>
    </comment>
  </commentList>
</comments>
</file>

<file path=xl/comments9.xml><?xml version="1.0" encoding="utf-8"?>
<comments xmlns="http://schemas.openxmlformats.org/spreadsheetml/2006/main">
  <authors>
    <author>Dave Wagstaff</author>
  </authors>
  <commentList>
    <comment ref="Z8" authorId="0">
      <text>
        <r>
          <rPr>
            <b/>
            <sz val="9"/>
            <color indexed="81"/>
            <rFont val="Tahoma"/>
            <family val="2"/>
          </rPr>
          <t>Dave Wagstaff:</t>
        </r>
        <r>
          <rPr>
            <sz val="9"/>
            <color indexed="81"/>
            <rFont val="Tahoma"/>
            <family val="2"/>
          </rPr>
          <t xml:space="preserve">
2016 values entered in 2015 for graph fomratting only</t>
        </r>
      </text>
    </comment>
    <comment ref="Z32" authorId="0">
      <text>
        <r>
          <rPr>
            <b/>
            <sz val="9"/>
            <color indexed="81"/>
            <rFont val="Tahoma"/>
            <family val="2"/>
          </rPr>
          <t>Dave Wagstaff:</t>
        </r>
        <r>
          <rPr>
            <sz val="9"/>
            <color indexed="81"/>
            <rFont val="Tahoma"/>
            <family val="2"/>
          </rPr>
          <t xml:space="preserve">
2016 values entered for graph formatting</t>
        </r>
      </text>
    </comment>
  </commentList>
</comments>
</file>

<file path=xl/sharedStrings.xml><?xml version="1.0" encoding="utf-8"?>
<sst xmlns="http://schemas.openxmlformats.org/spreadsheetml/2006/main" count="7388" uniqueCount="805">
  <si>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</si>
  <si>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</si>
  <si>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</si>
  <si>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</si>
  <si>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</si>
  <si>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</si>
  <si>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</si>
  <si>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</si>
  <si>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</si>
  <si>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</si>
  <si>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</si>
  <si>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</si>
  <si>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</si>
  <si>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</si>
  <si>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</si>
  <si>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</si>
  <si>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</si>
  <si>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</si>
  <si>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</si>
  <si>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</si>
  <si>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</si>
  <si>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</si>
  <si>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</si>
  <si>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</si>
  <si>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</si>
  <si>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</si>
  <si>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</si>
  <si>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</si>
  <si>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</si>
  <si>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</si>
  <si>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2035/36</t>
  </si>
  <si>
    <t>Total</t>
  </si>
  <si>
    <t>TWh</t>
  </si>
  <si>
    <t>History</t>
  </si>
  <si>
    <t>Year</t>
  </si>
  <si>
    <t>2036/37</t>
  </si>
  <si>
    <t>2037/38</t>
  </si>
  <si>
    <t>2038/39</t>
  </si>
  <si>
    <t>2039/40</t>
  </si>
  <si>
    <t>2040/41</t>
  </si>
  <si>
    <t>Charts Contents</t>
  </si>
  <si>
    <t>Chapter Section</t>
  </si>
  <si>
    <t>Figure Title</t>
  </si>
  <si>
    <t>Figure Number</t>
  </si>
  <si>
    <t>2000</t>
  </si>
  <si>
    <t>2001</t>
  </si>
  <si>
    <t>2002</t>
  </si>
  <si>
    <t>2003</t>
  </si>
  <si>
    <t>2004</t>
  </si>
  <si>
    <t>2005</t>
  </si>
  <si>
    <t>2006</t>
  </si>
  <si>
    <t>2007</t>
  </si>
  <si>
    <t>2008</t>
  </si>
  <si>
    <t>2009</t>
  </si>
  <si>
    <t>2010</t>
  </si>
  <si>
    <t>2011</t>
  </si>
  <si>
    <t>2012</t>
  </si>
  <si>
    <t>2013</t>
  </si>
  <si>
    <t>2014</t>
  </si>
  <si>
    <t>UKCS</t>
  </si>
  <si>
    <t>Shale</t>
  </si>
  <si>
    <t>Green gas</t>
  </si>
  <si>
    <t>Norway</t>
  </si>
  <si>
    <t>Continent</t>
  </si>
  <si>
    <t>LNG</t>
  </si>
  <si>
    <t>Generic imports</t>
  </si>
  <si>
    <t>Demand</t>
  </si>
  <si>
    <t>Import dependency</t>
  </si>
  <si>
    <t>High Case</t>
  </si>
  <si>
    <t>Base Case</t>
  </si>
  <si>
    <t>Low Case</t>
  </si>
  <si>
    <t>Two Degrees</t>
  </si>
  <si>
    <t xml:space="preserve">Units for  Y Axis = </t>
  </si>
  <si>
    <t>2041/42</t>
  </si>
  <si>
    <t>2042/43</t>
  </si>
  <si>
    <t>2043/44</t>
  </si>
  <si>
    <t>2044/45</t>
  </si>
  <si>
    <t>2045/46</t>
  </si>
  <si>
    <t>2046/47</t>
  </si>
  <si>
    <t>2047/48</t>
  </si>
  <si>
    <t>2048/49</t>
  </si>
  <si>
    <t>2049/50</t>
  </si>
  <si>
    <t>2050/51</t>
  </si>
  <si>
    <t>Residential Demand</t>
  </si>
  <si>
    <t>Price Used</t>
  </si>
  <si>
    <t>Oil (Brent)</t>
  </si>
  <si>
    <t>CP1</t>
  </si>
  <si>
    <t>CP2</t>
  </si>
  <si>
    <t>Green Gas</t>
  </si>
  <si>
    <t>Storage</t>
  </si>
  <si>
    <t>Biomass</t>
  </si>
  <si>
    <t>CCS</t>
  </si>
  <si>
    <t>Gas</t>
  </si>
  <si>
    <t>Coal</t>
  </si>
  <si>
    <t>Hydro</t>
  </si>
  <si>
    <t>Interconnectors</t>
  </si>
  <si>
    <t>Marine</t>
  </si>
  <si>
    <t>Nuclear</t>
  </si>
  <si>
    <t>Offshore Wind</t>
  </si>
  <si>
    <t>Onshore Wind</t>
  </si>
  <si>
    <t>Solar</t>
  </si>
  <si>
    <t>Other Thermal</t>
  </si>
  <si>
    <t>SP</t>
  </si>
  <si>
    <t>TD</t>
  </si>
  <si>
    <t>Units</t>
  </si>
  <si>
    <t>Transport</t>
  </si>
  <si>
    <t>Industrial</t>
  </si>
  <si>
    <t>Commercial</t>
  </si>
  <si>
    <t>Residential</t>
  </si>
  <si>
    <t>H2 Conversion</t>
  </si>
  <si>
    <t>Exports</t>
  </si>
  <si>
    <t>Total Demand</t>
  </si>
  <si>
    <t>Current</t>
  </si>
  <si>
    <t>GW</t>
  </si>
  <si>
    <t>Elec: Industrial</t>
  </si>
  <si>
    <t>Elec: Commercial</t>
  </si>
  <si>
    <t>Elec: Residential</t>
  </si>
  <si>
    <t>Elec: Transport</t>
  </si>
  <si>
    <t>Gas: Industrial</t>
  </si>
  <si>
    <t>Gas: Commercial</t>
  </si>
  <si>
    <t>Gas: Residential</t>
  </si>
  <si>
    <t>Gas: Power Gen</t>
  </si>
  <si>
    <t>Gas: Transport</t>
  </si>
  <si>
    <t>Smart meters (millions)</t>
  </si>
  <si>
    <t>Hybrid heat pump gas boiler</t>
  </si>
  <si>
    <t>TWh/year</t>
  </si>
  <si>
    <t>Power station demand</t>
  </si>
  <si>
    <t>GWh/peak day</t>
  </si>
  <si>
    <t>Annual Gas Demand (Including Interconnector Exports)</t>
  </si>
  <si>
    <t>Annual Gas Demand (Excluding Interconnector Exports)</t>
  </si>
  <si>
    <t>NTS Gas Demand Ireland</t>
  </si>
  <si>
    <t>Wholesale Coal Price (ARA)</t>
  </si>
  <si>
    <t>CP3</t>
  </si>
  <si>
    <t>UK Carbon Price (EU ETS + CPS)</t>
  </si>
  <si>
    <t>CP4</t>
  </si>
  <si>
    <t>CP5</t>
  </si>
  <si>
    <t>Electricity</t>
  </si>
  <si>
    <t>GD1</t>
  </si>
  <si>
    <t>GD2</t>
  </si>
  <si>
    <t>GD3</t>
  </si>
  <si>
    <t>GD4</t>
  </si>
  <si>
    <t>Commodity Prices</t>
  </si>
  <si>
    <t>HT1</t>
  </si>
  <si>
    <t>HT2</t>
  </si>
  <si>
    <t>Electricity Year</t>
  </si>
  <si>
    <t>Electricity Year Beginning</t>
  </si>
  <si>
    <t>Underlying GB ACS Peak Demand. Does not include exports, station demand, pumping demand or storage demand</t>
  </si>
  <si>
    <t>This data totals the demand from residential, industrial, commercial and losses</t>
  </si>
  <si>
    <t>Generation from distributed or &lt;1MW generation is not used to reduce this demand</t>
  </si>
  <si>
    <t>I&amp;C demand side response (GW)</t>
  </si>
  <si>
    <t>This chart appears in the FES document and the EMR ECR document</t>
  </si>
  <si>
    <t>This data appears in the FES workbook and the EMR ECR document</t>
  </si>
  <si>
    <t>Residential electricity demand excluding EV demand</t>
  </si>
  <si>
    <t>Historic Data from DBEIS</t>
  </si>
  <si>
    <t>Forecast scenarios by National Grid</t>
  </si>
  <si>
    <t>Assumed Reduction at Peak - GW</t>
  </si>
  <si>
    <t>Residential Demand with new technologies</t>
  </si>
  <si>
    <t>Industrial Demand inc directs</t>
  </si>
  <si>
    <t>Transmission &amp; Distribution Losses</t>
  </si>
  <si>
    <t>Shown above is National Grid's view of underlying weather corrected consumer demand, before reduction by on-site and behind the meter generation</t>
  </si>
  <si>
    <t>Demand from generators (station demand), pumping demand (pumped hydro storage sites) and electricity storage (mostly batteries) is not included in the numbers above</t>
  </si>
  <si>
    <t>Generation output and storage is not deducted from these figures - this is a view of underlying demand</t>
  </si>
  <si>
    <t>Numbers may not match other publications due to data source differences and generation output assumptions</t>
  </si>
  <si>
    <t>Note residential data in other models are calibrated to these numbers, so the totals from other tables will not completely align to the data above.</t>
  </si>
  <si>
    <t>Appliances</t>
  </si>
  <si>
    <t>Resistive Heat</t>
  </si>
  <si>
    <t>Resistive Hot Water</t>
  </si>
  <si>
    <t>Light</t>
  </si>
  <si>
    <t>Smart Metering - Demand Reduction</t>
  </si>
  <si>
    <t>Heat Pumps</t>
  </si>
  <si>
    <t>Electric Vehicles (EVs)</t>
  </si>
  <si>
    <t>Air Conditioning</t>
  </si>
  <si>
    <t>Underlying Residential Demand</t>
  </si>
  <si>
    <t>Industrial Demand</t>
  </si>
  <si>
    <t>Underlying Industrial Demand + Directs</t>
  </si>
  <si>
    <t>Commercial / Other Demand</t>
  </si>
  <si>
    <t>Underlying Commercial Demand</t>
  </si>
  <si>
    <t>Transmission and Distribution Losses</t>
  </si>
  <si>
    <t>Underlying Industrial Demand</t>
  </si>
  <si>
    <t>Residential Peak</t>
  </si>
  <si>
    <t>Industrial &amp; Commercial Peak</t>
  </si>
  <si>
    <t>EV Peaks and Heat Pump Peaks illustrated in different tables from this one</t>
  </si>
  <si>
    <t>Large sites directly connected to the transmission system ~1GW at peak</t>
  </si>
  <si>
    <t>Industrial and Commercial Demand side response has not been deducted</t>
  </si>
  <si>
    <t>Residential demand side response has been deducted</t>
  </si>
  <si>
    <t>Heat Pump Peak Demand (GW)</t>
  </si>
  <si>
    <t>Electricity demand from air source and ground source heat pumps at peak</t>
  </si>
  <si>
    <t>Hybrids assumed to be running fully on gas or oil at peak</t>
  </si>
  <si>
    <t>Residential Air conditioning Units</t>
  </si>
  <si>
    <t>Assumptions:</t>
  </si>
  <si>
    <t>Annual consumption per unit ~500kWh</t>
  </si>
  <si>
    <t>Assumed annual running hours: ~191hrs</t>
  </si>
  <si>
    <t>Assumed nameplate peak electricity demand per unit: ~2.7kW</t>
  </si>
  <si>
    <t>Data on an annual calendar year basis</t>
  </si>
  <si>
    <t>Calendar Year</t>
  </si>
  <si>
    <t>National Grid scenarios on %age population engagement ("Consumer Engagement") with smart technology, time of use tariffs and energy saving</t>
  </si>
  <si>
    <t>GD5</t>
  </si>
  <si>
    <t>Data in Electricity years - 2005 in the chart equates to 2005/06</t>
  </si>
  <si>
    <t>Residential Heat Pump Peak Electricity Demand</t>
  </si>
  <si>
    <t>TOUT - Time of Use Tariff</t>
  </si>
  <si>
    <t>National Grid assessment of potential impact of smart appliances, TOUTS, and consumer behaviour on residential peak demand</t>
  </si>
  <si>
    <t>Rollout of Electricity Smart Meters - Installations per year</t>
  </si>
  <si>
    <t>Gas Year beginning October, finishing September</t>
  </si>
  <si>
    <t>Smart Meter Rollout</t>
  </si>
  <si>
    <t>Residential Airconditioning Units</t>
  </si>
  <si>
    <t>Number of Vehicles</t>
  </si>
  <si>
    <t>Peak Supply Two Degrees</t>
  </si>
  <si>
    <t>Scenario</t>
  </si>
  <si>
    <t>ES1</t>
  </si>
  <si>
    <t>ES2</t>
  </si>
  <si>
    <t>GS1</t>
  </si>
  <si>
    <t>GS2</t>
  </si>
  <si>
    <t>Version Control</t>
  </si>
  <si>
    <t>Date Uploaded</t>
  </si>
  <si>
    <t>Changes</t>
  </si>
  <si>
    <t>Steady Progression</t>
  </si>
  <si>
    <t>Consumer Evolution</t>
  </si>
  <si>
    <t>Community Renewables</t>
  </si>
  <si>
    <t>2017 baseline</t>
  </si>
  <si>
    <t>Electricity: Annual Demand Breakdown (non-transmission generation not deducted)</t>
  </si>
  <si>
    <t>(Residential) Consumer Engagement with smart charging</t>
  </si>
  <si>
    <t>Number of dwellings on district heating</t>
  </si>
  <si>
    <t>Wholesale Coal Price (ARA 2018 USD/tonne)</t>
  </si>
  <si>
    <t>Brent Oil (2018 USD/barrel)</t>
  </si>
  <si>
    <t>EU ETS Carbon Price (2018 GBP/tonne)</t>
  </si>
  <si>
    <t>(Residential) Consumer Engagement with smart pricing</t>
  </si>
  <si>
    <t>(Residential) Consumer Engagement with smart wet appliances</t>
  </si>
  <si>
    <t>(Residential) Consumer Engagement with smart cold appliances</t>
  </si>
  <si>
    <t>Transmission</t>
  </si>
  <si>
    <t>Elec: Transform</t>
  </si>
  <si>
    <t>Total Elec</t>
  </si>
  <si>
    <t>Total Gas</t>
  </si>
  <si>
    <t>EPC A</t>
  </si>
  <si>
    <t>EPC B</t>
  </si>
  <si>
    <t>EPC C</t>
  </si>
  <si>
    <t>EPC D</t>
  </si>
  <si>
    <t>EPC E</t>
  </si>
  <si>
    <t>EPC F</t>
  </si>
  <si>
    <t>EPC G</t>
  </si>
  <si>
    <t>CR</t>
  </si>
  <si>
    <t>ASHP</t>
  </si>
  <si>
    <t xml:space="preserve">Electric storage heater </t>
  </si>
  <si>
    <t>Gas boiler</t>
  </si>
  <si>
    <t>Gas heat pump absorption</t>
  </si>
  <si>
    <t>GSHP</t>
  </si>
  <si>
    <t>Micro-CHPs (inc Fuel Cells)</t>
  </si>
  <si>
    <t>Oil boilers</t>
  </si>
  <si>
    <t>Hydrogen</t>
  </si>
  <si>
    <t>District Heat</t>
  </si>
  <si>
    <t>Bio-LPG</t>
  </si>
  <si>
    <t>CE</t>
  </si>
  <si>
    <t>Buses</t>
  </si>
  <si>
    <t>Cars</t>
  </si>
  <si>
    <t>HGVs</t>
  </si>
  <si>
    <t>Motorbikes</t>
  </si>
  <si>
    <t>Vans</t>
  </si>
  <si>
    <t>Pure EV (PEV)</t>
  </si>
  <si>
    <t>Plug in Hybrid EV (PHEV)</t>
  </si>
  <si>
    <t xml:space="preserve"> Gas</t>
  </si>
  <si>
    <t>Internal Combustion Engine (ICE)</t>
  </si>
  <si>
    <t>Hydrogen Fuel Cell Vehicle (HFCV)</t>
  </si>
  <si>
    <t>Data Item</t>
  </si>
  <si>
    <t>Two Degrees (Exc H2 Conv)</t>
  </si>
  <si>
    <t>Community Renewables Components of Annual Gas Demand</t>
  </si>
  <si>
    <t>Air source heat pump</t>
  </si>
  <si>
    <t>Ground source heat pump</t>
  </si>
  <si>
    <t>Hydrogen boilers</t>
  </si>
  <si>
    <t>District heating</t>
  </si>
  <si>
    <t>Installed low carbon heating technologies in Community Renewables</t>
  </si>
  <si>
    <t>HFCV</t>
  </si>
  <si>
    <t>NGV</t>
  </si>
  <si>
    <t>National Grid assessment of potential impact of smart appliances, TOUT (static dynamic) and consumer behaviour on residential peak demand</t>
  </si>
  <si>
    <t>All the engagement trends will be revised in 2018 post consultation period.</t>
  </si>
  <si>
    <t>Consumer engagement includes the update of the smart technology and also change in consumer behaviour to avoid peak times.</t>
  </si>
  <si>
    <t>Smart appliance and TOUT effects on residential peak demand (%)</t>
  </si>
  <si>
    <t>Data for 2010 would have been applied to Winter 2010/11 etc.</t>
  </si>
  <si>
    <t>1.01GW is our assessment of pure DSR for Winter 2017/18, trends of the ration pure DSR/total DSR remain the same for the future years in all the scenarios. This is something that we will consult for next year's modelling.</t>
  </si>
  <si>
    <t>Price Summary (Alignment for FES 2018)</t>
  </si>
  <si>
    <t>Wholesale Brent Oil Price</t>
  </si>
  <si>
    <t>Gas wholesale price (NBP)</t>
  </si>
  <si>
    <t>Medium</t>
  </si>
  <si>
    <t>High</t>
  </si>
  <si>
    <t>Coal Generation (ARA)</t>
  </si>
  <si>
    <t>Low</t>
  </si>
  <si>
    <t>Carbon Price Support (GB)</t>
  </si>
  <si>
    <t>Fixed from 2018</t>
  </si>
  <si>
    <t>Carbon EU ETS</t>
  </si>
  <si>
    <t>Electricity: Residential Appliances</t>
  </si>
  <si>
    <t>Historic Telecoms data to 2016:</t>
  </si>
  <si>
    <t>Cold</t>
  </si>
  <si>
    <t>Refrigeration, freezing</t>
  </si>
  <si>
    <t>Computing</t>
  </si>
  <si>
    <t>Desktops, laptops, printers, multi function devices</t>
  </si>
  <si>
    <t>Consumer</t>
  </si>
  <si>
    <t>Cooking</t>
  </si>
  <si>
    <t>Electric hobs, microwaves, kettles, ovens</t>
  </si>
  <si>
    <t>Residential lightbulbs</t>
  </si>
  <si>
    <t>PSU</t>
  </si>
  <si>
    <t>Power Supply Units. Ofcom: Survey estimates for mobile phones, tablets, wifi routers.</t>
  </si>
  <si>
    <t>Wet</t>
  </si>
  <si>
    <t>Laundry, dishwashers, tumble driers</t>
  </si>
  <si>
    <t>National Grid Scenarios</t>
  </si>
  <si>
    <t>Source 2016 Onwards:</t>
  </si>
  <si>
    <t>Historic Appliances to 2016:</t>
  </si>
  <si>
    <t>Energy Consumption in the UK</t>
  </si>
  <si>
    <t>Sort Order =&gt;</t>
  </si>
  <si>
    <t>Residential aircon not adopted in Communitry Renewables and Two Degrees: Assumed climate change is minimised, ventilation is improved (Under Review)</t>
  </si>
  <si>
    <t>Steady Progression and Consumer Evolution assumes 60% adoption by 2050 (becomes standard in urban areas).</t>
  </si>
  <si>
    <t>Electricity: Summer AM 0600 (non-transmission generation not deducted)</t>
  </si>
  <si>
    <t>Residential air conditioning NOT included in the data below - awaiting academic confirmation of climate modelling</t>
  </si>
  <si>
    <t>Annual Demand for transport (TWh)</t>
  </si>
  <si>
    <t>Fuel</t>
  </si>
  <si>
    <t>All</t>
  </si>
  <si>
    <t>Natural Gas</t>
  </si>
  <si>
    <t>Petrol/Diesel</t>
  </si>
  <si>
    <t>Light Goods Vehicles (Vans)</t>
  </si>
  <si>
    <t>Buses &amp; Coaches</t>
  </si>
  <si>
    <t>Heavy Goods Vehicles</t>
  </si>
  <si>
    <t>Private Cars</t>
  </si>
  <si>
    <t>Commercial Cars</t>
  </si>
  <si>
    <t>Number of road vehicles</t>
  </si>
  <si>
    <t>Hybrid Cars</t>
  </si>
  <si>
    <t>Battery Electric Cars</t>
  </si>
  <si>
    <t>Hybrid Vans</t>
  </si>
  <si>
    <t>Battery Electric Vans</t>
  </si>
  <si>
    <t>Shared cars</t>
  </si>
  <si>
    <t>% of total Cars</t>
  </si>
  <si>
    <t>Electricity: Summer AM 1400 (non-transmission generation not deducted)</t>
  </si>
  <si>
    <t xml:space="preserve">** Price for 2017 Forcecast differs from 2017 historic due to high oil price volatility in 2017 &amp; '2017 forecast price' calculated around October 2017, historic price calculated at end of year. </t>
  </si>
  <si>
    <t xml:space="preserve">** Price for 2017 Forcecast differs from 2017 historic due to high gas price volatility in 2017 &amp; '2017 forecast price' calculated around October 2017, historic price calculated at end of year. </t>
  </si>
  <si>
    <t>Additional demand from district heat (TWh)</t>
  </si>
  <si>
    <t>Electricity demand from hydrogen production for transport (all scenarios) and heat (Two Degrees only) (TWh)</t>
  </si>
  <si>
    <t>Assumed direct transmission connect demand (TWh)</t>
  </si>
  <si>
    <t>SMR and CCS assumed in Two Degrees from 2030</t>
  </si>
  <si>
    <t>Rail Transport Total (TWh)</t>
  </si>
  <si>
    <t>Data derived from ECUK and Network Rail</t>
  </si>
  <si>
    <t>Residential District Heat</t>
  </si>
  <si>
    <t>Residential demand includes appliances, light, resistive heat, hot water, heat pumps, EV, Smart meter reduction, air conditioners, residential district heat</t>
  </si>
  <si>
    <t>Industrial demand includes sites directly connected to the transmission system ~5TWh/year, hydrogen production and district heat</t>
  </si>
  <si>
    <t>Commercial demand includes commercial EVs and rail transport</t>
  </si>
  <si>
    <t>Gas: Annual Industrial &amp; Commercial Demand</t>
  </si>
  <si>
    <t>I&amp;C engagement with DSR (%)</t>
  </si>
  <si>
    <t>This is our assessment of the business that will participate in DSR services as percentage of the total I&amp;C sector.</t>
  </si>
  <si>
    <t>Annual industrial electricity demand (TWh)</t>
  </si>
  <si>
    <t>Electricity Supply data table</t>
  </si>
  <si>
    <t>Notes:</t>
  </si>
  <si>
    <t>For transmission sites, the 2017 generation outputs reflect metered data.</t>
  </si>
  <si>
    <t>2017 capacities are as recorded at the time.</t>
  </si>
  <si>
    <t>All other 2017 values are from estimates or backcasting.</t>
  </si>
  <si>
    <t>Connection</t>
  </si>
  <si>
    <t>Variable</t>
  </si>
  <si>
    <t>Category</t>
  </si>
  <si>
    <t>Type</t>
  </si>
  <si>
    <t>SubType</t>
  </si>
  <si>
    <t>Decentralised</t>
  </si>
  <si>
    <t>Capacity (MW)</t>
  </si>
  <si>
    <t>Renewable</t>
  </si>
  <si>
    <t>Biomass CHP</t>
  </si>
  <si>
    <t>CCGT</t>
  </si>
  <si>
    <t>Gas CHP</t>
  </si>
  <si>
    <t>Gas Reciprocating Engines</t>
  </si>
  <si>
    <t>OCGT</t>
  </si>
  <si>
    <t>Onsite Generation</t>
  </si>
  <si>
    <t>Tidal</t>
  </si>
  <si>
    <t>Other Renewables</t>
  </si>
  <si>
    <t>Advanced Conversion Technology (ACT)</t>
  </si>
  <si>
    <t>Advanced Conversion Technology (ACT) CHP</t>
  </si>
  <si>
    <t>Anaerobic Digestion</t>
  </si>
  <si>
    <t>Anaerobic Digestion CHP</t>
  </si>
  <si>
    <t>Biogas CHP</t>
  </si>
  <si>
    <t>Geothermal CHP</t>
  </si>
  <si>
    <t>Landfill Gas</t>
  </si>
  <si>
    <t>Sewage</t>
  </si>
  <si>
    <t>Sewage CHP</t>
  </si>
  <si>
    <t>Diesel Reciprocating Engines</t>
  </si>
  <si>
    <t>Fuel Oil</t>
  </si>
  <si>
    <t>Solar PV</t>
  </si>
  <si>
    <t>Battery</t>
  </si>
  <si>
    <t>Fuel Cells</t>
  </si>
  <si>
    <t>Liquid Air</t>
  </si>
  <si>
    <t>Vehicle to grid</t>
  </si>
  <si>
    <t>Waste</t>
  </si>
  <si>
    <t>Waste CHP</t>
  </si>
  <si>
    <t>Low Carbon</t>
  </si>
  <si>
    <t>Offshore wind</t>
  </si>
  <si>
    <t>Diesel</t>
  </si>
  <si>
    <t>GT_Gas_Oil</t>
  </si>
  <si>
    <t>Compressed Air</t>
  </si>
  <si>
    <t>Pumped Hydro</t>
  </si>
  <si>
    <t>CCS_Gas</t>
  </si>
  <si>
    <t>Both</t>
  </si>
  <si>
    <t>CO2 emissions (mt CO2)</t>
  </si>
  <si>
    <t>CO2 intensity of generation (gCO2/KWh)</t>
  </si>
  <si>
    <t>Consumption (TWh)</t>
  </si>
  <si>
    <t>Demand tot (TWh)</t>
  </si>
  <si>
    <t>Export (TWh)</t>
  </si>
  <si>
    <t>Generation (TWh)</t>
  </si>
  <si>
    <t>Import (TWh)</t>
  </si>
  <si>
    <t>Netflows (TWh)</t>
  </si>
  <si>
    <t>Interconnectors (net negative)</t>
  </si>
  <si>
    <t>Total generation capacity (MW)</t>
  </si>
  <si>
    <t>Transmission % of Total</t>
  </si>
  <si>
    <t xml:space="preserve">Distributed+Microgen % of Total </t>
  </si>
  <si>
    <t>Fuel Type</t>
  </si>
  <si>
    <t>Onshore wind</t>
  </si>
  <si>
    <t>Other renewables</t>
  </si>
  <si>
    <t>Other thermal</t>
  </si>
  <si>
    <t>Vehicle to Grid</t>
  </si>
  <si>
    <t>Total capacity</t>
  </si>
  <si>
    <t>Amount of capacity that is renewable</t>
  </si>
  <si>
    <t>Decentralised Wind</t>
  </si>
  <si>
    <t>Transmission connected onshore wind</t>
  </si>
  <si>
    <t>Transmission connected offshore wind</t>
  </si>
  <si>
    <t>Installed electricity storage capacity (GW)</t>
  </si>
  <si>
    <t>Interconnector capacity (GW)</t>
  </si>
  <si>
    <t>Net annual flows = Total annual imports - Total annual exports</t>
  </si>
  <si>
    <t>Net annual interconnector flows (TWh)</t>
  </si>
  <si>
    <t>Shown below is National Grid's view of underlying ACS Peak consumer demand, before reduction by on-site and behind the meter generation</t>
  </si>
  <si>
    <t>Electricity Peak and Summer Components (Underlying and Transmission)</t>
  </si>
  <si>
    <t>Electricity: Underlying Annual Demand Components (differs from other tables due to calibration and rounding)</t>
  </si>
  <si>
    <t>Underlying Annual Electricity Demand Components</t>
  </si>
  <si>
    <t>Annual Electricity Demand (Underlying and Transmission)</t>
  </si>
  <si>
    <t>Assumed diversified peak electricity demand per unit: 1kW (takes into account consumer behaviour or likelihood of being at home at time of peak)</t>
  </si>
  <si>
    <t>Derived from Ofcom Communications Market Report</t>
  </si>
  <si>
    <t>TVs, Set top boxes, DVD/Video players, games consoles</t>
  </si>
  <si>
    <t>Commercial Road Transport Total (TWh)</t>
  </si>
  <si>
    <t>Peak Supply Community Renewables</t>
  </si>
  <si>
    <t>Peak Supply Steady Progression</t>
  </si>
  <si>
    <t>Peak Supply Consumer Evolution</t>
  </si>
  <si>
    <t>Peak Demand</t>
  </si>
  <si>
    <t>Based upon the English housing survey, 67.4% of houses have off-street parking</t>
  </si>
  <si>
    <t>Domestic peak charging at 17:30-18:00 during winter is 25% of cars</t>
  </si>
  <si>
    <t>We have assumed the following</t>
  </si>
  <si>
    <t>1. All motorbikes charge at domestic</t>
  </si>
  <si>
    <t>2. Commercial cars will be operating during 17:30 - 18:00 and so will not be available to charge</t>
  </si>
  <si>
    <t>3. Non-residential charging of private cars; 11.1% of private cars will be available to charge between 17:30- 18:00. We assume no additional journeys to charge</t>
  </si>
  <si>
    <t>Private cars without off-road parking will charge at non-residential locations (e.g. forecourt, destination, on-road etc.); based upon road use surveys</t>
  </si>
  <si>
    <t>4. LGVs (Vans) depot charge</t>
  </si>
  <si>
    <t>5. All depot charging (HGVs, Buses and LGVs) smart charge in cheaper, non-peak times, as this is more economic</t>
  </si>
  <si>
    <t>Non-residential charging is based upon the amount of energy required per day, with 11.1% required at peak times (see assumption below)</t>
  </si>
  <si>
    <t>The peak period is 17:30 to 18:00</t>
  </si>
  <si>
    <t>6. Forecourt, destination and off-road charging is not smart enabled</t>
  </si>
  <si>
    <t>Transmission Capacity</t>
  </si>
  <si>
    <t>Distribution Capacity</t>
  </si>
  <si>
    <t>Total Capacity</t>
  </si>
  <si>
    <r>
      <rPr>
        <b/>
        <sz val="10"/>
        <color rgb="FFFF0000"/>
        <rFont val="Arial"/>
        <family val="2"/>
        <scheme val="minor"/>
      </rPr>
      <t>Note:</t>
    </r>
    <r>
      <rPr>
        <b/>
        <sz val="10"/>
        <rFont val="Arial"/>
        <family val="2"/>
        <scheme val="minor"/>
      </rPr>
      <t xml:space="preserve"> plug in hybrid vehicles are accounted for in electric cars, not petrol/diesel cars</t>
    </r>
  </si>
  <si>
    <t>RT1</t>
  </si>
  <si>
    <t>RT2</t>
  </si>
  <si>
    <t>RT3</t>
  </si>
  <si>
    <t>Engine type numbers (millions)</t>
  </si>
  <si>
    <t>Micro Capacity</t>
  </si>
  <si>
    <t>Total annual gas and electricity demands (TWh)</t>
  </si>
  <si>
    <t>Relative change of demand from today (TWh)</t>
  </si>
  <si>
    <t>2050 compliant scenarios - Community Renewables and Two Degrees</t>
  </si>
  <si>
    <t>Steady Progession</t>
  </si>
  <si>
    <t>Number of installations</t>
  </si>
  <si>
    <t>TWh/year per vehicle type</t>
  </si>
  <si>
    <t>EV Peak (GW)</t>
  </si>
  <si>
    <t>Net EV peak (GW)</t>
  </si>
  <si>
    <t>Residential EV Peak (GW)</t>
  </si>
  <si>
    <t>Non-residential EV peak (GW)</t>
  </si>
  <si>
    <t>V2G peak (GW)</t>
  </si>
  <si>
    <t>Current Engagement - Domestic Peak (GW)</t>
  </si>
  <si>
    <t>Current Engagement - EV Peak (GW)</t>
  </si>
  <si>
    <t>Industrial demand includes sites directly connected to the transmission system ~5TWh/year. Also includes industrial district heat and hydrogen production</t>
  </si>
  <si>
    <t>Commercial Demand</t>
  </si>
  <si>
    <t>Industrial and Commercial peak demand includes commercial EVs, industrial district heat, rail, direct sites directly connected to the transmission system</t>
  </si>
  <si>
    <t>Residential demand includes appliances, light, resistive heat, hot water, heat pumps, EV, Smart meter reduction, district heat. Air conditioners assumed to be off at winter peak</t>
  </si>
  <si>
    <t>Residential demand includes appliances, light, resistive heat, hot water, heat pumps, EV, Smart meter reduction, air conditioners, district heat</t>
  </si>
  <si>
    <t>Includes appliances, light, hot water, heat pumps, air conditioning, smart meter demand reductions, district heat</t>
  </si>
  <si>
    <t>Data above includes commercial road transport and rail transport</t>
  </si>
  <si>
    <t>It includes hydrogen production, district heat and directs</t>
  </si>
  <si>
    <t>All units in TWh /year</t>
  </si>
  <si>
    <r>
      <rPr>
        <sz val="10"/>
        <color rgb="FFFF0000"/>
        <rFont val="Arial"/>
        <family val="2"/>
        <scheme val="minor"/>
      </rPr>
      <t>Note:</t>
    </r>
    <r>
      <rPr>
        <sz val="10"/>
        <rFont val="Arial"/>
        <family val="2"/>
        <scheme val="minor"/>
      </rPr>
      <t xml:space="preserve"> Petrol/Diesel use from plug in hybrid vehicles is accounted for in Petrol/Diesel values; electricity from plug in hybrid vehicles is accounted for in electricity values</t>
    </r>
  </si>
  <si>
    <t>Annual Demand for cars (TWh/year)</t>
  </si>
  <si>
    <t>Annual Demand for light goods vehicles (TWh/year)</t>
  </si>
  <si>
    <t>Annual Demand for private cars (TWh/year)</t>
  </si>
  <si>
    <t>Annual Demand for commercial cars (TWh/year)</t>
  </si>
  <si>
    <t>Annual Demand for motorbikes(TWh/year)</t>
  </si>
  <si>
    <t>Annual Demand for bused and coaches (TWh/year)</t>
  </si>
  <si>
    <t>Annual Demand for heavy goods vehicles (TWh/year)</t>
  </si>
  <si>
    <t>Number of road vehicles in Community Renewables per fuel type</t>
  </si>
  <si>
    <t>Peak electricity demand for transport (GW)</t>
  </si>
  <si>
    <t>Electricity Interconnector capacity (GW)</t>
  </si>
  <si>
    <t>3. Decarbonisation and Decentralisation</t>
  </si>
  <si>
    <t>Connection location of gas supplies</t>
  </si>
  <si>
    <t>Connection location of installed generation capacities and peak demands</t>
  </si>
  <si>
    <t xml:space="preserve">4. Energy Demand </t>
  </si>
  <si>
    <t>4.1a</t>
  </si>
  <si>
    <t>4.1b</t>
  </si>
  <si>
    <t>4.1c</t>
  </si>
  <si>
    <t>4.1d</t>
  </si>
  <si>
    <t>Electricity peak demand (including losses)</t>
  </si>
  <si>
    <t xml:space="preserve">Gas 1-in-20 peak demand </t>
  </si>
  <si>
    <t>4. Energy Demand</t>
  </si>
  <si>
    <t>4.10</t>
  </si>
  <si>
    <t>4.14</t>
  </si>
  <si>
    <t>4.15</t>
  </si>
  <si>
    <t>4.16</t>
  </si>
  <si>
    <t>4.20</t>
  </si>
  <si>
    <t>Annual electricity demand profiles, by vehicle type, for Community Renewables (top) and Steady Progression (bottom)</t>
  </si>
  <si>
    <t>EPC rating for High Case and Low Case</t>
  </si>
  <si>
    <t>ED1</t>
  </si>
  <si>
    <t>ED2</t>
  </si>
  <si>
    <t>ED3</t>
  </si>
  <si>
    <t>ED4</t>
  </si>
  <si>
    <t>ED5</t>
  </si>
  <si>
    <t>ED6</t>
  </si>
  <si>
    <t>ED7</t>
  </si>
  <si>
    <t>ED8</t>
  </si>
  <si>
    <t>ED9</t>
  </si>
  <si>
    <t>ED10</t>
  </si>
  <si>
    <t>5. Energy Supply</t>
  </si>
  <si>
    <t>Generation capacity by technology type and amount of renewable capacity for 2030 and 2050</t>
  </si>
  <si>
    <t>Solar capacity</t>
  </si>
  <si>
    <t>Centralised and decentralised wind capacity</t>
  </si>
  <si>
    <t>Electricity storage capacity</t>
  </si>
  <si>
    <t>Electricity interconnector capacity</t>
  </si>
  <si>
    <t>Net annual electricity interconnector flows</t>
  </si>
  <si>
    <t>5.10</t>
  </si>
  <si>
    <t>5.11</t>
  </si>
  <si>
    <t>5.12</t>
  </si>
  <si>
    <t>5.13</t>
  </si>
  <si>
    <t>5.17</t>
  </si>
  <si>
    <t>Annual demand by body type and fuel type</t>
  </si>
  <si>
    <t>Number of vehicles by body type and fuel type</t>
  </si>
  <si>
    <t>Peak electricity demand from road transport</t>
  </si>
  <si>
    <t>Residential Heat Pump Peak Demands</t>
  </si>
  <si>
    <t>Electricity Supply Data table</t>
  </si>
  <si>
    <t>Total Generation Capacity</t>
  </si>
  <si>
    <t>BBL</t>
  </si>
  <si>
    <t>IUK</t>
  </si>
  <si>
    <t>Summer</t>
  </si>
  <si>
    <t>Winter</t>
  </si>
  <si>
    <t>bottom of summer range</t>
  </si>
  <si>
    <t>summer range</t>
  </si>
  <si>
    <t>bottom of winter range</t>
  </si>
  <si>
    <t>winter range</t>
  </si>
  <si>
    <t>CR 2050</t>
  </si>
  <si>
    <t>TD 2050</t>
  </si>
  <si>
    <t>SP 2050</t>
  </si>
  <si>
    <t>CE 2050</t>
  </si>
  <si>
    <t>Peak demand</t>
  </si>
  <si>
    <t>4.11</t>
  </si>
  <si>
    <t>Number of vehicles by fuel type</t>
  </si>
  <si>
    <t>5. ENERGY SUPPLY</t>
  </si>
  <si>
    <t>Jan</t>
  </si>
  <si>
    <t>Feb</t>
  </si>
  <si>
    <t>Mar</t>
  </si>
  <si>
    <t>Apr</t>
  </si>
  <si>
    <t>May</t>
  </si>
  <si>
    <t>Jun</t>
  </si>
  <si>
    <t>Jul</t>
  </si>
  <si>
    <t>Aug</t>
  </si>
  <si>
    <t>Sept</t>
  </si>
  <si>
    <t>Oct</t>
  </si>
  <si>
    <t>Nov</t>
  </si>
  <si>
    <t>Dec</t>
  </si>
  <si>
    <t>Thursday 1 Feb 2018</t>
  </si>
  <si>
    <t>Friday 2 Feb 2018</t>
  </si>
  <si>
    <t>Time</t>
  </si>
  <si>
    <t>Gas Peak Summary in 2050</t>
  </si>
  <si>
    <t>Version 1</t>
  </si>
  <si>
    <t>Introduction</t>
  </si>
  <si>
    <t>Shrinkage</t>
  </si>
  <si>
    <t>Thermal</t>
  </si>
  <si>
    <t xml:space="preserve">2017 was the 'greenest' year on record in Great Britain with the carbon intensity of electricity dropping to record lows. </t>
  </si>
  <si>
    <t>FES document can be downloaded from our website:</t>
  </si>
  <si>
    <t>http://fes.nationalgrid.com/</t>
  </si>
  <si>
    <t>i.e. 2017/18 data is the 1-in-20 peak demand forecast published in the 2017/18 WOR for the winter period 2017/18.</t>
  </si>
  <si>
    <t>History refers to the 1-in-20 peak demand forecasts published in each year's Winter Outlook Reports.</t>
  </si>
  <si>
    <t>*Year represents calendar year</t>
  </si>
  <si>
    <t>This workbook contains all the graphs and its data to our 2018 Future Energy Scenarios Document.  This workbook also contains additional data and charts that we think might be useful to our stakeholders.</t>
  </si>
  <si>
    <t>Heat Pump Annual Demand (TWh)</t>
  </si>
  <si>
    <t>Heat Pump Summer Minimum Demand at 06:00 (GW)</t>
  </si>
  <si>
    <t>Heat Pump Summer Minimum Demand at 14:00 (GW)</t>
  </si>
  <si>
    <t>Summer Maximum Demand (GW)</t>
  </si>
  <si>
    <t>Annual Electricity Demand (TWh)</t>
  </si>
  <si>
    <t>Millions of Air conditioning units</t>
  </si>
  <si>
    <t>Storage installed capacity, GW (without V2G or Fuel Cells)</t>
  </si>
  <si>
    <r>
      <t>Carbon Intensity (gCO</t>
    </r>
    <r>
      <rPr>
        <b/>
        <vertAlign val="subscript"/>
        <sz val="10"/>
        <rFont val="Arial"/>
        <family val="2"/>
        <scheme val="minor"/>
      </rPr>
      <t>2</t>
    </r>
    <r>
      <rPr>
        <b/>
        <sz val="10"/>
        <rFont val="Arial"/>
        <family val="2"/>
        <scheme val="minor"/>
      </rPr>
      <t>/KWh)</t>
    </r>
  </si>
  <si>
    <t>Percentage of Demand Reduction</t>
  </si>
  <si>
    <t>Number of Installations in Community Renewables</t>
  </si>
  <si>
    <t>Number of Installations in Two Degrees</t>
  </si>
  <si>
    <t>Number of Installations in Steady Progression</t>
  </si>
  <si>
    <t>Number of Installations in Consumer Evolution</t>
  </si>
  <si>
    <t xml:space="preserve">Gas Peak Supply </t>
  </si>
  <si>
    <t>Difference from 2017 (TWh/year) -Community Renewables</t>
  </si>
  <si>
    <t>Difference from 2017 (TWh/year) - Two Degrees</t>
  </si>
  <si>
    <t>Difference from 2017 (TWh/year) - Steady Progression</t>
  </si>
  <si>
    <t>Difference from 2017 (TWh/year) - Consumer Evolution</t>
  </si>
  <si>
    <t>Gas: Demand Components</t>
  </si>
  <si>
    <t>Gas Peak Supply</t>
  </si>
  <si>
    <t>Average</t>
  </si>
  <si>
    <t>Installed low carbon heating technologies</t>
  </si>
  <si>
    <t>Electricity output and carbon intensity of electricity</t>
  </si>
  <si>
    <t>5.2_5.3</t>
  </si>
  <si>
    <t>Decarbonisation in Community Renewables</t>
  </si>
  <si>
    <t>Decarbonisation in Two Degrees</t>
  </si>
  <si>
    <t>Carbon data for Consumer Evolution and Steady Progression</t>
  </si>
  <si>
    <t>d.1</t>
  </si>
  <si>
    <t xml:space="preserve">Heat </t>
  </si>
  <si>
    <t>Road Transport</t>
  </si>
  <si>
    <t>Other (inc aviation &amp; shipping)</t>
  </si>
  <si>
    <t>Wholesale gas price (Pence/therm)</t>
  </si>
  <si>
    <t>Wholesale coal price ($/Tonne)</t>
  </si>
  <si>
    <t>Brent Oil (US $/barrel)</t>
  </si>
  <si>
    <t>2017 Actual (Av) as of 07/07/18</t>
  </si>
  <si>
    <r>
      <t>EU ETS Carbon Price (£/tonne CO</t>
    </r>
    <r>
      <rPr>
        <vertAlign val="subscript"/>
        <sz val="10"/>
        <color theme="1"/>
        <rFont val="Arial"/>
        <family val="2"/>
        <scheme val="minor"/>
      </rPr>
      <t>2)</t>
    </r>
  </si>
  <si>
    <r>
      <t>Total carbon tax (£/tonne CO</t>
    </r>
    <r>
      <rPr>
        <vertAlign val="subscript"/>
        <sz val="10"/>
        <color theme="1"/>
        <rFont val="Arial"/>
        <family val="2"/>
        <scheme val="minor"/>
      </rPr>
      <t>2</t>
    </r>
    <r>
      <rPr>
        <sz val="10"/>
        <color theme="1"/>
        <rFont val="Arial"/>
        <family val="2"/>
        <scheme val="minor"/>
      </rPr>
      <t>)</t>
    </r>
  </si>
  <si>
    <r>
      <t>EU ETS Carbon Price (£/tonne CO</t>
    </r>
    <r>
      <rPr>
        <b/>
        <vertAlign val="subscript"/>
        <sz val="11"/>
        <color indexed="8"/>
        <rFont val="Arial"/>
        <family val="2"/>
        <scheme val="minor"/>
      </rPr>
      <t>2</t>
    </r>
    <r>
      <rPr>
        <b/>
        <sz val="11"/>
        <color indexed="8"/>
        <rFont val="Arial"/>
        <family val="2"/>
        <scheme val="minor"/>
      </rPr>
      <t>)</t>
    </r>
  </si>
  <si>
    <t>Carbon dioxide equivalent (Mt) - Two Degrees</t>
  </si>
  <si>
    <t>Carbon dioxide equivalent (Mt) - Community Renewables</t>
  </si>
  <si>
    <t>Wholesale Gas Price (NBP)</t>
  </si>
  <si>
    <t>Wholesale Gas Price (NBP 2018 p/therm)</t>
  </si>
  <si>
    <r>
      <t>Carbon intensity (gCO</t>
    </r>
    <r>
      <rPr>
        <vertAlign val="subscript"/>
        <sz val="10"/>
        <color theme="1"/>
        <rFont val="Arial"/>
        <family val="2"/>
        <scheme val="minor"/>
      </rPr>
      <t>2</t>
    </r>
    <r>
      <rPr>
        <sz val="10"/>
        <color theme="1"/>
        <rFont val="Arial"/>
        <family val="2"/>
        <scheme val="minor"/>
      </rPr>
      <t>/kWh)</t>
    </r>
  </si>
  <si>
    <t>Total Carbon Price (2018 GBP/tonne) - Max (UK Fixed 2018, EU ETS)</t>
  </si>
  <si>
    <r>
      <t>gCO</t>
    </r>
    <r>
      <rPr>
        <b/>
        <vertAlign val="subscript"/>
        <sz val="10"/>
        <color theme="1"/>
        <rFont val="Arial"/>
        <family val="2"/>
        <scheme val="minor"/>
      </rPr>
      <t>2</t>
    </r>
    <r>
      <rPr>
        <b/>
        <sz val="10"/>
        <color theme="1"/>
        <rFont val="Arial"/>
        <family val="2"/>
        <scheme val="minor"/>
      </rPr>
      <t>/kWh</t>
    </r>
  </si>
  <si>
    <t>Peak Supply Summary</t>
  </si>
  <si>
    <t>Peak Supply Summary 2050</t>
  </si>
  <si>
    <t>Peak supply margin under N-1 conditions (mcm/day)</t>
  </si>
  <si>
    <t>Range of daily supply volume (mcm)</t>
  </si>
  <si>
    <t>Annual supply (bcm)</t>
  </si>
  <si>
    <t>Smart appliance and TOUT effects on residential peak demand: GW and consumer behaviour</t>
  </si>
  <si>
    <t>The electricity demands above do not include transmission or distribution losses</t>
  </si>
  <si>
    <t>Total inc Losses</t>
  </si>
  <si>
    <t>Total Annual Demand inc Losses</t>
  </si>
  <si>
    <t>Electricity: Peak inc Losses (non-transmission generation not deducted)</t>
  </si>
  <si>
    <t>Gas Annual Commercial Demand (TWh/year)</t>
  </si>
  <si>
    <t>2050 non-compliant scenarios - Steady Progression and Consumer Evolution</t>
  </si>
  <si>
    <t>Gas annual residential demand (TWh/year)</t>
  </si>
  <si>
    <t>Net peak electricity demand from vehicles</t>
  </si>
  <si>
    <t>Net peak electricity demand from vehicles (GW)</t>
  </si>
  <si>
    <t>Annual gas demand (incl interconnector exports, excl shrinkage), TWh/year</t>
  </si>
  <si>
    <t>Annual gas demand (incl interconnector exports, incl shrinkage), TWh/year</t>
  </si>
  <si>
    <t>Annual gas demand excl interconnector exports, excl shrinkage), TWh/year</t>
  </si>
  <si>
    <t>Gas: Annual demand (including interconnector exports)</t>
  </si>
  <si>
    <t>Gas: Annual demand (excluding interconnector exports)</t>
  </si>
  <si>
    <t>Annual gas demand excl interconnector exports, incl shrinkage), TWh/year</t>
  </si>
  <si>
    <t>Annual Gas Industrial and Commercial Demand (TWh/year)</t>
  </si>
  <si>
    <t>Installed generation capacity (GW)</t>
  </si>
  <si>
    <t>Total generation output per technology (TWh)</t>
  </si>
  <si>
    <r>
      <t>CO</t>
    </r>
    <r>
      <rPr>
        <vertAlign val="subscript"/>
        <sz val="10"/>
        <color indexed="8"/>
        <rFont val="Arial"/>
        <family val="2"/>
        <scheme val="minor"/>
      </rPr>
      <t>2</t>
    </r>
    <r>
      <rPr>
        <sz val="10"/>
        <color indexed="8"/>
        <rFont val="Arial"/>
        <family val="2"/>
        <scheme val="minor"/>
      </rPr>
      <t xml:space="preserve"> intensity of generation (gCO</t>
    </r>
    <r>
      <rPr>
        <vertAlign val="subscript"/>
        <sz val="10"/>
        <color indexed="8"/>
        <rFont val="Arial"/>
        <family val="2"/>
        <scheme val="minor"/>
      </rPr>
      <t>2</t>
    </r>
    <r>
      <rPr>
        <sz val="10"/>
        <color indexed="8"/>
        <rFont val="Arial"/>
        <family val="2"/>
        <scheme val="minor"/>
      </rPr>
      <t>/KWh)</t>
    </r>
  </si>
  <si>
    <t>Installed Wind Capacity (GW)</t>
  </si>
  <si>
    <t>Total annual exports (TWh)</t>
  </si>
  <si>
    <t>Total annual imports (TWh)</t>
  </si>
  <si>
    <t>Carbon Intensity of GB Electricity, 1 to 2 February 2018</t>
  </si>
  <si>
    <t>Connection location of installed generation capacities and peak demand</t>
  </si>
  <si>
    <t>Gas and electricity annual demand by sector and variances from today - Community Renewables</t>
  </si>
  <si>
    <t>Gas and electricity annual demand by sector and variances from today- Two Degrees</t>
  </si>
  <si>
    <t>Gas and electricity annual demand by sector and variances from today - Steady Progression</t>
  </si>
  <si>
    <t xml:space="preserve">Gas and electricity annual demand by sector and variances from today - Consumer Evolution </t>
  </si>
  <si>
    <t>Gas and electricity annual demand by sector and variances from today - Two Degrees</t>
  </si>
  <si>
    <t>Gas and electricity annual demand by sector and variances from today - Consumer Evolution</t>
  </si>
  <si>
    <t>Gas 1-in-20 peak demand</t>
  </si>
  <si>
    <t>Annual industrial electricity demand</t>
  </si>
  <si>
    <t>Annual industrial natural gas demand</t>
  </si>
  <si>
    <t>Annual commercial electricity demand</t>
  </si>
  <si>
    <t>Annual commercial natural gas demand</t>
  </si>
  <si>
    <t>Industrial &amp; Commercial Demand Side Response</t>
  </si>
  <si>
    <t>Industrial and commercial pure DSR (GW)</t>
  </si>
  <si>
    <t>Industrial and commercial demand side response</t>
  </si>
  <si>
    <t>Total Industrial &amp; Commercial Demand Side Response and I&amp;C participation in DSR (%)</t>
  </si>
  <si>
    <t>Heating technologies by scenario</t>
  </si>
  <si>
    <t>Residential gas demand</t>
  </si>
  <si>
    <t>Residential electricity demand</t>
  </si>
  <si>
    <t>Residential electricity demand, excl EVs (TWh)</t>
  </si>
  <si>
    <t>Annual demand from hydrogen fuel cell vehicles (HFCV) and natural gas vehicles (NGV)</t>
  </si>
  <si>
    <t xml:space="preserve">Annual demands from hydrogen fuel cell vehicles (HFCV) and natural gas vehicles (NGV) </t>
  </si>
  <si>
    <t>Gas demand for electricity generation</t>
  </si>
  <si>
    <t>Annual gas supply pattern in Community Renewables</t>
  </si>
  <si>
    <t>Annual gas supply pattern in Two Degrees</t>
  </si>
  <si>
    <t>Annual gas supply pattern in Steady Progression</t>
  </si>
  <si>
    <t>Annual gas supply pattern in Consumer Evolution</t>
  </si>
  <si>
    <t>Range of daily gas supply volumes in winter and summer 2017-2018</t>
  </si>
  <si>
    <t>5.16</t>
  </si>
  <si>
    <t>Peak gas supply margin under N-1 conditions</t>
  </si>
  <si>
    <t>ED11</t>
  </si>
  <si>
    <t>Annual industrial electricity demand (including H2, district  hetaing and direct connects)</t>
  </si>
  <si>
    <t>Electricity demand for Hydrogen production (TWh)</t>
  </si>
  <si>
    <t xml:space="preserve">Annual industrial electricity demand </t>
  </si>
  <si>
    <t>High case</t>
  </si>
  <si>
    <t>EPC Sensitivity</t>
  </si>
  <si>
    <t>A</t>
  </si>
  <si>
    <t>B</t>
  </si>
  <si>
    <t>C</t>
  </si>
  <si>
    <t>D</t>
  </si>
  <si>
    <t>E</t>
  </si>
  <si>
    <t>F</t>
  </si>
  <si>
    <t>G</t>
  </si>
  <si>
    <t>2017 Current</t>
  </si>
  <si>
    <t>2017 New Builds</t>
  </si>
  <si>
    <t>The EPC rating of Community Renewables and the sensitivity</t>
  </si>
  <si>
    <t>Percentage of GB Housing stock</t>
  </si>
  <si>
    <t>Residential gas requirements differences between Community Renewables and the sensitivity</t>
  </si>
  <si>
    <t>Gas Demand</t>
  </si>
  <si>
    <t>Sensitivity (TWh/year)</t>
  </si>
  <si>
    <t>Community Renewables (TWh/year)</t>
  </si>
  <si>
    <t>Savings (TWh/year)</t>
  </si>
  <si>
    <t>Savings (%)</t>
  </si>
  <si>
    <t>EPC bands for current housing stock and 2017 constructions</t>
  </si>
  <si>
    <t>Gas: Transform</t>
  </si>
  <si>
    <t>Annual gas demand for hydrogen production (TWh)</t>
  </si>
  <si>
    <t>Gas demand for Hydrogen production (TWh)</t>
  </si>
  <si>
    <t>This is our assessment of pure demand side response excluding behind the meter generation and storage.</t>
  </si>
  <si>
    <t>This is our assessment of observed demand side response including behind the meter generation and storage.</t>
  </si>
  <si>
    <t>Data table includes multiple variables as indicated in "Variable" column</t>
  </si>
  <si>
    <t>Carbon intensity of GB electricity generation 2013 to 2017</t>
  </si>
  <si>
    <t>Carbon intensity of GB electricity, 1 to 2 February 2018 - www.carbonintensity.org.uk</t>
  </si>
  <si>
    <t>Annual commercial electricity demand incl transport (TWh)</t>
  </si>
  <si>
    <t>Annual commercial electricity demand excluding road transport (TWh)</t>
  </si>
  <si>
    <t xml:space="preserve">Annual electricity demand profiles, by vehicle type </t>
  </si>
  <si>
    <t>Year*</t>
  </si>
  <si>
    <t>*Years in calendar year</t>
  </si>
  <si>
    <t>*Please see modelling method document for further information on "year" definition for the interconnectors.</t>
  </si>
  <si>
    <t>* Years in calendar years</t>
  </si>
  <si>
    <t>*Year represents electricity year</t>
  </si>
  <si>
    <t>Gas demands are in calendar years</t>
  </si>
  <si>
    <t>Electricity demands in fiscal years</t>
  </si>
  <si>
    <t>Years represent fiscal years (i.e. 2017 is 2017/18)</t>
  </si>
  <si>
    <t>*Years represent calendar years</t>
  </si>
  <si>
    <t>All years represent calendar years</t>
  </si>
  <si>
    <t>5.14</t>
  </si>
  <si>
    <t>5.15</t>
  </si>
  <si>
    <t>Revised gas supply pattern in Consumer Evolution</t>
  </si>
  <si>
    <t>Revised gas supply pattern in Steady Progression</t>
  </si>
  <si>
    <t>Transmission supply</t>
  </si>
  <si>
    <t>Distribution supply</t>
  </si>
  <si>
    <t>Total supply</t>
  </si>
  <si>
    <t>Data above in Electricity years - 2005 in the chart equates to 2005/06 financial year (April to March)</t>
  </si>
  <si>
    <t xml:space="preserve">Installed solar capacity (GW) - </t>
  </si>
  <si>
    <t>This is total capacity including domestic roof tops</t>
  </si>
  <si>
    <t>This includes total storage apart from V2G batteries</t>
  </si>
  <si>
    <t>*Year represents fiscal year and particularly winter (i.e. 2017 is winter 2017/18)</t>
  </si>
  <si>
    <t>Gas Exports from the NTS to Ireland (TWh/year)</t>
  </si>
  <si>
    <t>Gas Exports from the National Transmission System to Ireland</t>
  </si>
  <si>
    <t>Carbon dioxide equivalent (Mt) - Consumer Evolution</t>
  </si>
  <si>
    <t>Carbon dioxide equivalent (Mt) - Steady Progression</t>
  </si>
  <si>
    <t>D1</t>
  </si>
  <si>
    <t>Type Sort</t>
  </si>
  <si>
    <t>Scenario Sort</t>
  </si>
  <si>
    <t>Data Sort</t>
  </si>
  <si>
    <t>Appliance Type</t>
  </si>
  <si>
    <t>Data</t>
  </si>
  <si>
    <t>Cold Total Appliances</t>
  </si>
  <si>
    <t>Millions Appliances</t>
  </si>
  <si>
    <t>Cold Total Demand</t>
  </si>
  <si>
    <t>Annual Demand TWh/yr</t>
  </si>
  <si>
    <t>Chest Freezer</t>
  </si>
  <si>
    <t>Fridge-freezer</t>
  </si>
  <si>
    <t>Refrigerator</t>
  </si>
  <si>
    <t>Upright Freezer</t>
  </si>
  <si>
    <t>Community Evolution</t>
  </si>
  <si>
    <t>Computing Total Appliances</t>
  </si>
  <si>
    <t>Computing Total Demand</t>
  </si>
  <si>
    <t>Desktops</t>
  </si>
  <si>
    <t>Laptops</t>
  </si>
  <si>
    <t>Monitors</t>
  </si>
  <si>
    <t>Printers</t>
  </si>
  <si>
    <t>Multi-Function Devices</t>
  </si>
  <si>
    <t>Multi Function Devices</t>
  </si>
  <si>
    <t>Consumer Appliances</t>
  </si>
  <si>
    <t>Consumer Appliances Total</t>
  </si>
  <si>
    <t>Consumer Appliances Total Demand</t>
  </si>
  <si>
    <t>TV</t>
  </si>
  <si>
    <t>Set Top Box</t>
  </si>
  <si>
    <t>DVD/VCR</t>
  </si>
  <si>
    <t>Games Consoles</t>
  </si>
  <si>
    <t>Cooking Total Appliances</t>
  </si>
  <si>
    <t>Cooking Total Demand</t>
  </si>
  <si>
    <t>Electric Oven</t>
  </si>
  <si>
    <t>Electric Hob</t>
  </si>
  <si>
    <t>Microwave</t>
  </si>
  <si>
    <t>Kettle</t>
  </si>
  <si>
    <t>Light Total Bulbs</t>
  </si>
  <si>
    <t>Light Total Demand</t>
  </si>
  <si>
    <t>Standard Light Bulb</t>
  </si>
  <si>
    <t>Halogen</t>
  </si>
  <si>
    <t>Fluorescent Strip Lighting</t>
  </si>
  <si>
    <t>Energy Saving Light Bulb</t>
  </si>
  <si>
    <t>LED</t>
  </si>
  <si>
    <t>PSU Total Appliances</t>
  </si>
  <si>
    <t>PSU Total Demand</t>
  </si>
  <si>
    <t>Power Supply Units</t>
  </si>
  <si>
    <t>Internet Handsets</t>
  </si>
  <si>
    <t>Voice Only Handsets</t>
  </si>
  <si>
    <t>Residential Tablets</t>
  </si>
  <si>
    <t>Residential Routers</t>
  </si>
  <si>
    <t>Wet Total Appliances</t>
  </si>
  <si>
    <t>Wet Total Demand</t>
  </si>
  <si>
    <t>Washing Machine</t>
  </si>
  <si>
    <t>Washer-dryer</t>
  </si>
  <si>
    <t>Dishwasher</t>
  </si>
  <si>
    <t>Tumble Dryer</t>
  </si>
  <si>
    <t>Revised gas supply pattern in Steady Progression (no shale gas sensitivity)</t>
  </si>
  <si>
    <t>Revised gas supply pattern in Consumer Evolution (no shale gas sensivity)</t>
  </si>
  <si>
    <t>This is a revised 5.12 chart where no shale gas has been modelled</t>
  </si>
  <si>
    <t>This is a revised 5.13 chart where no shale gas has been modelled</t>
  </si>
  <si>
    <t>Percentgae of GB housing stock</t>
  </si>
  <si>
    <t xml:space="preserve">The emission number is based on modelled and analysed result, there is no 2018 actual available. </t>
  </si>
  <si>
    <t>Version 2</t>
  </si>
  <si>
    <t>Percentages on ES2 updated.</t>
  </si>
  <si>
    <t>Legal notice</t>
  </si>
  <si>
    <t>Initial release</t>
  </si>
  <si>
    <t>Pursuant to their respective licences, National Grid Electricity Transmission plc operates the electricity transmission and National Grid Gas plc operates the gas transmission network.
For the purpose of this document “National Grid” is used to refer to both licensed entities, whereas in practice their activities and sharing of information are governed by the respective licences.
National Grid has prepared this document in good faith, and has endeavoured to prepare this document in a manner which is, as far as reasonably possible, objective, using information collected and compiled by National Grid from users of the gas transportation and electricity transmission systems together with its own forecasts of the future development of those systems. 
While National Grid has not sought to mislead any person as to the contents of this document and while such content represents National Grid’s best views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National Grid does not accept any responsibility for any use which is made of the information contained within this document.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</si>
</sst>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0.0"/>
    <numFmt numFmtId="165" formatCode="#,##0.0"/>
    <numFmt numFmtId="166" formatCode="_-* #,##0_-;\-* #,##0_-;_-* &quot;-&quot;??_-;_-@_-"/>
    <numFmt numFmtId="167" formatCode="yyyy"/>
    <numFmt numFmtId="168" formatCode="###0"/>
    <numFmt numFmtId="169" formatCode="_-* #,##0.0_-;\-* #,##0.0_-;_-* &quot;-&quot;??_-;_-@_-"/>
    <numFmt numFmtId="170" formatCode="#,##0.000"/>
    <numFmt numFmtId="171" formatCode="0.0%"/>
    <numFmt numFmtId="172" formatCode="0.0000%"/>
    <numFmt numFmtId="173" formatCode="0.00000%"/>
    <numFmt numFmtId="174" formatCode="0.000"/>
    <numFmt numFmtId="175" formatCode="#,##0.0_ ;[Red]\-#,##0.0\ "/>
    <numFmt numFmtId="176" formatCode="#,##0_ ;\-#,##0\ "/>
    <numFmt numFmtId="177" formatCode="_-* #,##0.00000_-;\-* #,##0.00000_-;_-* &quot;-&quot;??_-;_-@_-"/>
    <numFmt numFmtId="178" formatCode="#,##0.0_ ;\-#,##0.0\ "/>
    <numFmt numFmtId="179" formatCode="_-* #,##0.000_-;\-* #,##0.000_-;_-* &quot;-&quot;??_-;_-@_-"/>
  </numFmts>
  <fonts count="100" x14ac:knownFonts="1">
    <font>
      <sz val="11"/>
      <color theme="1"/>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Times New Roman"/>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20"/>
      <color theme="1"/>
      <name val="Arial"/>
      <family val="2"/>
      <scheme val="minor"/>
    </font>
    <font>
      <sz val="11"/>
      <color indexed="8"/>
      <name val="Calibri"/>
      <family val="2"/>
    </font>
    <font>
      <sz val="10"/>
      <color theme="1"/>
      <name val="Arial"/>
      <family val="2"/>
    </font>
    <font>
      <u/>
      <sz val="11"/>
      <color theme="10"/>
      <name val="Arial"/>
      <family val="2"/>
    </font>
    <font>
      <sz val="11"/>
      <color theme="1"/>
      <name val="Arial"/>
      <family val="2"/>
    </font>
    <font>
      <i/>
      <u/>
      <sz val="11"/>
      <color theme="1"/>
      <name val="Arial"/>
      <family val="2"/>
      <scheme val="minor"/>
    </font>
    <font>
      <sz val="11"/>
      <name val="Arial"/>
      <family val="2"/>
      <scheme val="minor"/>
    </font>
    <font>
      <sz val="10"/>
      <color theme="0"/>
      <name val="Arial"/>
      <family val="2"/>
      <scheme val="minor"/>
    </font>
    <font>
      <b/>
      <sz val="11"/>
      <color rgb="FF3F3F3F"/>
      <name val="Arial"/>
      <family val="2"/>
      <scheme val="minor"/>
    </font>
    <font>
      <b/>
      <sz val="11"/>
      <color theme="1"/>
      <name val="Arial"/>
      <family val="2"/>
      <scheme val="minor"/>
    </font>
    <font>
      <sz val="11"/>
      <color theme="0"/>
      <name val="Arial"/>
      <family val="2"/>
      <scheme val="minor"/>
    </font>
    <font>
      <sz val="10"/>
      <name val="Arial"/>
      <family val="2"/>
      <scheme val="minor"/>
    </font>
    <font>
      <sz val="11"/>
      <color indexed="9"/>
      <name val="Calibri"/>
      <family val="2"/>
    </font>
    <font>
      <sz val="9"/>
      <color indexed="81"/>
      <name val="Tahoma"/>
      <family val="2"/>
    </font>
    <font>
      <b/>
      <sz val="18"/>
      <color theme="3"/>
      <name val="Arial"/>
      <family val="2"/>
      <scheme val="major"/>
    </font>
    <font>
      <sz val="10"/>
      <color theme="1"/>
      <name val="Arial"/>
      <family val="2"/>
      <scheme val="minor"/>
    </font>
    <font>
      <sz val="10"/>
      <color indexed="8"/>
      <name val="Arial"/>
      <family val="2"/>
      <scheme val="minor"/>
    </font>
    <font>
      <b/>
      <sz val="9"/>
      <name val="Arial"/>
      <family val="2"/>
    </font>
    <font>
      <sz val="11"/>
      <color indexed="8"/>
      <name val="Arial"/>
      <family val="2"/>
      <scheme val="minor"/>
    </font>
    <font>
      <sz val="12"/>
      <color theme="1"/>
      <name val="Arial"/>
      <family val="2"/>
      <scheme val="minor"/>
    </font>
    <font>
      <b/>
      <i/>
      <sz val="11"/>
      <color theme="1"/>
      <name val="Arial"/>
      <family val="2"/>
      <scheme val="minor"/>
    </font>
    <font>
      <b/>
      <sz val="11"/>
      <name val="Arial"/>
      <family val="2"/>
      <scheme val="minor"/>
    </font>
    <font>
      <sz val="10"/>
      <color rgb="FF000000"/>
      <name val="Arial"/>
      <family val="2"/>
    </font>
    <font>
      <b/>
      <sz val="10"/>
      <color indexed="8"/>
      <name val="Arial"/>
      <family val="2"/>
      <scheme val="minor"/>
    </font>
    <font>
      <b/>
      <sz val="10"/>
      <name val="Arial"/>
      <family val="2"/>
      <scheme val="minor"/>
    </font>
    <font>
      <sz val="8"/>
      <name val="Arial"/>
      <family val="2"/>
      <scheme val="minor"/>
    </font>
    <font>
      <b/>
      <u/>
      <sz val="12"/>
      <name val="Arial"/>
      <family val="2"/>
      <scheme val="minor"/>
    </font>
    <font>
      <sz val="12"/>
      <name val="Arial"/>
      <family val="2"/>
      <scheme val="minor"/>
    </font>
    <font>
      <u/>
      <sz val="12"/>
      <color theme="10"/>
      <name val="Arial"/>
      <family val="2"/>
      <scheme val="minor"/>
    </font>
    <font>
      <b/>
      <sz val="12"/>
      <color theme="1"/>
      <name val="Arial"/>
      <family val="2"/>
      <scheme val="minor"/>
    </font>
    <font>
      <b/>
      <u/>
      <sz val="11"/>
      <color theme="0"/>
      <name val="Arial"/>
      <family val="2"/>
      <scheme val="minor"/>
    </font>
    <font>
      <b/>
      <sz val="9"/>
      <color indexed="81"/>
      <name val="Tahoma"/>
      <family val="2"/>
    </font>
    <font>
      <sz val="11"/>
      <color rgb="FF000000"/>
      <name val="Arial"/>
      <family val="2"/>
      <scheme val="minor"/>
    </font>
    <font>
      <sz val="9"/>
      <color theme="1"/>
      <name val="Arial"/>
      <family val="2"/>
      <scheme val="minor"/>
    </font>
    <font>
      <i/>
      <sz val="11"/>
      <color theme="1"/>
      <name val="Arial"/>
      <family val="2"/>
      <scheme val="minor"/>
    </font>
    <font>
      <b/>
      <sz val="10"/>
      <color rgb="FFFF0000"/>
      <name val="Arial"/>
      <family val="2"/>
      <scheme val="minor"/>
    </font>
    <font>
      <b/>
      <sz val="10"/>
      <color theme="1"/>
      <name val="Arial"/>
      <family val="2"/>
      <scheme val="minor"/>
    </font>
    <font>
      <sz val="10"/>
      <color rgb="FFFF0000"/>
      <name val="Arial"/>
      <family val="2"/>
      <scheme val="minor"/>
    </font>
    <font>
      <b/>
      <sz val="10"/>
      <color rgb="FF0079C1"/>
      <name val="Arial"/>
      <family val="2"/>
      <scheme val="minor"/>
    </font>
    <font>
      <b/>
      <sz val="10"/>
      <color rgb="FF0070C0"/>
      <name val="Arial"/>
      <family val="2"/>
      <scheme val="minor"/>
    </font>
    <font>
      <b/>
      <sz val="9"/>
      <color rgb="FF4F81BD"/>
      <name val="Arial"/>
      <family val="2"/>
      <scheme val="minor"/>
    </font>
    <font>
      <b/>
      <i/>
      <sz val="12"/>
      <color theme="1"/>
      <name val="Arial"/>
      <family val="2"/>
      <scheme val="minor"/>
    </font>
    <font>
      <b/>
      <sz val="11"/>
      <color rgb="FFFF0000"/>
      <name val="Arial"/>
      <family val="2"/>
      <scheme val="minor"/>
    </font>
    <font>
      <b/>
      <u/>
      <sz val="12"/>
      <color theme="1"/>
      <name val="Arial"/>
      <family val="2"/>
      <scheme val="minor"/>
    </font>
    <font>
      <b/>
      <u/>
      <sz val="12"/>
      <name val="Arial"/>
      <family val="2"/>
      <scheme val="major"/>
    </font>
    <font>
      <b/>
      <u/>
      <sz val="12"/>
      <color theme="1"/>
      <name val="Arial"/>
      <family val="2"/>
      <scheme val="major"/>
    </font>
    <font>
      <b/>
      <sz val="11"/>
      <color indexed="8"/>
      <name val="Arial"/>
      <family val="2"/>
      <scheme val="minor"/>
    </font>
    <font>
      <i/>
      <sz val="10"/>
      <name val="Arial"/>
      <family val="2"/>
      <scheme val="minor"/>
    </font>
    <font>
      <sz val="10"/>
      <color rgb="FF000000"/>
      <name val="Arial"/>
      <family val="2"/>
      <scheme val="minor"/>
    </font>
    <font>
      <b/>
      <u/>
      <sz val="12"/>
      <color theme="0"/>
      <name val="Arial"/>
      <family val="2"/>
      <scheme val="major"/>
    </font>
    <font>
      <b/>
      <u/>
      <sz val="10"/>
      <name val="Arial"/>
      <family val="2"/>
      <scheme val="minor"/>
    </font>
    <font>
      <b/>
      <vertAlign val="subscript"/>
      <sz val="10"/>
      <name val="Arial"/>
      <family val="2"/>
      <scheme val="minor"/>
    </font>
    <font>
      <b/>
      <sz val="18"/>
      <color theme="3"/>
      <name val="Arial"/>
      <family val="2"/>
      <scheme val="minor"/>
    </font>
    <font>
      <b/>
      <sz val="11"/>
      <color rgb="FF7F7F7F"/>
      <name val="Arial"/>
      <family val="2"/>
      <scheme val="minor"/>
    </font>
    <font>
      <b/>
      <u/>
      <sz val="16"/>
      <name val="Arial"/>
      <family val="2"/>
      <scheme val="minor"/>
    </font>
    <font>
      <b/>
      <sz val="18"/>
      <color theme="0"/>
      <name val="Arial"/>
      <family val="2"/>
      <scheme val="minor"/>
    </font>
    <font>
      <i/>
      <sz val="10"/>
      <color theme="3" tint="0.39997558519241921"/>
      <name val="Arial"/>
      <family val="2"/>
      <scheme val="minor"/>
    </font>
    <font>
      <vertAlign val="subscript"/>
      <sz val="10"/>
      <color theme="1"/>
      <name val="Arial"/>
      <family val="2"/>
      <scheme val="minor"/>
    </font>
    <font>
      <i/>
      <sz val="10"/>
      <color theme="1"/>
      <name val="Arial"/>
      <family val="2"/>
      <scheme val="minor"/>
    </font>
    <font>
      <b/>
      <vertAlign val="subscript"/>
      <sz val="11"/>
      <color indexed="8"/>
      <name val="Arial"/>
      <family val="2"/>
      <scheme val="minor"/>
    </font>
    <font>
      <b/>
      <i/>
      <sz val="10"/>
      <color theme="1"/>
      <name val="Arial"/>
      <family val="2"/>
      <scheme val="minor"/>
    </font>
    <font>
      <b/>
      <vertAlign val="subscript"/>
      <sz val="10"/>
      <color theme="1"/>
      <name val="Arial"/>
      <family val="2"/>
      <scheme val="minor"/>
    </font>
    <font>
      <b/>
      <u/>
      <sz val="11"/>
      <name val="Arial"/>
      <family val="2"/>
      <scheme val="minor"/>
    </font>
    <font>
      <b/>
      <sz val="12"/>
      <name val="Arial"/>
      <family val="2"/>
      <scheme val="minor"/>
    </font>
    <font>
      <vertAlign val="subscript"/>
      <sz val="10"/>
      <color indexed="8"/>
      <name val="Arial"/>
      <family val="2"/>
      <scheme val="minor"/>
    </font>
    <font>
      <sz val="11"/>
      <name val="Arial"/>
      <family val="2"/>
    </font>
    <font>
      <b/>
      <sz val="10"/>
      <name val="Arial"/>
      <family val="2"/>
    </font>
    <font>
      <i/>
      <sz val="10"/>
      <color indexed="8"/>
      <name val="Arial"/>
      <family val="2"/>
      <scheme val="minor"/>
    </font>
    <font>
      <b/>
      <u/>
      <sz val="11"/>
      <color theme="1"/>
      <name val="Arial"/>
      <family val="2"/>
      <scheme val="minor"/>
    </font>
    <font>
      <u/>
      <sz val="11"/>
      <color theme="10"/>
      <name val="Arial"/>
      <family val="2"/>
      <scheme val="minor"/>
    </font>
    <font>
      <u/>
      <sz val="11"/>
      <color theme="1"/>
      <name val="Arial"/>
      <family val="2"/>
      <scheme val="minor"/>
    </font>
    <font>
      <b/>
      <sz val="11"/>
      <color rgb="FF000000"/>
      <name val="Arial"/>
      <family val="2"/>
    </font>
    <font>
      <b/>
      <u/>
      <sz val="11"/>
      <color theme="1"/>
      <name val="Arial"/>
      <family val="2"/>
    </font>
  </fonts>
  <fills count="20">
    <fill>
      <patternFill patternType="none"/>
    </fill>
    <fill>
      <patternFill patternType="gray125"/>
    </fill>
    <fill>
      <patternFill patternType="solid">
        <fgColor rgb="FF0079C1"/>
        <bgColor indexed="64"/>
      </patternFill>
    </fill>
    <fill>
      <patternFill patternType="solid">
        <fgColor rgb="FFF2F2F2"/>
      </patternFill>
    </fill>
    <fill>
      <patternFill patternType="solid">
        <fgColor indexed="30"/>
      </patternFill>
    </fill>
    <fill>
      <patternFill patternType="solid">
        <fgColor rgb="FF78A22F"/>
        <bgColor indexed="64"/>
      </patternFill>
    </fill>
    <fill>
      <patternFill patternType="solid">
        <fgColor theme="8" tint="0.39994506668294322"/>
        <bgColor indexed="64"/>
      </patternFill>
    </fill>
    <fill>
      <patternFill patternType="solid">
        <fgColor theme="2" tint="-9.9948118533890809E-2"/>
        <bgColor indexed="64"/>
      </patternFill>
    </fill>
    <fill>
      <patternFill patternType="solid">
        <fgColor theme="0" tint="-0.14999847407452621"/>
        <bgColor indexed="64"/>
      </patternFill>
    </fill>
    <fill>
      <patternFill patternType="solid">
        <fgColor theme="0"/>
        <bgColor indexed="64"/>
      </patternFill>
    </fill>
    <fill>
      <patternFill patternType="solid">
        <fgColor rgb="FF1D1160"/>
        <bgColor auto="1"/>
      </patternFill>
    </fill>
    <fill>
      <patternFill patternType="solid">
        <fgColor rgb="FFFFC222"/>
        <bgColor indexed="64"/>
      </patternFill>
    </fill>
    <fill>
      <patternFill patternType="solid">
        <fgColor rgb="FFE64097"/>
        <bgColor indexed="64"/>
      </patternFill>
    </fill>
    <fill>
      <patternFill patternType="solid">
        <fgColor theme="0"/>
        <bgColor theme="8"/>
      </patternFill>
    </fill>
    <fill>
      <patternFill patternType="solid">
        <fgColor theme="0"/>
        <bgColor theme="8" tint="0.59999389629810485"/>
      </patternFill>
    </fill>
    <fill>
      <patternFill patternType="solid">
        <fgColor theme="0" tint="-0.249977111117893"/>
        <bgColor indexed="64"/>
      </patternFill>
    </fill>
    <fill>
      <patternFill patternType="solid">
        <fgColor theme="4"/>
        <bgColor indexed="64"/>
      </patternFill>
    </fill>
    <fill>
      <patternFill patternType="solid">
        <fgColor theme="0" tint="-0.14999847407452621"/>
        <bgColor theme="8" tint="0.59999389629810485"/>
      </patternFill>
    </fill>
    <fill>
      <patternFill patternType="solid">
        <fgColor theme="0"/>
        <bgColor rgb="FFFFFFFF"/>
      </patternFill>
    </fill>
    <fill>
      <patternFill patternType="solid">
        <fgColor theme="0" tint="-0.249977111117893"/>
        <bgColor theme="8" tint="0.59999389629810485"/>
      </patternFill>
    </fill>
  </fills>
  <borders count="5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right style="medium">
        <color indexed="64"/>
      </right>
      <top/>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auto="1"/>
      </bottom>
      <diagonal/>
    </border>
    <border>
      <left/>
      <right style="thin">
        <color theme="0" tint="-0.499984740745262"/>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auto="1"/>
      </top>
      <bottom style="thin">
        <color auto="1"/>
      </bottom>
      <diagonal/>
    </border>
    <border>
      <left style="thin">
        <color indexed="64"/>
      </left>
      <right style="thin">
        <color indexed="64"/>
      </right>
      <top style="thin">
        <color auto="1"/>
      </top>
      <bottom style="medium">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style="thin">
        <color indexed="64"/>
      </bottom>
      <diagonal/>
    </border>
  </borders>
  <cellStyleXfs count="44">
    <xf numFmtId="0" fontId="0" fillId="0" borderId="0"/>
    <xf numFmtId="0" fontId="26" fillId="0" borderId="0"/>
    <xf numFmtId="0" fontId="28" fillId="0" borderId="0"/>
    <xf numFmtId="0" fontId="26" fillId="0" borderId="0"/>
    <xf numFmtId="0" fontId="26" fillId="0" borderId="0"/>
    <xf numFmtId="0" fontId="26" fillId="0" borderId="0"/>
    <xf numFmtId="0" fontId="30" fillId="0" borderId="0" applyNumberFormat="0" applyFill="0" applyBorder="0" applyAlignment="0" applyProtection="0"/>
    <xf numFmtId="0" fontId="25" fillId="0" borderId="0"/>
    <xf numFmtId="9" fontId="24" fillId="0" borderId="0" applyFont="0" applyFill="0" applyBorder="0" applyAlignment="0" applyProtection="0"/>
    <xf numFmtId="0" fontId="31" fillId="0" borderId="0"/>
    <xf numFmtId="0" fontId="39" fillId="4" borderId="0" applyNumberFormat="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35" fillId="3" borderId="4" applyNumberFormat="0" applyAlignment="0" applyProtection="0"/>
    <xf numFmtId="0" fontId="26" fillId="0" borderId="0"/>
    <xf numFmtId="0" fontId="26" fillId="0" borderId="0"/>
    <xf numFmtId="9" fontId="31" fillId="0" borderId="0" applyFont="0" applyFill="0" applyBorder="0" applyAlignment="0" applyProtection="0"/>
    <xf numFmtId="0" fontId="38" fillId="7" borderId="0" applyBorder="0" applyAlignment="0" applyProtection="0"/>
    <xf numFmtId="0" fontId="41" fillId="0" borderId="0" applyNumberFormat="0" applyFill="0" applyBorder="0" applyAlignment="0" applyProtection="0"/>
    <xf numFmtId="0" fontId="22" fillId="0" borderId="0"/>
    <xf numFmtId="0" fontId="21" fillId="0" borderId="0"/>
    <xf numFmtId="9" fontId="19" fillId="0" borderId="0" applyFont="0" applyFill="0" applyBorder="0" applyAlignment="0" applyProtection="0"/>
    <xf numFmtId="0" fontId="20" fillId="0" borderId="0"/>
    <xf numFmtId="9" fontId="20" fillId="0" borderId="0" applyFont="0" applyFill="0" applyBorder="0" applyAlignment="0" applyProtection="0"/>
    <xf numFmtId="0" fontId="31" fillId="0" borderId="0"/>
    <xf numFmtId="0" fontId="31"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7" fillId="0" borderId="0"/>
    <xf numFmtId="0" fontId="17" fillId="0" borderId="0"/>
    <xf numFmtId="0" fontId="17" fillId="0" borderId="0"/>
    <xf numFmtId="0" fontId="49" fillId="0" borderId="0"/>
    <xf numFmtId="0" fontId="16" fillId="0" borderId="0"/>
    <xf numFmtId="0" fontId="15" fillId="0" borderId="0"/>
    <xf numFmtId="0" fontId="14" fillId="0" borderId="0"/>
    <xf numFmtId="0" fontId="14" fillId="0" borderId="0"/>
    <xf numFmtId="0" fontId="33" fillId="0" borderId="0"/>
    <xf numFmtId="0" fontId="38" fillId="6" borderId="0" applyNumberFormat="0" applyBorder="0" applyAlignment="0" applyProtection="0"/>
    <xf numFmtId="0" fontId="13" fillId="0" borderId="0"/>
    <xf numFmtId="0" fontId="10" fillId="0" borderId="0"/>
    <xf numFmtId="0" fontId="8" fillId="0" borderId="0"/>
    <xf numFmtId="0" fontId="6" fillId="0" borderId="0"/>
    <xf numFmtId="9" fontId="6" fillId="0" borderId="0" applyFont="0" applyFill="0" applyBorder="0" applyAlignment="0" applyProtection="0"/>
  </cellStyleXfs>
  <cellXfs count="703">
    <xf numFmtId="0" fontId="0" fillId="0" borderId="0" xfId="0"/>
    <xf numFmtId="0" fontId="27" fillId="0" borderId="0" xfId="0" applyFont="1" applyAlignment="1">
      <alignment horizontal="center"/>
    </xf>
    <xf numFmtId="176" fontId="42" fillId="0" borderId="8" xfId="11" applyNumberFormat="1" applyFont="1" applyFill="1" applyBorder="1" applyAlignment="1">
      <alignment horizontal="center"/>
    </xf>
    <xf numFmtId="0" fontId="45" fillId="0" borderId="0" xfId="2" applyFont="1" applyFill="1"/>
    <xf numFmtId="0" fontId="43" fillId="0" borderId="0" xfId="3" applyFont="1" applyFill="1"/>
    <xf numFmtId="0" fontId="50" fillId="0" borderId="0" xfId="3" applyFont="1" applyFill="1" applyAlignment="1">
      <alignment horizontal="right"/>
    </xf>
    <xf numFmtId="164" fontId="43" fillId="0" borderId="0" xfId="3" applyNumberFormat="1" applyFont="1" applyFill="1"/>
    <xf numFmtId="0" fontId="45" fillId="0" borderId="0" xfId="3" applyFont="1" applyFill="1"/>
    <xf numFmtId="0" fontId="50" fillId="0" borderId="0" xfId="3" applyFont="1" applyFill="1"/>
    <xf numFmtId="10" fontId="45" fillId="0" borderId="0" xfId="3" applyNumberFormat="1" applyFont="1" applyFill="1"/>
    <xf numFmtId="172" fontId="45" fillId="0" borderId="0" xfId="3" applyNumberFormat="1" applyFont="1" applyFill="1"/>
    <xf numFmtId="173" fontId="45" fillId="0" borderId="0" xfId="3" applyNumberFormat="1" applyFont="1" applyFill="1"/>
    <xf numFmtId="0" fontId="50" fillId="0" borderId="1" xfId="3" applyFont="1" applyFill="1" applyBorder="1"/>
    <xf numFmtId="0" fontId="52" fillId="9" borderId="0" xfId="16" applyNumberFormat="1" applyFont="1" applyFill="1"/>
    <xf numFmtId="0" fontId="50" fillId="9" borderId="1" xfId="3" applyFont="1" applyFill="1" applyBorder="1" applyAlignment="1">
      <alignment horizontal="left"/>
    </xf>
    <xf numFmtId="0" fontId="50" fillId="9" borderId="1" xfId="3" applyFont="1" applyFill="1" applyBorder="1"/>
    <xf numFmtId="1" fontId="38" fillId="9" borderId="1" xfId="5" applyNumberFormat="1" applyFont="1" applyFill="1" applyBorder="1"/>
    <xf numFmtId="1" fontId="43" fillId="9" borderId="1" xfId="3" applyNumberFormat="1" applyFont="1" applyFill="1" applyBorder="1"/>
    <xf numFmtId="0" fontId="54" fillId="9" borderId="0" xfId="16" applyNumberFormat="1" applyFont="1" applyFill="1"/>
    <xf numFmtId="0" fontId="54" fillId="0" borderId="0" xfId="0" applyFont="1"/>
    <xf numFmtId="0" fontId="54" fillId="9" borderId="0" xfId="0" applyFont="1" applyFill="1"/>
    <xf numFmtId="1" fontId="54" fillId="9" borderId="0" xfId="0" applyNumberFormat="1" applyFont="1" applyFill="1"/>
    <xf numFmtId="9" fontId="43" fillId="9" borderId="1" xfId="21" applyFont="1" applyFill="1" applyBorder="1"/>
    <xf numFmtId="0" fontId="57" fillId="10" borderId="15" xfId="0" applyFont="1" applyFill="1" applyBorder="1"/>
    <xf numFmtId="0" fontId="57" fillId="10" borderId="3" xfId="0" applyFont="1" applyFill="1" applyBorder="1"/>
    <xf numFmtId="0" fontId="37" fillId="10" borderId="16" xfId="0" applyFont="1" applyFill="1" applyBorder="1"/>
    <xf numFmtId="0" fontId="37" fillId="10" borderId="5" xfId="0" applyFont="1" applyFill="1" applyBorder="1"/>
    <xf numFmtId="0" fontId="37" fillId="10" borderId="17" xfId="0" applyFont="1" applyFill="1" applyBorder="1"/>
    <xf numFmtId="0" fontId="37" fillId="10" borderId="6" xfId="0" applyFont="1" applyFill="1" applyBorder="1"/>
    <xf numFmtId="0" fontId="57" fillId="11" borderId="15" xfId="0" applyFont="1" applyFill="1" applyBorder="1"/>
    <xf numFmtId="0" fontId="57" fillId="11" borderId="3" xfId="0" applyFont="1" applyFill="1" applyBorder="1"/>
    <xf numFmtId="0" fontId="37" fillId="11" borderId="16" xfId="0" applyFont="1" applyFill="1" applyBorder="1"/>
    <xf numFmtId="0" fontId="37" fillId="11" borderId="5" xfId="0" applyFont="1" applyFill="1" applyBorder="1"/>
    <xf numFmtId="0" fontId="37" fillId="11" borderId="17" xfId="0" applyFont="1" applyFill="1" applyBorder="1"/>
    <xf numFmtId="0" fontId="37" fillId="11" borderId="6" xfId="0" applyFont="1" applyFill="1" applyBorder="1"/>
    <xf numFmtId="0" fontId="57" fillId="12" borderId="15" xfId="0" applyFont="1" applyFill="1" applyBorder="1"/>
    <xf numFmtId="0" fontId="57" fillId="12" borderId="3" xfId="0" applyFont="1" applyFill="1" applyBorder="1"/>
    <xf numFmtId="0" fontId="37" fillId="12" borderId="16" xfId="0" applyFont="1" applyFill="1" applyBorder="1"/>
    <xf numFmtId="0" fontId="37" fillId="12" borderId="5" xfId="0" applyFont="1" applyFill="1" applyBorder="1"/>
    <xf numFmtId="0" fontId="37" fillId="12" borderId="17" xfId="0" applyFont="1" applyFill="1" applyBorder="1"/>
    <xf numFmtId="0" fontId="37" fillId="12" borderId="6" xfId="0" applyFont="1" applyFill="1" applyBorder="1"/>
    <xf numFmtId="0" fontId="57" fillId="5" borderId="15" xfId="0" applyFont="1" applyFill="1" applyBorder="1"/>
    <xf numFmtId="0" fontId="57" fillId="5" borderId="3" xfId="0" applyFont="1" applyFill="1" applyBorder="1"/>
    <xf numFmtId="0" fontId="37" fillId="5" borderId="16" xfId="0" applyFont="1" applyFill="1" applyBorder="1"/>
    <xf numFmtId="0" fontId="37" fillId="5" borderId="5" xfId="0" applyFont="1" applyFill="1" applyBorder="1"/>
    <xf numFmtId="0" fontId="37" fillId="5" borderId="17" xfId="0" applyFont="1" applyFill="1" applyBorder="1"/>
    <xf numFmtId="0" fontId="37" fillId="5" borderId="6" xfId="0" applyFont="1" applyFill="1" applyBorder="1"/>
    <xf numFmtId="167" fontId="51" fillId="0" borderId="1" xfId="0" applyNumberFormat="1" applyFont="1" applyBorder="1" applyAlignment="1">
      <alignment horizontal="center"/>
    </xf>
    <xf numFmtId="164" fontId="43" fillId="0" borderId="1" xfId="3" applyNumberFormat="1" applyFont="1" applyFill="1" applyBorder="1" applyAlignment="1">
      <alignment horizontal="center"/>
    </xf>
    <xf numFmtId="0" fontId="36" fillId="0" borderId="0" xfId="0" applyFont="1"/>
    <xf numFmtId="0" fontId="33" fillId="9" borderId="0" xfId="0" applyFont="1" applyFill="1" applyBorder="1"/>
    <xf numFmtId="3" fontId="33" fillId="9" borderId="0" xfId="0" applyNumberFormat="1" applyFont="1" applyFill="1" applyBorder="1"/>
    <xf numFmtId="0" fontId="48" fillId="9" borderId="0" xfId="0" applyFont="1" applyFill="1" applyBorder="1"/>
    <xf numFmtId="0" fontId="60" fillId="9" borderId="0" xfId="0" applyFont="1" applyFill="1"/>
    <xf numFmtId="0" fontId="60" fillId="9" borderId="7" xfId="0" applyFont="1" applyFill="1" applyBorder="1"/>
    <xf numFmtId="0" fontId="61" fillId="0" borderId="0" xfId="0" applyFont="1"/>
    <xf numFmtId="0" fontId="36" fillId="9" borderId="0" xfId="0" applyFont="1" applyFill="1"/>
    <xf numFmtId="0" fontId="42" fillId="9" borderId="0" xfId="0" applyFont="1" applyFill="1"/>
    <xf numFmtId="0" fontId="51" fillId="9" borderId="0" xfId="0" applyFont="1" applyFill="1"/>
    <xf numFmtId="0" fontId="34" fillId="9" borderId="0" xfId="0" applyFont="1" applyFill="1"/>
    <xf numFmtId="43" fontId="42" fillId="9" borderId="0" xfId="0" applyNumberFormat="1" applyFont="1" applyFill="1"/>
    <xf numFmtId="43" fontId="42" fillId="9" borderId="0" xfId="0" applyNumberFormat="1" applyFont="1" applyFill="1"/>
    <xf numFmtId="166" fontId="42" fillId="9" borderId="0" xfId="0" applyNumberFormat="1" applyFont="1" applyFill="1"/>
    <xf numFmtId="0" fontId="42" fillId="9" borderId="7" xfId="0" applyFont="1" applyFill="1" applyBorder="1"/>
    <xf numFmtId="0" fontId="42" fillId="9" borderId="20" xfId="0" applyFont="1" applyFill="1" applyBorder="1"/>
    <xf numFmtId="43" fontId="42" fillId="9" borderId="20" xfId="0" applyNumberFormat="1" applyFont="1" applyFill="1" applyBorder="1"/>
    <xf numFmtId="0" fontId="63" fillId="9" borderId="20" xfId="0" applyFont="1" applyFill="1" applyBorder="1"/>
    <xf numFmtId="0" fontId="63" fillId="9" borderId="0" xfId="0" applyFont="1" applyFill="1"/>
    <xf numFmtId="0" fontId="51" fillId="9" borderId="20" xfId="0" applyFont="1" applyFill="1" applyBorder="1" applyAlignment="1">
      <alignment wrapText="1"/>
    </xf>
    <xf numFmtId="43" fontId="42" fillId="9" borderId="20" xfId="0" applyNumberFormat="1" applyFont="1" applyFill="1" applyBorder="1"/>
    <xf numFmtId="166" fontId="42" fillId="9" borderId="0" xfId="0" applyNumberFormat="1" applyFont="1" applyFill="1"/>
    <xf numFmtId="166" fontId="42" fillId="9" borderId="20" xfId="0" applyNumberFormat="1" applyFont="1" applyFill="1" applyBorder="1"/>
    <xf numFmtId="171" fontId="42" fillId="9" borderId="20" xfId="28" applyNumberFormat="1" applyFont="1" applyFill="1" applyBorder="1"/>
    <xf numFmtId="0" fontId="42" fillId="9" borderId="34" xfId="0" applyFont="1" applyFill="1" applyBorder="1"/>
    <xf numFmtId="0" fontId="42" fillId="9" borderId="35" xfId="0" applyFont="1" applyFill="1" applyBorder="1"/>
    <xf numFmtId="2" fontId="42" fillId="9" borderId="35" xfId="0" applyNumberFormat="1" applyFont="1" applyFill="1" applyBorder="1"/>
    <xf numFmtId="2" fontId="42" fillId="9" borderId="20" xfId="0" applyNumberFormat="1" applyFont="1" applyFill="1" applyBorder="1"/>
    <xf numFmtId="0" fontId="42" fillId="9" borderId="0" xfId="0" applyFont="1" applyFill="1"/>
    <xf numFmtId="0" fontId="63" fillId="9" borderId="20" xfId="0" applyFont="1" applyFill="1" applyBorder="1"/>
    <xf numFmtId="0" fontId="38" fillId="9" borderId="0" xfId="0" applyFont="1" applyFill="1" applyBorder="1"/>
    <xf numFmtId="0" fontId="51" fillId="9" borderId="0" xfId="0" applyFont="1" applyFill="1" applyBorder="1"/>
    <xf numFmtId="3" fontId="38" fillId="9" borderId="0" xfId="0" applyNumberFormat="1" applyFont="1" applyFill="1" applyBorder="1"/>
    <xf numFmtId="0" fontId="51" fillId="9" borderId="20" xfId="0" applyFont="1" applyFill="1" applyBorder="1"/>
    <xf numFmtId="3" fontId="38" fillId="9" borderId="20" xfId="0" applyNumberFormat="1" applyFont="1" applyFill="1" applyBorder="1"/>
    <xf numFmtId="0" fontId="42" fillId="9" borderId="20" xfId="0" applyFont="1" applyFill="1" applyBorder="1"/>
    <xf numFmtId="2" fontId="42" fillId="9" borderId="20" xfId="0" applyNumberFormat="1" applyFont="1" applyFill="1" applyBorder="1"/>
    <xf numFmtId="0" fontId="63" fillId="9" borderId="0" xfId="0" applyFont="1" applyFill="1" applyBorder="1"/>
    <xf numFmtId="0" fontId="42" fillId="9" borderId="0" xfId="0" applyFont="1" applyFill="1" applyBorder="1"/>
    <xf numFmtId="2" fontId="42" fillId="9" borderId="0" xfId="0" applyNumberFormat="1" applyFont="1" applyFill="1" applyBorder="1"/>
    <xf numFmtId="0" fontId="61" fillId="9" borderId="0" xfId="0" applyFont="1" applyFill="1"/>
    <xf numFmtId="9" fontId="43" fillId="9" borderId="1" xfId="21" applyNumberFormat="1" applyFont="1" applyFill="1" applyBorder="1"/>
    <xf numFmtId="0" fontId="38" fillId="9" borderId="0" xfId="0" applyFont="1" applyFill="1"/>
    <xf numFmtId="0" fontId="33" fillId="9" borderId="0" xfId="0" applyFont="1" applyFill="1"/>
    <xf numFmtId="0" fontId="38" fillId="9" borderId="0" xfId="0" applyFont="1" applyFill="1" applyBorder="1"/>
    <xf numFmtId="43" fontId="42" fillId="9" borderId="0" xfId="0" applyNumberFormat="1" applyFont="1" applyFill="1" applyBorder="1"/>
    <xf numFmtId="43" fontId="42" fillId="9" borderId="0" xfId="0" applyNumberFormat="1" applyFont="1" applyFill="1" applyBorder="1"/>
    <xf numFmtId="0" fontId="36" fillId="9" borderId="0" xfId="0" applyFont="1" applyFill="1"/>
    <xf numFmtId="0" fontId="42" fillId="15" borderId="20" xfId="0" applyFont="1" applyFill="1" applyBorder="1"/>
    <xf numFmtId="0" fontId="33" fillId="0" borderId="0" xfId="0" applyFont="1"/>
    <xf numFmtId="0" fontId="63" fillId="9" borderId="0" xfId="0" applyFont="1" applyFill="1" applyBorder="1"/>
    <xf numFmtId="0" fontId="33" fillId="9" borderId="0" xfId="0" applyFont="1" applyFill="1"/>
    <xf numFmtId="0" fontId="70" fillId="9" borderId="45" xfId="0" applyFont="1" applyFill="1" applyBorder="1" applyAlignment="1">
      <alignment horizontal="center" vertical="center"/>
    </xf>
    <xf numFmtId="0" fontId="36" fillId="9" borderId="1" xfId="0" applyFont="1" applyFill="1" applyBorder="1" applyAlignment="1">
      <alignment horizontal="center"/>
    </xf>
    <xf numFmtId="0" fontId="36" fillId="9" borderId="1" xfId="0" applyFont="1" applyFill="1" applyBorder="1"/>
    <xf numFmtId="0" fontId="32" fillId="9" borderId="0" xfId="0" applyFont="1" applyFill="1" applyAlignment="1">
      <alignment vertical="center"/>
    </xf>
    <xf numFmtId="0" fontId="32" fillId="9" borderId="0" xfId="0" applyFont="1" applyFill="1" applyAlignment="1">
      <alignment horizontal="left" vertical="center" indent="1"/>
    </xf>
    <xf numFmtId="0" fontId="32" fillId="9" borderId="0" xfId="0" applyFont="1" applyFill="1" applyAlignment="1">
      <alignment horizontal="center" vertical="center" wrapText="1"/>
    </xf>
    <xf numFmtId="0" fontId="47" fillId="9" borderId="0" xfId="0" applyFont="1" applyFill="1" applyAlignment="1">
      <alignment vertical="center"/>
    </xf>
    <xf numFmtId="0" fontId="46" fillId="9" borderId="0" xfId="0" applyFont="1" applyFill="1" applyAlignment="1">
      <alignment vertical="center"/>
    </xf>
    <xf numFmtId="0" fontId="46" fillId="9" borderId="14" xfId="0" applyFont="1" applyFill="1" applyBorder="1" applyAlignment="1">
      <alignment vertical="center"/>
    </xf>
    <xf numFmtId="0" fontId="46" fillId="9" borderId="43" xfId="0" applyFont="1" applyFill="1" applyBorder="1" applyAlignment="1">
      <alignment vertical="center"/>
    </xf>
    <xf numFmtId="0" fontId="66" fillId="9" borderId="0" xfId="0" applyFont="1" applyFill="1" applyAlignment="1">
      <alignment vertical="center"/>
    </xf>
    <xf numFmtId="0" fontId="46" fillId="9" borderId="0" xfId="0" applyFont="1" applyFill="1"/>
    <xf numFmtId="0" fontId="56" fillId="9" borderId="0" xfId="0" applyFont="1" applyFill="1" applyAlignment="1">
      <alignment horizontal="center" vertical="center"/>
    </xf>
    <xf numFmtId="0" fontId="67" fillId="9" borderId="0" xfId="0" applyFont="1" applyFill="1" applyAlignment="1">
      <alignment vertical="center"/>
    </xf>
    <xf numFmtId="0" fontId="46" fillId="9" borderId="20" xfId="0" applyFont="1" applyFill="1" applyBorder="1"/>
    <xf numFmtId="0" fontId="65" fillId="9" borderId="0" xfId="0" applyFont="1" applyFill="1" applyAlignment="1">
      <alignment vertical="center"/>
    </xf>
    <xf numFmtId="0" fontId="46" fillId="9" borderId="37" xfId="0" applyFont="1" applyFill="1" applyBorder="1" applyAlignment="1">
      <alignment horizontal="left" vertical="center" wrapText="1"/>
    </xf>
    <xf numFmtId="0" fontId="46" fillId="9" borderId="0" xfId="0" applyFont="1" applyFill="1" applyAlignment="1">
      <alignment horizontal="left" vertical="center" wrapText="1"/>
    </xf>
    <xf numFmtId="0" fontId="65" fillId="9" borderId="0" xfId="34" applyFont="1" applyFill="1" applyAlignment="1">
      <alignment vertical="center"/>
    </xf>
    <xf numFmtId="0" fontId="46" fillId="9" borderId="43" xfId="0" applyFont="1" applyFill="1" applyBorder="1"/>
    <xf numFmtId="0" fontId="46" fillId="9" borderId="37" xfId="0" applyFont="1" applyFill="1" applyBorder="1"/>
    <xf numFmtId="0" fontId="46" fillId="9" borderId="20" xfId="0" applyFont="1" applyFill="1" applyBorder="1" applyAlignment="1">
      <alignment wrapText="1"/>
    </xf>
    <xf numFmtId="0" fontId="46" fillId="9" borderId="14" xfId="0" applyFont="1" applyFill="1" applyBorder="1" applyAlignment="1">
      <alignment wrapText="1"/>
    </xf>
    <xf numFmtId="0" fontId="46" fillId="9" borderId="43" xfId="33" applyFont="1" applyFill="1" applyBorder="1" applyAlignment="1">
      <alignment wrapText="1"/>
    </xf>
    <xf numFmtId="0" fontId="46" fillId="9" borderId="0" xfId="0" applyFont="1" applyFill="1" applyAlignment="1">
      <alignment horizontal="left" vertical="top" wrapText="1"/>
    </xf>
    <xf numFmtId="0" fontId="71" fillId="0" borderId="0" xfId="1" applyFont="1" applyFill="1" applyBorder="1"/>
    <xf numFmtId="0" fontId="27" fillId="9" borderId="0" xfId="0" applyFont="1" applyFill="1" applyAlignment="1">
      <alignment horizontal="center"/>
    </xf>
    <xf numFmtId="0" fontId="73" fillId="9" borderId="0" xfId="3" applyFont="1" applyFill="1"/>
    <xf numFmtId="0" fontId="45" fillId="9" borderId="0" xfId="3" applyFont="1" applyFill="1"/>
    <xf numFmtId="0" fontId="43" fillId="9" borderId="0" xfId="3" applyFont="1" applyFill="1"/>
    <xf numFmtId="0" fontId="50" fillId="9" borderId="0" xfId="3" applyFont="1" applyFill="1"/>
    <xf numFmtId="0" fontId="50" fillId="9" borderId="0" xfId="3" applyFont="1" applyFill="1" applyAlignment="1">
      <alignment horizontal="right"/>
    </xf>
    <xf numFmtId="0" fontId="12" fillId="9" borderId="0" xfId="0" applyFont="1" applyFill="1"/>
    <xf numFmtId="0" fontId="43" fillId="9" borderId="0" xfId="3" applyFont="1" applyFill="1" applyAlignment="1">
      <alignment horizontal="right"/>
    </xf>
    <xf numFmtId="164" fontId="43" fillId="9" borderId="0" xfId="3" applyNumberFormat="1" applyFont="1" applyFill="1" applyAlignment="1">
      <alignment horizontal="right"/>
    </xf>
    <xf numFmtId="167" fontId="51" fillId="9" borderId="1" xfId="0" applyNumberFormat="1" applyFont="1" applyFill="1" applyBorder="1" applyAlignment="1">
      <alignment horizontal="right"/>
    </xf>
    <xf numFmtId="169" fontId="38" fillId="9" borderId="1" xfId="0" applyNumberFormat="1" applyFont="1" applyFill="1" applyBorder="1" applyAlignment="1">
      <alignment horizontal="right"/>
    </xf>
    <xf numFmtId="169" fontId="74" fillId="9" borderId="1" xfId="0" applyNumberFormat="1" applyFont="1" applyFill="1" applyBorder="1" applyAlignment="1">
      <alignment horizontal="right"/>
    </xf>
    <xf numFmtId="166" fontId="74" fillId="9" borderId="1" xfId="0" applyNumberFormat="1" applyFont="1" applyFill="1" applyBorder="1" applyAlignment="1">
      <alignment horizontal="right"/>
    </xf>
    <xf numFmtId="164" fontId="38" fillId="9" borderId="1" xfId="0" applyNumberFormat="1" applyFont="1" applyFill="1" applyBorder="1" applyAlignment="1">
      <alignment horizontal="right"/>
    </xf>
    <xf numFmtId="0" fontId="50" fillId="9" borderId="8" xfId="2" applyFont="1" applyFill="1" applyBorder="1" applyAlignment="1">
      <alignment horizontal="left"/>
    </xf>
    <xf numFmtId="166" fontId="38" fillId="9" borderId="1" xfId="0" applyNumberFormat="1" applyFont="1" applyFill="1" applyBorder="1" applyAlignment="1">
      <alignment horizontal="right"/>
    </xf>
    <xf numFmtId="0" fontId="38" fillId="9" borderId="0" xfId="3" applyFont="1" applyFill="1"/>
    <xf numFmtId="0" fontId="64" fillId="9" borderId="0" xfId="3" applyFont="1" applyFill="1"/>
    <xf numFmtId="0" fontId="42" fillId="9" borderId="0" xfId="0" applyFont="1" applyFill="1"/>
    <xf numFmtId="0" fontId="53" fillId="0" borderId="0" xfId="1" applyFont="1" applyFill="1" applyBorder="1"/>
    <xf numFmtId="0" fontId="43" fillId="0" borderId="0" xfId="2" applyFont="1" applyFill="1"/>
    <xf numFmtId="0" fontId="12" fillId="0" borderId="0" xfId="0" applyFont="1"/>
    <xf numFmtId="0" fontId="73" fillId="0" borderId="0" xfId="3" applyFont="1" applyFill="1"/>
    <xf numFmtId="0" fontId="42" fillId="0" borderId="0" xfId="0" applyFont="1"/>
    <xf numFmtId="0" fontId="50" fillId="0" borderId="8" xfId="2" applyFont="1" applyFill="1" applyBorder="1" applyAlignment="1">
      <alignment horizontal="left"/>
    </xf>
    <xf numFmtId="0" fontId="12" fillId="0" borderId="0" xfId="0" applyFont="1" applyFill="1"/>
    <xf numFmtId="0" fontId="38" fillId="0" borderId="0" xfId="3" applyFont="1" applyFill="1"/>
    <xf numFmtId="0" fontId="43" fillId="0" borderId="0" xfId="3" applyFont="1" applyFill="1" applyAlignment="1">
      <alignment horizontal="right"/>
    </xf>
    <xf numFmtId="164" fontId="43" fillId="0" borderId="0" xfId="3" applyNumberFormat="1" applyFont="1" applyFill="1" applyAlignment="1">
      <alignment horizontal="right"/>
    </xf>
    <xf numFmtId="167" fontId="51" fillId="0" borderId="1" xfId="0" applyNumberFormat="1" applyFont="1" applyBorder="1" applyAlignment="1">
      <alignment horizontal="right"/>
    </xf>
    <xf numFmtId="164" fontId="43" fillId="0" borderId="1" xfId="3" applyNumberFormat="1" applyFont="1" applyFill="1" applyBorder="1" applyAlignment="1">
      <alignment horizontal="right"/>
    </xf>
    <xf numFmtId="164" fontId="42" fillId="0" borderId="1" xfId="13" applyNumberFormat="1" applyFont="1" applyFill="1" applyBorder="1" applyAlignment="1">
      <alignment horizontal="right"/>
    </xf>
    <xf numFmtId="10" fontId="43" fillId="0" borderId="0" xfId="3" applyNumberFormat="1" applyFont="1" applyFill="1" applyAlignment="1">
      <alignment horizontal="right"/>
    </xf>
    <xf numFmtId="172" fontId="43" fillId="0" borderId="0" xfId="3" applyNumberFormat="1" applyFont="1" applyFill="1" applyAlignment="1">
      <alignment horizontal="right"/>
    </xf>
    <xf numFmtId="173" fontId="43" fillId="0" borderId="0" xfId="3" applyNumberFormat="1" applyFont="1" applyFill="1" applyAlignment="1">
      <alignment horizontal="right"/>
    </xf>
    <xf numFmtId="0" fontId="63" fillId="0" borderId="0" xfId="0" applyFont="1"/>
    <xf numFmtId="0" fontId="42" fillId="0" borderId="0" xfId="0" applyFont="1" applyAlignment="1">
      <alignment horizontal="center"/>
    </xf>
    <xf numFmtId="0" fontId="50" fillId="0" borderId="0" xfId="2" applyFont="1" applyFill="1"/>
    <xf numFmtId="0" fontId="50" fillId="0" borderId="29" xfId="2" applyFont="1" applyFill="1" applyBorder="1"/>
    <xf numFmtId="0" fontId="50" fillId="0" borderId="30" xfId="2" applyFont="1" applyFill="1" applyBorder="1"/>
    <xf numFmtId="167" fontId="50" fillId="0" borderId="30" xfId="2" applyNumberFormat="1" applyFont="1" applyFill="1" applyBorder="1"/>
    <xf numFmtId="167" fontId="50" fillId="0" borderId="31" xfId="2" applyNumberFormat="1" applyFont="1" applyFill="1" applyBorder="1"/>
    <xf numFmtId="0" fontId="43" fillId="0" borderId="26" xfId="2" applyFont="1" applyFill="1" applyBorder="1"/>
    <xf numFmtId="0" fontId="43" fillId="0" borderId="27" xfId="2" applyFont="1" applyFill="1" applyBorder="1"/>
    <xf numFmtId="174" fontId="43" fillId="0" borderId="27" xfId="2" applyNumberFormat="1" applyFont="1" applyFill="1" applyBorder="1"/>
    <xf numFmtId="174" fontId="43" fillId="0" borderId="28" xfId="2" applyNumberFormat="1" applyFont="1" applyFill="1" applyBorder="1"/>
    <xf numFmtId="0" fontId="43" fillId="0" borderId="21" xfId="2" applyFont="1" applyFill="1" applyBorder="1"/>
    <xf numFmtId="0" fontId="43" fillId="0" borderId="20" xfId="2" applyFont="1" applyFill="1" applyBorder="1"/>
    <xf numFmtId="174" fontId="43" fillId="0" borderId="20" xfId="2" applyNumberFormat="1" applyFont="1" applyFill="1" applyBorder="1"/>
    <xf numFmtId="174" fontId="43" fillId="0" borderId="22" xfId="2" applyNumberFormat="1" applyFont="1" applyFill="1" applyBorder="1"/>
    <xf numFmtId="0" fontId="43" fillId="0" borderId="0" xfId="2" applyFont="1" applyFill="1" applyBorder="1"/>
    <xf numFmtId="0" fontId="75" fillId="0" borderId="0" xfId="2" applyFont="1" applyFill="1" applyBorder="1"/>
    <xf numFmtId="0" fontId="43" fillId="0" borderId="23" xfId="2" applyFont="1" applyFill="1" applyBorder="1"/>
    <xf numFmtId="0" fontId="43" fillId="0" borderId="24" xfId="2" applyFont="1" applyFill="1" applyBorder="1"/>
    <xf numFmtId="164" fontId="43" fillId="0" borderId="20" xfId="2" applyNumberFormat="1" applyFont="1" applyFill="1" applyBorder="1"/>
    <xf numFmtId="164" fontId="43" fillId="0" borderId="22" xfId="2" applyNumberFormat="1" applyFont="1" applyFill="1" applyBorder="1"/>
    <xf numFmtId="164" fontId="43" fillId="0" borderId="24" xfId="2" applyNumberFormat="1" applyFont="1" applyFill="1" applyBorder="1"/>
    <xf numFmtId="164" fontId="43" fillId="0" borderId="25" xfId="2" applyNumberFormat="1" applyFont="1" applyFill="1" applyBorder="1"/>
    <xf numFmtId="0" fontId="71" fillId="9" borderId="0" xfId="1" applyFont="1" applyFill="1" applyBorder="1"/>
    <xf numFmtId="0" fontId="76" fillId="2" borderId="0" xfId="0" applyFont="1" applyFill="1" applyAlignment="1">
      <alignment horizontal="left"/>
    </xf>
    <xf numFmtId="0" fontId="12" fillId="9" borderId="0" xfId="0" applyFont="1" applyFill="1"/>
    <xf numFmtId="0" fontId="12" fillId="0" borderId="0" xfId="0" applyFont="1"/>
    <xf numFmtId="9" fontId="42" fillId="9" borderId="20" xfId="0" applyNumberFormat="1" applyFont="1" applyFill="1" applyBorder="1"/>
    <xf numFmtId="3" fontId="12" fillId="9" borderId="0" xfId="0" applyNumberFormat="1" applyFont="1" applyFill="1"/>
    <xf numFmtId="0" fontId="43" fillId="0" borderId="0" xfId="0" applyFont="1" applyFill="1"/>
    <xf numFmtId="0" fontId="43" fillId="0" borderId="0" xfId="0" applyFont="1" applyFill="1" applyBorder="1"/>
    <xf numFmtId="0" fontId="77" fillId="0" borderId="0" xfId="0" applyFont="1" applyFill="1" applyBorder="1"/>
    <xf numFmtId="0" fontId="36" fillId="0" borderId="0" xfId="0" applyFont="1"/>
    <xf numFmtId="0" fontId="38" fillId="9" borderId="43" xfId="0" applyFont="1" applyFill="1" applyBorder="1"/>
    <xf numFmtId="0" fontId="12" fillId="9" borderId="0" xfId="0" applyFont="1" applyFill="1"/>
    <xf numFmtId="0" fontId="12" fillId="0" borderId="0" xfId="35" applyFont="1"/>
    <xf numFmtId="1" fontId="38" fillId="9" borderId="43" xfId="38" applyNumberFormat="1" applyFont="1" applyFill="1" applyBorder="1"/>
    <xf numFmtId="0" fontId="45" fillId="0" borderId="0" xfId="0" applyFont="1" applyFill="1"/>
    <xf numFmtId="164" fontId="43" fillId="0" borderId="0" xfId="0" applyNumberFormat="1" applyFont="1" applyFill="1"/>
    <xf numFmtId="0" fontId="50" fillId="0" borderId="20" xfId="0" applyFont="1" applyFill="1" applyBorder="1"/>
    <xf numFmtId="0" fontId="73" fillId="0" borderId="0" xfId="0" applyFont="1" applyFill="1"/>
    <xf numFmtId="166" fontId="38" fillId="0" borderId="20" xfId="0" applyNumberFormat="1" applyFont="1" applyFill="1" applyBorder="1"/>
    <xf numFmtId="4" fontId="45" fillId="0" borderId="0" xfId="0" applyNumberFormat="1" applyFont="1" applyFill="1"/>
    <xf numFmtId="179" fontId="38" fillId="0" borderId="20" xfId="25" applyNumberFormat="1" applyFont="1" applyFill="1" applyBorder="1"/>
    <xf numFmtId="166" fontId="43" fillId="0" borderId="0" xfId="0" applyNumberFormat="1" applyFont="1" applyFill="1"/>
    <xf numFmtId="9" fontId="43" fillId="0" borderId="0" xfId="0" applyNumberFormat="1" applyFont="1" applyFill="1"/>
    <xf numFmtId="43" fontId="43" fillId="0" borderId="0" xfId="0" applyNumberFormat="1" applyFont="1" applyFill="1"/>
    <xf numFmtId="0" fontId="50" fillId="9" borderId="0" xfId="0" applyFont="1" applyFill="1" applyBorder="1"/>
    <xf numFmtId="0" fontId="43" fillId="9" borderId="0" xfId="0" applyFont="1" applyFill="1" applyBorder="1"/>
    <xf numFmtId="0" fontId="50" fillId="0" borderId="0" xfId="0" applyFont="1" applyFill="1" applyBorder="1"/>
    <xf numFmtId="0" fontId="38" fillId="0" borderId="0" xfId="0" applyFont="1" applyFill="1" applyBorder="1"/>
    <xf numFmtId="43" fontId="38" fillId="0" borderId="0" xfId="0" applyNumberFormat="1" applyFont="1" applyFill="1" applyBorder="1" applyAlignment="1">
      <alignment horizontal="right"/>
    </xf>
    <xf numFmtId="0" fontId="37" fillId="2" borderId="0" xfId="0" applyFont="1" applyFill="1" applyAlignment="1">
      <alignment horizontal="center"/>
    </xf>
    <xf numFmtId="0" fontId="12" fillId="9" borderId="0" xfId="0" applyFont="1" applyFill="1"/>
    <xf numFmtId="0" fontId="12" fillId="9" borderId="7" xfId="0" applyFont="1" applyFill="1" applyBorder="1"/>
    <xf numFmtId="0" fontId="12" fillId="9" borderId="36" xfId="0" applyFont="1" applyFill="1" applyBorder="1"/>
    <xf numFmtId="0" fontId="12" fillId="9" borderId="0" xfId="0" applyFont="1" applyFill="1" applyBorder="1"/>
    <xf numFmtId="0" fontId="12" fillId="0" borderId="0" xfId="0" applyFont="1" applyFill="1" applyAlignment="1">
      <alignment horizontal="center"/>
    </xf>
    <xf numFmtId="0" fontId="12" fillId="0" borderId="0" xfId="0" applyFont="1" applyFill="1" applyBorder="1"/>
    <xf numFmtId="0" fontId="63" fillId="0" borderId="0" xfId="0" applyFont="1" applyBorder="1" applyAlignment="1">
      <alignment horizontal="center"/>
    </xf>
    <xf numFmtId="0" fontId="63" fillId="0" borderId="0" xfId="0" applyFont="1" applyFill="1" applyBorder="1" applyAlignment="1">
      <alignment horizontal="center"/>
    </xf>
    <xf numFmtId="0" fontId="50" fillId="0" borderId="8" xfId="0" applyFont="1" applyFill="1" applyBorder="1" applyAlignment="1">
      <alignment horizontal="left"/>
    </xf>
    <xf numFmtId="1" fontId="12" fillId="0" borderId="0" xfId="0" applyNumberFormat="1" applyFont="1"/>
    <xf numFmtId="169" fontId="38" fillId="0" borderId="1" xfId="7" applyNumberFormat="1" applyFont="1" applyFill="1" applyBorder="1"/>
    <xf numFmtId="2" fontId="45" fillId="0" borderId="0" xfId="3" applyNumberFormat="1" applyFont="1" applyFill="1"/>
    <xf numFmtId="0" fontId="50" fillId="0" borderId="0" xfId="3" applyFont="1" applyFill="1" applyAlignment="1">
      <alignment horizontal="left"/>
    </xf>
    <xf numFmtId="177" fontId="38" fillId="0" borderId="1" xfId="7" applyNumberFormat="1" applyFont="1" applyFill="1" applyBorder="1"/>
    <xf numFmtId="9" fontId="59" fillId="0" borderId="1" xfId="0" applyNumberFormat="1" applyFont="1" applyFill="1" applyBorder="1"/>
    <xf numFmtId="164" fontId="45" fillId="0" borderId="0" xfId="3" applyNumberFormat="1" applyFont="1" applyFill="1"/>
    <xf numFmtId="169" fontId="38" fillId="0" borderId="1" xfId="0" applyNumberFormat="1" applyFont="1" applyFill="1" applyBorder="1"/>
    <xf numFmtId="166" fontId="38" fillId="0" borderId="1" xfId="0" applyNumberFormat="1" applyFont="1" applyFill="1" applyBorder="1"/>
    <xf numFmtId="43" fontId="38" fillId="0" borderId="1" xfId="0" applyNumberFormat="1" applyFont="1" applyFill="1" applyBorder="1"/>
    <xf numFmtId="9" fontId="75" fillId="0" borderId="1" xfId="0" applyNumberFormat="1" applyFont="1" applyFill="1" applyBorder="1" applyAlignment="1">
      <alignment horizontal="center"/>
    </xf>
    <xf numFmtId="9" fontId="75" fillId="0" borderId="1" xfId="0" applyNumberFormat="1" applyFont="1" applyFill="1" applyBorder="1" applyAlignment="1">
      <alignment horizontal="center"/>
    </xf>
    <xf numFmtId="10" fontId="75" fillId="0" borderId="1" xfId="16" applyNumberFormat="1" applyFont="1" applyFill="1" applyBorder="1" applyAlignment="1">
      <alignment horizontal="center"/>
    </xf>
    <xf numFmtId="0" fontId="38" fillId="0" borderId="0" xfId="2" applyFont="1" applyFill="1"/>
    <xf numFmtId="0" fontId="38" fillId="0" borderId="0" xfId="0" applyFont="1" applyBorder="1" applyAlignment="1">
      <alignment horizontal="center"/>
    </xf>
    <xf numFmtId="0" fontId="77" fillId="0" borderId="0" xfId="1" applyFont="1" applyFill="1" applyBorder="1"/>
    <xf numFmtId="0" fontId="51" fillId="0" borderId="0" xfId="0" applyFont="1" applyFill="1" applyBorder="1"/>
    <xf numFmtId="0" fontId="42" fillId="0" borderId="0" xfId="0" applyFont="1" applyAlignment="1">
      <alignment horizontal="right"/>
    </xf>
    <xf numFmtId="0" fontId="43" fillId="0" borderId="0" xfId="2" applyFont="1" applyFill="1" applyAlignment="1">
      <alignment horizontal="right"/>
    </xf>
    <xf numFmtId="0" fontId="62" fillId="0" borderId="0" xfId="2" applyFont="1" applyFill="1"/>
    <xf numFmtId="0" fontId="50" fillId="0" borderId="0" xfId="2" applyFont="1" applyFill="1" applyAlignment="1">
      <alignment horizontal="right"/>
    </xf>
    <xf numFmtId="0" fontId="43" fillId="0" borderId="0" xfId="2" applyFont="1" applyFill="1" applyBorder="1" applyAlignment="1">
      <alignment horizontal="right"/>
    </xf>
    <xf numFmtId="0" fontId="50" fillId="0" borderId="0" xfId="2" applyFont="1" applyFill="1" applyBorder="1"/>
    <xf numFmtId="0" fontId="50" fillId="0" borderId="2" xfId="2" applyFont="1" applyFill="1" applyBorder="1"/>
    <xf numFmtId="0" fontId="50" fillId="0" borderId="0" xfId="2" applyFont="1" applyFill="1" applyAlignment="1">
      <alignment horizontal="center"/>
    </xf>
    <xf numFmtId="3" fontId="42" fillId="0" borderId="43" xfId="0" applyNumberFormat="1" applyFont="1" applyFill="1" applyBorder="1" applyAlignment="1">
      <alignment horizontal="center"/>
    </xf>
    <xf numFmtId="167" fontId="51" fillId="0" borderId="0" xfId="0" applyNumberFormat="1" applyFont="1" applyBorder="1" applyAlignment="1">
      <alignment horizontal="left"/>
    </xf>
    <xf numFmtId="164" fontId="38" fillId="0" borderId="0" xfId="0" applyNumberFormat="1" applyFont="1" applyFill="1" applyBorder="1" applyAlignment="1">
      <alignment horizontal="center"/>
    </xf>
    <xf numFmtId="169" fontId="74" fillId="0" borderId="0" xfId="0" applyNumberFormat="1" applyFont="1" applyFill="1" applyBorder="1" applyAlignment="1">
      <alignment horizontal="center"/>
    </xf>
    <xf numFmtId="0" fontId="12" fillId="0" borderId="0" xfId="0" applyFont="1"/>
    <xf numFmtId="164" fontId="43" fillId="0" borderId="0" xfId="2" applyNumberFormat="1" applyFont="1" applyFill="1"/>
    <xf numFmtId="0" fontId="51" fillId="0" borderId="8" xfId="0" applyFont="1" applyBorder="1" applyAlignment="1">
      <alignment horizontal="center"/>
    </xf>
    <xf numFmtId="0" fontId="50" fillId="0" borderId="8" xfId="2" applyFont="1" applyFill="1" applyBorder="1" applyAlignment="1">
      <alignment horizontal="center"/>
    </xf>
    <xf numFmtId="0" fontId="51" fillId="0" borderId="8" xfId="0" quotePrefix="1" applyFont="1" applyBorder="1" applyAlignment="1">
      <alignment horizontal="center"/>
    </xf>
    <xf numFmtId="164" fontId="38" fillId="0" borderId="8" xfId="0" applyNumberFormat="1" applyFont="1" applyFill="1" applyBorder="1" applyAlignment="1">
      <alignment horizontal="center"/>
    </xf>
    <xf numFmtId="0" fontId="38" fillId="0" borderId="8" xfId="0" applyFont="1" applyBorder="1" applyAlignment="1">
      <alignment horizontal="center"/>
    </xf>
    <xf numFmtId="165" fontId="51" fillId="0" borderId="8" xfId="0" applyNumberFormat="1" applyFont="1" applyBorder="1" applyAlignment="1">
      <alignment horizontal="center"/>
    </xf>
    <xf numFmtId="0" fontId="73" fillId="0" borderId="0" xfId="2" applyFont="1" applyFill="1"/>
    <xf numFmtId="165" fontId="51" fillId="0" borderId="8" xfId="0" applyNumberFormat="1" applyFont="1" applyFill="1" applyBorder="1" applyAlignment="1">
      <alignment horizontal="center"/>
    </xf>
    <xf numFmtId="0" fontId="45" fillId="0" borderId="0" xfId="2" applyFont="1" applyFill="1" applyBorder="1"/>
    <xf numFmtId="164" fontId="12" fillId="0" borderId="0" xfId="0" applyNumberFormat="1" applyFont="1" applyAlignment="1">
      <alignment horizontal="center"/>
    </xf>
    <xf numFmtId="168" fontId="51" fillId="0" borderId="8" xfId="0" applyNumberFormat="1" applyFont="1" applyBorder="1" applyAlignment="1">
      <alignment horizontal="center"/>
    </xf>
    <xf numFmtId="168" fontId="51" fillId="0" borderId="8" xfId="0" quotePrefix="1" applyNumberFormat="1" applyFont="1" applyBorder="1" applyAlignment="1">
      <alignment horizontal="center"/>
    </xf>
    <xf numFmtId="165" fontId="38" fillId="0" borderId="8" xfId="11" applyNumberFormat="1" applyFont="1" applyFill="1" applyBorder="1" applyAlignment="1">
      <alignment horizontal="center"/>
    </xf>
    <xf numFmtId="165" fontId="51" fillId="0" borderId="8" xfId="11" applyNumberFormat="1" applyFont="1" applyFill="1" applyBorder="1" applyAlignment="1">
      <alignment horizontal="center"/>
    </xf>
    <xf numFmtId="176" fontId="38" fillId="0" borderId="8" xfId="11" applyNumberFormat="1" applyFont="1" applyFill="1" applyBorder="1" applyAlignment="1">
      <alignment horizontal="center"/>
    </xf>
    <xf numFmtId="167" fontId="51" fillId="0" borderId="8" xfId="0" applyNumberFormat="1" applyFont="1" applyBorder="1" applyAlignment="1">
      <alignment horizontal="center"/>
    </xf>
    <xf numFmtId="3" fontId="38" fillId="0" borderId="8" xfId="0" applyNumberFormat="1" applyFont="1" applyFill="1" applyBorder="1" applyAlignment="1">
      <alignment horizontal="center"/>
    </xf>
    <xf numFmtId="0" fontId="50" fillId="0" borderId="43" xfId="2" applyFont="1" applyFill="1" applyBorder="1" applyAlignment="1">
      <alignment horizontal="left"/>
    </xf>
    <xf numFmtId="0" fontId="69" fillId="0" borderId="0" xfId="0" applyFont="1"/>
    <xf numFmtId="0" fontId="63" fillId="0" borderId="1" xfId="0" applyFont="1" applyBorder="1" applyAlignment="1">
      <alignment horizontal="left"/>
    </xf>
    <xf numFmtId="0" fontId="63" fillId="0" borderId="1" xfId="0" applyFont="1" applyBorder="1" applyAlignment="1">
      <alignment horizontal="center"/>
    </xf>
    <xf numFmtId="165" fontId="42" fillId="0" borderId="1" xfId="0" applyNumberFormat="1" applyFont="1" applyBorder="1" applyAlignment="1">
      <alignment horizontal="center"/>
    </xf>
    <xf numFmtId="0" fontId="12" fillId="9" borderId="0" xfId="0" applyFont="1" applyFill="1" applyBorder="1"/>
    <xf numFmtId="2" fontId="12" fillId="9" borderId="0" xfId="0" applyNumberFormat="1" applyFont="1" applyFill="1"/>
    <xf numFmtId="43" fontId="45" fillId="0" borderId="0" xfId="3" applyNumberFormat="1" applyFont="1" applyFill="1"/>
    <xf numFmtId="9" fontId="33" fillId="9" borderId="0" xfId="23" applyFont="1" applyFill="1" applyBorder="1"/>
    <xf numFmtId="0" fontId="45" fillId="0" borderId="0" xfId="2" applyFont="1" applyFill="1" applyBorder="1" applyAlignment="1">
      <alignment horizontal="left"/>
    </xf>
    <xf numFmtId="0" fontId="69" fillId="0" borderId="0" xfId="2" applyFont="1" applyFill="1" applyBorder="1" applyAlignment="1">
      <alignment horizontal="left"/>
    </xf>
    <xf numFmtId="0" fontId="33" fillId="9" borderId="0" xfId="0" applyFont="1" applyFill="1"/>
    <xf numFmtId="0" fontId="33" fillId="9" borderId="0" xfId="0" applyFont="1" applyFill="1" applyBorder="1"/>
    <xf numFmtId="0" fontId="33" fillId="0" borderId="0" xfId="0" applyFont="1"/>
    <xf numFmtId="0" fontId="48" fillId="9" borderId="0" xfId="0" applyFont="1" applyFill="1"/>
    <xf numFmtId="0" fontId="48" fillId="9" borderId="0" xfId="0" applyFont="1" applyFill="1" applyBorder="1"/>
    <xf numFmtId="0" fontId="51" fillId="9" borderId="43" xfId="0" applyFont="1" applyFill="1" applyBorder="1"/>
    <xf numFmtId="0" fontId="48" fillId="0" borderId="0" xfId="0" applyFont="1"/>
    <xf numFmtId="0" fontId="38" fillId="9" borderId="43" xfId="0" applyFont="1" applyFill="1" applyBorder="1"/>
    <xf numFmtId="1" fontId="38" fillId="9" borderId="43" xfId="0" applyNumberFormat="1" applyFont="1" applyFill="1" applyBorder="1"/>
    <xf numFmtId="164" fontId="33" fillId="9" borderId="0" xfId="0" applyNumberFormat="1" applyFont="1" applyFill="1" applyBorder="1"/>
    <xf numFmtId="0" fontId="51" fillId="9" borderId="40" xfId="0" applyFont="1" applyFill="1" applyBorder="1"/>
    <xf numFmtId="0" fontId="38" fillId="9" borderId="40" xfId="0" applyFont="1" applyFill="1" applyBorder="1"/>
    <xf numFmtId="1" fontId="38" fillId="9" borderId="40" xfId="0" applyNumberFormat="1" applyFont="1" applyFill="1" applyBorder="1"/>
    <xf numFmtId="0" fontId="38" fillId="9" borderId="27" xfId="0" applyFont="1" applyFill="1" applyBorder="1"/>
    <xf numFmtId="1" fontId="38" fillId="9" borderId="27" xfId="0" applyNumberFormat="1" applyFont="1" applyFill="1" applyBorder="1"/>
    <xf numFmtId="164" fontId="33" fillId="9" borderId="0" xfId="24" applyNumberFormat="1" applyFont="1" applyFill="1"/>
    <xf numFmtId="0" fontId="38" fillId="9" borderId="0" xfId="0" applyFont="1" applyFill="1" applyBorder="1"/>
    <xf numFmtId="0" fontId="51" fillId="9" borderId="43" xfId="0" applyFont="1" applyFill="1" applyBorder="1"/>
    <xf numFmtId="0" fontId="51" fillId="14" borderId="43" xfId="0" applyFont="1" applyFill="1" applyBorder="1"/>
    <xf numFmtId="166" fontId="38" fillId="14" borderId="43" xfId="0" applyNumberFormat="1" applyFont="1" applyFill="1" applyBorder="1"/>
    <xf numFmtId="0" fontId="12" fillId="9" borderId="0" xfId="0" applyFont="1" applyFill="1"/>
    <xf numFmtId="0" fontId="80" fillId="0" borderId="0" xfId="0" applyFont="1" applyAlignment="1">
      <alignment horizontal="left" vertical="center"/>
    </xf>
    <xf numFmtId="0" fontId="12" fillId="0" borderId="0" xfId="21" applyNumberFormat="1" applyFont="1"/>
    <xf numFmtId="0" fontId="42" fillId="0" borderId="0" xfId="11" applyNumberFormat="1" applyFont="1" applyBorder="1"/>
    <xf numFmtId="0" fontId="50" fillId="0" borderId="1" xfId="2" applyFont="1" applyFill="1" applyBorder="1"/>
    <xf numFmtId="0" fontId="50" fillId="0" borderId="1" xfId="2" applyFont="1" applyFill="1" applyBorder="1" applyAlignment="1">
      <alignment horizontal="center"/>
    </xf>
    <xf numFmtId="2" fontId="38" fillId="0" borderId="1" xfId="4" applyNumberFormat="1" applyFont="1" applyFill="1" applyBorder="1" applyAlignment="1">
      <alignment horizontal="center"/>
    </xf>
    <xf numFmtId="2" fontId="43" fillId="0" borderId="1" xfId="2" applyNumberFormat="1" applyFont="1" applyFill="1" applyBorder="1" applyAlignment="1">
      <alignment horizontal="center"/>
    </xf>
    <xf numFmtId="0" fontId="81" fillId="0" borderId="0" xfId="1" applyFont="1" applyFill="1" applyBorder="1"/>
    <xf numFmtId="164" fontId="38" fillId="0" borderId="1" xfId="15" applyNumberFormat="1" applyFont="1" applyFill="1" applyBorder="1" applyAlignment="1">
      <alignment horizontal="right"/>
    </xf>
    <xf numFmtId="0" fontId="46" fillId="9" borderId="0" xfId="0" applyFont="1" applyFill="1" applyBorder="1" applyAlignment="1">
      <alignment vertical="center"/>
    </xf>
    <xf numFmtId="0" fontId="55" fillId="9" borderId="0" xfId="6" applyFont="1" applyFill="1" applyAlignment="1">
      <alignment horizontal="left" vertical="center" wrapText="1"/>
    </xf>
    <xf numFmtId="0" fontId="12" fillId="9" borderId="0" xfId="0" applyFont="1" applyFill="1" applyAlignment="1">
      <alignment horizontal="center" vertical="top" wrapText="1"/>
    </xf>
    <xf numFmtId="0" fontId="12" fillId="9" borderId="0" xfId="0" applyFont="1" applyFill="1" applyAlignment="1">
      <alignment horizontal="left" vertical="center" wrapText="1"/>
    </xf>
    <xf numFmtId="0" fontId="70" fillId="9" borderId="10" xfId="0" applyFont="1" applyFill="1" applyBorder="1" applyAlignment="1">
      <alignment horizontal="left" vertical="center" wrapText="1"/>
    </xf>
    <xf numFmtId="0" fontId="54" fillId="9" borderId="0" xfId="1" applyFont="1" applyFill="1" applyBorder="1" applyAlignment="1">
      <alignment vertical="center"/>
    </xf>
    <xf numFmtId="0" fontId="12" fillId="9" borderId="1" xfId="0" applyFont="1" applyFill="1" applyBorder="1" applyAlignment="1">
      <alignment horizontal="center"/>
    </xf>
    <xf numFmtId="14" fontId="12" fillId="9" borderId="1" xfId="0" applyNumberFormat="1" applyFont="1" applyFill="1" applyBorder="1" applyAlignment="1">
      <alignment horizontal="center"/>
    </xf>
    <xf numFmtId="0" fontId="46" fillId="9" borderId="14" xfId="0" applyFont="1" applyFill="1" applyBorder="1" applyAlignment="1">
      <alignment vertical="center" wrapText="1"/>
    </xf>
    <xf numFmtId="0" fontId="46" fillId="9" borderId="20" xfId="0" applyFont="1" applyFill="1" applyBorder="1" applyAlignment="1">
      <alignment vertical="center" wrapText="1"/>
    </xf>
    <xf numFmtId="0" fontId="12" fillId="9" borderId="1" xfId="0" applyFont="1" applyFill="1" applyBorder="1" applyAlignment="1">
      <alignment wrapText="1"/>
    </xf>
    <xf numFmtId="0" fontId="12" fillId="9" borderId="1" xfId="0" applyFont="1" applyFill="1" applyBorder="1"/>
    <xf numFmtId="0" fontId="46" fillId="9" borderId="37" xfId="0" applyFont="1" applyFill="1" applyBorder="1" applyAlignment="1">
      <alignment vertical="center" wrapText="1"/>
    </xf>
    <xf numFmtId="0" fontId="12" fillId="9" borderId="0" xfId="0" applyFont="1" applyFill="1" applyBorder="1" applyAlignment="1">
      <alignment horizontal="center"/>
    </xf>
    <xf numFmtId="0" fontId="12" fillId="9" borderId="0" xfId="0" applyFont="1" applyFill="1" applyBorder="1" applyAlignment="1">
      <alignment wrapText="1"/>
    </xf>
    <xf numFmtId="0" fontId="46" fillId="9" borderId="43" xfId="1" applyFont="1" applyFill="1" applyBorder="1" applyAlignment="1">
      <alignment vertical="center" wrapText="1"/>
    </xf>
    <xf numFmtId="0" fontId="46" fillId="9" borderId="48" xfId="1" applyFont="1" applyFill="1" applyBorder="1" applyAlignment="1">
      <alignment vertical="center" wrapText="1"/>
    </xf>
    <xf numFmtId="0" fontId="46" fillId="9" borderId="0" xfId="1" applyFont="1" applyFill="1" applyBorder="1" applyAlignment="1">
      <alignment vertical="center" wrapText="1"/>
    </xf>
    <xf numFmtId="0" fontId="46" fillId="9" borderId="1" xfId="1" applyFont="1" applyFill="1" applyBorder="1" applyAlignment="1">
      <alignment vertical="center"/>
    </xf>
    <xf numFmtId="0" fontId="38" fillId="0" borderId="0" xfId="0" applyFont="1" applyBorder="1" applyAlignment="1">
      <alignment horizontal="right"/>
    </xf>
    <xf numFmtId="167" fontId="51" fillId="0" borderId="20" xfId="0" applyNumberFormat="1" applyFont="1" applyBorder="1" applyAlignment="1">
      <alignment horizontal="right"/>
    </xf>
    <xf numFmtId="165" fontId="42" fillId="0" borderId="43" xfId="0" applyNumberFormat="1" applyFont="1" applyFill="1" applyBorder="1" applyAlignment="1">
      <alignment horizontal="right"/>
    </xf>
    <xf numFmtId="3" fontId="42" fillId="0" borderId="0" xfId="0" applyNumberFormat="1" applyFont="1" applyAlignment="1">
      <alignment horizontal="center"/>
    </xf>
    <xf numFmtId="0" fontId="43" fillId="0" borderId="0" xfId="2" applyFont="1" applyFill="1" applyAlignment="1">
      <alignment horizontal="center"/>
    </xf>
    <xf numFmtId="3" fontId="43" fillId="0" borderId="0" xfId="2" applyNumberFormat="1" applyFont="1" applyFill="1" applyAlignment="1">
      <alignment horizontal="center"/>
    </xf>
    <xf numFmtId="170" fontId="43" fillId="0" borderId="0" xfId="2" applyNumberFormat="1" applyFont="1" applyFill="1" applyBorder="1" applyAlignment="1">
      <alignment horizontal="center"/>
    </xf>
    <xf numFmtId="0" fontId="43" fillId="0" borderId="0" xfId="2" applyFont="1" applyFill="1" applyBorder="1" applyAlignment="1">
      <alignment horizontal="center"/>
    </xf>
    <xf numFmtId="3" fontId="43" fillId="0" borderId="0" xfId="2" applyNumberFormat="1" applyFont="1" applyFill="1" applyBorder="1" applyAlignment="1">
      <alignment horizontal="center"/>
    </xf>
    <xf numFmtId="3" fontId="43" fillId="0" borderId="2" xfId="2" applyNumberFormat="1" applyFont="1" applyFill="1" applyBorder="1" applyAlignment="1">
      <alignment horizontal="center"/>
    </xf>
    <xf numFmtId="2" fontId="43" fillId="0" borderId="2" xfId="2" applyNumberFormat="1" applyFont="1" applyFill="1" applyBorder="1" applyAlignment="1">
      <alignment horizontal="center"/>
    </xf>
    <xf numFmtId="169" fontId="38" fillId="0" borderId="1" xfId="7" applyNumberFormat="1" applyFont="1" applyFill="1" applyBorder="1" applyAlignment="1">
      <alignment horizontal="right"/>
    </xf>
    <xf numFmtId="0" fontId="45" fillId="0" borderId="0" xfId="3" applyFont="1" applyFill="1" applyAlignment="1">
      <alignment horizontal="right"/>
    </xf>
    <xf numFmtId="2" fontId="45" fillId="0" borderId="0" xfId="3" applyNumberFormat="1" applyFont="1" applyFill="1" applyAlignment="1">
      <alignment horizontal="right"/>
    </xf>
    <xf numFmtId="9" fontId="38" fillId="0" borderId="1" xfId="21" applyFont="1" applyFill="1" applyBorder="1" applyAlignment="1">
      <alignment horizontal="right"/>
    </xf>
    <xf numFmtId="0" fontId="36" fillId="0" borderId="0" xfId="0" applyFont="1" applyFill="1"/>
    <xf numFmtId="0" fontId="63" fillId="0" borderId="8" xfId="0" applyFont="1" applyBorder="1" applyAlignment="1">
      <alignment horizontal="left"/>
    </xf>
    <xf numFmtId="43" fontId="42" fillId="8" borderId="20" xfId="0" applyNumberFormat="1" applyFont="1" applyFill="1" applyBorder="1"/>
    <xf numFmtId="0" fontId="38" fillId="8" borderId="20" xfId="0" applyFont="1" applyFill="1" applyBorder="1"/>
    <xf numFmtId="0" fontId="38" fillId="8" borderId="0" xfId="0" applyFont="1" applyFill="1" applyBorder="1"/>
    <xf numFmtId="166" fontId="51" fillId="0" borderId="0" xfId="0" applyNumberFormat="1" applyFont="1" applyFill="1" applyBorder="1" applyAlignment="1">
      <alignment horizontal="right"/>
    </xf>
    <xf numFmtId="0" fontId="43" fillId="0" borderId="0" xfId="0" applyFont="1" applyFill="1" applyBorder="1" applyAlignment="1">
      <alignment horizontal="right"/>
    </xf>
    <xf numFmtId="166" fontId="42" fillId="0" borderId="43" xfId="15" applyNumberFormat="1" applyFont="1" applyFill="1" applyBorder="1" applyAlignment="1">
      <alignment horizontal="right"/>
    </xf>
    <xf numFmtId="9" fontId="42" fillId="0" borderId="43" xfId="21" applyFont="1" applyFill="1" applyBorder="1" applyAlignment="1">
      <alignment horizontal="right"/>
    </xf>
    <xf numFmtId="9" fontId="42" fillId="0" borderId="43" xfId="0" applyNumberFormat="1" applyFont="1" applyFill="1" applyBorder="1" applyAlignment="1">
      <alignment horizontal="right"/>
    </xf>
    <xf numFmtId="0" fontId="38" fillId="9" borderId="0" xfId="0" applyFont="1" applyFill="1"/>
    <xf numFmtId="0" fontId="50" fillId="9" borderId="1" xfId="3" applyFont="1" applyFill="1" applyBorder="1" applyAlignment="1">
      <alignment horizontal="right"/>
    </xf>
    <xf numFmtId="1" fontId="38" fillId="9" borderId="1" xfId="5" applyNumberFormat="1" applyFont="1" applyFill="1" applyBorder="1" applyAlignment="1">
      <alignment horizontal="right"/>
    </xf>
    <xf numFmtId="1" fontId="38" fillId="9" borderId="43" xfId="5" applyNumberFormat="1" applyFont="1" applyFill="1" applyBorder="1" applyAlignment="1">
      <alignment horizontal="right"/>
    </xf>
    <xf numFmtId="1" fontId="38" fillId="9" borderId="0" xfId="0" applyNumberFormat="1" applyFont="1" applyFill="1" applyAlignment="1">
      <alignment horizontal="right"/>
    </xf>
    <xf numFmtId="0" fontId="48" fillId="9" borderId="0" xfId="0" applyFont="1" applyFill="1"/>
    <xf numFmtId="0" fontId="38" fillId="9" borderId="20" xfId="0" applyFont="1" applyFill="1" applyBorder="1"/>
    <xf numFmtId="1" fontId="38" fillId="9" borderId="20" xfId="0" applyNumberFormat="1" applyFont="1" applyFill="1" applyBorder="1"/>
    <xf numFmtId="1" fontId="38" fillId="9" borderId="20" xfId="0" applyNumberFormat="1" applyFont="1" applyFill="1" applyBorder="1" applyAlignment="1">
      <alignment horizontal="right"/>
    </xf>
    <xf numFmtId="1" fontId="38" fillId="9" borderId="43" xfId="0" applyNumberFormat="1" applyFont="1" applyFill="1" applyBorder="1" applyAlignment="1">
      <alignment horizontal="right"/>
    </xf>
    <xf numFmtId="0" fontId="51" fillId="9" borderId="0" xfId="0" applyFont="1" applyFill="1"/>
    <xf numFmtId="0" fontId="43" fillId="9" borderId="0" xfId="2" applyFont="1" applyFill="1"/>
    <xf numFmtId="0" fontId="42" fillId="9" borderId="0" xfId="0" applyFont="1" applyFill="1" applyAlignment="1">
      <alignment horizontal="center"/>
    </xf>
    <xf numFmtId="0" fontId="11" fillId="9" borderId="0" xfId="0" applyFont="1" applyFill="1"/>
    <xf numFmtId="0" fontId="33" fillId="8" borderId="20" xfId="0" applyFont="1" applyFill="1" applyBorder="1"/>
    <xf numFmtId="43" fontId="11" fillId="9" borderId="20" xfId="27" applyNumberFormat="1" applyFont="1" applyFill="1" applyBorder="1"/>
    <xf numFmtId="0" fontId="36" fillId="9" borderId="0" xfId="0" applyFont="1" applyFill="1" applyBorder="1"/>
    <xf numFmtId="0" fontId="11" fillId="9" borderId="0" xfId="0" applyFont="1" applyFill="1" applyBorder="1"/>
    <xf numFmtId="0" fontId="77" fillId="9" borderId="0" xfId="0" applyFont="1" applyFill="1" applyBorder="1"/>
    <xf numFmtId="0" fontId="63" fillId="9" borderId="0" xfId="0" applyFont="1" applyFill="1"/>
    <xf numFmtId="0" fontId="63" fillId="9" borderId="20" xfId="0" applyFont="1" applyFill="1" applyBorder="1"/>
    <xf numFmtId="0" fontId="42" fillId="9" borderId="20" xfId="0" applyFont="1" applyFill="1" applyBorder="1"/>
    <xf numFmtId="2" fontId="42" fillId="9" borderId="20" xfId="31" applyNumberFormat="1" applyFont="1" applyFill="1" applyBorder="1"/>
    <xf numFmtId="164" fontId="38" fillId="9" borderId="1" xfId="5" applyNumberFormat="1" applyFont="1" applyFill="1" applyBorder="1"/>
    <xf numFmtId="0" fontId="38" fillId="9" borderId="0" xfId="0" applyFont="1" applyFill="1"/>
    <xf numFmtId="0" fontId="38" fillId="9" borderId="43" xfId="0" applyFont="1" applyFill="1" applyBorder="1"/>
    <xf numFmtId="1" fontId="38" fillId="9" borderId="43" xfId="0" applyNumberFormat="1" applyFont="1" applyFill="1" applyBorder="1"/>
    <xf numFmtId="0" fontId="83" fillId="9" borderId="0" xfId="0" applyFont="1" applyFill="1"/>
    <xf numFmtId="0" fontId="51" fillId="9" borderId="43" xfId="17" applyFont="1" applyFill="1" applyBorder="1"/>
    <xf numFmtId="0" fontId="38" fillId="0" borderId="0" xfId="0" applyFont="1"/>
    <xf numFmtId="0" fontId="50" fillId="0" borderId="1" xfId="3" applyFont="1" applyFill="1" applyBorder="1" applyAlignment="1">
      <alignment horizontal="center"/>
    </xf>
    <xf numFmtId="164" fontId="38" fillId="0" borderId="1" xfId="5" applyNumberFormat="1" applyFont="1" applyFill="1" applyBorder="1" applyAlignment="1">
      <alignment horizontal="center"/>
    </xf>
    <xf numFmtId="164" fontId="42" fillId="9" borderId="43" xfId="0" applyNumberFormat="1" applyFont="1" applyFill="1" applyBorder="1"/>
    <xf numFmtId="0" fontId="63" fillId="9" borderId="0" xfId="0" applyFont="1" applyFill="1"/>
    <xf numFmtId="2" fontId="42" fillId="9" borderId="0" xfId="22" applyNumberFormat="1" applyFont="1" applyFill="1"/>
    <xf numFmtId="2" fontId="42" fillId="9" borderId="40" xfId="0" applyNumberFormat="1" applyFont="1" applyFill="1" applyBorder="1"/>
    <xf numFmtId="2" fontId="42" fillId="9" borderId="27" xfId="0" applyNumberFormat="1" applyFont="1" applyFill="1" applyBorder="1"/>
    <xf numFmtId="0" fontId="43" fillId="9" borderId="0" xfId="2" applyFont="1" applyFill="1" applyBorder="1"/>
    <xf numFmtId="0" fontId="42" fillId="9" borderId="0" xfId="0" applyFont="1" applyFill="1" applyBorder="1" applyAlignment="1">
      <alignment horizontal="center"/>
    </xf>
    <xf numFmtId="0" fontId="79" fillId="9" borderId="0" xfId="0" applyFont="1" applyFill="1" applyBorder="1"/>
    <xf numFmtId="0" fontId="51" fillId="9" borderId="0" xfId="0" applyFont="1" applyFill="1" applyBorder="1"/>
    <xf numFmtId="0" fontId="63" fillId="9" borderId="20" xfId="0" applyFont="1" applyFill="1" applyBorder="1" applyAlignment="1">
      <alignment horizontal="center"/>
    </xf>
    <xf numFmtId="0" fontId="63" fillId="9" borderId="40" xfId="0" applyFont="1" applyFill="1" applyBorder="1"/>
    <xf numFmtId="0" fontId="63" fillId="9" borderId="20" xfId="0" applyFont="1" applyFill="1" applyBorder="1" applyAlignment="1">
      <alignment wrapText="1"/>
    </xf>
    <xf numFmtId="0" fontId="51" fillId="9" borderId="20" xfId="0" applyFont="1" applyFill="1" applyBorder="1" applyAlignment="1">
      <alignment horizontal="center" vertical="center" wrapText="1"/>
    </xf>
    <xf numFmtId="0" fontId="51" fillId="9" borderId="11" xfId="0" applyFont="1" applyFill="1" applyBorder="1" applyAlignment="1">
      <alignment horizontal="center" wrapText="1"/>
    </xf>
    <xf numFmtId="0" fontId="51" fillId="9" borderId="20" xfId="0" applyFont="1" applyFill="1" applyBorder="1" applyAlignment="1">
      <alignment horizontal="center" wrapText="1"/>
    </xf>
    <xf numFmtId="0" fontId="51" fillId="9" borderId="41" xfId="0" applyFont="1" applyFill="1" applyBorder="1" applyAlignment="1">
      <alignment horizontal="center" wrapText="1"/>
    </xf>
    <xf numFmtId="0" fontId="51" fillId="9" borderId="42" xfId="0" applyFont="1" applyFill="1" applyBorder="1" applyAlignment="1">
      <alignment horizontal="center" wrapText="1"/>
    </xf>
    <xf numFmtId="164" fontId="42" fillId="9" borderId="20" xfId="0" applyNumberFormat="1" applyFont="1" applyFill="1" applyBorder="1"/>
    <xf numFmtId="164" fontId="38" fillId="9" borderId="11" xfId="0" applyNumberFormat="1" applyFont="1" applyFill="1" applyBorder="1"/>
    <xf numFmtId="164" fontId="38" fillId="9" borderId="20" xfId="0" applyNumberFormat="1" applyFont="1" applyFill="1" applyBorder="1"/>
    <xf numFmtId="164" fontId="38" fillId="9" borderId="41" xfId="0" applyNumberFormat="1" applyFont="1" applyFill="1" applyBorder="1"/>
    <xf numFmtId="164" fontId="38" fillId="9" borderId="42" xfId="0" applyNumberFormat="1" applyFont="1" applyFill="1" applyBorder="1"/>
    <xf numFmtId="164" fontId="51" fillId="9" borderId="11" xfId="0" applyNumberFormat="1" applyFont="1" applyFill="1" applyBorder="1"/>
    <xf numFmtId="9" fontId="85" fillId="9" borderId="20" xfId="0" applyNumberFormat="1" applyFont="1" applyFill="1" applyBorder="1"/>
    <xf numFmtId="164" fontId="42" fillId="9" borderId="11" xfId="0" applyNumberFormat="1" applyFont="1" applyFill="1" applyBorder="1"/>
    <xf numFmtId="164" fontId="42" fillId="9" borderId="41" xfId="0" applyNumberFormat="1" applyFont="1" applyFill="1" applyBorder="1"/>
    <xf numFmtId="164" fontId="42" fillId="9" borderId="42" xfId="0" applyNumberFormat="1" applyFont="1" applyFill="1" applyBorder="1"/>
    <xf numFmtId="164" fontId="74" fillId="9" borderId="20" xfId="0" applyNumberFormat="1" applyFont="1" applyFill="1" applyBorder="1"/>
    <xf numFmtId="164" fontId="74" fillId="9" borderId="27" xfId="0" applyNumberFormat="1" applyFont="1" applyFill="1" applyBorder="1"/>
    <xf numFmtId="164" fontId="74" fillId="9" borderId="41" xfId="0" applyNumberFormat="1" applyFont="1" applyFill="1" applyBorder="1"/>
    <xf numFmtId="164" fontId="74" fillId="9" borderId="42" xfId="0" applyNumberFormat="1" applyFont="1" applyFill="1" applyBorder="1"/>
    <xf numFmtId="0" fontId="10" fillId="9" borderId="0" xfId="0" applyFont="1" applyFill="1"/>
    <xf numFmtId="0" fontId="48" fillId="0" borderId="0" xfId="1" applyFont="1" applyFill="1" applyBorder="1"/>
    <xf numFmtId="0" fontId="36" fillId="9" borderId="0" xfId="0" applyFont="1" applyFill="1"/>
    <xf numFmtId="0" fontId="42" fillId="9" borderId="0" xfId="0" applyFont="1" applyFill="1"/>
    <xf numFmtId="0" fontId="51" fillId="9" borderId="43" xfId="0" applyFont="1" applyFill="1" applyBorder="1"/>
    <xf numFmtId="0" fontId="34" fillId="9" borderId="43" xfId="0" applyFont="1" applyFill="1" applyBorder="1"/>
    <xf numFmtId="164" fontId="38" fillId="9" borderId="43" xfId="0" applyNumberFormat="1" applyFont="1" applyFill="1" applyBorder="1"/>
    <xf numFmtId="0" fontId="10" fillId="9" borderId="0" xfId="0" applyNumberFormat="1" applyFont="1" applyFill="1"/>
    <xf numFmtId="0" fontId="50" fillId="0" borderId="1" xfId="2" applyFont="1" applyFill="1" applyBorder="1" applyAlignment="1">
      <alignment horizontal="right"/>
    </xf>
    <xf numFmtId="164" fontId="43" fillId="0" borderId="1" xfId="2" applyNumberFormat="1" applyFont="1" applyFill="1" applyBorder="1" applyAlignment="1">
      <alignment horizontal="right"/>
    </xf>
    <xf numFmtId="164" fontId="45" fillId="0" borderId="1" xfId="2" applyNumberFormat="1" applyFont="1" applyFill="1" applyBorder="1" applyAlignment="1">
      <alignment horizontal="right"/>
    </xf>
    <xf numFmtId="0" fontId="43" fillId="0" borderId="1" xfId="2" applyFont="1" applyFill="1" applyBorder="1" applyAlignment="1">
      <alignment horizontal="right"/>
    </xf>
    <xf numFmtId="164" fontId="38" fillId="0" borderId="1" xfId="4" applyNumberFormat="1" applyFont="1" applyFill="1" applyBorder="1" applyAlignment="1">
      <alignment horizontal="right"/>
    </xf>
    <xf numFmtId="0" fontId="38" fillId="0" borderId="0" xfId="1" applyFont="1" applyFill="1" applyBorder="1"/>
    <xf numFmtId="0" fontId="9" fillId="9" borderId="0" xfId="0" applyFont="1" applyFill="1"/>
    <xf numFmtId="0" fontId="63" fillId="9" borderId="43" xfId="0" applyFont="1" applyFill="1" applyBorder="1"/>
    <xf numFmtId="164" fontId="42" fillId="9" borderId="43" xfId="0" applyNumberFormat="1" applyFont="1" applyFill="1" applyBorder="1"/>
    <xf numFmtId="0" fontId="42" fillId="9" borderId="0" xfId="0" applyFont="1" applyFill="1"/>
    <xf numFmtId="0" fontId="42" fillId="9" borderId="0" xfId="0" applyFont="1" applyFill="1" applyAlignment="1">
      <alignment horizontal="left"/>
    </xf>
    <xf numFmtId="0" fontId="42" fillId="9" borderId="43" xfId="0" applyFont="1" applyFill="1" applyBorder="1"/>
    <xf numFmtId="0" fontId="63" fillId="9" borderId="43" xfId="0" applyFont="1" applyFill="1" applyBorder="1"/>
    <xf numFmtId="0" fontId="72" fillId="9" borderId="0" xfId="0" applyFont="1" applyFill="1"/>
    <xf numFmtId="0" fontId="36" fillId="9" borderId="0" xfId="0" applyFont="1" applyFill="1"/>
    <xf numFmtId="0" fontId="87" fillId="9" borderId="43" xfId="0" applyFont="1" applyFill="1" applyBorder="1"/>
    <xf numFmtId="164" fontId="85" fillId="9" borderId="43" xfId="0" applyNumberFormat="1" applyFont="1" applyFill="1" applyBorder="1"/>
    <xf numFmtId="0" fontId="42" fillId="9" borderId="41" xfId="0" applyFont="1" applyFill="1" applyBorder="1"/>
    <xf numFmtId="0" fontId="42" fillId="9" borderId="42" xfId="0" applyFont="1" applyFill="1" applyBorder="1"/>
    <xf numFmtId="0" fontId="42" fillId="9" borderId="51" xfId="0" applyFont="1" applyFill="1" applyBorder="1"/>
    <xf numFmtId="0" fontId="63" fillId="9" borderId="41" xfId="0" applyFont="1" applyFill="1" applyBorder="1"/>
    <xf numFmtId="20" fontId="63" fillId="9" borderId="27" xfId="39" applyNumberFormat="1" applyFont="1" applyFill="1" applyBorder="1"/>
    <xf numFmtId="0" fontId="51" fillId="9" borderId="20" xfId="0" applyFont="1" applyFill="1" applyBorder="1"/>
    <xf numFmtId="0" fontId="0" fillId="9" borderId="0" xfId="0" applyFill="1"/>
    <xf numFmtId="0" fontId="51" fillId="9" borderId="0" xfId="0" applyFont="1" applyFill="1" applyBorder="1"/>
    <xf numFmtId="0" fontId="51" fillId="13" borderId="0" xfId="0" applyFont="1" applyFill="1" applyBorder="1" applyAlignment="1"/>
    <xf numFmtId="0" fontId="51" fillId="14" borderId="43" xfId="0" applyFont="1" applyFill="1" applyBorder="1" applyAlignment="1">
      <alignment horizontal="right"/>
    </xf>
    <xf numFmtId="166" fontId="38" fillId="14" borderId="43" xfId="0" applyNumberFormat="1" applyFont="1" applyFill="1" applyBorder="1" applyAlignment="1">
      <alignment horizontal="right"/>
    </xf>
    <xf numFmtId="0" fontId="51" fillId="9" borderId="43" xfId="0" applyFont="1" applyFill="1" applyBorder="1" applyAlignment="1">
      <alignment horizontal="left"/>
    </xf>
    <xf numFmtId="0" fontId="38" fillId="9" borderId="43" xfId="0" applyFont="1" applyFill="1" applyBorder="1" applyAlignment="1">
      <alignment horizontal="left"/>
    </xf>
    <xf numFmtId="0" fontId="51" fillId="14" borderId="43" xfId="0" applyFont="1" applyFill="1" applyBorder="1" applyAlignment="1">
      <alignment horizontal="left"/>
    </xf>
    <xf numFmtId="0" fontId="38" fillId="9" borderId="43" xfId="0" applyFont="1" applyFill="1" applyBorder="1"/>
    <xf numFmtId="164" fontId="74" fillId="0" borderId="1" xfId="0" applyNumberFormat="1" applyFont="1" applyFill="1" applyBorder="1" applyAlignment="1"/>
    <xf numFmtId="164" fontId="38" fillId="0" borderId="1" xfId="0" applyNumberFormat="1" applyFont="1" applyFill="1" applyBorder="1" applyAlignment="1"/>
    <xf numFmtId="168" fontId="50" fillId="0" borderId="8" xfId="0" applyNumberFormat="1" applyFont="1" applyFill="1" applyBorder="1" applyAlignment="1">
      <alignment horizontal="right"/>
    </xf>
    <xf numFmtId="3" fontId="43" fillId="0" borderId="8" xfId="0" applyNumberFormat="1" applyFont="1" applyFill="1" applyBorder="1" applyAlignment="1">
      <alignment horizontal="right"/>
    </xf>
    <xf numFmtId="0" fontId="51" fillId="0" borderId="43" xfId="0" applyFont="1" applyBorder="1" applyAlignment="1">
      <alignment horizontal="left"/>
    </xf>
    <xf numFmtId="165" fontId="51" fillId="0" borderId="43" xfId="0" applyNumberFormat="1" applyFont="1" applyFill="1" applyBorder="1" applyAlignment="1">
      <alignment horizontal="left"/>
    </xf>
    <xf numFmtId="166" fontId="51" fillId="0" borderId="43" xfId="0" applyNumberFormat="1" applyFont="1" applyFill="1" applyBorder="1" applyAlignment="1">
      <alignment horizontal="right"/>
    </xf>
    <xf numFmtId="0" fontId="36" fillId="9" borderId="0" xfId="0" applyFont="1" applyFill="1"/>
    <xf numFmtId="0" fontId="12" fillId="9" borderId="0" xfId="0" applyFont="1" applyFill="1" applyBorder="1"/>
    <xf numFmtId="0" fontId="63" fillId="9" borderId="0" xfId="0" applyFont="1" applyFill="1" applyBorder="1"/>
    <xf numFmtId="0" fontId="63" fillId="9" borderId="0" xfId="0" applyFont="1" applyFill="1" applyBorder="1" applyAlignment="1">
      <alignment horizontal="left"/>
    </xf>
    <xf numFmtId="0" fontId="36" fillId="9" borderId="0" xfId="0" applyFont="1" applyFill="1" applyBorder="1"/>
    <xf numFmtId="0" fontId="42" fillId="9" borderId="0" xfId="0" applyFont="1" applyFill="1" applyBorder="1"/>
    <xf numFmtId="164" fontId="42" fillId="9" borderId="0" xfId="0" applyNumberFormat="1" applyFont="1" applyFill="1" applyBorder="1"/>
    <xf numFmtId="164" fontId="12" fillId="9" borderId="0" xfId="0" applyNumberFormat="1" applyFont="1" applyFill="1" applyBorder="1"/>
    <xf numFmtId="0" fontId="48" fillId="0" borderId="0" xfId="0" applyFont="1"/>
    <xf numFmtId="0" fontId="48" fillId="9" borderId="0" xfId="37" applyFont="1" applyFill="1"/>
    <xf numFmtId="168" fontId="51" fillId="9" borderId="1" xfId="6" applyNumberFormat="1" applyFont="1" applyFill="1" applyBorder="1" applyAlignment="1">
      <alignment horizontal="right"/>
    </xf>
    <xf numFmtId="168" fontId="51" fillId="9" borderId="1" xfId="6" quotePrefix="1" applyNumberFormat="1" applyFont="1" applyFill="1" applyBorder="1" applyAlignment="1">
      <alignment horizontal="right"/>
    </xf>
    <xf numFmtId="0" fontId="38" fillId="9" borderId="0" xfId="16" applyNumberFormat="1" applyFont="1" applyFill="1"/>
    <xf numFmtId="0" fontId="48" fillId="9" borderId="0" xfId="16" applyNumberFormat="1" applyFont="1" applyFill="1"/>
    <xf numFmtId="0" fontId="90" fillId="9" borderId="0" xfId="10" applyFont="1" applyFill="1"/>
    <xf numFmtId="0" fontId="50" fillId="9" borderId="8" xfId="0" applyFont="1" applyFill="1" applyBorder="1" applyAlignment="1">
      <alignment horizontal="center"/>
    </xf>
    <xf numFmtId="168" fontId="50" fillId="9" borderId="8" xfId="0" applyNumberFormat="1" applyFont="1" applyFill="1" applyBorder="1" applyAlignment="1">
      <alignment horizontal="center"/>
    </xf>
    <xf numFmtId="0" fontId="73" fillId="9" borderId="0" xfId="0" applyFont="1" applyFill="1"/>
    <xf numFmtId="0" fontId="50" fillId="9" borderId="8" xfId="0" applyFont="1" applyFill="1" applyBorder="1" applyAlignment="1">
      <alignment horizontal="left"/>
    </xf>
    <xf numFmtId="3" fontId="38" fillId="9" borderId="8" xfId="0" applyNumberFormat="1" applyFont="1" applyFill="1" applyBorder="1" applyAlignment="1">
      <alignment horizontal="center"/>
    </xf>
    <xf numFmtId="3" fontId="42" fillId="9" borderId="8" xfId="0" applyNumberFormat="1" applyFont="1" applyFill="1" applyBorder="1" applyAlignment="1">
      <alignment horizontal="center"/>
    </xf>
    <xf numFmtId="1" fontId="12" fillId="9" borderId="0" xfId="0" applyNumberFormat="1" applyFont="1" applyFill="1"/>
    <xf numFmtId="0" fontId="12" fillId="9" borderId="0" xfId="20" applyFont="1" applyFill="1"/>
    <xf numFmtId="0" fontId="73" fillId="9" borderId="0" xfId="2" applyFont="1" applyFill="1"/>
    <xf numFmtId="164" fontId="43" fillId="9" borderId="0" xfId="3" applyNumberFormat="1" applyFont="1" applyFill="1"/>
    <xf numFmtId="0" fontId="50" fillId="9" borderId="19" xfId="3" applyFont="1" applyFill="1" applyBorder="1" applyAlignment="1">
      <alignment horizontal="left"/>
    </xf>
    <xf numFmtId="0" fontId="51" fillId="9" borderId="19" xfId="5" applyFont="1" applyFill="1" applyBorder="1" applyAlignment="1">
      <alignment horizontal="center"/>
    </xf>
    <xf numFmtId="168" fontId="51" fillId="9" borderId="19" xfId="6" applyNumberFormat="1" applyFont="1" applyFill="1" applyBorder="1" applyAlignment="1">
      <alignment horizontal="center"/>
    </xf>
    <xf numFmtId="168" fontId="51" fillId="9" borderId="19" xfId="6" quotePrefix="1" applyNumberFormat="1" applyFont="1" applyFill="1" applyBorder="1" applyAlignment="1">
      <alignment horizontal="center"/>
    </xf>
    <xf numFmtId="175" fontId="38" fillId="9" borderId="19" xfId="4" applyNumberFormat="1" applyFont="1" applyFill="1" applyBorder="1" applyAlignment="1">
      <alignment horizontal="center"/>
    </xf>
    <xf numFmtId="164" fontId="38" fillId="9" borderId="19" xfId="5" applyNumberFormat="1" applyFont="1" applyFill="1" applyBorder="1" applyAlignment="1">
      <alignment horizontal="center"/>
    </xf>
    <xf numFmtId="0" fontId="45" fillId="9" borderId="0" xfId="3" applyFont="1" applyFill="1" applyBorder="1"/>
    <xf numFmtId="164" fontId="43" fillId="9" borderId="19" xfId="3" applyNumberFormat="1" applyFont="1" applyFill="1" applyBorder="1" applyAlignment="1">
      <alignment horizontal="center"/>
    </xf>
    <xf numFmtId="175" fontId="43" fillId="9" borderId="19" xfId="2" applyNumberFormat="1" applyFont="1" applyFill="1" applyBorder="1" applyAlignment="1">
      <alignment horizontal="center"/>
    </xf>
    <xf numFmtId="0" fontId="59" fillId="9" borderId="0" xfId="3" applyFont="1" applyFill="1" applyBorder="1"/>
    <xf numFmtId="175" fontId="73" fillId="9" borderId="0" xfId="3" applyNumberFormat="1" applyFont="1" applyFill="1"/>
    <xf numFmtId="0" fontId="50" fillId="0" borderId="43" xfId="2" applyFont="1" applyFill="1" applyBorder="1"/>
    <xf numFmtId="167" fontId="51" fillId="0" borderId="43" xfId="0" applyNumberFormat="1" applyFont="1" applyBorder="1" applyAlignment="1">
      <alignment horizontal="center"/>
    </xf>
    <xf numFmtId="0" fontId="51" fillId="0" borderId="43" xfId="0" applyFont="1" applyFill="1" applyBorder="1"/>
    <xf numFmtId="3" fontId="63" fillId="0" borderId="43" xfId="0" applyNumberFormat="1" applyFont="1" applyFill="1" applyBorder="1" applyAlignment="1">
      <alignment horizontal="center"/>
    </xf>
    <xf numFmtId="3" fontId="43" fillId="0" borderId="43" xfId="2" applyNumberFormat="1" applyFont="1" applyFill="1" applyBorder="1" applyAlignment="1">
      <alignment horizontal="center"/>
    </xf>
    <xf numFmtId="0" fontId="43" fillId="0" borderId="43" xfId="2" applyFont="1" applyFill="1" applyBorder="1" applyAlignment="1">
      <alignment horizontal="center"/>
    </xf>
    <xf numFmtId="0" fontId="43" fillId="0" borderId="43" xfId="2" applyFont="1" applyFill="1" applyBorder="1"/>
    <xf numFmtId="3" fontId="50" fillId="0" borderId="43" xfId="2" applyNumberFormat="1" applyFont="1" applyFill="1" applyBorder="1" applyAlignment="1">
      <alignment horizontal="center"/>
    </xf>
    <xf numFmtId="0" fontId="50" fillId="0" borderId="9" xfId="2" applyFont="1" applyFill="1" applyBorder="1"/>
    <xf numFmtId="0" fontId="43" fillId="0" borderId="52" xfId="2" applyFont="1" applyFill="1" applyBorder="1" applyAlignment="1">
      <alignment horizontal="center"/>
    </xf>
    <xf numFmtId="3" fontId="43" fillId="0" borderId="52" xfId="2" applyNumberFormat="1" applyFont="1" applyFill="1" applyBorder="1" applyAlignment="1">
      <alignment horizontal="center"/>
    </xf>
    <xf numFmtId="3" fontId="64" fillId="0" borderId="43" xfId="2" applyNumberFormat="1" applyFont="1" applyFill="1" applyBorder="1" applyAlignment="1">
      <alignment horizontal="center"/>
    </xf>
    <xf numFmtId="167" fontId="51" fillId="0" borderId="43" xfId="0" applyNumberFormat="1" applyFont="1" applyBorder="1" applyAlignment="1">
      <alignment horizontal="right"/>
    </xf>
    <xf numFmtId="165" fontId="63" fillId="0" borderId="43" xfId="0" applyNumberFormat="1" applyFont="1" applyFill="1" applyBorder="1" applyAlignment="1">
      <alignment horizontal="right"/>
    </xf>
    <xf numFmtId="0" fontId="34" fillId="9" borderId="20" xfId="0" applyFont="1" applyFill="1" applyBorder="1"/>
    <xf numFmtId="0" fontId="89" fillId="9" borderId="0" xfId="0" applyFont="1" applyFill="1" applyBorder="1"/>
    <xf numFmtId="0" fontId="43" fillId="0" borderId="0" xfId="3" applyFont="1" applyFill="1" applyAlignment="1">
      <alignment horizontal="left"/>
    </xf>
    <xf numFmtId="167" fontId="51" fillId="0" borderId="1" xfId="0" applyNumberFormat="1" applyFont="1" applyBorder="1" applyAlignment="1">
      <alignment horizontal="right" indent="1"/>
    </xf>
    <xf numFmtId="165" fontId="74" fillId="0" borderId="1" xfId="11" applyNumberFormat="1" applyFont="1" applyFill="1" applyBorder="1" applyAlignment="1">
      <alignment horizontal="right" indent="1"/>
    </xf>
    <xf numFmtId="165" fontId="38" fillId="0" borderId="1" xfId="11" applyNumberFormat="1" applyFont="1" applyFill="1" applyBorder="1" applyAlignment="1">
      <alignment horizontal="right" indent="1"/>
    </xf>
    <xf numFmtId="0" fontId="51" fillId="0" borderId="8" xfId="0" applyFont="1" applyBorder="1" applyAlignment="1">
      <alignment horizontal="right"/>
    </xf>
    <xf numFmtId="3" fontId="38" fillId="0" borderId="8" xfId="0" applyNumberFormat="1" applyFont="1" applyFill="1" applyBorder="1" applyAlignment="1">
      <alignment horizontal="right"/>
    </xf>
    <xf numFmtId="165" fontId="38" fillId="0" borderId="1" xfId="11" applyNumberFormat="1" applyFont="1" applyFill="1" applyBorder="1" applyAlignment="1">
      <alignment horizontal="right"/>
    </xf>
    <xf numFmtId="164" fontId="38" fillId="0" borderId="1" xfId="0" applyNumberFormat="1" applyFont="1" applyFill="1" applyBorder="1" applyAlignment="1">
      <alignment horizontal="right"/>
    </xf>
    <xf numFmtId="166" fontId="38" fillId="0" borderId="1" xfId="0" applyNumberFormat="1" applyFont="1" applyFill="1" applyBorder="1" applyAlignment="1">
      <alignment horizontal="right"/>
    </xf>
    <xf numFmtId="169" fontId="38" fillId="0" borderId="1" xfId="0" applyNumberFormat="1" applyFont="1" applyFill="1" applyBorder="1" applyAlignment="1">
      <alignment horizontal="right"/>
    </xf>
    <xf numFmtId="178" fontId="38" fillId="0" borderId="1" xfId="0" applyNumberFormat="1" applyFont="1" applyFill="1" applyBorder="1" applyAlignment="1">
      <alignment horizontal="right"/>
    </xf>
    <xf numFmtId="0" fontId="50" fillId="0" borderId="0" xfId="2" applyFont="1" applyFill="1" applyAlignment="1">
      <alignment horizontal="left"/>
    </xf>
    <xf numFmtId="0" fontId="42" fillId="0" borderId="0" xfId="0" applyFont="1" applyAlignment="1">
      <alignment horizontal="left"/>
    </xf>
    <xf numFmtId="0" fontId="50" fillId="0" borderId="1" xfId="3" applyFont="1" applyFill="1" applyBorder="1" applyAlignment="1">
      <alignment horizontal="left"/>
    </xf>
    <xf numFmtId="0" fontId="85" fillId="0" borderId="0" xfId="0" applyFont="1"/>
    <xf numFmtId="0" fontId="42" fillId="0" borderId="0" xfId="19" applyFont="1"/>
    <xf numFmtId="0" fontId="85" fillId="0" borderId="0" xfId="0" applyFont="1"/>
    <xf numFmtId="0" fontId="43" fillId="0" borderId="1" xfId="3" applyFont="1" applyFill="1" applyBorder="1" applyAlignment="1">
      <alignment horizontal="right"/>
    </xf>
    <xf numFmtId="0" fontId="63" fillId="0" borderId="1" xfId="0" applyFont="1" applyBorder="1" applyAlignment="1">
      <alignment horizontal="right"/>
    </xf>
    <xf numFmtId="165" fontId="42" fillId="0" borderId="1" xfId="0" applyNumberFormat="1" applyFont="1" applyBorder="1" applyAlignment="1">
      <alignment horizontal="right"/>
    </xf>
    <xf numFmtId="0" fontId="51" fillId="9" borderId="0" xfId="18" applyFont="1" applyFill="1"/>
    <xf numFmtId="2" fontId="42" fillId="9" borderId="18" xfId="0" applyNumberFormat="1" applyFont="1" applyFill="1" applyBorder="1"/>
    <xf numFmtId="2" fontId="42" fillId="9" borderId="53" xfId="0" applyNumberFormat="1" applyFont="1" applyFill="1" applyBorder="1"/>
    <xf numFmtId="0" fontId="42" fillId="9" borderId="43" xfId="0" applyFont="1" applyFill="1" applyBorder="1"/>
    <xf numFmtId="1" fontId="42" fillId="9" borderId="0" xfId="0" applyNumberFormat="1" applyFont="1" applyFill="1" applyBorder="1"/>
    <xf numFmtId="0" fontId="63" fillId="9" borderId="42" xfId="0" applyFont="1" applyFill="1" applyBorder="1"/>
    <xf numFmtId="1" fontId="42" fillId="9" borderId="42" xfId="0" applyNumberFormat="1" applyFont="1" applyFill="1" applyBorder="1"/>
    <xf numFmtId="1" fontId="42" fillId="9" borderId="53" xfId="0" applyNumberFormat="1" applyFont="1" applyFill="1" applyBorder="1"/>
    <xf numFmtId="1" fontId="42" fillId="9" borderId="18" xfId="0" applyNumberFormat="1" applyFont="1" applyFill="1" applyBorder="1"/>
    <xf numFmtId="1" fontId="42" fillId="9" borderId="54" xfId="0" applyNumberFormat="1" applyFont="1" applyFill="1" applyBorder="1"/>
    <xf numFmtId="0" fontId="63" fillId="9" borderId="43" xfId="0" applyFont="1" applyFill="1" applyBorder="1"/>
    <xf numFmtId="167" fontId="51" fillId="9" borderId="43" xfId="0" applyNumberFormat="1" applyFont="1" applyFill="1" applyBorder="1"/>
    <xf numFmtId="167" fontId="51" fillId="15" borderId="43" xfId="0" applyNumberFormat="1" applyFont="1" applyFill="1" applyBorder="1"/>
    <xf numFmtId="0" fontId="34" fillId="15" borderId="43" xfId="0" applyFont="1" applyFill="1" applyBorder="1"/>
    <xf numFmtId="0" fontId="51" fillId="9" borderId="20" xfId="0" applyFont="1" applyFill="1" applyBorder="1" applyAlignment="1">
      <alignment horizontal="left" wrapText="1"/>
    </xf>
    <xf numFmtId="0" fontId="8" fillId="9" borderId="0" xfId="0" applyFont="1" applyFill="1"/>
    <xf numFmtId="0" fontId="8" fillId="9" borderId="43" xfId="0" applyFont="1" applyFill="1" applyBorder="1"/>
    <xf numFmtId="164" fontId="8" fillId="9" borderId="43" xfId="0" applyNumberFormat="1" applyFont="1" applyFill="1" applyBorder="1"/>
    <xf numFmtId="0" fontId="36" fillId="9" borderId="43" xfId="0" applyFont="1" applyFill="1" applyBorder="1"/>
    <xf numFmtId="0" fontId="7" fillId="9" borderId="0" xfId="0" applyFont="1" applyFill="1" applyBorder="1"/>
    <xf numFmtId="0" fontId="36" fillId="9" borderId="0" xfId="41" applyFont="1" applyFill="1"/>
    <xf numFmtId="3" fontId="38" fillId="0" borderId="8" xfId="11" applyNumberFormat="1" applyFont="1" applyFill="1" applyBorder="1" applyAlignment="1">
      <alignment horizontal="center"/>
    </xf>
    <xf numFmtId="0" fontId="45" fillId="0" borderId="0" xfId="2" applyFont="1" applyFill="1" applyAlignment="1">
      <alignment horizontal="center"/>
    </xf>
    <xf numFmtId="164" fontId="43" fillId="0" borderId="0" xfId="2" applyNumberFormat="1" applyFont="1" applyFill="1" applyAlignment="1">
      <alignment horizontal="center"/>
    </xf>
    <xf numFmtId="0" fontId="43" fillId="0" borderId="0" xfId="2" applyFont="1" applyFill="1" applyAlignment="1">
      <alignment horizontal="center" vertical="center"/>
    </xf>
    <xf numFmtId="0" fontId="45" fillId="0" borderId="0" xfId="2" applyFont="1" applyFill="1" applyAlignment="1">
      <alignment horizontal="center" vertical="center"/>
    </xf>
    <xf numFmtId="164" fontId="43" fillId="0" borderId="0" xfId="2" applyNumberFormat="1" applyFont="1" applyFill="1" applyAlignment="1">
      <alignment horizontal="center" vertical="center"/>
    </xf>
    <xf numFmtId="167" fontId="51" fillId="0" borderId="44" xfId="0" applyNumberFormat="1" applyFont="1" applyBorder="1" applyAlignment="1">
      <alignment horizontal="center" vertical="center"/>
    </xf>
    <xf numFmtId="167" fontId="51" fillId="0" borderId="8" xfId="0" applyNumberFormat="1" applyFont="1" applyBorder="1" applyAlignment="1">
      <alignment horizontal="center" vertical="center"/>
    </xf>
    <xf numFmtId="3" fontId="38" fillId="0" borderId="44" xfId="0" applyNumberFormat="1" applyFont="1" applyFill="1" applyBorder="1" applyAlignment="1">
      <alignment horizontal="center" vertical="center"/>
    </xf>
    <xf numFmtId="3" fontId="38" fillId="0" borderId="8" xfId="0" applyNumberFormat="1" applyFont="1" applyFill="1" applyBorder="1" applyAlignment="1">
      <alignment horizontal="center" vertical="center"/>
    </xf>
    <xf numFmtId="3" fontId="38" fillId="0" borderId="8" xfId="11" applyNumberFormat="1" applyFont="1" applyFill="1" applyBorder="1" applyAlignment="1">
      <alignment horizontal="center" vertical="center"/>
    </xf>
    <xf numFmtId="0" fontId="60" fillId="9" borderId="0" xfId="0" applyFont="1" applyFill="1" applyBorder="1"/>
    <xf numFmtId="0" fontId="36" fillId="9" borderId="7" xfId="26" applyFont="1" applyFill="1" applyBorder="1"/>
    <xf numFmtId="0" fontId="50" fillId="0" borderId="43" xfId="0" applyFont="1" applyFill="1" applyBorder="1"/>
    <xf numFmtId="165" fontId="42" fillId="0" borderId="43" xfId="15" applyNumberFormat="1" applyFont="1" applyFill="1" applyBorder="1" applyAlignment="1">
      <alignment horizontal="right"/>
    </xf>
    <xf numFmtId="165" fontId="51" fillId="0" borderId="43" xfId="0" applyNumberFormat="1" applyFont="1" applyFill="1" applyBorder="1"/>
    <xf numFmtId="165" fontId="38" fillId="0" borderId="43" xfId="0" applyNumberFormat="1" applyFont="1" applyFill="1" applyBorder="1" applyAlignment="1">
      <alignment horizontal="right"/>
    </xf>
    <xf numFmtId="0" fontId="43" fillId="0" borderId="0" xfId="0" applyFont="1" applyFill="1" applyAlignment="1"/>
    <xf numFmtId="169" fontId="38" fillId="0" borderId="20" xfId="0" applyNumberFormat="1" applyFont="1" applyFill="1" applyBorder="1" applyAlignment="1">
      <alignment horizontal="right"/>
    </xf>
    <xf numFmtId="0" fontId="50" fillId="0" borderId="20" xfId="0" applyFont="1" applyFill="1" applyBorder="1" applyAlignment="1">
      <alignment horizontal="right"/>
    </xf>
    <xf numFmtId="164" fontId="43" fillId="0" borderId="20" xfId="0" applyNumberFormat="1" applyFont="1" applyFill="1" applyBorder="1" applyAlignment="1">
      <alignment horizontal="right"/>
    </xf>
    <xf numFmtId="164" fontId="38" fillId="0" borderId="20" xfId="0" applyNumberFormat="1" applyFont="1" applyFill="1" applyBorder="1" applyAlignment="1">
      <alignment horizontal="right"/>
    </xf>
    <xf numFmtId="166" fontId="38" fillId="0" borderId="20" xfId="0" applyNumberFormat="1" applyFont="1" applyFill="1" applyBorder="1" applyAlignment="1">
      <alignment horizontal="right"/>
    </xf>
    <xf numFmtId="0" fontId="45" fillId="0" borderId="0" xfId="0" applyFont="1" applyFill="1" applyAlignment="1">
      <alignment horizontal="right"/>
    </xf>
    <xf numFmtId="169" fontId="45" fillId="0" borderId="0" xfId="0" applyNumberFormat="1" applyFont="1" applyFill="1" applyAlignment="1">
      <alignment horizontal="right"/>
    </xf>
    <xf numFmtId="0" fontId="43" fillId="0" borderId="0" xfId="0" applyFont="1" applyFill="1" applyAlignment="1">
      <alignment horizontal="right"/>
    </xf>
    <xf numFmtId="164" fontId="43" fillId="0" borderId="0" xfId="0" applyNumberFormat="1" applyFont="1" applyFill="1" applyAlignment="1">
      <alignment horizontal="right"/>
    </xf>
    <xf numFmtId="167" fontId="51" fillId="8" borderId="43" xfId="40" applyNumberFormat="1" applyFont="1" applyFill="1" applyBorder="1"/>
    <xf numFmtId="0" fontId="51" fillId="17" borderId="43" xfId="14" applyFont="1" applyFill="1" applyBorder="1"/>
    <xf numFmtId="1" fontId="38" fillId="9" borderId="43" xfId="0" applyNumberFormat="1" applyFont="1" applyFill="1" applyBorder="1"/>
    <xf numFmtId="0" fontId="6" fillId="0" borderId="0" xfId="0" applyFont="1"/>
    <xf numFmtId="0" fontId="49" fillId="0" borderId="0" xfId="0" applyFont="1"/>
    <xf numFmtId="0" fontId="49" fillId="0" borderId="0" xfId="32" applyFont="1"/>
    <xf numFmtId="0" fontId="6" fillId="9" borderId="0" xfId="0" applyFont="1" applyFill="1"/>
    <xf numFmtId="0" fontId="33" fillId="9" borderId="0" xfId="0" applyFont="1" applyFill="1"/>
    <xf numFmtId="0" fontId="33" fillId="9" borderId="20" xfId="0" applyFont="1" applyFill="1" applyBorder="1"/>
    <xf numFmtId="3" fontId="44" fillId="18" borderId="20" xfId="0" applyNumberFormat="1" applyFont="1" applyFill="1" applyBorder="1" applyAlignment="1">
      <alignment vertical="center" wrapText="1"/>
    </xf>
    <xf numFmtId="171" fontId="33" fillId="9" borderId="20" xfId="0" applyNumberFormat="1" applyFont="1" applyFill="1" applyBorder="1"/>
    <xf numFmtId="3" fontId="44" fillId="18" borderId="20" xfId="0" applyNumberFormat="1" applyFont="1" applyFill="1" applyBorder="1" applyAlignment="1">
      <alignment horizontal="center" vertical="center" wrapText="1"/>
    </xf>
    <xf numFmtId="171" fontId="92" fillId="9" borderId="20" xfId="0" applyNumberFormat="1" applyFont="1" applyFill="1" applyBorder="1" applyAlignment="1">
      <alignment horizontal="center"/>
    </xf>
    <xf numFmtId="0" fontId="50" fillId="0" borderId="20" xfId="3" applyFont="1" applyFill="1" applyBorder="1"/>
    <xf numFmtId="169" fontId="38" fillId="0" borderId="20" xfId="7" applyNumberFormat="1" applyFont="1" applyFill="1" applyBorder="1"/>
    <xf numFmtId="0" fontId="50" fillId="0" borderId="20" xfId="2" applyFont="1" applyFill="1" applyBorder="1" applyAlignment="1">
      <alignment horizontal="left"/>
    </xf>
    <xf numFmtId="0" fontId="50" fillId="0" borderId="0" xfId="3" applyFont="1" applyFill="1" applyBorder="1"/>
    <xf numFmtId="0" fontId="6" fillId="9" borderId="0" xfId="0" applyFont="1" applyFill="1" applyBorder="1"/>
    <xf numFmtId="0" fontId="63" fillId="9" borderId="20" xfId="0" applyFont="1" applyFill="1" applyBorder="1"/>
    <xf numFmtId="165" fontId="42" fillId="9" borderId="20" xfId="0" applyNumberFormat="1" applyFont="1" applyFill="1" applyBorder="1"/>
    <xf numFmtId="9" fontId="29" fillId="9" borderId="20" xfId="43" applyFont="1" applyFill="1" applyBorder="1"/>
    <xf numFmtId="9" fontId="38" fillId="0" borderId="20" xfId="21" applyFont="1" applyFill="1" applyBorder="1" applyAlignment="1">
      <alignment horizontal="center"/>
    </xf>
    <xf numFmtId="9" fontId="43" fillId="0" borderId="20" xfId="12" applyFont="1" applyFill="1" applyBorder="1" applyAlignment="1">
      <alignment horizontal="center"/>
    </xf>
    <xf numFmtId="0" fontId="5" fillId="9" borderId="0" xfId="0" applyFont="1" applyFill="1" applyBorder="1"/>
    <xf numFmtId="0" fontId="43" fillId="0" borderId="1" xfId="3" applyFont="1" applyFill="1" applyBorder="1"/>
    <xf numFmtId="0" fontId="74" fillId="9" borderId="0" xfId="0" applyFont="1" applyFill="1"/>
    <xf numFmtId="0" fontId="94" fillId="0" borderId="0" xfId="0" applyFont="1" applyFill="1"/>
    <xf numFmtId="0" fontId="61" fillId="9" borderId="7" xfId="0" applyFont="1" applyFill="1" applyBorder="1"/>
    <xf numFmtId="0" fontId="94" fillId="0" borderId="0" xfId="3" applyFont="1" applyFill="1"/>
    <xf numFmtId="0" fontId="94" fillId="0" borderId="0" xfId="2" applyFont="1" applyFill="1"/>
    <xf numFmtId="0" fontId="85" fillId="9" borderId="0" xfId="0" applyFont="1" applyFill="1"/>
    <xf numFmtId="0" fontId="74" fillId="9" borderId="0" xfId="0" applyFont="1" applyFill="1" applyBorder="1"/>
    <xf numFmtId="0" fontId="85" fillId="9" borderId="7" xfId="0" applyFont="1" applyFill="1" applyBorder="1"/>
    <xf numFmtId="0" fontId="50" fillId="0" borderId="43" xfId="3" applyFont="1" applyFill="1" applyBorder="1" applyAlignment="1">
      <alignment horizontal="center"/>
    </xf>
    <xf numFmtId="0" fontId="50" fillId="8" borderId="43" xfId="3" applyFont="1" applyFill="1" applyBorder="1" applyAlignment="1">
      <alignment horizontal="left"/>
    </xf>
    <xf numFmtId="0" fontId="45" fillId="0" borderId="0" xfId="3" applyFont="1" applyFill="1"/>
    <xf numFmtId="0" fontId="4" fillId="9" borderId="0" xfId="0" applyFont="1" applyFill="1" applyAlignment="1">
      <alignment horizontal="center" vertical="top" wrapText="1"/>
    </xf>
    <xf numFmtId="0" fontId="95" fillId="9" borderId="46" xfId="0" applyFont="1" applyFill="1" applyBorder="1" applyAlignment="1">
      <alignment horizontal="left" vertical="center" wrapText="1" indent="1"/>
    </xf>
    <xf numFmtId="0" fontId="96" fillId="9" borderId="13" xfId="6" applyFont="1" applyFill="1" applyBorder="1" applyAlignment="1">
      <alignment horizontal="left" vertical="center" indent="1"/>
    </xf>
    <xf numFmtId="0" fontId="96" fillId="9" borderId="33" xfId="6" applyFont="1" applyFill="1" applyBorder="1" applyAlignment="1">
      <alignment horizontal="left" vertical="center" indent="1"/>
    </xf>
    <xf numFmtId="0" fontId="30" fillId="9" borderId="39" xfId="6" applyFont="1" applyFill="1" applyBorder="1" applyAlignment="1">
      <alignment horizontal="left" vertical="center" indent="1"/>
    </xf>
    <xf numFmtId="0" fontId="97" fillId="9" borderId="0" xfId="6" applyFont="1" applyFill="1" applyAlignment="1">
      <alignment horizontal="left" vertical="center" indent="1"/>
    </xf>
    <xf numFmtId="0" fontId="30" fillId="9" borderId="33" xfId="6" applyFont="1" applyFill="1" applyBorder="1" applyAlignment="1">
      <alignment horizontal="left" vertical="center" indent="1"/>
    </xf>
    <xf numFmtId="0" fontId="4" fillId="9" borderId="0" xfId="6" applyNumberFormat="1" applyFont="1" applyFill="1" applyAlignment="1">
      <alignment horizontal="left" vertical="center" indent="1"/>
    </xf>
    <xf numFmtId="0" fontId="96" fillId="9" borderId="33" xfId="6" applyNumberFormat="1" applyFont="1" applyFill="1" applyBorder="1" applyAlignment="1">
      <alignment horizontal="left" vertical="center" indent="1"/>
    </xf>
    <xf numFmtId="0" fontId="96" fillId="9" borderId="33" xfId="6" quotePrefix="1" applyNumberFormat="1" applyFont="1" applyFill="1" applyBorder="1" applyAlignment="1">
      <alignment horizontal="left" vertical="center" indent="1"/>
    </xf>
    <xf numFmtId="0" fontId="30" fillId="9" borderId="33" xfId="6" quotePrefix="1" applyNumberFormat="1" applyFont="1" applyFill="1" applyBorder="1" applyAlignment="1">
      <alignment horizontal="left" vertical="center" indent="1"/>
    </xf>
    <xf numFmtId="0" fontId="30" fillId="9" borderId="33" xfId="6" applyNumberFormat="1" applyFont="1" applyFill="1" applyBorder="1" applyAlignment="1">
      <alignment horizontal="left" vertical="center" indent="1"/>
    </xf>
    <xf numFmtId="0" fontId="30" fillId="9" borderId="47" xfId="6" applyNumberFormat="1" applyFont="1" applyFill="1" applyBorder="1" applyAlignment="1">
      <alignment horizontal="left" vertical="center" indent="1"/>
    </xf>
    <xf numFmtId="0" fontId="4" fillId="9" borderId="0" xfId="0" applyFont="1" applyFill="1" applyAlignment="1">
      <alignment horizontal="left" vertical="center" indent="1"/>
    </xf>
    <xf numFmtId="0" fontId="96" fillId="9" borderId="33" xfId="6" quotePrefix="1" applyFont="1" applyFill="1" applyBorder="1" applyAlignment="1">
      <alignment horizontal="left" vertical="center" indent="1"/>
    </xf>
    <xf numFmtId="0" fontId="30" fillId="9" borderId="47" xfId="6" quotePrefix="1" applyFont="1" applyFill="1" applyBorder="1" applyAlignment="1">
      <alignment horizontal="left" vertical="center" indent="1"/>
    </xf>
    <xf numFmtId="0" fontId="30" fillId="9" borderId="39" xfId="6" quotePrefix="1" applyFont="1" applyFill="1" applyBorder="1" applyAlignment="1">
      <alignment horizontal="left" vertical="center" indent="1"/>
    </xf>
    <xf numFmtId="2" fontId="43" fillId="0" borderId="0" xfId="3" applyNumberFormat="1" applyFont="1" applyFill="1"/>
    <xf numFmtId="164" fontId="0" fillId="9" borderId="0" xfId="0" applyNumberFormat="1" applyFill="1"/>
    <xf numFmtId="0" fontId="30" fillId="9" borderId="39" xfId="6" applyFill="1" applyBorder="1" applyAlignment="1">
      <alignment horizontal="left" vertical="center" indent="1"/>
    </xf>
    <xf numFmtId="0" fontId="43" fillId="0" borderId="0" xfId="3" applyFont="1" applyFill="1"/>
    <xf numFmtId="0" fontId="98" fillId="0" borderId="0" xfId="0" applyFont="1"/>
    <xf numFmtId="0" fontId="50" fillId="0" borderId="20" xfId="3" applyFont="1" applyFill="1" applyBorder="1" applyAlignment="1">
      <alignment horizontal="center"/>
    </xf>
    <xf numFmtId="0" fontId="38" fillId="0" borderId="8" xfId="0" applyFont="1" applyFill="1" applyBorder="1" applyAlignment="1">
      <alignment horizontal="center"/>
    </xf>
    <xf numFmtId="0" fontId="93" fillId="0" borderId="8" xfId="0" applyFont="1" applyFill="1" applyBorder="1" applyAlignment="1">
      <alignment horizontal="right"/>
    </xf>
    <xf numFmtId="164" fontId="26" fillId="0" borderId="8" xfId="0" applyNumberFormat="1" applyFont="1" applyFill="1" applyBorder="1" applyAlignment="1">
      <alignment horizontal="right"/>
    </xf>
    <xf numFmtId="164" fontId="38" fillId="0" borderId="8" xfId="0" applyNumberFormat="1" applyFont="1" applyFill="1" applyBorder="1" applyAlignment="1">
      <alignment horizontal="right"/>
    </xf>
    <xf numFmtId="167" fontId="51" fillId="9" borderId="43" xfId="0" applyNumberFormat="1" applyFont="1" applyFill="1" applyBorder="1" applyAlignment="1">
      <alignment horizontal="right"/>
    </xf>
    <xf numFmtId="0" fontId="99" fillId="9" borderId="0" xfId="0" applyFont="1" applyFill="1"/>
    <xf numFmtId="0" fontId="3" fillId="9" borderId="0" xfId="0" applyFont="1" applyFill="1"/>
    <xf numFmtId="164" fontId="33" fillId="0" borderId="43" xfId="0" applyNumberFormat="1" applyFont="1" applyFill="1" applyBorder="1"/>
    <xf numFmtId="0" fontId="51" fillId="19" borderId="43" xfId="0" applyFont="1" applyFill="1" applyBorder="1" applyAlignment="1">
      <alignment horizontal="right"/>
    </xf>
    <xf numFmtId="165" fontId="42" fillId="15" borderId="43" xfId="9" applyNumberFormat="1" applyFont="1" applyFill="1" applyBorder="1" applyAlignment="1">
      <alignment horizontal="right"/>
    </xf>
    <xf numFmtId="165" fontId="38" fillId="15" borderId="43" xfId="0" applyNumberFormat="1" applyFont="1" applyFill="1" applyBorder="1" applyAlignment="1">
      <alignment horizontal="right"/>
    </xf>
    <xf numFmtId="0" fontId="50" fillId="9" borderId="41" xfId="3" applyFont="1" applyFill="1" applyBorder="1"/>
    <xf numFmtId="1" fontId="38" fillId="9" borderId="9" xfId="5" applyNumberFormat="1" applyFont="1" applyFill="1" applyBorder="1"/>
    <xf numFmtId="1" fontId="38" fillId="9" borderId="52" xfId="5" applyNumberFormat="1" applyFont="1" applyFill="1" applyBorder="1"/>
    <xf numFmtId="1" fontId="38" fillId="9" borderId="55" xfId="5" applyNumberFormat="1" applyFont="1" applyFill="1" applyBorder="1"/>
    <xf numFmtId="1" fontId="38" fillId="9" borderId="54" xfId="5" applyNumberFormat="1" applyFont="1" applyFill="1" applyBorder="1"/>
    <xf numFmtId="0" fontId="54" fillId="9" borderId="52" xfId="0" applyFont="1" applyFill="1" applyBorder="1"/>
    <xf numFmtId="0" fontId="54" fillId="9" borderId="54" xfId="0" applyFont="1" applyFill="1" applyBorder="1"/>
    <xf numFmtId="0" fontId="50" fillId="9" borderId="41" xfId="3" applyFont="1" applyFill="1" applyBorder="1" applyAlignment="1">
      <alignment horizontal="right"/>
    </xf>
    <xf numFmtId="0" fontId="50" fillId="9" borderId="42" xfId="3" applyFont="1" applyFill="1" applyBorder="1" applyAlignment="1">
      <alignment horizontal="right"/>
    </xf>
    <xf numFmtId="0" fontId="54" fillId="9" borderId="42" xfId="0" applyFont="1" applyFill="1" applyBorder="1"/>
    <xf numFmtId="1" fontId="38" fillId="9" borderId="41" xfId="5" applyNumberFormat="1" applyFont="1" applyFill="1" applyBorder="1"/>
    <xf numFmtId="1" fontId="38" fillId="9" borderId="42" xfId="5" applyNumberFormat="1" applyFont="1" applyFill="1" applyBorder="1"/>
    <xf numFmtId="0" fontId="2" fillId="9" borderId="1" xfId="0" applyFont="1" applyFill="1" applyBorder="1" applyAlignment="1">
      <alignment horizontal="center"/>
    </xf>
    <xf numFmtId="0" fontId="2" fillId="9" borderId="1" xfId="0" applyFont="1" applyFill="1" applyBorder="1" applyAlignment="1">
      <alignment horizontal="left"/>
    </xf>
    <xf numFmtId="0" fontId="76" fillId="16" borderId="0" xfId="0" applyFont="1" applyFill="1" applyAlignment="1">
      <alignment horizontal="center" vertical="center"/>
    </xf>
    <xf numFmtId="0" fontId="82" fillId="16" borderId="0" xfId="0" applyFont="1" applyFill="1" applyAlignment="1">
      <alignment horizontal="center" vertical="center"/>
    </xf>
    <xf numFmtId="0" fontId="56" fillId="9" borderId="12" xfId="0" applyFont="1" applyFill="1" applyBorder="1" applyAlignment="1">
      <alignment horizontal="center" vertical="center"/>
    </xf>
    <xf numFmtId="0" fontId="68" fillId="9" borderId="32" xfId="0" applyFont="1" applyFill="1" applyBorder="1" applyAlignment="1">
      <alignment horizontal="center" vertical="center"/>
    </xf>
    <xf numFmtId="0" fontId="68" fillId="9" borderId="38" xfId="0" applyFont="1" applyFill="1" applyBorder="1" applyAlignment="1">
      <alignment horizontal="center" vertical="center"/>
    </xf>
    <xf numFmtId="0" fontId="56" fillId="9" borderId="12" xfId="0" applyFont="1" applyFill="1" applyBorder="1" applyAlignment="1">
      <alignment horizontal="center" vertical="center" wrapText="1"/>
    </xf>
    <xf numFmtId="0" fontId="56" fillId="9" borderId="32" xfId="0" applyFont="1" applyFill="1" applyBorder="1" applyAlignment="1">
      <alignment horizontal="center" vertical="center" wrapText="1"/>
    </xf>
    <xf numFmtId="0" fontId="56" fillId="9" borderId="49" xfId="0" applyFont="1" applyFill="1" applyBorder="1" applyAlignment="1">
      <alignment horizontal="center" vertical="center" wrapText="1"/>
    </xf>
    <xf numFmtId="0" fontId="56" fillId="9" borderId="38" xfId="0" applyFont="1" applyFill="1" applyBorder="1" applyAlignment="1">
      <alignment horizontal="center" vertical="center" wrapText="1"/>
    </xf>
    <xf numFmtId="0" fontId="56" fillId="9" borderId="15" xfId="0" applyFont="1" applyFill="1" applyBorder="1" applyAlignment="1">
      <alignment horizontal="center" vertical="center" wrapText="1"/>
    </xf>
    <xf numFmtId="0" fontId="56" fillId="9" borderId="16" xfId="0" applyFont="1" applyFill="1" applyBorder="1" applyAlignment="1">
      <alignment horizontal="center" vertical="center" wrapText="1"/>
    </xf>
    <xf numFmtId="0" fontId="56" fillId="9" borderId="17" xfId="0" applyFont="1" applyFill="1" applyBorder="1" applyAlignment="1">
      <alignment horizontal="center" vertical="center" wrapText="1"/>
    </xf>
    <xf numFmtId="0" fontId="56" fillId="9" borderId="50" xfId="0" applyFont="1" applyFill="1" applyBorder="1" applyAlignment="1">
      <alignment horizontal="center" vertical="center" wrapText="1"/>
    </xf>
    <xf numFmtId="0" fontId="46" fillId="9" borderId="0" xfId="0" applyFont="1" applyFill="1" applyAlignment="1">
      <alignment horizontal="left" vertical="center" wrapText="1"/>
    </xf>
    <xf numFmtId="0" fontId="56" fillId="9" borderId="15" xfId="0" applyFont="1" applyFill="1" applyBorder="1" applyAlignment="1">
      <alignment horizontal="center" vertical="top"/>
    </xf>
    <xf numFmtId="0" fontId="68" fillId="9" borderId="16" xfId="0" applyFont="1" applyFill="1" applyBorder="1" applyAlignment="1">
      <alignment horizontal="center" vertical="top"/>
    </xf>
    <xf numFmtId="0" fontId="68" fillId="9" borderId="17" xfId="0" applyFont="1" applyFill="1" applyBorder="1" applyAlignment="1">
      <alignment horizontal="center" vertical="top"/>
    </xf>
    <xf numFmtId="0" fontId="56" fillId="9" borderId="15" xfId="0" applyFont="1" applyFill="1" applyBorder="1" applyAlignment="1">
      <alignment horizontal="center" vertical="top" wrapText="1"/>
    </xf>
    <xf numFmtId="0" fontId="56" fillId="9" borderId="16" xfId="0" applyFont="1" applyFill="1" applyBorder="1" applyAlignment="1">
      <alignment horizontal="center" vertical="top" wrapText="1"/>
    </xf>
    <xf numFmtId="0" fontId="56" fillId="9" borderId="17" xfId="0" applyFont="1" applyFill="1" applyBorder="1" applyAlignment="1">
      <alignment horizontal="center" vertical="top" wrapText="1"/>
    </xf>
    <xf numFmtId="0" fontId="43" fillId="0" borderId="0" xfId="3" applyFont="1" applyFill="1" applyAlignment="1">
      <alignment horizontal="left" wrapText="1"/>
    </xf>
    <xf numFmtId="0" fontId="43" fillId="0" borderId="0" xfId="3" applyFont="1" applyFill="1"/>
    <xf numFmtId="0" fontId="48" fillId="9" borderId="41" xfId="0" applyFont="1" applyFill="1" applyBorder="1" applyAlignment="1">
      <alignment horizontal="center"/>
    </xf>
    <xf numFmtId="0" fontId="48" fillId="9" borderId="51" xfId="0" applyFont="1" applyFill="1" applyBorder="1" applyAlignment="1">
      <alignment horizontal="center"/>
    </xf>
    <xf numFmtId="0" fontId="48" fillId="9" borderId="42" xfId="42" applyFont="1" applyFill="1" applyBorder="1" applyAlignment="1">
      <alignment horizontal="center"/>
    </xf>
    <xf numFmtId="0" fontId="63" fillId="9" borderId="20" xfId="0" applyFont="1" applyFill="1" applyBorder="1" applyAlignment="1">
      <alignment horizontal="center"/>
    </xf>
    <xf numFmtId="0" fontId="63" fillId="9" borderId="41" xfId="0" applyFont="1" applyFill="1" applyBorder="1" applyAlignment="1">
      <alignment horizontal="center"/>
    </xf>
    <xf numFmtId="0" fontId="63" fillId="9" borderId="42" xfId="29" applyFont="1" applyFill="1" applyBorder="1" applyAlignment="1">
      <alignment horizontal="center"/>
    </xf>
    <xf numFmtId="0" fontId="63" fillId="9" borderId="20" xfId="30" applyFont="1" applyFill="1" applyBorder="1" applyAlignment="1">
      <alignment horizontal="center"/>
    </xf>
    <xf numFmtId="0" fontId="1" fillId="9" borderId="1" xfId="0" applyFont="1" applyFill="1" applyBorder="1" applyAlignment="1">
      <alignment horizontal="left"/>
    </xf>
    <xf numFmtId="0" fontId="36" fillId="9" borderId="43" xfId="0" applyFont="1" applyFill="1" applyBorder="1" applyAlignment="1">
      <alignment horizontal="left"/>
    </xf>
    <xf numFmtId="0" fontId="1" fillId="9" borderId="43" xfId="0" applyFont="1" applyFill="1" applyBorder="1" applyAlignment="1">
      <alignment horizontal="left" wrapText="1"/>
    </xf>
  </cellXfs>
  <cellStyles count="44">
    <cellStyle name="60% - Accent1 4 2" xfId="10"/>
    <cellStyle name="Comma 141" xfId="27"/>
    <cellStyle name="Hyperlink" xfId="6" builtinId="8"/>
    <cellStyle name="Linked Cell 2 8" xfId="38"/>
    <cellStyle name="Normal" xfId="0" builtinId="0"/>
    <cellStyle name="Normal - Style1 2" xfId="14"/>
    <cellStyle name="Normal 10 10" xfId="22"/>
    <cellStyle name="Normal 10 10 4" xfId="30"/>
    <cellStyle name="Normal 10 10 5" xfId="42"/>
    <cellStyle name="Normal 10 13" xfId="25"/>
    <cellStyle name="Normal 119" xfId="7"/>
    <cellStyle name="Normal 119 2" xfId="24"/>
    <cellStyle name="Normal 134 2 2" xfId="29"/>
    <cellStyle name="Normal 155 2" xfId="31"/>
    <cellStyle name="Normal 156" xfId="26"/>
    <cellStyle name="Normal 157" xfId="32"/>
    <cellStyle name="Normal 164" xfId="33"/>
    <cellStyle name="Normal 165" xfId="34"/>
    <cellStyle name="Normal 166" xfId="35"/>
    <cellStyle name="Normal 167" xfId="36"/>
    <cellStyle name="Normal 168" xfId="39"/>
    <cellStyle name="Normal 169" xfId="40"/>
    <cellStyle name="Normal 170" xfId="41"/>
    <cellStyle name="Normal 2 10" xfId="3"/>
    <cellStyle name="Normal 2 2" xfId="9"/>
    <cellStyle name="Normal 2 2 9 3" xfId="20"/>
    <cellStyle name="Normal 2 24" xfId="19"/>
    <cellStyle name="Normal 2 25" xfId="37"/>
    <cellStyle name="Normal 3 2" xfId="4"/>
    <cellStyle name="Normal 3 2 2" xfId="15"/>
    <cellStyle name="Normal 56" xfId="1"/>
    <cellStyle name="Normal 83" xfId="5"/>
    <cellStyle name="Normal_Economy charts (from Steve)" xfId="2"/>
    <cellStyle name="Output" xfId="13" builtinId="21" customBuiltin="1"/>
    <cellStyle name="Percent" xfId="12" builtinId="5"/>
    <cellStyle name="Percent 2 14" xfId="16"/>
    <cellStyle name="Percent 2 21 2" xfId="43"/>
    <cellStyle name="Percent 7 2 2 2 2" xfId="23"/>
    <cellStyle name="Percent 87" xfId="8"/>
    <cellStyle name="Percent 90" xfId="11"/>
    <cellStyle name="Percent 92" xfId="21"/>
    <cellStyle name="Percent 98" xfId="28"/>
    <cellStyle name="Title 1" xfId="17"/>
    <cellStyle name="Title 3 2" xfId="18"/>
  </cellStyles>
  <dxfs count="8">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64097"/>
      <color rgb="FF1D1160"/>
      <color rgb="FF78A22F"/>
      <color rgb="FFCC00CC"/>
      <color rgb="FFFF3300"/>
      <color rgb="FFA02424"/>
      <color rgb="FFCCFF33"/>
      <color rgb="FFFFFF00"/>
      <color rgb="FFF78F1E"/>
      <color rgb="FFFFC2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12.xml.rels><?xml version="1.0" encoding="UTF-8" standalone="yes"?>
<Relationships xmlns="http://schemas.openxmlformats.org/package/2006/relationships"><Relationship Id="rId1" Type="http://schemas.openxmlformats.org/officeDocument/2006/relationships/themeOverride" Target="../theme/themeOverride39.xml"/></Relationships>
</file>

<file path=xl/charts/_rels/chart114.xml.rels><?xml version="1.0" encoding="UTF-8" standalone="yes"?>
<Relationships xmlns="http://schemas.openxmlformats.org/package/2006/relationships"><Relationship Id="rId1" Type="http://schemas.openxmlformats.org/officeDocument/2006/relationships/themeOverride" Target="../theme/themeOverride40.xml"/></Relationships>
</file>

<file path=xl/charts/_rels/chart116.xml.rels><?xml version="1.0" encoding="UTF-8" standalone="yes"?>
<Relationships xmlns="http://schemas.openxmlformats.org/package/2006/relationships"><Relationship Id="rId1" Type="http://schemas.openxmlformats.org/officeDocument/2006/relationships/themeOverride" Target="../theme/themeOverride41.xml"/></Relationships>
</file>

<file path=xl/charts/_rels/chart117.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118.xml.rels><?xml version="1.0" encoding="UTF-8" standalone="yes"?>
<Relationships xmlns="http://schemas.openxmlformats.org/package/2006/relationships"><Relationship Id="rId1" Type="http://schemas.openxmlformats.org/officeDocument/2006/relationships/chartUserShapes" Target="../drawings/drawing72.xml"/></Relationships>
</file>

<file path=xl/charts/_rels/chart119.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120.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121.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122.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124.xml.rels><?xml version="1.0" encoding="UTF-8" standalone="yes"?>
<Relationships xmlns="http://schemas.openxmlformats.org/package/2006/relationships"><Relationship Id="rId1" Type="http://schemas.openxmlformats.org/officeDocument/2006/relationships/themeOverride" Target="../theme/themeOverride42.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26.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27.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59.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60.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68.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69.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70.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71.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72.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73.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74.xml.rels><?xml version="1.0" encoding="UTF-8" standalone="yes"?>
<Relationships xmlns="http://schemas.openxmlformats.org/package/2006/relationships"><Relationship Id="rId1" Type="http://schemas.openxmlformats.org/officeDocument/2006/relationships/themeOverride" Target="../theme/themeOverride27.xml"/></Relationships>
</file>

<file path=xl/charts/_rels/chart78.xml.rels><?xml version="1.0" encoding="UTF-8" standalone="yes"?>
<Relationships xmlns="http://schemas.openxmlformats.org/package/2006/relationships"><Relationship Id="rId1" Type="http://schemas.openxmlformats.org/officeDocument/2006/relationships/themeOverride" Target="../theme/themeOverride28.xml"/></Relationships>
</file>

<file path=xl/charts/_rels/chart79.xml.rels><?xml version="1.0" encoding="UTF-8" standalone="yes"?>
<Relationships xmlns="http://schemas.openxmlformats.org/package/2006/relationships"><Relationship Id="rId1" Type="http://schemas.openxmlformats.org/officeDocument/2006/relationships/themeOverride" Target="../theme/themeOverride29.xml"/></Relationships>
</file>

<file path=xl/charts/_rels/chart80.xml.rels><?xml version="1.0" encoding="UTF-8" standalone="yes"?>
<Relationships xmlns="http://schemas.openxmlformats.org/package/2006/relationships"><Relationship Id="rId1" Type="http://schemas.openxmlformats.org/officeDocument/2006/relationships/themeOverride" Target="../theme/themeOverride30.xml"/></Relationships>
</file>

<file path=xl/charts/_rels/chart81.xml.rels><?xml version="1.0" encoding="UTF-8" standalone="yes"?>
<Relationships xmlns="http://schemas.openxmlformats.org/package/2006/relationships"><Relationship Id="rId1" Type="http://schemas.openxmlformats.org/officeDocument/2006/relationships/themeOverride" Target="../theme/themeOverride31.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32.xml"/></Relationships>
</file>

<file path=xl/charts/_rels/chart83.xml.rels><?xml version="1.0" encoding="UTF-8" standalone="yes"?>
<Relationships xmlns="http://schemas.openxmlformats.org/package/2006/relationships"><Relationship Id="rId1" Type="http://schemas.openxmlformats.org/officeDocument/2006/relationships/themeOverride" Target="../theme/themeOverride33.xml"/></Relationships>
</file>

<file path=xl/charts/_rels/chart84.xml.rels><?xml version="1.0" encoding="UTF-8" standalone="yes"?>
<Relationships xmlns="http://schemas.openxmlformats.org/package/2006/relationships"><Relationship Id="rId1" Type="http://schemas.openxmlformats.org/officeDocument/2006/relationships/themeOverride" Target="../theme/themeOverride34.xml"/></Relationships>
</file>

<file path=xl/charts/_rels/chart85.xml.rels><?xml version="1.0" encoding="UTF-8" standalone="yes"?>
<Relationships xmlns="http://schemas.openxmlformats.org/package/2006/relationships"><Relationship Id="rId1" Type="http://schemas.openxmlformats.org/officeDocument/2006/relationships/themeOverride" Target="../theme/themeOverride35.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36.xml"/></Relationships>
</file>

<file path=xl/charts/_rels/chart87.xml.rels><?xml version="1.0" encoding="UTF-8" standalone="yes"?>
<Relationships xmlns="http://schemas.openxmlformats.org/package/2006/relationships"><Relationship Id="rId1" Type="http://schemas.openxmlformats.org/officeDocument/2006/relationships/themeOverride" Target="../theme/themeOverride37.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3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820775470817063E-2"/>
          <c:y val="4.7599226945506411E-2"/>
          <c:w val="0.86049587522557369"/>
          <c:h val="0.79143739659231915"/>
        </c:manualLayout>
      </c:layout>
      <c:lineChart>
        <c:grouping val="standard"/>
        <c:varyColors val="0"/>
        <c:ser>
          <c:idx val="2"/>
          <c:order val="0"/>
          <c:tx>
            <c:strRef>
              <c:f>'CP2'!$L$8</c:f>
              <c:strCache>
                <c:ptCount val="1"/>
                <c:pt idx="0">
                  <c:v>History</c:v>
                </c:pt>
              </c:strCache>
            </c:strRef>
          </c:tx>
          <c:spPr>
            <a:ln>
              <a:solidFill>
                <a:schemeClr val="tx1"/>
              </a:solidFill>
            </a:ln>
          </c:spPr>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'CP2'!$M$8:$AL$8</c:f>
              <c:numCache>
                <c:formatCode>0.0</c:formatCode>
                <c:ptCount val="26"/>
                <c:pt idx="0">
                  <c:v>44.722579158585113</c:v>
                </c:pt>
                <c:pt idx="1">
                  <c:v>58.321197173617726</c:v>
                </c:pt>
                <c:pt idx="2">
                  <c:v>60.729144414833172</c:v>
                </c:pt>
                <c:pt idx="3">
                  <c:v>68.4647202883056</c:v>
                </c:pt>
                <c:pt idx="4">
                  <c:v>50.2</c:v>
                </c:pt>
                <c:pt idx="5">
                  <c:v>42.66</c:v>
                </c:pt>
                <c:pt idx="6">
                  <c:v>34.6</c:v>
                </c:pt>
                <c:pt idx="7">
                  <c:v>43</c:v>
                </c:pt>
              </c:numCache>
            </c:numRef>
          </c:val>
          <c:smooth val="0"/>
          <c:extLst xmlns:c16r2="http://schemas.microsoft.com/office/drawing/2015/06/chart">
            <c:ext xmlns:c16="http://schemas.microsoft.com/office/drawing/2014/chart" uri="{C3380CC4-5D6E-409C-BE32-E72D297353CC}">
              <c16:uniqueId val="{00000003-2CC5-42C0-B2C9-D41456DC9D6F}"/>
            </c:ext>
          </c:extLst>
        </c:ser>
        <c:ser>
          <c:idx val="3"/>
          <c:order val="1"/>
          <c:tx>
            <c:strRef>
              <c:f>'CP2'!$L$9</c:f>
              <c:strCache>
                <c:ptCount val="1"/>
                <c:pt idx="0">
                  <c:v>High Case</c:v>
                </c:pt>
              </c:strCache>
            </c:strRef>
          </c:tx>
          <c:spPr>
            <a:ln>
              <a:solidFill>
                <a:srgbClr val="FF0000"/>
              </a:solidFill>
            </a:ln>
          </c:spPr>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'CP2'!$M$9:$BA$9</c:f>
              <c:numCache>
                <c:formatCode>0.0</c:formatCode>
                <c:ptCount val="41"/>
                <c:pt idx="7">
                  <c:v>44</c:v>
                </c:pt>
                <c:pt idx="8">
                  <c:v>45.655938782104698</c:v>
                </c:pt>
                <c:pt idx="9">
                  <c:v>47.691592878025062</c:v>
                </c:pt>
                <c:pt idx="10">
                  <c:v>50.2677521519091</c:v>
                </c:pt>
                <c:pt idx="11">
                  <c:v>54.127568290434532</c:v>
                </c:pt>
                <c:pt idx="12">
                  <c:v>58.646639747443118</c:v>
                </c:pt>
                <c:pt idx="13">
                  <c:v>63.183723152346737</c:v>
                </c:pt>
                <c:pt idx="14">
                  <c:v>66.998946288490529</c:v>
                </c:pt>
                <c:pt idx="15">
                  <c:v>69.599417078956662</c:v>
                </c:pt>
                <c:pt idx="16">
                  <c:v>71.510949614061118</c:v>
                </c:pt>
                <c:pt idx="17">
                  <c:v>73.147115275058653</c:v>
                </c:pt>
                <c:pt idx="18">
                  <c:v>74.677621538553069</c:v>
                </c:pt>
                <c:pt idx="19">
                  <c:v>75.981130578892603</c:v>
                </c:pt>
                <c:pt idx="20">
                  <c:v>76.869284772164647</c:v>
                </c:pt>
                <c:pt idx="21">
                  <c:v>78.011435997484583</c:v>
                </c:pt>
                <c:pt idx="22">
                  <c:v>79.553144764466865</c:v>
                </c:pt>
                <c:pt idx="23">
                  <c:v>81.548960117226144</c:v>
                </c:pt>
                <c:pt idx="24">
                  <c:v>83.570225768360501</c:v>
                </c:pt>
                <c:pt idx="25">
                  <c:v>85.345079109623939</c:v>
                </c:pt>
                <c:pt idx="26">
                  <c:v>86.862649600995383</c:v>
                </c:pt>
                <c:pt idx="27">
                  <c:v>88.191388120708211</c:v>
                </c:pt>
                <c:pt idx="28">
                  <c:v>89.54045236225754</c:v>
                </c:pt>
                <c:pt idx="29">
                  <c:v>90.91015324834332</c:v>
                </c:pt>
                <c:pt idx="30">
                  <c:v>92.300806457852218</c:v>
                </c:pt>
                <c:pt idx="31">
                  <c:v>93.712732498612809</c:v>
                </c:pt>
                <c:pt idx="32">
                  <c:v>95.146256781264029</c:v>
                </c:pt>
                <c:pt idx="33">
                  <c:v>96.601709694253529</c:v>
                </c:pt>
                <c:pt idx="34">
                  <c:v>98.079426679983158</c:v>
                </c:pt>
                <c:pt idx="35">
                  <c:v>99.579748312119406</c:v>
                </c:pt>
                <c:pt idx="36">
                  <c:v>101.10302037408637</c:v>
                </c:pt>
                <c:pt idx="37">
                  <c:v>102.64959393875945</c:v>
                </c:pt>
                <c:pt idx="38">
                  <c:v>104.21982544937812</c:v>
                </c:pt>
                <c:pt idx="39">
                  <c:v>105.81407680169643</c:v>
                </c:pt>
                <c:pt idx="40">
                  <c:v>106.61520547727793</c:v>
                </c:pt>
              </c:numCache>
            </c:numRef>
          </c:val>
          <c:smooth val="0"/>
          <c:extLst xmlns:c16r2="http://schemas.microsoft.com/office/drawing/2015/06/chart">
            <c:ext xmlns:c16="http://schemas.microsoft.com/office/drawing/2014/chart" uri="{C3380CC4-5D6E-409C-BE32-E72D297353CC}">
              <c16:uniqueId val="{00000000-2CC5-42C0-B2C9-D41456DC9D6F}"/>
            </c:ext>
          </c:extLst>
        </c:ser>
        <c:ser>
          <c:idx val="4"/>
          <c:order val="2"/>
          <c:tx>
            <c:strRef>
              <c:f>'CP2'!$L$10</c:f>
              <c:strCache>
                <c:ptCount val="1"/>
                <c:pt idx="0">
                  <c:v>Base Case</c:v>
                </c:pt>
              </c:strCache>
            </c:strRef>
          </c:tx>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'CP2'!$M$10:$BA$10</c:f>
              <c:numCache>
                <c:formatCode>0.0</c:formatCode>
                <c:ptCount val="41"/>
                <c:pt idx="7">
                  <c:v>44</c:v>
                </c:pt>
                <c:pt idx="8">
                  <c:v>43.477981621509493</c:v>
                </c:pt>
                <c:pt idx="9">
                  <c:v>43.871739931287948</c:v>
                </c:pt>
                <c:pt idx="10">
                  <c:v>45.130306506129727</c:v>
                </c:pt>
                <c:pt idx="11">
                  <c:v>46.934400177713691</c:v>
                </c:pt>
                <c:pt idx="12">
                  <c:v>49.237588326217804</c:v>
                </c:pt>
                <c:pt idx="13">
                  <c:v>51.803860587240699</c:v>
                </c:pt>
                <c:pt idx="14">
                  <c:v>53.962318985840035</c:v>
                </c:pt>
                <c:pt idx="15">
                  <c:v>55.394672829184792</c:v>
                </c:pt>
                <c:pt idx="16">
                  <c:v>56.339358124219871</c:v>
                </c:pt>
                <c:pt idx="17">
                  <c:v>57.014022414757456</c:v>
                </c:pt>
                <c:pt idx="18">
                  <c:v>57.573341896768603</c:v>
                </c:pt>
                <c:pt idx="19">
                  <c:v>57.933027976251346</c:v>
                </c:pt>
                <c:pt idx="20">
                  <c:v>58.270643350025786</c:v>
                </c:pt>
                <c:pt idx="21">
                  <c:v>58.542670947135171</c:v>
                </c:pt>
                <c:pt idx="22">
                  <c:v>59.033778789254136</c:v>
                </c:pt>
                <c:pt idx="23">
                  <c:v>59.610416866416379</c:v>
                </c:pt>
                <c:pt idx="24">
                  <c:v>60.35030435217984</c:v>
                </c:pt>
                <c:pt idx="25">
                  <c:v>61.040355432676989</c:v>
                </c:pt>
                <c:pt idx="26">
                  <c:v>61.686749231279258</c:v>
                </c:pt>
                <c:pt idx="27">
                  <c:v>62.275623710347311</c:v>
                </c:pt>
                <c:pt idx="28">
                  <c:v>62.870119707106277</c:v>
                </c:pt>
                <c:pt idx="29">
                  <c:v>63.470290885727827</c:v>
                </c:pt>
                <c:pt idx="30">
                  <c:v>64.076191422672949</c:v>
                </c:pt>
                <c:pt idx="31">
                  <c:v>64.687876011582347</c:v>
                </c:pt>
                <c:pt idx="32">
                  <c:v>65.305399868213513</c:v>
                </c:pt>
                <c:pt idx="33">
                  <c:v>65.928818735425054</c:v>
                </c:pt>
                <c:pt idx="34">
                  <c:v>66.558188888208363</c:v>
                </c:pt>
                <c:pt idx="35">
                  <c:v>67.193567138767619</c:v>
                </c:pt>
                <c:pt idx="36">
                  <c:v>67.835010841648014</c:v>
                </c:pt>
                <c:pt idx="37">
                  <c:v>68.482577898913163</c:v>
                </c:pt>
                <c:pt idx="38">
                  <c:v>69.136326765371692</c:v>
                </c:pt>
                <c:pt idx="39">
                  <c:v>69.79631645385399</c:v>
                </c:pt>
                <c:pt idx="40">
                  <c:v>70.127351403802891</c:v>
                </c:pt>
              </c:numCache>
            </c:numRef>
          </c:val>
          <c:smooth val="0"/>
          <c:extLst xmlns:c16r2="http://schemas.microsoft.com/office/drawing/2015/06/chart">
            <c:ext xmlns:c16="http://schemas.microsoft.com/office/drawing/2014/chart" uri="{C3380CC4-5D6E-409C-BE32-E72D297353CC}">
              <c16:uniqueId val="{00000001-2CC5-42C0-B2C9-D41456DC9D6F}"/>
            </c:ext>
          </c:extLst>
        </c:ser>
        <c:ser>
          <c:idx val="5"/>
          <c:order val="3"/>
          <c:tx>
            <c:strRef>
              <c:f>'CP2'!$L$11</c:f>
              <c:strCache>
                <c:ptCount val="1"/>
                <c:pt idx="0">
                  <c:v>Low Case</c:v>
                </c:pt>
              </c:strCache>
            </c:strRef>
          </c:tx>
          <c:marker>
            <c:symbol val="none"/>
          </c:marker>
          <c:cat>
            <c:numRef>
              <c:f>'CP2'!$M$7:$BA$7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'CP2'!$M$11:$BA$11</c:f>
              <c:numCache>
                <c:formatCode>0.0</c:formatCode>
                <c:ptCount val="41"/>
                <c:pt idx="7">
                  <c:v>44</c:v>
                </c:pt>
                <c:pt idx="8">
                  <c:v>41.053169882918972</c:v>
                </c:pt>
                <c:pt idx="9">
                  <c:v>39.598742562437444</c:v>
                </c:pt>
                <c:pt idx="10">
                  <c:v>39.658873238284933</c:v>
                </c:pt>
                <c:pt idx="11">
                  <c:v>40.078348445713239</c:v>
                </c:pt>
                <c:pt idx="12">
                  <c:v>40.635460452567095</c:v>
                </c:pt>
                <c:pt idx="13">
                  <c:v>41.000801619296581</c:v>
                </c:pt>
                <c:pt idx="14">
                  <c:v>41.098010309568309</c:v>
                </c:pt>
                <c:pt idx="15">
                  <c:v>41.089729586222823</c:v>
                </c:pt>
                <c:pt idx="16">
                  <c:v>41.077952108829038</c:v>
                </c:pt>
                <c:pt idx="17">
                  <c:v>41.205065768055761</c:v>
                </c:pt>
                <c:pt idx="18">
                  <c:v>41.12323966555379</c:v>
                </c:pt>
                <c:pt idx="19">
                  <c:v>41.009309463257587</c:v>
                </c:pt>
                <c:pt idx="20">
                  <c:v>40.858579017984219</c:v>
                </c:pt>
                <c:pt idx="21">
                  <c:v>40.848903220083237</c:v>
                </c:pt>
                <c:pt idx="22">
                  <c:v>41.032754513152533</c:v>
                </c:pt>
                <c:pt idx="23">
                  <c:v>41.448902720126036</c:v>
                </c:pt>
                <c:pt idx="24">
                  <c:v>41.961787166398615</c:v>
                </c:pt>
                <c:pt idx="25">
                  <c:v>42.429656603118453</c:v>
                </c:pt>
                <c:pt idx="26">
                  <c:v>42.723327530363697</c:v>
                </c:pt>
                <c:pt idx="27">
                  <c:v>42.899780380790354</c:v>
                </c:pt>
                <c:pt idx="28">
                  <c:v>43.076962004236883</c:v>
                </c:pt>
                <c:pt idx="29">
                  <c:v>43.254875410629829</c:v>
                </c:pt>
                <c:pt idx="30">
                  <c:v>43.43352362232708</c:v>
                </c:pt>
                <c:pt idx="31">
                  <c:v>43.612909674169281</c:v>
                </c:pt>
                <c:pt idx="32">
                  <c:v>43.793036613531342</c:v>
                </c:pt>
                <c:pt idx="33">
                  <c:v>43.973907500374246</c:v>
                </c:pt>
                <c:pt idx="34">
                  <c:v>44.155525407296977</c:v>
                </c:pt>
                <c:pt idx="35">
                  <c:v>44.337893419588788</c:v>
                </c:pt>
                <c:pt idx="36">
                  <c:v>44.521014635281539</c:v>
                </c:pt>
                <c:pt idx="37">
                  <c:v>44.704892165202374</c:v>
                </c:pt>
                <c:pt idx="38">
                  <c:v>44.889529133026564</c:v>
                </c:pt>
                <c:pt idx="39">
                  <c:v>45.074928675330561</c:v>
                </c:pt>
                <c:pt idx="40">
                  <c:v>45.167755541509493</c:v>
                </c:pt>
              </c:numCache>
            </c:numRef>
          </c:val>
          <c:smooth val="0"/>
          <c:extLst xmlns:c16r2="http://schemas.microsoft.com/office/drawing/2015/06/chart">
            <c:ext xmlns:c16="http://schemas.microsoft.com/office/drawing/2014/chart" uri="{C3380CC4-5D6E-409C-BE32-E72D297353CC}">
              <c16:uniqueId val="{00000002-2CC5-42C0-B2C9-D41456DC9D6F}"/>
            </c:ext>
          </c:extLst>
        </c:ser>
        <c:dLbls>
          <c:showLegendKey val="0"/>
          <c:showVal val="0"/>
          <c:showCatName val="0"/>
          <c:showSerName val="0"/>
          <c:showPercent val="0"/>
          <c:showBubbleSize val="0"/>
        </c:dLbls>
        <c:marker val="1"/>
        <c:smooth val="0"/>
        <c:axId val="62129280"/>
        <c:axId val="62130816"/>
      </c:lineChart>
      <c:dateAx>
        <c:axId val="62129280"/>
        <c:scaling>
          <c:orientation val="minMax"/>
          <c:max val="2050"/>
        </c:scaling>
        <c:delete val="0"/>
        <c:axPos val="b"/>
        <c:numFmt formatCode="General" sourceLinked="1"/>
        <c:majorTickMark val="out"/>
        <c:minorTickMark val="none"/>
        <c:tickLblPos val="nextTo"/>
        <c:txPr>
          <a:bodyPr rot="0" vert="horz"/>
          <a:lstStyle/>
          <a:p>
            <a:pPr>
              <a:defRPr/>
            </a:pPr>
            <a:endParaRPr lang="en-US"/>
          </a:p>
        </c:txPr>
        <c:crossAx val="62130816"/>
        <c:crosses val="autoZero"/>
        <c:auto val="0"/>
        <c:lblOffset val="100"/>
        <c:baseTimeUnit val="days"/>
        <c:majorUnit val="5"/>
        <c:majorTimeUnit val="days"/>
        <c:minorUnit val="1"/>
      </c:dateAx>
      <c:valAx>
        <c:axId val="62130816"/>
        <c:scaling>
          <c:orientation val="minMax"/>
        </c:scaling>
        <c:delete val="0"/>
        <c:axPos val="l"/>
        <c:majorGridlines>
          <c:spPr>
            <a:ln>
              <a:solidFill>
                <a:sysClr val="window" lastClr="FFFFFF">
                  <a:lumMod val="75000"/>
                </a:sysClr>
              </a:solidFill>
            </a:ln>
          </c:spPr>
        </c:majorGridlines>
        <c:title>
          <c:tx>
            <c:strRef>
              <c:f>'CP2'!$L$6</c:f>
              <c:strCache>
                <c:ptCount val="1"/>
                <c:pt idx="0">
                  <c:v>Wholesale gas price (Pence/therm)</c:v>
                </c:pt>
              </c:strCache>
            </c:strRef>
          </c:tx>
          <c:overlay val="0"/>
          <c:txPr>
            <a:bodyPr rot="-5400000" vert="horz"/>
            <a:lstStyle/>
            <a:p>
              <a:pPr>
                <a:defRPr/>
              </a:pPr>
              <a:endParaRPr lang="en-US"/>
            </a:p>
          </c:txPr>
        </c:title>
        <c:numFmt formatCode="0" sourceLinked="0"/>
        <c:majorTickMark val="out"/>
        <c:minorTickMark val="none"/>
        <c:tickLblPos val="nextTo"/>
        <c:crossAx val="62129280"/>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380842218495157"/>
          <c:y val="5.2740168212567544E-2"/>
          <c:w val="0.85396802814503503"/>
          <c:h val="0.76795532646048115"/>
        </c:manualLayout>
      </c:layout>
      <c:areaChart>
        <c:grouping val="stacked"/>
        <c:varyColors val="0"/>
        <c:ser>
          <c:idx val="0"/>
          <c:order val="0"/>
          <c:tx>
            <c:strRef>
              <c:f>'3.5'!$X$29</c:f>
              <c:strCache>
                <c:ptCount val="1"/>
                <c:pt idx="0">
                  <c:v>Transmission supply</c:v>
                </c:pt>
              </c:strCache>
            </c:strRef>
          </c:tx>
          <c:cat>
            <c:numRef>
              <c:f>'3.5'!$Y$28:$BH$28</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'3.5'!$Y$29:$BH$29</c:f>
              <c:numCache>
                <c:formatCode>General</c:formatCode>
                <c:ptCount val="36"/>
                <c:pt idx="3" formatCode="_-* #,##0_-;\-* #,##0_-;_-* &quot;-&quot;??_-;_-@_-">
                  <c:v>905.19480463731861</c:v>
                </c:pt>
                <c:pt idx="4" formatCode="_-* #,##0_-;\-* #,##0_-;_-* &quot;-&quot;??_-;_-@_-">
                  <c:v>892.15892518432406</c:v>
                </c:pt>
                <c:pt idx="5" formatCode="_-* #,##0_-;\-* #,##0_-;_-* &quot;-&quot;??_-;_-@_-">
                  <c:v>866.42963808350771</c:v>
                </c:pt>
                <c:pt idx="6" formatCode="_-* #,##0_-;\-* #,##0_-;_-* &quot;-&quot;??_-;_-@_-">
                  <c:v>818.16156861053173</c:v>
                </c:pt>
                <c:pt idx="7" formatCode="_-* #,##0_-;\-* #,##0_-;_-* &quot;-&quot;??_-;_-@_-">
                  <c:v>827.29740606561234</c:v>
                </c:pt>
                <c:pt idx="8" formatCode="_-* #,##0_-;\-* #,##0_-;_-* &quot;-&quot;??_-;_-@_-">
                  <c:v>824.1498109080851</c:v>
                </c:pt>
                <c:pt idx="9" formatCode="_-* #,##0_-;\-* #,##0_-;_-* &quot;-&quot;??_-;_-@_-">
                  <c:v>843.6999818032233</c:v>
                </c:pt>
                <c:pt idx="10" formatCode="_-* #,##0_-;\-* #,##0_-;_-* &quot;-&quot;??_-;_-@_-">
                  <c:v>804.76933771879044</c:v>
                </c:pt>
                <c:pt idx="11" formatCode="_-* #,##0_-;\-* #,##0_-;_-* &quot;-&quot;??_-;_-@_-">
                  <c:v>783.6526803183059</c:v>
                </c:pt>
                <c:pt idx="12" formatCode="_-* #,##0_-;\-* #,##0_-;_-* &quot;-&quot;??_-;_-@_-">
                  <c:v>778.18993828862563</c:v>
                </c:pt>
                <c:pt idx="13" formatCode="_-* #,##0_-;\-* #,##0_-;_-* &quot;-&quot;??_-;_-@_-">
                  <c:v>770.12533610994626</c:v>
                </c:pt>
                <c:pt idx="14" formatCode="_-* #,##0_-;\-* #,##0_-;_-* &quot;-&quot;??_-;_-@_-">
                  <c:v>753.15143894684388</c:v>
                </c:pt>
                <c:pt idx="15" formatCode="_-* #,##0_-;\-* #,##0_-;_-* &quot;-&quot;??_-;_-@_-">
                  <c:v>785.99281648707665</c:v>
                </c:pt>
                <c:pt idx="16" formatCode="_-* #,##0_-;\-* #,##0_-;_-* &quot;-&quot;??_-;_-@_-">
                  <c:v>777.94493186158525</c:v>
                </c:pt>
                <c:pt idx="17" formatCode="_-* #,##0_-;\-* #,##0_-;_-* &quot;-&quot;??_-;_-@_-">
                  <c:v>758.36775858255851</c:v>
                </c:pt>
                <c:pt idx="18" formatCode="_-* #,##0_-;\-* #,##0_-;_-* &quot;-&quot;??_-;_-@_-">
                  <c:v>723.68752441626702</c:v>
                </c:pt>
                <c:pt idx="19" formatCode="_-* #,##0_-;\-* #,##0_-;_-* &quot;-&quot;??_-;_-@_-">
                  <c:v>722.19063628235881</c:v>
                </c:pt>
                <c:pt idx="20" formatCode="_-* #,##0_-;\-* #,##0_-;_-* &quot;-&quot;??_-;_-@_-">
                  <c:v>700.23649884309077</c:v>
                </c:pt>
                <c:pt idx="21" formatCode="_-* #,##0_-;\-* #,##0_-;_-* &quot;-&quot;??_-;_-@_-">
                  <c:v>699.34120692060378</c:v>
                </c:pt>
                <c:pt idx="22" formatCode="_-* #,##0_-;\-* #,##0_-;_-* &quot;-&quot;??_-;_-@_-">
                  <c:v>683.45041917225092</c:v>
                </c:pt>
                <c:pt idx="23" formatCode="_-* #,##0_-;\-* #,##0_-;_-* &quot;-&quot;??_-;_-@_-">
                  <c:v>685.07845494918536</c:v>
                </c:pt>
                <c:pt idx="24" formatCode="_-* #,##0_-;\-* #,##0_-;_-* &quot;-&quot;??_-;_-@_-">
                  <c:v>677.90471363333995</c:v>
                </c:pt>
                <c:pt idx="25" formatCode="_-* #,##0_-;\-* #,##0_-;_-* &quot;-&quot;??_-;_-@_-">
                  <c:v>659.46680112419449</c:v>
                </c:pt>
                <c:pt idx="26" formatCode="_-* #,##0_-;\-* #,##0_-;_-* &quot;-&quot;??_-;_-@_-">
                  <c:v>655.53748617475298</c:v>
                </c:pt>
                <c:pt idx="27" formatCode="_-* #,##0_-;\-* #,##0_-;_-* &quot;-&quot;??_-;_-@_-">
                  <c:v>651.19480392428318</c:v>
                </c:pt>
                <c:pt idx="28" formatCode="_-* #,##0_-;\-* #,##0_-;_-* &quot;-&quot;??_-;_-@_-">
                  <c:v>651.39214637104988</c:v>
                </c:pt>
                <c:pt idx="29" formatCode="_-* #,##0_-;\-* #,##0_-;_-* &quot;-&quot;??_-;_-@_-">
                  <c:v>641.05491051270565</c:v>
                </c:pt>
                <c:pt idx="30" formatCode="_-* #,##0_-;\-* #,##0_-;_-* &quot;-&quot;??_-;_-@_-">
                  <c:v>637.96514343948513</c:v>
                </c:pt>
                <c:pt idx="31" formatCode="_-* #,##0_-;\-* #,##0_-;_-* &quot;-&quot;??_-;_-@_-">
                  <c:v>631.86438722426806</c:v>
                </c:pt>
                <c:pt idx="32" formatCode="_-* #,##0_-;\-* #,##0_-;_-* &quot;-&quot;??_-;_-@_-">
                  <c:v>623.74444324040485</c:v>
                </c:pt>
                <c:pt idx="33" formatCode="_-* #,##0_-;\-* #,##0_-;_-* &quot;-&quot;??_-;_-@_-">
                  <c:v>621.43185693968792</c:v>
                </c:pt>
                <c:pt idx="34" formatCode="_-* #,##0_-;\-* #,##0_-;_-* &quot;-&quot;??_-;_-@_-">
                  <c:v>616.64228654445583</c:v>
                </c:pt>
                <c:pt idx="35" formatCode="_-* #,##0_-;\-* #,##0_-;_-* &quot;-&quot;??_-;_-@_-">
                  <c:v>613.68559067961155</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'3.5'!$X$30</c:f>
              <c:strCache>
                <c:ptCount val="1"/>
                <c:pt idx="0">
                  <c:v>Distribution supply</c:v>
                </c:pt>
              </c:strCache>
            </c:strRef>
          </c:tx>
          <c:spPr>
            <a:solidFill>
              <a:schemeClr val="accent4"/>
            </a:solidFill>
            <a:ln>
              <a:solidFill>
                <a:schemeClr val="accent4">
                  <a:lumMod val="75000"/>
                </a:schemeClr>
              </a:solidFill>
            </a:ln>
          </c:spPr>
          <c:cat>
            <c:numRef>
              <c:f>'3.5'!$Y$28:$BH$28</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'3.5'!$Y$30:$BH$30</c:f>
              <c:numCache>
                <c:formatCode>General</c:formatCode>
                <c:ptCount val="36"/>
                <c:pt idx="3" formatCode="_-* #,##0_-;\-* #,##0_-;_-* &quot;-&quot;??_-;_-@_-">
                  <c:v>3.4281912543999997</c:v>
                </c:pt>
                <c:pt idx="4" formatCode="_-* #,##0_-;\-* #,##0_-;_-* &quot;-&quot;??_-;_-@_-">
                  <c:v>3.8185771712351997</c:v>
                </c:pt>
                <c:pt idx="5" formatCode="_-* #,##0_-;\-* #,##0_-;_-* &quot;-&quot;??_-;_-@_-">
                  <c:v>4.4856006161490871</c:v>
                </c:pt>
                <c:pt idx="6" formatCode="_-* #,##0_-;\-* #,##0_-;_-* &quot;-&quot;??_-;_-@_-">
                  <c:v>5.6750550347007458</c:v>
                </c:pt>
                <c:pt idx="7" formatCode="_-* #,##0_-;\-* #,##0_-;_-* &quot;-&quot;??_-;_-@_-">
                  <c:v>7.8404702114456457</c:v>
                </c:pt>
                <c:pt idx="8" formatCode="_-* #,##0_-;\-* #,##0_-;_-* &quot;-&quot;??_-;_-@_-">
                  <c:v>11.637095839388223</c:v>
                </c:pt>
                <c:pt idx="9" formatCode="_-* #,##0_-;\-* #,##0_-;_-* &quot;-&quot;??_-;_-@_-">
                  <c:v>18.081982703337374</c:v>
                </c:pt>
                <c:pt idx="10" formatCode="_-* #,##0_-;\-* #,##0_-;_-* &quot;-&quot;??_-;_-@_-">
                  <c:v>25.45877040659537</c:v>
                </c:pt>
                <c:pt idx="11" formatCode="_-* #,##0_-;\-* #,##0_-;_-* &quot;-&quot;??_-;_-@_-">
                  <c:v>37.01274352481353</c:v>
                </c:pt>
                <c:pt idx="12" formatCode="_-* #,##0_-;\-* #,##0_-;_-* &quot;-&quot;??_-;_-@_-">
                  <c:v>45.909525927859121</c:v>
                </c:pt>
                <c:pt idx="13" formatCode="_-* #,##0_-;\-* #,##0_-;_-* &quot;-&quot;??_-;_-@_-">
                  <c:v>55.001987480494044</c:v>
                </c:pt>
                <c:pt idx="14" formatCode="_-* #,##0_-;\-* #,##0_-;_-* &quot;-&quot;??_-;_-@_-">
                  <c:v>62.78410086956314</c:v>
                </c:pt>
                <c:pt idx="15" formatCode="_-* #,##0_-;\-* #,##0_-;_-* &quot;-&quot;??_-;_-@_-">
                  <c:v>69.509740313537449</c:v>
                </c:pt>
                <c:pt idx="16" formatCode="_-* #,##0_-;\-* #,##0_-;_-* &quot;-&quot;??_-;_-@_-">
                  <c:v>76.374551333019738</c:v>
                </c:pt>
                <c:pt idx="17" formatCode="_-* #,##0_-;\-* #,##0_-;_-* &quot;-&quot;??_-;_-@_-">
                  <c:v>84.103602692494988</c:v>
                </c:pt>
                <c:pt idx="18" formatCode="_-* #,##0_-;\-* #,##0_-;_-* &quot;-&quot;??_-;_-@_-">
                  <c:v>91.579986459672412</c:v>
                </c:pt>
                <c:pt idx="19" formatCode="_-* #,##0_-;\-* #,##0_-;_-* &quot;-&quot;??_-;_-@_-">
                  <c:v>95.643244140045766</c:v>
                </c:pt>
                <c:pt idx="20" formatCode="_-* #,##0_-;\-* #,##0_-;_-* &quot;-&quot;??_-;_-@_-">
                  <c:v>99.706367513558931</c:v>
                </c:pt>
                <c:pt idx="21" formatCode="_-* #,##0_-;\-* #,##0_-;_-* &quot;-&quot;??_-;_-@_-">
                  <c:v>101.45798548150852</c:v>
                </c:pt>
                <c:pt idx="22" formatCode="_-* #,##0_-;\-* #,##0_-;_-* &quot;-&quot;??_-;_-@_-">
                  <c:v>102.30835635780284</c:v>
                </c:pt>
                <c:pt idx="23" formatCode="_-* #,##0_-;\-* #,##0_-;_-* &quot;-&quot;??_-;_-@_-">
                  <c:v>102.59550788213171</c:v>
                </c:pt>
                <c:pt idx="24" formatCode="_-* #,##0_-;\-* #,##0_-;_-* &quot;-&quot;??_-;_-@_-">
                  <c:v>102.47754042495677</c:v>
                </c:pt>
                <c:pt idx="25" formatCode="_-* #,##0_-;\-* #,##0_-;_-* &quot;-&quot;??_-;_-@_-">
                  <c:v>102.95393664060438</c:v>
                </c:pt>
                <c:pt idx="26" formatCode="_-* #,##0_-;\-* #,##0_-;_-* &quot;-&quot;??_-;_-@_-">
                  <c:v>103.18295076423242</c:v>
                </c:pt>
                <c:pt idx="27" formatCode="_-* #,##0_-;\-* #,##0_-;_-* &quot;-&quot;??_-;_-@_-">
                  <c:v>104.00954861688582</c:v>
                </c:pt>
                <c:pt idx="28" formatCode="_-* #,##0_-;\-* #,##0_-;_-* &quot;-&quot;??_-;_-@_-">
                  <c:v>104.89219187373047</c:v>
                </c:pt>
                <c:pt idx="29" formatCode="_-* #,##0_-;\-* #,##0_-;_-* &quot;-&quot;??_-;_-@_-">
                  <c:v>105.93793416444215</c:v>
                </c:pt>
                <c:pt idx="30" formatCode="_-* #,##0_-;\-* #,##0_-;_-* &quot;-&quot;??_-;_-@_-">
                  <c:v>107.0597263376273</c:v>
                </c:pt>
                <c:pt idx="31" formatCode="_-* #,##0_-;\-* #,##0_-;_-* &quot;-&quot;??_-;_-@_-">
                  <c:v>108.26281141558869</c:v>
                </c:pt>
                <c:pt idx="32" formatCode="_-* #,##0_-;\-* #,##0_-;_-* &quot;-&quot;??_-;_-@_-">
                  <c:v>109.55287513094554</c:v>
                </c:pt>
                <c:pt idx="33" formatCode="_-* #,##0_-;\-* #,##0_-;_-* &quot;-&quot;??_-;_-@_-">
                  <c:v>111.02065794399813</c:v>
                </c:pt>
                <c:pt idx="34" formatCode="_-* #,##0_-;\-* #,##0_-;_-* &quot;-&quot;??_-;_-@_-">
                  <c:v>112.36450002252528</c:v>
                </c:pt>
                <c:pt idx="35" formatCode="_-* #,##0_-;\-* #,##0_-;_-* &quot;-&quot;??_-;_-@_-">
                  <c:v>113.96160718717343</c:v>
                </c:pt>
              </c:numCache>
            </c:numRef>
          </c:val>
          <c:extLst xmlns:c16r2="http://schemas.microsoft.com/office/drawing/2015/06/chart">
            <c:ext xmlns:c16="http://schemas.microsoft.com/office/drawing/2014/chart" uri="{C3380CC4-5D6E-409C-BE32-E72D297353CC}">
              <c16:uniqueId val="{00000001-561A-48AD-8479-84E860AC6A4C}"/>
            </c:ext>
          </c:extLst>
        </c:ser>
        <c:dLbls>
          <c:showLegendKey val="0"/>
          <c:showVal val="0"/>
          <c:showCatName val="0"/>
          <c:showSerName val="0"/>
          <c:showPercent val="0"/>
          <c:showBubbleSize val="0"/>
        </c:dLbls>
        <c:axId val="63898368"/>
        <c:axId val="63899904"/>
      </c:areaChart>
      <c:dateAx>
        <c:axId val="63898368"/>
        <c:scaling>
          <c:orientation val="minMax"/>
        </c:scaling>
        <c:delete val="0"/>
        <c:axPos val="b"/>
        <c:numFmt formatCode="yyyy" sourceLinked="1"/>
        <c:majorTickMark val="out"/>
        <c:minorTickMark val="none"/>
        <c:tickLblPos val="nextTo"/>
        <c:crossAx val="63899904"/>
        <c:crosses val="autoZero"/>
        <c:auto val="1"/>
        <c:lblOffset val="100"/>
        <c:baseTimeUnit val="days"/>
        <c:majorUnit val="5"/>
      </c:dateAx>
      <c:valAx>
        <c:axId val="63899904"/>
        <c:scaling>
          <c:orientation val="minMax"/>
          <c:max val="1000"/>
        </c:scaling>
        <c:delete val="0"/>
        <c:axPos val="l"/>
        <c:majorGridlines>
          <c:spPr>
            <a:ln>
              <a:solidFill>
                <a:schemeClr val="bg1">
                  <a:lumMod val="75000"/>
                </a:schemeClr>
              </a:solidFill>
            </a:ln>
          </c:spPr>
        </c:majorGridlines>
        <c:title>
          <c:tx>
            <c:rich>
              <a:bodyPr rot="-5400000" vert="horz"/>
              <a:lstStyle/>
              <a:p>
                <a:pPr>
                  <a:defRPr/>
                </a:pPr>
                <a:r>
                  <a:rPr lang="en-US"/>
                  <a:t>Location of gas supply (TWh)</a:t>
                </a:r>
              </a:p>
            </c:rich>
          </c:tx>
          <c:overlay val="0"/>
        </c:title>
        <c:numFmt formatCode="General" sourceLinked="1"/>
        <c:majorTickMark val="out"/>
        <c:minorTickMark val="none"/>
        <c:tickLblPos val="nextTo"/>
        <c:crossAx val="63898368"/>
        <c:crosses val="autoZero"/>
        <c:crossBetween val="between"/>
      </c:valAx>
      <c:spPr>
        <a:solidFill>
          <a:schemeClr val="bg1">
            <a:alpha val="24706"/>
          </a:schemeClr>
        </a:solidFill>
      </c:spPr>
    </c:plotArea>
    <c:legend>
      <c:legendPos val="b"/>
      <c:layout>
        <c:manualLayout>
          <c:xMode val="edge"/>
          <c:yMode val="edge"/>
          <c:x val="0.12682555981085047"/>
          <c:y val="0.89324241122565862"/>
          <c:w val="0.78642889908051794"/>
          <c:h val="7.240215731195114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'RT2'!$Y$37</c:f>
              <c:strCache>
                <c:ptCount val="1"/>
                <c:pt idx="0">
                  <c:v>Cars</c:v>
                </c:pt>
              </c:strCache>
            </c:strRef>
          </c:tx>
          <c:spPr>
            <a:solidFill>
              <a:schemeClr val="accent3">
                <a:lumMod val="20000"/>
                <a:lumOff val="80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'RT2'!$AB$37:$BK$37</c:f>
              <c:numCache>
                <c:formatCode>_-* #,##0_-;\-* #,##0_-;_-* "-"??_-;_-@_-</c:formatCode>
                <c:ptCount val="36"/>
                <c:pt idx="1">
                  <c:v>52525</c:v>
                </c:pt>
                <c:pt idx="2">
                  <c:v>90818</c:v>
                </c:pt>
                <c:pt idx="3">
                  <c:v>138692</c:v>
                </c:pt>
                <c:pt idx="4">
                  <c:v>376368.20241711847</c:v>
                </c:pt>
                <c:pt idx="5">
                  <c:v>650582.30480135465</c:v>
                </c:pt>
                <c:pt idx="6">
                  <c:v>968490.00553926686</c:v>
                </c:pt>
                <c:pt idx="7">
                  <c:v>1347390.4740235149</c:v>
                </c:pt>
                <c:pt idx="8">
                  <c:v>1824591.5899515646</c:v>
                </c:pt>
                <c:pt idx="9">
                  <c:v>2424819.0309871053</c:v>
                </c:pt>
                <c:pt idx="10">
                  <c:v>3187507.9195202235</c:v>
                </c:pt>
                <c:pt idx="11">
                  <c:v>4113765.9880537158</c:v>
                </c:pt>
                <c:pt idx="12">
                  <c:v>5226708.9880537158</c:v>
                </c:pt>
                <c:pt idx="13">
                  <c:v>6573385.9880537158</c:v>
                </c:pt>
                <c:pt idx="14">
                  <c:v>8213195.9880537158</c:v>
                </c:pt>
                <c:pt idx="15">
                  <c:v>10191882.988053717</c:v>
                </c:pt>
                <c:pt idx="16">
                  <c:v>12522215.988053717</c:v>
                </c:pt>
                <c:pt idx="17">
                  <c:v>15181043.988053717</c:v>
                </c:pt>
                <c:pt idx="18">
                  <c:v>18091564.988053717</c:v>
                </c:pt>
                <c:pt idx="19">
                  <c:v>21131439.988053717</c:v>
                </c:pt>
                <c:pt idx="20">
                  <c:v>24132889.988053717</c:v>
                </c:pt>
                <c:pt idx="21">
                  <c:v>26944368.988053717</c:v>
                </c:pt>
                <c:pt idx="22">
                  <c:v>29416845.988053717</c:v>
                </c:pt>
                <c:pt idx="23">
                  <c:v>31499301.988053717</c:v>
                </c:pt>
                <c:pt idx="24">
                  <c:v>33644977.988053717</c:v>
                </c:pt>
                <c:pt idx="25">
                  <c:v>33663409.988053717</c:v>
                </c:pt>
                <c:pt idx="26">
                  <c:v>33660050.988053717</c:v>
                </c:pt>
                <c:pt idx="27">
                  <c:v>33630739.988053709</c:v>
                </c:pt>
                <c:pt idx="28">
                  <c:v>33570799.988053717</c:v>
                </c:pt>
                <c:pt idx="29">
                  <c:v>33475020.988053717</c:v>
                </c:pt>
                <c:pt idx="30">
                  <c:v>33337608.988053717</c:v>
                </c:pt>
                <c:pt idx="31">
                  <c:v>33152155.988053713</c:v>
                </c:pt>
                <c:pt idx="32">
                  <c:v>32900365.988053717</c:v>
                </c:pt>
                <c:pt idx="33">
                  <c:v>32585137.988053717</c:v>
                </c:pt>
                <c:pt idx="34">
                  <c:v>32197954.988053717</c:v>
                </c:pt>
                <c:pt idx="35">
                  <c:v>31729515.988053717</c:v>
                </c:pt>
              </c:numCache>
            </c:numRef>
          </c:val>
          <c:extLst xmlns:c16r2="http://schemas.microsoft.com/office/drawing/2015/06/chart">
            <c:ext xmlns:c16="http://schemas.microsoft.com/office/drawing/2014/chart" uri="{C3380CC4-5D6E-409C-BE32-E72D297353CC}">
              <c16:uniqueId val="{00000000-7996-44CC-8A74-5B5AE586BF60}"/>
            </c:ext>
          </c:extLst>
        </c:ser>
        <c:ser>
          <c:idx val="15"/>
          <c:order val="1"/>
          <c:tx>
            <c:strRef>
              <c:f>'RT2'!$Y$51</c:f>
              <c:strCache>
                <c:ptCount val="1"/>
                <c:pt idx="0">
                  <c:v>Light Goods Vehicles (Vans)</c:v>
                </c:pt>
              </c:strCache>
            </c:strRef>
          </c:tx>
          <c:spPr>
            <a:solidFill>
              <a:schemeClr val="accent3">
                <a:lumMod val="75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'RT2'!$AB$51:$BK$51</c:f>
              <c:numCache>
                <c:formatCode>_-* #,##0_-;\-* #,##0_-;_-* "-"??_-;_-@_-</c:formatCode>
                <c:ptCount val="36"/>
                <c:pt idx="1">
                  <c:v>2619</c:v>
                </c:pt>
                <c:pt idx="2">
                  <c:v>3250</c:v>
                </c:pt>
                <c:pt idx="3">
                  <c:v>4020</c:v>
                </c:pt>
                <c:pt idx="4">
                  <c:v>5373</c:v>
                </c:pt>
                <c:pt idx="5">
                  <c:v>7133</c:v>
                </c:pt>
                <c:pt idx="6">
                  <c:v>9424</c:v>
                </c:pt>
                <c:pt idx="7">
                  <c:v>12414</c:v>
                </c:pt>
                <c:pt idx="8">
                  <c:v>16314</c:v>
                </c:pt>
                <c:pt idx="9">
                  <c:v>21398</c:v>
                </c:pt>
                <c:pt idx="10">
                  <c:v>28022</c:v>
                </c:pt>
                <c:pt idx="11">
                  <c:v>36646</c:v>
                </c:pt>
                <c:pt idx="12">
                  <c:v>47865</c:v>
                </c:pt>
                <c:pt idx="13">
                  <c:v>62447</c:v>
                </c:pt>
                <c:pt idx="14">
                  <c:v>81376</c:v>
                </c:pt>
                <c:pt idx="15">
                  <c:v>105911</c:v>
                </c:pt>
                <c:pt idx="16">
                  <c:v>137646</c:v>
                </c:pt>
                <c:pt idx="17">
                  <c:v>178589</c:v>
                </c:pt>
                <c:pt idx="18">
                  <c:v>231233</c:v>
                </c:pt>
                <c:pt idx="19">
                  <c:v>298632</c:v>
                </c:pt>
                <c:pt idx="20">
                  <c:v>384447</c:v>
                </c:pt>
                <c:pt idx="21">
                  <c:v>492945</c:v>
                </c:pt>
                <c:pt idx="22">
                  <c:v>628915</c:v>
                </c:pt>
                <c:pt idx="23">
                  <c:v>797433</c:v>
                </c:pt>
                <c:pt idx="24">
                  <c:v>1003443</c:v>
                </c:pt>
                <c:pt idx="25">
                  <c:v>1251108</c:v>
                </c:pt>
                <c:pt idx="26">
                  <c:v>1542962</c:v>
                </c:pt>
                <c:pt idx="27">
                  <c:v>1878994</c:v>
                </c:pt>
                <c:pt idx="28">
                  <c:v>2255940</c:v>
                </c:pt>
                <c:pt idx="29">
                  <c:v>2667167</c:v>
                </c:pt>
                <c:pt idx="30">
                  <c:v>3103458</c:v>
                </c:pt>
                <c:pt idx="31">
                  <c:v>3554685</c:v>
                </c:pt>
                <c:pt idx="32">
                  <c:v>4011879</c:v>
                </c:pt>
                <c:pt idx="33">
                  <c:v>4263639.271720713</c:v>
                </c:pt>
                <c:pt idx="34">
                  <c:v>4269737.5126257055</c:v>
                </c:pt>
                <c:pt idx="35">
                  <c:v>4272518.8385443613</c:v>
                </c:pt>
              </c:numCache>
            </c:numRef>
          </c:val>
          <c:extLst xmlns:c16r2="http://schemas.microsoft.com/office/drawing/2015/06/chart">
            <c:ext xmlns:c16="http://schemas.microsoft.com/office/drawing/2014/chart" uri="{C3380CC4-5D6E-409C-BE32-E72D297353CC}">
              <c16:uniqueId val="{00000003-7996-44CC-8A74-5B5AE586BF60}"/>
            </c:ext>
          </c:extLst>
        </c:ser>
        <c:ser>
          <c:idx val="27"/>
          <c:order val="2"/>
          <c:tx>
            <c:strRef>
              <c:f>'RT2'!$Y$65</c:f>
              <c:strCache>
                <c:ptCount val="1"/>
                <c:pt idx="0">
                  <c:v>Motorbikes</c:v>
                </c:pt>
              </c:strCache>
            </c:strRef>
          </c:tx>
          <c:spPr>
            <a:solidFill>
              <a:schemeClr val="accent3">
                <a:lumMod val="60000"/>
                <a:lumOff val="40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'RT2'!$AB$65:$BK$65</c:f>
              <c:numCache>
                <c:formatCode>_-* #,##0_-;\-* #,##0_-;_-* "-"??_-;_-@_-</c:formatCode>
                <c:ptCount val="36"/>
                <c:pt idx="1">
                  <c:v>0</c:v>
                </c:pt>
                <c:pt idx="2">
                  <c:v>0</c:v>
                </c:pt>
                <c:pt idx="3">
                  <c:v>1240</c:v>
                </c:pt>
                <c:pt idx="4">
                  <c:v>17922</c:v>
                </c:pt>
                <c:pt idx="5">
                  <c:v>28461</c:v>
                </c:pt>
                <c:pt idx="6">
                  <c:v>41653</c:v>
                </c:pt>
                <c:pt idx="7">
                  <c:v>57621</c:v>
                </c:pt>
                <c:pt idx="8">
                  <c:v>76489</c:v>
                </c:pt>
                <c:pt idx="9">
                  <c:v>98387</c:v>
                </c:pt>
                <c:pt idx="10">
                  <c:v>123449</c:v>
                </c:pt>
                <c:pt idx="11">
                  <c:v>151812</c:v>
                </c:pt>
                <c:pt idx="12">
                  <c:v>183620</c:v>
                </c:pt>
                <c:pt idx="13">
                  <c:v>219017</c:v>
                </c:pt>
                <c:pt idx="14">
                  <c:v>258156</c:v>
                </c:pt>
                <c:pt idx="15">
                  <c:v>301193</c:v>
                </c:pt>
                <c:pt idx="16">
                  <c:v>348287</c:v>
                </c:pt>
                <c:pt idx="17">
                  <c:v>399604</c:v>
                </c:pt>
                <c:pt idx="18">
                  <c:v>455315</c:v>
                </c:pt>
                <c:pt idx="19">
                  <c:v>515596</c:v>
                </c:pt>
                <c:pt idx="20">
                  <c:v>580627</c:v>
                </c:pt>
                <c:pt idx="21">
                  <c:v>650595</c:v>
                </c:pt>
                <c:pt idx="22">
                  <c:v>725692</c:v>
                </c:pt>
                <c:pt idx="23">
                  <c:v>806116</c:v>
                </c:pt>
                <c:pt idx="24">
                  <c:v>892071</c:v>
                </c:pt>
                <c:pt idx="25">
                  <c:v>983766</c:v>
                </c:pt>
                <c:pt idx="26">
                  <c:v>1081417</c:v>
                </c:pt>
                <c:pt idx="27">
                  <c:v>1185247</c:v>
                </c:pt>
                <c:pt idx="28">
                  <c:v>1295485</c:v>
                </c:pt>
                <c:pt idx="29">
                  <c:v>1412366</c:v>
                </c:pt>
                <c:pt idx="30">
                  <c:v>1536133</c:v>
                </c:pt>
                <c:pt idx="31">
                  <c:v>1667035</c:v>
                </c:pt>
                <c:pt idx="32">
                  <c:v>1805329</c:v>
                </c:pt>
                <c:pt idx="33">
                  <c:v>1951278</c:v>
                </c:pt>
                <c:pt idx="34">
                  <c:v>2105155</c:v>
                </c:pt>
                <c:pt idx="35">
                  <c:v>2267239</c:v>
                </c:pt>
              </c:numCache>
            </c:numRef>
          </c:val>
          <c:extLst xmlns:c16r2="http://schemas.microsoft.com/office/drawing/2015/06/chart">
            <c:ext xmlns:c16="http://schemas.microsoft.com/office/drawing/2014/chart" uri="{C3380CC4-5D6E-409C-BE32-E72D297353CC}">
              <c16:uniqueId val="{00000006-7996-44CC-8A74-5B5AE586BF60}"/>
            </c:ext>
          </c:extLst>
        </c:ser>
        <c:ser>
          <c:idx val="39"/>
          <c:order val="3"/>
          <c:tx>
            <c:strRef>
              <c:f>'RT2'!$Y$79</c:f>
              <c:strCache>
                <c:ptCount val="1"/>
                <c:pt idx="0">
                  <c:v>Buses &amp; Coaches</c:v>
                </c:pt>
              </c:strCache>
            </c:strRef>
          </c:tx>
          <c:spPr>
            <a:solidFill>
              <a:srgbClr val="00B050"/>
            </a:solidFill>
            <a:ln w="25400">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'RT2'!$AB$79:$BK$79</c:f>
              <c:numCache>
                <c:formatCode>_-* #,##0_-;\-* #,##0_-;_-* "-"??_-;_-@_-</c:formatCode>
                <c:ptCount val="36"/>
                <c:pt idx="1">
                  <c:v>176</c:v>
                </c:pt>
                <c:pt idx="2">
                  <c:v>207</c:v>
                </c:pt>
                <c:pt idx="3">
                  <c:v>244</c:v>
                </c:pt>
                <c:pt idx="4">
                  <c:v>317</c:v>
                </c:pt>
                <c:pt idx="5">
                  <c:v>410</c:v>
                </c:pt>
                <c:pt idx="6">
                  <c:v>529</c:v>
                </c:pt>
                <c:pt idx="7">
                  <c:v>681</c:v>
                </c:pt>
                <c:pt idx="8">
                  <c:v>875</c:v>
                </c:pt>
                <c:pt idx="9">
                  <c:v>1123</c:v>
                </c:pt>
                <c:pt idx="10">
                  <c:v>1439</c:v>
                </c:pt>
                <c:pt idx="11">
                  <c:v>1842</c:v>
                </c:pt>
                <c:pt idx="12">
                  <c:v>2355</c:v>
                </c:pt>
                <c:pt idx="13">
                  <c:v>3008</c:v>
                </c:pt>
                <c:pt idx="14">
                  <c:v>3837</c:v>
                </c:pt>
                <c:pt idx="15">
                  <c:v>4887</c:v>
                </c:pt>
                <c:pt idx="16">
                  <c:v>6213</c:v>
                </c:pt>
                <c:pt idx="17">
                  <c:v>7884</c:v>
                </c:pt>
                <c:pt idx="18">
                  <c:v>9981</c:v>
                </c:pt>
                <c:pt idx="19">
                  <c:v>12599</c:v>
                </c:pt>
                <c:pt idx="20">
                  <c:v>15849</c:v>
                </c:pt>
                <c:pt idx="21">
                  <c:v>19778</c:v>
                </c:pt>
                <c:pt idx="22">
                  <c:v>24547</c:v>
                </c:pt>
                <c:pt idx="23">
                  <c:v>30269</c:v>
                </c:pt>
                <c:pt idx="24">
                  <c:v>37043</c:v>
                </c:pt>
                <c:pt idx="25">
                  <c:v>44908</c:v>
                </c:pt>
                <c:pt idx="26">
                  <c:v>53895</c:v>
                </c:pt>
                <c:pt idx="27">
                  <c:v>63898</c:v>
                </c:pt>
                <c:pt idx="28">
                  <c:v>69739.368545547404</c:v>
                </c:pt>
                <c:pt idx="29">
                  <c:v>73308.128054334782</c:v>
                </c:pt>
                <c:pt idx="30">
                  <c:v>77084.716987016349</c:v>
                </c:pt>
                <c:pt idx="31">
                  <c:v>80716.962230491365</c:v>
                </c:pt>
                <c:pt idx="32">
                  <c:v>84011.311918395557</c:v>
                </c:pt>
                <c:pt idx="33">
                  <c:v>86632.139067345663</c:v>
                </c:pt>
                <c:pt idx="34">
                  <c:v>88537.659610365517</c:v>
                </c:pt>
                <c:pt idx="35">
                  <c:v>89502.509132598265</c:v>
                </c:pt>
              </c:numCache>
            </c:numRef>
          </c:val>
          <c:extLst xmlns:c16r2="http://schemas.microsoft.com/office/drawing/2015/06/chart">
            <c:ext xmlns:c16="http://schemas.microsoft.com/office/drawing/2014/chart" uri="{C3380CC4-5D6E-409C-BE32-E72D297353CC}">
              <c16:uniqueId val="{00000009-7996-44CC-8A74-5B5AE586BF60}"/>
            </c:ext>
          </c:extLst>
        </c:ser>
        <c:ser>
          <c:idx val="55"/>
          <c:order val="4"/>
          <c:tx>
            <c:strRef>
              <c:f>'RT2'!$Y$97</c:f>
              <c:strCache>
                <c:ptCount val="1"/>
                <c:pt idx="0">
                  <c:v>Heavy Goods Vehicles</c:v>
                </c:pt>
              </c:strCache>
            </c:strRef>
          </c:tx>
          <c:spPr>
            <a:solidFill>
              <a:schemeClr val="accent3">
                <a:lumMod val="50000"/>
              </a:schemeClr>
            </a:solidFill>
            <a:ln w="25400">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'RT2'!$AB$97:$BK$97</c:f>
              <c:numCache>
                <c:formatCode>_-* #,##0_-;\-* #,##0_-;_-* "-"??_-;_-@_-</c:formatCode>
                <c:ptCount val="36"/>
                <c:pt idx="1">
                  <c:v>0</c:v>
                </c:pt>
                <c:pt idx="2">
                  <c:v>522</c:v>
                </c:pt>
                <c:pt idx="3">
                  <c:v>1052</c:v>
                </c:pt>
                <c:pt idx="4">
                  <c:v>2083</c:v>
                </c:pt>
                <c:pt idx="5">
                  <c:v>3228</c:v>
                </c:pt>
                <c:pt idx="6">
                  <c:v>4491</c:v>
                </c:pt>
                <c:pt idx="7">
                  <c:v>5880</c:v>
                </c:pt>
                <c:pt idx="8">
                  <c:v>7405</c:v>
                </c:pt>
                <c:pt idx="9">
                  <c:v>9079</c:v>
                </c:pt>
                <c:pt idx="10">
                  <c:v>10914</c:v>
                </c:pt>
                <c:pt idx="11">
                  <c:v>12925</c:v>
                </c:pt>
                <c:pt idx="12">
                  <c:v>15126</c:v>
                </c:pt>
                <c:pt idx="13">
                  <c:v>17534</c:v>
                </c:pt>
                <c:pt idx="14">
                  <c:v>20166</c:v>
                </c:pt>
                <c:pt idx="15">
                  <c:v>23040</c:v>
                </c:pt>
                <c:pt idx="16">
                  <c:v>26175</c:v>
                </c:pt>
                <c:pt idx="17">
                  <c:v>29591</c:v>
                </c:pt>
                <c:pt idx="18">
                  <c:v>33309</c:v>
                </c:pt>
                <c:pt idx="19">
                  <c:v>37350</c:v>
                </c:pt>
                <c:pt idx="20">
                  <c:v>41737</c:v>
                </c:pt>
                <c:pt idx="21">
                  <c:v>46492</c:v>
                </c:pt>
                <c:pt idx="22">
                  <c:v>51638</c:v>
                </c:pt>
                <c:pt idx="23">
                  <c:v>57198</c:v>
                </c:pt>
                <c:pt idx="24">
                  <c:v>63194</c:v>
                </c:pt>
                <c:pt idx="25">
                  <c:v>69648</c:v>
                </c:pt>
                <c:pt idx="26">
                  <c:v>76580</c:v>
                </c:pt>
                <c:pt idx="27">
                  <c:v>84009</c:v>
                </c:pt>
                <c:pt idx="28">
                  <c:v>91952</c:v>
                </c:pt>
                <c:pt idx="29">
                  <c:v>100886.25574489537</c:v>
                </c:pt>
                <c:pt idx="30">
                  <c:v>99532.360074571217</c:v>
                </c:pt>
                <c:pt idx="31">
                  <c:v>98306.704151870043</c:v>
                </c:pt>
                <c:pt idx="32">
                  <c:v>97494.015431035048</c:v>
                </c:pt>
                <c:pt idx="33">
                  <c:v>97312.544707307461</c:v>
                </c:pt>
                <c:pt idx="34">
                  <c:v>97987.637616548483</c:v>
                </c:pt>
                <c:pt idx="35">
                  <c:v>99680.527007397061</c:v>
                </c:pt>
              </c:numCache>
            </c:numRef>
          </c:val>
          <c:extLst xmlns:c16r2="http://schemas.microsoft.com/office/drawing/2015/06/chart">
            <c:ext xmlns:c16="http://schemas.microsoft.com/office/drawing/2014/chart" uri="{C3380CC4-5D6E-409C-BE32-E72D297353CC}">
              <c16:uniqueId val="{0000000D-7996-44CC-8A74-5B5AE586BF60}"/>
            </c:ext>
          </c:extLst>
        </c:ser>
        <c:dLbls>
          <c:showLegendKey val="0"/>
          <c:showVal val="0"/>
          <c:showCatName val="0"/>
          <c:showSerName val="0"/>
          <c:showPercent val="0"/>
          <c:showBubbleSize val="0"/>
        </c:dLbls>
        <c:axId val="164252288"/>
        <c:axId val="164262272"/>
        <c:extLst xmlns:c16r2="http://schemas.microsoft.com/office/drawing/2015/06/chart">
          <c:ext xmlns:c15="http://schemas.microsoft.com/office/drawing/2012/chart" uri="{02D57815-91ED-43cb-92C2-25804820EDAC}">
            <c15:filteredAreaSeries>
              <c15:ser>
                <c:idx val="7"/>
                <c:order val="1"/>
                <c:tx>
                  <c:strRef>
                    <c:extLst>
                      <c:ext uri="{02D57815-91ED-43cb-92C2-25804820EDAC}">
                        <c15:formulaRef>
                          <c15:sqref>'RT2'!$Y$41:$Z$41</c15:sqref>
                        </c15:formulaRef>
                      </c:ext>
                    </c:extLst>
                    <c:strCache>
                      <c:ptCount val="2"/>
                      <c:pt idx="0">
                        <c:v>Cars</c:v>
                      </c:pt>
                      <c:pt idx="1">
                        <c:v>Hydrogen</c:v>
                      </c:pt>
                    </c:strCache>
                  </c:strRef>
                </c:tx>
                <c:spPr>
                  <a:solidFill>
                    <a:schemeClr val="accent2">
                      <a:lumMod val="60000"/>
                    </a:schemeClr>
                  </a:solidFill>
                  <a:ln>
                    <a:noFill/>
                  </a:ln>
                  <a:effectLst/>
                </c:spPr>
                <c:cat>
                  <c:numRef>
                    <c:extLst>
                      <c:ex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c:ext uri="{02D57815-91ED-43cb-92C2-25804820EDAC}">
                        <c15:formulaRef>
                          <c15:sqref>'RT2'!$AB$41:$BK$41</c15:sqref>
                        </c15:formulaRef>
                      </c:ext>
                    </c:extLst>
                    <c:numCache>
                      <c:formatCode>_-* #,##0_-;\-* #,##0_-;_-* "-"??_-;_-@_-</c:formatCode>
                      <c:ptCount val="36"/>
                      <c:pt idx="1">
                        <c:v>41</c:v>
                      </c:pt>
                      <c:pt idx="2">
                        <c:v>58</c:v>
                      </c:pt>
                      <c:pt idx="3">
                        <c:v>58</c:v>
                      </c:pt>
                      <c:pt idx="4">
                        <c:v>58</c:v>
                      </c:pt>
                      <c:pt idx="5">
                        <c:v>58</c:v>
                      </c:pt>
                      <c:pt idx="6">
                        <c:v>58</c:v>
                      </c:pt>
                      <c:pt idx="7">
                        <c:v>58</c:v>
                      </c:pt>
                      <c:pt idx="8">
                        <c:v>58</c:v>
                      </c:pt>
                      <c:pt idx="9">
                        <c:v>58</c:v>
                      </c:pt>
                      <c:pt idx="10">
                        <c:v>58</c:v>
                      </c:pt>
                      <c:pt idx="11">
                        <c:v>58</c:v>
                      </c:pt>
                      <c:pt idx="12">
                        <c:v>58</c:v>
                      </c:pt>
                      <c:pt idx="13">
                        <c:v>58</c:v>
                      </c:pt>
                      <c:pt idx="14">
                        <c:v>58</c:v>
                      </c:pt>
                      <c:pt idx="15">
                        <c:v>58</c:v>
                      </c:pt>
                      <c:pt idx="16">
                        <c:v>58</c:v>
                      </c:pt>
                      <c:pt idx="17">
                        <c:v>58</c:v>
                      </c:pt>
                      <c:pt idx="18">
                        <c:v>58</c:v>
                      </c:pt>
                      <c:pt idx="19">
                        <c:v>58</c:v>
                      </c:pt>
                      <c:pt idx="20">
                        <c:v>58</c:v>
                      </c:pt>
                      <c:pt idx="21">
                        <c:v>59</c:v>
                      </c:pt>
                      <c:pt idx="22">
                        <c:v>60</c:v>
                      </c:pt>
                      <c:pt idx="23">
                        <c:v>62</c:v>
                      </c:pt>
                      <c:pt idx="24">
                        <c:v>66</c:v>
                      </c:pt>
                      <c:pt idx="25">
                        <c:v>73</c:v>
                      </c:pt>
                      <c:pt idx="26">
                        <c:v>84</c:v>
                      </c:pt>
                      <c:pt idx="27">
                        <c:v>102</c:v>
                      </c:pt>
                      <c:pt idx="28">
                        <c:v>129</c:v>
                      </c:pt>
                      <c:pt idx="29">
                        <c:v>170</c:v>
                      </c:pt>
                      <c:pt idx="30">
                        <c:v>231</c:v>
                      </c:pt>
                      <c:pt idx="31">
                        <c:v>320</c:v>
                      </c:pt>
                      <c:pt idx="32">
                        <c:v>448</c:v>
                      </c:pt>
                      <c:pt idx="33">
                        <c:v>629</c:v>
                      </c:pt>
                      <c:pt idx="34">
                        <c:v>882</c:v>
                      </c:pt>
                      <c:pt idx="35">
                        <c:v>1233</c:v>
                      </c:pt>
                    </c:numCache>
                  </c:numRef>
                </c:val>
                <c:extLst>
                  <c:ext xmlns:c16="http://schemas.microsoft.com/office/drawing/2014/chart" uri="{C3380CC4-5D6E-409C-BE32-E72D297353CC}">
                    <c16:uniqueId val="{00000001-7996-44CC-8A74-5B5AE586BF60}"/>
                  </c:ext>
                </c:extLst>
              </c15:ser>
            </c15:filteredAreaSeries>
            <c15:filteredAreaSeries>
              <c15:ser>
                <c:idx val="11"/>
                <c:order val="2"/>
                <c:tx>
                  <c:strRef>
                    <c:extLst xmlns:c15="http://schemas.microsoft.com/office/drawing/2012/chart">
                      <c:ext xmlns:c15="http://schemas.microsoft.com/office/drawing/2012/chart" uri="{02D57815-91ED-43cb-92C2-25804820EDAC}">
                        <c15:formulaRef>
                          <c15:sqref>'RT2'!$Y$45:$Z$45</c15:sqref>
                        </c15:formulaRef>
                      </c:ext>
                    </c:extLst>
                    <c:strCache>
                      <c:ptCount val="2"/>
                      <c:pt idx="0">
                        <c:v>Cars</c:v>
                      </c:pt>
                      <c:pt idx="1">
                        <c:v>Petrol/Diesel</c:v>
                      </c:pt>
                    </c:strCache>
                  </c:strRef>
                </c:tx>
                <c:spPr>
                  <a:solidFill>
                    <a:schemeClr val="accent6">
                      <a:lumMod val="6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'RT2'!$AB$45:$BK$45</c15:sqref>
                        </c15:formulaRef>
                      </c:ext>
                    </c:extLst>
                    <c:numCache>
                      <c:formatCode>_-* #,##0_-;\-* #,##0_-;_-* "-"??_-;_-@_-</c:formatCode>
                      <c:ptCount val="36"/>
                      <c:pt idx="0">
                        <c:v>30250300</c:v>
                      </c:pt>
                      <c:pt idx="1">
                        <c:v>31142933</c:v>
                      </c:pt>
                      <c:pt idx="2">
                        <c:v>31602613</c:v>
                      </c:pt>
                      <c:pt idx="3">
                        <c:v>31657659</c:v>
                      </c:pt>
                      <c:pt idx="4">
                        <c:v>31525531</c:v>
                      </c:pt>
                      <c:pt idx="5">
                        <c:v>31356633</c:v>
                      </c:pt>
                      <c:pt idx="6">
                        <c:v>31141115</c:v>
                      </c:pt>
                      <c:pt idx="7">
                        <c:v>30861334</c:v>
                      </c:pt>
                      <c:pt idx="8">
                        <c:v>30481433</c:v>
                      </c:pt>
                      <c:pt idx="9">
                        <c:v>29977998</c:v>
                      </c:pt>
                      <c:pt idx="10">
                        <c:v>29312228</c:v>
                      </c:pt>
                      <c:pt idx="11">
                        <c:v>28483261</c:v>
                      </c:pt>
                      <c:pt idx="12">
                        <c:v>27468072</c:v>
                      </c:pt>
                      <c:pt idx="13">
                        <c:v>26219030</c:v>
                      </c:pt>
                      <c:pt idx="14">
                        <c:v>24676708</c:v>
                      </c:pt>
                      <c:pt idx="15">
                        <c:v>22794942</c:v>
                      </c:pt>
                      <c:pt idx="16">
                        <c:v>20560382</c:v>
                      </c:pt>
                      <c:pt idx="17">
                        <c:v>17995411</c:v>
                      </c:pt>
                      <c:pt idx="18">
                        <c:v>15175856</c:v>
                      </c:pt>
                      <c:pt idx="19">
                        <c:v>12222758</c:v>
                      </c:pt>
                      <c:pt idx="20">
                        <c:v>9302457</c:v>
                      </c:pt>
                      <c:pt idx="21">
                        <c:v>6564719</c:v>
                      </c:pt>
                      <c:pt idx="22">
                        <c:v>4156469</c:v>
                      </c:pt>
                      <c:pt idx="23">
                        <c:v>2126268</c:v>
                      </c:pt>
                      <c:pt idx="24">
                        <c:v>18038</c:v>
                      </c:pt>
                      <c:pt idx="25">
                        <c:v>18997</c:v>
                      </c:pt>
                      <c:pt idx="26">
                        <c:v>19997</c:v>
                      </c:pt>
                      <c:pt idx="27">
                        <c:v>21037</c:v>
                      </c:pt>
                      <c:pt idx="28">
                        <c:v>22114</c:v>
                      </c:pt>
                      <c:pt idx="29">
                        <c:v>23220</c:v>
                      </c:pt>
                      <c:pt idx="30">
                        <c:v>24350</c:v>
                      </c:pt>
                      <c:pt idx="31">
                        <c:v>25493</c:v>
                      </c:pt>
                      <c:pt idx="32">
                        <c:v>37872</c:v>
                      </c:pt>
                      <c:pt idx="33">
                        <c:v>50813</c:v>
                      </c:pt>
                      <c:pt idx="34">
                        <c:v>64315</c:v>
                      </c:pt>
                      <c:pt idx="35">
                        <c:v>0</c:v>
                      </c:pt>
                    </c:numCache>
                  </c:numRef>
                </c:val>
                <c:extLst xmlns:c15="http://schemas.microsoft.com/office/drawing/2012/chart">
                  <c:ext xmlns:c16="http://schemas.microsoft.com/office/drawing/2014/chart" uri="{C3380CC4-5D6E-409C-BE32-E72D297353CC}">
                    <c16:uniqueId val="{00000002-7996-44CC-8A74-5B5AE586BF60}"/>
                  </c:ext>
                </c:extLst>
              </c15:ser>
            </c15:filteredAreaSeries>
            <c15:filteredAreaSeries>
              <c15:ser>
                <c:idx val="19"/>
                <c:order val="4"/>
                <c:tx>
                  <c:strRef>
                    <c:extLst xmlns:c15="http://schemas.microsoft.com/office/drawing/2012/chart">
                      <c:ext xmlns:c15="http://schemas.microsoft.com/office/drawing/2012/chart" uri="{02D57815-91ED-43cb-92C2-25804820EDAC}">
                        <c15:formulaRef>
                          <c15:sqref>'RT2'!$Y$55:$Z$55</c15:sqref>
                        </c15:formulaRef>
                      </c:ext>
                    </c:extLst>
                    <c:strCache>
                      <c:ptCount val="2"/>
                      <c:pt idx="0">
                        <c:v>Light Goods Vehicles (Vans)</c:v>
                      </c:pt>
                      <c:pt idx="1">
                        <c:v>Hydrogen</c:v>
                      </c:pt>
                    </c:strCache>
                  </c:strRef>
                </c:tx>
                <c:spPr>
                  <a:solidFill>
                    <a:schemeClr val="accent2">
                      <a:lumMod val="8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'RT2'!$AB$55:$BK$55</c15:sqref>
                        </c15:formulaRef>
                      </c:ext>
                    </c:extLst>
                    <c:numCache>
                      <c:formatCode>_-* #,##0_-;\-* #,##0_-;_-* "-"??_-;_-@_-</c:formatCode>
                      <c:ptCount val="36"/>
                      <c:pt idx="1">
                        <c:v>0</c:v>
                      </c:pt>
                      <c:pt idx="2">
                        <c:v>0</c:v>
                      </c:pt>
                      <c:pt idx="3">
                        <c:v>0</c:v>
                      </c:pt>
                      <c:pt idx="4">
                        <c:v>0</c:v>
                      </c:pt>
                      <c:pt idx="5">
                        <c:v>0</c:v>
                      </c:pt>
                      <c:pt idx="6">
                        <c:v>0</c:v>
                      </c:pt>
                      <c:pt idx="7">
                        <c:v>0</c:v>
                      </c:pt>
                      <c:pt idx="8">
                        <c:v>0</c:v>
                      </c:pt>
                      <c:pt idx="9">
                        <c:v>0</c:v>
                      </c:pt>
                      <c:pt idx="10">
                        <c:v>0</c:v>
                      </c:pt>
                      <c:pt idx="11">
                        <c:v>0</c:v>
                      </c:pt>
                      <c:pt idx="12">
                        <c:v>1</c:v>
                      </c:pt>
                      <c:pt idx="13">
                        <c:v>2</c:v>
                      </c:pt>
                      <c:pt idx="14">
                        <c:v>4</c:v>
                      </c:pt>
                      <c:pt idx="15">
                        <c:v>7</c:v>
                      </c:pt>
                      <c:pt idx="16">
                        <c:v>12</c:v>
                      </c:pt>
                      <c:pt idx="17">
                        <c:v>20</c:v>
                      </c:pt>
                      <c:pt idx="18">
                        <c:v>32</c:v>
                      </c:pt>
                      <c:pt idx="19">
                        <c:v>51</c:v>
                      </c:pt>
                      <c:pt idx="20">
                        <c:v>79</c:v>
                      </c:pt>
                      <c:pt idx="21">
                        <c:v>122</c:v>
                      </c:pt>
                      <c:pt idx="22">
                        <c:v>187</c:v>
                      </c:pt>
                      <c:pt idx="23">
                        <c:v>285</c:v>
                      </c:pt>
                      <c:pt idx="24">
                        <c:v>432</c:v>
                      </c:pt>
                      <c:pt idx="25">
                        <c:v>653</c:v>
                      </c:pt>
                      <c:pt idx="26">
                        <c:v>986</c:v>
                      </c:pt>
                      <c:pt idx="27">
                        <c:v>1487</c:v>
                      </c:pt>
                      <c:pt idx="28">
                        <c:v>2241</c:v>
                      </c:pt>
                      <c:pt idx="29">
                        <c:v>3375</c:v>
                      </c:pt>
                      <c:pt idx="30">
                        <c:v>5081</c:v>
                      </c:pt>
                      <c:pt idx="31">
                        <c:v>7647</c:v>
                      </c:pt>
                      <c:pt idx="32">
                        <c:v>11505</c:v>
                      </c:pt>
                      <c:pt idx="33">
                        <c:v>16507.690927713571</c:v>
                      </c:pt>
                      <c:pt idx="34">
                        <c:v>22821.876214400821</c:v>
                      </c:pt>
                      <c:pt idx="35">
                        <c:v>32488.972523380344</c:v>
                      </c:pt>
                    </c:numCache>
                  </c:numRef>
                </c:val>
                <c:extLst xmlns:c15="http://schemas.microsoft.com/office/drawing/2012/chart">
                  <c:ext xmlns:c16="http://schemas.microsoft.com/office/drawing/2014/chart" uri="{C3380CC4-5D6E-409C-BE32-E72D297353CC}">
                    <c16:uniqueId val="{00000004-7996-44CC-8A74-5B5AE586BF60}"/>
                  </c:ext>
                </c:extLst>
              </c15:ser>
            </c15:filteredAreaSeries>
            <c15:filteredAreaSeries>
              <c15:ser>
                <c:idx val="23"/>
                <c:order val="5"/>
                <c:tx>
                  <c:strRef>
                    <c:extLst xmlns:c15="http://schemas.microsoft.com/office/drawing/2012/chart">
                      <c:ext xmlns:c15="http://schemas.microsoft.com/office/drawing/2012/chart" uri="{02D57815-91ED-43cb-92C2-25804820EDAC}">
                        <c15:formulaRef>
                          <c15:sqref>'RT2'!$Y$59:$Z$59</c15:sqref>
                        </c15:formulaRef>
                      </c:ext>
                    </c:extLst>
                    <c:strCache>
                      <c:ptCount val="2"/>
                      <c:pt idx="0">
                        <c:v>Light Goods Vehicles (Vans)</c:v>
                      </c:pt>
                      <c:pt idx="1">
                        <c:v>Petrol/Diesel</c:v>
                      </c:pt>
                    </c:strCache>
                  </c:strRef>
                </c:tx>
                <c:spPr>
                  <a:solidFill>
                    <a:schemeClr val="accent6">
                      <a:lumMod val="8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'RT2'!$AB$59:$BK$59</c15:sqref>
                        </c15:formulaRef>
                      </c:ext>
                    </c:extLst>
                    <c:numCache>
                      <c:formatCode>_-* #,##0_-;\-* #,##0_-;_-* "-"??_-;_-@_-</c:formatCode>
                      <c:ptCount val="36"/>
                      <c:pt idx="0">
                        <c:v>3633600</c:v>
                      </c:pt>
                      <c:pt idx="1">
                        <c:v>3779365</c:v>
                      </c:pt>
                      <c:pt idx="2">
                        <c:v>3909410</c:v>
                      </c:pt>
                      <c:pt idx="3">
                        <c:v>3919721.7139999997</c:v>
                      </c:pt>
                      <c:pt idx="4">
                        <c:v>3929748.3334705993</c:v>
                      </c:pt>
                      <c:pt idx="5">
                        <c:v>3939400.9538376634</c:v>
                      </c:pt>
                      <c:pt idx="6">
                        <c:v>3948555.6708037923</c:v>
                      </c:pt>
                      <c:pt idx="7">
                        <c:v>3957044.5803491231</c:v>
                      </c:pt>
                      <c:pt idx="8">
                        <c:v>3964656.778732135</c:v>
                      </c:pt>
                      <c:pt idx="9">
                        <c:v>3971118.3624904579</c:v>
                      </c:pt>
                      <c:pt idx="10">
                        <c:v>3976073.42844168</c:v>
                      </c:pt>
                      <c:pt idx="11">
                        <c:v>3979062.0736841606</c:v>
                      </c:pt>
                      <c:pt idx="12">
                        <c:v>3979488.3955978444</c:v>
                      </c:pt>
                      <c:pt idx="13">
                        <c:v>3976585.4918450778</c:v>
                      </c:pt>
                      <c:pt idx="14">
                        <c:v>3969368.4603714282</c:v>
                      </c:pt>
                      <c:pt idx="15">
                        <c:v>3956578.3994065048</c:v>
                      </c:pt>
                      <c:pt idx="16">
                        <c:v>3936620.4074647832</c:v>
                      </c:pt>
                      <c:pt idx="17">
                        <c:v>3907485.5833464307</c:v>
                      </c:pt>
                      <c:pt idx="18">
                        <c:v>3866680.0261381348</c:v>
                      </c:pt>
                      <c:pt idx="19">
                        <c:v>3811146.835213935</c:v>
                      </c:pt>
                      <c:pt idx="20">
                        <c:v>3737223.1102360552</c:v>
                      </c:pt>
                      <c:pt idx="21">
                        <c:v>3640635.9511557394</c:v>
                      </c:pt>
                      <c:pt idx="22">
                        <c:v>3516589.4582140911</c:v>
                      </c:pt>
                      <c:pt idx="23">
                        <c:v>3359996.7319429112</c:v>
                      </c:pt>
                      <c:pt idx="24">
                        <c:v>3165897.8731655455</c:v>
                      </c:pt>
                      <c:pt idx="25">
                        <c:v>2930104.9829977243</c:v>
                      </c:pt>
                      <c:pt idx="26">
                        <c:v>2650046.1628484172</c:v>
                      </c:pt>
                      <c:pt idx="27">
                        <c:v>2325676.5144206784</c:v>
                      </c:pt>
                      <c:pt idx="28">
                        <c:v>1960175.1397124971</c:v>
                      </c:pt>
                      <c:pt idx="29">
                        <c:v>1560048.1410176628</c:v>
                      </c:pt>
                      <c:pt idx="30">
                        <c:v>1134320.6209266144</c:v>
                      </c:pt>
                      <c:pt idx="31">
                        <c:v>692832.68232729984</c:v>
                      </c:pt>
                      <c:pt idx="32">
                        <c:v>244121.42840604903</c:v>
                      </c:pt>
                      <c:pt idx="33">
                        <c:v>0</c:v>
                      </c:pt>
                      <c:pt idx="34">
                        <c:v>0</c:v>
                      </c:pt>
                      <c:pt idx="35">
                        <c:v>0</c:v>
                      </c:pt>
                    </c:numCache>
                  </c:numRef>
                </c:val>
                <c:extLst xmlns:c15="http://schemas.microsoft.com/office/drawing/2012/chart">
                  <c:ext xmlns:c16="http://schemas.microsoft.com/office/drawing/2014/chart" uri="{C3380CC4-5D6E-409C-BE32-E72D297353CC}">
                    <c16:uniqueId val="{00000005-7996-44CC-8A74-5B5AE586BF60}"/>
                  </c:ext>
                </c:extLst>
              </c15:ser>
            </c15:filteredAreaSeries>
            <c15:filteredAreaSeries>
              <c15:ser>
                <c:idx val="31"/>
                <c:order val="7"/>
                <c:tx>
                  <c:strRef>
                    <c:extLst xmlns:c15="http://schemas.microsoft.com/office/drawing/2012/chart">
                      <c:ext xmlns:c15="http://schemas.microsoft.com/office/drawing/2012/chart" uri="{02D57815-91ED-43cb-92C2-25804820EDAC}">
                        <c15:formulaRef>
                          <c15:sqref>'RT2'!$Y$69:$Z$69</c15:sqref>
                        </c15:formulaRef>
                      </c:ext>
                    </c:extLst>
                    <c:strCache>
                      <c:ptCount val="2"/>
                      <c:pt idx="0">
                        <c:v>Motorbikes</c:v>
                      </c:pt>
                      <c:pt idx="1">
                        <c:v>Petrol/Diesel</c:v>
                      </c:pt>
                    </c:strCache>
                  </c:strRef>
                </c:tx>
                <c:spPr>
                  <a:solidFill>
                    <a:schemeClr val="accent2">
                      <a:lumMod val="5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'RT2'!$AB$69:$BK$69</c15:sqref>
                        </c15:formulaRef>
                      </c:ext>
                    </c:extLst>
                    <c:numCache>
                      <c:formatCode>_-* #,##0_-;\-* #,##0_-;_-* "-"??_-;_-@_-</c:formatCode>
                      <c:ptCount val="36"/>
                      <c:pt idx="0">
                        <c:v>1230800</c:v>
                      </c:pt>
                      <c:pt idx="1">
                        <c:v>1248074</c:v>
                      </c:pt>
                      <c:pt idx="2">
                        <c:v>1328445</c:v>
                      </c:pt>
                      <c:pt idx="3">
                        <c:v>1348899</c:v>
                      </c:pt>
                      <c:pt idx="4">
                        <c:v>1354265</c:v>
                      </c:pt>
                      <c:pt idx="5">
                        <c:v>1366135</c:v>
                      </c:pt>
                      <c:pt idx="6">
                        <c:v>1375717</c:v>
                      </c:pt>
                      <c:pt idx="7">
                        <c:v>1382895</c:v>
                      </c:pt>
                      <c:pt idx="8">
                        <c:v>1387551</c:v>
                      </c:pt>
                      <c:pt idx="9">
                        <c:v>1389562</c:v>
                      </c:pt>
                      <c:pt idx="10">
                        <c:v>1388799</c:v>
                      </c:pt>
                      <c:pt idx="11">
                        <c:v>1385132</c:v>
                      </c:pt>
                      <c:pt idx="12">
                        <c:v>1378423</c:v>
                      </c:pt>
                      <c:pt idx="13">
                        <c:v>1368535</c:v>
                      </c:pt>
                      <c:pt idx="14">
                        <c:v>1355322</c:v>
                      </c:pt>
                      <c:pt idx="15">
                        <c:v>1338634</c:v>
                      </c:pt>
                      <c:pt idx="16">
                        <c:v>1318319</c:v>
                      </c:pt>
                      <c:pt idx="17">
                        <c:v>1294219</c:v>
                      </c:pt>
                      <c:pt idx="18">
                        <c:v>1266169</c:v>
                      </c:pt>
                      <c:pt idx="19">
                        <c:v>1234001</c:v>
                      </c:pt>
                      <c:pt idx="20">
                        <c:v>1197542</c:v>
                      </c:pt>
                      <c:pt idx="21">
                        <c:v>1156612</c:v>
                      </c:pt>
                      <c:pt idx="22">
                        <c:v>1111028</c:v>
                      </c:pt>
                      <c:pt idx="23">
                        <c:v>1060599</c:v>
                      </c:pt>
                      <c:pt idx="24">
                        <c:v>1005128</c:v>
                      </c:pt>
                      <c:pt idx="25">
                        <c:v>944415</c:v>
                      </c:pt>
                      <c:pt idx="26">
                        <c:v>878252</c:v>
                      </c:pt>
                      <c:pt idx="27">
                        <c:v>806424</c:v>
                      </c:pt>
                      <c:pt idx="28">
                        <c:v>728711</c:v>
                      </c:pt>
                      <c:pt idx="29">
                        <c:v>644886</c:v>
                      </c:pt>
                      <c:pt idx="30">
                        <c:v>554715</c:v>
                      </c:pt>
                      <c:pt idx="31">
                        <c:v>457958</c:v>
                      </c:pt>
                      <c:pt idx="32">
                        <c:v>354366</c:v>
                      </c:pt>
                      <c:pt idx="33">
                        <c:v>243686</c:v>
                      </c:pt>
                      <c:pt idx="34">
                        <c:v>125654</c:v>
                      </c:pt>
                      <c:pt idx="35">
                        <c:v>0</c:v>
                      </c:pt>
                    </c:numCache>
                  </c:numRef>
                </c:val>
                <c:extLst xmlns:c15="http://schemas.microsoft.com/office/drawing/2012/chart">
                  <c:ext xmlns:c16="http://schemas.microsoft.com/office/drawing/2014/chart" uri="{C3380CC4-5D6E-409C-BE32-E72D297353CC}">
                    <c16:uniqueId val="{00000007-7996-44CC-8A74-5B5AE586BF60}"/>
                  </c:ext>
                </c:extLst>
              </c15:ser>
            </c15:filteredAreaSeries>
            <c15:filteredAreaSeries>
              <c15:ser>
                <c:idx val="35"/>
                <c:order val="8"/>
                <c:tx>
                  <c:strRef>
                    <c:extLst xmlns:c15="http://schemas.microsoft.com/office/drawing/2012/chart">
                      <c:ext xmlns:c15="http://schemas.microsoft.com/office/drawing/2012/chart" uri="{02D57815-91ED-43cb-92C2-25804820EDAC}">
                        <c15:formulaRef>
                          <c15:sqref>'RT2'!$Y$75:$Z$75</c15:sqref>
                        </c15:formulaRef>
                      </c:ext>
                    </c:extLst>
                    <c:strCache>
                      <c:ptCount val="2"/>
                      <c:pt idx="0">
                        <c:v>Buses &amp; Coaches</c:v>
                      </c:pt>
                      <c:pt idx="1">
                        <c:v>Natural Gas</c:v>
                      </c:pt>
                    </c:strCache>
                  </c:strRef>
                </c:tx>
                <c:spPr>
                  <a:solidFill>
                    <a:schemeClr val="accent6">
                      <a:lumMod val="5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'RT2'!$AB$75:$BK$75</c15:sqref>
                        </c15:formulaRef>
                      </c:ext>
                    </c:extLst>
                    <c:numCache>
                      <c:formatCode>_-* #,##0_-;\-* #,##0_-;_-* "-"??_-;_-@_-</c:formatCode>
                      <c:ptCount val="36"/>
                      <c:pt idx="1">
                        <c:v>239</c:v>
                      </c:pt>
                      <c:pt idx="2">
                        <c:v>301</c:v>
                      </c:pt>
                      <c:pt idx="3">
                        <c:v>379</c:v>
                      </c:pt>
                      <c:pt idx="4">
                        <c:v>501</c:v>
                      </c:pt>
                      <c:pt idx="5">
                        <c:v>660</c:v>
                      </c:pt>
                      <c:pt idx="6">
                        <c:v>868</c:v>
                      </c:pt>
                      <c:pt idx="7">
                        <c:v>1139</c:v>
                      </c:pt>
                      <c:pt idx="8">
                        <c:v>1492</c:v>
                      </c:pt>
                      <c:pt idx="9">
                        <c:v>1952</c:v>
                      </c:pt>
                      <c:pt idx="10">
                        <c:v>2550</c:v>
                      </c:pt>
                      <c:pt idx="11">
                        <c:v>3326</c:v>
                      </c:pt>
                      <c:pt idx="12">
                        <c:v>4331</c:v>
                      </c:pt>
                      <c:pt idx="13">
                        <c:v>5628</c:v>
                      </c:pt>
                      <c:pt idx="14">
                        <c:v>7293</c:v>
                      </c:pt>
                      <c:pt idx="15">
                        <c:v>9426</c:v>
                      </c:pt>
                      <c:pt idx="16">
                        <c:v>12132</c:v>
                      </c:pt>
                      <c:pt idx="17">
                        <c:v>15547</c:v>
                      </c:pt>
                      <c:pt idx="18">
                        <c:v>19791</c:v>
                      </c:pt>
                      <c:pt idx="19">
                        <c:v>24979</c:v>
                      </c:pt>
                      <c:pt idx="20">
                        <c:v>31189</c:v>
                      </c:pt>
                      <c:pt idx="21">
                        <c:v>38573</c:v>
                      </c:pt>
                      <c:pt idx="22">
                        <c:v>46972</c:v>
                      </c:pt>
                      <c:pt idx="23">
                        <c:v>56220</c:v>
                      </c:pt>
                      <c:pt idx="24">
                        <c:v>65875</c:v>
                      </c:pt>
                      <c:pt idx="25">
                        <c:v>76083</c:v>
                      </c:pt>
                      <c:pt idx="26">
                        <c:v>85746</c:v>
                      </c:pt>
                      <c:pt idx="27">
                        <c:v>94477</c:v>
                      </c:pt>
                      <c:pt idx="28">
                        <c:v>95058.424320619306</c:v>
                      </c:pt>
                      <c:pt idx="29">
                        <c:v>90831.529573483102</c:v>
                      </c:pt>
                      <c:pt idx="30">
                        <c:v>86020.099502160389</c:v>
                      </c:pt>
                      <c:pt idx="31">
                        <c:v>80897.919233488909</c:v>
                      </c:pt>
                      <c:pt idx="32">
                        <c:v>75595.745279402137</c:v>
                      </c:pt>
                      <c:pt idx="33">
                        <c:v>70360.364776522591</c:v>
                      </c:pt>
                      <c:pt idx="34">
                        <c:v>65194.91031511777</c:v>
                      </c:pt>
                      <c:pt idx="35">
                        <c:v>60258.406851176565</c:v>
                      </c:pt>
                    </c:numCache>
                  </c:numRef>
                </c:val>
                <c:extLst xmlns:c15="http://schemas.microsoft.com/office/drawing/2012/chart">
                  <c:ext xmlns:c16="http://schemas.microsoft.com/office/drawing/2014/chart" uri="{C3380CC4-5D6E-409C-BE32-E72D297353CC}">
                    <c16:uniqueId val="{00000008-7996-44CC-8A74-5B5AE586BF60}"/>
                  </c:ext>
                </c:extLst>
              </c15:ser>
            </c15:filteredAreaSeries>
            <c15:filteredAreaSeries>
              <c15:ser>
                <c:idx val="43"/>
                <c:order val="10"/>
                <c:tx>
                  <c:strRef>
                    <c:extLst xmlns:c15="http://schemas.microsoft.com/office/drawing/2012/chart">
                      <c:ext xmlns:c15="http://schemas.microsoft.com/office/drawing/2012/chart" uri="{02D57815-91ED-43cb-92C2-25804820EDAC}">
                        <c15:formulaRef>
                          <c15:sqref>'RT2'!$Y$83:$Z$83</c15:sqref>
                        </c15:formulaRef>
                      </c:ext>
                    </c:extLst>
                    <c:strCache>
                      <c:ptCount val="2"/>
                      <c:pt idx="0">
                        <c:v>Buses &amp; Coaches</c:v>
                      </c:pt>
                      <c:pt idx="1">
                        <c:v>Hydrogen</c:v>
                      </c:pt>
                    </c:strCache>
                  </c:strRef>
                </c:tx>
                <c:spPr>
                  <a:solidFill>
                    <a:schemeClr val="accent2">
                      <a:lumMod val="7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'RT2'!$AB$83:$BK$83</c15:sqref>
                        </c15:formulaRef>
                      </c:ext>
                    </c:extLst>
                    <c:numCache>
                      <c:formatCode>_-* #,##0_-;\-* #,##0_-;_-* "-"??_-;_-@_-</c:formatCode>
                      <c:ptCount val="36"/>
                      <c:pt idx="1">
                        <c:v>21</c:v>
                      </c:pt>
                      <c:pt idx="2">
                        <c:v>26</c:v>
                      </c:pt>
                      <c:pt idx="3">
                        <c:v>32</c:v>
                      </c:pt>
                      <c:pt idx="4">
                        <c:v>41</c:v>
                      </c:pt>
                      <c:pt idx="5">
                        <c:v>52</c:v>
                      </c:pt>
                      <c:pt idx="6">
                        <c:v>66</c:v>
                      </c:pt>
                      <c:pt idx="7">
                        <c:v>84</c:v>
                      </c:pt>
                      <c:pt idx="8">
                        <c:v>106</c:v>
                      </c:pt>
                      <c:pt idx="9">
                        <c:v>134</c:v>
                      </c:pt>
                      <c:pt idx="10">
                        <c:v>169</c:v>
                      </c:pt>
                      <c:pt idx="11">
                        <c:v>213</c:v>
                      </c:pt>
                      <c:pt idx="12">
                        <c:v>268</c:v>
                      </c:pt>
                      <c:pt idx="13">
                        <c:v>337</c:v>
                      </c:pt>
                      <c:pt idx="14">
                        <c:v>423</c:v>
                      </c:pt>
                      <c:pt idx="15">
                        <c:v>530</c:v>
                      </c:pt>
                      <c:pt idx="16">
                        <c:v>664</c:v>
                      </c:pt>
                      <c:pt idx="17">
                        <c:v>831</c:v>
                      </c:pt>
                      <c:pt idx="18">
                        <c:v>1040</c:v>
                      </c:pt>
                      <c:pt idx="19">
                        <c:v>1301</c:v>
                      </c:pt>
                      <c:pt idx="20">
                        <c:v>1626</c:v>
                      </c:pt>
                      <c:pt idx="21">
                        <c:v>2031</c:v>
                      </c:pt>
                      <c:pt idx="22">
                        <c:v>2535</c:v>
                      </c:pt>
                      <c:pt idx="23">
                        <c:v>3162</c:v>
                      </c:pt>
                      <c:pt idx="24">
                        <c:v>3941</c:v>
                      </c:pt>
                      <c:pt idx="25">
                        <c:v>4906</c:v>
                      </c:pt>
                      <c:pt idx="26">
                        <c:v>6101</c:v>
                      </c:pt>
                      <c:pt idx="27">
                        <c:v>7576</c:v>
                      </c:pt>
                      <c:pt idx="28">
                        <c:v>8762.2071338332935</c:v>
                      </c:pt>
                      <c:pt idx="29">
                        <c:v>9923.3423721821073</c:v>
                      </c:pt>
                      <c:pt idx="30">
                        <c:v>11463.18351082325</c:v>
                      </c:pt>
                      <c:pt idx="31">
                        <c:v>13459.118536019703</c:v>
                      </c:pt>
                      <c:pt idx="32">
                        <c:v>15974.942802202306</c:v>
                      </c:pt>
                      <c:pt idx="33">
                        <c:v>19098.496156131747</c:v>
                      </c:pt>
                      <c:pt idx="34">
                        <c:v>22869.430074516702</c:v>
                      </c:pt>
                      <c:pt idx="35">
                        <c:v>27353.084016225155</c:v>
                      </c:pt>
                    </c:numCache>
                  </c:numRef>
                </c:val>
                <c:extLst xmlns:c15="http://schemas.microsoft.com/office/drawing/2012/chart">
                  <c:ext xmlns:c16="http://schemas.microsoft.com/office/drawing/2014/chart" uri="{C3380CC4-5D6E-409C-BE32-E72D297353CC}">
                    <c16:uniqueId val="{0000000A-7996-44CC-8A74-5B5AE586BF60}"/>
                  </c:ext>
                </c:extLst>
              </c15:ser>
            </c15:filteredAreaSeries>
            <c15:filteredAreaSeries>
              <c15:ser>
                <c:idx val="47"/>
                <c:order val="11"/>
                <c:tx>
                  <c:strRef>
                    <c:extLst xmlns:c15="http://schemas.microsoft.com/office/drawing/2012/chart">
                      <c:ext xmlns:c15="http://schemas.microsoft.com/office/drawing/2012/chart" uri="{02D57815-91ED-43cb-92C2-25804820EDAC}">
                        <c15:formulaRef>
                          <c15:sqref>'RT2'!$Y$87:$Z$87</c15:sqref>
                        </c15:formulaRef>
                      </c:ext>
                    </c:extLst>
                    <c:strCache>
                      <c:ptCount val="2"/>
                      <c:pt idx="0">
                        <c:v>Buses &amp; Coaches</c:v>
                      </c:pt>
                      <c:pt idx="1">
                        <c:v>Petrol/Diesel</c:v>
                      </c:pt>
                    </c:strCache>
                  </c:strRef>
                </c:tx>
                <c:spPr>
                  <a:solidFill>
                    <a:schemeClr val="accent6">
                      <a:lumMod val="7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'RT2'!$AB$87:$BK$87</c15:sqref>
                        </c15:formulaRef>
                      </c:ext>
                    </c:extLst>
                    <c:numCache>
                      <c:formatCode>_-* #,##0_-;\-* #,##0_-;_-* "-"??_-;_-@_-</c:formatCode>
                      <c:ptCount val="36"/>
                      <c:pt idx="0">
                        <c:v>162100</c:v>
                      </c:pt>
                      <c:pt idx="1">
                        <c:v>161064</c:v>
                      </c:pt>
                      <c:pt idx="2">
                        <c:v>160437</c:v>
                      </c:pt>
                      <c:pt idx="3">
                        <c:v>160747</c:v>
                      </c:pt>
                      <c:pt idx="4">
                        <c:v>161011</c:v>
                      </c:pt>
                      <c:pt idx="5">
                        <c:v>161218</c:v>
                      </c:pt>
                      <c:pt idx="6">
                        <c:v>161348</c:v>
                      </c:pt>
                      <c:pt idx="7">
                        <c:v>161379</c:v>
                      </c:pt>
                      <c:pt idx="8">
                        <c:v>161284</c:v>
                      </c:pt>
                      <c:pt idx="9">
                        <c:v>161023</c:v>
                      </c:pt>
                      <c:pt idx="10">
                        <c:v>160550</c:v>
                      </c:pt>
                      <c:pt idx="11">
                        <c:v>159805</c:v>
                      </c:pt>
                      <c:pt idx="12">
                        <c:v>158711</c:v>
                      </c:pt>
                      <c:pt idx="13">
                        <c:v>157173</c:v>
                      </c:pt>
                      <c:pt idx="14">
                        <c:v>155075</c:v>
                      </c:pt>
                      <c:pt idx="15">
                        <c:v>152268</c:v>
                      </c:pt>
                      <c:pt idx="16">
                        <c:v>148587</c:v>
                      </c:pt>
                      <c:pt idx="17">
                        <c:v>143820</c:v>
                      </c:pt>
                      <c:pt idx="18">
                        <c:v>137758</c:v>
                      </c:pt>
                      <c:pt idx="19">
                        <c:v>130180</c:v>
                      </c:pt>
                      <c:pt idx="20">
                        <c:v>120885</c:v>
                      </c:pt>
                      <c:pt idx="21">
                        <c:v>109659</c:v>
                      </c:pt>
                      <c:pt idx="22">
                        <c:v>96480</c:v>
                      </c:pt>
                      <c:pt idx="23">
                        <c:v>81378</c:v>
                      </c:pt>
                      <c:pt idx="24">
                        <c:v>64666</c:v>
                      </c:pt>
                      <c:pt idx="25">
                        <c:v>46126</c:v>
                      </c:pt>
                      <c:pt idx="26">
                        <c:v>26780</c:v>
                      </c:pt>
                      <c:pt idx="27">
                        <c:v>7071</c:v>
                      </c:pt>
                      <c:pt idx="28">
                        <c:v>0</c:v>
                      </c:pt>
                      <c:pt idx="29">
                        <c:v>0</c:v>
                      </c:pt>
                      <c:pt idx="30">
                        <c:v>0</c:v>
                      </c:pt>
                      <c:pt idx="31">
                        <c:v>0</c:v>
                      </c:pt>
                      <c:pt idx="32">
                        <c:v>0</c:v>
                      </c:pt>
                      <c:pt idx="33">
                        <c:v>0</c:v>
                      </c:pt>
                      <c:pt idx="34">
                        <c:v>0</c:v>
                      </c:pt>
                      <c:pt idx="35">
                        <c:v>0</c:v>
                      </c:pt>
                    </c:numCache>
                  </c:numRef>
                </c:val>
                <c:extLst xmlns:c15="http://schemas.microsoft.com/office/drawing/2012/chart">
                  <c:ext xmlns:c16="http://schemas.microsoft.com/office/drawing/2014/chart" uri="{C3380CC4-5D6E-409C-BE32-E72D297353CC}">
                    <c16:uniqueId val="{0000000B-7996-44CC-8A74-5B5AE586BF60}"/>
                  </c:ext>
                </c:extLst>
              </c15:ser>
            </c15:filteredAreaSeries>
            <c15:filteredAreaSeries>
              <c15:ser>
                <c:idx val="51"/>
                <c:order val="12"/>
                <c:tx>
                  <c:strRef>
                    <c:extLst xmlns:c15="http://schemas.microsoft.com/office/drawing/2012/chart">
                      <c:ext xmlns:c15="http://schemas.microsoft.com/office/drawing/2012/chart" uri="{02D57815-91ED-43cb-92C2-25804820EDAC}">
                        <c15:formulaRef>
                          <c15:sqref>'RT2'!$Y$93:$Z$93</c15:sqref>
                        </c15:formulaRef>
                      </c:ext>
                    </c:extLst>
                    <c:strCache>
                      <c:ptCount val="2"/>
                      <c:pt idx="0">
                        <c:v>Heavy Goods Vehicles</c:v>
                      </c:pt>
                      <c:pt idx="1">
                        <c:v>Natural Gas</c:v>
                      </c:pt>
                    </c:strCache>
                  </c:strRef>
                </c:tx>
                <c:spPr>
                  <a:solidFill>
                    <a:schemeClr val="accent4">
                      <a:lumMod val="50000"/>
                      <a:lumOff val="5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'RT2'!$AB$93:$BK$93</c15:sqref>
                        </c15:formulaRef>
                      </c:ext>
                    </c:extLst>
                    <c:numCache>
                      <c:formatCode>_-* #,##0_-;\-* #,##0_-;_-* "-"??_-;_-@_-</c:formatCode>
                      <c:ptCount val="36"/>
                      <c:pt idx="1">
                        <c:v>221</c:v>
                      </c:pt>
                      <c:pt idx="2">
                        <c:v>2715</c:v>
                      </c:pt>
                      <c:pt idx="3">
                        <c:v>5313</c:v>
                      </c:pt>
                      <c:pt idx="4">
                        <c:v>10582</c:v>
                      </c:pt>
                      <c:pt idx="5">
                        <c:v>16319</c:v>
                      </c:pt>
                      <c:pt idx="6">
                        <c:v>22411</c:v>
                      </c:pt>
                      <c:pt idx="7">
                        <c:v>28864</c:v>
                      </c:pt>
                      <c:pt idx="8">
                        <c:v>35752</c:v>
                      </c:pt>
                      <c:pt idx="9">
                        <c:v>42999</c:v>
                      </c:pt>
                      <c:pt idx="10">
                        <c:v>50604</c:v>
                      </c:pt>
                      <c:pt idx="11">
                        <c:v>58624</c:v>
                      </c:pt>
                      <c:pt idx="12">
                        <c:v>67001</c:v>
                      </c:pt>
                      <c:pt idx="13">
                        <c:v>75731</c:v>
                      </c:pt>
                      <c:pt idx="14">
                        <c:v>84860</c:v>
                      </c:pt>
                      <c:pt idx="15">
                        <c:v>94329</c:v>
                      </c:pt>
                      <c:pt idx="16">
                        <c:v>104122</c:v>
                      </c:pt>
                      <c:pt idx="17">
                        <c:v>114221</c:v>
                      </c:pt>
                      <c:pt idx="18">
                        <c:v>124605</c:v>
                      </c:pt>
                      <c:pt idx="19">
                        <c:v>135320</c:v>
                      </c:pt>
                      <c:pt idx="20">
                        <c:v>146280</c:v>
                      </c:pt>
                      <c:pt idx="21">
                        <c:v>157459</c:v>
                      </c:pt>
                      <c:pt idx="22">
                        <c:v>168828</c:v>
                      </c:pt>
                      <c:pt idx="23">
                        <c:v>180356</c:v>
                      </c:pt>
                      <c:pt idx="24">
                        <c:v>192009</c:v>
                      </c:pt>
                      <c:pt idx="25">
                        <c:v>203751</c:v>
                      </c:pt>
                      <c:pt idx="26">
                        <c:v>215545</c:v>
                      </c:pt>
                      <c:pt idx="27">
                        <c:v>227350</c:v>
                      </c:pt>
                      <c:pt idx="28">
                        <c:v>239124</c:v>
                      </c:pt>
                      <c:pt idx="29">
                        <c:v>251981.06221640098</c:v>
                      </c:pt>
                      <c:pt idx="30">
                        <c:v>238709.60973761565</c:v>
                      </c:pt>
                      <c:pt idx="31">
                        <c:v>225415.09724406857</c:v>
                      </c:pt>
                      <c:pt idx="32">
                        <c:v>212618.16487335868</c:v>
                      </c:pt>
                      <c:pt idx="33">
                        <c:v>201016.18453172897</c:v>
                      </c:pt>
                      <c:pt idx="34">
                        <c:v>191029.62630315858</c:v>
                      </c:pt>
                      <c:pt idx="35">
                        <c:v>182871.18416445752</c:v>
                      </c:pt>
                    </c:numCache>
                  </c:numRef>
                </c:val>
                <c:extLst xmlns:c15="http://schemas.microsoft.com/office/drawing/2012/chart">
                  <c:ext xmlns:c16="http://schemas.microsoft.com/office/drawing/2014/chart" uri="{C3380CC4-5D6E-409C-BE32-E72D297353CC}">
                    <c16:uniqueId val="{0000000C-7996-44CC-8A74-5B5AE586BF60}"/>
                  </c:ext>
                </c:extLst>
              </c15:ser>
            </c15:filteredAreaSeries>
            <c15:filteredAreaSeries>
              <c15:ser>
                <c:idx val="59"/>
                <c:order val="14"/>
                <c:tx>
                  <c:strRef>
                    <c:extLst xmlns:c15="http://schemas.microsoft.com/office/drawing/2012/chart">
                      <c:ext xmlns:c15="http://schemas.microsoft.com/office/drawing/2012/chart" uri="{02D57815-91ED-43cb-92C2-25804820EDAC}">
                        <c15:formulaRef>
                          <c15:sqref>'RT2'!$Y$101:$Z$101</c15:sqref>
                        </c15:formulaRef>
                      </c:ext>
                    </c:extLst>
                    <c:strCache>
                      <c:ptCount val="2"/>
                      <c:pt idx="0">
                        <c:v>Heavy Goods Vehicles</c:v>
                      </c:pt>
                      <c:pt idx="1">
                        <c:v>Hydrogen</c:v>
                      </c:pt>
                    </c:strCache>
                  </c:strRef>
                </c:tx>
                <c:spPr>
                  <a:solidFill>
                    <a:schemeClr val="accent6"/>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'RT2'!$AB$101:$BK$101</c15:sqref>
                        </c15:formulaRef>
                      </c:ext>
                    </c:extLst>
                    <c:numCache>
                      <c:formatCode>_-* #,##0_-;\-* #,##0_-;_-* "-"??_-;_-@_-</c:formatCode>
                      <c:ptCount val="36"/>
                      <c:pt idx="1">
                        <c:v>0</c:v>
                      </c:pt>
                      <c:pt idx="2">
                        <c:v>41</c:v>
                      </c:pt>
                      <c:pt idx="3">
                        <c:v>87</c:v>
                      </c:pt>
                      <c:pt idx="4">
                        <c:v>163</c:v>
                      </c:pt>
                      <c:pt idx="5">
                        <c:v>264</c:v>
                      </c:pt>
                      <c:pt idx="6">
                        <c:v>397</c:v>
                      </c:pt>
                      <c:pt idx="7">
                        <c:v>571</c:v>
                      </c:pt>
                      <c:pt idx="8">
                        <c:v>798</c:v>
                      </c:pt>
                      <c:pt idx="9">
                        <c:v>1095</c:v>
                      </c:pt>
                      <c:pt idx="10">
                        <c:v>1482</c:v>
                      </c:pt>
                      <c:pt idx="11">
                        <c:v>1987</c:v>
                      </c:pt>
                      <c:pt idx="12">
                        <c:v>2645</c:v>
                      </c:pt>
                      <c:pt idx="13">
                        <c:v>3502</c:v>
                      </c:pt>
                      <c:pt idx="14">
                        <c:v>4617</c:v>
                      </c:pt>
                      <c:pt idx="15">
                        <c:v>6067</c:v>
                      </c:pt>
                      <c:pt idx="16">
                        <c:v>7950</c:v>
                      </c:pt>
                      <c:pt idx="17">
                        <c:v>10392</c:v>
                      </c:pt>
                      <c:pt idx="18">
                        <c:v>13553</c:v>
                      </c:pt>
                      <c:pt idx="19">
                        <c:v>17634</c:v>
                      </c:pt>
                      <c:pt idx="20">
                        <c:v>22886</c:v>
                      </c:pt>
                      <c:pt idx="21">
                        <c:v>29618</c:v>
                      </c:pt>
                      <c:pt idx="22">
                        <c:v>38200</c:v>
                      </c:pt>
                      <c:pt idx="23">
                        <c:v>49067</c:v>
                      </c:pt>
                      <c:pt idx="24">
                        <c:v>62709</c:v>
                      </c:pt>
                      <c:pt idx="25">
                        <c:v>79647</c:v>
                      </c:pt>
                      <c:pt idx="26">
                        <c:v>100388</c:v>
                      </c:pt>
                      <c:pt idx="27">
                        <c:v>125350</c:v>
                      </c:pt>
                      <c:pt idx="28">
                        <c:v>154761</c:v>
                      </c:pt>
                      <c:pt idx="29">
                        <c:v>189400.70184958496</c:v>
                      </c:pt>
                      <c:pt idx="30">
                        <c:v>205598.62725614593</c:v>
                      </c:pt>
                      <c:pt idx="31">
                        <c:v>221695.9334038923</c:v>
                      </c:pt>
                      <c:pt idx="32">
                        <c:v>236887.26592635666</c:v>
                      </c:pt>
                      <c:pt idx="33">
                        <c:v>250257.01538578304</c:v>
                      </c:pt>
                      <c:pt idx="34">
                        <c:v>261159.37936452436</c:v>
                      </c:pt>
                      <c:pt idx="35">
                        <c:v>269220.44437790109</c:v>
                      </c:pt>
                    </c:numCache>
                  </c:numRef>
                </c:val>
                <c:extLst xmlns:c15="http://schemas.microsoft.com/office/drawing/2012/chart">
                  <c:ext xmlns:c16="http://schemas.microsoft.com/office/drawing/2014/chart" uri="{C3380CC4-5D6E-409C-BE32-E72D297353CC}">
                    <c16:uniqueId val="{0000000E-7996-44CC-8A74-5B5AE586BF60}"/>
                  </c:ext>
                </c:extLst>
              </c15:ser>
            </c15:filteredAreaSeries>
            <c15:filteredAreaSeries>
              <c15:ser>
                <c:idx val="63"/>
                <c:order val="15"/>
                <c:tx>
                  <c:strRef>
                    <c:extLst xmlns:c15="http://schemas.microsoft.com/office/drawing/2012/chart">
                      <c:ext xmlns:c15="http://schemas.microsoft.com/office/drawing/2012/chart" uri="{02D57815-91ED-43cb-92C2-25804820EDAC}">
                        <c15:formulaRef>
                          <c15:sqref>'RT2'!$Y$105:$Z$105</c15:sqref>
                        </c15:formulaRef>
                      </c:ext>
                    </c:extLst>
                    <c:strCache>
                      <c:ptCount val="2"/>
                      <c:pt idx="0">
                        <c:v>Heavy Goods Vehicles</c:v>
                      </c:pt>
                      <c:pt idx="1">
                        <c:v>Petrol/Diesel</c:v>
                      </c:pt>
                    </c:strCache>
                  </c:strRef>
                </c:tx>
                <c:spPr>
                  <a:solidFill>
                    <a:schemeClr val="accent4">
                      <a:lumMod val="6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'RT2'!$AB$105:$BK$105</c15:sqref>
                        </c15:formulaRef>
                      </c:ext>
                    </c:extLst>
                    <c:numCache>
                      <c:formatCode>_-* #,##0_-;\-* #,##0_-;_-* "-"??_-;_-@_-</c:formatCode>
                      <c:ptCount val="36"/>
                      <c:pt idx="0">
                        <c:v>483400</c:v>
                      </c:pt>
                      <c:pt idx="1">
                        <c:v>493417</c:v>
                      </c:pt>
                      <c:pt idx="2">
                        <c:v>498207</c:v>
                      </c:pt>
                      <c:pt idx="3">
                        <c:v>496487.30649999995</c:v>
                      </c:pt>
                      <c:pt idx="4">
                        <c:v>491569.8304888499</c:v>
                      </c:pt>
                      <c:pt idx="5">
                        <c:v>486049.58419726754</c:v>
                      </c:pt>
                      <c:pt idx="6">
                        <c:v>480028.57989143959</c:v>
                      </c:pt>
                      <c:pt idx="7">
                        <c:v>473483.82987312472</c:v>
                      </c:pt>
                      <c:pt idx="8">
                        <c:v>466319.34647975676</c:v>
                      </c:pt>
                      <c:pt idx="9">
                        <c:v>458581.14208454802</c:v>
                      </c:pt>
                      <c:pt idx="10">
                        <c:v>450238.22909659316</c:v>
                      </c:pt>
                      <c:pt idx="11">
                        <c:v>441190.61996097321</c:v>
                      </c:pt>
                      <c:pt idx="12">
                        <c:v>431447.32715885999</c:v>
                      </c:pt>
                      <c:pt idx="13">
                        <c:v>420949.36320762063</c:v>
                      </c:pt>
                      <c:pt idx="14">
                        <c:v>409574.74066092266</c:v>
                      </c:pt>
                      <c:pt idx="15">
                        <c:v>397287.47210883931</c:v>
                      </c:pt>
                      <c:pt idx="16">
                        <c:v>383986.57017795491</c:v>
                      </c:pt>
                      <c:pt idx="17">
                        <c:v>369544.04753147095</c:v>
                      </c:pt>
                      <c:pt idx="18">
                        <c:v>353799.91686931218</c:v>
                      </c:pt>
                      <c:pt idx="19">
                        <c:v>336486.19092823309</c:v>
                      </c:pt>
                      <c:pt idx="20">
                        <c:v>317414.88248192496</c:v>
                      </c:pt>
                      <c:pt idx="21">
                        <c:v>296281.00434112246</c:v>
                      </c:pt>
                      <c:pt idx="22">
                        <c:v>272720.56935371167</c:v>
                      </c:pt>
                      <c:pt idx="23">
                        <c:v>246306.59040483739</c:v>
                      </c:pt>
                      <c:pt idx="24">
                        <c:v>216561.0804170114</c:v>
                      </c:pt>
                      <c:pt idx="25">
                        <c:v>182977.05235022074</c:v>
                      </c:pt>
                      <c:pt idx="26">
                        <c:v>145064.51920203632</c:v>
                      </c:pt>
                      <c:pt idx="27">
                        <c:v>102427.49400772213</c:v>
                      </c:pt>
                      <c:pt idx="28">
                        <c:v>54862.989840344409</c:v>
                      </c:pt>
                      <c:pt idx="29">
                        <c:v>0</c:v>
                      </c:pt>
                      <c:pt idx="30">
                        <c:v>0</c:v>
                      </c:pt>
                      <c:pt idx="31">
                        <c:v>0</c:v>
                      </c:pt>
                      <c:pt idx="32">
                        <c:v>0</c:v>
                      </c:pt>
                      <c:pt idx="33">
                        <c:v>0</c:v>
                      </c:pt>
                      <c:pt idx="34">
                        <c:v>0</c:v>
                      </c:pt>
                      <c:pt idx="35">
                        <c:v>0</c:v>
                      </c:pt>
                    </c:numCache>
                  </c:numRef>
                </c:val>
                <c:extLst xmlns:c15="http://schemas.microsoft.com/office/drawing/2012/chart">
                  <c:ext xmlns:c16="http://schemas.microsoft.com/office/drawing/2014/chart" uri="{C3380CC4-5D6E-409C-BE32-E72D297353CC}">
                    <c16:uniqueId val="{0000000F-7996-44CC-8A74-5B5AE586BF60}"/>
                  </c:ext>
                </c:extLst>
              </c15:ser>
            </c15:filteredAreaSeries>
          </c:ext>
        </c:extLst>
      </c:areaChart>
      <c:catAx>
        <c:axId val="164252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64262272"/>
        <c:crosses val="autoZero"/>
        <c:auto val="1"/>
        <c:lblAlgn val="ctr"/>
        <c:lblOffset val="100"/>
        <c:tickLblSkip val="5"/>
        <c:tickMarkSkip val="5"/>
        <c:noMultiLvlLbl val="0"/>
      </c:catAx>
      <c:valAx>
        <c:axId val="164262272"/>
        <c:scaling>
          <c:orientation val="minMax"/>
          <c:max val="40000000"/>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Number of vehicles</a:t>
                </a:r>
                <a:r>
                  <a:rPr lang="en-GB" baseline="0"/>
                  <a:t> </a:t>
                </a:r>
                <a:r>
                  <a:rPr lang="en-GB"/>
                  <a:t> with electricity</a:t>
                </a:r>
              </a:p>
            </c:rich>
          </c:tx>
          <c:overlay val="0"/>
        </c:title>
        <c:numFmt formatCode="General" sourceLinked="1"/>
        <c:majorTickMark val="none"/>
        <c:minorTickMark val="none"/>
        <c:tickLblPos val="nextTo"/>
        <c:spPr>
          <a:noFill/>
          <a:ln>
            <a:noFill/>
          </a:ln>
          <a:effectLst/>
        </c:spPr>
        <c:txPr>
          <a:bodyPr rot="-60000000" vert="horz"/>
          <a:lstStyle/>
          <a:p>
            <a:pPr>
              <a:defRPr/>
            </a:pPr>
            <a:endParaRPr lang="en-US"/>
          </a:p>
        </c:txPr>
        <c:crossAx val="164252288"/>
        <c:crosses val="autoZero"/>
        <c:crossBetween val="midCat"/>
        <c:dispUnits>
          <c:builtInUnit val="millions"/>
          <c:dispUnitsLbl>
            <c:spPr>
              <a:noFill/>
              <a:ln>
                <a:noFill/>
              </a:ln>
              <a:effectLst/>
            </c:spPr>
            <c:txPr>
              <a:bodyPr rot="-5400000" vert="horz"/>
              <a:lstStyle/>
              <a:p>
                <a:pPr>
                  <a:defRPr/>
                </a:pPr>
                <a:endParaRPr lang="en-US"/>
              </a:p>
            </c:txPr>
          </c:dispUnitsLbl>
        </c:dispUnits>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j-lt"/>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93941737561228E-2"/>
          <c:y val="7.5768423062237494E-2"/>
          <c:w val="0.90014101572570249"/>
          <c:h val="0.78246897670866744"/>
        </c:manualLayout>
      </c:layout>
      <c:lineChart>
        <c:grouping val="standard"/>
        <c:varyColors val="0"/>
        <c:ser>
          <c:idx val="2"/>
          <c:order val="0"/>
          <c:tx>
            <c:strRef>
              <c:f>'RT3'!$M$8</c:f>
              <c:strCache>
                <c:ptCount val="1"/>
                <c:pt idx="0">
                  <c:v>Community Renewables</c:v>
                </c:pt>
              </c:strCache>
            </c:strRef>
          </c:tx>
          <c:spPr>
            <a:ln>
              <a:solidFill>
                <a:srgbClr val="FF3399"/>
              </a:solidFill>
            </a:ln>
          </c:spPr>
          <c:marker>
            <c:symbol val="none"/>
          </c:marker>
          <c:cat>
            <c:numRef>
              <c:f>'RT3'!$N$7:$AW$7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'RT3'!$N$8:$AW$8</c:f>
              <c:numCache>
                <c:formatCode>0.00</c:formatCode>
                <c:ptCount val="36"/>
                <c:pt idx="1">
                  <c:v>6.960379705117975E-2</c:v>
                </c:pt>
                <c:pt idx="2">
                  <c:v>0.11986313212172439</c:v>
                </c:pt>
                <c:pt idx="3">
                  <c:v>0.18450519882431402</c:v>
                </c:pt>
                <c:pt idx="4">
                  <c:v>0.46296603507246559</c:v>
                </c:pt>
                <c:pt idx="5">
                  <c:v>0.76344236781686003</c:v>
                </c:pt>
                <c:pt idx="6">
                  <c:v>1.0728020669624581</c:v>
                </c:pt>
                <c:pt idx="7">
                  <c:v>1.4019456234607117</c:v>
                </c:pt>
                <c:pt idx="8">
                  <c:v>1.7309501788947965</c:v>
                </c:pt>
                <c:pt idx="9">
                  <c:v>1.9451942936363373</c:v>
                </c:pt>
                <c:pt idx="10">
                  <c:v>2.2491150843176628</c:v>
                </c:pt>
                <c:pt idx="11">
                  <c:v>2.585345320036498</c:v>
                </c:pt>
                <c:pt idx="12">
                  <c:v>2.9830736272914917</c:v>
                </c:pt>
                <c:pt idx="13">
                  <c:v>3.5335885544008745</c:v>
                </c:pt>
                <c:pt idx="14">
                  <c:v>4.234720640177108</c:v>
                </c:pt>
                <c:pt idx="15">
                  <c:v>5.0363248480985945</c:v>
                </c:pt>
                <c:pt idx="16">
                  <c:v>5.9015668369242471</c:v>
                </c:pt>
                <c:pt idx="17">
                  <c:v>6.8197090500286244</c:v>
                </c:pt>
                <c:pt idx="18">
                  <c:v>7.7146622792681754</c:v>
                </c:pt>
                <c:pt idx="19">
                  <c:v>8.4970008035081541</c:v>
                </c:pt>
                <c:pt idx="20">
                  <c:v>9.0373254537447991</c:v>
                </c:pt>
                <c:pt idx="21">
                  <c:v>9.1569213455371425</c:v>
                </c:pt>
                <c:pt idx="22">
                  <c:v>8.9929544409312054</c:v>
                </c:pt>
                <c:pt idx="23">
                  <c:v>8.8036974859196775</c:v>
                </c:pt>
                <c:pt idx="24">
                  <c:v>8.6592768596830929</c:v>
                </c:pt>
                <c:pt idx="25">
                  <c:v>8.0160713623875459</c:v>
                </c:pt>
                <c:pt idx="26">
                  <c:v>7.4086972255569403</c:v>
                </c:pt>
                <c:pt idx="27">
                  <c:v>6.829417145400134</c:v>
                </c:pt>
                <c:pt idx="28">
                  <c:v>6.272581224325382</c:v>
                </c:pt>
                <c:pt idx="29">
                  <c:v>5.7367658617297703</c:v>
                </c:pt>
                <c:pt idx="30">
                  <c:v>5.225412527703039</c:v>
                </c:pt>
                <c:pt idx="31">
                  <c:v>4.7429846393525246</c:v>
                </c:pt>
                <c:pt idx="32">
                  <c:v>4.2993546498502457</c:v>
                </c:pt>
                <c:pt idx="33">
                  <c:v>3.9026117850500075</c:v>
                </c:pt>
                <c:pt idx="34">
                  <c:v>3.5718499213484094</c:v>
                </c:pt>
                <c:pt idx="35">
                  <c:v>3.3290370904483773</c:v>
                </c:pt>
              </c:numCache>
            </c:numRef>
          </c:val>
          <c:smooth val="0"/>
          <c:extLst xmlns:c16r2="http://schemas.microsoft.com/office/drawing/2015/06/chart">
            <c:ext xmlns:c16="http://schemas.microsoft.com/office/drawing/2014/chart" uri="{C3380CC4-5D6E-409C-BE32-E72D297353CC}">
              <c16:uniqueId val="{00000001-301A-46B5-B00E-869BB5E3189C}"/>
            </c:ext>
          </c:extLst>
        </c:ser>
        <c:ser>
          <c:idx val="1"/>
          <c:order val="1"/>
          <c:tx>
            <c:strRef>
              <c:f>'RT3'!$M$9</c:f>
              <c:strCache>
                <c:ptCount val="1"/>
                <c:pt idx="0">
                  <c:v>Two Degrees</c:v>
                </c:pt>
              </c:strCache>
            </c:strRef>
          </c:tx>
          <c:spPr>
            <a:ln>
              <a:solidFill>
                <a:schemeClr val="accent3"/>
              </a:solidFill>
            </a:ln>
          </c:spPr>
          <c:marker>
            <c:symbol val="none"/>
          </c:marker>
          <c:cat>
            <c:numRef>
              <c:f>'RT3'!$N$7:$AW$7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'RT3'!$N$9:$AW$9</c:f>
              <c:numCache>
                <c:formatCode>0.00</c:formatCode>
                <c:ptCount val="36"/>
                <c:pt idx="1">
                  <c:v>6.960379705117975E-2</c:v>
                </c:pt>
                <c:pt idx="2">
                  <c:v>0.11986313212172439</c:v>
                </c:pt>
                <c:pt idx="3">
                  <c:v>0.18450519882431402</c:v>
                </c:pt>
                <c:pt idx="4">
                  <c:v>0.47197895241035343</c:v>
                </c:pt>
                <c:pt idx="5">
                  <c:v>0.75923413198908951</c:v>
                </c:pt>
                <c:pt idx="6">
                  <c:v>1.0806570256733508</c:v>
                </c:pt>
                <c:pt idx="7">
                  <c:v>1.4429059876717716</c:v>
                </c:pt>
                <c:pt idx="8">
                  <c:v>1.8776854860274106</c:v>
                </c:pt>
                <c:pt idx="9">
                  <c:v>2.4283944402131907</c:v>
                </c:pt>
                <c:pt idx="10">
                  <c:v>3.0519656701584847</c:v>
                </c:pt>
                <c:pt idx="11">
                  <c:v>3.7935478008166355</c:v>
                </c:pt>
                <c:pt idx="12">
                  <c:v>4.6226733557585007</c:v>
                </c:pt>
                <c:pt idx="13">
                  <c:v>5.5821492050137538</c:v>
                </c:pt>
                <c:pt idx="14">
                  <c:v>6.7696944633034724</c:v>
                </c:pt>
                <c:pt idx="15">
                  <c:v>8.0912777067961557</c:v>
                </c:pt>
                <c:pt idx="16">
                  <c:v>9.3803868417830412</c:v>
                </c:pt>
                <c:pt idx="17">
                  <c:v>10.279188408701682</c:v>
                </c:pt>
                <c:pt idx="18">
                  <c:v>10.857258921981391</c:v>
                </c:pt>
                <c:pt idx="19">
                  <c:v>11.387293648131097</c:v>
                </c:pt>
                <c:pt idx="20">
                  <c:v>11.394837949917688</c:v>
                </c:pt>
                <c:pt idx="21">
                  <c:v>11.530655641782822</c:v>
                </c:pt>
                <c:pt idx="22">
                  <c:v>11.568367972979853</c:v>
                </c:pt>
                <c:pt idx="23">
                  <c:v>11.495289080660363</c:v>
                </c:pt>
                <c:pt idx="24">
                  <c:v>11.448040162682979</c:v>
                </c:pt>
                <c:pt idx="25">
                  <c:v>10.829666442906962</c:v>
                </c:pt>
                <c:pt idx="26">
                  <c:v>10.265427876083359</c:v>
                </c:pt>
                <c:pt idx="27">
                  <c:v>9.7349385676217466</c:v>
                </c:pt>
                <c:pt idx="28">
                  <c:v>9.2284919032232011</c:v>
                </c:pt>
                <c:pt idx="29">
                  <c:v>8.7425790822695166</c:v>
                </c:pt>
                <c:pt idx="30">
                  <c:v>8.2789575909189406</c:v>
                </c:pt>
                <c:pt idx="31">
                  <c:v>7.8404510029045564</c:v>
                </c:pt>
                <c:pt idx="32">
                  <c:v>7.4364104800837616</c:v>
                </c:pt>
                <c:pt idx="33">
                  <c:v>7.0727758733599249</c:v>
                </c:pt>
                <c:pt idx="34">
                  <c:v>6.7679452128454436</c:v>
                </c:pt>
                <c:pt idx="35">
                  <c:v>6.5428300453995796</c:v>
                </c:pt>
              </c:numCache>
            </c:numRef>
          </c:val>
          <c:smooth val="0"/>
          <c:extLst xmlns:c16r2="http://schemas.microsoft.com/office/drawing/2015/06/chart">
            <c:ext xmlns:c16="http://schemas.microsoft.com/office/drawing/2014/chart" uri="{C3380CC4-5D6E-409C-BE32-E72D297353CC}">
              <c16:uniqueId val="{00000000-301A-46B5-B00E-869BB5E3189C}"/>
            </c:ext>
          </c:extLst>
        </c:ser>
        <c:ser>
          <c:idx val="4"/>
          <c:order val="2"/>
          <c:tx>
            <c:strRef>
              <c:f>'RT3'!$M$10</c:f>
              <c:strCache>
                <c:ptCount val="1"/>
                <c:pt idx="0">
                  <c:v>Steady Progression</c:v>
                </c:pt>
              </c:strCache>
            </c:strRef>
          </c:tx>
          <c:spPr>
            <a:ln>
              <a:solidFill>
                <a:schemeClr val="accent6"/>
              </a:solidFill>
            </a:ln>
          </c:spPr>
          <c:marker>
            <c:symbol val="none"/>
          </c:marker>
          <c:cat>
            <c:numRef>
              <c:f>'RT3'!$N$7:$AW$7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'RT3'!$N$10:$AW$10</c:f>
              <c:numCache>
                <c:formatCode>0.00</c:formatCode>
                <c:ptCount val="36"/>
                <c:pt idx="1">
                  <c:v>6.960379705117975E-2</c:v>
                </c:pt>
                <c:pt idx="2">
                  <c:v>0.11986313212172439</c:v>
                </c:pt>
                <c:pt idx="3">
                  <c:v>0.18353116391532309</c:v>
                </c:pt>
                <c:pt idx="4">
                  <c:v>0.25016171284401395</c:v>
                </c:pt>
                <c:pt idx="5">
                  <c:v>0.32837441666010492</c:v>
                </c:pt>
                <c:pt idx="6">
                  <c:v>0.41294826178569521</c:v>
                </c:pt>
                <c:pt idx="7">
                  <c:v>0.5205227571044575</c:v>
                </c:pt>
                <c:pt idx="8">
                  <c:v>0.64811220060233532</c:v>
                </c:pt>
                <c:pt idx="9">
                  <c:v>0.78966513727706555</c:v>
                </c:pt>
                <c:pt idx="10">
                  <c:v>0.95952439227893993</c:v>
                </c:pt>
                <c:pt idx="11">
                  <c:v>1.1822318605248521</c:v>
                </c:pt>
                <c:pt idx="12">
                  <c:v>1.4591547629337165</c:v>
                </c:pt>
                <c:pt idx="13">
                  <c:v>1.8053712123099186</c:v>
                </c:pt>
                <c:pt idx="14">
                  <c:v>2.2319693848347444</c:v>
                </c:pt>
                <c:pt idx="15">
                  <c:v>2.7472498742593929</c:v>
                </c:pt>
                <c:pt idx="16">
                  <c:v>3.3516855496559548</c:v>
                </c:pt>
                <c:pt idx="17">
                  <c:v>4.0359232069494411</c:v>
                </c:pt>
                <c:pt idx="18">
                  <c:v>4.7219273136265798</c:v>
                </c:pt>
                <c:pt idx="19">
                  <c:v>5.3773344416690252</c:v>
                </c:pt>
                <c:pt idx="20">
                  <c:v>5.9823553285968574</c:v>
                </c:pt>
                <c:pt idx="21">
                  <c:v>6.7311756149446769</c:v>
                </c:pt>
                <c:pt idx="22">
                  <c:v>7.3292241612433084</c:v>
                </c:pt>
                <c:pt idx="23">
                  <c:v>7.8587384995840939</c:v>
                </c:pt>
                <c:pt idx="24">
                  <c:v>8.5750092543840086</c:v>
                </c:pt>
                <c:pt idx="25">
                  <c:v>9.3671476037992409</c:v>
                </c:pt>
                <c:pt idx="26">
                  <c:v>10.146115132511898</c:v>
                </c:pt>
                <c:pt idx="27">
                  <c:v>10.84491158578458</c:v>
                </c:pt>
                <c:pt idx="28">
                  <c:v>11.412353125419827</c:v>
                </c:pt>
                <c:pt idx="29">
                  <c:v>11.820145792338309</c:v>
                </c:pt>
                <c:pt idx="30">
                  <c:v>12.060983493110461</c:v>
                </c:pt>
                <c:pt idx="31">
                  <c:v>12.146772373578692</c:v>
                </c:pt>
                <c:pt idx="32">
                  <c:v>12.098629823866002</c:v>
                </c:pt>
                <c:pt idx="33">
                  <c:v>11.944793697085817</c:v>
                </c:pt>
                <c:pt idx="34">
                  <c:v>11.714384159790892</c:v>
                </c:pt>
                <c:pt idx="35">
                  <c:v>11.322675179584307</c:v>
                </c:pt>
              </c:numCache>
            </c:numRef>
          </c:val>
          <c:smooth val="0"/>
          <c:extLst xmlns:c16r2="http://schemas.microsoft.com/office/drawing/2015/06/chart">
            <c:ext xmlns:c16="http://schemas.microsoft.com/office/drawing/2014/chart" uri="{C3380CC4-5D6E-409C-BE32-E72D297353CC}">
              <c16:uniqueId val="{00000003-301A-46B5-B00E-869BB5E3189C}"/>
            </c:ext>
          </c:extLst>
        </c:ser>
        <c:ser>
          <c:idx val="3"/>
          <c:order val="3"/>
          <c:tx>
            <c:strRef>
              <c:f>'RT3'!$M$11</c:f>
              <c:strCache>
                <c:ptCount val="1"/>
                <c:pt idx="0">
                  <c:v>Consumer Evolution</c:v>
                </c:pt>
              </c:strCache>
            </c:strRef>
          </c:tx>
          <c:spPr>
            <a:ln>
              <a:solidFill>
                <a:schemeClr val="tx2"/>
              </a:solidFill>
            </a:ln>
          </c:spPr>
          <c:marker>
            <c:symbol val="none"/>
          </c:marker>
          <c:cat>
            <c:numRef>
              <c:f>'RT3'!$N$7:$AW$7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'RT3'!$N$11:$AW$11</c:f>
              <c:numCache>
                <c:formatCode>0.00</c:formatCode>
                <c:ptCount val="36"/>
                <c:pt idx="1">
                  <c:v>6.960379705117975E-2</c:v>
                </c:pt>
                <c:pt idx="2">
                  <c:v>0.11986313212172439</c:v>
                </c:pt>
                <c:pt idx="3">
                  <c:v>0.18353116391532309</c:v>
                </c:pt>
                <c:pt idx="4">
                  <c:v>0.25463466219781844</c:v>
                </c:pt>
                <c:pt idx="5">
                  <c:v>0.32911984264824035</c:v>
                </c:pt>
                <c:pt idx="6">
                  <c:v>0.41317938318418196</c:v>
                </c:pt>
                <c:pt idx="7">
                  <c:v>0.51830647031596944</c:v>
                </c:pt>
                <c:pt idx="8">
                  <c:v>0.63545282200478959</c:v>
                </c:pt>
                <c:pt idx="9">
                  <c:v>0.77593452009717212</c:v>
                </c:pt>
                <c:pt idx="10">
                  <c:v>0.9422410853139791</c:v>
                </c:pt>
                <c:pt idx="11">
                  <c:v>1.1585768780793599</c:v>
                </c:pt>
                <c:pt idx="12">
                  <c:v>1.429243996980234</c:v>
                </c:pt>
                <c:pt idx="13">
                  <c:v>1.7625617328055911</c:v>
                </c:pt>
                <c:pt idx="14">
                  <c:v>2.1723366299543936</c:v>
                </c:pt>
                <c:pt idx="15">
                  <c:v>2.6570860672777603</c:v>
                </c:pt>
                <c:pt idx="16">
                  <c:v>3.2047330101686837</c:v>
                </c:pt>
                <c:pt idx="17">
                  <c:v>3.7616631109616208</c:v>
                </c:pt>
                <c:pt idx="18">
                  <c:v>4.3068420693554081</c:v>
                </c:pt>
                <c:pt idx="19">
                  <c:v>4.958008199239476</c:v>
                </c:pt>
                <c:pt idx="20">
                  <c:v>5.6329863787162751</c:v>
                </c:pt>
                <c:pt idx="21">
                  <c:v>6.4070075970456992</c:v>
                </c:pt>
                <c:pt idx="22">
                  <c:v>6.9723295821323283</c:v>
                </c:pt>
                <c:pt idx="23">
                  <c:v>7.4407528344138978</c:v>
                </c:pt>
                <c:pt idx="24">
                  <c:v>8.1041957197892902</c:v>
                </c:pt>
                <c:pt idx="25">
                  <c:v>8.8555373584957593</c:v>
                </c:pt>
                <c:pt idx="26">
                  <c:v>9.6095499229931285</c:v>
                </c:pt>
                <c:pt idx="27">
                  <c:v>10.297727665235088</c:v>
                </c:pt>
                <c:pt idx="28">
                  <c:v>10.871540647324272</c:v>
                </c:pt>
                <c:pt idx="29">
                  <c:v>11.302684411794816</c:v>
                </c:pt>
                <c:pt idx="30">
                  <c:v>11.583333562953209</c:v>
                </c:pt>
                <c:pt idx="31">
                  <c:v>11.720210507697461</c:v>
                </c:pt>
                <c:pt idx="32">
                  <c:v>11.733686386741985</c:v>
                </c:pt>
                <c:pt idx="33">
                  <c:v>11.649234697181461</c:v>
                </c:pt>
                <c:pt idx="34">
                  <c:v>11.49357688981306</c:v>
                </c:pt>
                <c:pt idx="35">
                  <c:v>11.264951874440328</c:v>
                </c:pt>
              </c:numCache>
            </c:numRef>
          </c:val>
          <c:smooth val="0"/>
          <c:extLst xmlns:c16r2="http://schemas.microsoft.com/office/drawing/2015/06/chart">
            <c:ext xmlns:c16="http://schemas.microsoft.com/office/drawing/2014/chart" uri="{C3380CC4-5D6E-409C-BE32-E72D297353CC}">
              <c16:uniqueId val="{00000002-301A-46B5-B00E-869BB5E3189C}"/>
            </c:ext>
          </c:extLst>
        </c:ser>
        <c:dLbls>
          <c:showLegendKey val="0"/>
          <c:showVal val="0"/>
          <c:showCatName val="0"/>
          <c:showSerName val="0"/>
          <c:showPercent val="0"/>
          <c:showBubbleSize val="0"/>
        </c:dLbls>
        <c:marker val="1"/>
        <c:smooth val="0"/>
        <c:axId val="163112064"/>
        <c:axId val="163113600"/>
      </c:lineChart>
      <c:catAx>
        <c:axId val="163112064"/>
        <c:scaling>
          <c:orientation val="minMax"/>
        </c:scaling>
        <c:delete val="0"/>
        <c:axPos val="b"/>
        <c:numFmt formatCode="General" sourceLinked="1"/>
        <c:majorTickMark val="none"/>
        <c:minorTickMark val="none"/>
        <c:tickLblPos val="nextTo"/>
        <c:crossAx val="163113600"/>
        <c:crosses val="autoZero"/>
        <c:auto val="1"/>
        <c:lblAlgn val="ctr"/>
        <c:lblOffset val="100"/>
        <c:tickLblSkip val="5"/>
        <c:tickMarkSkip val="5"/>
        <c:noMultiLvlLbl val="0"/>
      </c:catAx>
      <c:valAx>
        <c:axId val="163113600"/>
        <c:scaling>
          <c:orientation val="minMax"/>
          <c:max val="14"/>
          <c:min val="0"/>
        </c:scaling>
        <c:delete val="0"/>
        <c:axPos val="l"/>
        <c:majorGridlines>
          <c:spPr>
            <a:ln>
              <a:solidFill>
                <a:schemeClr val="bg1">
                  <a:lumMod val="75000"/>
                </a:schemeClr>
              </a:solidFill>
            </a:ln>
          </c:spPr>
        </c:majorGridlines>
        <c:title>
          <c:tx>
            <c:strRef>
              <c:f>'RT3'!$M$6</c:f>
              <c:strCache>
                <c:ptCount val="1"/>
                <c:pt idx="0">
                  <c:v>Net EV peak (GW)</c:v>
                </c:pt>
              </c:strCache>
            </c:strRef>
          </c:tx>
          <c:overlay val="0"/>
        </c:title>
        <c:numFmt formatCode="#,##0" sourceLinked="0"/>
        <c:majorTickMark val="none"/>
        <c:minorTickMark val="none"/>
        <c:tickLblPos val="nextTo"/>
        <c:spPr>
          <a:ln w="9525">
            <a:noFill/>
          </a:ln>
        </c:spPr>
        <c:crossAx val="163112064"/>
        <c:crosses val="autoZero"/>
        <c:crossBetween val="between"/>
      </c:valAx>
    </c:plotArea>
    <c:legend>
      <c:legendPos val="b"/>
      <c:overlay val="0"/>
    </c:legend>
    <c:plotVisOnly val="1"/>
    <c:dispBlanksAs val="gap"/>
    <c:showDLblsOverMax val="0"/>
  </c:chart>
  <c:spPr>
    <a:ln>
      <a:noFill/>
    </a:ln>
  </c:spPr>
  <c:txPr>
    <a:bodyPr/>
    <a:lstStyle/>
    <a:p>
      <a:pPr>
        <a:defRPr sz="1100">
          <a:latin typeface="Arial "/>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39159577210622E-2"/>
          <c:y val="3.4609105733153164E-2"/>
          <c:w val="0.87353054911059547"/>
          <c:h val="0.64004891009278209"/>
        </c:manualLayout>
      </c:layout>
      <c:barChart>
        <c:barDir val="col"/>
        <c:grouping val="stacked"/>
        <c:varyColors val="0"/>
        <c:ser>
          <c:idx val="1"/>
          <c:order val="0"/>
          <c:tx>
            <c:strRef>
              <c:f>'HT1'!$V$8</c:f>
              <c:strCache>
                <c:ptCount val="1"/>
                <c:pt idx="0">
                  <c:v>Air source heat pump</c:v>
                </c:pt>
              </c:strCache>
            </c:strRef>
          </c:tx>
          <c:spPr>
            <a:solidFill>
              <a:schemeClr val="accent2"/>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'HT1'!$W$8:$BF$8</c:f>
              <c:numCache>
                <c:formatCode>#,##0</c:formatCode>
                <c:ptCount val="36"/>
                <c:pt idx="0">
                  <c:v>29339</c:v>
                </c:pt>
                <c:pt idx="1">
                  <c:v>29339</c:v>
                </c:pt>
                <c:pt idx="2">
                  <c:v>29339</c:v>
                </c:pt>
                <c:pt idx="3">
                  <c:v>50209.944898014015</c:v>
                </c:pt>
                <c:pt idx="4">
                  <c:v>68248.562770743389</c:v>
                </c:pt>
                <c:pt idx="5">
                  <c:v>94982.884448756973</c:v>
                </c:pt>
                <c:pt idx="6">
                  <c:v>213847.70987677953</c:v>
                </c:pt>
                <c:pt idx="7">
                  <c:v>408115.69751340174</c:v>
                </c:pt>
                <c:pt idx="8">
                  <c:v>588052.16099533951</c:v>
                </c:pt>
                <c:pt idx="9">
                  <c:v>845996.71112646873</c:v>
                </c:pt>
                <c:pt idx="10">
                  <c:v>1127546.4210365503</c:v>
                </c:pt>
                <c:pt idx="11">
                  <c:v>1530186.0545494778</c:v>
                </c:pt>
                <c:pt idx="12">
                  <c:v>1894212.7318579727</c:v>
                </c:pt>
                <c:pt idx="13">
                  <c:v>2212772.8385172621</c:v>
                </c:pt>
                <c:pt idx="14">
                  <c:v>2593856.9412093717</c:v>
                </c:pt>
                <c:pt idx="15">
                  <c:v>3071908.9606056632</c:v>
                </c:pt>
                <c:pt idx="16">
                  <c:v>3542147.8594590961</c:v>
                </c:pt>
                <c:pt idx="17">
                  <c:v>3978255.0553346113</c:v>
                </c:pt>
                <c:pt idx="18">
                  <c:v>4519432.5769445132</c:v>
                </c:pt>
                <c:pt idx="19">
                  <c:v>5001428.8299477221</c:v>
                </c:pt>
                <c:pt idx="20">
                  <c:v>5511260.4037124105</c:v>
                </c:pt>
                <c:pt idx="21">
                  <c:v>6042008.0530189015</c:v>
                </c:pt>
                <c:pt idx="22">
                  <c:v>6638073.4480113918</c:v>
                </c:pt>
                <c:pt idx="23">
                  <c:v>7144042.4557915414</c:v>
                </c:pt>
                <c:pt idx="24">
                  <c:v>7774835.7343547586</c:v>
                </c:pt>
                <c:pt idx="25">
                  <c:v>8475503.4275175445</c:v>
                </c:pt>
                <c:pt idx="26">
                  <c:v>9079313.8641974013</c:v>
                </c:pt>
                <c:pt idx="27">
                  <c:v>9722564.1525624692</c:v>
                </c:pt>
                <c:pt idx="28">
                  <c:v>10196350.925803917</c:v>
                </c:pt>
                <c:pt idx="29">
                  <c:v>11045412.895135025</c:v>
                </c:pt>
                <c:pt idx="30">
                  <c:v>11761959.412555033</c:v>
                </c:pt>
                <c:pt idx="31">
                  <c:v>12394345.619937969</c:v>
                </c:pt>
                <c:pt idx="32">
                  <c:v>13078334.786560642</c:v>
                </c:pt>
                <c:pt idx="33">
                  <c:v>13650020.199592415</c:v>
                </c:pt>
                <c:pt idx="34">
                  <c:v>14126536.797506066</c:v>
                </c:pt>
                <c:pt idx="35">
                  <c:v>14638364.708685668</c:v>
                </c:pt>
              </c:numCache>
            </c:numRef>
          </c:val>
          <c:extLst xmlns:c16r2="http://schemas.microsoft.com/office/drawing/2015/06/chart">
            <c:ext xmlns:c16="http://schemas.microsoft.com/office/drawing/2014/chart" uri="{C3380CC4-5D6E-409C-BE32-E72D297353CC}">
              <c16:uniqueId val="{00000001-B277-4541-9456-C3AC397783A0}"/>
            </c:ext>
          </c:extLst>
        </c:ser>
        <c:ser>
          <c:idx val="2"/>
          <c:order val="1"/>
          <c:tx>
            <c:strRef>
              <c:f>'HT1'!$V$9</c:f>
              <c:strCache>
                <c:ptCount val="1"/>
                <c:pt idx="0">
                  <c:v>Gas heat pump absorption</c:v>
                </c:pt>
              </c:strCache>
            </c:strRef>
          </c:tx>
          <c:spPr>
            <a:solidFill>
              <a:schemeClr val="accent3"/>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'HT1'!$W$9:$BF$9</c:f>
              <c:numCache>
                <c:formatCode>#,##0</c:formatCode>
                <c:ptCount val="36"/>
                <c:pt idx="0">
                  <c:v>0</c:v>
                </c:pt>
                <c:pt idx="1">
                  <c:v>0</c:v>
                </c:pt>
                <c:pt idx="2">
                  <c:v>0</c:v>
                </c:pt>
                <c:pt idx="3">
                  <c:v>169.5579514759944</c:v>
                </c:pt>
                <c:pt idx="4">
                  <c:v>327.84344674371306</c:v>
                </c:pt>
                <c:pt idx="5">
                  <c:v>528.57551124557347</c:v>
                </c:pt>
                <c:pt idx="6">
                  <c:v>883.83290239112227</c:v>
                </c:pt>
                <c:pt idx="7">
                  <c:v>1587.7469779709741</c:v>
                </c:pt>
                <c:pt idx="8">
                  <c:v>2501.0548524947135</c:v>
                </c:pt>
                <c:pt idx="9">
                  <c:v>4337.865507575325</c:v>
                </c:pt>
                <c:pt idx="10">
                  <c:v>9414.7423856248552</c:v>
                </c:pt>
                <c:pt idx="11">
                  <c:v>16013.335435866298</c:v>
                </c:pt>
                <c:pt idx="12">
                  <c:v>22362.039353482327</c:v>
                </c:pt>
                <c:pt idx="13">
                  <c:v>30725.441824779646</c:v>
                </c:pt>
                <c:pt idx="14">
                  <c:v>40287.325032142238</c:v>
                </c:pt>
                <c:pt idx="15">
                  <c:v>50695.679594622758</c:v>
                </c:pt>
                <c:pt idx="16">
                  <c:v>61482.692444460321</c:v>
                </c:pt>
                <c:pt idx="17">
                  <c:v>72406.266475476368</c:v>
                </c:pt>
                <c:pt idx="18">
                  <c:v>84983.050077294116</c:v>
                </c:pt>
                <c:pt idx="19">
                  <c:v>96617.961593175467</c:v>
                </c:pt>
                <c:pt idx="20">
                  <c:v>108983.27114321158</c:v>
                </c:pt>
                <c:pt idx="21">
                  <c:v>122960.53158477791</c:v>
                </c:pt>
                <c:pt idx="22">
                  <c:v>138446.6410422686</c:v>
                </c:pt>
                <c:pt idx="23">
                  <c:v>164791.07054654972</c:v>
                </c:pt>
                <c:pt idx="24">
                  <c:v>193578.92959644124</c:v>
                </c:pt>
                <c:pt idx="25">
                  <c:v>226254.83607712347</c:v>
                </c:pt>
                <c:pt idx="26">
                  <c:v>253877.78741623028</c:v>
                </c:pt>
                <c:pt idx="27">
                  <c:v>273567.3705453091</c:v>
                </c:pt>
                <c:pt idx="28">
                  <c:v>297502.35758450982</c:v>
                </c:pt>
                <c:pt idx="29">
                  <c:v>323411.34127420938</c:v>
                </c:pt>
                <c:pt idx="30">
                  <c:v>347149.69541743508</c:v>
                </c:pt>
                <c:pt idx="31">
                  <c:v>369498.4662531073</c:v>
                </c:pt>
                <c:pt idx="32">
                  <c:v>391125.64879051142</c:v>
                </c:pt>
                <c:pt idx="33">
                  <c:v>411297.58328948729</c:v>
                </c:pt>
                <c:pt idx="34">
                  <c:v>429552.97792493645</c:v>
                </c:pt>
                <c:pt idx="35">
                  <c:v>447970.5376981055</c:v>
                </c:pt>
              </c:numCache>
            </c:numRef>
          </c:val>
          <c:extLst xmlns:c16r2="http://schemas.microsoft.com/office/drawing/2015/06/chart">
            <c:ext xmlns:c16="http://schemas.microsoft.com/office/drawing/2014/chart" uri="{C3380CC4-5D6E-409C-BE32-E72D297353CC}">
              <c16:uniqueId val="{00000002-B277-4541-9456-C3AC397783A0}"/>
            </c:ext>
          </c:extLst>
        </c:ser>
        <c:ser>
          <c:idx val="3"/>
          <c:order val="2"/>
          <c:tx>
            <c:strRef>
              <c:f>'HT1'!$V$10</c:f>
              <c:strCache>
                <c:ptCount val="1"/>
                <c:pt idx="0">
                  <c:v>Ground source heat pump</c:v>
                </c:pt>
              </c:strCache>
            </c:strRef>
          </c:tx>
          <c:spPr>
            <a:solidFill>
              <a:schemeClr val="accent4"/>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'HT1'!$W$10:$BF$10</c:f>
              <c:numCache>
                <c:formatCode>#,##0</c:formatCode>
                <c:ptCount val="36"/>
                <c:pt idx="0">
                  <c:v>8658</c:v>
                </c:pt>
                <c:pt idx="1">
                  <c:v>8658</c:v>
                </c:pt>
                <c:pt idx="2">
                  <c:v>8658</c:v>
                </c:pt>
                <c:pt idx="3">
                  <c:v>14869.18568373261</c:v>
                </c:pt>
                <c:pt idx="4">
                  <c:v>20219.232683483457</c:v>
                </c:pt>
                <c:pt idx="5">
                  <c:v>25490.53180075781</c:v>
                </c:pt>
                <c:pt idx="6">
                  <c:v>33432.795092712244</c:v>
                </c:pt>
                <c:pt idx="7">
                  <c:v>42880.776310588917</c:v>
                </c:pt>
                <c:pt idx="8">
                  <c:v>51972.46659938377</c:v>
                </c:pt>
                <c:pt idx="9">
                  <c:v>62943.955213121633</c:v>
                </c:pt>
                <c:pt idx="10">
                  <c:v>75848.456093647037</c:v>
                </c:pt>
                <c:pt idx="11">
                  <c:v>103674.91932095314</c:v>
                </c:pt>
                <c:pt idx="12">
                  <c:v>129078.6687347957</c:v>
                </c:pt>
                <c:pt idx="13">
                  <c:v>151337.98005569406</c:v>
                </c:pt>
                <c:pt idx="14">
                  <c:v>172520.99105464289</c:v>
                </c:pt>
                <c:pt idx="15">
                  <c:v>195782.59648269034</c:v>
                </c:pt>
                <c:pt idx="16">
                  <c:v>216936.07815980696</c:v>
                </c:pt>
                <c:pt idx="17">
                  <c:v>239916.5270364008</c:v>
                </c:pt>
                <c:pt idx="18">
                  <c:v>263179.04645287863</c:v>
                </c:pt>
                <c:pt idx="19">
                  <c:v>283915.23813029821</c:v>
                </c:pt>
                <c:pt idx="20">
                  <c:v>301669.5870766961</c:v>
                </c:pt>
                <c:pt idx="21">
                  <c:v>319292.14953259355</c:v>
                </c:pt>
                <c:pt idx="22">
                  <c:v>336902.20759623806</c:v>
                </c:pt>
                <c:pt idx="23">
                  <c:v>356089.50659390655</c:v>
                </c:pt>
                <c:pt idx="24">
                  <c:v>374363.47610632284</c:v>
                </c:pt>
                <c:pt idx="25">
                  <c:v>398362.66130949173</c:v>
                </c:pt>
                <c:pt idx="26">
                  <c:v>419978.82214209897</c:v>
                </c:pt>
                <c:pt idx="27">
                  <c:v>437588.85464360809</c:v>
                </c:pt>
                <c:pt idx="28">
                  <c:v>454431.66700645763</c:v>
                </c:pt>
                <c:pt idx="29">
                  <c:v>471270.23543874489</c:v>
                </c:pt>
                <c:pt idx="30">
                  <c:v>485864.58522707736</c:v>
                </c:pt>
                <c:pt idx="31">
                  <c:v>499434.11927504314</c:v>
                </c:pt>
                <c:pt idx="32">
                  <c:v>511142.99762402137</c:v>
                </c:pt>
                <c:pt idx="33">
                  <c:v>522938.3068623424</c:v>
                </c:pt>
                <c:pt idx="34">
                  <c:v>532904.45173863613</c:v>
                </c:pt>
                <c:pt idx="35">
                  <c:v>543916.41172497883</c:v>
                </c:pt>
              </c:numCache>
            </c:numRef>
          </c:val>
          <c:extLst xmlns:c16r2="http://schemas.microsoft.com/office/drawing/2015/06/chart">
            <c:ext xmlns:c16="http://schemas.microsoft.com/office/drawing/2014/chart" uri="{C3380CC4-5D6E-409C-BE32-E72D297353CC}">
              <c16:uniqueId val="{00000003-B277-4541-9456-C3AC397783A0}"/>
            </c:ext>
          </c:extLst>
        </c:ser>
        <c:ser>
          <c:idx val="4"/>
          <c:order val="3"/>
          <c:tx>
            <c:strRef>
              <c:f>'HT1'!$V$11</c:f>
              <c:strCache>
                <c:ptCount val="1"/>
                <c:pt idx="0">
                  <c:v>Hybrid heat pump gas boiler</c:v>
                </c:pt>
              </c:strCache>
            </c:strRef>
          </c:tx>
          <c:spPr>
            <a:solidFill>
              <a:schemeClr val="accent5"/>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'HT1'!$W$11:$BF$11</c:f>
              <c:numCache>
                <c:formatCode>#,##0</c:formatCode>
                <c:ptCount val="36"/>
                <c:pt idx="0">
                  <c:v>0</c:v>
                </c:pt>
                <c:pt idx="1">
                  <c:v>0</c:v>
                </c:pt>
                <c:pt idx="2">
                  <c:v>0</c:v>
                </c:pt>
                <c:pt idx="3">
                  <c:v>1984.954491550493</c:v>
                </c:pt>
                <c:pt idx="4">
                  <c:v>8589.7739777213174</c:v>
                </c:pt>
                <c:pt idx="5">
                  <c:v>15488.304655129974</c:v>
                </c:pt>
                <c:pt idx="6">
                  <c:v>25450.858984560233</c:v>
                </c:pt>
                <c:pt idx="7">
                  <c:v>39764.989624500857</c:v>
                </c:pt>
                <c:pt idx="8">
                  <c:v>55282.701301202076</c:v>
                </c:pt>
                <c:pt idx="9">
                  <c:v>82544.718998547192</c:v>
                </c:pt>
                <c:pt idx="10">
                  <c:v>111559.93861578642</c:v>
                </c:pt>
                <c:pt idx="11">
                  <c:v>140209.32163256392</c:v>
                </c:pt>
                <c:pt idx="12">
                  <c:v>205113.30997453074</c:v>
                </c:pt>
                <c:pt idx="13">
                  <c:v>275232.21173662791</c:v>
                </c:pt>
                <c:pt idx="14">
                  <c:v>352170.86916893843</c:v>
                </c:pt>
                <c:pt idx="15">
                  <c:v>453514.12291675422</c:v>
                </c:pt>
                <c:pt idx="16">
                  <c:v>562018.14535592287</c:v>
                </c:pt>
                <c:pt idx="17">
                  <c:v>669138.60481991793</c:v>
                </c:pt>
                <c:pt idx="18">
                  <c:v>785001.60812681355</c:v>
                </c:pt>
                <c:pt idx="19">
                  <c:v>911797.00419721717</c:v>
                </c:pt>
                <c:pt idx="20">
                  <c:v>1038087.2127119272</c:v>
                </c:pt>
                <c:pt idx="21">
                  <c:v>1157003.5630976697</c:v>
                </c:pt>
                <c:pt idx="22">
                  <c:v>1295322.3194289445</c:v>
                </c:pt>
                <c:pt idx="23">
                  <c:v>1441936.3222537753</c:v>
                </c:pt>
                <c:pt idx="24">
                  <c:v>1601090.8941578988</c:v>
                </c:pt>
                <c:pt idx="25">
                  <c:v>1823966.8823113684</c:v>
                </c:pt>
                <c:pt idx="26">
                  <c:v>2023412.5579405942</c:v>
                </c:pt>
                <c:pt idx="27">
                  <c:v>2118454.1226102426</c:v>
                </c:pt>
                <c:pt idx="28">
                  <c:v>2299071.3951134318</c:v>
                </c:pt>
                <c:pt idx="29">
                  <c:v>2483959.8959426871</c:v>
                </c:pt>
                <c:pt idx="30">
                  <c:v>2684269.0691875666</c:v>
                </c:pt>
                <c:pt idx="31">
                  <c:v>2872463.7970734038</c:v>
                </c:pt>
                <c:pt idx="32">
                  <c:v>3051049.6197324307</c:v>
                </c:pt>
                <c:pt idx="33">
                  <c:v>3205268.5058618048</c:v>
                </c:pt>
                <c:pt idx="34">
                  <c:v>3342941.5635333285</c:v>
                </c:pt>
                <c:pt idx="35">
                  <c:v>3503427.8668806222</c:v>
                </c:pt>
              </c:numCache>
            </c:numRef>
          </c:val>
          <c:extLst xmlns:c16r2="http://schemas.microsoft.com/office/drawing/2015/06/chart">
            <c:ext xmlns:c16="http://schemas.microsoft.com/office/drawing/2014/chart" uri="{C3380CC4-5D6E-409C-BE32-E72D297353CC}">
              <c16:uniqueId val="{00000004-B277-4541-9456-C3AC397783A0}"/>
            </c:ext>
          </c:extLst>
        </c:ser>
        <c:ser>
          <c:idx val="5"/>
          <c:order val="4"/>
          <c:tx>
            <c:strRef>
              <c:f>'HT1'!$V$12</c:f>
              <c:strCache>
                <c:ptCount val="1"/>
                <c:pt idx="0">
                  <c:v>Micro-CHPs (inc Fuel Cells)</c:v>
                </c:pt>
              </c:strCache>
            </c:strRef>
          </c:tx>
          <c:spPr>
            <a:solidFill>
              <a:schemeClr val="accent6"/>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'HT1'!$W$12:$BF$12</c:f>
              <c:numCache>
                <c:formatCode>#,##0</c:formatCode>
                <c:ptCount val="36"/>
                <c:pt idx="0">
                  <c:v>1002.6929514615929</c:v>
                </c:pt>
                <c:pt idx="1">
                  <c:v>1002.6929514615929</c:v>
                </c:pt>
                <c:pt idx="2">
                  <c:v>1002.6929514615929</c:v>
                </c:pt>
                <c:pt idx="3">
                  <c:v>2009.8473975104469</c:v>
                </c:pt>
                <c:pt idx="4">
                  <c:v>2893.4406780226559</c:v>
                </c:pt>
                <c:pt idx="5">
                  <c:v>4216.6718776486578</c:v>
                </c:pt>
                <c:pt idx="6">
                  <c:v>6514.3485439908945</c:v>
                </c:pt>
                <c:pt idx="7">
                  <c:v>8918.2492263355834</c:v>
                </c:pt>
                <c:pt idx="8">
                  <c:v>11872.708977322398</c:v>
                </c:pt>
                <c:pt idx="9">
                  <c:v>12593.034797292918</c:v>
                </c:pt>
                <c:pt idx="10">
                  <c:v>13619.708678296422</c:v>
                </c:pt>
                <c:pt idx="11">
                  <c:v>15242.396290989429</c:v>
                </c:pt>
                <c:pt idx="12">
                  <c:v>17976.41334675649</c:v>
                </c:pt>
                <c:pt idx="13">
                  <c:v>21551.536110346009</c:v>
                </c:pt>
                <c:pt idx="14">
                  <c:v>25555.460244376416</c:v>
                </c:pt>
                <c:pt idx="15">
                  <c:v>33138.38354153886</c:v>
                </c:pt>
                <c:pt idx="16">
                  <c:v>41337.355532080721</c:v>
                </c:pt>
                <c:pt idx="17">
                  <c:v>50440.68589761202</c:v>
                </c:pt>
                <c:pt idx="18">
                  <c:v>63572.850873008327</c:v>
                </c:pt>
                <c:pt idx="19">
                  <c:v>77140.478706121474</c:v>
                </c:pt>
                <c:pt idx="20">
                  <c:v>92578.740219924919</c:v>
                </c:pt>
                <c:pt idx="21">
                  <c:v>110312.88826129754</c:v>
                </c:pt>
                <c:pt idx="22">
                  <c:v>133921.58746208463</c:v>
                </c:pt>
                <c:pt idx="23">
                  <c:v>161373.71146795427</c:v>
                </c:pt>
                <c:pt idx="24">
                  <c:v>188902.91332810203</c:v>
                </c:pt>
                <c:pt idx="25">
                  <c:v>221667.37890767469</c:v>
                </c:pt>
                <c:pt idx="26">
                  <c:v>253682.11158374982</c:v>
                </c:pt>
                <c:pt idx="27">
                  <c:v>282031.26370274485</c:v>
                </c:pt>
                <c:pt idx="28">
                  <c:v>312419.90349681897</c:v>
                </c:pt>
                <c:pt idx="29">
                  <c:v>342948.76785454439</c:v>
                </c:pt>
                <c:pt idx="30">
                  <c:v>370396.13807745941</c:v>
                </c:pt>
                <c:pt idx="31">
                  <c:v>397913.43478199816</c:v>
                </c:pt>
                <c:pt idx="32">
                  <c:v>427165.32890815614</c:v>
                </c:pt>
                <c:pt idx="33">
                  <c:v>455555.51572477154</c:v>
                </c:pt>
                <c:pt idx="34">
                  <c:v>480508.10892417235</c:v>
                </c:pt>
                <c:pt idx="35">
                  <c:v>507301.84644974931</c:v>
                </c:pt>
              </c:numCache>
            </c:numRef>
          </c:val>
          <c:extLst xmlns:c16r2="http://schemas.microsoft.com/office/drawing/2015/06/chart">
            <c:ext xmlns:c16="http://schemas.microsoft.com/office/drawing/2014/chart" uri="{C3380CC4-5D6E-409C-BE32-E72D297353CC}">
              <c16:uniqueId val="{00000005-B277-4541-9456-C3AC397783A0}"/>
            </c:ext>
          </c:extLst>
        </c:ser>
        <c:ser>
          <c:idx val="6"/>
          <c:order val="5"/>
          <c:tx>
            <c:strRef>
              <c:f>'HT1'!$V$13</c:f>
              <c:strCache>
                <c:ptCount val="1"/>
                <c:pt idx="0">
                  <c:v>Hydrogen boilers</c:v>
                </c:pt>
              </c:strCache>
            </c:strRef>
          </c:tx>
          <c:spPr>
            <a:solidFill>
              <a:schemeClr val="accent1">
                <a:lumMod val="60000"/>
              </a:schemeClr>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'HT1'!$W$13:$BF$13</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06-B277-4541-9456-C3AC397783A0}"/>
            </c:ext>
          </c:extLst>
        </c:ser>
        <c:ser>
          <c:idx val="7"/>
          <c:order val="6"/>
          <c:tx>
            <c:strRef>
              <c:f>'HT1'!$V$14</c:f>
              <c:strCache>
                <c:ptCount val="1"/>
                <c:pt idx="0">
                  <c:v>District heating</c:v>
                </c:pt>
              </c:strCache>
            </c:strRef>
          </c:tx>
          <c:spPr>
            <a:solidFill>
              <a:schemeClr val="accent2">
                <a:lumMod val="60000"/>
              </a:schemeClr>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'HT1'!$W$14:$BF$14</c:f>
              <c:numCache>
                <c:formatCode>#,##0</c:formatCode>
                <c:ptCount val="36"/>
                <c:pt idx="0">
                  <c:v>450000</c:v>
                </c:pt>
                <c:pt idx="1">
                  <c:v>450000</c:v>
                </c:pt>
                <c:pt idx="2">
                  <c:v>450000</c:v>
                </c:pt>
                <c:pt idx="3">
                  <c:v>491468.85040746274</c:v>
                </c:pt>
                <c:pt idx="4">
                  <c:v>532937.70081492548</c:v>
                </c:pt>
                <c:pt idx="5">
                  <c:v>574406.55122238817</c:v>
                </c:pt>
                <c:pt idx="6">
                  <c:v>615875.40162985085</c:v>
                </c:pt>
                <c:pt idx="7">
                  <c:v>657344.25203731365</c:v>
                </c:pt>
                <c:pt idx="8">
                  <c:v>693798.10704514908</c:v>
                </c:pt>
                <c:pt idx="9">
                  <c:v>730251.96205298451</c:v>
                </c:pt>
                <c:pt idx="10">
                  <c:v>766705.81706081994</c:v>
                </c:pt>
                <c:pt idx="11">
                  <c:v>803159.67206865537</c:v>
                </c:pt>
                <c:pt idx="12">
                  <c:v>839613.52707649104</c:v>
                </c:pt>
                <c:pt idx="13">
                  <c:v>887739.39033968258</c:v>
                </c:pt>
                <c:pt idx="14">
                  <c:v>935865.25360287412</c:v>
                </c:pt>
                <c:pt idx="15">
                  <c:v>983991.11686606565</c:v>
                </c:pt>
                <c:pt idx="16">
                  <c:v>1032116.9801292572</c:v>
                </c:pt>
                <c:pt idx="17">
                  <c:v>1080242.843392449</c:v>
                </c:pt>
                <c:pt idx="18">
                  <c:v>1132172.8142884155</c:v>
                </c:pt>
                <c:pt idx="19">
                  <c:v>1184102.785184382</c:v>
                </c:pt>
                <c:pt idx="20">
                  <c:v>1236032.7560803485</c:v>
                </c:pt>
                <c:pt idx="21">
                  <c:v>1287962.726976315</c:v>
                </c:pt>
                <c:pt idx="22">
                  <c:v>1339892.6978722811</c:v>
                </c:pt>
                <c:pt idx="23">
                  <c:v>1373137.5544248216</c:v>
                </c:pt>
                <c:pt idx="24">
                  <c:v>1406382.4109773622</c:v>
                </c:pt>
                <c:pt idx="25">
                  <c:v>1439627.2675299027</c:v>
                </c:pt>
                <c:pt idx="26">
                  <c:v>1472872.1240824433</c:v>
                </c:pt>
                <c:pt idx="27">
                  <c:v>1506116.9806349843</c:v>
                </c:pt>
                <c:pt idx="28">
                  <c:v>1545576.6951017678</c:v>
                </c:pt>
                <c:pt idx="29">
                  <c:v>1585036.4095685512</c:v>
                </c:pt>
                <c:pt idx="30">
                  <c:v>1624496.1240353347</c:v>
                </c:pt>
                <c:pt idx="31">
                  <c:v>1663955.8385021181</c:v>
                </c:pt>
                <c:pt idx="32">
                  <c:v>1703415.5529689016</c:v>
                </c:pt>
                <c:pt idx="33">
                  <c:v>1751133.1945493859</c:v>
                </c:pt>
                <c:pt idx="34">
                  <c:v>1798850.8361298703</c:v>
                </c:pt>
                <c:pt idx="35">
                  <c:v>1846568.4777103546</c:v>
                </c:pt>
              </c:numCache>
            </c:numRef>
          </c:val>
          <c:extLst xmlns:c16r2="http://schemas.microsoft.com/office/drawing/2015/06/chart">
            <c:ext xmlns:c16="http://schemas.microsoft.com/office/drawing/2014/chart" uri="{C3380CC4-5D6E-409C-BE32-E72D297353CC}">
              <c16:uniqueId val="{00000007-B277-4541-9456-C3AC397783A0}"/>
            </c:ext>
          </c:extLst>
        </c:ser>
        <c:ser>
          <c:idx val="8"/>
          <c:order val="7"/>
          <c:tx>
            <c:strRef>
              <c:f>'HT1'!$V$15</c:f>
              <c:strCache>
                <c:ptCount val="1"/>
                <c:pt idx="0">
                  <c:v>Bio-LPG</c:v>
                </c:pt>
              </c:strCache>
            </c:strRef>
          </c:tx>
          <c:spPr>
            <a:solidFill>
              <a:schemeClr val="accent3">
                <a:lumMod val="60000"/>
              </a:schemeClr>
            </a:solidFill>
            <a:ln>
              <a:noFill/>
            </a:ln>
            <a:effectLst/>
          </c:spPr>
          <c:invertIfNegative val="0"/>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'HT1'!$W$15:$BF$15</c:f>
              <c:numCache>
                <c:formatCode>#,##0</c:formatCode>
                <c:ptCount val="36"/>
                <c:pt idx="0">
                  <c:v>0</c:v>
                </c:pt>
                <c:pt idx="1">
                  <c:v>0</c:v>
                </c:pt>
                <c:pt idx="2">
                  <c:v>0</c:v>
                </c:pt>
                <c:pt idx="3">
                  <c:v>0</c:v>
                </c:pt>
                <c:pt idx="4">
                  <c:v>0</c:v>
                </c:pt>
                <c:pt idx="5">
                  <c:v>0</c:v>
                </c:pt>
                <c:pt idx="6">
                  <c:v>0</c:v>
                </c:pt>
                <c:pt idx="7">
                  <c:v>3825.0301046506129</c:v>
                </c:pt>
                <c:pt idx="8">
                  <c:v>6977.7984715069651</c:v>
                </c:pt>
                <c:pt idx="9">
                  <c:v>12271.711279120409</c:v>
                </c:pt>
                <c:pt idx="10">
                  <c:v>20813.460927707401</c:v>
                </c:pt>
                <c:pt idx="11">
                  <c:v>34056.94752642425</c:v>
                </c:pt>
                <c:pt idx="12">
                  <c:v>53787.687712049679</c:v>
                </c:pt>
                <c:pt idx="13">
                  <c:v>82034.539674237953</c:v>
                </c:pt>
                <c:pt idx="14">
                  <c:v>120892.71887295479</c:v>
                </c:pt>
                <c:pt idx="15">
                  <c:v>172259.29632189672</c:v>
                </c:pt>
                <c:pt idx="16">
                  <c:v>237506.91513539042</c:v>
                </c:pt>
                <c:pt idx="17">
                  <c:v>317147.53167934401</c:v>
                </c:pt>
                <c:pt idx="18">
                  <c:v>410556.91727186012</c:v>
                </c:pt>
                <c:pt idx="19">
                  <c:v>515833.65280934464</c:v>
                </c:pt>
                <c:pt idx="20">
                  <c:v>629848.21496966283</c:v>
                </c:pt>
                <c:pt idx="21">
                  <c:v>748500</c:v>
                </c:pt>
                <c:pt idx="22">
                  <c:v>867151.78503033717</c:v>
                </c:pt>
                <c:pt idx="23">
                  <c:v>981166.34719065542</c:v>
                </c:pt>
                <c:pt idx="24">
                  <c:v>1086443.0827281398</c:v>
                </c:pt>
                <c:pt idx="25">
                  <c:v>1179852.4683206552</c:v>
                </c:pt>
                <c:pt idx="26">
                  <c:v>1259493.0848646089</c:v>
                </c:pt>
                <c:pt idx="27">
                  <c:v>1324740.7036781027</c:v>
                </c:pt>
                <c:pt idx="28">
                  <c:v>1376107.2811270447</c:v>
                </c:pt>
                <c:pt idx="29">
                  <c:v>1414965.4603257617</c:v>
                </c:pt>
                <c:pt idx="30">
                  <c:v>1443212.3122879502</c:v>
                </c:pt>
                <c:pt idx="31">
                  <c:v>1462943.0524735758</c:v>
                </c:pt>
                <c:pt idx="32">
                  <c:v>1476186.5390722926</c:v>
                </c:pt>
                <c:pt idx="33">
                  <c:v>1484728.2887208795</c:v>
                </c:pt>
                <c:pt idx="34">
                  <c:v>1490022.2015284931</c:v>
                </c:pt>
                <c:pt idx="35">
                  <c:v>1493174.9698953493</c:v>
                </c:pt>
              </c:numCache>
            </c:numRef>
          </c:val>
          <c:extLst xmlns:c16r2="http://schemas.microsoft.com/office/drawing/2015/06/chart">
            <c:ext xmlns:c16="http://schemas.microsoft.com/office/drawing/2014/chart" uri="{C3380CC4-5D6E-409C-BE32-E72D297353CC}">
              <c16:uniqueId val="{00000008-B277-4541-9456-C3AC397783A0}"/>
            </c:ext>
          </c:extLst>
        </c:ser>
        <c:dLbls>
          <c:showLegendKey val="0"/>
          <c:showVal val="0"/>
          <c:showCatName val="0"/>
          <c:showSerName val="0"/>
          <c:showPercent val="0"/>
          <c:showBubbleSize val="0"/>
        </c:dLbls>
        <c:gapWidth val="150"/>
        <c:overlap val="100"/>
        <c:axId val="163304960"/>
        <c:axId val="163306496"/>
        <c:extLst xmlns:c16r2="http://schemas.microsoft.com/office/drawing/2015/06/chart">
          <c:ext xmlns:c15="http://schemas.microsoft.com/office/drawing/2012/chart" uri="{02D57815-91ED-43cb-92C2-25804820EDAC}">
            <c15:filteredBarSeries>
              <c15:ser>
                <c:idx val="0"/>
                <c:order val="0"/>
                <c:tx>
                  <c:strRef>
                    <c:extLst>
                      <c:ext uri="{02D57815-91ED-43cb-92C2-25804820EDAC}">
                        <c15:formulaRef>
                          <c15:sqref>'HT1'!$V$7</c15:sqref>
                        </c15:formulaRef>
                      </c:ext>
                    </c:extLst>
                    <c:strCache>
                      <c:ptCount val="1"/>
                      <c:pt idx="0">
                        <c:v>Year</c:v>
                      </c:pt>
                    </c:strCache>
                  </c:strRef>
                </c:tx>
                <c:spPr>
                  <a:solidFill>
                    <a:schemeClr val="accent1"/>
                  </a:solidFill>
                  <a:ln>
                    <a:noFill/>
                  </a:ln>
                  <a:effectLst/>
                </c:spPr>
                <c:invertIfNegative val="0"/>
                <c:cat>
                  <c:numRef>
                    <c:extLst>
                      <c:ext uri="{02D57815-91ED-43cb-92C2-25804820EDAC}">
                        <c15:formulaRef>
                          <c15:sqref>'HT1'!$W$7:$BF$7</c15:sqref>
                        </c15:formulaRef>
                      </c:ext>
                    </c:extLst>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c:ext uri="{02D57815-91ED-43cb-92C2-25804820EDAC}">
                        <c15:formulaRef>
                          <c15:sqref>'HT1'!$W$7:$BF$7</c15:sqref>
                        </c15:formulaRef>
                      </c:ext>
                    </c:extLst>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val>
                <c:extLst>
                  <c:ext xmlns:c16="http://schemas.microsoft.com/office/drawing/2014/chart" uri="{C3380CC4-5D6E-409C-BE32-E72D297353CC}">
                    <c16:uniqueId val="{00000000-B277-4541-9456-C3AC397783A0}"/>
                  </c:ext>
                </c:extLst>
              </c15:ser>
            </c15:filteredBarSeries>
          </c:ext>
        </c:extLst>
      </c:barChart>
      <c:lineChart>
        <c:grouping val="standard"/>
        <c:varyColors val="0"/>
        <c:ser>
          <c:idx val="9"/>
          <c:order val="8"/>
          <c:tx>
            <c:strRef>
              <c:f>'HT1'!$V$16</c:f>
              <c:strCache>
                <c:ptCount val="1"/>
                <c:pt idx="0">
                  <c:v>Total</c:v>
                </c:pt>
              </c:strCache>
            </c:strRef>
          </c:tx>
          <c:spPr>
            <a:ln w="28575" cap="rnd">
              <a:solidFill>
                <a:schemeClr val="accent4">
                  <a:lumMod val="60000"/>
                </a:schemeClr>
              </a:solidFill>
              <a:round/>
            </a:ln>
            <a:effectLst/>
          </c:spPr>
          <c:marker>
            <c:symbol val="none"/>
          </c:marker>
          <c:cat>
            <c:numRef>
              <c:f>'HT1'!$W$7:$BF$7</c:f>
              <c:numCache>
                <c:formatCode>###0</c:formatCode>
                <c:ptCount val="36"/>
                <c:pt idx="0" formatCode="General">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'HT1'!$W$16:$BF$16</c:f>
              <c:numCache>
                <c:formatCode>#,##0</c:formatCode>
                <c:ptCount val="36"/>
                <c:pt idx="0">
                  <c:v>488999.69295146159</c:v>
                </c:pt>
                <c:pt idx="1">
                  <c:v>488999.69295146159</c:v>
                </c:pt>
                <c:pt idx="2">
                  <c:v>488999.69295146159</c:v>
                </c:pt>
                <c:pt idx="3">
                  <c:v>560712.34082974633</c:v>
                </c:pt>
                <c:pt idx="4">
                  <c:v>633216.55437163997</c:v>
                </c:pt>
                <c:pt idx="5">
                  <c:v>715113.51951592718</c:v>
                </c:pt>
                <c:pt idx="6">
                  <c:v>896004.94703028491</c:v>
                </c:pt>
                <c:pt idx="7">
                  <c:v>1162436.7417947624</c:v>
                </c:pt>
                <c:pt idx="8">
                  <c:v>1410456.9982423985</c:v>
                </c:pt>
                <c:pt idx="9">
                  <c:v>1750939.9589751107</c:v>
                </c:pt>
                <c:pt idx="10">
                  <c:v>2125508.5447984328</c:v>
                </c:pt>
                <c:pt idx="11">
                  <c:v>2642542.6468249299</c:v>
                </c:pt>
                <c:pt idx="12">
                  <c:v>3162144.3780560791</c:v>
                </c:pt>
                <c:pt idx="13">
                  <c:v>3661393.9382586307</c:v>
                </c:pt>
                <c:pt idx="14">
                  <c:v>4241149.559185301</c:v>
                </c:pt>
                <c:pt idx="15">
                  <c:v>4961290.1563292323</c:v>
                </c:pt>
                <c:pt idx="16">
                  <c:v>5693546.0262160143</c:v>
                </c:pt>
                <c:pt idx="17">
                  <c:v>6407547.5146358116</c:v>
                </c:pt>
                <c:pt idx="18">
                  <c:v>7258898.8640347831</c:v>
                </c:pt>
                <c:pt idx="19">
                  <c:v>8070835.9505682606</c:v>
                </c:pt>
                <c:pt idx="20">
                  <c:v>8918460.185914183</c:v>
                </c:pt>
                <c:pt idx="21">
                  <c:v>9788039.9124715552</c:v>
                </c:pt>
                <c:pt idx="22">
                  <c:v>10749710.686443545</c:v>
                </c:pt>
                <c:pt idx="23">
                  <c:v>11622536.968269205</c:v>
                </c:pt>
                <c:pt idx="24">
                  <c:v>12625597.441249026</c:v>
                </c:pt>
                <c:pt idx="25">
                  <c:v>13765234.921973761</c:v>
                </c:pt>
                <c:pt idx="26">
                  <c:v>14762630.352227129</c:v>
                </c:pt>
                <c:pt idx="27">
                  <c:v>15665063.44837746</c:v>
                </c:pt>
                <c:pt idx="28">
                  <c:v>16481460.225233946</c:v>
                </c:pt>
                <c:pt idx="29">
                  <c:v>17667005.005539525</c:v>
                </c:pt>
                <c:pt idx="30">
                  <c:v>18717347.336787857</c:v>
                </c:pt>
                <c:pt idx="31">
                  <c:v>19660554.328297213</c:v>
                </c:pt>
                <c:pt idx="32">
                  <c:v>20638420.473656956</c:v>
                </c:pt>
                <c:pt idx="33">
                  <c:v>21480941.594601087</c:v>
                </c:pt>
                <c:pt idx="34">
                  <c:v>22201316.937285505</c:v>
                </c:pt>
                <c:pt idx="35">
                  <c:v>22980724.819044825</c:v>
                </c:pt>
              </c:numCache>
            </c:numRef>
          </c:val>
          <c:smooth val="0"/>
          <c:extLst xmlns:c16r2="http://schemas.microsoft.com/office/drawing/2015/06/chart">
            <c:ext xmlns:c16="http://schemas.microsoft.com/office/drawing/2014/chart" uri="{C3380CC4-5D6E-409C-BE32-E72D297353CC}">
              <c16:uniqueId val="{00000009-B277-4541-9456-C3AC397783A0}"/>
            </c:ext>
          </c:extLst>
        </c:ser>
        <c:dLbls>
          <c:showLegendKey val="0"/>
          <c:showVal val="0"/>
          <c:showCatName val="0"/>
          <c:showSerName val="0"/>
          <c:showPercent val="0"/>
          <c:showBubbleSize val="0"/>
        </c:dLbls>
        <c:marker val="1"/>
        <c:smooth val="0"/>
        <c:axId val="163304960"/>
        <c:axId val="163306496"/>
      </c:lineChart>
      <c:catAx>
        <c:axId val="163304960"/>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60000000" vert="horz"/>
          <a:lstStyle/>
          <a:p>
            <a:pPr>
              <a:defRPr/>
            </a:pPr>
            <a:endParaRPr lang="en-US"/>
          </a:p>
        </c:txPr>
        <c:crossAx val="163306496"/>
        <c:crosses val="autoZero"/>
        <c:auto val="1"/>
        <c:lblAlgn val="ctr"/>
        <c:lblOffset val="100"/>
        <c:tickLblSkip val="5"/>
        <c:noMultiLvlLbl val="0"/>
      </c:catAx>
      <c:valAx>
        <c:axId val="163306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Number of installations</a:t>
                </a:r>
              </a:p>
            </c:rich>
          </c:tx>
          <c:layout>
            <c:manualLayout>
              <c:xMode val="edge"/>
              <c:yMode val="edge"/>
              <c:x val="2.5628016030362025E-2"/>
              <c:y val="0.21171599616858239"/>
            </c:manualLayout>
          </c:layout>
          <c:overlay val="0"/>
        </c:title>
        <c:numFmt formatCode="#,##0" sourceLinked="1"/>
        <c:majorTickMark val="none"/>
        <c:minorTickMark val="none"/>
        <c:tickLblPos val="nextTo"/>
        <c:spPr>
          <a:noFill/>
          <a:ln>
            <a:noFill/>
          </a:ln>
          <a:effectLst/>
        </c:spPr>
        <c:txPr>
          <a:bodyPr rot="-60000000" vert="horz"/>
          <a:lstStyle/>
          <a:p>
            <a:pPr>
              <a:defRPr/>
            </a:pPr>
            <a:endParaRPr lang="en-US"/>
          </a:p>
        </c:txPr>
        <c:crossAx val="163304960"/>
        <c:crosses val="autoZero"/>
        <c:crossBetween val="between"/>
        <c:dispUnits>
          <c:builtInUnit val="millions"/>
          <c:dispUnitsLbl>
            <c:layout>
              <c:manualLayout>
                <c:xMode val="edge"/>
                <c:yMode val="edge"/>
                <c:x val="2.6505165388544059E-2"/>
                <c:y val="4.3732758620689656E-2"/>
              </c:manualLayout>
            </c:layout>
            <c:tx>
              <c:rich>
                <a:bodyPr rot="-5400000" vert="horz"/>
                <a:lstStyle/>
                <a:p>
                  <a:pPr>
                    <a:defRPr/>
                  </a:pPr>
                  <a:r>
                    <a:rPr lang="en-GB"/>
                    <a:t>(Millions)</a:t>
                  </a:r>
                </a:p>
              </c:rich>
            </c:tx>
            <c:spPr>
              <a:noFill/>
              <a:ln>
                <a:noFill/>
              </a:ln>
              <a:effectLst/>
            </c:spPr>
          </c:dispUnitsLbl>
        </c:dispUnits>
      </c:valAx>
      <c:spPr>
        <a:noFill/>
        <a:ln>
          <a:noFill/>
        </a:ln>
        <a:effectLst/>
      </c:spPr>
    </c:plotArea>
    <c:legend>
      <c:legendPos val="b"/>
      <c:layout>
        <c:manualLayout>
          <c:xMode val="edge"/>
          <c:yMode val="edge"/>
          <c:x val="0"/>
          <c:y val="0.81926617166772053"/>
          <c:w val="1"/>
          <c:h val="0.1801525570814840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20740584361484E-2"/>
          <c:y val="3.6245121121035208E-2"/>
          <c:w val="0.88405835817244582"/>
          <c:h val="0.64780589425145663"/>
        </c:manualLayout>
      </c:layout>
      <c:barChart>
        <c:barDir val="col"/>
        <c:grouping val="stacked"/>
        <c:varyColors val="0"/>
        <c:ser>
          <c:idx val="1"/>
          <c:order val="0"/>
          <c:tx>
            <c:strRef>
              <c:f>'HT1'!$V$50</c:f>
              <c:strCache>
                <c:ptCount val="1"/>
                <c:pt idx="0">
                  <c:v>Air source heat pump</c:v>
                </c:pt>
              </c:strCache>
            </c:strRef>
          </c:tx>
          <c:spPr>
            <a:solidFill>
              <a:schemeClr val="accent2"/>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'HT1'!$W$50:$BF$50</c:f>
              <c:numCache>
                <c:formatCode>#,##0</c:formatCode>
                <c:ptCount val="36"/>
                <c:pt idx="0">
                  <c:v>29339</c:v>
                </c:pt>
                <c:pt idx="1">
                  <c:v>29339</c:v>
                </c:pt>
                <c:pt idx="2">
                  <c:v>29339</c:v>
                </c:pt>
                <c:pt idx="3">
                  <c:v>40414.069247539825</c:v>
                </c:pt>
                <c:pt idx="4">
                  <c:v>62008.273087818663</c:v>
                </c:pt>
                <c:pt idx="5">
                  <c:v>80390.283879568</c:v>
                </c:pt>
                <c:pt idx="6">
                  <c:v>96263.663262593385</c:v>
                </c:pt>
                <c:pt idx="7">
                  <c:v>113257.33893347357</c:v>
                </c:pt>
                <c:pt idx="8">
                  <c:v>130501.78229090435</c:v>
                </c:pt>
                <c:pt idx="9">
                  <c:v>149808.8496892759</c:v>
                </c:pt>
                <c:pt idx="10">
                  <c:v>228847.991331236</c:v>
                </c:pt>
                <c:pt idx="11">
                  <c:v>367804.19598357863</c:v>
                </c:pt>
                <c:pt idx="12">
                  <c:v>506106.80557686131</c:v>
                </c:pt>
                <c:pt idx="13">
                  <c:v>672272.61598526686</c:v>
                </c:pt>
                <c:pt idx="14">
                  <c:v>820648.62316593213</c:v>
                </c:pt>
                <c:pt idx="15">
                  <c:v>960215.76958675077</c:v>
                </c:pt>
                <c:pt idx="16">
                  <c:v>1089703.6319954956</c:v>
                </c:pt>
                <c:pt idx="17">
                  <c:v>1209183.5869773168</c:v>
                </c:pt>
                <c:pt idx="18">
                  <c:v>1328824.854106616</c:v>
                </c:pt>
                <c:pt idx="19">
                  <c:v>1452003.1806707329</c:v>
                </c:pt>
                <c:pt idx="20">
                  <c:v>1559504.8742823934</c:v>
                </c:pt>
                <c:pt idx="21">
                  <c:v>1657191.420659015</c:v>
                </c:pt>
                <c:pt idx="22">
                  <c:v>1786297.7086663167</c:v>
                </c:pt>
                <c:pt idx="23">
                  <c:v>1912489.868464374</c:v>
                </c:pt>
                <c:pt idx="24">
                  <c:v>2025739.8113841563</c:v>
                </c:pt>
                <c:pt idx="25">
                  <c:v>2156034.6393032861</c:v>
                </c:pt>
                <c:pt idx="26">
                  <c:v>2275767.2468005465</c:v>
                </c:pt>
                <c:pt idx="27">
                  <c:v>2396982.7433021064</c:v>
                </c:pt>
                <c:pt idx="28">
                  <c:v>2509564.495858138</c:v>
                </c:pt>
                <c:pt idx="29">
                  <c:v>2632858.7482894701</c:v>
                </c:pt>
                <c:pt idx="30">
                  <c:v>2745173.1295380001</c:v>
                </c:pt>
                <c:pt idx="31">
                  <c:v>2853748.3813670748</c:v>
                </c:pt>
                <c:pt idx="32">
                  <c:v>2957695.3511390132</c:v>
                </c:pt>
                <c:pt idx="33">
                  <c:v>3067930.2443762082</c:v>
                </c:pt>
                <c:pt idx="34">
                  <c:v>3180080.1770693073</c:v>
                </c:pt>
                <c:pt idx="35">
                  <c:v>3295450.7574103251</c:v>
                </c:pt>
              </c:numCache>
            </c:numRef>
          </c:val>
          <c:extLst xmlns:c16r2="http://schemas.microsoft.com/office/drawing/2015/06/chart">
            <c:ext xmlns:c16="http://schemas.microsoft.com/office/drawing/2014/chart" uri="{C3380CC4-5D6E-409C-BE32-E72D297353CC}">
              <c16:uniqueId val="{00000001-0AD2-44CC-B8DD-73C0255BA946}"/>
            </c:ext>
          </c:extLst>
        </c:ser>
        <c:ser>
          <c:idx val="2"/>
          <c:order val="1"/>
          <c:tx>
            <c:strRef>
              <c:f>'HT1'!$V$51</c:f>
              <c:strCache>
                <c:ptCount val="1"/>
                <c:pt idx="0">
                  <c:v>Gas heat pump absorption</c:v>
                </c:pt>
              </c:strCache>
            </c:strRef>
          </c:tx>
          <c:spPr>
            <a:solidFill>
              <a:schemeClr val="accent3"/>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'HT1'!$W$51:$BF$51</c:f>
              <c:numCache>
                <c:formatCode>#,##0</c:formatCode>
                <c:ptCount val="36"/>
                <c:pt idx="0">
                  <c:v>0</c:v>
                </c:pt>
                <c:pt idx="1">
                  <c:v>0</c:v>
                </c:pt>
                <c:pt idx="2">
                  <c:v>0</c:v>
                </c:pt>
                <c:pt idx="3">
                  <c:v>150.79854519629615</c:v>
                </c:pt>
                <c:pt idx="4">
                  <c:v>313.69153534102259</c:v>
                </c:pt>
                <c:pt idx="5">
                  <c:v>477.59031935978578</c:v>
                </c:pt>
                <c:pt idx="6">
                  <c:v>629.88647270056128</c:v>
                </c:pt>
                <c:pt idx="7">
                  <c:v>860.40769203228888</c:v>
                </c:pt>
                <c:pt idx="8">
                  <c:v>1101.6982706215326</c:v>
                </c:pt>
                <c:pt idx="9">
                  <c:v>1439.8806055662299</c:v>
                </c:pt>
                <c:pt idx="10">
                  <c:v>2879.988584812676</c:v>
                </c:pt>
                <c:pt idx="11">
                  <c:v>4947.8003145530838</c:v>
                </c:pt>
                <c:pt idx="12">
                  <c:v>7789.5629990303041</c:v>
                </c:pt>
                <c:pt idx="13">
                  <c:v>12956.751809386267</c:v>
                </c:pt>
                <c:pt idx="14">
                  <c:v>18424.228395499835</c:v>
                </c:pt>
                <c:pt idx="15">
                  <c:v>23743.912130446541</c:v>
                </c:pt>
                <c:pt idx="16">
                  <c:v>29013.086772311864</c:v>
                </c:pt>
                <c:pt idx="17">
                  <c:v>33724.803340028615</c:v>
                </c:pt>
                <c:pt idx="18">
                  <c:v>40148.450539137237</c:v>
                </c:pt>
                <c:pt idx="19">
                  <c:v>46627.713216942706</c:v>
                </c:pt>
                <c:pt idx="20">
                  <c:v>54064.211982238267</c:v>
                </c:pt>
                <c:pt idx="21">
                  <c:v>60416.211773091367</c:v>
                </c:pt>
                <c:pt idx="22">
                  <c:v>67549.674928487482</c:v>
                </c:pt>
                <c:pt idx="23">
                  <c:v>74909.370880883522</c:v>
                </c:pt>
                <c:pt idx="24">
                  <c:v>81407.868537028669</c:v>
                </c:pt>
                <c:pt idx="25">
                  <c:v>86969.739973201227</c:v>
                </c:pt>
                <c:pt idx="26">
                  <c:v>91996.947544437091</c:v>
                </c:pt>
                <c:pt idx="27">
                  <c:v>97425.880660963652</c:v>
                </c:pt>
                <c:pt idx="28">
                  <c:v>104018.03982259054</c:v>
                </c:pt>
                <c:pt idx="29">
                  <c:v>110377.572261525</c:v>
                </c:pt>
                <c:pt idx="30">
                  <c:v>116309.30232586263</c:v>
                </c:pt>
                <c:pt idx="31">
                  <c:v>122774.40452438826</c:v>
                </c:pt>
                <c:pt idx="32">
                  <c:v>129145.04235307254</c:v>
                </c:pt>
                <c:pt idx="33">
                  <c:v>136060.58842842488</c:v>
                </c:pt>
                <c:pt idx="34">
                  <c:v>143069.03442253367</c:v>
                </c:pt>
                <c:pt idx="35">
                  <c:v>148981.18743574948</c:v>
                </c:pt>
              </c:numCache>
            </c:numRef>
          </c:val>
          <c:extLst xmlns:c16r2="http://schemas.microsoft.com/office/drawing/2015/06/chart">
            <c:ext xmlns:c16="http://schemas.microsoft.com/office/drawing/2014/chart" uri="{C3380CC4-5D6E-409C-BE32-E72D297353CC}">
              <c16:uniqueId val="{00000002-0AD2-44CC-B8DD-73C0255BA946}"/>
            </c:ext>
          </c:extLst>
        </c:ser>
        <c:ser>
          <c:idx val="3"/>
          <c:order val="2"/>
          <c:tx>
            <c:strRef>
              <c:f>'HT1'!$V$52</c:f>
              <c:strCache>
                <c:ptCount val="1"/>
                <c:pt idx="0">
                  <c:v>Ground source heat pump</c:v>
                </c:pt>
              </c:strCache>
            </c:strRef>
          </c:tx>
          <c:spPr>
            <a:solidFill>
              <a:schemeClr val="accent4"/>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'HT1'!$W$52:$BF$52</c:f>
              <c:numCache>
                <c:formatCode>#,##0</c:formatCode>
                <c:ptCount val="36"/>
                <c:pt idx="0">
                  <c:v>8658</c:v>
                </c:pt>
                <c:pt idx="1">
                  <c:v>8658</c:v>
                </c:pt>
                <c:pt idx="2">
                  <c:v>8658</c:v>
                </c:pt>
                <c:pt idx="3">
                  <c:v>14402.645480126594</c:v>
                </c:pt>
                <c:pt idx="4">
                  <c:v>19755.344581534853</c:v>
                </c:pt>
                <c:pt idx="5">
                  <c:v>24205.980559308842</c:v>
                </c:pt>
                <c:pt idx="6">
                  <c:v>28315.943983671619</c:v>
                </c:pt>
                <c:pt idx="7">
                  <c:v>33329.173000405855</c:v>
                </c:pt>
                <c:pt idx="8">
                  <c:v>38144.219592764683</c:v>
                </c:pt>
                <c:pt idx="9">
                  <c:v>43096.406758684796</c:v>
                </c:pt>
                <c:pt idx="10">
                  <c:v>51241.360118939701</c:v>
                </c:pt>
                <c:pt idx="11">
                  <c:v>79527.738900554017</c:v>
                </c:pt>
                <c:pt idx="12">
                  <c:v>107157.42892565687</c:v>
                </c:pt>
                <c:pt idx="13">
                  <c:v>134395.83506506967</c:v>
                </c:pt>
                <c:pt idx="14">
                  <c:v>158020.25434988958</c:v>
                </c:pt>
                <c:pt idx="15">
                  <c:v>180003.25980165118</c:v>
                </c:pt>
                <c:pt idx="16">
                  <c:v>199863.46912026388</c:v>
                </c:pt>
                <c:pt idx="17">
                  <c:v>219807.14639777376</c:v>
                </c:pt>
                <c:pt idx="18">
                  <c:v>237897.33079199767</c:v>
                </c:pt>
                <c:pt idx="19">
                  <c:v>255235.19421167771</c:v>
                </c:pt>
                <c:pt idx="20">
                  <c:v>270751.31588921597</c:v>
                </c:pt>
                <c:pt idx="21">
                  <c:v>285415.99793793011</c:v>
                </c:pt>
                <c:pt idx="22">
                  <c:v>298143.86982591962</c:v>
                </c:pt>
                <c:pt idx="23">
                  <c:v>310694.16666253901</c:v>
                </c:pt>
                <c:pt idx="24">
                  <c:v>320219.3676039991</c:v>
                </c:pt>
                <c:pt idx="25">
                  <c:v>329512.9316505508</c:v>
                </c:pt>
                <c:pt idx="26">
                  <c:v>336928.44381208858</c:v>
                </c:pt>
                <c:pt idx="27">
                  <c:v>343460.34092950902</c:v>
                </c:pt>
                <c:pt idx="28">
                  <c:v>348405.27411136933</c:v>
                </c:pt>
                <c:pt idx="29">
                  <c:v>351569.80969225126</c:v>
                </c:pt>
                <c:pt idx="30">
                  <c:v>354025.07738677814</c:v>
                </c:pt>
                <c:pt idx="31">
                  <c:v>356801.21690109023</c:v>
                </c:pt>
                <c:pt idx="32">
                  <c:v>358932.2923311246</c:v>
                </c:pt>
                <c:pt idx="33">
                  <c:v>360841.21177964995</c:v>
                </c:pt>
                <c:pt idx="34">
                  <c:v>362763.13853046333</c:v>
                </c:pt>
                <c:pt idx="35">
                  <c:v>362983.01508267527</c:v>
                </c:pt>
              </c:numCache>
            </c:numRef>
          </c:val>
          <c:extLst xmlns:c16r2="http://schemas.microsoft.com/office/drawing/2015/06/chart">
            <c:ext xmlns:c16="http://schemas.microsoft.com/office/drawing/2014/chart" uri="{C3380CC4-5D6E-409C-BE32-E72D297353CC}">
              <c16:uniqueId val="{00000003-0AD2-44CC-B8DD-73C0255BA946}"/>
            </c:ext>
          </c:extLst>
        </c:ser>
        <c:ser>
          <c:idx val="4"/>
          <c:order val="3"/>
          <c:tx>
            <c:strRef>
              <c:f>'HT1'!$V$53</c:f>
              <c:strCache>
                <c:ptCount val="1"/>
                <c:pt idx="0">
                  <c:v>Hybrid heat pump gas boiler</c:v>
                </c:pt>
              </c:strCache>
            </c:strRef>
          </c:tx>
          <c:spPr>
            <a:solidFill>
              <a:schemeClr val="accent5"/>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'HT1'!$W$53:$BF$53</c:f>
              <c:numCache>
                <c:formatCode>#,##0</c:formatCode>
                <c:ptCount val="36"/>
                <c:pt idx="0">
                  <c:v>0</c:v>
                </c:pt>
                <c:pt idx="1">
                  <c:v>0</c:v>
                </c:pt>
                <c:pt idx="2">
                  <c:v>0</c:v>
                </c:pt>
                <c:pt idx="3">
                  <c:v>1701.052420803102</c:v>
                </c:pt>
                <c:pt idx="4">
                  <c:v>3468.8707806114039</c:v>
                </c:pt>
                <c:pt idx="5">
                  <c:v>6122.0296949965887</c:v>
                </c:pt>
                <c:pt idx="6">
                  <c:v>9449.2336061992573</c:v>
                </c:pt>
                <c:pt idx="7">
                  <c:v>14180.852232660633</c:v>
                </c:pt>
                <c:pt idx="8">
                  <c:v>18438.049250812663</c:v>
                </c:pt>
                <c:pt idx="9">
                  <c:v>23688.602336041924</c:v>
                </c:pt>
                <c:pt idx="10">
                  <c:v>35473.234033817629</c:v>
                </c:pt>
                <c:pt idx="11">
                  <c:v>51459.905151031402</c:v>
                </c:pt>
                <c:pt idx="12">
                  <c:v>71814.663734788948</c:v>
                </c:pt>
                <c:pt idx="13">
                  <c:v>94691.789116180677</c:v>
                </c:pt>
                <c:pt idx="14">
                  <c:v>127085.61606142856</c:v>
                </c:pt>
                <c:pt idx="15">
                  <c:v>159979.69172704566</c:v>
                </c:pt>
                <c:pt idx="16">
                  <c:v>197055.40919961632</c:v>
                </c:pt>
                <c:pt idx="17">
                  <c:v>235964.44610429878</c:v>
                </c:pt>
                <c:pt idx="18">
                  <c:v>275763.30036472151</c:v>
                </c:pt>
                <c:pt idx="19">
                  <c:v>317825.40636990906</c:v>
                </c:pt>
                <c:pt idx="20">
                  <c:v>356061.3664113672</c:v>
                </c:pt>
                <c:pt idx="21">
                  <c:v>496671.70492214174</c:v>
                </c:pt>
                <c:pt idx="22">
                  <c:v>632771.39464213792</c:v>
                </c:pt>
                <c:pt idx="23">
                  <c:v>785655.86108846834</c:v>
                </c:pt>
                <c:pt idx="24">
                  <c:v>908419.78110137919</c:v>
                </c:pt>
                <c:pt idx="25">
                  <c:v>1019834.4692017534</c:v>
                </c:pt>
                <c:pt idx="26">
                  <c:v>1119511.0289173494</c:v>
                </c:pt>
                <c:pt idx="27">
                  <c:v>1215480.858593723</c:v>
                </c:pt>
                <c:pt idx="28">
                  <c:v>1305809.9855756527</c:v>
                </c:pt>
                <c:pt idx="29">
                  <c:v>1453889.6979380718</c:v>
                </c:pt>
                <c:pt idx="30">
                  <c:v>1590578.6095308161</c:v>
                </c:pt>
                <c:pt idx="31">
                  <c:v>1747845.4074102419</c:v>
                </c:pt>
                <c:pt idx="32">
                  <c:v>1898860.8720656286</c:v>
                </c:pt>
                <c:pt idx="33">
                  <c:v>2036741.3154949169</c:v>
                </c:pt>
                <c:pt idx="34">
                  <c:v>2191952.0242847651</c:v>
                </c:pt>
                <c:pt idx="35">
                  <c:v>2341884.2136903792</c:v>
                </c:pt>
              </c:numCache>
            </c:numRef>
          </c:val>
          <c:extLst xmlns:c16r2="http://schemas.microsoft.com/office/drawing/2015/06/chart">
            <c:ext xmlns:c16="http://schemas.microsoft.com/office/drawing/2014/chart" uri="{C3380CC4-5D6E-409C-BE32-E72D297353CC}">
              <c16:uniqueId val="{00000004-0AD2-44CC-B8DD-73C0255BA946}"/>
            </c:ext>
          </c:extLst>
        </c:ser>
        <c:ser>
          <c:idx val="5"/>
          <c:order val="4"/>
          <c:tx>
            <c:strRef>
              <c:f>'HT1'!$V$54</c:f>
              <c:strCache>
                <c:ptCount val="1"/>
                <c:pt idx="0">
                  <c:v>Micro-CHPs (inc Fuel Cells)</c:v>
                </c:pt>
              </c:strCache>
            </c:strRef>
          </c:tx>
          <c:spPr>
            <a:solidFill>
              <a:schemeClr val="accent6"/>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'HT1'!$W$54:$BF$54</c:f>
              <c:numCache>
                <c:formatCode>#,##0</c:formatCode>
                <c:ptCount val="36"/>
                <c:pt idx="0">
                  <c:v>1002.6929514615929</c:v>
                </c:pt>
                <c:pt idx="1">
                  <c:v>1002.6929514615929</c:v>
                </c:pt>
                <c:pt idx="2">
                  <c:v>1002.6929514615929</c:v>
                </c:pt>
                <c:pt idx="3">
                  <c:v>1913.5584369691153</c:v>
                </c:pt>
                <c:pt idx="4">
                  <c:v>2853.8147347331192</c:v>
                </c:pt>
                <c:pt idx="5">
                  <c:v>3929.3474166475412</c:v>
                </c:pt>
                <c:pt idx="6">
                  <c:v>4916.7936520840849</c:v>
                </c:pt>
                <c:pt idx="7">
                  <c:v>6410.8402990769846</c:v>
                </c:pt>
                <c:pt idx="8">
                  <c:v>8320.2876011487788</c:v>
                </c:pt>
                <c:pt idx="9">
                  <c:v>8563.6112278077526</c:v>
                </c:pt>
                <c:pt idx="10">
                  <c:v>9911.7933780976418</c:v>
                </c:pt>
                <c:pt idx="11">
                  <c:v>11453.066848076258</c:v>
                </c:pt>
                <c:pt idx="12">
                  <c:v>13494.923858508148</c:v>
                </c:pt>
                <c:pt idx="13">
                  <c:v>16983.657309302071</c:v>
                </c:pt>
                <c:pt idx="14">
                  <c:v>19946.176261424724</c:v>
                </c:pt>
                <c:pt idx="15">
                  <c:v>24025.119232167861</c:v>
                </c:pt>
                <c:pt idx="16">
                  <c:v>27827.103617426241</c:v>
                </c:pt>
                <c:pt idx="17">
                  <c:v>33960.618787399115</c:v>
                </c:pt>
                <c:pt idx="18">
                  <c:v>40981.83249994673</c:v>
                </c:pt>
                <c:pt idx="19">
                  <c:v>49988.600619316116</c:v>
                </c:pt>
                <c:pt idx="20">
                  <c:v>59762.970423107356</c:v>
                </c:pt>
                <c:pt idx="21">
                  <c:v>69095.630119225738</c:v>
                </c:pt>
                <c:pt idx="22">
                  <c:v>78313.832959201158</c:v>
                </c:pt>
                <c:pt idx="23">
                  <c:v>88440.710415306821</c:v>
                </c:pt>
                <c:pt idx="24">
                  <c:v>97375.1292954823</c:v>
                </c:pt>
                <c:pt idx="25">
                  <c:v>106448.98845135872</c:v>
                </c:pt>
                <c:pt idx="26">
                  <c:v>114868.97305172653</c:v>
                </c:pt>
                <c:pt idx="27">
                  <c:v>124227.92780436229</c:v>
                </c:pt>
                <c:pt idx="28">
                  <c:v>133004.94287133217</c:v>
                </c:pt>
                <c:pt idx="29">
                  <c:v>141469.75053260283</c:v>
                </c:pt>
                <c:pt idx="30">
                  <c:v>149911.97750644907</c:v>
                </c:pt>
                <c:pt idx="31">
                  <c:v>158712.94942332507</c:v>
                </c:pt>
                <c:pt idx="32">
                  <c:v>167034.31420106417</c:v>
                </c:pt>
                <c:pt idx="33">
                  <c:v>174670.25616218633</c:v>
                </c:pt>
                <c:pt idx="34">
                  <c:v>184036.61420164898</c:v>
                </c:pt>
                <c:pt idx="35">
                  <c:v>192636.40162248601</c:v>
                </c:pt>
              </c:numCache>
            </c:numRef>
          </c:val>
          <c:extLst xmlns:c16r2="http://schemas.microsoft.com/office/drawing/2015/06/chart">
            <c:ext xmlns:c16="http://schemas.microsoft.com/office/drawing/2014/chart" uri="{C3380CC4-5D6E-409C-BE32-E72D297353CC}">
              <c16:uniqueId val="{00000005-0AD2-44CC-B8DD-73C0255BA946}"/>
            </c:ext>
          </c:extLst>
        </c:ser>
        <c:ser>
          <c:idx val="6"/>
          <c:order val="5"/>
          <c:tx>
            <c:strRef>
              <c:f>'HT1'!$V$55</c:f>
              <c:strCache>
                <c:ptCount val="1"/>
                <c:pt idx="0">
                  <c:v>Hydrogen boilers</c:v>
                </c:pt>
              </c:strCache>
            </c:strRef>
          </c:tx>
          <c:spPr>
            <a:solidFill>
              <a:schemeClr val="accent1">
                <a:lumMod val="60000"/>
              </a:schemeClr>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'HT1'!$W$55:$BF$55</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06-0AD2-44CC-B8DD-73C0255BA946}"/>
            </c:ext>
          </c:extLst>
        </c:ser>
        <c:ser>
          <c:idx val="7"/>
          <c:order val="6"/>
          <c:tx>
            <c:strRef>
              <c:f>'HT1'!$V$56</c:f>
              <c:strCache>
                <c:ptCount val="1"/>
                <c:pt idx="0">
                  <c:v>District heating</c:v>
                </c:pt>
              </c:strCache>
            </c:strRef>
          </c:tx>
          <c:spPr>
            <a:solidFill>
              <a:schemeClr val="accent2">
                <a:lumMod val="60000"/>
              </a:schemeClr>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'HT1'!$W$56:$BF$56</c:f>
              <c:numCache>
                <c:formatCode>#,##0</c:formatCode>
                <c:ptCount val="36"/>
                <c:pt idx="0">
                  <c:v>450000</c:v>
                </c:pt>
                <c:pt idx="1">
                  <c:v>450000</c:v>
                </c:pt>
                <c:pt idx="2">
                  <c:v>450000</c:v>
                </c:pt>
                <c:pt idx="3">
                  <c:v>460367.2126018657</c:v>
                </c:pt>
                <c:pt idx="4">
                  <c:v>470734.4252037314</c:v>
                </c:pt>
                <c:pt idx="5">
                  <c:v>481101.63780559704</c:v>
                </c:pt>
                <c:pt idx="6">
                  <c:v>491468.85040746268</c:v>
                </c:pt>
                <c:pt idx="7">
                  <c:v>501836.06300932844</c:v>
                </c:pt>
                <c:pt idx="8">
                  <c:v>510949.52676128724</c:v>
                </c:pt>
                <c:pt idx="9">
                  <c:v>520062.99051324616</c:v>
                </c:pt>
                <c:pt idx="10">
                  <c:v>529176.45426520496</c:v>
                </c:pt>
                <c:pt idx="11">
                  <c:v>538289.91801716387</c:v>
                </c:pt>
                <c:pt idx="12">
                  <c:v>547403.38176912279</c:v>
                </c:pt>
                <c:pt idx="13">
                  <c:v>559434.8475849207</c:v>
                </c:pt>
                <c:pt idx="14">
                  <c:v>571466.3134007185</c:v>
                </c:pt>
                <c:pt idx="15">
                  <c:v>583497.77921651641</c:v>
                </c:pt>
                <c:pt idx="16">
                  <c:v>595529.24503231433</c:v>
                </c:pt>
                <c:pt idx="17">
                  <c:v>607560.71084811224</c:v>
                </c:pt>
                <c:pt idx="18">
                  <c:v>620543.20357210387</c:v>
                </c:pt>
                <c:pt idx="19">
                  <c:v>633525.6962960955</c:v>
                </c:pt>
                <c:pt idx="20">
                  <c:v>646508.18902008713</c:v>
                </c:pt>
                <c:pt idx="21">
                  <c:v>659490.68174407876</c:v>
                </c:pt>
                <c:pt idx="22">
                  <c:v>672473.17446807027</c:v>
                </c:pt>
                <c:pt idx="23">
                  <c:v>680784.38860620535</c:v>
                </c:pt>
                <c:pt idx="24">
                  <c:v>689095.60274434055</c:v>
                </c:pt>
                <c:pt idx="25">
                  <c:v>697406.81688247574</c:v>
                </c:pt>
                <c:pt idx="26">
                  <c:v>705718.03102061083</c:v>
                </c:pt>
                <c:pt idx="27">
                  <c:v>714029.24515874614</c:v>
                </c:pt>
                <c:pt idx="28">
                  <c:v>723894.17377544194</c:v>
                </c:pt>
                <c:pt idx="29">
                  <c:v>733759.10239213775</c:v>
                </c:pt>
                <c:pt idx="30">
                  <c:v>743624.03100883367</c:v>
                </c:pt>
                <c:pt idx="31">
                  <c:v>753488.95962552959</c:v>
                </c:pt>
                <c:pt idx="32">
                  <c:v>763353.8882422254</c:v>
                </c:pt>
                <c:pt idx="33">
                  <c:v>775283.29863734648</c:v>
                </c:pt>
                <c:pt idx="34">
                  <c:v>787212.70903246757</c:v>
                </c:pt>
                <c:pt idx="35">
                  <c:v>799142.11942758865</c:v>
                </c:pt>
              </c:numCache>
            </c:numRef>
          </c:val>
          <c:extLst xmlns:c16r2="http://schemas.microsoft.com/office/drawing/2015/06/chart">
            <c:ext xmlns:c16="http://schemas.microsoft.com/office/drawing/2014/chart" uri="{C3380CC4-5D6E-409C-BE32-E72D297353CC}">
              <c16:uniqueId val="{00000007-0AD2-44CC-B8DD-73C0255BA946}"/>
            </c:ext>
          </c:extLst>
        </c:ser>
        <c:ser>
          <c:idx val="8"/>
          <c:order val="7"/>
          <c:tx>
            <c:strRef>
              <c:f>'HT1'!$V$57</c:f>
              <c:strCache>
                <c:ptCount val="1"/>
                <c:pt idx="0">
                  <c:v>Bio-LPG</c:v>
                </c:pt>
              </c:strCache>
            </c:strRef>
          </c:tx>
          <c:spPr>
            <a:solidFill>
              <a:schemeClr val="accent3">
                <a:lumMod val="60000"/>
              </a:schemeClr>
            </a:solidFill>
            <a:ln>
              <a:noFill/>
            </a:ln>
            <a:effectLst/>
          </c:spPr>
          <c:invertIfNegative val="0"/>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'HT1'!$W$57:$BF$57</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08-0AD2-44CC-B8DD-73C0255BA946}"/>
            </c:ext>
          </c:extLst>
        </c:ser>
        <c:dLbls>
          <c:showLegendKey val="0"/>
          <c:showVal val="0"/>
          <c:showCatName val="0"/>
          <c:showSerName val="0"/>
          <c:showPercent val="0"/>
          <c:showBubbleSize val="0"/>
        </c:dLbls>
        <c:gapWidth val="150"/>
        <c:overlap val="100"/>
        <c:axId val="165230464"/>
        <c:axId val="165232000"/>
      </c:barChart>
      <c:lineChart>
        <c:grouping val="standard"/>
        <c:varyColors val="0"/>
        <c:ser>
          <c:idx val="9"/>
          <c:order val="8"/>
          <c:tx>
            <c:strRef>
              <c:f>'HT1'!$V$58</c:f>
              <c:strCache>
                <c:ptCount val="1"/>
                <c:pt idx="0">
                  <c:v>Total</c:v>
                </c:pt>
              </c:strCache>
            </c:strRef>
          </c:tx>
          <c:spPr>
            <a:ln w="28575" cap="rnd">
              <a:solidFill>
                <a:sysClr val="windowText" lastClr="000000"/>
              </a:solidFill>
              <a:round/>
            </a:ln>
            <a:effectLst/>
          </c:spPr>
          <c:marker>
            <c:symbol val="none"/>
          </c:marker>
          <c:cat>
            <c:numRef>
              <c:f>'HT1'!$W$49:$BF$49</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'HT1'!$W$58:$BF$58</c:f>
              <c:numCache>
                <c:formatCode>#,##0</c:formatCode>
                <c:ptCount val="36"/>
                <c:pt idx="0">
                  <c:v>488999.69295146159</c:v>
                </c:pt>
                <c:pt idx="1">
                  <c:v>488999.69295146159</c:v>
                </c:pt>
                <c:pt idx="2">
                  <c:v>488999.69295146159</c:v>
                </c:pt>
                <c:pt idx="3">
                  <c:v>518949.33673250064</c:v>
                </c:pt>
                <c:pt idx="4">
                  <c:v>559134.41992377047</c:v>
                </c:pt>
                <c:pt idx="5">
                  <c:v>596226.86967547773</c:v>
                </c:pt>
                <c:pt idx="6">
                  <c:v>631044.37138471159</c:v>
                </c:pt>
                <c:pt idx="7">
                  <c:v>669874.6751669778</c:v>
                </c:pt>
                <c:pt idx="8">
                  <c:v>707455.56376753922</c:v>
                </c:pt>
                <c:pt idx="9">
                  <c:v>746660.34113062278</c:v>
                </c:pt>
                <c:pt idx="10">
                  <c:v>857530.82171210856</c:v>
                </c:pt>
                <c:pt idx="11">
                  <c:v>1053482.6252149572</c:v>
                </c:pt>
                <c:pt idx="12">
                  <c:v>1253766.7668639682</c:v>
                </c:pt>
                <c:pt idx="13">
                  <c:v>1490735.4968701263</c:v>
                </c:pt>
                <c:pt idx="14">
                  <c:v>1715591.2116348934</c:v>
                </c:pt>
                <c:pt idx="15">
                  <c:v>1931465.5316945785</c:v>
                </c:pt>
                <c:pt idx="16">
                  <c:v>2138991.9457374285</c:v>
                </c:pt>
                <c:pt idx="17">
                  <c:v>2340201.3124549291</c:v>
                </c:pt>
                <c:pt idx="18">
                  <c:v>2544158.971874523</c:v>
                </c:pt>
                <c:pt idx="19">
                  <c:v>2755205.7913846737</c:v>
                </c:pt>
                <c:pt idx="20">
                  <c:v>2946652.9280084097</c:v>
                </c:pt>
                <c:pt idx="21">
                  <c:v>3228281.6471554828</c:v>
                </c:pt>
                <c:pt idx="22">
                  <c:v>3535549.655490133</c:v>
                </c:pt>
                <c:pt idx="23">
                  <c:v>3852974.3661177773</c:v>
                </c:pt>
                <c:pt idx="24">
                  <c:v>4122257.560666386</c:v>
                </c:pt>
                <c:pt idx="25">
                  <c:v>4396207.5854626261</c:v>
                </c:pt>
                <c:pt idx="26">
                  <c:v>4644790.6711467588</c:v>
                </c:pt>
                <c:pt idx="27">
                  <c:v>4891606.9964494109</c:v>
                </c:pt>
                <c:pt idx="28">
                  <c:v>5124696.9120145245</c:v>
                </c:pt>
                <c:pt idx="29">
                  <c:v>5423924.6811060589</c:v>
                </c:pt>
                <c:pt idx="30">
                  <c:v>5699622.1272967402</c:v>
                </c:pt>
                <c:pt idx="31">
                  <c:v>5993371.3192516491</c:v>
                </c:pt>
                <c:pt idx="32">
                  <c:v>6275021.760332129</c:v>
                </c:pt>
                <c:pt idx="33">
                  <c:v>6551526.9148787316</c:v>
                </c:pt>
                <c:pt idx="34">
                  <c:v>6849113.6975411866</c:v>
                </c:pt>
                <c:pt idx="35">
                  <c:v>7141077.6946692038</c:v>
                </c:pt>
              </c:numCache>
            </c:numRef>
          </c:val>
          <c:smooth val="0"/>
          <c:extLst xmlns:c16r2="http://schemas.microsoft.com/office/drawing/2015/06/chart">
            <c:ext xmlns:c16="http://schemas.microsoft.com/office/drawing/2014/chart" uri="{C3380CC4-5D6E-409C-BE32-E72D297353CC}">
              <c16:uniqueId val="{00000009-0AD2-44CC-B8DD-73C0255BA946}"/>
            </c:ext>
          </c:extLst>
        </c:ser>
        <c:dLbls>
          <c:showLegendKey val="0"/>
          <c:showVal val="0"/>
          <c:showCatName val="0"/>
          <c:showSerName val="0"/>
          <c:showPercent val="0"/>
          <c:showBubbleSize val="0"/>
        </c:dLbls>
        <c:marker val="1"/>
        <c:smooth val="0"/>
        <c:axId val="165230464"/>
        <c:axId val="165232000"/>
      </c:lineChart>
      <c:catAx>
        <c:axId val="165230464"/>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65232000"/>
        <c:crosses val="autoZero"/>
        <c:auto val="1"/>
        <c:lblAlgn val="ctr"/>
        <c:lblOffset val="100"/>
        <c:tickLblSkip val="5"/>
        <c:tickMarkSkip val="5"/>
        <c:noMultiLvlLbl val="0"/>
      </c:catAx>
      <c:valAx>
        <c:axId val="165232000"/>
        <c:scaling>
          <c:orientation val="minMax"/>
          <c:max val="800000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Number of installations</a:t>
                </a:r>
              </a:p>
            </c:rich>
          </c:tx>
          <c:layout>
            <c:manualLayout>
              <c:xMode val="edge"/>
              <c:yMode val="edge"/>
              <c:x val="2.6421822554623831E-2"/>
              <c:y val="0.21728280651340998"/>
            </c:manualLayout>
          </c:layout>
          <c:overlay val="0"/>
        </c:title>
        <c:numFmt formatCode="#,##0" sourceLinked="1"/>
        <c:majorTickMark val="none"/>
        <c:minorTickMark val="none"/>
        <c:tickLblPos val="nextTo"/>
        <c:spPr>
          <a:noFill/>
          <a:ln>
            <a:noFill/>
          </a:ln>
          <a:effectLst/>
        </c:spPr>
        <c:txPr>
          <a:bodyPr rot="-60000000" vert="horz"/>
          <a:lstStyle/>
          <a:p>
            <a:pPr>
              <a:defRPr/>
            </a:pPr>
            <a:endParaRPr lang="en-US"/>
          </a:p>
        </c:txPr>
        <c:crossAx val="165230464"/>
        <c:crosses val="autoZero"/>
        <c:crossBetween val="between"/>
        <c:majorUnit val="2000000"/>
        <c:dispUnits>
          <c:builtInUnit val="millions"/>
          <c:dispUnitsLbl>
            <c:tx>
              <c:rich>
                <a:bodyPr rot="-5400000" vert="horz"/>
                <a:lstStyle/>
                <a:p>
                  <a:pPr>
                    <a:defRPr/>
                  </a:pPr>
                  <a:r>
                    <a:rPr lang="en-GB"/>
                    <a:t>(Millions)</a:t>
                  </a:r>
                </a:p>
              </c:rich>
            </c:tx>
            <c:spPr>
              <a:noFill/>
              <a:ln>
                <a:noFill/>
              </a:ln>
              <a:effectLst/>
            </c:spPr>
          </c:dispUnitsLbl>
        </c:dispUnits>
      </c:valAx>
      <c:spPr>
        <a:noFill/>
        <a:ln>
          <a:noFill/>
        </a:ln>
        <a:effectLst/>
      </c:spPr>
    </c:plotArea>
    <c:legend>
      <c:legendPos val="b"/>
      <c:layout>
        <c:manualLayout>
          <c:xMode val="edge"/>
          <c:yMode val="edge"/>
          <c:x val="1.0105073705812596E-3"/>
          <c:y val="0.79290487624568684"/>
          <c:w val="0.99064349305741872"/>
          <c:h val="0.1885158845180808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114464858559347E-2"/>
          <c:y val="3.6544643864635303E-2"/>
          <c:w val="0.87042446777486149"/>
          <c:h val="0.66235208333333329"/>
        </c:manualLayout>
      </c:layout>
      <c:barChart>
        <c:barDir val="col"/>
        <c:grouping val="stacked"/>
        <c:varyColors val="0"/>
        <c:ser>
          <c:idx val="1"/>
          <c:order val="0"/>
          <c:tx>
            <c:strRef>
              <c:f>'HT1'!$V$22</c:f>
              <c:strCache>
                <c:ptCount val="1"/>
                <c:pt idx="0">
                  <c:v>Air source heat pump</c:v>
                </c:pt>
              </c:strCache>
            </c:strRef>
          </c:tx>
          <c:spPr>
            <a:solidFill>
              <a:schemeClr val="accent2"/>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'HT1'!$W$22:$BF$22</c:f>
              <c:numCache>
                <c:formatCode>#,##0</c:formatCode>
                <c:ptCount val="36"/>
                <c:pt idx="0">
                  <c:v>29339</c:v>
                </c:pt>
                <c:pt idx="1">
                  <c:v>29339</c:v>
                </c:pt>
                <c:pt idx="2">
                  <c:v>29339</c:v>
                </c:pt>
                <c:pt idx="3">
                  <c:v>49526.570479789691</c:v>
                </c:pt>
                <c:pt idx="4">
                  <c:v>67382.507839226091</c:v>
                </c:pt>
                <c:pt idx="5">
                  <c:v>93822.674706500067</c:v>
                </c:pt>
                <c:pt idx="6">
                  <c:v>209929.96202225727</c:v>
                </c:pt>
                <c:pt idx="7">
                  <c:v>368300.08174403867</c:v>
                </c:pt>
                <c:pt idx="8">
                  <c:v>515715.70841775852</c:v>
                </c:pt>
                <c:pt idx="9">
                  <c:v>692492.57721318991</c:v>
                </c:pt>
                <c:pt idx="10">
                  <c:v>873656.53330260399</c:v>
                </c:pt>
                <c:pt idx="11">
                  <c:v>1149127.9496673453</c:v>
                </c:pt>
                <c:pt idx="12">
                  <c:v>1387393.8711343079</c:v>
                </c:pt>
                <c:pt idx="13">
                  <c:v>1657513.0405855349</c:v>
                </c:pt>
                <c:pt idx="14">
                  <c:v>1889171.377635838</c:v>
                </c:pt>
                <c:pt idx="15">
                  <c:v>2115329.9125544429</c:v>
                </c:pt>
                <c:pt idx="16">
                  <c:v>2331110.373868932</c:v>
                </c:pt>
                <c:pt idx="17">
                  <c:v>2524394.4500030023</c:v>
                </c:pt>
                <c:pt idx="18">
                  <c:v>2688559.7195444158</c:v>
                </c:pt>
                <c:pt idx="19">
                  <c:v>2902685.2432478769</c:v>
                </c:pt>
                <c:pt idx="20">
                  <c:v>3107759.3222294659</c:v>
                </c:pt>
                <c:pt idx="21">
                  <c:v>3465247.657159809</c:v>
                </c:pt>
                <c:pt idx="22">
                  <c:v>3743488.6876719771</c:v>
                </c:pt>
                <c:pt idx="23">
                  <c:v>3944731.1999377208</c:v>
                </c:pt>
                <c:pt idx="24">
                  <c:v>4211959.1400224175</c:v>
                </c:pt>
                <c:pt idx="25">
                  <c:v>4419062.1474358039</c:v>
                </c:pt>
                <c:pt idx="26">
                  <c:v>4576173.1782934666</c:v>
                </c:pt>
                <c:pt idx="27">
                  <c:v>4812117.7559690503</c:v>
                </c:pt>
                <c:pt idx="28">
                  <c:v>5024938.2147253631</c:v>
                </c:pt>
                <c:pt idx="29">
                  <c:v>5312675.4761508154</c:v>
                </c:pt>
                <c:pt idx="30">
                  <c:v>5534199.8398833415</c:v>
                </c:pt>
                <c:pt idx="31">
                  <c:v>5711964.8260973319</c:v>
                </c:pt>
                <c:pt idx="32">
                  <c:v>5879692.5315180691</c:v>
                </c:pt>
                <c:pt idx="33">
                  <c:v>6009494.4059576755</c:v>
                </c:pt>
                <c:pt idx="34">
                  <c:v>6135746.9387575714</c:v>
                </c:pt>
                <c:pt idx="35">
                  <c:v>6245283.637494822</c:v>
                </c:pt>
              </c:numCache>
            </c:numRef>
          </c:val>
          <c:extLst xmlns:c16r2="http://schemas.microsoft.com/office/drawing/2015/06/chart">
            <c:ext xmlns:c16="http://schemas.microsoft.com/office/drawing/2014/chart" uri="{C3380CC4-5D6E-409C-BE32-E72D297353CC}">
              <c16:uniqueId val="{00000001-5DFA-4FAD-835C-01B339BDC2EE}"/>
            </c:ext>
          </c:extLst>
        </c:ser>
        <c:ser>
          <c:idx val="2"/>
          <c:order val="1"/>
          <c:tx>
            <c:strRef>
              <c:f>'HT1'!$V$23</c:f>
              <c:strCache>
                <c:ptCount val="1"/>
                <c:pt idx="0">
                  <c:v>Gas heat pump absorption</c:v>
                </c:pt>
              </c:strCache>
            </c:strRef>
          </c:tx>
          <c:spPr>
            <a:solidFill>
              <a:schemeClr val="accent3"/>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'HT1'!$W$23:$BF$23</c:f>
              <c:numCache>
                <c:formatCode>#,##0</c:formatCode>
                <c:ptCount val="36"/>
                <c:pt idx="0">
                  <c:v>0</c:v>
                </c:pt>
                <c:pt idx="1">
                  <c:v>0</c:v>
                </c:pt>
                <c:pt idx="2">
                  <c:v>0</c:v>
                </c:pt>
                <c:pt idx="3">
                  <c:v>170.73728028943174</c:v>
                </c:pt>
                <c:pt idx="4">
                  <c:v>331.5715054684473</c:v>
                </c:pt>
                <c:pt idx="5">
                  <c:v>646.42750870164889</c:v>
                </c:pt>
                <c:pt idx="6">
                  <c:v>1183.045438306227</c:v>
                </c:pt>
                <c:pt idx="7">
                  <c:v>2231.4483367243429</c:v>
                </c:pt>
                <c:pt idx="8">
                  <c:v>3610.8481184676048</c:v>
                </c:pt>
                <c:pt idx="9">
                  <c:v>5954.9427439357014</c:v>
                </c:pt>
                <c:pt idx="10">
                  <c:v>15954.887852180422</c:v>
                </c:pt>
                <c:pt idx="11">
                  <c:v>29080.512792841291</c:v>
                </c:pt>
                <c:pt idx="12">
                  <c:v>41755.822551150515</c:v>
                </c:pt>
                <c:pt idx="13">
                  <c:v>58491.698588547697</c:v>
                </c:pt>
                <c:pt idx="14">
                  <c:v>75248.351916372601</c:v>
                </c:pt>
                <c:pt idx="15">
                  <c:v>89641.850897618206</c:v>
                </c:pt>
                <c:pt idx="16">
                  <c:v>104632.857153002</c:v>
                </c:pt>
                <c:pt idx="17">
                  <c:v>119683.74934322677</c:v>
                </c:pt>
                <c:pt idx="18">
                  <c:v>135241.95772950933</c:v>
                </c:pt>
                <c:pt idx="19">
                  <c:v>150738.2806748898</c:v>
                </c:pt>
                <c:pt idx="20">
                  <c:v>165900.69181913917</c:v>
                </c:pt>
                <c:pt idx="21">
                  <c:v>181655.84293444926</c:v>
                </c:pt>
                <c:pt idx="22">
                  <c:v>198057.91740249755</c:v>
                </c:pt>
                <c:pt idx="23">
                  <c:v>212210.89306074387</c:v>
                </c:pt>
                <c:pt idx="24">
                  <c:v>227985.26526923856</c:v>
                </c:pt>
                <c:pt idx="25">
                  <c:v>241916.18065259064</c:v>
                </c:pt>
                <c:pt idx="26">
                  <c:v>252667.92195263164</c:v>
                </c:pt>
                <c:pt idx="27">
                  <c:v>259121.07369474275</c:v>
                </c:pt>
                <c:pt idx="28">
                  <c:v>267392.53328557685</c:v>
                </c:pt>
                <c:pt idx="29">
                  <c:v>276949.96835750854</c:v>
                </c:pt>
                <c:pt idx="30">
                  <c:v>285071.35244423914</c:v>
                </c:pt>
                <c:pt idx="31">
                  <c:v>292087.84809046943</c:v>
                </c:pt>
                <c:pt idx="32">
                  <c:v>298506.49212927173</c:v>
                </c:pt>
                <c:pt idx="33">
                  <c:v>304337.83294166764</c:v>
                </c:pt>
                <c:pt idx="34">
                  <c:v>309140.4855264962</c:v>
                </c:pt>
                <c:pt idx="35">
                  <c:v>313404.1344755867</c:v>
                </c:pt>
              </c:numCache>
            </c:numRef>
          </c:val>
          <c:extLst xmlns:c16r2="http://schemas.microsoft.com/office/drawing/2015/06/chart">
            <c:ext xmlns:c16="http://schemas.microsoft.com/office/drawing/2014/chart" uri="{C3380CC4-5D6E-409C-BE32-E72D297353CC}">
              <c16:uniqueId val="{00000002-5DFA-4FAD-835C-01B339BDC2EE}"/>
            </c:ext>
          </c:extLst>
        </c:ser>
        <c:ser>
          <c:idx val="3"/>
          <c:order val="2"/>
          <c:tx>
            <c:strRef>
              <c:f>'HT1'!$V$24</c:f>
              <c:strCache>
                <c:ptCount val="1"/>
                <c:pt idx="0">
                  <c:v>Ground source heat pump</c:v>
                </c:pt>
              </c:strCache>
            </c:strRef>
          </c:tx>
          <c:spPr>
            <a:solidFill>
              <a:schemeClr val="accent4"/>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'HT1'!$W$24:$BF$24</c:f>
              <c:numCache>
                <c:formatCode>#,##0</c:formatCode>
                <c:ptCount val="36"/>
                <c:pt idx="0">
                  <c:v>8658</c:v>
                </c:pt>
                <c:pt idx="1">
                  <c:v>8658</c:v>
                </c:pt>
                <c:pt idx="2">
                  <c:v>8658</c:v>
                </c:pt>
                <c:pt idx="3">
                  <c:v>14999.346072631175</c:v>
                </c:pt>
                <c:pt idx="4">
                  <c:v>20555.8150439616</c:v>
                </c:pt>
                <c:pt idx="5">
                  <c:v>29082.604840177803</c:v>
                </c:pt>
                <c:pt idx="6">
                  <c:v>41607.984119356915</c:v>
                </c:pt>
                <c:pt idx="7">
                  <c:v>53412.122083149028</c:v>
                </c:pt>
                <c:pt idx="8">
                  <c:v>64744.359073058877</c:v>
                </c:pt>
                <c:pt idx="9">
                  <c:v>76218.366198999065</c:v>
                </c:pt>
                <c:pt idx="10">
                  <c:v>86853.258465751569</c:v>
                </c:pt>
                <c:pt idx="11">
                  <c:v>104195.38227172503</c:v>
                </c:pt>
                <c:pt idx="12">
                  <c:v>119786.59113821006</c:v>
                </c:pt>
                <c:pt idx="13">
                  <c:v>137388.60706283542</c:v>
                </c:pt>
                <c:pt idx="14">
                  <c:v>151930.73754987092</c:v>
                </c:pt>
                <c:pt idx="15">
                  <c:v>164897.71327571973</c:v>
                </c:pt>
                <c:pt idx="16">
                  <c:v>175935.78581011458</c:v>
                </c:pt>
                <c:pt idx="17">
                  <c:v>189820.95368618844</c:v>
                </c:pt>
                <c:pt idx="18">
                  <c:v>202409.36073413311</c:v>
                </c:pt>
                <c:pt idx="19">
                  <c:v>214154.03322197997</c:v>
                </c:pt>
                <c:pt idx="20">
                  <c:v>222910.21968785615</c:v>
                </c:pt>
                <c:pt idx="21">
                  <c:v>232563.93129725894</c:v>
                </c:pt>
                <c:pt idx="22">
                  <c:v>240886.56427048342</c:v>
                </c:pt>
                <c:pt idx="23">
                  <c:v>248781.0232478613</c:v>
                </c:pt>
                <c:pt idx="24">
                  <c:v>255762.79751581332</c:v>
                </c:pt>
                <c:pt idx="25">
                  <c:v>262458.46853132494</c:v>
                </c:pt>
                <c:pt idx="26">
                  <c:v>267833.70155586692</c:v>
                </c:pt>
                <c:pt idx="27">
                  <c:v>272276.95296716224</c:v>
                </c:pt>
                <c:pt idx="28">
                  <c:v>275691.73591215315</c:v>
                </c:pt>
                <c:pt idx="29">
                  <c:v>278663.00952273258</c:v>
                </c:pt>
                <c:pt idx="30">
                  <c:v>280375.83539555914</c:v>
                </c:pt>
                <c:pt idx="31">
                  <c:v>281124.65109413187</c:v>
                </c:pt>
                <c:pt idx="32">
                  <c:v>280848.67149378301</c:v>
                </c:pt>
                <c:pt idx="33">
                  <c:v>280538.85916535597</c:v>
                </c:pt>
                <c:pt idx="34">
                  <c:v>279863.8976500273</c:v>
                </c:pt>
                <c:pt idx="35">
                  <c:v>279237.10844836105</c:v>
                </c:pt>
              </c:numCache>
            </c:numRef>
          </c:val>
          <c:extLst xmlns:c16r2="http://schemas.microsoft.com/office/drawing/2015/06/chart">
            <c:ext xmlns:c16="http://schemas.microsoft.com/office/drawing/2014/chart" uri="{C3380CC4-5D6E-409C-BE32-E72D297353CC}">
              <c16:uniqueId val="{00000003-5DFA-4FAD-835C-01B339BDC2EE}"/>
            </c:ext>
          </c:extLst>
        </c:ser>
        <c:ser>
          <c:idx val="4"/>
          <c:order val="3"/>
          <c:tx>
            <c:strRef>
              <c:f>'HT1'!$V$25</c:f>
              <c:strCache>
                <c:ptCount val="1"/>
                <c:pt idx="0">
                  <c:v>Hybrid heat pump gas boiler</c:v>
                </c:pt>
              </c:strCache>
            </c:strRef>
          </c:tx>
          <c:spPr>
            <a:solidFill>
              <a:schemeClr val="accent5"/>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'HT1'!$W$25:$BF$25</c:f>
              <c:numCache>
                <c:formatCode>#,##0</c:formatCode>
                <c:ptCount val="36"/>
                <c:pt idx="0">
                  <c:v>0</c:v>
                </c:pt>
                <c:pt idx="1">
                  <c:v>0</c:v>
                </c:pt>
                <c:pt idx="2">
                  <c:v>0</c:v>
                </c:pt>
                <c:pt idx="3">
                  <c:v>1865.3285485299334</c:v>
                </c:pt>
                <c:pt idx="4">
                  <c:v>7976.9322914668055</c:v>
                </c:pt>
                <c:pt idx="5">
                  <c:v>14359.051224667241</c:v>
                </c:pt>
                <c:pt idx="6">
                  <c:v>23470.644721492041</c:v>
                </c:pt>
                <c:pt idx="7">
                  <c:v>36635.228648458477</c:v>
                </c:pt>
                <c:pt idx="8">
                  <c:v>50339.268127315256</c:v>
                </c:pt>
                <c:pt idx="9">
                  <c:v>69558.683814031552</c:v>
                </c:pt>
                <c:pt idx="10">
                  <c:v>91521.940926879804</c:v>
                </c:pt>
                <c:pt idx="11">
                  <c:v>113373.0170008991</c:v>
                </c:pt>
                <c:pt idx="12">
                  <c:v>163199.8227097808</c:v>
                </c:pt>
                <c:pt idx="13">
                  <c:v>213116.03239468948</c:v>
                </c:pt>
                <c:pt idx="14">
                  <c:v>272592.23366309784</c:v>
                </c:pt>
                <c:pt idx="15">
                  <c:v>348062.34191245306</c:v>
                </c:pt>
                <c:pt idx="16">
                  <c:v>427898.18936967343</c:v>
                </c:pt>
                <c:pt idx="17">
                  <c:v>504812.96993918199</c:v>
                </c:pt>
                <c:pt idx="18">
                  <c:v>577937.50240428979</c:v>
                </c:pt>
                <c:pt idx="19">
                  <c:v>663096.81572168856</c:v>
                </c:pt>
                <c:pt idx="20">
                  <c:v>758937.92354493239</c:v>
                </c:pt>
                <c:pt idx="21">
                  <c:v>860312.15880855359</c:v>
                </c:pt>
                <c:pt idx="22">
                  <c:v>968093.01807980007</c:v>
                </c:pt>
                <c:pt idx="23">
                  <c:v>1091899.1415802678</c:v>
                </c:pt>
                <c:pt idx="24">
                  <c:v>1209413.3554931157</c:v>
                </c:pt>
                <c:pt idx="25">
                  <c:v>1326629.8415660926</c:v>
                </c:pt>
                <c:pt idx="26">
                  <c:v>1431349.9514184783</c:v>
                </c:pt>
                <c:pt idx="27">
                  <c:v>1480532.244057595</c:v>
                </c:pt>
                <c:pt idx="28">
                  <c:v>1584002.7957650591</c:v>
                </c:pt>
                <c:pt idx="29">
                  <c:v>1686159.7596849957</c:v>
                </c:pt>
                <c:pt idx="30">
                  <c:v>1772925.1487066064</c:v>
                </c:pt>
                <c:pt idx="31">
                  <c:v>1841585.3719119329</c:v>
                </c:pt>
                <c:pt idx="32">
                  <c:v>1927128.6244217553</c:v>
                </c:pt>
                <c:pt idx="33">
                  <c:v>2001716.2730359945</c:v>
                </c:pt>
                <c:pt idx="34">
                  <c:v>2065682.3953180024</c:v>
                </c:pt>
                <c:pt idx="35">
                  <c:v>2125439.6786273276</c:v>
                </c:pt>
              </c:numCache>
            </c:numRef>
          </c:val>
          <c:extLst xmlns:c16r2="http://schemas.microsoft.com/office/drawing/2015/06/chart">
            <c:ext xmlns:c16="http://schemas.microsoft.com/office/drawing/2014/chart" uri="{C3380CC4-5D6E-409C-BE32-E72D297353CC}">
              <c16:uniqueId val="{00000004-5DFA-4FAD-835C-01B339BDC2EE}"/>
            </c:ext>
          </c:extLst>
        </c:ser>
        <c:ser>
          <c:idx val="5"/>
          <c:order val="4"/>
          <c:tx>
            <c:strRef>
              <c:f>'HT1'!$V$26</c:f>
              <c:strCache>
                <c:ptCount val="1"/>
                <c:pt idx="0">
                  <c:v>Micro-CHPs (inc Fuel Cells)</c:v>
                </c:pt>
              </c:strCache>
            </c:strRef>
          </c:tx>
          <c:spPr>
            <a:solidFill>
              <a:schemeClr val="accent6"/>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'HT1'!$W$26:$BF$26</c:f>
              <c:numCache>
                <c:formatCode>#,##0</c:formatCode>
                <c:ptCount val="36"/>
                <c:pt idx="0">
                  <c:v>1002.6929514615929</c:v>
                </c:pt>
                <c:pt idx="1">
                  <c:v>1002.6929514615929</c:v>
                </c:pt>
                <c:pt idx="2">
                  <c:v>1002.6929514615929</c:v>
                </c:pt>
                <c:pt idx="3">
                  <c:v>2014.8732263345125</c:v>
                </c:pt>
                <c:pt idx="4">
                  <c:v>2902.2128430048597</c:v>
                </c:pt>
                <c:pt idx="5">
                  <c:v>5020.5821590181868</c:v>
                </c:pt>
                <c:pt idx="6">
                  <c:v>8614.2528637996293</c:v>
                </c:pt>
                <c:pt idx="7">
                  <c:v>12410.648589102952</c:v>
                </c:pt>
                <c:pt idx="8">
                  <c:v>17059.538100303856</c:v>
                </c:pt>
                <c:pt idx="9">
                  <c:v>17805.430398900244</c:v>
                </c:pt>
                <c:pt idx="10">
                  <c:v>19081.348175781026</c:v>
                </c:pt>
                <c:pt idx="11">
                  <c:v>21360.861712354195</c:v>
                </c:pt>
                <c:pt idx="12">
                  <c:v>24686.339752930293</c:v>
                </c:pt>
                <c:pt idx="13">
                  <c:v>29112.176185015524</c:v>
                </c:pt>
                <c:pt idx="14">
                  <c:v>33361.338503459236</c:v>
                </c:pt>
                <c:pt idx="15">
                  <c:v>40022.493005612312</c:v>
                </c:pt>
                <c:pt idx="16">
                  <c:v>47339.361701304457</c:v>
                </c:pt>
                <c:pt idx="17">
                  <c:v>55518.82046844242</c:v>
                </c:pt>
                <c:pt idx="18">
                  <c:v>66303.953257368397</c:v>
                </c:pt>
                <c:pt idx="19">
                  <c:v>78413.05872054318</c:v>
                </c:pt>
                <c:pt idx="20">
                  <c:v>91308.19274038091</c:v>
                </c:pt>
                <c:pt idx="21">
                  <c:v>105099.45289931513</c:v>
                </c:pt>
                <c:pt idx="22">
                  <c:v>118977.68249117889</c:v>
                </c:pt>
                <c:pt idx="23">
                  <c:v>135026.74517598815</c:v>
                </c:pt>
                <c:pt idx="24">
                  <c:v>150582.5794237674</c:v>
                </c:pt>
                <c:pt idx="25">
                  <c:v>165894.12301397161</c:v>
                </c:pt>
                <c:pt idx="26">
                  <c:v>180552.16651907386</c:v>
                </c:pt>
                <c:pt idx="27">
                  <c:v>192798.76564826019</c:v>
                </c:pt>
                <c:pt idx="28">
                  <c:v>212984.15120485303</c:v>
                </c:pt>
                <c:pt idx="29">
                  <c:v>232908.39934873581</c:v>
                </c:pt>
                <c:pt idx="30">
                  <c:v>249571.57764114041</c:v>
                </c:pt>
                <c:pt idx="31">
                  <c:v>272018.93793472718</c:v>
                </c:pt>
                <c:pt idx="32">
                  <c:v>294448.29834700585</c:v>
                </c:pt>
                <c:pt idx="33">
                  <c:v>315840.33836973645</c:v>
                </c:pt>
                <c:pt idx="34">
                  <c:v>334179.20700435783</c:v>
                </c:pt>
                <c:pt idx="35">
                  <c:v>351792.93450574728</c:v>
                </c:pt>
              </c:numCache>
            </c:numRef>
          </c:val>
          <c:extLst xmlns:c16r2="http://schemas.microsoft.com/office/drawing/2015/06/chart">
            <c:ext xmlns:c16="http://schemas.microsoft.com/office/drawing/2014/chart" uri="{C3380CC4-5D6E-409C-BE32-E72D297353CC}">
              <c16:uniqueId val="{00000005-5DFA-4FAD-835C-01B339BDC2EE}"/>
            </c:ext>
          </c:extLst>
        </c:ser>
        <c:ser>
          <c:idx val="6"/>
          <c:order val="5"/>
          <c:tx>
            <c:strRef>
              <c:f>'HT1'!$V$27</c:f>
              <c:strCache>
                <c:ptCount val="1"/>
                <c:pt idx="0">
                  <c:v>Hydrogen boilers</c:v>
                </c:pt>
              </c:strCache>
            </c:strRef>
          </c:tx>
          <c:spPr>
            <a:solidFill>
              <a:schemeClr val="accent1">
                <a:lumMod val="60000"/>
              </a:schemeClr>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'HT1'!$W$27:$BF$27</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60000</c:v>
                </c:pt>
                <c:pt idx="16">
                  <c:v>150000</c:v>
                </c:pt>
                <c:pt idx="17">
                  <c:v>314545.45454545459</c:v>
                </c:pt>
                <c:pt idx="18">
                  <c:v>486363.63636363635</c:v>
                </c:pt>
                <c:pt idx="19">
                  <c:v>809545.45454545459</c:v>
                </c:pt>
                <c:pt idx="20">
                  <c:v>1146363.6363636365</c:v>
                </c:pt>
                <c:pt idx="21">
                  <c:v>1627727.2727272727</c:v>
                </c:pt>
                <c:pt idx="22">
                  <c:v>2311818.1818181816</c:v>
                </c:pt>
                <c:pt idx="23">
                  <c:v>2856590.9090909087</c:v>
                </c:pt>
                <c:pt idx="24">
                  <c:v>3395454.5454545459</c:v>
                </c:pt>
                <c:pt idx="25">
                  <c:v>4204000</c:v>
                </c:pt>
                <c:pt idx="26">
                  <c:v>4758909.0909090899</c:v>
                </c:pt>
                <c:pt idx="27">
                  <c:v>5706636.3636363633</c:v>
                </c:pt>
                <c:pt idx="28">
                  <c:v>6577090.9090909101</c:v>
                </c:pt>
                <c:pt idx="29">
                  <c:v>7490045.4545454532</c:v>
                </c:pt>
                <c:pt idx="30">
                  <c:v>8298909.0909090908</c:v>
                </c:pt>
                <c:pt idx="31">
                  <c:v>8792090.9090909101</c:v>
                </c:pt>
                <c:pt idx="32">
                  <c:v>9279818.1818181816</c:v>
                </c:pt>
                <c:pt idx="33">
                  <c:v>9739818.1818181816</c:v>
                </c:pt>
                <c:pt idx="34">
                  <c:v>9994545.4545454532</c:v>
                </c:pt>
                <c:pt idx="35">
                  <c:v>10009090.90909091</c:v>
                </c:pt>
              </c:numCache>
            </c:numRef>
          </c:val>
          <c:extLst xmlns:c16r2="http://schemas.microsoft.com/office/drawing/2015/06/chart">
            <c:ext xmlns:c16="http://schemas.microsoft.com/office/drawing/2014/chart" uri="{C3380CC4-5D6E-409C-BE32-E72D297353CC}">
              <c16:uniqueId val="{00000006-5DFA-4FAD-835C-01B339BDC2EE}"/>
            </c:ext>
          </c:extLst>
        </c:ser>
        <c:ser>
          <c:idx val="7"/>
          <c:order val="6"/>
          <c:tx>
            <c:strRef>
              <c:f>'HT1'!$V$28</c:f>
              <c:strCache>
                <c:ptCount val="1"/>
                <c:pt idx="0">
                  <c:v>District heating</c:v>
                </c:pt>
              </c:strCache>
            </c:strRef>
          </c:tx>
          <c:spPr>
            <a:solidFill>
              <a:schemeClr val="accent2">
                <a:lumMod val="60000"/>
              </a:schemeClr>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'HT1'!$W$28:$BF$28</c:f>
              <c:numCache>
                <c:formatCode>#,##0</c:formatCode>
                <c:ptCount val="36"/>
                <c:pt idx="0">
                  <c:v>450000</c:v>
                </c:pt>
                <c:pt idx="1">
                  <c:v>450000</c:v>
                </c:pt>
                <c:pt idx="2">
                  <c:v>450000</c:v>
                </c:pt>
                <c:pt idx="3">
                  <c:v>532937.70081492548</c:v>
                </c:pt>
                <c:pt idx="4">
                  <c:v>615875.40162985097</c:v>
                </c:pt>
                <c:pt idx="5">
                  <c:v>698813.10244477645</c:v>
                </c:pt>
                <c:pt idx="6">
                  <c:v>781750.80325970193</c:v>
                </c:pt>
                <c:pt idx="7">
                  <c:v>864688.5040746273</c:v>
                </c:pt>
                <c:pt idx="8">
                  <c:v>937596.21409029828</c:v>
                </c:pt>
                <c:pt idx="9">
                  <c:v>1010503.9241059693</c:v>
                </c:pt>
                <c:pt idx="10">
                  <c:v>1083411.6341216401</c:v>
                </c:pt>
                <c:pt idx="11">
                  <c:v>1156319.344137311</c:v>
                </c:pt>
                <c:pt idx="12">
                  <c:v>1229227.0541529821</c:v>
                </c:pt>
                <c:pt idx="13">
                  <c:v>1325478.7806793654</c:v>
                </c:pt>
                <c:pt idx="14">
                  <c:v>1421730.5072057487</c:v>
                </c:pt>
                <c:pt idx="15">
                  <c:v>1517982.233732132</c:v>
                </c:pt>
                <c:pt idx="16">
                  <c:v>1614233.9602585153</c:v>
                </c:pt>
                <c:pt idx="17">
                  <c:v>1710485.6867848982</c:v>
                </c:pt>
                <c:pt idx="18">
                  <c:v>1814345.628576831</c:v>
                </c:pt>
                <c:pt idx="19">
                  <c:v>1918205.5703687638</c:v>
                </c:pt>
                <c:pt idx="20">
                  <c:v>2022065.5121606966</c:v>
                </c:pt>
                <c:pt idx="21">
                  <c:v>2125925.4539526296</c:v>
                </c:pt>
                <c:pt idx="22">
                  <c:v>2229785.3957445626</c:v>
                </c:pt>
                <c:pt idx="23">
                  <c:v>2296275.1088496437</c:v>
                </c:pt>
                <c:pt idx="24">
                  <c:v>2362764.8219547248</c:v>
                </c:pt>
                <c:pt idx="25">
                  <c:v>2429254.535059806</c:v>
                </c:pt>
                <c:pt idx="26">
                  <c:v>2495744.2481648871</c:v>
                </c:pt>
                <c:pt idx="27">
                  <c:v>2562233.9612699691</c:v>
                </c:pt>
                <c:pt idx="28">
                  <c:v>2641153.390203536</c:v>
                </c:pt>
                <c:pt idx="29">
                  <c:v>2720072.8191371029</c:v>
                </c:pt>
                <c:pt idx="30">
                  <c:v>2798992.2480706698</c:v>
                </c:pt>
                <c:pt idx="31">
                  <c:v>2877911.6770042367</c:v>
                </c:pt>
                <c:pt idx="32">
                  <c:v>2956831.1059378036</c:v>
                </c:pt>
                <c:pt idx="33">
                  <c:v>3052266.3890987723</c:v>
                </c:pt>
                <c:pt idx="34">
                  <c:v>3147701.672259741</c:v>
                </c:pt>
                <c:pt idx="35">
                  <c:v>3243136.9554207097</c:v>
                </c:pt>
              </c:numCache>
            </c:numRef>
          </c:val>
          <c:extLst xmlns:c16r2="http://schemas.microsoft.com/office/drawing/2015/06/chart">
            <c:ext xmlns:c16="http://schemas.microsoft.com/office/drawing/2014/chart" uri="{C3380CC4-5D6E-409C-BE32-E72D297353CC}">
              <c16:uniqueId val="{00000007-5DFA-4FAD-835C-01B339BDC2EE}"/>
            </c:ext>
          </c:extLst>
        </c:ser>
        <c:ser>
          <c:idx val="8"/>
          <c:order val="7"/>
          <c:tx>
            <c:strRef>
              <c:f>'HT1'!$V$29</c:f>
              <c:strCache>
                <c:ptCount val="1"/>
                <c:pt idx="0">
                  <c:v>Bio-LPG</c:v>
                </c:pt>
              </c:strCache>
            </c:strRef>
          </c:tx>
          <c:spPr>
            <a:solidFill>
              <a:schemeClr val="accent3">
                <a:lumMod val="60000"/>
              </a:schemeClr>
            </a:solidFill>
            <a:ln>
              <a:noFill/>
            </a:ln>
            <a:effectLst/>
          </c:spPr>
          <c:invertIfNegative val="0"/>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'HT1'!$W$29:$BF$29</c:f>
              <c:numCache>
                <c:formatCode>#,##0</c:formatCode>
                <c:ptCount val="36"/>
                <c:pt idx="0">
                  <c:v>0</c:v>
                </c:pt>
                <c:pt idx="1">
                  <c:v>0</c:v>
                </c:pt>
                <c:pt idx="2">
                  <c:v>0</c:v>
                </c:pt>
                <c:pt idx="3">
                  <c:v>0</c:v>
                </c:pt>
                <c:pt idx="4">
                  <c:v>0</c:v>
                </c:pt>
                <c:pt idx="5">
                  <c:v>0</c:v>
                </c:pt>
                <c:pt idx="6">
                  <c:v>0</c:v>
                </c:pt>
                <c:pt idx="7">
                  <c:v>1912.5150523253064</c:v>
                </c:pt>
                <c:pt idx="8">
                  <c:v>3488.8992357534826</c:v>
                </c:pt>
                <c:pt idx="9">
                  <c:v>6135.8556395602045</c:v>
                </c:pt>
                <c:pt idx="10">
                  <c:v>10406.730463853701</c:v>
                </c:pt>
                <c:pt idx="11">
                  <c:v>17028.473763212125</c:v>
                </c:pt>
                <c:pt idx="12">
                  <c:v>26893.84385602484</c:v>
                </c:pt>
                <c:pt idx="13">
                  <c:v>41017.269837118976</c:v>
                </c:pt>
                <c:pt idx="14">
                  <c:v>60446.359436477396</c:v>
                </c:pt>
                <c:pt idx="15">
                  <c:v>86129.64816094836</c:v>
                </c:pt>
                <c:pt idx="16">
                  <c:v>118753.45756769521</c:v>
                </c:pt>
                <c:pt idx="17">
                  <c:v>158573.76583967201</c:v>
                </c:pt>
                <c:pt idx="18">
                  <c:v>205278.45863593006</c:v>
                </c:pt>
                <c:pt idx="19">
                  <c:v>257916.82640467232</c:v>
                </c:pt>
                <c:pt idx="20">
                  <c:v>314924.10748483142</c:v>
                </c:pt>
                <c:pt idx="21">
                  <c:v>374250</c:v>
                </c:pt>
                <c:pt idx="22">
                  <c:v>433575.89251516858</c:v>
                </c:pt>
                <c:pt idx="23">
                  <c:v>490583.17359532771</c:v>
                </c:pt>
                <c:pt idx="24">
                  <c:v>543221.54136406991</c:v>
                </c:pt>
                <c:pt idx="25">
                  <c:v>589926.23416032759</c:v>
                </c:pt>
                <c:pt idx="26">
                  <c:v>629746.54243230447</c:v>
                </c:pt>
                <c:pt idx="27">
                  <c:v>662370.35183905135</c:v>
                </c:pt>
                <c:pt idx="28">
                  <c:v>688053.64056352235</c:v>
                </c:pt>
                <c:pt idx="29">
                  <c:v>707482.73016288085</c:v>
                </c:pt>
                <c:pt idx="30">
                  <c:v>721606.15614397509</c:v>
                </c:pt>
                <c:pt idx="31">
                  <c:v>731471.5262367879</c:v>
                </c:pt>
                <c:pt idx="32">
                  <c:v>738093.26953614631</c:v>
                </c:pt>
                <c:pt idx="33">
                  <c:v>742364.14436043974</c:v>
                </c:pt>
                <c:pt idx="34">
                  <c:v>745011.10076424654</c:v>
                </c:pt>
                <c:pt idx="35">
                  <c:v>746587.48494767467</c:v>
                </c:pt>
              </c:numCache>
            </c:numRef>
          </c:val>
          <c:extLst xmlns:c16r2="http://schemas.microsoft.com/office/drawing/2015/06/chart">
            <c:ext xmlns:c16="http://schemas.microsoft.com/office/drawing/2014/chart" uri="{C3380CC4-5D6E-409C-BE32-E72D297353CC}">
              <c16:uniqueId val="{00000008-5DFA-4FAD-835C-01B339BDC2EE}"/>
            </c:ext>
          </c:extLst>
        </c:ser>
        <c:dLbls>
          <c:showLegendKey val="0"/>
          <c:showVal val="0"/>
          <c:showCatName val="0"/>
          <c:showSerName val="0"/>
          <c:showPercent val="0"/>
          <c:showBubbleSize val="0"/>
        </c:dLbls>
        <c:gapWidth val="150"/>
        <c:overlap val="100"/>
        <c:axId val="165759232"/>
        <c:axId val="165769216"/>
        <c:extLst xmlns:c16r2="http://schemas.microsoft.com/office/drawing/2015/06/chart">
          <c:ext xmlns:c15="http://schemas.microsoft.com/office/drawing/2012/chart" uri="{02D57815-91ED-43cb-92C2-25804820EDAC}">
            <c15:filteredBarSeries>
              <c15:ser>
                <c:idx val="0"/>
                <c:order val="0"/>
                <c:tx>
                  <c:strRef>
                    <c:extLst>
                      <c:ext uri="{02D57815-91ED-43cb-92C2-25804820EDAC}">
                        <c15:formulaRef>
                          <c15:sqref>'HT1'!$V$21</c15:sqref>
                        </c15:formulaRef>
                      </c:ext>
                    </c:extLst>
                    <c:strCache>
                      <c:ptCount val="1"/>
                      <c:pt idx="0">
                        <c:v>Year</c:v>
                      </c:pt>
                    </c:strCache>
                  </c:strRef>
                </c:tx>
                <c:spPr>
                  <a:solidFill>
                    <a:schemeClr val="accent1"/>
                  </a:solidFill>
                  <a:ln>
                    <a:noFill/>
                  </a:ln>
                  <a:effectLst/>
                </c:spPr>
                <c:invertIfNegative val="0"/>
                <c:cat>
                  <c:numRef>
                    <c:extLst>
                      <c:ext uri="{02D57815-91ED-43cb-92C2-25804820EDAC}">
                        <c15:formulaRef>
                          <c15:sqref>'HT1'!$W$21:$BF$21</c15:sqref>
                        </c15:formulaRef>
                      </c:ext>
                    </c:extLst>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c:ext uri="{02D57815-91ED-43cb-92C2-25804820EDAC}">
                        <c15:formulaRef>
                          <c15:sqref>'HT1'!$W$21:$BF$21</c15:sqref>
                        </c15:formulaRef>
                      </c:ext>
                    </c:extLst>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val>
                <c:extLst>
                  <c:ext xmlns:c16="http://schemas.microsoft.com/office/drawing/2014/chart" uri="{C3380CC4-5D6E-409C-BE32-E72D297353CC}">
                    <c16:uniqueId val="{00000000-5DFA-4FAD-835C-01B339BDC2EE}"/>
                  </c:ext>
                </c:extLst>
              </c15:ser>
            </c15:filteredBarSeries>
          </c:ext>
        </c:extLst>
      </c:barChart>
      <c:lineChart>
        <c:grouping val="standard"/>
        <c:varyColors val="0"/>
        <c:ser>
          <c:idx val="9"/>
          <c:order val="8"/>
          <c:tx>
            <c:strRef>
              <c:f>'HT1'!$V$30</c:f>
              <c:strCache>
                <c:ptCount val="1"/>
                <c:pt idx="0">
                  <c:v>Total</c:v>
                </c:pt>
              </c:strCache>
            </c:strRef>
          </c:tx>
          <c:spPr>
            <a:ln w="28575" cap="rnd">
              <a:solidFill>
                <a:sysClr val="windowText" lastClr="000000"/>
              </a:solidFill>
              <a:round/>
            </a:ln>
            <a:effectLst/>
          </c:spPr>
          <c:marker>
            <c:symbol val="none"/>
          </c:marker>
          <c:cat>
            <c:numRef>
              <c:f>'HT1'!$W$21:$BF$21</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'HT1'!$W$30:$BF$30</c:f>
              <c:numCache>
                <c:formatCode>#,##0</c:formatCode>
                <c:ptCount val="36"/>
                <c:pt idx="0">
                  <c:v>488999.69295146159</c:v>
                </c:pt>
                <c:pt idx="1">
                  <c:v>488999.69295146159</c:v>
                </c:pt>
                <c:pt idx="2">
                  <c:v>488999.69295146159</c:v>
                </c:pt>
                <c:pt idx="3">
                  <c:v>601514.55642250017</c:v>
                </c:pt>
                <c:pt idx="4">
                  <c:v>715024.4411529788</c:v>
                </c:pt>
                <c:pt idx="5">
                  <c:v>841744.44288384134</c:v>
                </c:pt>
                <c:pt idx="6">
                  <c:v>1066556.6924249139</c:v>
                </c:pt>
                <c:pt idx="7">
                  <c:v>1339590.5485284261</c:v>
                </c:pt>
                <c:pt idx="8">
                  <c:v>1592554.835162956</c:v>
                </c:pt>
                <c:pt idx="9">
                  <c:v>1878669.780114586</c:v>
                </c:pt>
                <c:pt idx="10">
                  <c:v>2180886.3333086907</c:v>
                </c:pt>
                <c:pt idx="11">
                  <c:v>2590485.541345688</c:v>
                </c:pt>
                <c:pt idx="12">
                  <c:v>2992943.3452953869</c:v>
                </c:pt>
                <c:pt idx="13">
                  <c:v>3462117.605333108</c:v>
                </c:pt>
                <c:pt idx="14">
                  <c:v>3904480.9059108654</c:v>
                </c:pt>
                <c:pt idx="15">
                  <c:v>4422066.1935389265</c:v>
                </c:pt>
                <c:pt idx="16">
                  <c:v>4969903.985729238</c:v>
                </c:pt>
                <c:pt idx="17">
                  <c:v>5577835.8506100662</c:v>
                </c:pt>
                <c:pt idx="18">
                  <c:v>6176440.2172461133</c:v>
                </c:pt>
                <c:pt idx="19">
                  <c:v>6994755.2829058683</c:v>
                </c:pt>
                <c:pt idx="20">
                  <c:v>7830169.6060309401</c:v>
                </c:pt>
                <c:pt idx="21">
                  <c:v>8972781.7697792873</c:v>
                </c:pt>
                <c:pt idx="22">
                  <c:v>10244683.339993851</c:v>
                </c:pt>
                <c:pt idx="23">
                  <c:v>11276098.194538463</c:v>
                </c:pt>
                <c:pt idx="24">
                  <c:v>12357144.046497693</c:v>
                </c:pt>
                <c:pt idx="25">
                  <c:v>13639141.530419918</c:v>
                </c:pt>
                <c:pt idx="26">
                  <c:v>14592976.801245797</c:v>
                </c:pt>
                <c:pt idx="27">
                  <c:v>15948087.469082193</c:v>
                </c:pt>
                <c:pt idx="28">
                  <c:v>17271307.370750975</c:v>
                </c:pt>
                <c:pt idx="29">
                  <c:v>18704957.616910227</c:v>
                </c:pt>
                <c:pt idx="30">
                  <c:v>19941651.249194622</c:v>
                </c:pt>
                <c:pt idx="31">
                  <c:v>20800255.747460525</c:v>
                </c:pt>
                <c:pt idx="32">
                  <c:v>21655367.175202016</c:v>
                </c:pt>
                <c:pt idx="33">
                  <c:v>22446376.424747817</c:v>
                </c:pt>
                <c:pt idx="34">
                  <c:v>23011871.151825894</c:v>
                </c:pt>
                <c:pt idx="35">
                  <c:v>23313972.843011141</c:v>
                </c:pt>
              </c:numCache>
            </c:numRef>
          </c:val>
          <c:smooth val="0"/>
          <c:extLst xmlns:c16r2="http://schemas.microsoft.com/office/drawing/2015/06/chart">
            <c:ext xmlns:c16="http://schemas.microsoft.com/office/drawing/2014/chart" uri="{C3380CC4-5D6E-409C-BE32-E72D297353CC}">
              <c16:uniqueId val="{00000009-5DFA-4FAD-835C-01B339BDC2EE}"/>
            </c:ext>
          </c:extLst>
        </c:ser>
        <c:dLbls>
          <c:showLegendKey val="0"/>
          <c:showVal val="0"/>
          <c:showCatName val="0"/>
          <c:showSerName val="0"/>
          <c:showPercent val="0"/>
          <c:showBubbleSize val="0"/>
        </c:dLbls>
        <c:marker val="1"/>
        <c:smooth val="0"/>
        <c:axId val="165759232"/>
        <c:axId val="165769216"/>
      </c:lineChart>
      <c:catAx>
        <c:axId val="165759232"/>
        <c:scaling>
          <c:orientation val="minMax"/>
        </c:scaling>
        <c:delete val="0"/>
        <c:axPos val="b"/>
        <c:numFmt formatCode="###0" sourceLinked="1"/>
        <c:majorTickMark val="out"/>
        <c:minorTickMark val="none"/>
        <c:tickLblPos val="nextTo"/>
        <c:spPr>
          <a:noFill/>
          <a:ln w="9525" cap="flat" cmpd="sng" algn="ctr">
            <a:solidFill>
              <a:schemeClr val="tx1">
                <a:lumMod val="50000"/>
                <a:lumOff val="50000"/>
              </a:schemeClr>
            </a:solidFill>
            <a:round/>
          </a:ln>
          <a:effectLst/>
        </c:spPr>
        <c:txPr>
          <a:bodyPr rot="-60000000" vert="horz"/>
          <a:lstStyle/>
          <a:p>
            <a:pPr>
              <a:defRPr/>
            </a:pPr>
            <a:endParaRPr lang="en-US"/>
          </a:p>
        </c:txPr>
        <c:crossAx val="165769216"/>
        <c:crosses val="autoZero"/>
        <c:auto val="1"/>
        <c:lblAlgn val="ctr"/>
        <c:lblOffset val="100"/>
        <c:tickLblSkip val="5"/>
        <c:tickMarkSkip val="5"/>
        <c:noMultiLvlLbl val="0"/>
      </c:catAx>
      <c:valAx>
        <c:axId val="165769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Number of installations</a:t>
                </a:r>
              </a:p>
            </c:rich>
          </c:tx>
          <c:overlay val="0"/>
        </c:title>
        <c:numFmt formatCode="#,##0" sourceLinked="1"/>
        <c:majorTickMark val="none"/>
        <c:minorTickMark val="none"/>
        <c:tickLblPos val="nextTo"/>
        <c:spPr>
          <a:noFill/>
          <a:ln>
            <a:noFill/>
          </a:ln>
          <a:effectLst/>
        </c:spPr>
        <c:txPr>
          <a:bodyPr rot="-60000000" vert="horz"/>
          <a:lstStyle/>
          <a:p>
            <a:pPr>
              <a:defRPr/>
            </a:pPr>
            <a:endParaRPr lang="en-US"/>
          </a:p>
        </c:txPr>
        <c:crossAx val="165759232"/>
        <c:crosses val="autoZero"/>
        <c:crossBetween val="between"/>
        <c:dispUnits>
          <c:builtInUnit val="millions"/>
          <c:dispUnitsLbl>
            <c:tx>
              <c:rich>
                <a:bodyPr rot="-5400000" vert="horz"/>
                <a:lstStyle/>
                <a:p>
                  <a:pPr>
                    <a:defRPr/>
                  </a:pPr>
                  <a:r>
                    <a:rPr lang="en-GB"/>
                    <a:t>(Millions)</a:t>
                  </a:r>
                </a:p>
              </c:rich>
            </c:tx>
            <c:spPr>
              <a:noFill/>
              <a:ln>
                <a:noFill/>
              </a:ln>
              <a:effectLst/>
            </c:spPr>
          </c:dispUnitsLbl>
        </c:dispUnits>
      </c:valAx>
      <c:spPr>
        <a:noFill/>
        <a:ln>
          <a:noFill/>
        </a:ln>
        <a:effectLst/>
      </c:spPr>
    </c:plotArea>
    <c:legend>
      <c:legendPos val="b"/>
      <c:layout>
        <c:manualLayout>
          <c:xMode val="edge"/>
          <c:yMode val="edge"/>
          <c:x val="4.1484374999999993E-3"/>
          <c:y val="0.82819143518518523"/>
          <c:w val="0.99191825810185186"/>
          <c:h val="0.170184259259259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17440453990854E-2"/>
          <c:y val="3.4636321421073833E-2"/>
          <c:w val="0.88192307347952359"/>
          <c:h val="0.64568404369860755"/>
        </c:manualLayout>
      </c:layout>
      <c:barChart>
        <c:barDir val="col"/>
        <c:grouping val="stacked"/>
        <c:varyColors val="0"/>
        <c:ser>
          <c:idx val="1"/>
          <c:order val="0"/>
          <c:tx>
            <c:strRef>
              <c:f>'HT1'!$V$36</c:f>
              <c:strCache>
                <c:ptCount val="1"/>
                <c:pt idx="0">
                  <c:v>Air source heat pump</c:v>
                </c:pt>
              </c:strCache>
            </c:strRef>
          </c:tx>
          <c:spPr>
            <a:solidFill>
              <a:schemeClr val="accent2"/>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'HT1'!$W$36:$BF$36</c:f>
              <c:numCache>
                <c:formatCode>#,##0</c:formatCode>
                <c:ptCount val="36"/>
                <c:pt idx="0">
                  <c:v>29339</c:v>
                </c:pt>
                <c:pt idx="1">
                  <c:v>29339</c:v>
                </c:pt>
                <c:pt idx="2">
                  <c:v>29339</c:v>
                </c:pt>
                <c:pt idx="3">
                  <c:v>40414.069247539825</c:v>
                </c:pt>
                <c:pt idx="4">
                  <c:v>51876.678175795903</c:v>
                </c:pt>
                <c:pt idx="5">
                  <c:v>61660.40738243024</c:v>
                </c:pt>
                <c:pt idx="6">
                  <c:v>77292.721558023477</c:v>
                </c:pt>
                <c:pt idx="7">
                  <c:v>84078.035123289723</c:v>
                </c:pt>
                <c:pt idx="8">
                  <c:v>91466.60116792639</c:v>
                </c:pt>
                <c:pt idx="9">
                  <c:v>100562.04083399693</c:v>
                </c:pt>
                <c:pt idx="10">
                  <c:v>110847.16702182083</c:v>
                </c:pt>
                <c:pt idx="11">
                  <c:v>136154.98695112928</c:v>
                </c:pt>
                <c:pt idx="12">
                  <c:v>160432.23936182389</c:v>
                </c:pt>
                <c:pt idx="13">
                  <c:v>195621.9405246313</c:v>
                </c:pt>
                <c:pt idx="14">
                  <c:v>225589.46505761653</c:v>
                </c:pt>
                <c:pt idx="15">
                  <c:v>253581.2392552128</c:v>
                </c:pt>
                <c:pt idx="16">
                  <c:v>279306.43967499462</c:v>
                </c:pt>
                <c:pt idx="17">
                  <c:v>301415.61916184961</c:v>
                </c:pt>
                <c:pt idx="18">
                  <c:v>325220.21599225193</c:v>
                </c:pt>
                <c:pt idx="19">
                  <c:v>466400.01331055968</c:v>
                </c:pt>
                <c:pt idx="20">
                  <c:v>593896.53616356</c:v>
                </c:pt>
                <c:pt idx="21">
                  <c:v>712961.45593626413</c:v>
                </c:pt>
                <c:pt idx="22">
                  <c:v>823594.10650144098</c:v>
                </c:pt>
                <c:pt idx="23">
                  <c:v>938067.0505659309</c:v>
                </c:pt>
                <c:pt idx="24">
                  <c:v>1040112.7432700985</c:v>
                </c:pt>
                <c:pt idx="25">
                  <c:v>1138688.2097073069</c:v>
                </c:pt>
                <c:pt idx="26">
                  <c:v>1227109.5986431912</c:v>
                </c:pt>
                <c:pt idx="27">
                  <c:v>1306224.3860452112</c:v>
                </c:pt>
                <c:pt idx="28">
                  <c:v>1377022.2930698686</c:v>
                </c:pt>
                <c:pt idx="29">
                  <c:v>1447166.3875695528</c:v>
                </c:pt>
                <c:pt idx="30">
                  <c:v>1510782.2405077317</c:v>
                </c:pt>
                <c:pt idx="31">
                  <c:v>1573951.0133838051</c:v>
                </c:pt>
                <c:pt idx="32">
                  <c:v>1634955.6109075949</c:v>
                </c:pt>
                <c:pt idx="33">
                  <c:v>1693547.4500459861</c:v>
                </c:pt>
                <c:pt idx="34">
                  <c:v>1746678.7404204472</c:v>
                </c:pt>
                <c:pt idx="35">
                  <c:v>1802043.6291302135</c:v>
                </c:pt>
              </c:numCache>
            </c:numRef>
          </c:val>
          <c:extLst xmlns:c16r2="http://schemas.microsoft.com/office/drawing/2015/06/chart">
            <c:ext xmlns:c16="http://schemas.microsoft.com/office/drawing/2014/chart" uri="{C3380CC4-5D6E-409C-BE32-E72D297353CC}">
              <c16:uniqueId val="{00000001-72BF-4A27-A346-BE87B6A31BDA}"/>
            </c:ext>
          </c:extLst>
        </c:ser>
        <c:ser>
          <c:idx val="2"/>
          <c:order val="1"/>
          <c:tx>
            <c:strRef>
              <c:f>'HT1'!$V$37</c:f>
              <c:strCache>
                <c:ptCount val="1"/>
                <c:pt idx="0">
                  <c:v>Gas heat pump absorption</c:v>
                </c:pt>
              </c:strCache>
            </c:strRef>
          </c:tx>
          <c:spPr>
            <a:solidFill>
              <a:schemeClr val="accent3"/>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'HT1'!$W$37:$BF$37</c:f>
              <c:numCache>
                <c:formatCode>#,##0</c:formatCode>
                <c:ptCount val="36"/>
                <c:pt idx="0">
                  <c:v>0</c:v>
                </c:pt>
                <c:pt idx="1">
                  <c:v>0</c:v>
                </c:pt>
                <c:pt idx="2">
                  <c:v>0</c:v>
                </c:pt>
                <c:pt idx="3">
                  <c:v>150.79854519629615</c:v>
                </c:pt>
                <c:pt idx="4">
                  <c:v>297.74223596572591</c:v>
                </c:pt>
                <c:pt idx="5">
                  <c:v>443.97394997076208</c:v>
                </c:pt>
                <c:pt idx="6">
                  <c:v>598.09296557753294</c:v>
                </c:pt>
                <c:pt idx="7">
                  <c:v>780.80572948271015</c:v>
                </c:pt>
                <c:pt idx="8">
                  <c:v>982.48407531083149</c:v>
                </c:pt>
                <c:pt idx="9">
                  <c:v>1276.3420278395695</c:v>
                </c:pt>
                <c:pt idx="10">
                  <c:v>2386.1223034980048</c:v>
                </c:pt>
                <c:pt idx="11">
                  <c:v>3981.3747232802066</c:v>
                </c:pt>
                <c:pt idx="12">
                  <c:v>6023.307732179419</c:v>
                </c:pt>
                <c:pt idx="13">
                  <c:v>9146.6033867195511</c:v>
                </c:pt>
                <c:pt idx="14">
                  <c:v>12570.824212062897</c:v>
                </c:pt>
                <c:pt idx="15">
                  <c:v>15856.629352481097</c:v>
                </c:pt>
                <c:pt idx="16">
                  <c:v>19125.238437917265</c:v>
                </c:pt>
                <c:pt idx="17">
                  <c:v>22031.40878698117</c:v>
                </c:pt>
                <c:pt idx="18">
                  <c:v>27495.324590474924</c:v>
                </c:pt>
                <c:pt idx="19">
                  <c:v>33518.049859977946</c:v>
                </c:pt>
                <c:pt idx="20">
                  <c:v>40152.622451672978</c:v>
                </c:pt>
                <c:pt idx="21">
                  <c:v>46300.747395947939</c:v>
                </c:pt>
                <c:pt idx="22">
                  <c:v>53611.162383803836</c:v>
                </c:pt>
                <c:pt idx="23">
                  <c:v>61767.135703349733</c:v>
                </c:pt>
                <c:pt idx="24">
                  <c:v>69306.825167159637</c:v>
                </c:pt>
                <c:pt idx="25">
                  <c:v>75984.620293654807</c:v>
                </c:pt>
                <c:pt idx="26">
                  <c:v>82062.034518747358</c:v>
                </c:pt>
                <c:pt idx="27">
                  <c:v>88307.148461703211</c:v>
                </c:pt>
                <c:pt idx="28">
                  <c:v>95563.878999613444</c:v>
                </c:pt>
                <c:pt idx="29">
                  <c:v>102229.46831990595</c:v>
                </c:pt>
                <c:pt idx="30">
                  <c:v>108462.33436027853</c:v>
                </c:pt>
                <c:pt idx="31">
                  <c:v>114288.85285709737</c:v>
                </c:pt>
                <c:pt idx="32">
                  <c:v>119945.46026501588</c:v>
                </c:pt>
                <c:pt idx="33">
                  <c:v>126089.02863474324</c:v>
                </c:pt>
                <c:pt idx="34">
                  <c:v>131743.70080901904</c:v>
                </c:pt>
                <c:pt idx="35">
                  <c:v>136572.07927416373</c:v>
                </c:pt>
              </c:numCache>
            </c:numRef>
          </c:val>
          <c:extLst xmlns:c16r2="http://schemas.microsoft.com/office/drawing/2015/06/chart">
            <c:ext xmlns:c16="http://schemas.microsoft.com/office/drawing/2014/chart" uri="{C3380CC4-5D6E-409C-BE32-E72D297353CC}">
              <c16:uniqueId val="{00000002-72BF-4A27-A346-BE87B6A31BDA}"/>
            </c:ext>
          </c:extLst>
        </c:ser>
        <c:ser>
          <c:idx val="3"/>
          <c:order val="2"/>
          <c:tx>
            <c:strRef>
              <c:f>'HT1'!$V$38</c:f>
              <c:strCache>
                <c:ptCount val="1"/>
                <c:pt idx="0">
                  <c:v>Ground source heat pump</c:v>
                </c:pt>
              </c:strCache>
            </c:strRef>
          </c:tx>
          <c:spPr>
            <a:solidFill>
              <a:schemeClr val="accent4"/>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'HT1'!$W$38:$BF$38</c:f>
              <c:numCache>
                <c:formatCode>#,##0</c:formatCode>
                <c:ptCount val="36"/>
                <c:pt idx="0">
                  <c:v>8658</c:v>
                </c:pt>
                <c:pt idx="1">
                  <c:v>8658</c:v>
                </c:pt>
                <c:pt idx="2">
                  <c:v>8658</c:v>
                </c:pt>
                <c:pt idx="3">
                  <c:v>14402.645480126594</c:v>
                </c:pt>
                <c:pt idx="4">
                  <c:v>19034.856322028212</c:v>
                </c:pt>
                <c:pt idx="5">
                  <c:v>22957.174451297964</c:v>
                </c:pt>
                <c:pt idx="6">
                  <c:v>27183.46813602258</c:v>
                </c:pt>
                <c:pt idx="7">
                  <c:v>31246.507572345312</c:v>
                </c:pt>
                <c:pt idx="8">
                  <c:v>35213.70664359707</c:v>
                </c:pt>
                <c:pt idx="9">
                  <c:v>39537.02456124693</c:v>
                </c:pt>
                <c:pt idx="10">
                  <c:v>45435.59224378287</c:v>
                </c:pt>
                <c:pt idx="11">
                  <c:v>65007.191251131269</c:v>
                </c:pt>
                <c:pt idx="12">
                  <c:v>84675.301256579522</c:v>
                </c:pt>
                <c:pt idx="13">
                  <c:v>104278.62477545987</c:v>
                </c:pt>
                <c:pt idx="14">
                  <c:v>121953.00104364358</c:v>
                </c:pt>
                <c:pt idx="15">
                  <c:v>137672.0045408326</c:v>
                </c:pt>
                <c:pt idx="16">
                  <c:v>151198.25531542773</c:v>
                </c:pt>
                <c:pt idx="17">
                  <c:v>165358.32986055064</c:v>
                </c:pt>
                <c:pt idx="18">
                  <c:v>179952.89734055201</c:v>
                </c:pt>
                <c:pt idx="19">
                  <c:v>200647.22097487393</c:v>
                </c:pt>
                <c:pt idx="20">
                  <c:v>219055.60902118808</c:v>
                </c:pt>
                <c:pt idx="21">
                  <c:v>236908.16527325381</c:v>
                </c:pt>
                <c:pt idx="22">
                  <c:v>253627.01228642705</c:v>
                </c:pt>
                <c:pt idx="23">
                  <c:v>271191.38362869236</c:v>
                </c:pt>
                <c:pt idx="24">
                  <c:v>285446.01725001243</c:v>
                </c:pt>
                <c:pt idx="25">
                  <c:v>299450.24046089593</c:v>
                </c:pt>
                <c:pt idx="26">
                  <c:v>311942.51449472236</c:v>
                </c:pt>
                <c:pt idx="27">
                  <c:v>323193.97367620817</c:v>
                </c:pt>
                <c:pt idx="28">
                  <c:v>332555.75208240643</c:v>
                </c:pt>
                <c:pt idx="29">
                  <c:v>340525.58272224932</c:v>
                </c:pt>
                <c:pt idx="30">
                  <c:v>347223.70313738642</c:v>
                </c:pt>
                <c:pt idx="31">
                  <c:v>353270.75943535403</c:v>
                </c:pt>
                <c:pt idx="32">
                  <c:v>358300.93157044059</c:v>
                </c:pt>
                <c:pt idx="33">
                  <c:v>362511.72335082246</c:v>
                </c:pt>
                <c:pt idx="34">
                  <c:v>366427.81718508073</c:v>
                </c:pt>
                <c:pt idx="35">
                  <c:v>369674.15790635208</c:v>
                </c:pt>
              </c:numCache>
            </c:numRef>
          </c:val>
          <c:extLst xmlns:c16r2="http://schemas.microsoft.com/office/drawing/2015/06/chart">
            <c:ext xmlns:c16="http://schemas.microsoft.com/office/drawing/2014/chart" uri="{C3380CC4-5D6E-409C-BE32-E72D297353CC}">
              <c16:uniqueId val="{00000003-72BF-4A27-A346-BE87B6A31BDA}"/>
            </c:ext>
          </c:extLst>
        </c:ser>
        <c:ser>
          <c:idx val="4"/>
          <c:order val="3"/>
          <c:tx>
            <c:strRef>
              <c:f>'HT1'!$V$39</c:f>
              <c:strCache>
                <c:ptCount val="1"/>
                <c:pt idx="0">
                  <c:v>Hybrid heat pump gas boiler</c:v>
                </c:pt>
              </c:strCache>
            </c:strRef>
          </c:tx>
          <c:spPr>
            <a:solidFill>
              <a:schemeClr val="accent5"/>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'HT1'!$W$39:$BF$39</c:f>
              <c:numCache>
                <c:formatCode>#,##0</c:formatCode>
                <c:ptCount val="36"/>
                <c:pt idx="0">
                  <c:v>0</c:v>
                </c:pt>
                <c:pt idx="1">
                  <c:v>0</c:v>
                </c:pt>
                <c:pt idx="2">
                  <c:v>0</c:v>
                </c:pt>
                <c:pt idx="3">
                  <c:v>1701.052420803102</c:v>
                </c:pt>
                <c:pt idx="4">
                  <c:v>3440.2684273762075</c:v>
                </c:pt>
                <c:pt idx="5">
                  <c:v>5378.8184781999744</c:v>
                </c:pt>
                <c:pt idx="6">
                  <c:v>7771.5887997267946</c:v>
                </c:pt>
                <c:pt idx="7">
                  <c:v>11866.966618827031</c:v>
                </c:pt>
                <c:pt idx="8">
                  <c:v>15419.922139002123</c:v>
                </c:pt>
                <c:pt idx="9">
                  <c:v>19112.506665107787</c:v>
                </c:pt>
                <c:pt idx="10">
                  <c:v>28102.343972388669</c:v>
                </c:pt>
                <c:pt idx="11">
                  <c:v>35436.724946930888</c:v>
                </c:pt>
                <c:pt idx="12">
                  <c:v>43532.984857199903</c:v>
                </c:pt>
                <c:pt idx="13">
                  <c:v>53908.132239034028</c:v>
                </c:pt>
                <c:pt idx="14">
                  <c:v>64503.690615905842</c:v>
                </c:pt>
                <c:pt idx="15">
                  <c:v>75330.573632307089</c:v>
                </c:pt>
                <c:pt idx="16">
                  <c:v>84574.903105807563</c:v>
                </c:pt>
                <c:pt idx="17">
                  <c:v>92459.207075111452</c:v>
                </c:pt>
                <c:pt idx="18">
                  <c:v>110967.02564911549</c:v>
                </c:pt>
                <c:pt idx="19">
                  <c:v>134644.62291741307</c:v>
                </c:pt>
                <c:pt idx="20">
                  <c:v>159991.66774999499</c:v>
                </c:pt>
                <c:pt idx="21">
                  <c:v>189075.99741801867</c:v>
                </c:pt>
                <c:pt idx="22">
                  <c:v>220347.41768725144</c:v>
                </c:pt>
                <c:pt idx="23">
                  <c:v>333440.70920929802</c:v>
                </c:pt>
                <c:pt idx="24">
                  <c:v>427971.60230401508</c:v>
                </c:pt>
                <c:pt idx="25">
                  <c:v>520082.24964593764</c:v>
                </c:pt>
                <c:pt idx="26">
                  <c:v>603533.9380409763</c:v>
                </c:pt>
                <c:pt idx="27">
                  <c:v>681218.82715698273</c:v>
                </c:pt>
                <c:pt idx="28">
                  <c:v>747728.88628350687</c:v>
                </c:pt>
                <c:pt idx="29">
                  <c:v>817930.13823512418</c:v>
                </c:pt>
                <c:pt idx="30">
                  <c:v>881845.85635417025</c:v>
                </c:pt>
                <c:pt idx="31">
                  <c:v>935797.67140327545</c:v>
                </c:pt>
                <c:pt idx="32">
                  <c:v>983365.9365743685</c:v>
                </c:pt>
                <c:pt idx="33">
                  <c:v>1026561.0359228132</c:v>
                </c:pt>
                <c:pt idx="34">
                  <c:v>1065957.1103857313</c:v>
                </c:pt>
                <c:pt idx="35">
                  <c:v>1099582.4717392789</c:v>
                </c:pt>
              </c:numCache>
            </c:numRef>
          </c:val>
          <c:extLst xmlns:c16r2="http://schemas.microsoft.com/office/drawing/2015/06/chart">
            <c:ext xmlns:c16="http://schemas.microsoft.com/office/drawing/2014/chart" uri="{C3380CC4-5D6E-409C-BE32-E72D297353CC}">
              <c16:uniqueId val="{00000004-72BF-4A27-A346-BE87B6A31BDA}"/>
            </c:ext>
          </c:extLst>
        </c:ser>
        <c:ser>
          <c:idx val="5"/>
          <c:order val="4"/>
          <c:tx>
            <c:strRef>
              <c:f>'HT1'!$V$40</c:f>
              <c:strCache>
                <c:ptCount val="1"/>
                <c:pt idx="0">
                  <c:v>Micro-CHPs (inc Fuel Cells)</c:v>
                </c:pt>
              </c:strCache>
            </c:strRef>
          </c:tx>
          <c:spPr>
            <a:solidFill>
              <a:schemeClr val="accent6"/>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'HT1'!$W$40:$BF$40</c:f>
              <c:numCache>
                <c:formatCode>#,##0</c:formatCode>
                <c:ptCount val="36"/>
                <c:pt idx="0">
                  <c:v>1002.6929514615929</c:v>
                </c:pt>
                <c:pt idx="1">
                  <c:v>1002.6929514615929</c:v>
                </c:pt>
                <c:pt idx="2">
                  <c:v>1002.6929514615929</c:v>
                </c:pt>
                <c:pt idx="3">
                  <c:v>1913.5584369691153</c:v>
                </c:pt>
                <c:pt idx="4">
                  <c:v>2796.9126127456552</c:v>
                </c:pt>
                <c:pt idx="5">
                  <c:v>3790.0866847394923</c:v>
                </c:pt>
                <c:pt idx="6">
                  <c:v>5192.694251874962</c:v>
                </c:pt>
                <c:pt idx="7">
                  <c:v>6630.5923319782578</c:v>
                </c:pt>
                <c:pt idx="8">
                  <c:v>8352.883375454503</c:v>
                </c:pt>
                <c:pt idx="9">
                  <c:v>8477.5496581718471</c:v>
                </c:pt>
                <c:pt idx="10">
                  <c:v>8951.947695742103</c:v>
                </c:pt>
                <c:pt idx="11">
                  <c:v>10587.082331098278</c:v>
                </c:pt>
                <c:pt idx="12">
                  <c:v>12532.108479495366</c:v>
                </c:pt>
                <c:pt idx="13">
                  <c:v>14641.085295132052</c:v>
                </c:pt>
                <c:pt idx="14">
                  <c:v>16526.744354781251</c:v>
                </c:pt>
                <c:pt idx="15">
                  <c:v>18864.754410685644</c:v>
                </c:pt>
                <c:pt idx="16">
                  <c:v>21217.095437366759</c:v>
                </c:pt>
                <c:pt idx="17">
                  <c:v>24703.771457636583</c:v>
                </c:pt>
                <c:pt idx="18">
                  <c:v>29337.618892186656</c:v>
                </c:pt>
                <c:pt idx="19">
                  <c:v>36807.757331913119</c:v>
                </c:pt>
                <c:pt idx="20">
                  <c:v>44080.458022492836</c:v>
                </c:pt>
                <c:pt idx="21">
                  <c:v>51756.619603711653</c:v>
                </c:pt>
                <c:pt idx="22">
                  <c:v>60274.293137961533</c:v>
                </c:pt>
                <c:pt idx="23">
                  <c:v>70037.753190172923</c:v>
                </c:pt>
                <c:pt idx="24">
                  <c:v>79380.281825486323</c:v>
                </c:pt>
                <c:pt idx="25">
                  <c:v>89716.969640406707</c:v>
                </c:pt>
                <c:pt idx="26">
                  <c:v>98886.812086103018</c:v>
                </c:pt>
                <c:pt idx="27">
                  <c:v>108201.67102968044</c:v>
                </c:pt>
                <c:pt idx="28">
                  <c:v>116172.12088403202</c:v>
                </c:pt>
                <c:pt idx="29">
                  <c:v>123383.36090291222</c:v>
                </c:pt>
                <c:pt idx="30">
                  <c:v>129770.59806687583</c:v>
                </c:pt>
                <c:pt idx="31">
                  <c:v>136160.13935277166</c:v>
                </c:pt>
                <c:pt idx="32">
                  <c:v>141647.78920079209</c:v>
                </c:pt>
                <c:pt idx="33">
                  <c:v>146582.90536822862</c:v>
                </c:pt>
                <c:pt idx="34">
                  <c:v>151100.74655608149</c:v>
                </c:pt>
                <c:pt idx="35">
                  <c:v>156196.69971928286</c:v>
                </c:pt>
              </c:numCache>
            </c:numRef>
          </c:val>
          <c:extLst xmlns:c16r2="http://schemas.microsoft.com/office/drawing/2015/06/chart">
            <c:ext xmlns:c16="http://schemas.microsoft.com/office/drawing/2014/chart" uri="{C3380CC4-5D6E-409C-BE32-E72D297353CC}">
              <c16:uniqueId val="{00000005-72BF-4A27-A346-BE87B6A31BDA}"/>
            </c:ext>
          </c:extLst>
        </c:ser>
        <c:ser>
          <c:idx val="6"/>
          <c:order val="5"/>
          <c:tx>
            <c:strRef>
              <c:f>'HT1'!$V$41</c:f>
              <c:strCache>
                <c:ptCount val="1"/>
                <c:pt idx="0">
                  <c:v>Hydrogen boilers</c:v>
                </c:pt>
              </c:strCache>
            </c:strRef>
          </c:tx>
          <c:spPr>
            <a:solidFill>
              <a:schemeClr val="accent1">
                <a:lumMod val="60000"/>
              </a:schemeClr>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'HT1'!$W$41:$BF$41</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06-72BF-4A27-A346-BE87B6A31BDA}"/>
            </c:ext>
          </c:extLst>
        </c:ser>
        <c:ser>
          <c:idx val="7"/>
          <c:order val="6"/>
          <c:tx>
            <c:strRef>
              <c:f>'HT1'!$V$42</c:f>
              <c:strCache>
                <c:ptCount val="1"/>
                <c:pt idx="0">
                  <c:v>District heating</c:v>
                </c:pt>
              </c:strCache>
            </c:strRef>
          </c:tx>
          <c:spPr>
            <a:solidFill>
              <a:schemeClr val="accent2">
                <a:lumMod val="60000"/>
              </a:schemeClr>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'HT1'!$W$42:$BF$42</c:f>
              <c:numCache>
                <c:formatCode>#,##0</c:formatCode>
                <c:ptCount val="36"/>
                <c:pt idx="0">
                  <c:v>450000</c:v>
                </c:pt>
                <c:pt idx="1">
                  <c:v>450000</c:v>
                </c:pt>
                <c:pt idx="2">
                  <c:v>450000</c:v>
                </c:pt>
                <c:pt idx="3">
                  <c:v>470734.4252037314</c:v>
                </c:pt>
                <c:pt idx="4">
                  <c:v>491468.85040746274</c:v>
                </c:pt>
                <c:pt idx="5">
                  <c:v>512203.27561119408</c:v>
                </c:pt>
                <c:pt idx="6">
                  <c:v>532937.70081492537</c:v>
                </c:pt>
                <c:pt idx="7">
                  <c:v>553672.12601865688</c:v>
                </c:pt>
                <c:pt idx="8">
                  <c:v>571899.05352257448</c:v>
                </c:pt>
                <c:pt idx="9">
                  <c:v>590125.98102649231</c:v>
                </c:pt>
                <c:pt idx="10">
                  <c:v>608352.90853040991</c:v>
                </c:pt>
                <c:pt idx="11">
                  <c:v>626579.83603432775</c:v>
                </c:pt>
                <c:pt idx="12">
                  <c:v>644806.76353824558</c:v>
                </c:pt>
                <c:pt idx="13">
                  <c:v>668869.69516984129</c:v>
                </c:pt>
                <c:pt idx="14">
                  <c:v>692932.626801437</c:v>
                </c:pt>
                <c:pt idx="15">
                  <c:v>716995.55843303283</c:v>
                </c:pt>
                <c:pt idx="16">
                  <c:v>741058.49006462866</c:v>
                </c:pt>
                <c:pt idx="17">
                  <c:v>765121.42169622448</c:v>
                </c:pt>
                <c:pt idx="18">
                  <c:v>791086.40714420774</c:v>
                </c:pt>
                <c:pt idx="19">
                  <c:v>817051.392592191</c:v>
                </c:pt>
                <c:pt idx="20">
                  <c:v>843016.37804017426</c:v>
                </c:pt>
                <c:pt idx="21">
                  <c:v>868981.36348815751</c:v>
                </c:pt>
                <c:pt idx="22">
                  <c:v>894946.34893614054</c:v>
                </c:pt>
                <c:pt idx="23">
                  <c:v>911568.77721241082</c:v>
                </c:pt>
                <c:pt idx="24">
                  <c:v>928191.20548868109</c:v>
                </c:pt>
                <c:pt idx="25">
                  <c:v>944813.63376495137</c:v>
                </c:pt>
                <c:pt idx="26">
                  <c:v>961436.06204122165</c:v>
                </c:pt>
                <c:pt idx="27">
                  <c:v>978058.49031749216</c:v>
                </c:pt>
                <c:pt idx="28">
                  <c:v>997788.34755088389</c:v>
                </c:pt>
                <c:pt idx="29">
                  <c:v>1017518.2047842756</c:v>
                </c:pt>
                <c:pt idx="30">
                  <c:v>1037248.0620176673</c:v>
                </c:pt>
                <c:pt idx="31">
                  <c:v>1056977.9192510592</c:v>
                </c:pt>
                <c:pt idx="32">
                  <c:v>1076707.7764844508</c:v>
                </c:pt>
                <c:pt idx="33">
                  <c:v>1100566.597274693</c:v>
                </c:pt>
                <c:pt idx="34">
                  <c:v>1124425.4180649351</c:v>
                </c:pt>
                <c:pt idx="35">
                  <c:v>1148284.2388551773</c:v>
                </c:pt>
              </c:numCache>
            </c:numRef>
          </c:val>
          <c:extLst xmlns:c16r2="http://schemas.microsoft.com/office/drawing/2015/06/chart">
            <c:ext xmlns:c16="http://schemas.microsoft.com/office/drawing/2014/chart" uri="{C3380CC4-5D6E-409C-BE32-E72D297353CC}">
              <c16:uniqueId val="{00000007-72BF-4A27-A346-BE87B6A31BDA}"/>
            </c:ext>
          </c:extLst>
        </c:ser>
        <c:ser>
          <c:idx val="8"/>
          <c:order val="7"/>
          <c:tx>
            <c:strRef>
              <c:f>'HT1'!$V$43</c:f>
              <c:strCache>
                <c:ptCount val="1"/>
                <c:pt idx="0">
                  <c:v>Bio-LPG</c:v>
                </c:pt>
              </c:strCache>
            </c:strRef>
          </c:tx>
          <c:spPr>
            <a:solidFill>
              <a:schemeClr val="accent3">
                <a:lumMod val="60000"/>
              </a:schemeClr>
            </a:solidFill>
            <a:ln>
              <a:noFill/>
            </a:ln>
            <a:effectLst/>
          </c:spPr>
          <c:invertIfNegative val="0"/>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'HT1'!$W$43:$BF$43</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08-72BF-4A27-A346-BE87B6A31BDA}"/>
            </c:ext>
          </c:extLst>
        </c:ser>
        <c:dLbls>
          <c:showLegendKey val="0"/>
          <c:showVal val="0"/>
          <c:showCatName val="0"/>
          <c:showSerName val="0"/>
          <c:showPercent val="0"/>
          <c:showBubbleSize val="0"/>
        </c:dLbls>
        <c:gapWidth val="150"/>
        <c:overlap val="100"/>
        <c:axId val="3902080"/>
        <c:axId val="3907968"/>
      </c:barChart>
      <c:lineChart>
        <c:grouping val="standard"/>
        <c:varyColors val="0"/>
        <c:ser>
          <c:idx val="9"/>
          <c:order val="8"/>
          <c:tx>
            <c:strRef>
              <c:f>'HT1'!$V$44</c:f>
              <c:strCache>
                <c:ptCount val="1"/>
                <c:pt idx="0">
                  <c:v>Total</c:v>
                </c:pt>
              </c:strCache>
            </c:strRef>
          </c:tx>
          <c:spPr>
            <a:ln w="28575" cap="rnd">
              <a:solidFill>
                <a:sysClr val="windowText" lastClr="000000"/>
              </a:solidFill>
              <a:round/>
            </a:ln>
            <a:effectLst/>
          </c:spPr>
          <c:marker>
            <c:symbol val="none"/>
          </c:marker>
          <c:cat>
            <c:numRef>
              <c:f>'HT1'!$W$35:$BF$35</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'HT1'!$W$44:$BF$44</c:f>
              <c:numCache>
                <c:formatCode>#,##0</c:formatCode>
                <c:ptCount val="36"/>
                <c:pt idx="0">
                  <c:v>488999.69295146159</c:v>
                </c:pt>
                <c:pt idx="1">
                  <c:v>488999.69295146159</c:v>
                </c:pt>
                <c:pt idx="2">
                  <c:v>488999.69295146159</c:v>
                </c:pt>
                <c:pt idx="3">
                  <c:v>529316.54933436634</c:v>
                </c:pt>
                <c:pt idx="4">
                  <c:v>568915.30818137445</c:v>
                </c:pt>
                <c:pt idx="5">
                  <c:v>606433.73655783257</c:v>
                </c:pt>
                <c:pt idx="6">
                  <c:v>650976.26652615075</c:v>
                </c:pt>
                <c:pt idx="7">
                  <c:v>688275.03339457989</c:v>
                </c:pt>
                <c:pt idx="8">
                  <c:v>723334.65092386538</c:v>
                </c:pt>
                <c:pt idx="9">
                  <c:v>759091.44477285538</c:v>
                </c:pt>
                <c:pt idx="10">
                  <c:v>804076.0817676424</c:v>
                </c:pt>
                <c:pt idx="11">
                  <c:v>877747.19623789762</c:v>
                </c:pt>
                <c:pt idx="12">
                  <c:v>952002.70522552368</c:v>
                </c:pt>
                <c:pt idx="13">
                  <c:v>1046466.0813908181</c:v>
                </c:pt>
                <c:pt idx="14">
                  <c:v>1134076.3520854472</c:v>
                </c:pt>
                <c:pt idx="15">
                  <c:v>1218300.759624552</c:v>
                </c:pt>
                <c:pt idx="16">
                  <c:v>1296480.4220361426</c:v>
                </c:pt>
                <c:pt idx="17">
                  <c:v>1371089.7580383541</c:v>
                </c:pt>
                <c:pt idx="18">
                  <c:v>1464059.4896087889</c:v>
                </c:pt>
                <c:pt idx="19">
                  <c:v>1689069.0569869287</c:v>
                </c:pt>
                <c:pt idx="20">
                  <c:v>1900193.2714490832</c:v>
                </c:pt>
                <c:pt idx="21">
                  <c:v>2105984.349115354</c:v>
                </c:pt>
                <c:pt idx="22">
                  <c:v>2306400.3409330253</c:v>
                </c:pt>
                <c:pt idx="23">
                  <c:v>2586072.8095098548</c:v>
                </c:pt>
                <c:pt idx="24">
                  <c:v>2830408.6753054531</c:v>
                </c:pt>
                <c:pt idx="25">
                  <c:v>3068735.9235131536</c:v>
                </c:pt>
                <c:pt idx="26">
                  <c:v>3284970.9598249621</c:v>
                </c:pt>
                <c:pt idx="27">
                  <c:v>3485204.4966872782</c:v>
                </c:pt>
                <c:pt idx="28">
                  <c:v>3666831.2788703116</c:v>
                </c:pt>
                <c:pt idx="29">
                  <c:v>3848753.1425340199</c:v>
                </c:pt>
                <c:pt idx="30">
                  <c:v>4015332.7944441093</c:v>
                </c:pt>
                <c:pt idx="31">
                  <c:v>4170446.3556833626</c:v>
                </c:pt>
                <c:pt idx="32">
                  <c:v>4314923.5050026625</c:v>
                </c:pt>
                <c:pt idx="33">
                  <c:v>4455858.7405972863</c:v>
                </c:pt>
                <c:pt idx="34">
                  <c:v>4586333.5334212948</c:v>
                </c:pt>
                <c:pt idx="35">
                  <c:v>4712353.2766244691</c:v>
                </c:pt>
              </c:numCache>
            </c:numRef>
          </c:val>
          <c:smooth val="0"/>
          <c:extLst xmlns:c16r2="http://schemas.microsoft.com/office/drawing/2015/06/chart">
            <c:ext xmlns:c16="http://schemas.microsoft.com/office/drawing/2014/chart" uri="{C3380CC4-5D6E-409C-BE32-E72D297353CC}">
              <c16:uniqueId val="{00000009-72BF-4A27-A346-BE87B6A31BDA}"/>
            </c:ext>
          </c:extLst>
        </c:ser>
        <c:dLbls>
          <c:showLegendKey val="0"/>
          <c:showVal val="0"/>
          <c:showCatName val="0"/>
          <c:showSerName val="0"/>
          <c:showPercent val="0"/>
          <c:showBubbleSize val="0"/>
        </c:dLbls>
        <c:marker val="1"/>
        <c:smooth val="0"/>
        <c:axId val="3902080"/>
        <c:axId val="3907968"/>
      </c:lineChart>
      <c:catAx>
        <c:axId val="3902080"/>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3907968"/>
        <c:crosses val="autoZero"/>
        <c:auto val="1"/>
        <c:lblAlgn val="ctr"/>
        <c:lblOffset val="100"/>
        <c:tickLblSkip val="5"/>
        <c:tickMarkSkip val="5"/>
        <c:noMultiLvlLbl val="0"/>
      </c:catAx>
      <c:valAx>
        <c:axId val="3907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US"/>
                  <a:t>Number of installations</a:t>
                </a:r>
              </a:p>
            </c:rich>
          </c:tx>
          <c:layout>
            <c:manualLayout>
              <c:xMode val="edge"/>
              <c:yMode val="edge"/>
              <c:x val="2.6211700336700335E-2"/>
              <c:y val="0.19895641762452107"/>
            </c:manualLayout>
          </c:layout>
          <c:overlay val="0"/>
        </c:title>
        <c:numFmt formatCode="#,##0" sourceLinked="1"/>
        <c:majorTickMark val="none"/>
        <c:minorTickMark val="none"/>
        <c:tickLblPos val="nextTo"/>
        <c:spPr>
          <a:noFill/>
          <a:ln>
            <a:noFill/>
          </a:ln>
          <a:effectLst/>
        </c:spPr>
        <c:txPr>
          <a:bodyPr rot="-60000000" vert="horz"/>
          <a:lstStyle/>
          <a:p>
            <a:pPr>
              <a:defRPr/>
            </a:pPr>
            <a:endParaRPr lang="en-US"/>
          </a:p>
        </c:txPr>
        <c:crossAx val="3902080"/>
        <c:crosses val="autoZero"/>
        <c:crossBetween val="between"/>
        <c:majorUnit val="2000000"/>
        <c:dispUnits>
          <c:builtInUnit val="millions"/>
          <c:dispUnitsLbl>
            <c:tx>
              <c:rich>
                <a:bodyPr rot="-5400000" vert="horz"/>
                <a:lstStyle/>
                <a:p>
                  <a:pPr>
                    <a:defRPr/>
                  </a:pPr>
                  <a:r>
                    <a:rPr lang="en-GB"/>
                    <a:t>(Millions)</a:t>
                  </a:r>
                </a:p>
              </c:rich>
            </c:tx>
            <c:spPr>
              <a:noFill/>
              <a:ln>
                <a:noFill/>
              </a:ln>
              <a:effectLst/>
            </c:spPr>
          </c:dispUnitsLbl>
        </c:dispUnits>
      </c:valAx>
      <c:spPr>
        <a:noFill/>
        <a:ln>
          <a:noFill/>
        </a:ln>
        <a:effectLst/>
      </c:spPr>
    </c:plotArea>
    <c:legend>
      <c:legendPos val="b"/>
      <c:layout>
        <c:manualLayout>
          <c:xMode val="edge"/>
          <c:yMode val="edge"/>
          <c:x val="5.8517487509865077E-3"/>
          <c:y val="0.79913804130756572"/>
          <c:w val="0.97711214606636521"/>
          <c:h val="0.1831073897451753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194895591647338E-2"/>
          <c:y val="5.5588249331806026E-2"/>
          <c:w val="0.8634531364769692"/>
          <c:h val="0.75989600769671883"/>
        </c:manualLayout>
      </c:layout>
      <c:lineChart>
        <c:grouping val="standard"/>
        <c:varyColors val="0"/>
        <c:ser>
          <c:idx val="0"/>
          <c:order val="0"/>
          <c:tx>
            <c:strRef>
              <c:f>'HT2'!$M$8</c:f>
              <c:strCache>
                <c:ptCount val="1"/>
                <c:pt idx="0">
                  <c:v>Community Renewables</c:v>
                </c:pt>
              </c:strCache>
            </c:strRef>
          </c:tx>
          <c:spPr>
            <a:ln w="28575" cap="rnd" cmpd="sng" algn="ctr">
              <a:solidFill>
                <a:srgbClr val="E64097"/>
              </a:solidFill>
              <a:prstDash val="solid"/>
              <a:round/>
              <a:headEnd type="none" w="med" len="med"/>
              <a:tailEnd type="none" w="med" len="med"/>
            </a:ln>
          </c:spPr>
          <c:marker>
            <c:symbol val="none"/>
          </c:marker>
          <c:cat>
            <c:numRef>
              <c:f>'HT2'!$N$7:$U$7</c:f>
              <c:numCache>
                <c:formatCode>###0</c:formatCode>
                <c:ptCount val="8"/>
                <c:pt idx="0">
                  <c:v>2017</c:v>
                </c:pt>
                <c:pt idx="1">
                  <c:v>2020</c:v>
                </c:pt>
                <c:pt idx="2">
                  <c:v>2025</c:v>
                </c:pt>
                <c:pt idx="3">
                  <c:v>2030</c:v>
                </c:pt>
                <c:pt idx="4">
                  <c:v>2035</c:v>
                </c:pt>
                <c:pt idx="5">
                  <c:v>2040</c:v>
                </c:pt>
                <c:pt idx="6">
                  <c:v>2045</c:v>
                </c:pt>
                <c:pt idx="7">
                  <c:v>2050</c:v>
                </c:pt>
              </c:numCache>
            </c:numRef>
          </c:cat>
          <c:val>
            <c:numRef>
              <c:f>'HT2'!$N$8:$U$8</c:f>
              <c:numCache>
                <c:formatCode>#,##0</c:formatCode>
                <c:ptCount val="8"/>
                <c:pt idx="0">
                  <c:v>450000</c:v>
                </c:pt>
                <c:pt idx="1">
                  <c:v>574406.55122238817</c:v>
                </c:pt>
                <c:pt idx="2">
                  <c:v>766705.81706081994</c:v>
                </c:pt>
                <c:pt idx="3">
                  <c:v>983991.11686606565</c:v>
                </c:pt>
                <c:pt idx="4">
                  <c:v>1236032.7560803485</c:v>
                </c:pt>
                <c:pt idx="5">
                  <c:v>1439627.2675299027</c:v>
                </c:pt>
                <c:pt idx="6">
                  <c:v>1624496.1240353347</c:v>
                </c:pt>
                <c:pt idx="7">
                  <c:v>1846568.4777103546</c:v>
                </c:pt>
              </c:numCache>
            </c:numRef>
          </c:val>
          <c:smooth val="0"/>
          <c:extLst xmlns:c16r2="http://schemas.microsoft.com/office/drawing/2015/06/chart">
            <c:ext xmlns:c16="http://schemas.microsoft.com/office/drawing/2014/chart" uri="{C3380CC4-5D6E-409C-BE32-E72D297353CC}">
              <c16:uniqueId val="{00000000-3819-406E-A8C9-8B01D2B3E06C}"/>
            </c:ext>
          </c:extLst>
        </c:ser>
        <c:ser>
          <c:idx val="1"/>
          <c:order val="1"/>
          <c:tx>
            <c:strRef>
              <c:f>'HT2'!$M$9</c:f>
              <c:strCache>
                <c:ptCount val="1"/>
                <c:pt idx="0">
                  <c:v>Two Degrees</c:v>
                </c:pt>
              </c:strCache>
            </c:strRef>
          </c:tx>
          <c:spPr>
            <a:ln w="28575" cap="rnd" cmpd="sng" algn="ctr">
              <a:solidFill>
                <a:srgbClr val="78A22F"/>
              </a:solidFill>
              <a:prstDash val="solid"/>
              <a:round/>
              <a:headEnd type="none" w="med" len="med"/>
              <a:tailEnd type="none" w="med" len="med"/>
            </a:ln>
          </c:spPr>
          <c:marker>
            <c:symbol val="none"/>
          </c:marker>
          <c:cat>
            <c:numRef>
              <c:f>'HT2'!$N$7:$U$7</c:f>
              <c:numCache>
                <c:formatCode>###0</c:formatCode>
                <c:ptCount val="8"/>
                <c:pt idx="0">
                  <c:v>2017</c:v>
                </c:pt>
                <c:pt idx="1">
                  <c:v>2020</c:v>
                </c:pt>
                <c:pt idx="2">
                  <c:v>2025</c:v>
                </c:pt>
                <c:pt idx="3">
                  <c:v>2030</c:v>
                </c:pt>
                <c:pt idx="4">
                  <c:v>2035</c:v>
                </c:pt>
                <c:pt idx="5">
                  <c:v>2040</c:v>
                </c:pt>
                <c:pt idx="6">
                  <c:v>2045</c:v>
                </c:pt>
                <c:pt idx="7">
                  <c:v>2050</c:v>
                </c:pt>
              </c:numCache>
            </c:numRef>
          </c:cat>
          <c:val>
            <c:numRef>
              <c:f>'HT2'!$N$9:$U$9</c:f>
              <c:numCache>
                <c:formatCode>#,##0</c:formatCode>
                <c:ptCount val="8"/>
                <c:pt idx="0">
                  <c:v>450000</c:v>
                </c:pt>
                <c:pt idx="1">
                  <c:v>698813.10244477645</c:v>
                </c:pt>
                <c:pt idx="2">
                  <c:v>1083411.6341216401</c:v>
                </c:pt>
                <c:pt idx="3">
                  <c:v>1517982.233732132</c:v>
                </c:pt>
                <c:pt idx="4">
                  <c:v>2022065.5121606966</c:v>
                </c:pt>
                <c:pt idx="5">
                  <c:v>2429254.535059806</c:v>
                </c:pt>
                <c:pt idx="6">
                  <c:v>2798992.2480706698</c:v>
                </c:pt>
                <c:pt idx="7">
                  <c:v>3243136.9554207097</c:v>
                </c:pt>
              </c:numCache>
            </c:numRef>
          </c:val>
          <c:smooth val="0"/>
          <c:extLst xmlns:c16r2="http://schemas.microsoft.com/office/drawing/2015/06/chart">
            <c:ext xmlns:c16="http://schemas.microsoft.com/office/drawing/2014/chart" uri="{C3380CC4-5D6E-409C-BE32-E72D297353CC}">
              <c16:uniqueId val="{00000001-3819-406E-A8C9-8B01D2B3E06C}"/>
            </c:ext>
          </c:extLst>
        </c:ser>
        <c:ser>
          <c:idx val="2"/>
          <c:order val="2"/>
          <c:tx>
            <c:strRef>
              <c:f>'HT2'!$M$10</c:f>
              <c:strCache>
                <c:ptCount val="1"/>
                <c:pt idx="0">
                  <c:v>Steady Progression</c:v>
                </c:pt>
              </c:strCache>
            </c:strRef>
          </c:tx>
          <c:spPr>
            <a:ln w="28575" cap="rnd" cmpd="sng" algn="ctr">
              <a:solidFill>
                <a:srgbClr val="FFC222"/>
              </a:solidFill>
              <a:prstDash val="solid"/>
              <a:round/>
              <a:headEnd type="none" w="med" len="med"/>
              <a:tailEnd type="none" w="med" len="med"/>
            </a:ln>
          </c:spPr>
          <c:marker>
            <c:symbol val="none"/>
          </c:marker>
          <c:cat>
            <c:numRef>
              <c:f>'HT2'!$N$7:$U$7</c:f>
              <c:numCache>
                <c:formatCode>###0</c:formatCode>
                <c:ptCount val="8"/>
                <c:pt idx="0">
                  <c:v>2017</c:v>
                </c:pt>
                <c:pt idx="1">
                  <c:v>2020</c:v>
                </c:pt>
                <c:pt idx="2">
                  <c:v>2025</c:v>
                </c:pt>
                <c:pt idx="3">
                  <c:v>2030</c:v>
                </c:pt>
                <c:pt idx="4">
                  <c:v>2035</c:v>
                </c:pt>
                <c:pt idx="5">
                  <c:v>2040</c:v>
                </c:pt>
                <c:pt idx="6">
                  <c:v>2045</c:v>
                </c:pt>
                <c:pt idx="7">
                  <c:v>2050</c:v>
                </c:pt>
              </c:numCache>
            </c:numRef>
          </c:cat>
          <c:val>
            <c:numRef>
              <c:f>'HT2'!$N$10:$U$10</c:f>
              <c:numCache>
                <c:formatCode>#,##0</c:formatCode>
                <c:ptCount val="8"/>
                <c:pt idx="0">
                  <c:v>450000</c:v>
                </c:pt>
                <c:pt idx="1">
                  <c:v>512203.27561119408</c:v>
                </c:pt>
                <c:pt idx="2">
                  <c:v>608352.90853040991</c:v>
                </c:pt>
                <c:pt idx="3">
                  <c:v>716995.55843303283</c:v>
                </c:pt>
                <c:pt idx="4">
                  <c:v>843016.37804017426</c:v>
                </c:pt>
                <c:pt idx="5">
                  <c:v>944813.63376495137</c:v>
                </c:pt>
                <c:pt idx="6">
                  <c:v>1037248.0620176673</c:v>
                </c:pt>
                <c:pt idx="7">
                  <c:v>1148284.2388551773</c:v>
                </c:pt>
              </c:numCache>
            </c:numRef>
          </c:val>
          <c:smooth val="0"/>
          <c:extLst xmlns:c16r2="http://schemas.microsoft.com/office/drawing/2015/06/chart">
            <c:ext xmlns:c16="http://schemas.microsoft.com/office/drawing/2014/chart" uri="{C3380CC4-5D6E-409C-BE32-E72D297353CC}">
              <c16:uniqueId val="{00000002-3819-406E-A8C9-8B01D2B3E06C}"/>
            </c:ext>
          </c:extLst>
        </c:ser>
        <c:ser>
          <c:idx val="3"/>
          <c:order val="3"/>
          <c:tx>
            <c:strRef>
              <c:f>'HT2'!$M$11</c:f>
              <c:strCache>
                <c:ptCount val="1"/>
                <c:pt idx="0">
                  <c:v>Consumer Evolution</c:v>
                </c:pt>
              </c:strCache>
            </c:strRef>
          </c:tx>
          <c:spPr>
            <a:ln w="28575" cap="rnd" cmpd="sng" algn="ctr">
              <a:solidFill>
                <a:srgbClr val="1D1160"/>
              </a:solidFill>
              <a:prstDash val="solid"/>
              <a:round/>
              <a:headEnd type="none" w="med" len="med"/>
              <a:tailEnd type="none" w="med" len="med"/>
            </a:ln>
          </c:spPr>
          <c:marker>
            <c:symbol val="none"/>
          </c:marker>
          <c:cat>
            <c:numRef>
              <c:f>'HT2'!$N$7:$U$7</c:f>
              <c:numCache>
                <c:formatCode>###0</c:formatCode>
                <c:ptCount val="8"/>
                <c:pt idx="0">
                  <c:v>2017</c:v>
                </c:pt>
                <c:pt idx="1">
                  <c:v>2020</c:v>
                </c:pt>
                <c:pt idx="2">
                  <c:v>2025</c:v>
                </c:pt>
                <c:pt idx="3">
                  <c:v>2030</c:v>
                </c:pt>
                <c:pt idx="4">
                  <c:v>2035</c:v>
                </c:pt>
                <c:pt idx="5">
                  <c:v>2040</c:v>
                </c:pt>
                <c:pt idx="6">
                  <c:v>2045</c:v>
                </c:pt>
                <c:pt idx="7">
                  <c:v>2050</c:v>
                </c:pt>
              </c:numCache>
            </c:numRef>
          </c:cat>
          <c:val>
            <c:numRef>
              <c:f>'HT2'!$N$11:$U$11</c:f>
              <c:numCache>
                <c:formatCode>#,##0</c:formatCode>
                <c:ptCount val="8"/>
                <c:pt idx="0">
                  <c:v>450000</c:v>
                </c:pt>
                <c:pt idx="1">
                  <c:v>480431.12026616809</c:v>
                </c:pt>
                <c:pt idx="2">
                  <c:v>523977.84628966945</c:v>
                </c:pt>
                <c:pt idx="3">
                  <c:v>569231.91969790671</c:v>
                </c:pt>
                <c:pt idx="4">
                  <c:v>617637.71028080618</c:v>
                </c:pt>
                <c:pt idx="5">
                  <c:v>654092.39649567602</c:v>
                </c:pt>
                <c:pt idx="6">
                  <c:v>685491.84342524025</c:v>
                </c:pt>
                <c:pt idx="7">
                  <c:v>721437.14381295815</c:v>
                </c:pt>
              </c:numCache>
            </c:numRef>
          </c:val>
          <c:smooth val="0"/>
          <c:extLst xmlns:c16r2="http://schemas.microsoft.com/office/drawing/2015/06/chart">
            <c:ext xmlns:c16="http://schemas.microsoft.com/office/drawing/2014/chart" uri="{C3380CC4-5D6E-409C-BE32-E72D297353CC}">
              <c16:uniqueId val="{00000003-3819-406E-A8C9-8B01D2B3E06C}"/>
            </c:ext>
          </c:extLst>
        </c:ser>
        <c:dLbls>
          <c:showLegendKey val="0"/>
          <c:showVal val="0"/>
          <c:showCatName val="0"/>
          <c:showSerName val="0"/>
          <c:showPercent val="0"/>
          <c:showBubbleSize val="0"/>
        </c:dLbls>
        <c:marker val="1"/>
        <c:smooth val="0"/>
        <c:axId val="161764480"/>
        <c:axId val="161766016"/>
      </c:lineChart>
      <c:catAx>
        <c:axId val="161764480"/>
        <c:scaling>
          <c:orientation val="minMax"/>
        </c:scaling>
        <c:delete val="0"/>
        <c:axPos val="b"/>
        <c:numFmt formatCode="###0" sourceLinked="1"/>
        <c:majorTickMark val="out"/>
        <c:minorTickMark val="none"/>
        <c:tickLblPos val="nextTo"/>
        <c:txPr>
          <a:bodyPr rot="0" vert="horz"/>
          <a:lstStyle/>
          <a:p>
            <a:pPr>
              <a:defRPr/>
            </a:pPr>
            <a:endParaRPr lang="en-US"/>
          </a:p>
        </c:txPr>
        <c:crossAx val="161766016"/>
        <c:crosses val="autoZero"/>
        <c:auto val="1"/>
        <c:lblAlgn val="ctr"/>
        <c:lblOffset val="100"/>
        <c:noMultiLvlLbl val="0"/>
      </c:catAx>
      <c:valAx>
        <c:axId val="161766016"/>
        <c:scaling>
          <c:orientation val="minMax"/>
        </c:scaling>
        <c:delete val="0"/>
        <c:axPos val="l"/>
        <c:majorGridlines>
          <c:spPr>
            <a:ln>
              <a:solidFill>
                <a:schemeClr val="bg1">
                  <a:lumMod val="75000"/>
                </a:schemeClr>
              </a:solidFill>
            </a:ln>
          </c:spPr>
        </c:majorGridlines>
        <c:numFmt formatCode="0.0" sourceLinked="0"/>
        <c:majorTickMark val="out"/>
        <c:minorTickMark val="none"/>
        <c:tickLblPos val="nextTo"/>
        <c:crossAx val="161764480"/>
        <c:crosses val="autoZero"/>
        <c:crossBetween val="midCat"/>
        <c:dispUnits>
          <c:builtInUnit val="millions"/>
          <c:dispUnitsLbl>
            <c:layout>
              <c:manualLayout>
                <c:xMode val="edge"/>
                <c:yMode val="edge"/>
                <c:x val="8.4113255384900398E-3"/>
                <c:y val="0.33084281928044662"/>
              </c:manualLayout>
            </c:layout>
          </c:dispUnitsLbl>
        </c:dispUnits>
      </c:valAx>
    </c:plotArea>
    <c:legend>
      <c:legendPos val="b"/>
      <c:layout>
        <c:manualLayout>
          <c:xMode val="edge"/>
          <c:yMode val="edge"/>
          <c:x val="3.0236550063138277E-2"/>
          <c:y val="0.87293736850923964"/>
          <c:w val="0.93227356605302703"/>
          <c:h val="0.10935429888365462"/>
        </c:manualLayout>
      </c:layout>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5"/>
          <c:order val="0"/>
          <c:tx>
            <c:strRef>
              <c:f>'5.1'!$N$14</c:f>
              <c:strCache>
                <c:ptCount val="1"/>
                <c:pt idx="0">
                  <c:v>Interconnectors</c:v>
                </c:pt>
              </c:strCache>
            </c:strRef>
          </c:tx>
          <c:spPr>
            <a:solidFill>
              <a:schemeClr val="accent1"/>
            </a:solidFill>
            <a:ln>
              <a:solidFill>
                <a:schemeClr val="accent1"/>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'5.1'!$O$14:$Y$14</c:f>
              <c:numCache>
                <c:formatCode>0.0</c:formatCode>
                <c:ptCount val="11"/>
                <c:pt idx="0">
                  <c:v>3.95</c:v>
                </c:pt>
                <c:pt idx="2">
                  <c:v>16.504999999999999</c:v>
                </c:pt>
                <c:pt idx="3">
                  <c:v>19.75</c:v>
                </c:pt>
                <c:pt idx="4">
                  <c:v>15.05</c:v>
                </c:pt>
                <c:pt idx="5">
                  <c:v>9.75</c:v>
                </c:pt>
                <c:pt idx="7">
                  <c:v>16.504999999999999</c:v>
                </c:pt>
                <c:pt idx="8">
                  <c:v>19.75</c:v>
                </c:pt>
                <c:pt idx="9">
                  <c:v>15.05</c:v>
                </c:pt>
                <c:pt idx="10">
                  <c:v>9.75</c:v>
                </c:pt>
              </c:numCache>
            </c:numRef>
          </c:val>
          <c:extLst xmlns:c16r2="http://schemas.microsoft.com/office/drawing/2015/06/chart">
            <c:ext xmlns:c16="http://schemas.microsoft.com/office/drawing/2014/chart" uri="{C3380CC4-5D6E-409C-BE32-E72D297353CC}">
              <c16:uniqueId val="{00000000-75C0-4AD3-8556-801D48753F28}"/>
            </c:ext>
          </c:extLst>
        </c:ser>
        <c:ser>
          <c:idx val="0"/>
          <c:order val="1"/>
          <c:tx>
            <c:strRef>
              <c:f>'5.1'!$N$9</c:f>
              <c:strCache>
                <c:ptCount val="1"/>
                <c:pt idx="0">
                  <c:v>Biomass</c:v>
                </c:pt>
              </c:strCache>
            </c:strRef>
          </c:tx>
          <c:spPr>
            <a:solidFill>
              <a:schemeClr val="accent6"/>
            </a:solidFill>
            <a:ln>
              <a:solidFill>
                <a:schemeClr val="accent6"/>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'5.1'!$O$9:$Y$9</c:f>
              <c:numCache>
                <c:formatCode>0.0</c:formatCode>
                <c:ptCount val="11"/>
                <c:pt idx="0">
                  <c:v>3.2936306999999996</c:v>
                </c:pt>
                <c:pt idx="2">
                  <c:v>6.1999120000000003</c:v>
                </c:pt>
                <c:pt idx="3">
                  <c:v>5.8560499999999998</c:v>
                </c:pt>
                <c:pt idx="4">
                  <c:v>4.712459</c:v>
                </c:pt>
                <c:pt idx="5">
                  <c:v>4.5864120000000002</c:v>
                </c:pt>
                <c:pt idx="7">
                  <c:v>5.7737919999999994</c:v>
                </c:pt>
                <c:pt idx="8">
                  <c:v>3.6576070000000001</c:v>
                </c:pt>
                <c:pt idx="9">
                  <c:v>1.79925</c:v>
                </c:pt>
                <c:pt idx="10">
                  <c:v>1.7734380000000001</c:v>
                </c:pt>
              </c:numCache>
            </c:numRef>
          </c:val>
          <c:extLst xmlns:c16r2="http://schemas.microsoft.com/office/drawing/2015/06/chart">
            <c:ext xmlns:c16="http://schemas.microsoft.com/office/drawing/2014/chart" uri="{C3380CC4-5D6E-409C-BE32-E72D297353CC}">
              <c16:uniqueId val="{00000001-75C0-4AD3-8556-801D48753F28}"/>
            </c:ext>
          </c:extLst>
        </c:ser>
        <c:ser>
          <c:idx val="1"/>
          <c:order val="2"/>
          <c:tx>
            <c:strRef>
              <c:f>'5.1'!$N$10</c:f>
              <c:strCache>
                <c:ptCount val="1"/>
                <c:pt idx="0">
                  <c:v>CCS</c:v>
                </c:pt>
              </c:strCache>
            </c:strRef>
          </c:tx>
          <c:spPr>
            <a:solidFill>
              <a:srgbClr val="FF0066"/>
            </a:solidFill>
            <a:ln>
              <a:solidFill>
                <a:srgbClr val="FF0066"/>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'5.1'!$O$10:$Y$10</c:f>
              <c:numCache>
                <c:formatCode>0.0</c:formatCode>
                <c:ptCount val="11"/>
                <c:pt idx="0">
                  <c:v>0</c:v>
                </c:pt>
                <c:pt idx="2">
                  <c:v>0</c:v>
                </c:pt>
                <c:pt idx="3">
                  <c:v>0.9</c:v>
                </c:pt>
                <c:pt idx="4">
                  <c:v>0</c:v>
                </c:pt>
                <c:pt idx="5">
                  <c:v>0</c:v>
                </c:pt>
                <c:pt idx="7">
                  <c:v>0</c:v>
                </c:pt>
                <c:pt idx="8">
                  <c:v>12.1</c:v>
                </c:pt>
                <c:pt idx="9">
                  <c:v>6.7</c:v>
                </c:pt>
                <c:pt idx="10">
                  <c:v>0</c:v>
                </c:pt>
              </c:numCache>
            </c:numRef>
          </c:val>
          <c:extLst xmlns:c16r2="http://schemas.microsoft.com/office/drawing/2015/06/chart">
            <c:ext xmlns:c16="http://schemas.microsoft.com/office/drawing/2014/chart" uri="{C3380CC4-5D6E-409C-BE32-E72D297353CC}">
              <c16:uniqueId val="{00000002-75C0-4AD3-8556-801D48753F28}"/>
            </c:ext>
          </c:extLst>
        </c:ser>
        <c:ser>
          <c:idx val="12"/>
          <c:order val="3"/>
          <c:tx>
            <c:strRef>
              <c:f>'5.1'!$N$24</c:f>
              <c:strCache>
                <c:ptCount val="1"/>
                <c:pt idx="0">
                  <c:v>Waste</c:v>
                </c:pt>
              </c:strCache>
            </c:strRef>
          </c:tx>
          <c:spPr>
            <a:solidFill>
              <a:schemeClr val="accent4">
                <a:lumMod val="40000"/>
                <a:lumOff val="60000"/>
              </a:schemeClr>
            </a:solidFill>
            <a:ln>
              <a:solidFill>
                <a:schemeClr val="accent4">
                  <a:lumMod val="40000"/>
                  <a:lumOff val="60000"/>
                </a:schemeClr>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'5.1'!$O$24:$Y$24</c:f>
              <c:numCache>
                <c:formatCode>0.0</c:formatCode>
                <c:ptCount val="11"/>
                <c:pt idx="0">
                  <c:v>1.3052460000000001</c:v>
                </c:pt>
                <c:pt idx="2">
                  <c:v>2.3320420000000004</c:v>
                </c:pt>
                <c:pt idx="3">
                  <c:v>1.9691799999999999</c:v>
                </c:pt>
                <c:pt idx="4">
                  <c:v>1.7491799999999997</c:v>
                </c:pt>
                <c:pt idx="5">
                  <c:v>2.097029</c:v>
                </c:pt>
                <c:pt idx="7">
                  <c:v>2.5508800000000003</c:v>
                </c:pt>
                <c:pt idx="8">
                  <c:v>1.8886399999999999</c:v>
                </c:pt>
                <c:pt idx="9">
                  <c:v>1.6686399999999999</c:v>
                </c:pt>
                <c:pt idx="10">
                  <c:v>2.2714219999999998</c:v>
                </c:pt>
              </c:numCache>
            </c:numRef>
          </c:val>
          <c:extLst xmlns:c16r2="http://schemas.microsoft.com/office/drawing/2015/06/chart">
            <c:ext xmlns:c16="http://schemas.microsoft.com/office/drawing/2014/chart" uri="{C3380CC4-5D6E-409C-BE32-E72D297353CC}">
              <c16:uniqueId val="{00000003-75C0-4AD3-8556-801D48753F28}"/>
            </c:ext>
          </c:extLst>
        </c:ser>
        <c:ser>
          <c:idx val="3"/>
          <c:order val="4"/>
          <c:tx>
            <c:strRef>
              <c:f>'5.1'!$N$12</c:f>
              <c:strCache>
                <c:ptCount val="1"/>
                <c:pt idx="0">
                  <c:v>Gas</c:v>
                </c:pt>
              </c:strCache>
            </c:strRef>
          </c:tx>
          <c:spPr>
            <a:solidFill>
              <a:schemeClr val="bg1">
                <a:lumMod val="65000"/>
              </a:schemeClr>
            </a:solidFill>
            <a:ln>
              <a:solidFill>
                <a:schemeClr val="bg1">
                  <a:lumMod val="65000"/>
                </a:schemeClr>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'5.1'!$O$12:$Y$12</c:f>
              <c:numCache>
                <c:formatCode>0.0</c:formatCode>
                <c:ptCount val="11"/>
                <c:pt idx="0">
                  <c:v>34.947390707418251</c:v>
                </c:pt>
                <c:pt idx="2">
                  <c:v>31.656080000000003</c:v>
                </c:pt>
                <c:pt idx="3">
                  <c:v>30.666487</c:v>
                </c:pt>
                <c:pt idx="4">
                  <c:v>41.422099000000003</c:v>
                </c:pt>
                <c:pt idx="5">
                  <c:v>43.194318000000003</c:v>
                </c:pt>
                <c:pt idx="7">
                  <c:v>22.838061999999997</c:v>
                </c:pt>
                <c:pt idx="8">
                  <c:v>9.5015269999999994</c:v>
                </c:pt>
                <c:pt idx="9">
                  <c:v>36.230373</c:v>
                </c:pt>
                <c:pt idx="10">
                  <c:v>39.392050000000005</c:v>
                </c:pt>
              </c:numCache>
            </c:numRef>
          </c:val>
          <c:extLst xmlns:c16r2="http://schemas.microsoft.com/office/drawing/2015/06/chart">
            <c:ext xmlns:c16="http://schemas.microsoft.com/office/drawing/2014/chart" uri="{C3380CC4-5D6E-409C-BE32-E72D297353CC}">
              <c16:uniqueId val="{00000004-75C0-4AD3-8556-801D48753F28}"/>
            </c:ext>
          </c:extLst>
        </c:ser>
        <c:ser>
          <c:idx val="2"/>
          <c:order val="5"/>
          <c:tx>
            <c:strRef>
              <c:f>'5.1'!$N$11</c:f>
              <c:strCache>
                <c:ptCount val="1"/>
                <c:pt idx="0">
                  <c:v>Coal</c:v>
                </c:pt>
              </c:strCache>
            </c:strRef>
          </c:tx>
          <c:spPr>
            <a:solidFill>
              <a:schemeClr val="tx1"/>
            </a:solidFill>
            <a:ln>
              <a:solidFill>
                <a:schemeClr val="tx1"/>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'5.1'!$O$11:$Y$11</c:f>
              <c:numCache>
                <c:formatCode>0.0</c:formatCode>
                <c:ptCount val="11"/>
                <c:pt idx="0">
                  <c:v>12.711</c:v>
                </c:pt>
                <c:pt idx="2">
                  <c:v>0</c:v>
                </c:pt>
                <c:pt idx="3">
                  <c:v>0</c:v>
                </c:pt>
                <c:pt idx="4">
                  <c:v>0</c:v>
                </c:pt>
                <c:pt idx="5">
                  <c:v>0</c:v>
                </c:pt>
                <c:pt idx="7">
                  <c:v>0</c:v>
                </c:pt>
                <c:pt idx="8">
                  <c:v>0</c:v>
                </c:pt>
                <c:pt idx="9">
                  <c:v>0</c:v>
                </c:pt>
                <c:pt idx="10">
                  <c:v>0</c:v>
                </c:pt>
              </c:numCache>
            </c:numRef>
          </c:val>
          <c:extLst xmlns:c16r2="http://schemas.microsoft.com/office/drawing/2015/06/chart">
            <c:ext xmlns:c16="http://schemas.microsoft.com/office/drawing/2014/chart" uri="{C3380CC4-5D6E-409C-BE32-E72D297353CC}">
              <c16:uniqueId val="{00000005-75C0-4AD3-8556-801D48753F28}"/>
            </c:ext>
          </c:extLst>
        </c:ser>
        <c:ser>
          <c:idx val="4"/>
          <c:order val="6"/>
          <c:tx>
            <c:strRef>
              <c:f>'5.1'!$N$13</c:f>
              <c:strCache>
                <c:ptCount val="1"/>
                <c:pt idx="0">
                  <c:v>Hydro</c:v>
                </c:pt>
              </c:strCache>
            </c:strRef>
          </c:tx>
          <c:spPr>
            <a:solidFill>
              <a:srgbClr val="6CBE87"/>
            </a:solidFill>
            <a:ln>
              <a:solidFill>
                <a:srgbClr val="6CBE87"/>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'5.1'!$O$13:$Y$13</c:f>
              <c:numCache>
                <c:formatCode>0.0</c:formatCode>
                <c:ptCount val="11"/>
                <c:pt idx="0">
                  <c:v>1.7900035712782678</c:v>
                </c:pt>
                <c:pt idx="2">
                  <c:v>2.1568869999999998</c:v>
                </c:pt>
                <c:pt idx="3">
                  <c:v>2.007028</c:v>
                </c:pt>
                <c:pt idx="4">
                  <c:v>1.9649479999999999</c:v>
                </c:pt>
                <c:pt idx="5">
                  <c:v>2.022475</c:v>
                </c:pt>
                <c:pt idx="7">
                  <c:v>2.4360979999999999</c:v>
                </c:pt>
                <c:pt idx="8">
                  <c:v>2.1193090000000003</c:v>
                </c:pt>
                <c:pt idx="9">
                  <c:v>2.0238580000000002</c:v>
                </c:pt>
                <c:pt idx="10">
                  <c:v>2.1604790000000005</c:v>
                </c:pt>
              </c:numCache>
            </c:numRef>
          </c:val>
          <c:extLst xmlns:c16r2="http://schemas.microsoft.com/office/drawing/2015/06/chart">
            <c:ext xmlns:c16="http://schemas.microsoft.com/office/drawing/2014/chart" uri="{C3380CC4-5D6E-409C-BE32-E72D297353CC}">
              <c16:uniqueId val="{00000006-75C0-4AD3-8556-801D48753F28}"/>
            </c:ext>
          </c:extLst>
        </c:ser>
        <c:ser>
          <c:idx val="6"/>
          <c:order val="7"/>
          <c:tx>
            <c:strRef>
              <c:f>'5.1'!$N$15</c:f>
              <c:strCache>
                <c:ptCount val="1"/>
                <c:pt idx="0">
                  <c:v>Marine</c:v>
                </c:pt>
              </c:strCache>
            </c:strRef>
          </c:tx>
          <c:spPr>
            <a:solidFill>
              <a:srgbClr val="00B0F0"/>
            </a:solidFill>
            <a:ln>
              <a:solidFill>
                <a:srgbClr val="00B0F0"/>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'5.1'!$O$15:$Y$15</c:f>
              <c:numCache>
                <c:formatCode>0.0</c:formatCode>
                <c:ptCount val="11"/>
                <c:pt idx="0">
                  <c:v>2.7199999999999998E-2</c:v>
                </c:pt>
                <c:pt idx="2">
                  <c:v>1.9069</c:v>
                </c:pt>
                <c:pt idx="3">
                  <c:v>3.3494000000000002</c:v>
                </c:pt>
                <c:pt idx="4">
                  <c:v>5.3700000000000005E-2</c:v>
                </c:pt>
                <c:pt idx="5">
                  <c:v>2.87E-2</c:v>
                </c:pt>
                <c:pt idx="7">
                  <c:v>4.4368999999999996</c:v>
                </c:pt>
                <c:pt idx="8">
                  <c:v>6.0833999999999993</c:v>
                </c:pt>
                <c:pt idx="9">
                  <c:v>0.93570000000000009</c:v>
                </c:pt>
                <c:pt idx="10">
                  <c:v>6.8699999999999997E-2</c:v>
                </c:pt>
              </c:numCache>
            </c:numRef>
          </c:val>
          <c:extLst xmlns:c16r2="http://schemas.microsoft.com/office/drawing/2015/06/chart">
            <c:ext xmlns:c16="http://schemas.microsoft.com/office/drawing/2014/chart" uri="{C3380CC4-5D6E-409C-BE32-E72D297353CC}">
              <c16:uniqueId val="{00000007-75C0-4AD3-8556-801D48753F28}"/>
            </c:ext>
          </c:extLst>
        </c:ser>
        <c:ser>
          <c:idx val="7"/>
          <c:order val="8"/>
          <c:tx>
            <c:strRef>
              <c:f>'5.1'!$N$16</c:f>
              <c:strCache>
                <c:ptCount val="1"/>
                <c:pt idx="0">
                  <c:v>Nuclear</c:v>
                </c:pt>
              </c:strCache>
            </c:strRef>
          </c:tx>
          <c:spPr>
            <a:solidFill>
              <a:srgbClr val="7030A0"/>
            </a:solidFill>
            <a:ln>
              <a:solidFill>
                <a:srgbClr val="7030A0"/>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'5.1'!$O$16:$Y$16</c:f>
              <c:numCache>
                <c:formatCode>0.0</c:formatCode>
                <c:ptCount val="11"/>
                <c:pt idx="0">
                  <c:v>9.2289999999999992</c:v>
                </c:pt>
                <c:pt idx="2">
                  <c:v>2.8860000000000001</c:v>
                </c:pt>
                <c:pt idx="3">
                  <c:v>9.0259999999999998</c:v>
                </c:pt>
                <c:pt idx="4">
                  <c:v>2.8860000000000001</c:v>
                </c:pt>
                <c:pt idx="5">
                  <c:v>1.216</c:v>
                </c:pt>
                <c:pt idx="7">
                  <c:v>9.0259999999999998</c:v>
                </c:pt>
                <c:pt idx="8">
                  <c:v>18.553000000000001</c:v>
                </c:pt>
                <c:pt idx="9">
                  <c:v>15.212999999999999</c:v>
                </c:pt>
                <c:pt idx="10">
                  <c:v>15.625999999999999</c:v>
                </c:pt>
              </c:numCache>
            </c:numRef>
          </c:val>
          <c:extLst xmlns:c16r2="http://schemas.microsoft.com/office/drawing/2015/06/chart">
            <c:ext xmlns:c16="http://schemas.microsoft.com/office/drawing/2014/chart" uri="{C3380CC4-5D6E-409C-BE32-E72D297353CC}">
              <c16:uniqueId val="{00000008-75C0-4AD3-8556-801D48753F28}"/>
            </c:ext>
          </c:extLst>
        </c:ser>
        <c:ser>
          <c:idx val="14"/>
          <c:order val="9"/>
          <c:tx>
            <c:strRef>
              <c:f>'5.1'!$N$18</c:f>
              <c:strCache>
                <c:ptCount val="1"/>
                <c:pt idx="0">
                  <c:v>Offshore wind</c:v>
                </c:pt>
              </c:strCache>
            </c:strRef>
          </c:tx>
          <c:spPr>
            <a:solidFill>
              <a:srgbClr val="00B050"/>
            </a:solidFill>
            <a:ln>
              <a:solidFill>
                <a:srgbClr val="00B050"/>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'5.1'!$O$18:$Y$18</c:f>
              <c:numCache>
                <c:formatCode>0.0</c:formatCode>
                <c:ptCount val="11"/>
                <c:pt idx="0">
                  <c:v>6.0983000000000001</c:v>
                </c:pt>
                <c:pt idx="2">
                  <c:v>23.585100999999998</c:v>
                </c:pt>
                <c:pt idx="3">
                  <c:v>29.935101</c:v>
                </c:pt>
                <c:pt idx="4">
                  <c:v>24.805299999999999</c:v>
                </c:pt>
                <c:pt idx="5">
                  <c:v>16.8353</c:v>
                </c:pt>
                <c:pt idx="7">
                  <c:v>32.545100999999995</c:v>
                </c:pt>
                <c:pt idx="8">
                  <c:v>43.445101000000001</c:v>
                </c:pt>
                <c:pt idx="9">
                  <c:v>34.9953</c:v>
                </c:pt>
                <c:pt idx="10">
                  <c:v>21.035299999999999</c:v>
                </c:pt>
              </c:numCache>
            </c:numRef>
          </c:val>
          <c:extLst xmlns:c16r2="http://schemas.microsoft.com/office/drawing/2015/06/chart">
            <c:ext xmlns:c16="http://schemas.microsoft.com/office/drawing/2014/chart" uri="{C3380CC4-5D6E-409C-BE32-E72D297353CC}">
              <c16:uniqueId val="{00000009-75C0-4AD3-8556-801D48753F28}"/>
            </c:ext>
          </c:extLst>
        </c:ser>
        <c:ser>
          <c:idx val="13"/>
          <c:order val="10"/>
          <c:tx>
            <c:strRef>
              <c:f>'5.1'!$N$17</c:f>
              <c:strCache>
                <c:ptCount val="1"/>
                <c:pt idx="0">
                  <c:v>Onshore wind</c:v>
                </c:pt>
              </c:strCache>
            </c:strRef>
          </c:tx>
          <c:spPr>
            <a:solidFill>
              <a:srgbClr val="92D050"/>
            </a:solidFill>
            <a:ln>
              <a:solidFill>
                <a:srgbClr val="92D050"/>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'5.1'!$O$17:$Y$17</c:f>
              <c:numCache>
                <c:formatCode>0.0</c:formatCode>
                <c:ptCount val="11"/>
                <c:pt idx="0">
                  <c:v>11.499648664661144</c:v>
                </c:pt>
                <c:pt idx="2">
                  <c:v>23.439120000000003</c:v>
                </c:pt>
                <c:pt idx="3">
                  <c:v>19.536380000000001</c:v>
                </c:pt>
                <c:pt idx="4">
                  <c:v>15.491318999999999</c:v>
                </c:pt>
                <c:pt idx="5">
                  <c:v>20.447748000000001</c:v>
                </c:pt>
                <c:pt idx="7">
                  <c:v>50.67718</c:v>
                </c:pt>
                <c:pt idx="8">
                  <c:v>22.322150000000001</c:v>
                </c:pt>
                <c:pt idx="9">
                  <c:v>16.401790999999999</c:v>
                </c:pt>
                <c:pt idx="10">
                  <c:v>33.394300000000001</c:v>
                </c:pt>
              </c:numCache>
            </c:numRef>
          </c:val>
          <c:extLst xmlns:c16r2="http://schemas.microsoft.com/office/drawing/2015/06/chart">
            <c:ext xmlns:c16="http://schemas.microsoft.com/office/drawing/2014/chart" uri="{C3380CC4-5D6E-409C-BE32-E72D297353CC}">
              <c16:uniqueId val="{0000000A-75C0-4AD3-8556-801D48753F28}"/>
            </c:ext>
          </c:extLst>
        </c:ser>
        <c:ser>
          <c:idx val="10"/>
          <c:order val="11"/>
          <c:tx>
            <c:strRef>
              <c:f>'5.1'!$N$21</c:f>
              <c:strCache>
                <c:ptCount val="1"/>
                <c:pt idx="0">
                  <c:v>Solar</c:v>
                </c:pt>
              </c:strCache>
            </c:strRef>
          </c:tx>
          <c:spPr>
            <a:solidFill>
              <a:srgbClr val="FFFF00"/>
            </a:solidFill>
            <a:ln>
              <a:solidFill>
                <a:srgbClr val="FFFF00"/>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'5.1'!$O$21:$Y$21</c:f>
              <c:numCache>
                <c:formatCode>0.0</c:formatCode>
                <c:ptCount val="11"/>
                <c:pt idx="0">
                  <c:v>12.403824780069989</c:v>
                </c:pt>
                <c:pt idx="2">
                  <c:v>33.036799999999999</c:v>
                </c:pt>
                <c:pt idx="3">
                  <c:v>24.274750000000001</c:v>
                </c:pt>
                <c:pt idx="4">
                  <c:v>16.428799999999999</c:v>
                </c:pt>
                <c:pt idx="5">
                  <c:v>19.772929999999999</c:v>
                </c:pt>
                <c:pt idx="7">
                  <c:v>66.201639999999998</c:v>
                </c:pt>
                <c:pt idx="8">
                  <c:v>43.730110000000003</c:v>
                </c:pt>
                <c:pt idx="9">
                  <c:v>27.310509999999997</c:v>
                </c:pt>
                <c:pt idx="10">
                  <c:v>35.832620000000006</c:v>
                </c:pt>
              </c:numCache>
            </c:numRef>
          </c:val>
          <c:extLst xmlns:c16r2="http://schemas.microsoft.com/office/drawing/2015/06/chart">
            <c:ext xmlns:c16="http://schemas.microsoft.com/office/drawing/2014/chart" uri="{C3380CC4-5D6E-409C-BE32-E72D297353CC}">
              <c16:uniqueId val="{0000000B-75C0-4AD3-8556-801D48753F28}"/>
            </c:ext>
          </c:extLst>
        </c:ser>
        <c:ser>
          <c:idx val="9"/>
          <c:order val="12"/>
          <c:tx>
            <c:strRef>
              <c:f>'5.1'!$N$20</c:f>
              <c:strCache>
                <c:ptCount val="1"/>
                <c:pt idx="0">
                  <c:v>Other thermal</c:v>
                </c:pt>
              </c:strCache>
            </c:strRef>
          </c:tx>
          <c:spPr>
            <a:solidFill>
              <a:schemeClr val="accent5"/>
            </a:solidFill>
            <a:ln>
              <a:solidFill>
                <a:schemeClr val="accent5"/>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'5.1'!$O$20:$Y$20</c:f>
              <c:numCache>
                <c:formatCode>0.0</c:formatCode>
                <c:ptCount val="11"/>
                <c:pt idx="0">
                  <c:v>1.4789609999999997</c:v>
                </c:pt>
                <c:pt idx="2">
                  <c:v>1.13452</c:v>
                </c:pt>
                <c:pt idx="3">
                  <c:v>0.77903800000000001</c:v>
                </c:pt>
                <c:pt idx="4">
                  <c:v>1.13452</c:v>
                </c:pt>
                <c:pt idx="5">
                  <c:v>1.3221700000000001</c:v>
                </c:pt>
                <c:pt idx="7">
                  <c:v>0.60975800000000002</c:v>
                </c:pt>
                <c:pt idx="8">
                  <c:v>0.1925</c:v>
                </c:pt>
                <c:pt idx="9">
                  <c:v>0.76775800000000005</c:v>
                </c:pt>
                <c:pt idx="10">
                  <c:v>0.83534900000000001</c:v>
                </c:pt>
              </c:numCache>
            </c:numRef>
          </c:val>
          <c:extLst xmlns:c16r2="http://schemas.microsoft.com/office/drawing/2015/06/chart">
            <c:ext xmlns:c16="http://schemas.microsoft.com/office/drawing/2014/chart" uri="{C3380CC4-5D6E-409C-BE32-E72D297353CC}">
              <c16:uniqueId val="{0000000C-75C0-4AD3-8556-801D48753F28}"/>
            </c:ext>
          </c:extLst>
        </c:ser>
        <c:ser>
          <c:idx val="8"/>
          <c:order val="13"/>
          <c:tx>
            <c:strRef>
              <c:f>'5.1'!$N$19</c:f>
              <c:strCache>
                <c:ptCount val="1"/>
                <c:pt idx="0">
                  <c:v>Other renewables</c:v>
                </c:pt>
              </c:strCache>
            </c:strRef>
          </c:tx>
          <c:spPr>
            <a:solidFill>
              <a:schemeClr val="bg2">
                <a:lumMod val="75000"/>
              </a:schemeClr>
            </a:solidFill>
            <a:ln>
              <a:solidFill>
                <a:schemeClr val="bg2">
                  <a:lumMod val="75000"/>
                </a:schemeClr>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'5.1'!$O$19:$Y$19</c:f>
              <c:numCache>
                <c:formatCode>0.0</c:formatCode>
                <c:ptCount val="11"/>
                <c:pt idx="0">
                  <c:v>1.8134596578779993</c:v>
                </c:pt>
                <c:pt idx="2">
                  <c:v>3.22465</c:v>
                </c:pt>
                <c:pt idx="3">
                  <c:v>2.9131180000000003</c:v>
                </c:pt>
                <c:pt idx="4">
                  <c:v>2.0920549999999998</c:v>
                </c:pt>
                <c:pt idx="5">
                  <c:v>2.6611650000000004</c:v>
                </c:pt>
                <c:pt idx="7">
                  <c:v>4.3923839999999998</c:v>
                </c:pt>
                <c:pt idx="8">
                  <c:v>5.7283749999999998</c:v>
                </c:pt>
                <c:pt idx="9">
                  <c:v>2.6583059999999996</c:v>
                </c:pt>
                <c:pt idx="10">
                  <c:v>3.713031</c:v>
                </c:pt>
              </c:numCache>
            </c:numRef>
          </c:val>
          <c:extLst xmlns:c16r2="http://schemas.microsoft.com/office/drawing/2015/06/chart">
            <c:ext xmlns:c16="http://schemas.microsoft.com/office/drawing/2014/chart" uri="{C3380CC4-5D6E-409C-BE32-E72D297353CC}">
              <c16:uniqueId val="{0000000D-75C0-4AD3-8556-801D48753F28}"/>
            </c:ext>
          </c:extLst>
        </c:ser>
        <c:ser>
          <c:idx val="11"/>
          <c:order val="14"/>
          <c:tx>
            <c:strRef>
              <c:f>'5.1'!$N$22</c:f>
              <c:strCache>
                <c:ptCount val="1"/>
                <c:pt idx="0">
                  <c:v>Storage</c:v>
                </c:pt>
              </c:strCache>
            </c:strRef>
          </c:tx>
          <c:spPr>
            <a:solidFill>
              <a:srgbClr val="FF0000"/>
            </a:solidFill>
            <a:ln>
              <a:solidFill>
                <a:srgbClr val="FF0000"/>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'5.1'!$O$22:$Y$22</c:f>
              <c:numCache>
                <c:formatCode>0.0</c:formatCode>
                <c:ptCount val="11"/>
                <c:pt idx="0">
                  <c:v>2.9396590000000002</c:v>
                </c:pt>
                <c:pt idx="2">
                  <c:v>9.0030610000000006</c:v>
                </c:pt>
                <c:pt idx="3">
                  <c:v>8.9245509999999992</c:v>
                </c:pt>
                <c:pt idx="4">
                  <c:v>5.9201639999999998</c:v>
                </c:pt>
                <c:pt idx="5">
                  <c:v>6.8368539999999998</c:v>
                </c:pt>
                <c:pt idx="7">
                  <c:v>28.984639999999999</c:v>
                </c:pt>
                <c:pt idx="8">
                  <c:v>17.294580999999997</c:v>
                </c:pt>
                <c:pt idx="9">
                  <c:v>11.817029999999999</c:v>
                </c:pt>
                <c:pt idx="10">
                  <c:v>15.88599</c:v>
                </c:pt>
              </c:numCache>
            </c:numRef>
          </c:val>
          <c:extLst xmlns:c16r2="http://schemas.microsoft.com/office/drawing/2015/06/chart">
            <c:ext xmlns:c16="http://schemas.microsoft.com/office/drawing/2014/chart" uri="{C3380CC4-5D6E-409C-BE32-E72D297353CC}">
              <c16:uniqueId val="{0000000E-75C0-4AD3-8556-801D48753F28}"/>
            </c:ext>
          </c:extLst>
        </c:ser>
        <c:ser>
          <c:idx val="19"/>
          <c:order val="15"/>
          <c:tx>
            <c:strRef>
              <c:f>'5.1'!$N$23</c:f>
              <c:strCache>
                <c:ptCount val="1"/>
                <c:pt idx="0">
                  <c:v>Vehicle to Grid</c:v>
                </c:pt>
              </c:strCache>
            </c:strRef>
          </c:tx>
          <c:spPr>
            <a:solidFill>
              <a:schemeClr val="accent6">
                <a:lumMod val="40000"/>
                <a:lumOff val="60000"/>
              </a:schemeClr>
            </a:solidFill>
            <a:ln>
              <a:solidFill>
                <a:schemeClr val="accent6">
                  <a:lumMod val="40000"/>
                  <a:lumOff val="60000"/>
                </a:schemeClr>
              </a:solidFill>
            </a:ln>
          </c:spPr>
          <c:invertIfNegative val="0"/>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'5.1'!$O$23:$Y$23</c:f>
              <c:numCache>
                <c:formatCode>0.0</c:formatCode>
                <c:ptCount val="11"/>
                <c:pt idx="0">
                  <c:v>0</c:v>
                </c:pt>
                <c:pt idx="2">
                  <c:v>1.0927629999999999</c:v>
                </c:pt>
                <c:pt idx="3">
                  <c:v>0.96618899999999996</c:v>
                </c:pt>
                <c:pt idx="4">
                  <c:v>0.19884900000000003</c:v>
                </c:pt>
                <c:pt idx="5">
                  <c:v>0.225519</c:v>
                </c:pt>
                <c:pt idx="7">
                  <c:v>20.590100999999997</c:v>
                </c:pt>
                <c:pt idx="8">
                  <c:v>17.903179000000002</c:v>
                </c:pt>
                <c:pt idx="9">
                  <c:v>15.55358</c:v>
                </c:pt>
                <c:pt idx="10">
                  <c:v>17.737929999999999</c:v>
                </c:pt>
              </c:numCache>
            </c:numRef>
          </c:val>
          <c:extLst xmlns:c16r2="http://schemas.microsoft.com/office/drawing/2015/06/chart">
            <c:ext xmlns:c16="http://schemas.microsoft.com/office/drawing/2014/chart" uri="{C3380CC4-5D6E-409C-BE32-E72D297353CC}">
              <c16:uniqueId val="{0000000F-75C0-4AD3-8556-801D48753F28}"/>
            </c:ext>
          </c:extLst>
        </c:ser>
        <c:dLbls>
          <c:showLegendKey val="0"/>
          <c:showVal val="0"/>
          <c:showCatName val="0"/>
          <c:showSerName val="0"/>
          <c:showPercent val="0"/>
          <c:showBubbleSize val="0"/>
        </c:dLbls>
        <c:gapWidth val="32"/>
        <c:overlap val="100"/>
        <c:axId val="166097280"/>
        <c:axId val="166099200"/>
      </c:barChart>
      <c:lineChart>
        <c:grouping val="standard"/>
        <c:varyColors val="0"/>
        <c:ser>
          <c:idx val="15"/>
          <c:order val="16"/>
          <c:tx>
            <c:strRef>
              <c:f>'5.1'!$N$28</c:f>
              <c:strCache>
                <c:ptCount val="1"/>
                <c:pt idx="0">
                  <c:v>Amount of capacity that is renewable</c:v>
                </c:pt>
              </c:strCache>
            </c:strRef>
          </c:tx>
          <c:spPr>
            <a:ln>
              <a:noFill/>
            </a:ln>
          </c:spPr>
          <c:marker>
            <c:symbol val="diamond"/>
            <c:size val="20"/>
            <c:spPr>
              <a:solidFill>
                <a:srgbClr val="00B0F0"/>
              </a:solidFill>
              <a:ln>
                <a:solidFill>
                  <a:srgbClr val="00B0F0"/>
                </a:solidFill>
              </a:ln>
            </c:spPr>
          </c:marker>
          <c:cat>
            <c:strRef>
              <c:f>'5.1'!$O$8:$Y$8</c:f>
              <c:strCache>
                <c:ptCount val="11"/>
                <c:pt idx="0">
                  <c:v>2017</c:v>
                </c:pt>
                <c:pt idx="2">
                  <c:v>Community Renewables</c:v>
                </c:pt>
                <c:pt idx="3">
                  <c:v>Two Degrees</c:v>
                </c:pt>
                <c:pt idx="4">
                  <c:v>Steady Progression</c:v>
                </c:pt>
                <c:pt idx="5">
                  <c:v>Consumer Evolution</c:v>
                </c:pt>
                <c:pt idx="7">
                  <c:v>Community Renewables</c:v>
                </c:pt>
                <c:pt idx="8">
                  <c:v>Two Degrees</c:v>
                </c:pt>
                <c:pt idx="9">
                  <c:v>Steady Progression</c:v>
                </c:pt>
                <c:pt idx="10">
                  <c:v>Consumer Evolution</c:v>
                </c:pt>
              </c:strCache>
            </c:strRef>
          </c:cat>
          <c:val>
            <c:numRef>
              <c:f>'5.1'!$O$28:$Y$28</c:f>
              <c:numCache>
                <c:formatCode>0.0</c:formatCode>
                <c:ptCount val="11"/>
                <c:pt idx="0">
                  <c:v>38.231313373887396</c:v>
                </c:pt>
                <c:pt idx="2">
                  <c:v>95.881411999999997</c:v>
                </c:pt>
                <c:pt idx="3">
                  <c:v>89.841006999999991</c:v>
                </c:pt>
                <c:pt idx="4">
                  <c:v>67.297760999999994</c:v>
                </c:pt>
                <c:pt idx="5">
                  <c:v>68.45175900000001</c:v>
                </c:pt>
                <c:pt idx="7">
                  <c:v>169.01397499999999</c:v>
                </c:pt>
                <c:pt idx="8">
                  <c:v>128.974692</c:v>
                </c:pt>
                <c:pt idx="9">
                  <c:v>87.793354999999991</c:v>
                </c:pt>
                <c:pt idx="10">
                  <c:v>100.24929</c:v>
                </c:pt>
              </c:numCache>
            </c:numRef>
          </c:val>
          <c:smooth val="0"/>
          <c:extLst xmlns:c16r2="http://schemas.microsoft.com/office/drawing/2015/06/chart">
            <c:ext xmlns:c16="http://schemas.microsoft.com/office/drawing/2014/chart" uri="{C3380CC4-5D6E-409C-BE32-E72D297353CC}">
              <c16:uniqueId val="{00000010-75C0-4AD3-8556-801D48753F28}"/>
            </c:ext>
          </c:extLst>
        </c:ser>
        <c:dLbls>
          <c:showLegendKey val="0"/>
          <c:showVal val="0"/>
          <c:showCatName val="0"/>
          <c:showSerName val="0"/>
          <c:showPercent val="0"/>
          <c:showBubbleSize val="0"/>
        </c:dLbls>
        <c:marker val="1"/>
        <c:smooth val="0"/>
        <c:axId val="166102912"/>
        <c:axId val="166101376"/>
      </c:lineChart>
      <c:catAx>
        <c:axId val="166097280"/>
        <c:scaling>
          <c:orientation val="minMax"/>
        </c:scaling>
        <c:delete val="0"/>
        <c:axPos val="b"/>
        <c:numFmt formatCode="General" sourceLinked="1"/>
        <c:majorTickMark val="out"/>
        <c:minorTickMark val="none"/>
        <c:tickLblPos val="nextTo"/>
        <c:crossAx val="166099200"/>
        <c:crosses val="autoZero"/>
        <c:auto val="0"/>
        <c:lblAlgn val="ctr"/>
        <c:lblOffset val="100"/>
        <c:noMultiLvlLbl val="0"/>
      </c:catAx>
      <c:valAx>
        <c:axId val="166099200"/>
        <c:scaling>
          <c:orientation val="minMax"/>
        </c:scaling>
        <c:delete val="0"/>
        <c:axPos val="l"/>
        <c:majorGridlines/>
        <c:title>
          <c:tx>
            <c:rich>
              <a:bodyPr rot="-5400000" vert="horz"/>
              <a:lstStyle/>
              <a:p>
                <a:pPr>
                  <a:defRPr/>
                </a:pPr>
                <a:r>
                  <a:rPr lang="en-GB"/>
                  <a:t>Installed generation capacity (GW)</a:t>
                </a:r>
              </a:p>
            </c:rich>
          </c:tx>
          <c:layout>
            <c:manualLayout>
              <c:xMode val="edge"/>
              <c:yMode val="edge"/>
              <c:x val="3.1340017723150179E-3"/>
              <c:y val="0.20029018564142359"/>
            </c:manualLayout>
          </c:layout>
          <c:overlay val="0"/>
        </c:title>
        <c:numFmt formatCode="0" sourceLinked="0"/>
        <c:majorTickMark val="out"/>
        <c:minorTickMark val="none"/>
        <c:tickLblPos val="nextTo"/>
        <c:crossAx val="166097280"/>
        <c:crosses val="autoZero"/>
        <c:crossBetween val="between"/>
      </c:valAx>
      <c:valAx>
        <c:axId val="166101376"/>
        <c:scaling>
          <c:orientation val="minMax"/>
          <c:max val="100"/>
        </c:scaling>
        <c:delete val="1"/>
        <c:axPos val="r"/>
        <c:numFmt formatCode="0.0" sourceLinked="1"/>
        <c:majorTickMark val="out"/>
        <c:minorTickMark val="none"/>
        <c:tickLblPos val="nextTo"/>
        <c:crossAx val="166102912"/>
        <c:crosses val="max"/>
        <c:crossBetween val="between"/>
      </c:valAx>
      <c:catAx>
        <c:axId val="166102912"/>
        <c:scaling>
          <c:orientation val="minMax"/>
        </c:scaling>
        <c:delete val="1"/>
        <c:axPos val="b"/>
        <c:numFmt formatCode="General" sourceLinked="1"/>
        <c:majorTickMark val="out"/>
        <c:minorTickMark val="none"/>
        <c:tickLblPos val="nextTo"/>
        <c:crossAx val="166101376"/>
        <c:crosses val="autoZero"/>
        <c:auto val="0"/>
        <c:lblAlgn val="ctr"/>
        <c:lblOffset val="100"/>
        <c:noMultiLvlLbl val="0"/>
      </c:catAx>
    </c:plotArea>
    <c:legend>
      <c:legendPos val="b"/>
      <c:layout>
        <c:manualLayout>
          <c:xMode val="edge"/>
          <c:yMode val="edge"/>
          <c:x val="6.7418432791290589E-2"/>
          <c:y val="0.85615598808453697"/>
          <c:w val="0.91194772354568554"/>
          <c:h val="0.13590047048303316"/>
        </c:manualLayout>
      </c:layout>
      <c:overlay val="0"/>
      <c:spPr>
        <a:ln>
          <a:noFill/>
        </a:ln>
      </c:spPr>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8"/>
          <c:order val="0"/>
          <c:tx>
            <c:strRef>
              <c:f>'5.2_5.3'!$W$54</c:f>
              <c:strCache>
                <c:ptCount val="1"/>
                <c:pt idx="0">
                  <c:v>Interconnectors</c:v>
                </c:pt>
              </c:strCache>
            </c:strRef>
          </c:tx>
          <c:spPr>
            <a:solidFill>
              <a:srgbClr val="0070C0"/>
            </a:solidFill>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'5.2_5.3'!$X$54:$BH$54</c:f>
              <c:numCache>
                <c:formatCode>#,##0.0</c:formatCode>
                <c:ptCount val="37"/>
                <c:pt idx="3">
                  <c:v>17.72</c:v>
                </c:pt>
                <c:pt idx="4">
                  <c:v>25.268350000000002</c:v>
                </c:pt>
                <c:pt idx="5">
                  <c:v>32.733179999999997</c:v>
                </c:pt>
                <c:pt idx="6">
                  <c:v>37.09431</c:v>
                </c:pt>
                <c:pt idx="7">
                  <c:v>43.322560000000003</c:v>
                </c:pt>
                <c:pt idx="8">
                  <c:v>50.809869999999997</c:v>
                </c:pt>
                <c:pt idx="9">
                  <c:v>49.33578</c:v>
                </c:pt>
                <c:pt idx="10">
                  <c:v>47.714149999999997</c:v>
                </c:pt>
                <c:pt idx="11">
                  <c:v>42.999360000000003</c:v>
                </c:pt>
                <c:pt idx="12">
                  <c:v>40.625419999999998</c:v>
                </c:pt>
                <c:pt idx="13">
                  <c:v>33.899009999999997</c:v>
                </c:pt>
                <c:pt idx="14">
                  <c:v>33.150069999999999</c:v>
                </c:pt>
                <c:pt idx="15">
                  <c:v>33.074779999999997</c:v>
                </c:pt>
                <c:pt idx="16">
                  <c:v>36.121670000000002</c:v>
                </c:pt>
                <c:pt idx="17">
                  <c:v>28.26511</c:v>
                </c:pt>
                <c:pt idx="18">
                  <c:v>23.686039999999998</c:v>
                </c:pt>
                <c:pt idx="19">
                  <c:v>17.073979999999999</c:v>
                </c:pt>
                <c:pt idx="20">
                  <c:v>11.07746</c:v>
                </c:pt>
                <c:pt idx="21">
                  <c:v>1.9424999999999999</c:v>
                </c:pt>
                <c:pt idx="22">
                  <c:v>1.0855399999999999</c:v>
                </c:pt>
                <c:pt idx="23">
                  <c:v>-4.1773199999999999</c:v>
                </c:pt>
                <c:pt idx="24">
                  <c:v>-7.8736600000000001</c:v>
                </c:pt>
                <c:pt idx="25">
                  <c:v>-5.4613300000000002</c:v>
                </c:pt>
                <c:pt idx="26">
                  <c:v>-8.5418400000000005</c:v>
                </c:pt>
                <c:pt idx="27">
                  <c:v>-11.876200000000001</c:v>
                </c:pt>
                <c:pt idx="28">
                  <c:v>-12.4884</c:v>
                </c:pt>
                <c:pt idx="29">
                  <c:v>-13.068199999999999</c:v>
                </c:pt>
                <c:pt idx="30">
                  <c:v>-9.94773</c:v>
                </c:pt>
                <c:pt idx="31">
                  <c:v>-11.8277</c:v>
                </c:pt>
                <c:pt idx="32">
                  <c:v>-9.5445700000000002</c:v>
                </c:pt>
                <c:pt idx="33">
                  <c:v>-10.710599999999999</c:v>
                </c:pt>
                <c:pt idx="34">
                  <c:v>-11.668100000000001</c:v>
                </c:pt>
                <c:pt idx="35">
                  <c:v>-9.8232800000000005</c:v>
                </c:pt>
                <c:pt idx="36">
                  <c:v>-9.7208000000000006</c:v>
                </c:pt>
              </c:numCache>
            </c:numRef>
          </c:val>
          <c:extLst xmlns:c16r2="http://schemas.microsoft.com/office/drawing/2015/06/chart">
            <c:ext xmlns:c16="http://schemas.microsoft.com/office/drawing/2014/chart" uri="{C3380CC4-5D6E-409C-BE32-E72D297353CC}">
              <c16:uniqueId val="{00000000-AB29-4758-9FF1-FEDABDA753B2}"/>
            </c:ext>
          </c:extLst>
        </c:ser>
        <c:ser>
          <c:idx val="1"/>
          <c:order val="1"/>
          <c:tx>
            <c:strRef>
              <c:f>'5.2_5.3'!$W$64</c:f>
              <c:strCache>
                <c:ptCount val="1"/>
                <c:pt idx="0">
                  <c:v>Interconnectors (net negative)</c:v>
                </c:pt>
              </c:strCache>
            </c:strRef>
          </c:tx>
          <c:spPr>
            <a:solidFill>
              <a:schemeClr val="accent1"/>
            </a:solidFill>
            <a:ln>
              <a:solidFill>
                <a:schemeClr val="accent1"/>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'5.2_5.3'!$X$64:$BH$64</c:f>
              <c:numCache>
                <c:formatCode>_(* #,##0.00_);_(* \(#,##0.00\);_(* "-"??_);_(@_)</c:formatCode>
                <c:ptCount val="37"/>
                <c:pt idx="1">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4.1773199999999999</c:v>
                </c:pt>
                <c:pt idx="24">
                  <c:v>7.8736600000000001</c:v>
                </c:pt>
                <c:pt idx="25">
                  <c:v>5.4613300000000002</c:v>
                </c:pt>
                <c:pt idx="26">
                  <c:v>8.5418400000000005</c:v>
                </c:pt>
                <c:pt idx="27">
                  <c:v>11.876200000000001</c:v>
                </c:pt>
                <c:pt idx="28">
                  <c:v>12.4884</c:v>
                </c:pt>
                <c:pt idx="29">
                  <c:v>13.068199999999999</c:v>
                </c:pt>
                <c:pt idx="30">
                  <c:v>9.94773</c:v>
                </c:pt>
                <c:pt idx="31">
                  <c:v>11.8277</c:v>
                </c:pt>
                <c:pt idx="32">
                  <c:v>9.5445700000000002</c:v>
                </c:pt>
                <c:pt idx="33">
                  <c:v>10.710599999999999</c:v>
                </c:pt>
                <c:pt idx="34">
                  <c:v>11.668100000000001</c:v>
                </c:pt>
                <c:pt idx="35">
                  <c:v>9.8232800000000005</c:v>
                </c:pt>
                <c:pt idx="36">
                  <c:v>9.7208000000000006</c:v>
                </c:pt>
              </c:numCache>
            </c:numRef>
          </c:val>
          <c:extLst xmlns:c16r2="http://schemas.microsoft.com/office/drawing/2015/06/chart">
            <c:ext xmlns:c16="http://schemas.microsoft.com/office/drawing/2014/chart" uri="{C3380CC4-5D6E-409C-BE32-E72D297353CC}">
              <c16:uniqueId val="{00000001-AB29-4758-9FF1-FEDABDA753B2}"/>
            </c:ext>
          </c:extLst>
        </c:ser>
        <c:ser>
          <c:idx val="2"/>
          <c:order val="2"/>
          <c:tx>
            <c:strRef>
              <c:f>'5.2_5.3'!$W$49</c:f>
              <c:strCache>
                <c:ptCount val="1"/>
                <c:pt idx="0">
                  <c:v>Biomass</c:v>
                </c:pt>
              </c:strCache>
            </c:strRef>
          </c:tx>
          <c:spPr>
            <a:solidFill>
              <a:srgbClr val="F57913"/>
            </a:solidFill>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'5.2_5.3'!$X$49:$BH$49</c:f>
              <c:numCache>
                <c:formatCode>#,##0.0</c:formatCode>
                <c:ptCount val="37"/>
                <c:pt idx="3">
                  <c:v>16.675981558771852</c:v>
                </c:pt>
                <c:pt idx="4">
                  <c:v>27.013408000000002</c:v>
                </c:pt>
                <c:pt idx="5">
                  <c:v>25.691732999999999</c:v>
                </c:pt>
                <c:pt idx="6">
                  <c:v>27.104989999999997</c:v>
                </c:pt>
                <c:pt idx="7">
                  <c:v>26.389256</c:v>
                </c:pt>
                <c:pt idx="8">
                  <c:v>26.213694000000004</c:v>
                </c:pt>
                <c:pt idx="9">
                  <c:v>26.182565999999998</c:v>
                </c:pt>
                <c:pt idx="10">
                  <c:v>25.131112000000002</c:v>
                </c:pt>
                <c:pt idx="11">
                  <c:v>24.284020999999999</c:v>
                </c:pt>
                <c:pt idx="12">
                  <c:v>23.285333999999999</c:v>
                </c:pt>
                <c:pt idx="13">
                  <c:v>23.563165999999999</c:v>
                </c:pt>
                <c:pt idx="14">
                  <c:v>23.245353999999999</c:v>
                </c:pt>
                <c:pt idx="15">
                  <c:v>22.68703</c:v>
                </c:pt>
                <c:pt idx="16">
                  <c:v>23.381214</c:v>
                </c:pt>
                <c:pt idx="17">
                  <c:v>21.686260000000001</c:v>
                </c:pt>
                <c:pt idx="18">
                  <c:v>21.093354999999999</c:v>
                </c:pt>
                <c:pt idx="19">
                  <c:v>19.910917999999999</c:v>
                </c:pt>
                <c:pt idx="20">
                  <c:v>19.234415000000002</c:v>
                </c:pt>
                <c:pt idx="21">
                  <c:v>18.561035</c:v>
                </c:pt>
                <c:pt idx="22">
                  <c:v>18.474109999999996</c:v>
                </c:pt>
                <c:pt idx="23">
                  <c:v>18.202279000000001</c:v>
                </c:pt>
                <c:pt idx="24">
                  <c:v>17.931090000000001</c:v>
                </c:pt>
                <c:pt idx="25">
                  <c:v>17.963702999999999</c:v>
                </c:pt>
                <c:pt idx="26">
                  <c:v>16.631243000000001</c:v>
                </c:pt>
                <c:pt idx="27">
                  <c:v>14.929020999999999</c:v>
                </c:pt>
                <c:pt idx="28">
                  <c:v>13.816504</c:v>
                </c:pt>
                <c:pt idx="29">
                  <c:v>11.912554999999999</c:v>
                </c:pt>
                <c:pt idx="30">
                  <c:v>12.222184</c:v>
                </c:pt>
                <c:pt idx="31">
                  <c:v>10.035810999999999</c:v>
                </c:pt>
                <c:pt idx="32">
                  <c:v>8.8250449999999994</c:v>
                </c:pt>
                <c:pt idx="33">
                  <c:v>8.9791760000000007</c:v>
                </c:pt>
                <c:pt idx="34">
                  <c:v>9.1073219999999999</c:v>
                </c:pt>
                <c:pt idx="35">
                  <c:v>9.2607680000000006</c:v>
                </c:pt>
                <c:pt idx="36">
                  <c:v>9.3900539999999992</c:v>
                </c:pt>
              </c:numCache>
            </c:numRef>
          </c:val>
          <c:extLst xmlns:c16r2="http://schemas.microsoft.com/office/drawing/2015/06/chart">
            <c:ext xmlns:c16="http://schemas.microsoft.com/office/drawing/2014/chart" uri="{C3380CC4-5D6E-409C-BE32-E72D297353CC}">
              <c16:uniqueId val="{00000002-AB29-4758-9FF1-FEDABDA753B2}"/>
            </c:ext>
          </c:extLst>
        </c:ser>
        <c:ser>
          <c:idx val="3"/>
          <c:order val="3"/>
          <c:tx>
            <c:strRef>
              <c:f>'5.2_5.3'!$W$50</c:f>
              <c:strCache>
                <c:ptCount val="1"/>
                <c:pt idx="0">
                  <c:v>CCS</c:v>
                </c:pt>
              </c:strCache>
            </c:strRef>
          </c:tx>
          <c:spPr>
            <a:solidFill>
              <a:srgbClr val="F26893"/>
            </a:solidFill>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'5.2_5.3'!$X$50:$BH$50</c:f>
              <c:numCache>
                <c:formatCode>#,##0.0</c:formatCode>
                <c:ptCount val="37"/>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4.8444289999999999</c:v>
                </c:pt>
                <c:pt idx="26">
                  <c:v>4.8170979999999997</c:v>
                </c:pt>
                <c:pt idx="27">
                  <c:v>12.029159999999999</c:v>
                </c:pt>
                <c:pt idx="28">
                  <c:v>11.93099</c:v>
                </c:pt>
                <c:pt idx="29">
                  <c:v>16.92502</c:v>
                </c:pt>
                <c:pt idx="30">
                  <c:v>17.04308</c:v>
                </c:pt>
                <c:pt idx="31">
                  <c:v>22.26512</c:v>
                </c:pt>
                <c:pt idx="32">
                  <c:v>22.40016</c:v>
                </c:pt>
                <c:pt idx="33">
                  <c:v>27.447120000000002</c:v>
                </c:pt>
                <c:pt idx="34">
                  <c:v>32.416539999999998</c:v>
                </c:pt>
                <c:pt idx="35">
                  <c:v>32.611269999999998</c:v>
                </c:pt>
                <c:pt idx="36">
                  <c:v>37.50703</c:v>
                </c:pt>
              </c:numCache>
            </c:numRef>
          </c:val>
          <c:extLst xmlns:c16r2="http://schemas.microsoft.com/office/drawing/2015/06/chart">
            <c:ext xmlns:c16="http://schemas.microsoft.com/office/drawing/2014/chart" uri="{C3380CC4-5D6E-409C-BE32-E72D297353CC}">
              <c16:uniqueId val="{00000003-AB29-4758-9FF1-FEDABDA753B2}"/>
            </c:ext>
          </c:extLst>
        </c:ser>
        <c:ser>
          <c:idx val="4"/>
          <c:order val="4"/>
          <c:tx>
            <c:strRef>
              <c:f>'5.2_5.3'!$W$62</c:f>
              <c:strCache>
                <c:ptCount val="1"/>
                <c:pt idx="0">
                  <c:v>Waste</c:v>
                </c:pt>
              </c:strCache>
            </c:strRef>
          </c:tx>
          <c:spPr>
            <a:solidFill>
              <a:schemeClr val="accent4">
                <a:lumMod val="60000"/>
                <a:lumOff val="40000"/>
              </a:schemeClr>
            </a:solidFill>
            <a:ln>
              <a:solidFill>
                <a:schemeClr val="accent4">
                  <a:lumMod val="60000"/>
                  <a:lumOff val="40000"/>
                </a:schemeClr>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'5.2_5.3'!$X$62:$BH$62</c:f>
              <c:numCache>
                <c:formatCode>#,##0.0</c:formatCode>
                <c:ptCount val="37"/>
                <c:pt idx="3">
                  <c:v>5.4395546561037733</c:v>
                </c:pt>
                <c:pt idx="4">
                  <c:v>5.9952129999999997</c:v>
                </c:pt>
                <c:pt idx="5">
                  <c:v>7.6099289999999993</c:v>
                </c:pt>
                <c:pt idx="6">
                  <c:v>7.7542879999999998</c:v>
                </c:pt>
                <c:pt idx="7">
                  <c:v>8.9894970000000001</c:v>
                </c:pt>
                <c:pt idx="8">
                  <c:v>9.103764</c:v>
                </c:pt>
                <c:pt idx="9">
                  <c:v>9.1715910000000012</c:v>
                </c:pt>
                <c:pt idx="10">
                  <c:v>9.1965690000000002</c:v>
                </c:pt>
                <c:pt idx="11">
                  <c:v>9.210469999999999</c:v>
                </c:pt>
                <c:pt idx="12">
                  <c:v>9.2055009999999999</c:v>
                </c:pt>
                <c:pt idx="13">
                  <c:v>9.2463840000000008</c:v>
                </c:pt>
                <c:pt idx="14">
                  <c:v>9.4804949999999995</c:v>
                </c:pt>
                <c:pt idx="15">
                  <c:v>9.5386340000000001</c:v>
                </c:pt>
                <c:pt idx="16">
                  <c:v>9.5155220000000007</c:v>
                </c:pt>
                <c:pt idx="17">
                  <c:v>9.4595780000000005</c:v>
                </c:pt>
                <c:pt idx="18">
                  <c:v>9.3906270000000003</c:v>
                </c:pt>
                <c:pt idx="19">
                  <c:v>9.4653989999999997</c:v>
                </c:pt>
                <c:pt idx="20">
                  <c:v>9.286976000000001</c:v>
                </c:pt>
                <c:pt idx="21">
                  <c:v>9.0662160000000007</c:v>
                </c:pt>
                <c:pt idx="22">
                  <c:v>8.8602280000000011</c:v>
                </c:pt>
                <c:pt idx="23">
                  <c:v>8.6907929999999993</c:v>
                </c:pt>
                <c:pt idx="24">
                  <c:v>8.3983860000000004</c:v>
                </c:pt>
                <c:pt idx="25">
                  <c:v>8.1923370000000002</c:v>
                </c:pt>
                <c:pt idx="26">
                  <c:v>8.0886270000000007</c:v>
                </c:pt>
                <c:pt idx="27">
                  <c:v>8.2382749999999998</c:v>
                </c:pt>
                <c:pt idx="28">
                  <c:v>8.1546329999999987</c:v>
                </c:pt>
                <c:pt idx="29">
                  <c:v>8.1834959999999999</c:v>
                </c:pt>
                <c:pt idx="30">
                  <c:v>8.1836330000000004</c:v>
                </c:pt>
                <c:pt idx="31">
                  <c:v>8.2357899999999997</c:v>
                </c:pt>
                <c:pt idx="32">
                  <c:v>8.2097899999999999</c:v>
                </c:pt>
                <c:pt idx="33">
                  <c:v>8.1731750000000005</c:v>
                </c:pt>
                <c:pt idx="34">
                  <c:v>8.0559180000000001</c:v>
                </c:pt>
                <c:pt idx="35">
                  <c:v>8.0213280000000005</c:v>
                </c:pt>
                <c:pt idx="36">
                  <c:v>7.9641009999999994</c:v>
                </c:pt>
              </c:numCache>
            </c:numRef>
          </c:val>
          <c:extLst xmlns:c16r2="http://schemas.microsoft.com/office/drawing/2015/06/chart">
            <c:ext xmlns:c16="http://schemas.microsoft.com/office/drawing/2014/chart" uri="{C3380CC4-5D6E-409C-BE32-E72D297353CC}">
              <c16:uniqueId val="{00000004-AB29-4758-9FF1-FEDABDA753B2}"/>
            </c:ext>
          </c:extLst>
        </c:ser>
        <c:ser>
          <c:idx val="5"/>
          <c:order val="5"/>
          <c:tx>
            <c:strRef>
              <c:f>'5.2_5.3'!$W$52</c:f>
              <c:strCache>
                <c:ptCount val="1"/>
                <c:pt idx="0">
                  <c:v>Gas</c:v>
                </c:pt>
              </c:strCache>
            </c:strRef>
          </c:tx>
          <c:spPr>
            <a:solidFill>
              <a:schemeClr val="bg1">
                <a:lumMod val="75000"/>
              </a:schemeClr>
            </a:solidFill>
            <a:ln>
              <a:solidFill>
                <a:schemeClr val="bg1">
                  <a:lumMod val="75000"/>
                </a:schemeClr>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'5.2_5.3'!$X$52:$BH$52</c:f>
              <c:numCache>
                <c:formatCode>#,##0.0</c:formatCode>
                <c:ptCount val="37"/>
                <c:pt idx="3">
                  <c:v>129.67335884578048</c:v>
                </c:pt>
                <c:pt idx="4">
                  <c:v>120.393056</c:v>
                </c:pt>
                <c:pt idx="5">
                  <c:v>110.157259</c:v>
                </c:pt>
                <c:pt idx="6">
                  <c:v>101.75141400000001</c:v>
                </c:pt>
                <c:pt idx="7">
                  <c:v>92.367247000000006</c:v>
                </c:pt>
                <c:pt idx="8">
                  <c:v>77.521442000000008</c:v>
                </c:pt>
                <c:pt idx="9">
                  <c:v>83.073813999999999</c:v>
                </c:pt>
                <c:pt idx="10">
                  <c:v>75.141742999999991</c:v>
                </c:pt>
                <c:pt idx="11">
                  <c:v>71.221654999999998</c:v>
                </c:pt>
                <c:pt idx="12">
                  <c:v>65.178284999999988</c:v>
                </c:pt>
                <c:pt idx="13">
                  <c:v>63.601308000000003</c:v>
                </c:pt>
                <c:pt idx="14">
                  <c:v>65.277601000000004</c:v>
                </c:pt>
                <c:pt idx="15">
                  <c:v>65.377244000000005</c:v>
                </c:pt>
                <c:pt idx="16">
                  <c:v>72.607422</c:v>
                </c:pt>
                <c:pt idx="17">
                  <c:v>64.793561999999994</c:v>
                </c:pt>
                <c:pt idx="18">
                  <c:v>54.719017999999998</c:v>
                </c:pt>
                <c:pt idx="19">
                  <c:v>47.955849000000001</c:v>
                </c:pt>
                <c:pt idx="20">
                  <c:v>43.469560000000001</c:v>
                </c:pt>
                <c:pt idx="21">
                  <c:v>39.008270000000003</c:v>
                </c:pt>
                <c:pt idx="22">
                  <c:v>37.900070000000007</c:v>
                </c:pt>
                <c:pt idx="23">
                  <c:v>35.790641999999998</c:v>
                </c:pt>
                <c:pt idx="24">
                  <c:v>32.701238999999994</c:v>
                </c:pt>
                <c:pt idx="25">
                  <c:v>31.200891000000002</c:v>
                </c:pt>
                <c:pt idx="26">
                  <c:v>30.872054999999996</c:v>
                </c:pt>
                <c:pt idx="27">
                  <c:v>32.736651999999999</c:v>
                </c:pt>
                <c:pt idx="28">
                  <c:v>32.500084999999999</c:v>
                </c:pt>
                <c:pt idx="29">
                  <c:v>34.134967000000003</c:v>
                </c:pt>
                <c:pt idx="30">
                  <c:v>35.432878000000002</c:v>
                </c:pt>
                <c:pt idx="31">
                  <c:v>37.748456999999995</c:v>
                </c:pt>
                <c:pt idx="32">
                  <c:v>39.942627999999999</c:v>
                </c:pt>
                <c:pt idx="33">
                  <c:v>39.816680000000005</c:v>
                </c:pt>
                <c:pt idx="34">
                  <c:v>39.041331000000007</c:v>
                </c:pt>
                <c:pt idx="35">
                  <c:v>40.093732000000003</c:v>
                </c:pt>
                <c:pt idx="36">
                  <c:v>38.128172999999997</c:v>
                </c:pt>
              </c:numCache>
            </c:numRef>
          </c:val>
          <c:extLst xmlns:c16r2="http://schemas.microsoft.com/office/drawing/2015/06/chart">
            <c:ext xmlns:c16="http://schemas.microsoft.com/office/drawing/2014/chart" uri="{C3380CC4-5D6E-409C-BE32-E72D297353CC}">
              <c16:uniqueId val="{00000005-AB29-4758-9FF1-FEDABDA753B2}"/>
            </c:ext>
          </c:extLst>
        </c:ser>
        <c:ser>
          <c:idx val="6"/>
          <c:order val="6"/>
          <c:tx>
            <c:strRef>
              <c:f>'5.2_5.3'!$W$51</c:f>
              <c:strCache>
                <c:ptCount val="1"/>
                <c:pt idx="0">
                  <c:v>Coal</c:v>
                </c:pt>
              </c:strCache>
            </c:strRef>
          </c:tx>
          <c:spPr>
            <a:solidFill>
              <a:schemeClr val="tx1"/>
            </a:solidFill>
            <a:ln>
              <a:solidFill>
                <a:schemeClr val="tx1"/>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'5.2_5.3'!$X$51:$BH$51</c:f>
              <c:numCache>
                <c:formatCode>#,##0.0</c:formatCode>
                <c:ptCount val="37"/>
                <c:pt idx="3">
                  <c:v>19.063341189999996</c:v>
                </c:pt>
                <c:pt idx="4">
                  <c:v>0.29139399999999999</c:v>
                </c:pt>
                <c:pt idx="5">
                  <c:v>0.27492100000000003</c:v>
                </c:pt>
                <c:pt idx="6">
                  <c:v>0.28314699999999998</c:v>
                </c:pt>
                <c:pt idx="7">
                  <c:v>0.33097399999999999</c:v>
                </c:pt>
                <c:pt idx="8">
                  <c:v>0.380245</c:v>
                </c:pt>
                <c:pt idx="9">
                  <c:v>0.49571100000000001</c:v>
                </c:pt>
                <c:pt idx="10">
                  <c:v>0.35166999999999998</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6-AB29-4758-9FF1-FEDABDA753B2}"/>
            </c:ext>
          </c:extLst>
        </c:ser>
        <c:ser>
          <c:idx val="7"/>
          <c:order val="7"/>
          <c:tx>
            <c:strRef>
              <c:f>'5.2_5.3'!$W$53</c:f>
              <c:strCache>
                <c:ptCount val="1"/>
                <c:pt idx="0">
                  <c:v>Hydro</c:v>
                </c:pt>
              </c:strCache>
            </c:strRef>
          </c:tx>
          <c:spPr>
            <a:solidFill>
              <a:srgbClr val="008265"/>
            </a:solidFill>
            <a:ln>
              <a:solidFill>
                <a:srgbClr val="008265"/>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'5.2_5.3'!$X$53:$BH$53</c:f>
              <c:numCache>
                <c:formatCode>#,##0.0</c:formatCode>
                <c:ptCount val="37"/>
                <c:pt idx="3">
                  <c:v>4.5135044794717949</c:v>
                </c:pt>
                <c:pt idx="4">
                  <c:v>6.0331950000000001</c:v>
                </c:pt>
                <c:pt idx="5">
                  <c:v>6.075609</c:v>
                </c:pt>
                <c:pt idx="6">
                  <c:v>6.1085590000000005</c:v>
                </c:pt>
                <c:pt idx="7">
                  <c:v>6.1408870000000002</c:v>
                </c:pt>
                <c:pt idx="8">
                  <c:v>6.172275</c:v>
                </c:pt>
                <c:pt idx="9">
                  <c:v>6.2031070000000001</c:v>
                </c:pt>
                <c:pt idx="10">
                  <c:v>6.233231</c:v>
                </c:pt>
                <c:pt idx="11">
                  <c:v>6.2625740000000008</c:v>
                </c:pt>
                <c:pt idx="12">
                  <c:v>6.2909220000000001</c:v>
                </c:pt>
                <c:pt idx="13">
                  <c:v>6.3192300000000001</c:v>
                </c:pt>
                <c:pt idx="14">
                  <c:v>6.3462430000000003</c:v>
                </c:pt>
                <c:pt idx="15">
                  <c:v>6.3728860000000003</c:v>
                </c:pt>
                <c:pt idx="16">
                  <c:v>6.3985690000000002</c:v>
                </c:pt>
                <c:pt idx="17">
                  <c:v>6.4238980000000003</c:v>
                </c:pt>
                <c:pt idx="18">
                  <c:v>6.4488970000000005</c:v>
                </c:pt>
                <c:pt idx="19">
                  <c:v>6.4728760000000003</c:v>
                </c:pt>
                <c:pt idx="20">
                  <c:v>6.4965770000000003</c:v>
                </c:pt>
                <c:pt idx="21">
                  <c:v>6.5192550000000002</c:v>
                </c:pt>
                <c:pt idx="22">
                  <c:v>6.541671</c:v>
                </c:pt>
                <c:pt idx="23">
                  <c:v>6.5633940000000006</c:v>
                </c:pt>
                <c:pt idx="24">
                  <c:v>6.5845409999999998</c:v>
                </c:pt>
                <c:pt idx="25">
                  <c:v>6.6050409999999999</c:v>
                </c:pt>
                <c:pt idx="26">
                  <c:v>6.624587</c:v>
                </c:pt>
                <c:pt idx="27">
                  <c:v>6.6254930000000005</c:v>
                </c:pt>
                <c:pt idx="28">
                  <c:v>6.6263430000000003</c:v>
                </c:pt>
                <c:pt idx="29">
                  <c:v>6.6271560000000003</c:v>
                </c:pt>
                <c:pt idx="30">
                  <c:v>6.6279260000000004</c:v>
                </c:pt>
                <c:pt idx="31">
                  <c:v>6.6286570000000005</c:v>
                </c:pt>
                <c:pt idx="32">
                  <c:v>6.6293350000000002</c:v>
                </c:pt>
                <c:pt idx="33">
                  <c:v>6.6299849999999996</c:v>
                </c:pt>
                <c:pt idx="34">
                  <c:v>6.6305960000000006</c:v>
                </c:pt>
                <c:pt idx="35">
                  <c:v>6.6311859999999996</c:v>
                </c:pt>
                <c:pt idx="36">
                  <c:v>6.6317400000000006</c:v>
                </c:pt>
              </c:numCache>
            </c:numRef>
          </c:val>
          <c:extLst xmlns:c16r2="http://schemas.microsoft.com/office/drawing/2015/06/chart">
            <c:ext xmlns:c16="http://schemas.microsoft.com/office/drawing/2014/chart" uri="{C3380CC4-5D6E-409C-BE32-E72D297353CC}">
              <c16:uniqueId val="{00000007-AB29-4758-9FF1-FEDABDA753B2}"/>
            </c:ext>
          </c:extLst>
        </c:ser>
        <c:ser>
          <c:idx val="9"/>
          <c:order val="8"/>
          <c:tx>
            <c:strRef>
              <c:f>'5.2_5.3'!$W$55</c:f>
              <c:strCache>
                <c:ptCount val="1"/>
                <c:pt idx="0">
                  <c:v>Marine</c:v>
                </c:pt>
              </c:strCache>
            </c:strRef>
          </c:tx>
          <c:spPr>
            <a:solidFill>
              <a:srgbClr val="00B0F0"/>
            </a:solidFill>
            <a:ln>
              <a:solidFill>
                <a:srgbClr val="00B0F0"/>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'5.2_5.3'!$X$55:$BH$55</c:f>
              <c:numCache>
                <c:formatCode>#,##0.0</c:formatCode>
                <c:ptCount val="37"/>
                <c:pt idx="3">
                  <c:v>5.4956397987012982E-2</c:v>
                </c:pt>
                <c:pt idx="4">
                  <c:v>0.10169300000000001</c:v>
                </c:pt>
                <c:pt idx="5">
                  <c:v>0.10169300000000001</c:v>
                </c:pt>
                <c:pt idx="6">
                  <c:v>0.10165299999999999</c:v>
                </c:pt>
                <c:pt idx="7">
                  <c:v>0.10150200000000001</c:v>
                </c:pt>
                <c:pt idx="8">
                  <c:v>0.101462</c:v>
                </c:pt>
                <c:pt idx="9">
                  <c:v>0.101405</c:v>
                </c:pt>
                <c:pt idx="10">
                  <c:v>0.10156399999999999</c:v>
                </c:pt>
                <c:pt idx="11">
                  <c:v>0.10145799999999999</c:v>
                </c:pt>
                <c:pt idx="12">
                  <c:v>0.136736</c:v>
                </c:pt>
                <c:pt idx="13">
                  <c:v>0.136271</c:v>
                </c:pt>
                <c:pt idx="14">
                  <c:v>0.13597000000000001</c:v>
                </c:pt>
                <c:pt idx="15">
                  <c:v>0.135737</c:v>
                </c:pt>
                <c:pt idx="16">
                  <c:v>0.18768400000000002</c:v>
                </c:pt>
                <c:pt idx="17">
                  <c:v>0.48151900000000003</c:v>
                </c:pt>
                <c:pt idx="18">
                  <c:v>1.8721719999999999</c:v>
                </c:pt>
                <c:pt idx="19">
                  <c:v>2.637994</c:v>
                </c:pt>
                <c:pt idx="20">
                  <c:v>2.8100669999999996</c:v>
                </c:pt>
                <c:pt idx="21">
                  <c:v>3.004375</c:v>
                </c:pt>
                <c:pt idx="22">
                  <c:v>2.95221</c:v>
                </c:pt>
                <c:pt idx="23">
                  <c:v>2.918231</c:v>
                </c:pt>
                <c:pt idx="24">
                  <c:v>2.8726500000000001</c:v>
                </c:pt>
                <c:pt idx="25">
                  <c:v>2.8564290000000003</c:v>
                </c:pt>
                <c:pt idx="26">
                  <c:v>2.8376350000000001</c:v>
                </c:pt>
                <c:pt idx="27">
                  <c:v>2.8739950000000003</c:v>
                </c:pt>
                <c:pt idx="28">
                  <c:v>2.8645049999999999</c:v>
                </c:pt>
                <c:pt idx="29">
                  <c:v>2.8815770000000001</c:v>
                </c:pt>
                <c:pt idx="30">
                  <c:v>2.8968929999999999</c:v>
                </c:pt>
                <c:pt idx="31">
                  <c:v>2.922447</c:v>
                </c:pt>
                <c:pt idx="32">
                  <c:v>2.9412590000000001</c:v>
                </c:pt>
                <c:pt idx="33">
                  <c:v>2.96055</c:v>
                </c:pt>
                <c:pt idx="34">
                  <c:v>2.9710349999999996</c:v>
                </c:pt>
                <c:pt idx="35">
                  <c:v>2.9874700000000001</c:v>
                </c:pt>
                <c:pt idx="36">
                  <c:v>2.9932849999999998</c:v>
                </c:pt>
              </c:numCache>
            </c:numRef>
          </c:val>
          <c:extLst xmlns:c16r2="http://schemas.microsoft.com/office/drawing/2015/06/chart">
            <c:ext xmlns:c16="http://schemas.microsoft.com/office/drawing/2014/chart" uri="{C3380CC4-5D6E-409C-BE32-E72D297353CC}">
              <c16:uniqueId val="{00000008-AB29-4758-9FF1-FEDABDA753B2}"/>
            </c:ext>
          </c:extLst>
        </c:ser>
        <c:ser>
          <c:idx val="10"/>
          <c:order val="9"/>
          <c:tx>
            <c:strRef>
              <c:f>'5.2_5.3'!$W$56</c:f>
              <c:strCache>
                <c:ptCount val="1"/>
                <c:pt idx="0">
                  <c:v>Nuclear</c:v>
                </c:pt>
              </c:strCache>
            </c:strRef>
          </c:tx>
          <c:spPr>
            <a:solidFill>
              <a:srgbClr val="7030A0"/>
            </a:solidFill>
            <a:ln>
              <a:solidFill>
                <a:srgbClr val="7030A0"/>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'5.2_5.3'!$X$56:$BH$56</c:f>
              <c:numCache>
                <c:formatCode>#,##0.0</c:formatCode>
                <c:ptCount val="37"/>
                <c:pt idx="3">
                  <c:v>64.637266262000011</c:v>
                </c:pt>
                <c:pt idx="4">
                  <c:v>61.220300000000002</c:v>
                </c:pt>
                <c:pt idx="5">
                  <c:v>61.21087</c:v>
                </c:pt>
                <c:pt idx="6">
                  <c:v>61.202669999999998</c:v>
                </c:pt>
                <c:pt idx="7">
                  <c:v>61.190600000000003</c:v>
                </c:pt>
                <c:pt idx="8">
                  <c:v>61.186160000000001</c:v>
                </c:pt>
                <c:pt idx="9">
                  <c:v>47.68629</c:v>
                </c:pt>
                <c:pt idx="10">
                  <c:v>47.673119999999997</c:v>
                </c:pt>
                <c:pt idx="11">
                  <c:v>47.663159999999998</c:v>
                </c:pt>
                <c:pt idx="12">
                  <c:v>47.645499999999998</c:v>
                </c:pt>
                <c:pt idx="13">
                  <c:v>47.640050000000002</c:v>
                </c:pt>
                <c:pt idx="14">
                  <c:v>40.546010000000003</c:v>
                </c:pt>
                <c:pt idx="15">
                  <c:v>37.705750000000002</c:v>
                </c:pt>
                <c:pt idx="16">
                  <c:v>21.657150000000001</c:v>
                </c:pt>
                <c:pt idx="17">
                  <c:v>33.958309999999997</c:v>
                </c:pt>
                <c:pt idx="18">
                  <c:v>44.151130000000002</c:v>
                </c:pt>
                <c:pt idx="19">
                  <c:v>56.11</c:v>
                </c:pt>
                <c:pt idx="20">
                  <c:v>65.974599999999995</c:v>
                </c:pt>
                <c:pt idx="21">
                  <c:v>75.712500000000006</c:v>
                </c:pt>
                <c:pt idx="22">
                  <c:v>75.351339999999993</c:v>
                </c:pt>
                <c:pt idx="23">
                  <c:v>85.009540000000001</c:v>
                </c:pt>
                <c:pt idx="24">
                  <c:v>92.426240000000007</c:v>
                </c:pt>
                <c:pt idx="25">
                  <c:v>91.977670000000003</c:v>
                </c:pt>
                <c:pt idx="26">
                  <c:v>99.643910000000005</c:v>
                </c:pt>
                <c:pt idx="27">
                  <c:v>100.3031</c:v>
                </c:pt>
                <c:pt idx="28">
                  <c:v>108.10599999999999</c:v>
                </c:pt>
                <c:pt idx="29">
                  <c:v>108.33620000000001</c:v>
                </c:pt>
                <c:pt idx="30">
                  <c:v>108.52679999999999</c:v>
                </c:pt>
                <c:pt idx="31">
                  <c:v>108.8078</c:v>
                </c:pt>
                <c:pt idx="32">
                  <c:v>108.96169999999999</c:v>
                </c:pt>
                <c:pt idx="33">
                  <c:v>108.9526</c:v>
                </c:pt>
                <c:pt idx="34">
                  <c:v>108.94759999999999</c:v>
                </c:pt>
                <c:pt idx="35">
                  <c:v>109.05540000000001</c:v>
                </c:pt>
                <c:pt idx="36">
                  <c:v>109.0168</c:v>
                </c:pt>
              </c:numCache>
            </c:numRef>
          </c:val>
          <c:extLst xmlns:c16r2="http://schemas.microsoft.com/office/drawing/2015/06/chart">
            <c:ext xmlns:c16="http://schemas.microsoft.com/office/drawing/2014/chart" uri="{C3380CC4-5D6E-409C-BE32-E72D297353CC}">
              <c16:uniqueId val="{00000009-AB29-4758-9FF1-FEDABDA753B2}"/>
            </c:ext>
          </c:extLst>
        </c:ser>
        <c:ser>
          <c:idx val="11"/>
          <c:order val="10"/>
          <c:tx>
            <c:strRef>
              <c:f>'5.2_5.3'!$W$57</c:f>
              <c:strCache>
                <c:ptCount val="1"/>
                <c:pt idx="0">
                  <c:v>Offshore Wind</c:v>
                </c:pt>
              </c:strCache>
            </c:strRef>
          </c:tx>
          <c:spPr>
            <a:solidFill>
              <a:srgbClr val="00B050"/>
            </a:solidFill>
            <a:ln>
              <a:solidFill>
                <a:srgbClr val="00B050"/>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'5.2_5.3'!$X$57:$BH$57</c:f>
              <c:numCache>
                <c:formatCode>#,##0.0</c:formatCode>
                <c:ptCount val="37"/>
                <c:pt idx="3">
                  <c:v>19.628290793000001</c:v>
                </c:pt>
                <c:pt idx="4">
                  <c:v>29.518376</c:v>
                </c:pt>
                <c:pt idx="5">
                  <c:v>34.311875999999998</c:v>
                </c:pt>
                <c:pt idx="6">
                  <c:v>36.935755999999998</c:v>
                </c:pt>
                <c:pt idx="7">
                  <c:v>40.274135999999999</c:v>
                </c:pt>
                <c:pt idx="8">
                  <c:v>44.344705999999995</c:v>
                </c:pt>
                <c:pt idx="9">
                  <c:v>53.325905999999996</c:v>
                </c:pt>
                <c:pt idx="10">
                  <c:v>60.152725999999994</c:v>
                </c:pt>
                <c:pt idx="11">
                  <c:v>68.239676000000003</c:v>
                </c:pt>
                <c:pt idx="12">
                  <c:v>76.04288600000001</c:v>
                </c:pt>
                <c:pt idx="13">
                  <c:v>83.45495600000001</c:v>
                </c:pt>
                <c:pt idx="14">
                  <c:v>88.11617600000001</c:v>
                </c:pt>
                <c:pt idx="15">
                  <c:v>91.404696000000001</c:v>
                </c:pt>
                <c:pt idx="16">
                  <c:v>96.868576000000004</c:v>
                </c:pt>
                <c:pt idx="17">
                  <c:v>102.842376</c:v>
                </c:pt>
                <c:pt idx="18">
                  <c:v>107.897386</c:v>
                </c:pt>
                <c:pt idx="19">
                  <c:v>111.255886</c:v>
                </c:pt>
                <c:pt idx="20">
                  <c:v>114.87108600000001</c:v>
                </c:pt>
                <c:pt idx="21">
                  <c:v>122.05868600000001</c:v>
                </c:pt>
                <c:pt idx="22">
                  <c:v>128.13988599999999</c:v>
                </c:pt>
                <c:pt idx="23">
                  <c:v>130.25618599999999</c:v>
                </c:pt>
                <c:pt idx="24">
                  <c:v>135.31088600000001</c:v>
                </c:pt>
                <c:pt idx="25">
                  <c:v>135.31088600000001</c:v>
                </c:pt>
                <c:pt idx="26">
                  <c:v>138.24938600000002</c:v>
                </c:pt>
                <c:pt idx="27">
                  <c:v>138.24938600000002</c:v>
                </c:pt>
                <c:pt idx="28">
                  <c:v>138.24938600000002</c:v>
                </c:pt>
                <c:pt idx="29">
                  <c:v>138.24938600000002</c:v>
                </c:pt>
                <c:pt idx="30">
                  <c:v>138.24938600000002</c:v>
                </c:pt>
                <c:pt idx="31">
                  <c:v>138.24938600000002</c:v>
                </c:pt>
                <c:pt idx="32">
                  <c:v>138.24938600000002</c:v>
                </c:pt>
                <c:pt idx="33">
                  <c:v>138.24938600000002</c:v>
                </c:pt>
                <c:pt idx="34">
                  <c:v>138.24938600000002</c:v>
                </c:pt>
                <c:pt idx="35">
                  <c:v>138.24938600000002</c:v>
                </c:pt>
                <c:pt idx="36">
                  <c:v>138.24938600000002</c:v>
                </c:pt>
              </c:numCache>
            </c:numRef>
          </c:val>
          <c:extLst xmlns:c16r2="http://schemas.microsoft.com/office/drawing/2015/06/chart">
            <c:ext xmlns:c16="http://schemas.microsoft.com/office/drawing/2014/chart" uri="{C3380CC4-5D6E-409C-BE32-E72D297353CC}">
              <c16:uniqueId val="{0000000A-AB29-4758-9FF1-FEDABDA753B2}"/>
            </c:ext>
          </c:extLst>
        </c:ser>
        <c:ser>
          <c:idx val="12"/>
          <c:order val="11"/>
          <c:tx>
            <c:strRef>
              <c:f>'5.2_5.3'!$W$58</c:f>
              <c:strCache>
                <c:ptCount val="1"/>
                <c:pt idx="0">
                  <c:v>Onshore Wind</c:v>
                </c:pt>
              </c:strCache>
            </c:strRef>
          </c:tx>
          <c:spPr>
            <a:solidFill>
              <a:srgbClr val="92D050"/>
            </a:solidFill>
            <a:ln>
              <a:solidFill>
                <a:srgbClr val="92D050"/>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'5.2_5.3'!$X$58:$BH$58</c:f>
              <c:numCache>
                <c:formatCode>#,##0.0</c:formatCode>
                <c:ptCount val="37"/>
                <c:pt idx="3">
                  <c:v>25.480976039426217</c:v>
                </c:pt>
                <c:pt idx="4">
                  <c:v>29.776769999999999</c:v>
                </c:pt>
                <c:pt idx="5">
                  <c:v>30.418410000000002</c:v>
                </c:pt>
                <c:pt idx="6">
                  <c:v>30.691719999999997</c:v>
                </c:pt>
                <c:pt idx="7">
                  <c:v>30.842109999999998</c:v>
                </c:pt>
                <c:pt idx="8">
                  <c:v>31.140740000000001</c:v>
                </c:pt>
                <c:pt idx="9">
                  <c:v>31.245480000000001</c:v>
                </c:pt>
                <c:pt idx="10">
                  <c:v>31.901119999999999</c:v>
                </c:pt>
                <c:pt idx="11">
                  <c:v>32.853990000000003</c:v>
                </c:pt>
                <c:pt idx="12">
                  <c:v>33.715009999999999</c:v>
                </c:pt>
                <c:pt idx="13">
                  <c:v>33.991329999999998</c:v>
                </c:pt>
                <c:pt idx="14">
                  <c:v>36.217759999999998</c:v>
                </c:pt>
                <c:pt idx="15">
                  <c:v>36.755099999999999</c:v>
                </c:pt>
                <c:pt idx="16">
                  <c:v>37.311299999999996</c:v>
                </c:pt>
                <c:pt idx="17">
                  <c:v>37.305509999999998</c:v>
                </c:pt>
                <c:pt idx="18">
                  <c:v>37.420459999999999</c:v>
                </c:pt>
                <c:pt idx="19">
                  <c:v>37.364280000000001</c:v>
                </c:pt>
                <c:pt idx="20">
                  <c:v>37.061700000000002</c:v>
                </c:pt>
                <c:pt idx="21">
                  <c:v>36.756709999999998</c:v>
                </c:pt>
                <c:pt idx="22">
                  <c:v>36.174379999999999</c:v>
                </c:pt>
                <c:pt idx="23">
                  <c:v>35.893069999999994</c:v>
                </c:pt>
                <c:pt idx="24">
                  <c:v>35.665840000000003</c:v>
                </c:pt>
                <c:pt idx="25">
                  <c:v>35.656669999999998</c:v>
                </c:pt>
                <c:pt idx="26">
                  <c:v>35.364629999999998</c:v>
                </c:pt>
                <c:pt idx="27">
                  <c:v>35.873359999999998</c:v>
                </c:pt>
                <c:pt idx="28">
                  <c:v>35.696079999999995</c:v>
                </c:pt>
                <c:pt idx="29">
                  <c:v>36.39714</c:v>
                </c:pt>
                <c:pt idx="30">
                  <c:v>36.165930000000003</c:v>
                </c:pt>
                <c:pt idx="31">
                  <c:v>36.933129999999998</c:v>
                </c:pt>
                <c:pt idx="32">
                  <c:v>37.42015</c:v>
                </c:pt>
                <c:pt idx="33">
                  <c:v>37.472660000000005</c:v>
                </c:pt>
                <c:pt idx="34">
                  <c:v>37.899439999999998</c:v>
                </c:pt>
                <c:pt idx="35">
                  <c:v>38.032060000000001</c:v>
                </c:pt>
                <c:pt idx="36">
                  <c:v>38.13993</c:v>
                </c:pt>
              </c:numCache>
            </c:numRef>
          </c:val>
          <c:extLst xmlns:c16r2="http://schemas.microsoft.com/office/drawing/2015/06/chart">
            <c:ext xmlns:c16="http://schemas.microsoft.com/office/drawing/2014/chart" uri="{C3380CC4-5D6E-409C-BE32-E72D297353CC}">
              <c16:uniqueId val="{0000000B-AB29-4758-9FF1-FEDABDA753B2}"/>
            </c:ext>
          </c:extLst>
        </c:ser>
        <c:ser>
          <c:idx val="13"/>
          <c:order val="12"/>
          <c:tx>
            <c:strRef>
              <c:f>'5.2_5.3'!$W$61</c:f>
              <c:strCache>
                <c:ptCount val="1"/>
                <c:pt idx="0">
                  <c:v>Solar</c:v>
                </c:pt>
              </c:strCache>
            </c:strRef>
          </c:tx>
          <c:spPr>
            <a:solidFill>
              <a:srgbClr val="FFFF00"/>
            </a:solidFill>
            <a:ln>
              <a:solidFill>
                <a:srgbClr val="FFFF00"/>
              </a:solidFill>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'5.2_5.3'!$X$61:$BH$61</c:f>
              <c:numCache>
                <c:formatCode>#,##0.0</c:formatCode>
                <c:ptCount val="37"/>
                <c:pt idx="3">
                  <c:v>12.200088184271149</c:v>
                </c:pt>
                <c:pt idx="4">
                  <c:v>12.72078</c:v>
                </c:pt>
                <c:pt idx="5">
                  <c:v>13.1265</c:v>
                </c:pt>
                <c:pt idx="6">
                  <c:v>13.44524</c:v>
                </c:pt>
                <c:pt idx="7">
                  <c:v>13.67451</c:v>
                </c:pt>
                <c:pt idx="8">
                  <c:v>13.886760000000001</c:v>
                </c:pt>
                <c:pt idx="9">
                  <c:v>14.084300000000001</c:v>
                </c:pt>
                <c:pt idx="10">
                  <c:v>14.27731</c:v>
                </c:pt>
                <c:pt idx="11">
                  <c:v>14.47878</c:v>
                </c:pt>
                <c:pt idx="12">
                  <c:v>14.70032</c:v>
                </c:pt>
                <c:pt idx="13">
                  <c:v>14.988200000000001</c:v>
                </c:pt>
                <c:pt idx="14">
                  <c:v>15.323650000000001</c:v>
                </c:pt>
                <c:pt idx="15">
                  <c:v>15.7013</c:v>
                </c:pt>
                <c:pt idx="16">
                  <c:v>16.128409999999999</c:v>
                </c:pt>
                <c:pt idx="17">
                  <c:v>16.61647</c:v>
                </c:pt>
                <c:pt idx="18">
                  <c:v>17.294799999999999</c:v>
                </c:pt>
                <c:pt idx="19">
                  <c:v>18.402699999999999</c:v>
                </c:pt>
                <c:pt idx="20">
                  <c:v>19.72953</c:v>
                </c:pt>
                <c:pt idx="21">
                  <c:v>21.413730000000001</c:v>
                </c:pt>
                <c:pt idx="22">
                  <c:v>22.871079999999999</c:v>
                </c:pt>
                <c:pt idx="23">
                  <c:v>23.924140000000001</c:v>
                </c:pt>
                <c:pt idx="24">
                  <c:v>24.53997</c:v>
                </c:pt>
                <c:pt idx="25">
                  <c:v>24.96519</c:v>
                </c:pt>
                <c:pt idx="26">
                  <c:v>25.326319999999999</c:v>
                </c:pt>
                <c:pt idx="27">
                  <c:v>25.593029999999999</c:v>
                </c:pt>
                <c:pt idx="28">
                  <c:v>25.796679999999999</c:v>
                </c:pt>
                <c:pt idx="29">
                  <c:v>25.959769999999999</c:v>
                </c:pt>
                <c:pt idx="30">
                  <c:v>26.095939999999999</c:v>
                </c:pt>
                <c:pt idx="31">
                  <c:v>26.214369999999999</c:v>
                </c:pt>
                <c:pt idx="32">
                  <c:v>26.322109999999999</c:v>
                </c:pt>
                <c:pt idx="33">
                  <c:v>26.422270000000001</c:v>
                </c:pt>
                <c:pt idx="34">
                  <c:v>26.517620000000001</c:v>
                </c:pt>
                <c:pt idx="35">
                  <c:v>26.609850000000002</c:v>
                </c:pt>
                <c:pt idx="36">
                  <c:v>26.700230000000001</c:v>
                </c:pt>
              </c:numCache>
            </c:numRef>
          </c:val>
          <c:extLst xmlns:c16r2="http://schemas.microsoft.com/office/drawing/2015/06/chart">
            <c:ext xmlns:c16="http://schemas.microsoft.com/office/drawing/2014/chart" uri="{C3380CC4-5D6E-409C-BE32-E72D297353CC}">
              <c16:uniqueId val="{0000000C-AB29-4758-9FF1-FEDABDA753B2}"/>
            </c:ext>
          </c:extLst>
        </c:ser>
        <c:ser>
          <c:idx val="14"/>
          <c:order val="13"/>
          <c:tx>
            <c:strRef>
              <c:f>'5.2_5.3'!$W$60</c:f>
              <c:strCache>
                <c:ptCount val="1"/>
                <c:pt idx="0">
                  <c:v>Other Thermal</c:v>
                </c:pt>
              </c:strCache>
            </c:strRef>
          </c:tx>
          <c:spPr>
            <a:solidFill>
              <a:schemeClr val="accent3">
                <a:lumMod val="75000"/>
              </a:schemeClr>
            </a:solidFill>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'5.2_5.3'!$X$60:$BH$60</c:f>
              <c:numCache>
                <c:formatCode>#,##0.0</c:formatCode>
                <c:ptCount val="37"/>
                <c:pt idx="3">
                  <c:v>1.7479651999999998E-2</c:v>
                </c:pt>
                <c:pt idx="4">
                  <c:v>0</c:v>
                </c:pt>
                <c:pt idx="5">
                  <c:v>0</c:v>
                </c:pt>
                <c:pt idx="6">
                  <c:v>0</c:v>
                </c:pt>
                <c:pt idx="7">
                  <c:v>4.4129999999999994E-3</c:v>
                </c:pt>
                <c:pt idx="8">
                  <c:v>6.2579999999999997E-3</c:v>
                </c:pt>
                <c:pt idx="9">
                  <c:v>6.8799999999999998E-3</c:v>
                </c:pt>
                <c:pt idx="10">
                  <c:v>7.8969999999999995E-3</c:v>
                </c:pt>
                <c:pt idx="11">
                  <c:v>6.8300000000000001E-3</c:v>
                </c:pt>
                <c:pt idx="12">
                  <c:v>5.6900000000000006E-3</c:v>
                </c:pt>
                <c:pt idx="13">
                  <c:v>5.7558000000000002E-3</c:v>
                </c:pt>
                <c:pt idx="14">
                  <c:v>6.7589999999999994E-3</c:v>
                </c:pt>
                <c:pt idx="15">
                  <c:v>2.3000000000000004E-3</c:v>
                </c:pt>
                <c:pt idx="16">
                  <c:v>2.0140000000000002E-3</c:v>
                </c:pt>
                <c:pt idx="17">
                  <c:v>1.4E-3</c:v>
                </c:pt>
                <c:pt idx="18">
                  <c:v>1.2129999999999999E-3</c:v>
                </c:pt>
                <c:pt idx="19">
                  <c:v>1.096E-3</c:v>
                </c:pt>
                <c:pt idx="20">
                  <c:v>0</c:v>
                </c:pt>
                <c:pt idx="21">
                  <c:v>0</c:v>
                </c:pt>
                <c:pt idx="22">
                  <c:v>0</c:v>
                </c:pt>
                <c:pt idx="23">
                  <c:v>0</c:v>
                </c:pt>
                <c:pt idx="24">
                  <c:v>0</c:v>
                </c:pt>
                <c:pt idx="25">
                  <c:v>0</c:v>
                </c:pt>
                <c:pt idx="26">
                  <c:v>0</c:v>
                </c:pt>
                <c:pt idx="27">
                  <c:v>0</c:v>
                </c:pt>
                <c:pt idx="28">
                  <c:v>0</c:v>
                </c:pt>
                <c:pt idx="29">
                  <c:v>0</c:v>
                </c:pt>
                <c:pt idx="30">
                  <c:v>0</c:v>
                </c:pt>
                <c:pt idx="31">
                  <c:v>2.3699999999999999E-4</c:v>
                </c:pt>
                <c:pt idx="32">
                  <c:v>2.5599999999999999E-4</c:v>
                </c:pt>
                <c:pt idx="33">
                  <c:v>1.0759999999999999E-3</c:v>
                </c:pt>
                <c:pt idx="34">
                  <c:v>1.4319999999999999E-3</c:v>
                </c:pt>
                <c:pt idx="35">
                  <c:v>2.385E-3</c:v>
                </c:pt>
                <c:pt idx="36">
                  <c:v>2.5079999999999998E-3</c:v>
                </c:pt>
              </c:numCache>
            </c:numRef>
          </c:val>
          <c:extLst xmlns:c16r2="http://schemas.microsoft.com/office/drawing/2015/06/chart">
            <c:ext xmlns:c16="http://schemas.microsoft.com/office/drawing/2014/chart" uri="{C3380CC4-5D6E-409C-BE32-E72D297353CC}">
              <c16:uniqueId val="{0000000D-AB29-4758-9FF1-FEDABDA753B2}"/>
            </c:ext>
          </c:extLst>
        </c:ser>
        <c:ser>
          <c:idx val="16"/>
          <c:order val="14"/>
          <c:tx>
            <c:strRef>
              <c:f>'5.2_5.3'!$W$59</c:f>
              <c:strCache>
                <c:ptCount val="1"/>
                <c:pt idx="0">
                  <c:v>Other Renewables</c:v>
                </c:pt>
              </c:strCache>
            </c:strRef>
          </c:tx>
          <c:spPr>
            <a:solidFill>
              <a:schemeClr val="bg2">
                <a:lumMod val="90000"/>
              </a:schemeClr>
            </a:solidFill>
            <a:ln w="34925">
              <a:solidFill>
                <a:schemeClr val="bg2">
                  <a:lumMod val="90000"/>
                </a:schemeClr>
              </a:solidFill>
              <a:prstDash val="solid"/>
            </a:ln>
          </c:spP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'5.2_5.3'!$X$59:$BH$59</c:f>
              <c:numCache>
                <c:formatCode>#,##0.0</c:formatCode>
                <c:ptCount val="37"/>
                <c:pt idx="3">
                  <c:v>5.0697298288040651</c:v>
                </c:pt>
                <c:pt idx="4">
                  <c:v>5.8687579999999997</c:v>
                </c:pt>
                <c:pt idx="5">
                  <c:v>5.204326</c:v>
                </c:pt>
                <c:pt idx="6">
                  <c:v>4.3171230000000005</c:v>
                </c:pt>
                <c:pt idx="7">
                  <c:v>4.3450069999999998</c:v>
                </c:pt>
                <c:pt idx="8">
                  <c:v>7.3239439999999991</c:v>
                </c:pt>
                <c:pt idx="9">
                  <c:v>7.5472640000000002</c:v>
                </c:pt>
                <c:pt idx="10">
                  <c:v>10.469226000000001</c:v>
                </c:pt>
                <c:pt idx="11">
                  <c:v>10.815248</c:v>
                </c:pt>
                <c:pt idx="12">
                  <c:v>11.416460000000001</c:v>
                </c:pt>
                <c:pt idx="13">
                  <c:v>11.907337000000002</c:v>
                </c:pt>
                <c:pt idx="14">
                  <c:v>11.712347999999999</c:v>
                </c:pt>
                <c:pt idx="15">
                  <c:v>11.808980000000002</c:v>
                </c:pt>
                <c:pt idx="16">
                  <c:v>12.020123</c:v>
                </c:pt>
                <c:pt idx="17">
                  <c:v>12.654654000000001</c:v>
                </c:pt>
                <c:pt idx="18">
                  <c:v>12.963286</c:v>
                </c:pt>
                <c:pt idx="19">
                  <c:v>13.157702</c:v>
                </c:pt>
                <c:pt idx="20">
                  <c:v>13.549862000000001</c:v>
                </c:pt>
                <c:pt idx="21">
                  <c:v>13.641461999999999</c:v>
                </c:pt>
                <c:pt idx="22">
                  <c:v>13.762316999999999</c:v>
                </c:pt>
                <c:pt idx="23">
                  <c:v>13.900942000000001</c:v>
                </c:pt>
                <c:pt idx="24">
                  <c:v>13.950072</c:v>
                </c:pt>
                <c:pt idx="25">
                  <c:v>14.074799000000002</c:v>
                </c:pt>
                <c:pt idx="26">
                  <c:v>13.966925000000002</c:v>
                </c:pt>
                <c:pt idx="27">
                  <c:v>14.100241999999998</c:v>
                </c:pt>
                <c:pt idx="28">
                  <c:v>14.201447999999999</c:v>
                </c:pt>
                <c:pt idx="29">
                  <c:v>14.390502999999999</c:v>
                </c:pt>
                <c:pt idx="30">
                  <c:v>14.582963999999999</c:v>
                </c:pt>
                <c:pt idx="31">
                  <c:v>14.775942999999998</c:v>
                </c:pt>
                <c:pt idx="32">
                  <c:v>14.980628000000001</c:v>
                </c:pt>
                <c:pt idx="33">
                  <c:v>15.099613999999999</c:v>
                </c:pt>
                <c:pt idx="34">
                  <c:v>15.287749999999997</c:v>
                </c:pt>
                <c:pt idx="35">
                  <c:v>15.446697</c:v>
                </c:pt>
                <c:pt idx="36">
                  <c:v>15.674535000000001</c:v>
                </c:pt>
              </c:numCache>
            </c:numRef>
          </c:val>
          <c:extLst xmlns:c16r2="http://schemas.microsoft.com/office/drawing/2015/06/chart">
            <c:ext xmlns:c16="http://schemas.microsoft.com/office/drawing/2014/chart" uri="{C3380CC4-5D6E-409C-BE32-E72D297353CC}">
              <c16:uniqueId val="{0000000E-AB29-4758-9FF1-FEDABDA753B2}"/>
            </c:ext>
          </c:extLst>
        </c:ser>
        <c:dLbls>
          <c:showLegendKey val="0"/>
          <c:showVal val="0"/>
          <c:showCatName val="0"/>
          <c:showSerName val="0"/>
          <c:showPercent val="0"/>
          <c:showBubbleSize val="0"/>
        </c:dLbls>
        <c:axId val="165903360"/>
        <c:axId val="165921536"/>
      </c:areaChart>
      <c:lineChart>
        <c:grouping val="standard"/>
        <c:varyColors val="0"/>
        <c:ser>
          <c:idx val="0"/>
          <c:order val="15"/>
          <c:tx>
            <c:strRef>
              <c:f>'5.2_5.3'!$W$63</c:f>
              <c:strCache>
                <c:ptCount val="1"/>
                <c:pt idx="0">
                  <c:v>Carbon Intensity (gCO2/KWh)</c:v>
                </c:pt>
              </c:strCache>
            </c:strRef>
          </c:tx>
          <c:spPr>
            <a:ln>
              <a:solidFill>
                <a:sysClr val="windowText" lastClr="000000"/>
              </a:solidFill>
            </a:ln>
          </c:spPr>
          <c:marker>
            <c:symbol val="none"/>
          </c:marke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'5.2_5.3'!$X$63:$BH$63</c:f>
              <c:numCache>
                <c:formatCode>#,##0.0</c:formatCode>
                <c:ptCount val="37"/>
                <c:pt idx="3">
                  <c:v>266</c:v>
                </c:pt>
                <c:pt idx="4">
                  <c:v>169.8622</c:v>
                </c:pt>
                <c:pt idx="5">
                  <c:v>160.55449999999999</c:v>
                </c:pt>
                <c:pt idx="6">
                  <c:v>151.45269999999999</c:v>
                </c:pt>
                <c:pt idx="7">
                  <c:v>143.0025</c:v>
                </c:pt>
                <c:pt idx="8">
                  <c:v>129.73660000000001</c:v>
                </c:pt>
                <c:pt idx="9">
                  <c:v>136.04650000000001</c:v>
                </c:pt>
                <c:pt idx="10">
                  <c:v>127.236</c:v>
                </c:pt>
                <c:pt idx="11">
                  <c:v>119.2042</c:v>
                </c:pt>
                <c:pt idx="12">
                  <c:v>110.85039999999999</c:v>
                </c:pt>
                <c:pt idx="13">
                  <c:v>106.56399999999999</c:v>
                </c:pt>
                <c:pt idx="14">
                  <c:v>107.8426</c:v>
                </c:pt>
                <c:pt idx="15">
                  <c:v>107.3329</c:v>
                </c:pt>
                <c:pt idx="16">
                  <c:v>116.5652</c:v>
                </c:pt>
                <c:pt idx="17">
                  <c:v>104.13</c:v>
                </c:pt>
                <c:pt idx="18">
                  <c:v>86.412019999999998</c:v>
                </c:pt>
                <c:pt idx="19">
                  <c:v>76.460400000000007</c:v>
                </c:pt>
                <c:pt idx="20">
                  <c:v>69.545900000000003</c:v>
                </c:pt>
                <c:pt idx="21">
                  <c:v>62.121989999999997</c:v>
                </c:pt>
                <c:pt idx="22">
                  <c:v>59.895249999999997</c:v>
                </c:pt>
                <c:pt idx="23">
                  <c:v>55.986330000000002</c:v>
                </c:pt>
                <c:pt idx="24">
                  <c:v>51.415759999999999</c:v>
                </c:pt>
                <c:pt idx="25">
                  <c:v>49.914050000000003</c:v>
                </c:pt>
                <c:pt idx="26">
                  <c:v>48.15916</c:v>
                </c:pt>
                <c:pt idx="27">
                  <c:v>49.424169999999997</c:v>
                </c:pt>
                <c:pt idx="28">
                  <c:v>48.316609999999997</c:v>
                </c:pt>
                <c:pt idx="29">
                  <c:v>49.491140000000001</c:v>
                </c:pt>
                <c:pt idx="30">
                  <c:v>50.40654</c:v>
                </c:pt>
                <c:pt idx="31">
                  <c:v>52.047260000000001</c:v>
                </c:pt>
                <c:pt idx="32">
                  <c:v>53.697969999999998</c:v>
                </c:pt>
                <c:pt idx="33">
                  <c:v>53.365670000000001</c:v>
                </c:pt>
                <c:pt idx="34">
                  <c:v>52.593679999999999</c:v>
                </c:pt>
                <c:pt idx="35">
                  <c:v>53.252400000000002</c:v>
                </c:pt>
                <c:pt idx="36">
                  <c:v>51.837670000000003</c:v>
                </c:pt>
              </c:numCache>
            </c:numRef>
          </c:val>
          <c:smooth val="0"/>
          <c:extLst xmlns:c16r2="http://schemas.microsoft.com/office/drawing/2015/06/chart">
            <c:ext xmlns:c16="http://schemas.microsoft.com/office/drawing/2014/chart" uri="{C3380CC4-5D6E-409C-BE32-E72D297353CC}">
              <c16:uniqueId val="{0000000F-AB29-4758-9FF1-FEDABDA753B2}"/>
            </c:ext>
          </c:extLst>
        </c:ser>
        <c:dLbls>
          <c:showLegendKey val="0"/>
          <c:showVal val="0"/>
          <c:showCatName val="0"/>
          <c:showSerName val="0"/>
          <c:showPercent val="0"/>
          <c:showBubbleSize val="0"/>
        </c:dLbls>
        <c:marker val="1"/>
        <c:smooth val="0"/>
        <c:axId val="165929728"/>
        <c:axId val="165923456"/>
      </c:lineChart>
      <c:dateAx>
        <c:axId val="165903360"/>
        <c:scaling>
          <c:orientation val="minMax"/>
        </c:scaling>
        <c:delete val="0"/>
        <c:axPos val="b"/>
        <c:numFmt formatCode="yyyy" sourceLinked="1"/>
        <c:majorTickMark val="out"/>
        <c:minorTickMark val="none"/>
        <c:tickLblPos val="low"/>
        <c:crossAx val="165921536"/>
        <c:crosses val="autoZero"/>
        <c:auto val="1"/>
        <c:lblOffset val="100"/>
        <c:baseTimeUnit val="days"/>
        <c:majorUnit val="5"/>
        <c:minorUnit val="5"/>
      </c:dateAx>
      <c:valAx>
        <c:axId val="165921536"/>
        <c:scaling>
          <c:orientation val="minMax"/>
          <c:max val="500"/>
          <c:min val="-100"/>
        </c:scaling>
        <c:delete val="0"/>
        <c:axPos val="l"/>
        <c:majorGridlines>
          <c:spPr>
            <a:ln>
              <a:solidFill>
                <a:schemeClr val="bg1">
                  <a:lumMod val="75000"/>
                </a:schemeClr>
              </a:solidFill>
            </a:ln>
          </c:spPr>
        </c:majorGridlines>
        <c:title>
          <c:tx>
            <c:rich>
              <a:bodyPr rot="-5400000" vert="horz"/>
              <a:lstStyle/>
              <a:p>
                <a:pPr>
                  <a:defRPr/>
                </a:pPr>
                <a:r>
                  <a:rPr lang="en-US"/>
                  <a:t>Total generation output per technology (TWh)</a:t>
                </a:r>
              </a:p>
            </c:rich>
          </c:tx>
          <c:overlay val="0"/>
        </c:title>
        <c:numFmt formatCode="_(* #,##0_);_(* \(#,##0\);_(* &quot;-&quot;_);_(@_)" sourceLinked="0"/>
        <c:majorTickMark val="out"/>
        <c:minorTickMark val="none"/>
        <c:tickLblPos val="nextTo"/>
        <c:crossAx val="165903360"/>
        <c:crosses val="autoZero"/>
        <c:crossBetween val="between"/>
        <c:majorUnit val="50"/>
      </c:valAx>
      <c:valAx>
        <c:axId val="165923456"/>
        <c:scaling>
          <c:orientation val="minMax"/>
          <c:max val="300"/>
          <c:min val="-25"/>
        </c:scaling>
        <c:delete val="0"/>
        <c:axPos val="r"/>
        <c:title>
          <c:tx>
            <c:rich>
              <a:bodyPr rot="-5400000" vert="horz"/>
              <a:lstStyle/>
              <a:p>
                <a:pPr>
                  <a:defRPr/>
                </a:pPr>
                <a:r>
                  <a:rPr lang="en-US"/>
                  <a:t>Carbon Intensity (gCO</a:t>
                </a:r>
                <a:r>
                  <a:rPr lang="en-US" baseline="-25000"/>
                  <a:t>2</a:t>
                </a:r>
                <a:r>
                  <a:rPr lang="en-US"/>
                  <a:t>/KWh)</a:t>
                </a:r>
              </a:p>
            </c:rich>
          </c:tx>
          <c:overlay val="0"/>
        </c:title>
        <c:numFmt formatCode="_(* #,##0_);[White]_(* \(#,##0\);_(* &quot;-&quot;_);_(@_)" sourceLinked="0"/>
        <c:majorTickMark val="out"/>
        <c:minorTickMark val="none"/>
        <c:tickLblPos val="nextTo"/>
        <c:crossAx val="165929728"/>
        <c:crosses val="max"/>
        <c:crossBetween val="between"/>
        <c:majorUnit val="25"/>
      </c:valAx>
      <c:dateAx>
        <c:axId val="165929728"/>
        <c:scaling>
          <c:orientation val="minMax"/>
        </c:scaling>
        <c:delete val="1"/>
        <c:axPos val="b"/>
        <c:numFmt formatCode="yyyy" sourceLinked="1"/>
        <c:majorTickMark val="out"/>
        <c:minorTickMark val="none"/>
        <c:tickLblPos val="nextTo"/>
        <c:crossAx val="165923456"/>
        <c:crosses val="autoZero"/>
        <c:auto val="1"/>
        <c:lblOffset val="100"/>
        <c:baseTimeUnit val="days"/>
      </c:dateAx>
    </c:plotArea>
    <c:legend>
      <c:legendPos val="b"/>
      <c:legendEntry>
        <c:idx val="1"/>
        <c:delete val="1"/>
      </c:legendEntry>
      <c:layout>
        <c:manualLayout>
          <c:xMode val="edge"/>
          <c:yMode val="edge"/>
          <c:x val="7.6346380714186923E-2"/>
          <c:y val="0.81399300438788824"/>
          <c:w val="0.88089258082329436"/>
          <c:h val="0.16670743322544021"/>
        </c:manualLayout>
      </c:layout>
      <c:overlay val="0"/>
    </c:legend>
    <c:plotVisOnly val="0"/>
    <c:dispBlanksAs val="gap"/>
    <c:showDLblsOverMax val="0"/>
  </c:chart>
  <c:spPr>
    <a:ln>
      <a:noFill/>
    </a:ln>
  </c:sp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97727272727273"/>
          <c:y val="3.3453065134099617E-2"/>
          <c:w val="0.78695847362514026"/>
          <c:h val="0.69123467432950192"/>
        </c:manualLayout>
      </c:layout>
      <c:areaChart>
        <c:grouping val="stacked"/>
        <c:varyColors val="0"/>
        <c:ser>
          <c:idx val="8"/>
          <c:order val="0"/>
          <c:tx>
            <c:strRef>
              <c:f>'5.2_5.3'!$W$74</c:f>
              <c:strCache>
                <c:ptCount val="1"/>
                <c:pt idx="0">
                  <c:v>Interconnectors</c:v>
                </c:pt>
              </c:strCache>
            </c:strRef>
          </c:tx>
          <c:spPr>
            <a:solidFill>
              <a:srgbClr val="0070C0"/>
            </a:solidFill>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'5.2_5.3'!$X$74:$BH$74</c:f>
              <c:numCache>
                <c:formatCode>#,##0.0</c:formatCode>
                <c:ptCount val="37"/>
                <c:pt idx="3">
                  <c:v>17.72</c:v>
                </c:pt>
                <c:pt idx="4">
                  <c:v>24.898810000000001</c:v>
                </c:pt>
                <c:pt idx="5">
                  <c:v>24.35679</c:v>
                </c:pt>
                <c:pt idx="6">
                  <c:v>30.610130000000002</c:v>
                </c:pt>
                <c:pt idx="7">
                  <c:v>44.490850000000002</c:v>
                </c:pt>
                <c:pt idx="8">
                  <c:v>41.29374</c:v>
                </c:pt>
                <c:pt idx="9">
                  <c:v>51.417639999999999</c:v>
                </c:pt>
                <c:pt idx="10">
                  <c:v>48.835700000000003</c:v>
                </c:pt>
                <c:pt idx="11">
                  <c:v>51.250529999999998</c:v>
                </c:pt>
                <c:pt idx="12">
                  <c:v>49.381920000000001</c:v>
                </c:pt>
                <c:pt idx="13">
                  <c:v>44.178280000000001</c:v>
                </c:pt>
                <c:pt idx="14">
                  <c:v>46.930149999999998</c:v>
                </c:pt>
                <c:pt idx="15">
                  <c:v>46.300400000000003</c:v>
                </c:pt>
                <c:pt idx="16">
                  <c:v>33.221960000000003</c:v>
                </c:pt>
                <c:pt idx="17">
                  <c:v>30.05613</c:v>
                </c:pt>
                <c:pt idx="18">
                  <c:v>26.47871</c:v>
                </c:pt>
                <c:pt idx="19">
                  <c:v>24.96012</c:v>
                </c:pt>
                <c:pt idx="20">
                  <c:v>24.755500000000001</c:v>
                </c:pt>
                <c:pt idx="21">
                  <c:v>20.018550000000001</c:v>
                </c:pt>
                <c:pt idx="22">
                  <c:v>22.015840000000001</c:v>
                </c:pt>
                <c:pt idx="23">
                  <c:v>17.07385</c:v>
                </c:pt>
                <c:pt idx="24">
                  <c:v>19.2224</c:v>
                </c:pt>
                <c:pt idx="25">
                  <c:v>19.227920000000001</c:v>
                </c:pt>
                <c:pt idx="26">
                  <c:v>16.181010000000001</c:v>
                </c:pt>
                <c:pt idx="27">
                  <c:v>16.01699</c:v>
                </c:pt>
                <c:pt idx="28">
                  <c:v>16.061859999999999</c:v>
                </c:pt>
                <c:pt idx="29">
                  <c:v>17.148540000000001</c:v>
                </c:pt>
                <c:pt idx="30">
                  <c:v>16.51361</c:v>
                </c:pt>
                <c:pt idx="31">
                  <c:v>15.769600000000001</c:v>
                </c:pt>
                <c:pt idx="32">
                  <c:v>15.07568</c:v>
                </c:pt>
                <c:pt idx="33">
                  <c:v>13.326589999999999</c:v>
                </c:pt>
                <c:pt idx="34">
                  <c:v>13.82545</c:v>
                </c:pt>
                <c:pt idx="35">
                  <c:v>13.767620000000001</c:v>
                </c:pt>
                <c:pt idx="36">
                  <c:v>14.47175</c:v>
                </c:pt>
              </c:numCache>
            </c:numRef>
          </c:val>
          <c:extLst xmlns:c16r2="http://schemas.microsoft.com/office/drawing/2015/06/chart">
            <c:ext xmlns:c16="http://schemas.microsoft.com/office/drawing/2014/chart" uri="{C3380CC4-5D6E-409C-BE32-E72D297353CC}">
              <c16:uniqueId val="{00000000-DFBF-4082-A98C-D6183FAE0149}"/>
            </c:ext>
          </c:extLst>
        </c:ser>
        <c:ser>
          <c:idx val="1"/>
          <c:order val="1"/>
          <c:tx>
            <c:strRef>
              <c:f>'5.2_5.3'!$W$84</c:f>
              <c:strCache>
                <c:ptCount val="1"/>
                <c:pt idx="0">
                  <c:v>Interconnectors (net negative)</c:v>
                </c:pt>
              </c:strCache>
            </c:strRef>
          </c:tx>
          <c:spPr>
            <a:solidFill>
              <a:schemeClr val="accent1"/>
            </a:solidFill>
            <a:ln>
              <a:solidFill>
                <a:schemeClr val="accent1"/>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'5.2_5.3'!$X$84:$BH$84</c:f>
              <c:numCache>
                <c:formatCode>_(* #,##0.00_);_(* \(#,##0.00\);_(* "-"??_);_(@_)</c:formatCode>
                <c:ptCount val="37"/>
                <c:pt idx="1">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1-DFBF-4082-A98C-D6183FAE0149}"/>
            </c:ext>
          </c:extLst>
        </c:ser>
        <c:ser>
          <c:idx val="2"/>
          <c:order val="2"/>
          <c:tx>
            <c:strRef>
              <c:f>'5.2_5.3'!$W$69</c:f>
              <c:strCache>
                <c:ptCount val="1"/>
                <c:pt idx="0">
                  <c:v>Biomass</c:v>
                </c:pt>
              </c:strCache>
            </c:strRef>
          </c:tx>
          <c:spPr>
            <a:solidFill>
              <a:srgbClr val="F57913"/>
            </a:solidFill>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'5.2_5.3'!$X$69:$BH$69</c:f>
              <c:numCache>
                <c:formatCode>#,##0.0</c:formatCode>
                <c:ptCount val="37"/>
                <c:pt idx="3">
                  <c:v>16.675981558771852</c:v>
                </c:pt>
                <c:pt idx="4">
                  <c:v>28.466485000000002</c:v>
                </c:pt>
                <c:pt idx="5">
                  <c:v>28.262915</c:v>
                </c:pt>
                <c:pt idx="6">
                  <c:v>27.947687999999999</c:v>
                </c:pt>
                <c:pt idx="7">
                  <c:v>29.709644000000001</c:v>
                </c:pt>
                <c:pt idx="8">
                  <c:v>30.238793999999999</c:v>
                </c:pt>
                <c:pt idx="9">
                  <c:v>30.830527</c:v>
                </c:pt>
                <c:pt idx="10">
                  <c:v>31.363437000000001</c:v>
                </c:pt>
                <c:pt idx="11">
                  <c:v>31.138877000000001</c:v>
                </c:pt>
                <c:pt idx="12">
                  <c:v>30.983260000000001</c:v>
                </c:pt>
                <c:pt idx="13">
                  <c:v>31.064533999999998</c:v>
                </c:pt>
                <c:pt idx="14">
                  <c:v>30.823125000000001</c:v>
                </c:pt>
                <c:pt idx="15">
                  <c:v>30.201378999999999</c:v>
                </c:pt>
                <c:pt idx="16">
                  <c:v>30.952670000000001</c:v>
                </c:pt>
                <c:pt idx="17">
                  <c:v>30.779381000000001</c:v>
                </c:pt>
                <c:pt idx="18">
                  <c:v>30.224188000000002</c:v>
                </c:pt>
                <c:pt idx="19">
                  <c:v>29.494421000000003</c:v>
                </c:pt>
                <c:pt idx="20">
                  <c:v>29.525054000000001</c:v>
                </c:pt>
                <c:pt idx="21">
                  <c:v>28.074166000000002</c:v>
                </c:pt>
                <c:pt idx="22">
                  <c:v>27.504887999999998</c:v>
                </c:pt>
                <c:pt idx="23">
                  <c:v>26.336292</c:v>
                </c:pt>
                <c:pt idx="24">
                  <c:v>23.026126000000001</c:v>
                </c:pt>
                <c:pt idx="25">
                  <c:v>19.399391000000001</c:v>
                </c:pt>
                <c:pt idx="26">
                  <c:v>19.257308000000002</c:v>
                </c:pt>
                <c:pt idx="27">
                  <c:v>16.384440999999999</c:v>
                </c:pt>
                <c:pt idx="28">
                  <c:v>16.298038000000002</c:v>
                </c:pt>
                <c:pt idx="29">
                  <c:v>11.545777999999999</c:v>
                </c:pt>
                <c:pt idx="30">
                  <c:v>11.688371999999999</c:v>
                </c:pt>
                <c:pt idx="31">
                  <c:v>9.9651540000000018</c:v>
                </c:pt>
                <c:pt idx="32">
                  <c:v>10.140858999999999</c:v>
                </c:pt>
                <c:pt idx="33">
                  <c:v>10.412655000000001</c:v>
                </c:pt>
                <c:pt idx="34">
                  <c:v>10.576978</c:v>
                </c:pt>
                <c:pt idx="35">
                  <c:v>10.741454000000001</c:v>
                </c:pt>
                <c:pt idx="36">
                  <c:v>10.912534000000001</c:v>
                </c:pt>
              </c:numCache>
            </c:numRef>
          </c:val>
          <c:extLst xmlns:c16r2="http://schemas.microsoft.com/office/drawing/2015/06/chart">
            <c:ext xmlns:c16="http://schemas.microsoft.com/office/drawing/2014/chart" uri="{C3380CC4-5D6E-409C-BE32-E72D297353CC}">
              <c16:uniqueId val="{00000002-DFBF-4082-A98C-D6183FAE0149}"/>
            </c:ext>
          </c:extLst>
        </c:ser>
        <c:ser>
          <c:idx val="3"/>
          <c:order val="3"/>
          <c:tx>
            <c:strRef>
              <c:f>'5.2_5.3'!$W$70</c:f>
              <c:strCache>
                <c:ptCount val="1"/>
                <c:pt idx="0">
                  <c:v>CCS</c:v>
                </c:pt>
              </c:strCache>
            </c:strRef>
          </c:tx>
          <c:spPr>
            <a:solidFill>
              <a:srgbClr val="F26893"/>
            </a:solidFill>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'5.2_5.3'!$X$70:$BH$70</c:f>
              <c:numCache>
                <c:formatCode>#,##0.0</c:formatCode>
                <c:ptCount val="37"/>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3-DFBF-4082-A98C-D6183FAE0149}"/>
            </c:ext>
          </c:extLst>
        </c:ser>
        <c:ser>
          <c:idx val="4"/>
          <c:order val="4"/>
          <c:tx>
            <c:strRef>
              <c:f>'5.2_5.3'!$W$82</c:f>
              <c:strCache>
                <c:ptCount val="1"/>
                <c:pt idx="0">
                  <c:v>Waste</c:v>
                </c:pt>
              </c:strCache>
            </c:strRef>
          </c:tx>
          <c:spPr>
            <a:solidFill>
              <a:schemeClr val="accent4">
                <a:lumMod val="60000"/>
                <a:lumOff val="40000"/>
              </a:schemeClr>
            </a:solidFill>
            <a:ln>
              <a:solidFill>
                <a:schemeClr val="accent4">
                  <a:lumMod val="60000"/>
                  <a:lumOff val="40000"/>
                </a:schemeClr>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'5.2_5.3'!$X$82:$BH$82</c:f>
              <c:numCache>
                <c:formatCode>#,##0.0</c:formatCode>
                <c:ptCount val="37"/>
                <c:pt idx="3">
                  <c:v>5.4395546561037733</c:v>
                </c:pt>
                <c:pt idx="4">
                  <c:v>6.1013579999999994</c:v>
                </c:pt>
                <c:pt idx="5">
                  <c:v>7.559683999999999</c:v>
                </c:pt>
                <c:pt idx="6">
                  <c:v>9.9666360000000012</c:v>
                </c:pt>
                <c:pt idx="7">
                  <c:v>10.035887000000002</c:v>
                </c:pt>
                <c:pt idx="8">
                  <c:v>10.18482</c:v>
                </c:pt>
                <c:pt idx="9">
                  <c:v>10.368193</c:v>
                </c:pt>
                <c:pt idx="10">
                  <c:v>10.660492000000001</c:v>
                </c:pt>
                <c:pt idx="11">
                  <c:v>10.705009</c:v>
                </c:pt>
                <c:pt idx="12">
                  <c:v>10.857899000000002</c:v>
                </c:pt>
                <c:pt idx="13">
                  <c:v>10.983012</c:v>
                </c:pt>
                <c:pt idx="14">
                  <c:v>11.154565999999999</c:v>
                </c:pt>
                <c:pt idx="15">
                  <c:v>11.322697</c:v>
                </c:pt>
                <c:pt idx="16">
                  <c:v>11.477989000000001</c:v>
                </c:pt>
                <c:pt idx="17">
                  <c:v>11.548536</c:v>
                </c:pt>
                <c:pt idx="18">
                  <c:v>11.684584000000001</c:v>
                </c:pt>
                <c:pt idx="19">
                  <c:v>11.676696</c:v>
                </c:pt>
                <c:pt idx="20">
                  <c:v>11.763636</c:v>
                </c:pt>
                <c:pt idx="21">
                  <c:v>11.709354000000001</c:v>
                </c:pt>
                <c:pt idx="22">
                  <c:v>11.862126</c:v>
                </c:pt>
                <c:pt idx="23">
                  <c:v>11.815726999999999</c:v>
                </c:pt>
                <c:pt idx="24">
                  <c:v>11.823913000000001</c:v>
                </c:pt>
                <c:pt idx="25">
                  <c:v>11.655705000000001</c:v>
                </c:pt>
                <c:pt idx="26">
                  <c:v>11.476548000000001</c:v>
                </c:pt>
                <c:pt idx="27">
                  <c:v>11.643338</c:v>
                </c:pt>
                <c:pt idx="28">
                  <c:v>11.599247</c:v>
                </c:pt>
                <c:pt idx="29">
                  <c:v>11.632887</c:v>
                </c:pt>
                <c:pt idx="30">
                  <c:v>11.561143</c:v>
                </c:pt>
                <c:pt idx="31">
                  <c:v>11.531783000000001</c:v>
                </c:pt>
                <c:pt idx="32">
                  <c:v>11.479246999999999</c:v>
                </c:pt>
                <c:pt idx="33">
                  <c:v>11.407962999999999</c:v>
                </c:pt>
                <c:pt idx="34">
                  <c:v>11.348712999999998</c:v>
                </c:pt>
                <c:pt idx="35">
                  <c:v>11.329445999999999</c:v>
                </c:pt>
                <c:pt idx="36">
                  <c:v>11.344057999999999</c:v>
                </c:pt>
              </c:numCache>
            </c:numRef>
          </c:val>
          <c:extLst xmlns:c16r2="http://schemas.microsoft.com/office/drawing/2015/06/chart">
            <c:ext xmlns:c16="http://schemas.microsoft.com/office/drawing/2014/chart" uri="{C3380CC4-5D6E-409C-BE32-E72D297353CC}">
              <c16:uniqueId val="{00000004-DFBF-4082-A98C-D6183FAE0149}"/>
            </c:ext>
          </c:extLst>
        </c:ser>
        <c:ser>
          <c:idx val="5"/>
          <c:order val="5"/>
          <c:tx>
            <c:strRef>
              <c:f>'5.2_5.3'!$W$72</c:f>
              <c:strCache>
                <c:ptCount val="1"/>
                <c:pt idx="0">
                  <c:v>Gas</c:v>
                </c:pt>
              </c:strCache>
            </c:strRef>
          </c:tx>
          <c:spPr>
            <a:solidFill>
              <a:schemeClr val="bg1">
                <a:lumMod val="75000"/>
              </a:schemeClr>
            </a:solidFill>
            <a:ln>
              <a:solidFill>
                <a:schemeClr val="bg1">
                  <a:lumMod val="75000"/>
                </a:schemeClr>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'5.2_5.3'!$X$72:$BH$72</c:f>
              <c:numCache>
                <c:formatCode>#,##0.0</c:formatCode>
                <c:ptCount val="37"/>
                <c:pt idx="3">
                  <c:v>129.67335884578048</c:v>
                </c:pt>
                <c:pt idx="4">
                  <c:v>119.84490399999999</c:v>
                </c:pt>
                <c:pt idx="5">
                  <c:v>117.06833399999999</c:v>
                </c:pt>
                <c:pt idx="6">
                  <c:v>101.963888</c:v>
                </c:pt>
                <c:pt idx="7">
                  <c:v>74.194128000000006</c:v>
                </c:pt>
                <c:pt idx="8">
                  <c:v>76.267003000000003</c:v>
                </c:pt>
                <c:pt idx="9">
                  <c:v>78.005269999999996</c:v>
                </c:pt>
                <c:pt idx="10">
                  <c:v>92.604607000000001</c:v>
                </c:pt>
                <c:pt idx="11">
                  <c:v>80.161534000000003</c:v>
                </c:pt>
                <c:pt idx="12">
                  <c:v>75.933769999999996</c:v>
                </c:pt>
                <c:pt idx="13">
                  <c:v>78.216497999999987</c:v>
                </c:pt>
                <c:pt idx="14">
                  <c:v>79.522143</c:v>
                </c:pt>
                <c:pt idx="15">
                  <c:v>75.473894000000001</c:v>
                </c:pt>
                <c:pt idx="16">
                  <c:v>96.273016999999996</c:v>
                </c:pt>
                <c:pt idx="17">
                  <c:v>95.811802999999998</c:v>
                </c:pt>
                <c:pt idx="18">
                  <c:v>88.423039000000003</c:v>
                </c:pt>
                <c:pt idx="19">
                  <c:v>73.059605000000005</c:v>
                </c:pt>
                <c:pt idx="20">
                  <c:v>72.355039000000005</c:v>
                </c:pt>
                <c:pt idx="21">
                  <c:v>59.667108999999996</c:v>
                </c:pt>
                <c:pt idx="22">
                  <c:v>54.936646000000003</c:v>
                </c:pt>
                <c:pt idx="23">
                  <c:v>48.639681000000003</c:v>
                </c:pt>
                <c:pt idx="24">
                  <c:v>51.556617000000003</c:v>
                </c:pt>
                <c:pt idx="25">
                  <c:v>49.148615999999997</c:v>
                </c:pt>
                <c:pt idx="26">
                  <c:v>44.514887000000002</c:v>
                </c:pt>
                <c:pt idx="27">
                  <c:v>48.166837000000001</c:v>
                </c:pt>
                <c:pt idx="28">
                  <c:v>48.224588000000004</c:v>
                </c:pt>
                <c:pt idx="29">
                  <c:v>50.949739999999998</c:v>
                </c:pt>
                <c:pt idx="30">
                  <c:v>50.592924000000004</c:v>
                </c:pt>
                <c:pt idx="31">
                  <c:v>51.487045999999999</c:v>
                </c:pt>
                <c:pt idx="32">
                  <c:v>52.627129000000004</c:v>
                </c:pt>
                <c:pt idx="33">
                  <c:v>51.079652000000003</c:v>
                </c:pt>
                <c:pt idx="34">
                  <c:v>52.605567000000008</c:v>
                </c:pt>
                <c:pt idx="35">
                  <c:v>52.922365000000006</c:v>
                </c:pt>
                <c:pt idx="36">
                  <c:v>54.112928000000004</c:v>
                </c:pt>
              </c:numCache>
            </c:numRef>
          </c:val>
          <c:extLst xmlns:c16r2="http://schemas.microsoft.com/office/drawing/2015/06/chart">
            <c:ext xmlns:c16="http://schemas.microsoft.com/office/drawing/2014/chart" uri="{C3380CC4-5D6E-409C-BE32-E72D297353CC}">
              <c16:uniqueId val="{00000005-DFBF-4082-A98C-D6183FAE0149}"/>
            </c:ext>
          </c:extLst>
        </c:ser>
        <c:ser>
          <c:idx val="6"/>
          <c:order val="6"/>
          <c:tx>
            <c:strRef>
              <c:f>'5.2_5.3'!$W$71</c:f>
              <c:strCache>
                <c:ptCount val="1"/>
                <c:pt idx="0">
                  <c:v>Coal</c:v>
                </c:pt>
              </c:strCache>
            </c:strRef>
          </c:tx>
          <c:spPr>
            <a:solidFill>
              <a:schemeClr val="tx1"/>
            </a:solidFill>
            <a:ln>
              <a:solidFill>
                <a:schemeClr val="tx1"/>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'5.2_5.3'!$X$71:$BH$71</c:f>
              <c:numCache>
                <c:formatCode>#,##0.0</c:formatCode>
                <c:ptCount val="37"/>
                <c:pt idx="3">
                  <c:v>19.063341189999996</c:v>
                </c:pt>
                <c:pt idx="4">
                  <c:v>0.45968599999999998</c:v>
                </c:pt>
                <c:pt idx="5">
                  <c:v>2.1442369999999999</c:v>
                </c:pt>
                <c:pt idx="6">
                  <c:v>7.0295810000000003</c:v>
                </c:pt>
                <c:pt idx="7">
                  <c:v>14.89583</c:v>
                </c:pt>
                <c:pt idx="8">
                  <c:v>7.3469119999999997</c:v>
                </c:pt>
                <c:pt idx="9">
                  <c:v>3.9693999999999998</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6-DFBF-4082-A98C-D6183FAE0149}"/>
            </c:ext>
          </c:extLst>
        </c:ser>
        <c:ser>
          <c:idx val="7"/>
          <c:order val="7"/>
          <c:tx>
            <c:strRef>
              <c:f>'5.2_5.3'!$W$73</c:f>
              <c:strCache>
                <c:ptCount val="1"/>
                <c:pt idx="0">
                  <c:v>Hydro</c:v>
                </c:pt>
              </c:strCache>
            </c:strRef>
          </c:tx>
          <c:spPr>
            <a:solidFill>
              <a:srgbClr val="008265"/>
            </a:solidFill>
            <a:ln>
              <a:solidFill>
                <a:srgbClr val="008265"/>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'5.2_5.3'!$X$73:$BH$73</c:f>
              <c:numCache>
                <c:formatCode>#,##0.0</c:formatCode>
                <c:ptCount val="37"/>
                <c:pt idx="3">
                  <c:v>4.5135044794717949</c:v>
                </c:pt>
                <c:pt idx="4">
                  <c:v>6.0619250000000005</c:v>
                </c:pt>
                <c:pt idx="5">
                  <c:v>6.1233890000000004</c:v>
                </c:pt>
                <c:pt idx="6">
                  <c:v>6.1807470000000002</c:v>
                </c:pt>
                <c:pt idx="7">
                  <c:v>6.2383500000000005</c:v>
                </c:pt>
                <c:pt idx="8">
                  <c:v>6.291938</c:v>
                </c:pt>
                <c:pt idx="9">
                  <c:v>6.3457460000000001</c:v>
                </c:pt>
                <c:pt idx="10">
                  <c:v>6.3998050000000006</c:v>
                </c:pt>
                <c:pt idx="11">
                  <c:v>6.4534250000000002</c:v>
                </c:pt>
                <c:pt idx="12">
                  <c:v>6.5076619999999998</c:v>
                </c:pt>
                <c:pt idx="13">
                  <c:v>6.5621419999999997</c:v>
                </c:pt>
                <c:pt idx="14">
                  <c:v>6.6165560000000001</c:v>
                </c:pt>
                <c:pt idx="15">
                  <c:v>6.6712730000000002</c:v>
                </c:pt>
                <c:pt idx="16">
                  <c:v>6.7245210000000002</c:v>
                </c:pt>
                <c:pt idx="17">
                  <c:v>6.7759350000000005</c:v>
                </c:pt>
                <c:pt idx="18">
                  <c:v>6.8261800000000008</c:v>
                </c:pt>
                <c:pt idx="19">
                  <c:v>6.8752840000000006</c:v>
                </c:pt>
                <c:pt idx="20">
                  <c:v>6.921773</c:v>
                </c:pt>
                <c:pt idx="21">
                  <c:v>6.9599419999999999</c:v>
                </c:pt>
                <c:pt idx="22">
                  <c:v>6.9957560000000001</c:v>
                </c:pt>
                <c:pt idx="23">
                  <c:v>7.0298440000000006</c:v>
                </c:pt>
                <c:pt idx="24">
                  <c:v>7.0615900000000007</c:v>
                </c:pt>
                <c:pt idx="25">
                  <c:v>7.090344</c:v>
                </c:pt>
                <c:pt idx="26">
                  <c:v>7.1176600000000008</c:v>
                </c:pt>
                <c:pt idx="27">
                  <c:v>7.1195090000000008</c:v>
                </c:pt>
                <c:pt idx="28">
                  <c:v>7.1212800000000005</c:v>
                </c:pt>
                <c:pt idx="29">
                  <c:v>7.1229849999999999</c:v>
                </c:pt>
                <c:pt idx="30">
                  <c:v>7.1245919999999998</c:v>
                </c:pt>
                <c:pt idx="31">
                  <c:v>7.1260969999999997</c:v>
                </c:pt>
                <c:pt idx="32">
                  <c:v>7.1275150000000007</c:v>
                </c:pt>
                <c:pt idx="33">
                  <c:v>7.1288090000000004</c:v>
                </c:pt>
                <c:pt idx="34">
                  <c:v>7.1299659999999996</c:v>
                </c:pt>
                <c:pt idx="35">
                  <c:v>7.13096</c:v>
                </c:pt>
                <c:pt idx="36">
                  <c:v>7.1316959999999998</c:v>
                </c:pt>
              </c:numCache>
            </c:numRef>
          </c:val>
          <c:extLst xmlns:c16r2="http://schemas.microsoft.com/office/drawing/2015/06/chart">
            <c:ext xmlns:c16="http://schemas.microsoft.com/office/drawing/2014/chart" uri="{C3380CC4-5D6E-409C-BE32-E72D297353CC}">
              <c16:uniqueId val="{00000007-DFBF-4082-A98C-D6183FAE0149}"/>
            </c:ext>
          </c:extLst>
        </c:ser>
        <c:ser>
          <c:idx val="9"/>
          <c:order val="8"/>
          <c:tx>
            <c:strRef>
              <c:f>'5.2_5.3'!$W$75</c:f>
              <c:strCache>
                <c:ptCount val="1"/>
                <c:pt idx="0">
                  <c:v>Marine</c:v>
                </c:pt>
              </c:strCache>
            </c:strRef>
          </c:tx>
          <c:spPr>
            <a:solidFill>
              <a:srgbClr val="00B0F0"/>
            </a:solidFill>
            <a:ln>
              <a:solidFill>
                <a:srgbClr val="00B0F0"/>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'5.2_5.3'!$X$75:$BH$75</c:f>
              <c:numCache>
                <c:formatCode>#,##0.0</c:formatCode>
                <c:ptCount val="37"/>
                <c:pt idx="3">
                  <c:v>5.4956397987012982E-2</c:v>
                </c:pt>
                <c:pt idx="4">
                  <c:v>0.101688</c:v>
                </c:pt>
                <c:pt idx="5">
                  <c:v>0.10169300000000001</c:v>
                </c:pt>
                <c:pt idx="6">
                  <c:v>0.101636</c:v>
                </c:pt>
                <c:pt idx="7">
                  <c:v>0.101419</c:v>
                </c:pt>
                <c:pt idx="8">
                  <c:v>0.101413</c:v>
                </c:pt>
                <c:pt idx="9">
                  <c:v>0.101428</c:v>
                </c:pt>
                <c:pt idx="10">
                  <c:v>0.101579</c:v>
                </c:pt>
                <c:pt idx="11">
                  <c:v>0.10148699999999999</c:v>
                </c:pt>
                <c:pt idx="12">
                  <c:v>0.101171</c:v>
                </c:pt>
                <c:pt idx="13">
                  <c:v>0.10101299999999999</c:v>
                </c:pt>
                <c:pt idx="14">
                  <c:v>0.10065399999999999</c:v>
                </c:pt>
                <c:pt idx="15">
                  <c:v>9.9906999999999996E-2</c:v>
                </c:pt>
                <c:pt idx="16">
                  <c:v>0.10084</c:v>
                </c:pt>
                <c:pt idx="17">
                  <c:v>0.100536</c:v>
                </c:pt>
                <c:pt idx="18">
                  <c:v>0.13473499999999999</c:v>
                </c:pt>
                <c:pt idx="19">
                  <c:v>0.13366800000000001</c:v>
                </c:pt>
                <c:pt idx="20">
                  <c:v>0.13266</c:v>
                </c:pt>
                <c:pt idx="21">
                  <c:v>0.23144700000000001</c:v>
                </c:pt>
                <c:pt idx="22">
                  <c:v>0.230491</c:v>
                </c:pt>
                <c:pt idx="23">
                  <c:v>0.22648400000000002</c:v>
                </c:pt>
                <c:pt idx="24">
                  <c:v>0.22586700000000001</c:v>
                </c:pt>
                <c:pt idx="25">
                  <c:v>0.22426600000000002</c:v>
                </c:pt>
                <c:pt idx="26">
                  <c:v>0.22290299999999999</c:v>
                </c:pt>
                <c:pt idx="27">
                  <c:v>0.22379199999999999</c:v>
                </c:pt>
                <c:pt idx="28">
                  <c:v>0.22431199999999998</c:v>
                </c:pt>
                <c:pt idx="29">
                  <c:v>0.22476200000000002</c:v>
                </c:pt>
                <c:pt idx="30">
                  <c:v>0.22472899999999998</c:v>
                </c:pt>
                <c:pt idx="31">
                  <c:v>0.225103</c:v>
                </c:pt>
                <c:pt idx="32">
                  <c:v>0.225157</c:v>
                </c:pt>
                <c:pt idx="33">
                  <c:v>0.22642599999999999</c:v>
                </c:pt>
                <c:pt idx="34">
                  <c:v>0.22642099999999998</c:v>
                </c:pt>
                <c:pt idx="35">
                  <c:v>0.226573</c:v>
                </c:pt>
                <c:pt idx="36">
                  <c:v>0.226575</c:v>
                </c:pt>
              </c:numCache>
            </c:numRef>
          </c:val>
          <c:extLst xmlns:c16r2="http://schemas.microsoft.com/office/drawing/2015/06/chart">
            <c:ext xmlns:c16="http://schemas.microsoft.com/office/drawing/2014/chart" uri="{C3380CC4-5D6E-409C-BE32-E72D297353CC}">
              <c16:uniqueId val="{00000008-DFBF-4082-A98C-D6183FAE0149}"/>
            </c:ext>
          </c:extLst>
        </c:ser>
        <c:ser>
          <c:idx val="10"/>
          <c:order val="9"/>
          <c:tx>
            <c:strRef>
              <c:f>'5.2_5.3'!$W$76</c:f>
              <c:strCache>
                <c:ptCount val="1"/>
                <c:pt idx="0">
                  <c:v>Nuclear</c:v>
                </c:pt>
              </c:strCache>
            </c:strRef>
          </c:tx>
          <c:spPr>
            <a:solidFill>
              <a:srgbClr val="7030A0"/>
            </a:solidFill>
            <a:ln>
              <a:solidFill>
                <a:srgbClr val="7030A0"/>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'5.2_5.3'!$X$76:$BH$76</c:f>
              <c:numCache>
                <c:formatCode>#,##0.0</c:formatCode>
                <c:ptCount val="37"/>
                <c:pt idx="3">
                  <c:v>64.637266262000011</c:v>
                </c:pt>
                <c:pt idx="4">
                  <c:v>61.220300000000002</c:v>
                </c:pt>
                <c:pt idx="5">
                  <c:v>61.219889999999999</c:v>
                </c:pt>
                <c:pt idx="6">
                  <c:v>61.21461</c:v>
                </c:pt>
                <c:pt idx="7">
                  <c:v>61.189219999999999</c:v>
                </c:pt>
                <c:pt idx="8">
                  <c:v>61.17465</c:v>
                </c:pt>
                <c:pt idx="9">
                  <c:v>47.69509</c:v>
                </c:pt>
                <c:pt idx="10">
                  <c:v>32.367899999999999</c:v>
                </c:pt>
                <c:pt idx="11">
                  <c:v>32.35622</c:v>
                </c:pt>
                <c:pt idx="12">
                  <c:v>32.343389999999999</c:v>
                </c:pt>
                <c:pt idx="13">
                  <c:v>32.33793</c:v>
                </c:pt>
                <c:pt idx="14">
                  <c:v>25.268630000000002</c:v>
                </c:pt>
                <c:pt idx="15">
                  <c:v>25.243939999999998</c:v>
                </c:pt>
                <c:pt idx="16">
                  <c:v>9.1964310000000005</c:v>
                </c:pt>
                <c:pt idx="17">
                  <c:v>9.1949470000000009</c:v>
                </c:pt>
                <c:pt idx="18">
                  <c:v>13.45073</c:v>
                </c:pt>
                <c:pt idx="19">
                  <c:v>27.911149999999999</c:v>
                </c:pt>
                <c:pt idx="20">
                  <c:v>27.838920000000002</c:v>
                </c:pt>
                <c:pt idx="21">
                  <c:v>44.016739999999999</c:v>
                </c:pt>
                <c:pt idx="22">
                  <c:v>47.808489999999999</c:v>
                </c:pt>
                <c:pt idx="23">
                  <c:v>59.51361</c:v>
                </c:pt>
                <c:pt idx="24">
                  <c:v>59.420789999999997</c:v>
                </c:pt>
                <c:pt idx="25">
                  <c:v>68.990750000000006</c:v>
                </c:pt>
                <c:pt idx="26">
                  <c:v>80.612350000000006</c:v>
                </c:pt>
                <c:pt idx="27">
                  <c:v>82.934650000000005</c:v>
                </c:pt>
                <c:pt idx="28">
                  <c:v>86.736009999999993</c:v>
                </c:pt>
                <c:pt idx="29">
                  <c:v>90.708460000000002</c:v>
                </c:pt>
                <c:pt idx="30">
                  <c:v>94.470699999999994</c:v>
                </c:pt>
                <c:pt idx="31">
                  <c:v>98.542429999999996</c:v>
                </c:pt>
                <c:pt idx="32">
                  <c:v>100.4952</c:v>
                </c:pt>
                <c:pt idx="33">
                  <c:v>105.9909</c:v>
                </c:pt>
                <c:pt idx="34">
                  <c:v>106.1176</c:v>
                </c:pt>
                <c:pt idx="35">
                  <c:v>107.99509999999999</c:v>
                </c:pt>
                <c:pt idx="36">
                  <c:v>108.0258</c:v>
                </c:pt>
              </c:numCache>
            </c:numRef>
          </c:val>
          <c:extLst xmlns:c16r2="http://schemas.microsoft.com/office/drawing/2015/06/chart">
            <c:ext xmlns:c16="http://schemas.microsoft.com/office/drawing/2014/chart" uri="{C3380CC4-5D6E-409C-BE32-E72D297353CC}">
              <c16:uniqueId val="{00000009-DFBF-4082-A98C-D6183FAE0149}"/>
            </c:ext>
          </c:extLst>
        </c:ser>
        <c:ser>
          <c:idx val="11"/>
          <c:order val="10"/>
          <c:tx>
            <c:strRef>
              <c:f>'5.2_5.3'!$W$77</c:f>
              <c:strCache>
                <c:ptCount val="1"/>
                <c:pt idx="0">
                  <c:v>Offshore Wind</c:v>
                </c:pt>
              </c:strCache>
            </c:strRef>
          </c:tx>
          <c:spPr>
            <a:solidFill>
              <a:srgbClr val="00B050"/>
            </a:solidFill>
            <a:ln>
              <a:solidFill>
                <a:srgbClr val="00B050"/>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'5.2_5.3'!$X$77:$BH$77</c:f>
              <c:numCache>
                <c:formatCode>#,##0.0</c:formatCode>
                <c:ptCount val="37"/>
                <c:pt idx="3">
                  <c:v>19.628290793000001</c:v>
                </c:pt>
                <c:pt idx="4">
                  <c:v>28.408656000000001</c:v>
                </c:pt>
                <c:pt idx="5">
                  <c:v>30.628095999999999</c:v>
                </c:pt>
                <c:pt idx="6">
                  <c:v>32.385145999999999</c:v>
                </c:pt>
                <c:pt idx="7">
                  <c:v>36.935755999999998</c:v>
                </c:pt>
                <c:pt idx="8">
                  <c:v>40.274135999999999</c:v>
                </c:pt>
                <c:pt idx="9">
                  <c:v>42.646155999999998</c:v>
                </c:pt>
                <c:pt idx="10">
                  <c:v>47.761855999999995</c:v>
                </c:pt>
                <c:pt idx="11">
                  <c:v>51.393155999999998</c:v>
                </c:pt>
                <c:pt idx="12">
                  <c:v>53.325905999999996</c:v>
                </c:pt>
                <c:pt idx="13">
                  <c:v>53.325905999999996</c:v>
                </c:pt>
                <c:pt idx="14">
                  <c:v>53.325905999999996</c:v>
                </c:pt>
                <c:pt idx="15">
                  <c:v>56.800805999999994</c:v>
                </c:pt>
                <c:pt idx="16">
                  <c:v>64.506795999999994</c:v>
                </c:pt>
                <c:pt idx="17">
                  <c:v>66.978886000000003</c:v>
                </c:pt>
                <c:pt idx="18">
                  <c:v>73.36590600000001</c:v>
                </c:pt>
                <c:pt idx="19">
                  <c:v>75.840986000000001</c:v>
                </c:pt>
                <c:pt idx="20">
                  <c:v>75.840986000000001</c:v>
                </c:pt>
                <c:pt idx="21">
                  <c:v>78.305896000000004</c:v>
                </c:pt>
                <c:pt idx="22">
                  <c:v>78.305896000000004</c:v>
                </c:pt>
                <c:pt idx="23">
                  <c:v>80.770796000000004</c:v>
                </c:pt>
                <c:pt idx="24">
                  <c:v>80.770796000000004</c:v>
                </c:pt>
                <c:pt idx="25">
                  <c:v>80.770796000000004</c:v>
                </c:pt>
                <c:pt idx="26">
                  <c:v>80.770796000000004</c:v>
                </c:pt>
                <c:pt idx="27">
                  <c:v>80.770796000000004</c:v>
                </c:pt>
                <c:pt idx="28">
                  <c:v>80.770796000000004</c:v>
                </c:pt>
                <c:pt idx="29">
                  <c:v>80.770796000000004</c:v>
                </c:pt>
                <c:pt idx="30">
                  <c:v>80.770796000000004</c:v>
                </c:pt>
                <c:pt idx="31">
                  <c:v>80.770796000000004</c:v>
                </c:pt>
                <c:pt idx="32">
                  <c:v>80.770796000000004</c:v>
                </c:pt>
                <c:pt idx="33">
                  <c:v>80.770796000000004</c:v>
                </c:pt>
                <c:pt idx="34">
                  <c:v>80.770796000000004</c:v>
                </c:pt>
                <c:pt idx="35">
                  <c:v>80.770796000000004</c:v>
                </c:pt>
                <c:pt idx="36">
                  <c:v>80.770796000000004</c:v>
                </c:pt>
              </c:numCache>
            </c:numRef>
          </c:val>
          <c:extLst xmlns:c16r2="http://schemas.microsoft.com/office/drawing/2015/06/chart">
            <c:ext xmlns:c16="http://schemas.microsoft.com/office/drawing/2014/chart" uri="{C3380CC4-5D6E-409C-BE32-E72D297353CC}">
              <c16:uniqueId val="{0000000A-DFBF-4082-A98C-D6183FAE0149}"/>
            </c:ext>
          </c:extLst>
        </c:ser>
        <c:ser>
          <c:idx val="12"/>
          <c:order val="11"/>
          <c:tx>
            <c:strRef>
              <c:f>'5.2_5.3'!$W$78</c:f>
              <c:strCache>
                <c:ptCount val="1"/>
                <c:pt idx="0">
                  <c:v>Onshore Wind</c:v>
                </c:pt>
              </c:strCache>
            </c:strRef>
          </c:tx>
          <c:spPr>
            <a:solidFill>
              <a:srgbClr val="92D050"/>
            </a:solidFill>
            <a:ln>
              <a:solidFill>
                <a:srgbClr val="92D050"/>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'5.2_5.3'!$X$78:$BH$78</c:f>
              <c:numCache>
                <c:formatCode>#,##0.0</c:formatCode>
                <c:ptCount val="37"/>
                <c:pt idx="3">
                  <c:v>25.480976039426217</c:v>
                </c:pt>
                <c:pt idx="4">
                  <c:v>29.881619999999998</c:v>
                </c:pt>
                <c:pt idx="5">
                  <c:v>30.423099999999998</c:v>
                </c:pt>
                <c:pt idx="6">
                  <c:v>31.009830000000001</c:v>
                </c:pt>
                <c:pt idx="7">
                  <c:v>31.394179999999999</c:v>
                </c:pt>
                <c:pt idx="8">
                  <c:v>32.359110000000001</c:v>
                </c:pt>
                <c:pt idx="9">
                  <c:v>33.686260000000004</c:v>
                </c:pt>
                <c:pt idx="10">
                  <c:v>35.632390000000001</c:v>
                </c:pt>
                <c:pt idx="11">
                  <c:v>37.667479999999998</c:v>
                </c:pt>
                <c:pt idx="12">
                  <c:v>41.351209999999995</c:v>
                </c:pt>
                <c:pt idx="13">
                  <c:v>44.181989999999999</c:v>
                </c:pt>
                <c:pt idx="14">
                  <c:v>46.400739999999999</c:v>
                </c:pt>
                <c:pt idx="15">
                  <c:v>47.851179999999999</c:v>
                </c:pt>
                <c:pt idx="16">
                  <c:v>49.570790000000002</c:v>
                </c:pt>
                <c:pt idx="17">
                  <c:v>51.083860000000001</c:v>
                </c:pt>
                <c:pt idx="18">
                  <c:v>52.484430000000003</c:v>
                </c:pt>
                <c:pt idx="19">
                  <c:v>53.809449999999998</c:v>
                </c:pt>
                <c:pt idx="20">
                  <c:v>55.372050000000002</c:v>
                </c:pt>
                <c:pt idx="21">
                  <c:v>56.684960000000004</c:v>
                </c:pt>
                <c:pt idx="22">
                  <c:v>58.200789999999998</c:v>
                </c:pt>
                <c:pt idx="23">
                  <c:v>59.232190000000003</c:v>
                </c:pt>
                <c:pt idx="24">
                  <c:v>61.399000000000001</c:v>
                </c:pt>
                <c:pt idx="25">
                  <c:v>62.665379999999999</c:v>
                </c:pt>
                <c:pt idx="26">
                  <c:v>64.086439999999996</c:v>
                </c:pt>
                <c:pt idx="27">
                  <c:v>65.972530000000006</c:v>
                </c:pt>
                <c:pt idx="28">
                  <c:v>67.390609999999995</c:v>
                </c:pt>
                <c:pt idx="29">
                  <c:v>69.11542</c:v>
                </c:pt>
                <c:pt idx="30">
                  <c:v>71.072019999999995</c:v>
                </c:pt>
                <c:pt idx="31">
                  <c:v>72.82159</c:v>
                </c:pt>
                <c:pt idx="32">
                  <c:v>74.428899999999999</c:v>
                </c:pt>
                <c:pt idx="33">
                  <c:v>75.949629999999999</c:v>
                </c:pt>
                <c:pt idx="34">
                  <c:v>77.454710000000006</c:v>
                </c:pt>
                <c:pt idx="35">
                  <c:v>78.784300000000002</c:v>
                </c:pt>
                <c:pt idx="36">
                  <c:v>80.113900000000001</c:v>
                </c:pt>
              </c:numCache>
            </c:numRef>
          </c:val>
          <c:extLst xmlns:c16r2="http://schemas.microsoft.com/office/drawing/2015/06/chart">
            <c:ext xmlns:c16="http://schemas.microsoft.com/office/drawing/2014/chart" uri="{C3380CC4-5D6E-409C-BE32-E72D297353CC}">
              <c16:uniqueId val="{0000000B-DFBF-4082-A98C-D6183FAE0149}"/>
            </c:ext>
          </c:extLst>
        </c:ser>
        <c:ser>
          <c:idx val="13"/>
          <c:order val="12"/>
          <c:tx>
            <c:strRef>
              <c:f>'5.2_5.3'!$W$81</c:f>
              <c:strCache>
                <c:ptCount val="1"/>
                <c:pt idx="0">
                  <c:v>Solar</c:v>
                </c:pt>
              </c:strCache>
            </c:strRef>
          </c:tx>
          <c:spPr>
            <a:solidFill>
              <a:srgbClr val="FFFF00"/>
            </a:solidFill>
            <a:ln>
              <a:solidFill>
                <a:srgbClr val="FFFF00"/>
              </a:solidFill>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'5.2_5.3'!$X$81:$BH$81</c:f>
              <c:numCache>
                <c:formatCode>#,##0.0</c:formatCode>
                <c:ptCount val="37"/>
                <c:pt idx="3">
                  <c:v>12.200088184271149</c:v>
                </c:pt>
                <c:pt idx="4">
                  <c:v>12.72078</c:v>
                </c:pt>
                <c:pt idx="5">
                  <c:v>13.16282</c:v>
                </c:pt>
                <c:pt idx="6">
                  <c:v>13.644270000000001</c:v>
                </c:pt>
                <c:pt idx="7">
                  <c:v>14.08958</c:v>
                </c:pt>
                <c:pt idx="8">
                  <c:v>14.604773000000002</c:v>
                </c:pt>
                <c:pt idx="9">
                  <c:v>15.125581</c:v>
                </c:pt>
                <c:pt idx="10">
                  <c:v>15.647531000000001</c:v>
                </c:pt>
                <c:pt idx="11">
                  <c:v>16.164701000000001</c:v>
                </c:pt>
                <c:pt idx="12">
                  <c:v>16.692620999999999</c:v>
                </c:pt>
                <c:pt idx="13">
                  <c:v>17.264751</c:v>
                </c:pt>
                <c:pt idx="14">
                  <c:v>17.932409</c:v>
                </c:pt>
                <c:pt idx="15">
                  <c:v>18.612379000000001</c:v>
                </c:pt>
                <c:pt idx="16">
                  <c:v>19.360638999999999</c:v>
                </c:pt>
                <c:pt idx="17">
                  <c:v>20.190308999999999</c:v>
                </c:pt>
                <c:pt idx="18">
                  <c:v>21.222518999999998</c:v>
                </c:pt>
                <c:pt idx="19">
                  <c:v>22.703999</c:v>
                </c:pt>
                <c:pt idx="20">
                  <c:v>24.424979</c:v>
                </c:pt>
                <c:pt idx="21">
                  <c:v>26.525689</c:v>
                </c:pt>
                <c:pt idx="22">
                  <c:v>28.295559000000001</c:v>
                </c:pt>
                <c:pt idx="23">
                  <c:v>29.632269000000001</c:v>
                </c:pt>
                <c:pt idx="24">
                  <c:v>30.498729000000001</c:v>
                </c:pt>
                <c:pt idx="25">
                  <c:v>31.137559</c:v>
                </c:pt>
                <c:pt idx="26">
                  <c:v>31.687688999999999</c:v>
                </c:pt>
                <c:pt idx="27">
                  <c:v>32.143388999999999</c:v>
                </c:pt>
                <c:pt idx="28">
                  <c:v>32.536019000000003</c:v>
                </c:pt>
                <c:pt idx="29">
                  <c:v>32.888098999999997</c:v>
                </c:pt>
                <c:pt idx="30">
                  <c:v>33.213248999999998</c:v>
                </c:pt>
                <c:pt idx="31">
                  <c:v>33.520668999999998</c:v>
                </c:pt>
                <c:pt idx="32">
                  <c:v>33.817399000000002</c:v>
                </c:pt>
                <c:pt idx="33">
                  <c:v>34.106549000000001</c:v>
                </c:pt>
                <c:pt idx="34">
                  <c:v>34.390889000000001</c:v>
                </c:pt>
                <c:pt idx="35">
                  <c:v>34.672099000000003</c:v>
                </c:pt>
                <c:pt idx="36">
                  <c:v>34.951469000000003</c:v>
                </c:pt>
              </c:numCache>
            </c:numRef>
          </c:val>
          <c:extLst xmlns:c16r2="http://schemas.microsoft.com/office/drawing/2015/06/chart">
            <c:ext xmlns:c16="http://schemas.microsoft.com/office/drawing/2014/chart" uri="{C3380CC4-5D6E-409C-BE32-E72D297353CC}">
              <c16:uniqueId val="{0000000C-DFBF-4082-A98C-D6183FAE0149}"/>
            </c:ext>
          </c:extLst>
        </c:ser>
        <c:ser>
          <c:idx val="14"/>
          <c:order val="13"/>
          <c:tx>
            <c:strRef>
              <c:f>'5.2_5.3'!$W$80</c:f>
              <c:strCache>
                <c:ptCount val="1"/>
                <c:pt idx="0">
                  <c:v>Other Thermal</c:v>
                </c:pt>
              </c:strCache>
            </c:strRef>
          </c:tx>
          <c:spPr>
            <a:solidFill>
              <a:schemeClr val="accent3">
                <a:lumMod val="75000"/>
              </a:schemeClr>
            </a:solidFill>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'5.2_5.3'!$X$80:$BH$80</c:f>
              <c:numCache>
                <c:formatCode>#,##0.0</c:formatCode>
                <c:ptCount val="37"/>
                <c:pt idx="3">
                  <c:v>1.7479651999999998E-2</c:v>
                </c:pt>
                <c:pt idx="4">
                  <c:v>0</c:v>
                </c:pt>
                <c:pt idx="5">
                  <c:v>0</c:v>
                </c:pt>
                <c:pt idx="6">
                  <c:v>0</c:v>
                </c:pt>
                <c:pt idx="7">
                  <c:v>5.4559999999999999E-3</c:v>
                </c:pt>
                <c:pt idx="8">
                  <c:v>1.0945999999999999E-2</c:v>
                </c:pt>
                <c:pt idx="9">
                  <c:v>2.3418000000000001E-2</c:v>
                </c:pt>
                <c:pt idx="10">
                  <c:v>1.7388999999999998E-2</c:v>
                </c:pt>
                <c:pt idx="11">
                  <c:v>1.7524999999999999E-2</c:v>
                </c:pt>
                <c:pt idx="12">
                  <c:v>1.014E-2</c:v>
                </c:pt>
                <c:pt idx="13">
                  <c:v>1.3976000000000001E-2</c:v>
                </c:pt>
                <c:pt idx="14">
                  <c:v>5.6730000000000001E-3</c:v>
                </c:pt>
                <c:pt idx="15">
                  <c:v>2.6844999999999998E-3</c:v>
                </c:pt>
                <c:pt idx="16">
                  <c:v>6.8339999999999998E-3</c:v>
                </c:pt>
                <c:pt idx="17">
                  <c:v>2.673E-3</c:v>
                </c:pt>
                <c:pt idx="18">
                  <c:v>1.768E-3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1.183E-3</c:v>
                </c:pt>
                <c:pt idx="33">
                  <c:v>3.5479999999999999E-3</c:v>
                </c:pt>
                <c:pt idx="34">
                  <c:v>1.0363000000000001E-2</c:v>
                </c:pt>
                <c:pt idx="35">
                  <c:v>1.2149999999999999E-2</c:v>
                </c:pt>
                <c:pt idx="36">
                  <c:v>1.3951E-2</c:v>
                </c:pt>
              </c:numCache>
            </c:numRef>
          </c:val>
          <c:extLst xmlns:c16r2="http://schemas.microsoft.com/office/drawing/2015/06/chart">
            <c:ext xmlns:c16="http://schemas.microsoft.com/office/drawing/2014/chart" uri="{C3380CC4-5D6E-409C-BE32-E72D297353CC}">
              <c16:uniqueId val="{0000000D-DFBF-4082-A98C-D6183FAE0149}"/>
            </c:ext>
          </c:extLst>
        </c:ser>
        <c:ser>
          <c:idx val="16"/>
          <c:order val="14"/>
          <c:tx>
            <c:strRef>
              <c:f>'5.2_5.3'!$W$79</c:f>
              <c:strCache>
                <c:ptCount val="1"/>
                <c:pt idx="0">
                  <c:v>Other Renewables</c:v>
                </c:pt>
              </c:strCache>
            </c:strRef>
          </c:tx>
          <c:spPr>
            <a:solidFill>
              <a:schemeClr val="bg2">
                <a:lumMod val="90000"/>
              </a:schemeClr>
            </a:solidFill>
            <a:ln w="34925">
              <a:solidFill>
                <a:schemeClr val="bg2">
                  <a:lumMod val="90000"/>
                </a:schemeClr>
              </a:solidFill>
              <a:prstDash val="solid"/>
            </a:ln>
          </c:spPr>
          <c:cat>
            <c:numRef>
              <c:f>'5.2_5.3'!$X$68:$BH$68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'5.2_5.3'!$X$79:$BH$79</c:f>
              <c:numCache>
                <c:formatCode>#,##0.0</c:formatCode>
                <c:ptCount val="37"/>
                <c:pt idx="3">
                  <c:v>5.0697298288040651</c:v>
                </c:pt>
                <c:pt idx="4">
                  <c:v>6.0244650000000002</c:v>
                </c:pt>
                <c:pt idx="5">
                  <c:v>5.8840489999999992</c:v>
                </c:pt>
                <c:pt idx="6">
                  <c:v>4.8802830000000004</c:v>
                </c:pt>
                <c:pt idx="7">
                  <c:v>4.9288470000000002</c:v>
                </c:pt>
                <c:pt idx="8">
                  <c:v>8.4688499999999998</c:v>
                </c:pt>
                <c:pt idx="9">
                  <c:v>8.7284359999999985</c:v>
                </c:pt>
                <c:pt idx="10">
                  <c:v>7.4357019999999991</c:v>
                </c:pt>
                <c:pt idx="11">
                  <c:v>11.543793000000001</c:v>
                </c:pt>
                <c:pt idx="12">
                  <c:v>12.199374999999998</c:v>
                </c:pt>
                <c:pt idx="13">
                  <c:v>12.408993000000002</c:v>
                </c:pt>
                <c:pt idx="14">
                  <c:v>14.004653999999999</c:v>
                </c:pt>
                <c:pt idx="15">
                  <c:v>15.120185000000001</c:v>
                </c:pt>
                <c:pt idx="16">
                  <c:v>14.193161999999999</c:v>
                </c:pt>
                <c:pt idx="17">
                  <c:v>15.629672000000001</c:v>
                </c:pt>
                <c:pt idx="18">
                  <c:v>16.618565</c:v>
                </c:pt>
                <c:pt idx="19">
                  <c:v>17.511437999999998</c:v>
                </c:pt>
                <c:pt idx="20">
                  <c:v>18.291142000000004</c:v>
                </c:pt>
                <c:pt idx="21">
                  <c:v>18.737448000000001</c:v>
                </c:pt>
                <c:pt idx="22">
                  <c:v>18.976467</c:v>
                </c:pt>
                <c:pt idx="23">
                  <c:v>19.629726000000002</c:v>
                </c:pt>
                <c:pt idx="24">
                  <c:v>20.042586999999997</c:v>
                </c:pt>
                <c:pt idx="25">
                  <c:v>20.11148</c:v>
                </c:pt>
                <c:pt idx="26">
                  <c:v>20.048362999999995</c:v>
                </c:pt>
                <c:pt idx="27">
                  <c:v>20.247154999999999</c:v>
                </c:pt>
                <c:pt idx="28">
                  <c:v>20.384910999999999</c:v>
                </c:pt>
                <c:pt idx="29">
                  <c:v>20.701363999999998</c:v>
                </c:pt>
                <c:pt idx="30">
                  <c:v>20.866876999999999</c:v>
                </c:pt>
                <c:pt idx="31">
                  <c:v>21.244737999999998</c:v>
                </c:pt>
                <c:pt idx="32">
                  <c:v>21.470488</c:v>
                </c:pt>
                <c:pt idx="33">
                  <c:v>21.66798</c:v>
                </c:pt>
                <c:pt idx="34">
                  <c:v>21.899618</c:v>
                </c:pt>
                <c:pt idx="35">
                  <c:v>22.133877000000002</c:v>
                </c:pt>
                <c:pt idx="36">
                  <c:v>22.378992</c:v>
                </c:pt>
              </c:numCache>
            </c:numRef>
          </c:val>
          <c:extLst xmlns:c16r2="http://schemas.microsoft.com/office/drawing/2015/06/chart">
            <c:ext xmlns:c16="http://schemas.microsoft.com/office/drawing/2014/chart" uri="{C3380CC4-5D6E-409C-BE32-E72D297353CC}">
              <c16:uniqueId val="{0000000E-DFBF-4082-A98C-D6183FAE0149}"/>
            </c:ext>
          </c:extLst>
        </c:ser>
        <c:dLbls>
          <c:showLegendKey val="0"/>
          <c:showVal val="0"/>
          <c:showCatName val="0"/>
          <c:showSerName val="0"/>
          <c:showPercent val="0"/>
          <c:showBubbleSize val="0"/>
        </c:dLbls>
        <c:axId val="166761216"/>
        <c:axId val="166762752"/>
      </c:areaChart>
      <c:lineChart>
        <c:grouping val="standard"/>
        <c:varyColors val="0"/>
        <c:ser>
          <c:idx val="0"/>
          <c:order val="15"/>
          <c:tx>
            <c:strRef>
              <c:f>'5.2_5.3'!$W$83</c:f>
              <c:strCache>
                <c:ptCount val="1"/>
                <c:pt idx="0">
                  <c:v>Carbon Intensity (gCO2/KWh)</c:v>
                </c:pt>
              </c:strCache>
            </c:strRef>
          </c:tx>
          <c:spPr>
            <a:ln>
              <a:solidFill>
                <a:sysClr val="windowText" lastClr="000000"/>
              </a:solidFill>
            </a:ln>
          </c:spPr>
          <c:marker>
            <c:symbol val="none"/>
          </c:marke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'5.2_5.3'!$X$83:$BH$83</c:f>
              <c:numCache>
                <c:formatCode>#,##0.0</c:formatCode>
                <c:ptCount val="37"/>
                <c:pt idx="3">
                  <c:v>266</c:v>
                </c:pt>
                <c:pt idx="4">
                  <c:v>169.62379999999999</c:v>
                </c:pt>
                <c:pt idx="5">
                  <c:v>170.3657</c:v>
                </c:pt>
                <c:pt idx="6">
                  <c:v>170.375</c:v>
                </c:pt>
                <c:pt idx="7">
                  <c:v>166.46190000000001</c:v>
                </c:pt>
                <c:pt idx="8">
                  <c:v>146.7209</c:v>
                </c:pt>
                <c:pt idx="9">
                  <c:v>143.63460000000001</c:v>
                </c:pt>
                <c:pt idx="10">
                  <c:v>148.28450000000001</c:v>
                </c:pt>
                <c:pt idx="11">
                  <c:v>137.05680000000001</c:v>
                </c:pt>
                <c:pt idx="12">
                  <c:v>130.75460000000001</c:v>
                </c:pt>
                <c:pt idx="13">
                  <c:v>131.03200000000001</c:v>
                </c:pt>
                <c:pt idx="14">
                  <c:v>134.86799999999999</c:v>
                </c:pt>
                <c:pt idx="15">
                  <c:v>129.41820000000001</c:v>
                </c:pt>
                <c:pt idx="16">
                  <c:v>146.46979999999999</c:v>
                </c:pt>
                <c:pt idx="17">
                  <c:v>144.15799999999999</c:v>
                </c:pt>
                <c:pt idx="18">
                  <c:v>133.7158</c:v>
                </c:pt>
                <c:pt idx="19">
                  <c:v>111.4705</c:v>
                </c:pt>
                <c:pt idx="20">
                  <c:v>110.1403</c:v>
                </c:pt>
                <c:pt idx="21">
                  <c:v>93.867779999999996</c:v>
                </c:pt>
                <c:pt idx="22">
                  <c:v>88.334140000000005</c:v>
                </c:pt>
                <c:pt idx="23">
                  <c:v>79.624449999999996</c:v>
                </c:pt>
                <c:pt idx="24">
                  <c:v>82.080939999999998</c:v>
                </c:pt>
                <c:pt idx="25">
                  <c:v>78.09872</c:v>
                </c:pt>
                <c:pt idx="26">
                  <c:v>71.361980000000003</c:v>
                </c:pt>
                <c:pt idx="27">
                  <c:v>73.833380000000005</c:v>
                </c:pt>
                <c:pt idx="28">
                  <c:v>72.683539999999994</c:v>
                </c:pt>
                <c:pt idx="29">
                  <c:v>74.506969999999995</c:v>
                </c:pt>
                <c:pt idx="30">
                  <c:v>72.989609999999999</c:v>
                </c:pt>
                <c:pt idx="31">
                  <c:v>72.854100000000003</c:v>
                </c:pt>
                <c:pt idx="32">
                  <c:v>72.983800000000002</c:v>
                </c:pt>
                <c:pt idx="33">
                  <c:v>70.55283</c:v>
                </c:pt>
                <c:pt idx="34">
                  <c:v>71.362740000000002</c:v>
                </c:pt>
                <c:pt idx="35">
                  <c:v>71.006799999999998</c:v>
                </c:pt>
                <c:pt idx="36">
                  <c:v>71.619870000000006</c:v>
                </c:pt>
              </c:numCache>
            </c:numRef>
          </c:val>
          <c:smooth val="0"/>
          <c:extLst xmlns:c16r2="http://schemas.microsoft.com/office/drawing/2015/06/chart">
            <c:ext xmlns:c16="http://schemas.microsoft.com/office/drawing/2014/chart" uri="{C3380CC4-5D6E-409C-BE32-E72D297353CC}">
              <c16:uniqueId val="{0000000F-DFBF-4082-A98C-D6183FAE0149}"/>
            </c:ext>
          </c:extLst>
        </c:ser>
        <c:dLbls>
          <c:showLegendKey val="0"/>
          <c:showVal val="0"/>
          <c:showCatName val="0"/>
          <c:showSerName val="0"/>
          <c:showPercent val="0"/>
          <c:showBubbleSize val="0"/>
        </c:dLbls>
        <c:marker val="1"/>
        <c:smooth val="0"/>
        <c:axId val="166775040"/>
        <c:axId val="166773120"/>
      </c:lineChart>
      <c:dateAx>
        <c:axId val="166761216"/>
        <c:scaling>
          <c:orientation val="minMax"/>
        </c:scaling>
        <c:delete val="0"/>
        <c:axPos val="b"/>
        <c:numFmt formatCode="yyyy" sourceLinked="1"/>
        <c:majorTickMark val="out"/>
        <c:minorTickMark val="none"/>
        <c:tickLblPos val="low"/>
        <c:crossAx val="166762752"/>
        <c:crosses val="autoZero"/>
        <c:auto val="1"/>
        <c:lblOffset val="100"/>
        <c:baseTimeUnit val="days"/>
        <c:majorUnit val="5"/>
        <c:minorUnit val="5"/>
      </c:dateAx>
      <c:valAx>
        <c:axId val="166762752"/>
        <c:scaling>
          <c:orientation val="minMax"/>
          <c:max val="500"/>
          <c:min val="-100"/>
        </c:scaling>
        <c:delete val="0"/>
        <c:axPos val="l"/>
        <c:majorGridlines>
          <c:spPr>
            <a:ln>
              <a:solidFill>
                <a:schemeClr val="bg1">
                  <a:lumMod val="75000"/>
                </a:schemeClr>
              </a:solidFill>
            </a:ln>
          </c:spPr>
        </c:majorGridlines>
        <c:title>
          <c:tx>
            <c:rich>
              <a:bodyPr rot="-5400000" vert="horz"/>
              <a:lstStyle/>
              <a:p>
                <a:pPr>
                  <a:defRPr/>
                </a:pPr>
                <a:r>
                  <a:rPr lang="en-US"/>
                  <a:t>Total generation output per technology (TWh)</a:t>
                </a:r>
              </a:p>
            </c:rich>
          </c:tx>
          <c:overlay val="0"/>
        </c:title>
        <c:numFmt formatCode="_(* #,##0_);_(* \(#,##0\);_(* &quot;-&quot;_);_(@_)" sourceLinked="0"/>
        <c:majorTickMark val="out"/>
        <c:minorTickMark val="none"/>
        <c:tickLblPos val="nextTo"/>
        <c:crossAx val="166761216"/>
        <c:crosses val="autoZero"/>
        <c:crossBetween val="between"/>
        <c:majorUnit val="50"/>
      </c:valAx>
      <c:valAx>
        <c:axId val="166773120"/>
        <c:scaling>
          <c:orientation val="minMax"/>
          <c:max val="300"/>
          <c:min val="-25"/>
        </c:scaling>
        <c:delete val="0"/>
        <c:axPos val="r"/>
        <c:title>
          <c:tx>
            <c:rich>
              <a:bodyPr rot="-5400000" vert="horz"/>
              <a:lstStyle/>
              <a:p>
                <a:pPr>
                  <a:defRPr/>
                </a:pPr>
                <a:r>
                  <a:rPr lang="en-US"/>
                  <a:t>Carbon Intensity (gCO</a:t>
                </a:r>
                <a:r>
                  <a:rPr lang="en-US" baseline="-25000"/>
                  <a:t>2</a:t>
                </a:r>
                <a:r>
                  <a:rPr lang="en-US"/>
                  <a:t>/KWh)</a:t>
                </a:r>
              </a:p>
            </c:rich>
          </c:tx>
          <c:overlay val="0"/>
        </c:title>
        <c:numFmt formatCode="_(* #,##0_);[White]_(* \(#,##0\);_(* &quot;-&quot;_);_(@_)" sourceLinked="0"/>
        <c:majorTickMark val="out"/>
        <c:minorTickMark val="none"/>
        <c:tickLblPos val="nextTo"/>
        <c:crossAx val="166775040"/>
        <c:crosses val="max"/>
        <c:crossBetween val="between"/>
        <c:majorUnit val="25"/>
      </c:valAx>
      <c:dateAx>
        <c:axId val="166775040"/>
        <c:scaling>
          <c:orientation val="minMax"/>
        </c:scaling>
        <c:delete val="1"/>
        <c:axPos val="b"/>
        <c:numFmt formatCode="yyyy" sourceLinked="1"/>
        <c:majorTickMark val="out"/>
        <c:minorTickMark val="none"/>
        <c:tickLblPos val="nextTo"/>
        <c:crossAx val="166773120"/>
        <c:crosses val="autoZero"/>
        <c:auto val="1"/>
        <c:lblOffset val="100"/>
        <c:baseTimeUnit val="days"/>
      </c:dateAx>
    </c:plotArea>
    <c:legend>
      <c:legendPos val="b"/>
      <c:legendEntry>
        <c:idx val="1"/>
        <c:delete val="1"/>
      </c:legendEntry>
      <c:layout>
        <c:manualLayout>
          <c:xMode val="edge"/>
          <c:yMode val="edge"/>
          <c:x val="1.0423260381593719E-2"/>
          <c:y val="0.81399300438788824"/>
          <c:w val="0.97532295173961825"/>
          <c:h val="0.16670743322544021"/>
        </c:manualLayout>
      </c:layout>
      <c:overlay val="0"/>
    </c:legend>
    <c:plotVisOnly val="0"/>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566009632313184"/>
          <c:y val="5.2740168212567544E-2"/>
          <c:w val="0.85210038349512418"/>
          <c:h val="0.76189385261550213"/>
        </c:manualLayout>
      </c:layout>
      <c:areaChart>
        <c:grouping val="stacked"/>
        <c:varyColors val="0"/>
        <c:ser>
          <c:idx val="0"/>
          <c:order val="0"/>
          <c:tx>
            <c:strRef>
              <c:f>'3.5'!$X$8</c:f>
              <c:strCache>
                <c:ptCount val="1"/>
                <c:pt idx="0">
                  <c:v>Transmission supply</c:v>
                </c:pt>
              </c:strCache>
            </c:strRef>
          </c:tx>
          <c:cat>
            <c:numRef>
              <c:f>'3.5'!$Y$7:$BH$7</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'3.5'!$Y$8:$BH$8</c:f>
              <c:numCache>
                <c:formatCode>General</c:formatCode>
                <c:ptCount val="36"/>
                <c:pt idx="3" formatCode="_-* #,##0_-;\-* #,##0_-;_-* &quot;-&quot;??_-;_-@_-">
                  <c:v>886.51199999999994</c:v>
                </c:pt>
                <c:pt idx="4" formatCode="_-* #,##0_-;\-* #,##0_-;_-* &quot;-&quot;??_-;_-@_-">
                  <c:v>806.5906102763056</c:v>
                </c:pt>
                <c:pt idx="5" formatCode="_-* #,##0_-;\-* #,##0_-;_-* &quot;-&quot;??_-;_-@_-">
                  <c:v>764.87453500144488</c:v>
                </c:pt>
                <c:pt idx="6" formatCode="_-* #,##0_-;\-* #,##0_-;_-* &quot;-&quot;??_-;_-@_-">
                  <c:v>730.04734368388574</c:v>
                </c:pt>
                <c:pt idx="7" formatCode="_-* #,##0_-;\-* #,##0_-;_-* &quot;-&quot;??_-;_-@_-">
                  <c:v>666.64455487243163</c:v>
                </c:pt>
                <c:pt idx="8" formatCode="_-* #,##0_-;\-* #,##0_-;_-* &quot;-&quot;??_-;_-@_-">
                  <c:v>656.85656469790388</c:v>
                </c:pt>
                <c:pt idx="9" formatCode="_-* #,##0_-;\-* #,##0_-;_-* &quot;-&quot;??_-;_-@_-">
                  <c:v>611.5954201788785</c:v>
                </c:pt>
                <c:pt idx="10" formatCode="_-* #,##0_-;\-* #,##0_-;_-* &quot;-&quot;??_-;_-@_-">
                  <c:v>571.40582799158301</c:v>
                </c:pt>
                <c:pt idx="11" formatCode="_-* #,##0_-;\-* #,##0_-;_-* &quot;-&quot;??_-;_-@_-">
                  <c:v>548.78742577910327</c:v>
                </c:pt>
                <c:pt idx="12" formatCode="_-* #,##0_-;\-* #,##0_-;_-* &quot;-&quot;??_-;_-@_-">
                  <c:v>527.99566027518836</c:v>
                </c:pt>
                <c:pt idx="13" formatCode="_-* #,##0_-;\-* #,##0_-;_-* &quot;-&quot;??_-;_-@_-">
                  <c:v>512.54691413130718</c:v>
                </c:pt>
                <c:pt idx="14" formatCode="_-* #,##0_-;\-* #,##0_-;_-* &quot;-&quot;??_-;_-@_-">
                  <c:v>480.68604660328077</c:v>
                </c:pt>
                <c:pt idx="15" formatCode="_-* #,##0_-;\-* #,##0_-;_-* &quot;-&quot;??_-;_-@_-">
                  <c:v>431.6979098276588</c:v>
                </c:pt>
                <c:pt idx="16" formatCode="_-* #,##0_-;\-* #,##0_-;_-* &quot;-&quot;??_-;_-@_-">
                  <c:v>396.5670695519787</c:v>
                </c:pt>
                <c:pt idx="17" formatCode="_-* #,##0_-;\-* #,##0_-;_-* &quot;-&quot;??_-;_-@_-">
                  <c:v>375.29927484842676</c:v>
                </c:pt>
                <c:pt idx="18" formatCode="_-* #,##0_-;\-* #,##0_-;_-* &quot;-&quot;??_-;_-@_-">
                  <c:v>349.20371121456793</c:v>
                </c:pt>
                <c:pt idx="19" formatCode="_-* #,##0_-;\-* #,##0_-;_-* &quot;-&quot;??_-;_-@_-">
                  <c:v>334.7848051392258</c:v>
                </c:pt>
                <c:pt idx="20" formatCode="_-* #,##0_-;\-* #,##0_-;_-* &quot;-&quot;??_-;_-@_-">
                  <c:v>321.56383657264746</c:v>
                </c:pt>
                <c:pt idx="21" formatCode="_-* #,##0_-;\-* #,##0_-;_-* &quot;-&quot;??_-;_-@_-">
                  <c:v>310.51189389107731</c:v>
                </c:pt>
                <c:pt idx="22" formatCode="_-* #,##0_-;\-* #,##0_-;_-* &quot;-&quot;??_-;_-@_-">
                  <c:v>301.96060782078956</c:v>
                </c:pt>
                <c:pt idx="23" formatCode="_-* #,##0_-;\-* #,##0_-;_-* &quot;-&quot;??_-;_-@_-">
                  <c:v>298.12485321911106</c:v>
                </c:pt>
                <c:pt idx="24" formatCode="_-* #,##0_-;\-* #,##0_-;_-* &quot;-&quot;??_-;_-@_-">
                  <c:v>293.04533315396333</c:v>
                </c:pt>
                <c:pt idx="25" formatCode="_-* #,##0_-;\-* #,##0_-;_-* &quot;-&quot;??_-;_-@_-">
                  <c:v>286.29557891463747</c:v>
                </c:pt>
                <c:pt idx="26" formatCode="_-* #,##0_-;\-* #,##0_-;_-* &quot;-&quot;??_-;_-@_-">
                  <c:v>280.92615567451884</c:v>
                </c:pt>
                <c:pt idx="27" formatCode="_-* #,##0_-;\-* #,##0_-;_-* &quot;-&quot;??_-;_-@_-">
                  <c:v>270.70728372356194</c:v>
                </c:pt>
                <c:pt idx="28" formatCode="_-* #,##0_-;\-* #,##0_-;_-* &quot;-&quot;??_-;_-@_-">
                  <c:v>271.74421045289569</c:v>
                </c:pt>
                <c:pt idx="29" formatCode="_-* #,##0_-;\-* #,##0_-;_-* &quot;-&quot;??_-;_-@_-">
                  <c:v>271.18435867653</c:v>
                </c:pt>
                <c:pt idx="30" formatCode="_-* #,##0_-;\-* #,##0_-;_-* &quot;-&quot;??_-;_-@_-">
                  <c:v>270.99674219091531</c:v>
                </c:pt>
                <c:pt idx="31" formatCode="_-* #,##0_-;\-* #,##0_-;_-* &quot;-&quot;??_-;_-@_-">
                  <c:v>267.17967637300831</c:v>
                </c:pt>
                <c:pt idx="32" formatCode="_-* #,##0_-;\-* #,##0_-;_-* &quot;-&quot;??_-;_-@_-">
                  <c:v>265.86298231346109</c:v>
                </c:pt>
                <c:pt idx="33" formatCode="_-* #,##0_-;\-* #,##0_-;_-* &quot;-&quot;??_-;_-@_-">
                  <c:v>267.0856080564306</c:v>
                </c:pt>
                <c:pt idx="34" formatCode="_-* #,##0_-;\-* #,##0_-;_-* &quot;-&quot;??_-;_-@_-">
                  <c:v>268.4046800011663</c:v>
                </c:pt>
                <c:pt idx="35" formatCode="_-* #,##0_-;\-* #,##0_-;_-* &quot;-&quot;??_-;_-@_-">
                  <c:v>269.03651475920071</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'3.5'!$X$9</c:f>
              <c:strCache>
                <c:ptCount val="1"/>
                <c:pt idx="0">
                  <c:v>Distribution supply</c:v>
                </c:pt>
              </c:strCache>
            </c:strRef>
          </c:tx>
          <c:spPr>
            <a:solidFill>
              <a:schemeClr val="accent4"/>
            </a:solidFill>
          </c:spPr>
          <c:cat>
            <c:numRef>
              <c:f>'3.5'!$Y$7:$BH$7</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'3.5'!$Y$9:$BH$9</c:f>
              <c:numCache>
                <c:formatCode>General</c:formatCode>
                <c:ptCount val="36"/>
                <c:pt idx="3" formatCode="_-* #,##0_-;\-* #,##0_-;_-* &quot;-&quot;??_-;_-@_-">
                  <c:v>2.8104999999999993</c:v>
                </c:pt>
                <c:pt idx="4" formatCode="_-* #,##0_-;\-* #,##0_-;_-* &quot;-&quot;??_-;_-@_-">
                  <c:v>4.5904714428111353</c:v>
                </c:pt>
                <c:pt idx="5" formatCode="_-* #,##0_-;\-* #,##0_-;_-* &quot;-&quot;??_-;_-@_-">
                  <c:v>5.5910148376638462</c:v>
                </c:pt>
                <c:pt idx="6" formatCode="_-* #,##0_-;\-* #,##0_-;_-* &quot;-&quot;??_-;_-@_-">
                  <c:v>6.6765453668991768</c:v>
                </c:pt>
                <c:pt idx="7" formatCode="_-* #,##0_-;\-* #,##0_-;_-* &quot;-&quot;??_-;_-@_-">
                  <c:v>7.8479178599495771</c:v>
                </c:pt>
                <c:pt idx="8" formatCode="_-* #,##0_-;\-* #,##0_-;_-* &quot;-&quot;??_-;_-@_-">
                  <c:v>9.08093008699446</c:v>
                </c:pt>
                <c:pt idx="9" formatCode="_-* #,##0_-;\-* #,##0_-;_-* &quot;-&quot;??_-;_-@_-">
                  <c:v>10.656571490685538</c:v>
                </c:pt>
                <c:pt idx="10" formatCode="_-* #,##0_-;\-* #,##0_-;_-* &quot;-&quot;??_-;_-@_-">
                  <c:v>12.111145408330326</c:v>
                </c:pt>
                <c:pt idx="11" formatCode="_-* #,##0_-;\-* #,##0_-;_-* &quot;-&quot;??_-;_-@_-">
                  <c:v>13.02570485530773</c:v>
                </c:pt>
                <c:pt idx="12" formatCode="_-* #,##0_-;\-* #,##0_-;_-* &quot;-&quot;??_-;_-@_-">
                  <c:v>14.16329750432824</c:v>
                </c:pt>
                <c:pt idx="13" formatCode="_-* #,##0_-;\-* #,##0_-;_-* &quot;-&quot;??_-;_-@_-">
                  <c:v>15.636194121699123</c:v>
                </c:pt>
                <c:pt idx="14" formatCode="_-* #,##0_-;\-* #,##0_-;_-* &quot;-&quot;??_-;_-@_-">
                  <c:v>17.080923248077383</c:v>
                </c:pt>
                <c:pt idx="15" formatCode="_-* #,##0_-;\-* #,##0_-;_-* &quot;-&quot;??_-;_-@_-">
                  <c:v>18.236232458260165</c:v>
                </c:pt>
                <c:pt idx="16" formatCode="_-* #,##0_-;\-* #,##0_-;_-* &quot;-&quot;??_-;_-@_-">
                  <c:v>20.465725704306045</c:v>
                </c:pt>
                <c:pt idx="17" formatCode="_-* #,##0_-;\-* #,##0_-;_-* &quot;-&quot;??_-;_-@_-">
                  <c:v>22.566053038366668</c:v>
                </c:pt>
                <c:pt idx="18" formatCode="_-* #,##0_-;\-* #,##0_-;_-* &quot;-&quot;??_-;_-@_-">
                  <c:v>21.773884889282307</c:v>
                </c:pt>
                <c:pt idx="19" formatCode="_-* #,##0_-;\-* #,##0_-;_-* &quot;-&quot;??_-;_-@_-">
                  <c:v>23.162705767261418</c:v>
                </c:pt>
                <c:pt idx="20" formatCode="_-* #,##0_-;\-* #,##0_-;_-* &quot;-&quot;??_-;_-@_-">
                  <c:v>25.628258945103383</c:v>
                </c:pt>
                <c:pt idx="21" formatCode="_-* #,##0_-;\-* #,##0_-;_-* &quot;-&quot;??_-;_-@_-">
                  <c:v>25.152764232388993</c:v>
                </c:pt>
                <c:pt idx="22" formatCode="_-* #,##0_-;\-* #,##0_-;_-* &quot;-&quot;??_-;_-@_-">
                  <c:v>27.098970890671652</c:v>
                </c:pt>
                <c:pt idx="23" formatCode="_-* #,##0_-;\-* #,##0_-;_-* &quot;-&quot;??_-;_-@_-">
                  <c:v>26.703040222779109</c:v>
                </c:pt>
                <c:pt idx="24" formatCode="_-* #,##0_-;\-* #,##0_-;_-* &quot;-&quot;??_-;_-@_-">
                  <c:v>27.964619170553814</c:v>
                </c:pt>
                <c:pt idx="25" formatCode="_-* #,##0_-;\-* #,##0_-;_-* &quot;-&quot;??_-;_-@_-">
                  <c:v>29.293984933898248</c:v>
                </c:pt>
                <c:pt idx="26" formatCode="_-* #,##0_-;\-* #,##0_-;_-* &quot;-&quot;??_-;_-@_-">
                  <c:v>30.693940323562593</c:v>
                </c:pt>
                <c:pt idx="27" formatCode="_-* #,##0_-;\-* #,##0_-;_-* &quot;-&quot;??_-;_-@_-">
                  <c:v>32.167534153321256</c:v>
                </c:pt>
                <c:pt idx="28" formatCode="_-* #,##0_-;\-* #,##0_-;_-* &quot;-&quot;??_-;_-@_-">
                  <c:v>33.718051672446869</c:v>
                </c:pt>
                <c:pt idx="29" formatCode="_-* #,##0_-;\-* #,##0_-;_-* &quot;-&quot;??_-;_-@_-">
                  <c:v>35.349009901964848</c:v>
                </c:pt>
                <c:pt idx="30" formatCode="_-* #,##0_-;\-* #,##0_-;_-* &quot;-&quot;??_-;_-@_-">
                  <c:v>37.064156635028311</c:v>
                </c:pt>
                <c:pt idx="31" formatCode="_-* #,##0_-;\-* #,##0_-;_-* &quot;-&quot;??_-;_-@_-">
                  <c:v>38.867472251993824</c:v>
                </c:pt>
                <c:pt idx="32" formatCode="_-* #,##0_-;\-* #,##0_-;_-* &quot;-&quot;??_-;_-@_-">
                  <c:v>40.763173760876938</c:v>
                </c:pt>
                <c:pt idx="33" formatCode="_-* #,##0_-;\-* #,##0_-;_-* &quot;-&quot;??_-;_-@_-">
                  <c:v>42.755720650472782</c:v>
                </c:pt>
                <c:pt idx="34" formatCode="_-* #,##0_-;\-* #,##0_-;_-* &quot;-&quot;??_-;_-@_-">
                  <c:v>44.849822265446583</c:v>
                </c:pt>
                <c:pt idx="35" formatCode="_-* #,##0_-;\-* #,##0_-;_-* &quot;-&quot;??_-;_-@_-">
                  <c:v>46.619499925847329</c:v>
                </c:pt>
              </c:numCache>
            </c:numRef>
          </c:val>
          <c:extLst xmlns:c16r2="http://schemas.microsoft.com/office/drawing/2015/06/chart">
            <c:ext xmlns:c16="http://schemas.microsoft.com/office/drawing/2014/chart" uri="{C3380CC4-5D6E-409C-BE32-E72D297353CC}">
              <c16:uniqueId val="{00000001-561A-48AD-8479-84E860AC6A4C}"/>
            </c:ext>
          </c:extLst>
        </c:ser>
        <c:dLbls>
          <c:showLegendKey val="0"/>
          <c:showVal val="0"/>
          <c:showCatName val="0"/>
          <c:showSerName val="0"/>
          <c:showPercent val="0"/>
          <c:showBubbleSize val="0"/>
        </c:dLbls>
        <c:axId val="63950848"/>
        <c:axId val="63952384"/>
      </c:areaChart>
      <c:dateAx>
        <c:axId val="63950848"/>
        <c:scaling>
          <c:orientation val="minMax"/>
        </c:scaling>
        <c:delete val="0"/>
        <c:axPos val="b"/>
        <c:numFmt formatCode="yyyy" sourceLinked="1"/>
        <c:majorTickMark val="out"/>
        <c:minorTickMark val="none"/>
        <c:tickLblPos val="nextTo"/>
        <c:crossAx val="63952384"/>
        <c:crosses val="autoZero"/>
        <c:auto val="1"/>
        <c:lblOffset val="100"/>
        <c:baseTimeUnit val="days"/>
        <c:majorUnit val="5"/>
      </c:dateAx>
      <c:valAx>
        <c:axId val="63952384"/>
        <c:scaling>
          <c:orientation val="minMax"/>
          <c:max val="1000"/>
        </c:scaling>
        <c:delete val="0"/>
        <c:axPos val="l"/>
        <c:majorGridlines>
          <c:spPr>
            <a:ln>
              <a:solidFill>
                <a:schemeClr val="bg1">
                  <a:lumMod val="75000"/>
                </a:schemeClr>
              </a:solidFill>
            </a:ln>
          </c:spPr>
        </c:majorGridlines>
        <c:title>
          <c:tx>
            <c:rich>
              <a:bodyPr rot="-5400000" vert="horz"/>
              <a:lstStyle/>
              <a:p>
                <a:pPr>
                  <a:defRPr sz="1050"/>
                </a:pPr>
                <a:r>
                  <a:rPr lang="en-US" sz="1050" b="1" i="0" baseline="0">
                    <a:effectLst/>
                  </a:rPr>
                  <a:t>Location of gas supply (TWh)</a:t>
                </a:r>
                <a:endParaRPr lang="en-GB" sz="1050">
                  <a:effectLst/>
                </a:endParaRPr>
              </a:p>
            </c:rich>
          </c:tx>
          <c:overlay val="0"/>
        </c:title>
        <c:numFmt formatCode="General" sourceLinked="1"/>
        <c:majorTickMark val="out"/>
        <c:minorTickMark val="none"/>
        <c:tickLblPos val="nextTo"/>
        <c:crossAx val="63950848"/>
        <c:crosses val="autoZero"/>
        <c:crossBetween val="between"/>
      </c:valAx>
      <c:spPr>
        <a:solidFill>
          <a:schemeClr val="bg1">
            <a:alpha val="24706"/>
          </a:schemeClr>
        </a:solidFill>
        <a:ln>
          <a:solidFill>
            <a:schemeClr val="bg1">
              <a:lumMod val="75000"/>
            </a:schemeClr>
          </a:solidFill>
        </a:ln>
      </c:spPr>
    </c:plotArea>
    <c:legend>
      <c:legendPos val="b"/>
      <c:layout>
        <c:manualLayout>
          <c:xMode val="edge"/>
          <c:yMode val="edge"/>
          <c:x val="0.12495513467644657"/>
          <c:y val="0.89021167430316916"/>
          <c:w val="0.78642889908051794"/>
          <c:h val="8.7555841924398636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8"/>
          <c:order val="0"/>
          <c:tx>
            <c:strRef>
              <c:f>'5.2_5.3'!$W$34</c:f>
              <c:strCache>
                <c:ptCount val="1"/>
                <c:pt idx="0">
                  <c:v>Interconnectors</c:v>
                </c:pt>
              </c:strCache>
            </c:strRef>
          </c:tx>
          <c:spPr>
            <a:solidFill>
              <a:srgbClr val="0070C0"/>
            </a:solidFill>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'5.2_5.3'!$X$34:$BH$34</c:f>
              <c:numCache>
                <c:formatCode>#,##0.0</c:formatCode>
                <c:ptCount val="37"/>
                <c:pt idx="3">
                  <c:v>17.72</c:v>
                </c:pt>
                <c:pt idx="4">
                  <c:v>24.540659999999999</c:v>
                </c:pt>
                <c:pt idx="5">
                  <c:v>30.378620000000002</c:v>
                </c:pt>
                <c:pt idx="6">
                  <c:v>37.190260000000002</c:v>
                </c:pt>
                <c:pt idx="7">
                  <c:v>37.221020000000003</c:v>
                </c:pt>
                <c:pt idx="8">
                  <c:v>34.774619999999999</c:v>
                </c:pt>
                <c:pt idx="9">
                  <c:v>39.63561</c:v>
                </c:pt>
                <c:pt idx="10">
                  <c:v>39.951210000000003</c:v>
                </c:pt>
                <c:pt idx="11">
                  <c:v>27.07216</c:v>
                </c:pt>
                <c:pt idx="12">
                  <c:v>10.37556</c:v>
                </c:pt>
                <c:pt idx="13">
                  <c:v>0.35076000000000002</c:v>
                </c:pt>
                <c:pt idx="14">
                  <c:v>-10.8118</c:v>
                </c:pt>
                <c:pt idx="15">
                  <c:v>-14.6976</c:v>
                </c:pt>
                <c:pt idx="16">
                  <c:v>-25.533200000000001</c:v>
                </c:pt>
                <c:pt idx="17">
                  <c:v>-33.653599999999997</c:v>
                </c:pt>
                <c:pt idx="18">
                  <c:v>-34.697299999999998</c:v>
                </c:pt>
                <c:pt idx="19">
                  <c:v>-45.354100000000003</c:v>
                </c:pt>
                <c:pt idx="20">
                  <c:v>-44.2059</c:v>
                </c:pt>
                <c:pt idx="21">
                  <c:v>-47.796300000000002</c:v>
                </c:pt>
                <c:pt idx="22">
                  <c:v>-47.958100000000002</c:v>
                </c:pt>
                <c:pt idx="23">
                  <c:v>-49.764000000000003</c:v>
                </c:pt>
                <c:pt idx="24">
                  <c:v>-53.467399999999998</c:v>
                </c:pt>
                <c:pt idx="25">
                  <c:v>-49.22</c:v>
                </c:pt>
                <c:pt idx="26">
                  <c:v>-46.551699999999997</c:v>
                </c:pt>
                <c:pt idx="27">
                  <c:v>-48.566800000000001</c:v>
                </c:pt>
                <c:pt idx="28">
                  <c:v>-49.273800000000001</c:v>
                </c:pt>
                <c:pt idx="29">
                  <c:v>-49.242699999999999</c:v>
                </c:pt>
                <c:pt idx="30">
                  <c:v>-48.082500000000003</c:v>
                </c:pt>
                <c:pt idx="31">
                  <c:v>-48.368899999999996</c:v>
                </c:pt>
                <c:pt idx="32">
                  <c:v>-48.0685</c:v>
                </c:pt>
                <c:pt idx="33">
                  <c:v>-47.733600000000003</c:v>
                </c:pt>
                <c:pt idx="34">
                  <c:v>-47.479900000000001</c:v>
                </c:pt>
                <c:pt idx="35">
                  <c:v>-47.355400000000003</c:v>
                </c:pt>
                <c:pt idx="36">
                  <c:v>-46.825899999999997</c:v>
                </c:pt>
              </c:numCache>
            </c:numRef>
          </c:val>
          <c:extLst xmlns:c16r2="http://schemas.microsoft.com/office/drawing/2015/06/chart">
            <c:ext xmlns:c16="http://schemas.microsoft.com/office/drawing/2014/chart" uri="{C3380CC4-5D6E-409C-BE32-E72D297353CC}">
              <c16:uniqueId val="{00000000-A51D-4E1E-BD6C-393DDA64F994}"/>
            </c:ext>
          </c:extLst>
        </c:ser>
        <c:ser>
          <c:idx val="1"/>
          <c:order val="1"/>
          <c:tx>
            <c:strRef>
              <c:f>'5.2_5.3'!$W$44</c:f>
              <c:strCache>
                <c:ptCount val="1"/>
                <c:pt idx="0">
                  <c:v>Interconnectors (net negative)</c:v>
                </c:pt>
              </c:strCache>
            </c:strRef>
          </c:tx>
          <c:spPr>
            <a:solidFill>
              <a:schemeClr val="accent1"/>
            </a:solidFill>
            <a:ln>
              <a:solidFill>
                <a:schemeClr val="accent1"/>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'5.2_5.3'!$X$44:$BH$44</c:f>
              <c:numCache>
                <c:formatCode>_(* #,##0.00_);_(* \(#,##0.00\);_(* "-"??_);_(@_)</c:formatCode>
                <c:ptCount val="37"/>
                <c:pt idx="1">
                  <c:v>0</c:v>
                </c:pt>
                <c:pt idx="3">
                  <c:v>0</c:v>
                </c:pt>
                <c:pt idx="4">
                  <c:v>0</c:v>
                </c:pt>
                <c:pt idx="5">
                  <c:v>0</c:v>
                </c:pt>
                <c:pt idx="6">
                  <c:v>0</c:v>
                </c:pt>
                <c:pt idx="7">
                  <c:v>0</c:v>
                </c:pt>
                <c:pt idx="8">
                  <c:v>0</c:v>
                </c:pt>
                <c:pt idx="9">
                  <c:v>0</c:v>
                </c:pt>
                <c:pt idx="10">
                  <c:v>0</c:v>
                </c:pt>
                <c:pt idx="11">
                  <c:v>0</c:v>
                </c:pt>
                <c:pt idx="12">
                  <c:v>0</c:v>
                </c:pt>
                <c:pt idx="13">
                  <c:v>0</c:v>
                </c:pt>
                <c:pt idx="14">
                  <c:v>10.8118</c:v>
                </c:pt>
                <c:pt idx="15">
                  <c:v>14.6976</c:v>
                </c:pt>
                <c:pt idx="16">
                  <c:v>25.533200000000001</c:v>
                </c:pt>
                <c:pt idx="17">
                  <c:v>33.653599999999997</c:v>
                </c:pt>
                <c:pt idx="18">
                  <c:v>34.697299999999998</c:v>
                </c:pt>
                <c:pt idx="19">
                  <c:v>45.354100000000003</c:v>
                </c:pt>
                <c:pt idx="20">
                  <c:v>44.2059</c:v>
                </c:pt>
                <c:pt idx="21">
                  <c:v>47.796300000000002</c:v>
                </c:pt>
                <c:pt idx="22">
                  <c:v>47.958100000000002</c:v>
                </c:pt>
                <c:pt idx="23">
                  <c:v>49.764000000000003</c:v>
                </c:pt>
                <c:pt idx="24">
                  <c:v>53.467399999999998</c:v>
                </c:pt>
                <c:pt idx="25">
                  <c:v>49.22</c:v>
                </c:pt>
                <c:pt idx="26">
                  <c:v>46.551699999999997</c:v>
                </c:pt>
                <c:pt idx="27">
                  <c:v>48.566800000000001</c:v>
                </c:pt>
                <c:pt idx="28">
                  <c:v>49.273800000000001</c:v>
                </c:pt>
                <c:pt idx="29">
                  <c:v>49.242699999999999</c:v>
                </c:pt>
                <c:pt idx="30">
                  <c:v>48.082500000000003</c:v>
                </c:pt>
                <c:pt idx="31">
                  <c:v>48.368899999999996</c:v>
                </c:pt>
                <c:pt idx="32">
                  <c:v>48.0685</c:v>
                </c:pt>
                <c:pt idx="33">
                  <c:v>47.733600000000003</c:v>
                </c:pt>
                <c:pt idx="34">
                  <c:v>47.479900000000001</c:v>
                </c:pt>
                <c:pt idx="35">
                  <c:v>47.355400000000003</c:v>
                </c:pt>
                <c:pt idx="36">
                  <c:v>46.825899999999997</c:v>
                </c:pt>
              </c:numCache>
            </c:numRef>
          </c:val>
          <c:extLst xmlns:c16r2="http://schemas.microsoft.com/office/drawing/2015/06/chart">
            <c:ext xmlns:c16="http://schemas.microsoft.com/office/drawing/2014/chart" uri="{C3380CC4-5D6E-409C-BE32-E72D297353CC}">
              <c16:uniqueId val="{00000001-A51D-4E1E-BD6C-393DDA64F994}"/>
            </c:ext>
          </c:extLst>
        </c:ser>
        <c:ser>
          <c:idx val="2"/>
          <c:order val="2"/>
          <c:tx>
            <c:strRef>
              <c:f>'5.2_5.3'!$W$29</c:f>
              <c:strCache>
                <c:ptCount val="1"/>
                <c:pt idx="0">
                  <c:v>Biomass</c:v>
                </c:pt>
              </c:strCache>
            </c:strRef>
          </c:tx>
          <c:spPr>
            <a:solidFill>
              <a:srgbClr val="F57913"/>
            </a:solidFill>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'5.2_5.3'!$X$29:$BH$29</c:f>
              <c:numCache>
                <c:formatCode>#,##0.0</c:formatCode>
                <c:ptCount val="37"/>
                <c:pt idx="3">
                  <c:v>16.675981558771852</c:v>
                </c:pt>
                <c:pt idx="4">
                  <c:v>28.449380000000001</c:v>
                </c:pt>
                <c:pt idx="5">
                  <c:v>29.962052</c:v>
                </c:pt>
                <c:pt idx="6">
                  <c:v>30.289742</c:v>
                </c:pt>
                <c:pt idx="7">
                  <c:v>30.858673000000003</c:v>
                </c:pt>
                <c:pt idx="8">
                  <c:v>31.698396000000002</c:v>
                </c:pt>
                <c:pt idx="9">
                  <c:v>31.386801000000002</c:v>
                </c:pt>
                <c:pt idx="10">
                  <c:v>31.993487999999999</c:v>
                </c:pt>
                <c:pt idx="11">
                  <c:v>32.352295000000005</c:v>
                </c:pt>
                <c:pt idx="12">
                  <c:v>31.484960000000001</c:v>
                </c:pt>
                <c:pt idx="13">
                  <c:v>31.372342</c:v>
                </c:pt>
                <c:pt idx="14">
                  <c:v>30.133095000000001</c:v>
                </c:pt>
                <c:pt idx="15">
                  <c:v>27.378770000000003</c:v>
                </c:pt>
                <c:pt idx="16">
                  <c:v>26.893777</c:v>
                </c:pt>
                <c:pt idx="17">
                  <c:v>24.502610999999998</c:v>
                </c:pt>
                <c:pt idx="18">
                  <c:v>23.257325999999999</c:v>
                </c:pt>
                <c:pt idx="19">
                  <c:v>20.668130000000001</c:v>
                </c:pt>
                <c:pt idx="20">
                  <c:v>19.958553999999999</c:v>
                </c:pt>
                <c:pt idx="21">
                  <c:v>19.393816000000001</c:v>
                </c:pt>
                <c:pt idx="22">
                  <c:v>18.453427999999999</c:v>
                </c:pt>
                <c:pt idx="23">
                  <c:v>18.544747000000001</c:v>
                </c:pt>
                <c:pt idx="24">
                  <c:v>18.149608999999998</c:v>
                </c:pt>
                <c:pt idx="25">
                  <c:v>18.445339000000001</c:v>
                </c:pt>
                <c:pt idx="26">
                  <c:v>19.011946999999999</c:v>
                </c:pt>
                <c:pt idx="27">
                  <c:v>19.257390999999998</c:v>
                </c:pt>
                <c:pt idx="28">
                  <c:v>19.194400999999999</c:v>
                </c:pt>
                <c:pt idx="29">
                  <c:v>19.100345999999998</c:v>
                </c:pt>
                <c:pt idx="30">
                  <c:v>18.988263</c:v>
                </c:pt>
                <c:pt idx="31">
                  <c:v>18.779993999999995</c:v>
                </c:pt>
                <c:pt idx="32">
                  <c:v>19.444065999999999</c:v>
                </c:pt>
                <c:pt idx="33">
                  <c:v>20.295591000000002</c:v>
                </c:pt>
                <c:pt idx="34">
                  <c:v>21.197866000000001</c:v>
                </c:pt>
                <c:pt idx="35">
                  <c:v>21.994658000000001</c:v>
                </c:pt>
                <c:pt idx="36">
                  <c:v>23.170016</c:v>
                </c:pt>
              </c:numCache>
            </c:numRef>
          </c:val>
          <c:extLst xmlns:c16r2="http://schemas.microsoft.com/office/drawing/2015/06/chart">
            <c:ext xmlns:c16="http://schemas.microsoft.com/office/drawing/2014/chart" uri="{C3380CC4-5D6E-409C-BE32-E72D297353CC}">
              <c16:uniqueId val="{00000002-A51D-4E1E-BD6C-393DDA64F994}"/>
            </c:ext>
          </c:extLst>
        </c:ser>
        <c:ser>
          <c:idx val="3"/>
          <c:order val="3"/>
          <c:tx>
            <c:strRef>
              <c:f>'5.2_5.3'!$W$30</c:f>
              <c:strCache>
                <c:ptCount val="1"/>
                <c:pt idx="0">
                  <c:v>CCS</c:v>
                </c:pt>
              </c:strCache>
            </c:strRef>
          </c:tx>
          <c:spPr>
            <a:solidFill>
              <a:srgbClr val="F26893"/>
            </a:solidFill>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'5.2_5.3'!$X$30:$BH$30</c:f>
              <c:numCache>
                <c:formatCode>#,##0.0</c:formatCode>
                <c:ptCount val="37"/>
                <c:pt idx="3">
                  <c:v>0</c:v>
                </c:pt>
                <c:pt idx="4">
                  <c:v>0</c:v>
                </c:pt>
                <c:pt idx="5">
                  <c:v>0</c:v>
                </c:pt>
                <c:pt idx="6">
                  <c:v>0</c:v>
                </c:pt>
                <c:pt idx="7">
                  <c:v>0</c:v>
                </c:pt>
                <c:pt idx="8">
                  <c:v>0</c:v>
                </c:pt>
                <c:pt idx="9">
                  <c:v>0</c:v>
                </c:pt>
                <c:pt idx="10">
                  <c:v>0</c:v>
                </c:pt>
                <c:pt idx="11">
                  <c:v>0</c:v>
                </c:pt>
                <c:pt idx="12">
                  <c:v>0</c:v>
                </c:pt>
                <c:pt idx="13">
                  <c:v>0</c:v>
                </c:pt>
                <c:pt idx="14">
                  <c:v>0</c:v>
                </c:pt>
                <c:pt idx="15">
                  <c:v>0</c:v>
                </c:pt>
                <c:pt idx="16">
                  <c:v>4.8949990000000003</c:v>
                </c:pt>
                <c:pt idx="17">
                  <c:v>8.6819790000000001</c:v>
                </c:pt>
                <c:pt idx="18">
                  <c:v>11.27007</c:v>
                </c:pt>
                <c:pt idx="19">
                  <c:v>12.693580000000001</c:v>
                </c:pt>
                <c:pt idx="20">
                  <c:v>14.23724</c:v>
                </c:pt>
                <c:pt idx="21">
                  <c:v>14.37917</c:v>
                </c:pt>
                <c:pt idx="22">
                  <c:v>14.74152</c:v>
                </c:pt>
                <c:pt idx="23">
                  <c:v>15.45223</c:v>
                </c:pt>
                <c:pt idx="24">
                  <c:v>15.48902</c:v>
                </c:pt>
                <c:pt idx="25">
                  <c:v>16.255400000000002</c:v>
                </c:pt>
                <c:pt idx="26">
                  <c:v>15.6717</c:v>
                </c:pt>
                <c:pt idx="27">
                  <c:v>17.387920000000001</c:v>
                </c:pt>
                <c:pt idx="28">
                  <c:v>16.858260000000001</c:v>
                </c:pt>
                <c:pt idx="29">
                  <c:v>18.235060000000001</c:v>
                </c:pt>
                <c:pt idx="30">
                  <c:v>18.091239999999999</c:v>
                </c:pt>
                <c:pt idx="31">
                  <c:v>18.75638</c:v>
                </c:pt>
                <c:pt idx="32">
                  <c:v>19.631150000000002</c:v>
                </c:pt>
                <c:pt idx="33">
                  <c:v>19.590820000000001</c:v>
                </c:pt>
                <c:pt idx="34">
                  <c:v>20.419229999999999</c:v>
                </c:pt>
                <c:pt idx="35">
                  <c:v>19.88625</c:v>
                </c:pt>
                <c:pt idx="36">
                  <c:v>19.560949999999998</c:v>
                </c:pt>
              </c:numCache>
            </c:numRef>
          </c:val>
          <c:extLst xmlns:c16r2="http://schemas.microsoft.com/office/drawing/2015/06/chart">
            <c:ext xmlns:c16="http://schemas.microsoft.com/office/drawing/2014/chart" uri="{C3380CC4-5D6E-409C-BE32-E72D297353CC}">
              <c16:uniqueId val="{00000003-A51D-4E1E-BD6C-393DDA64F994}"/>
            </c:ext>
          </c:extLst>
        </c:ser>
        <c:ser>
          <c:idx val="4"/>
          <c:order val="4"/>
          <c:tx>
            <c:strRef>
              <c:f>'5.2_5.3'!$W$42</c:f>
              <c:strCache>
                <c:ptCount val="1"/>
                <c:pt idx="0">
                  <c:v>Waste</c:v>
                </c:pt>
              </c:strCache>
            </c:strRef>
          </c:tx>
          <c:spPr>
            <a:solidFill>
              <a:schemeClr val="accent4">
                <a:lumMod val="60000"/>
                <a:lumOff val="40000"/>
              </a:schemeClr>
            </a:solidFill>
            <a:ln>
              <a:solidFill>
                <a:schemeClr val="accent4">
                  <a:lumMod val="60000"/>
                  <a:lumOff val="40000"/>
                </a:schemeClr>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'5.2_5.3'!$X$42:$BH$42</c:f>
              <c:numCache>
                <c:formatCode>#,##0.0</c:formatCode>
                <c:ptCount val="37"/>
                <c:pt idx="3">
                  <c:v>5.4395546561037733</c:v>
                </c:pt>
                <c:pt idx="4">
                  <c:v>6.0610499999999989</c:v>
                </c:pt>
                <c:pt idx="5">
                  <c:v>8.2576080000000012</c:v>
                </c:pt>
                <c:pt idx="6">
                  <c:v>8.4062950000000001</c:v>
                </c:pt>
                <c:pt idx="7">
                  <c:v>10.296707999999999</c:v>
                </c:pt>
                <c:pt idx="8">
                  <c:v>10.372589</c:v>
                </c:pt>
                <c:pt idx="9">
                  <c:v>10.320786999999999</c:v>
                </c:pt>
                <c:pt idx="10">
                  <c:v>10.625252999999999</c:v>
                </c:pt>
                <c:pt idx="11">
                  <c:v>10.636665000000001</c:v>
                </c:pt>
                <c:pt idx="12">
                  <c:v>10.521285000000001</c:v>
                </c:pt>
                <c:pt idx="13">
                  <c:v>10.404577000000002</c:v>
                </c:pt>
                <c:pt idx="14">
                  <c:v>9.9657579999999992</c:v>
                </c:pt>
                <c:pt idx="15">
                  <c:v>9.4579769999999979</c:v>
                </c:pt>
                <c:pt idx="16">
                  <c:v>9.1086750000000016</c:v>
                </c:pt>
                <c:pt idx="17">
                  <c:v>7.766337</c:v>
                </c:pt>
                <c:pt idx="18">
                  <c:v>6.6799869999999997</c:v>
                </c:pt>
                <c:pt idx="19">
                  <c:v>5.5648749999999998</c:v>
                </c:pt>
                <c:pt idx="20">
                  <c:v>4.9086459999999992</c:v>
                </c:pt>
                <c:pt idx="21">
                  <c:v>4.2989630000000005</c:v>
                </c:pt>
                <c:pt idx="22">
                  <c:v>3.4217569999999999</c:v>
                </c:pt>
                <c:pt idx="23">
                  <c:v>2.8694999999999999</c:v>
                </c:pt>
                <c:pt idx="24">
                  <c:v>2.4059620000000002</c:v>
                </c:pt>
                <c:pt idx="25">
                  <c:v>2.2184510000000004</c:v>
                </c:pt>
                <c:pt idx="26">
                  <c:v>2.1445190000000003</c:v>
                </c:pt>
                <c:pt idx="27">
                  <c:v>2.1057379999999997</c:v>
                </c:pt>
                <c:pt idx="28">
                  <c:v>2.0428899999999999</c:v>
                </c:pt>
                <c:pt idx="29">
                  <c:v>1.9408290000000001</c:v>
                </c:pt>
                <c:pt idx="30">
                  <c:v>1.9031229999999999</c:v>
                </c:pt>
                <c:pt idx="31">
                  <c:v>1.94611</c:v>
                </c:pt>
                <c:pt idx="32">
                  <c:v>1.8679679999999999</c:v>
                </c:pt>
                <c:pt idx="33">
                  <c:v>1.866457</c:v>
                </c:pt>
                <c:pt idx="34">
                  <c:v>1.7914509999999999</c:v>
                </c:pt>
                <c:pt idx="35">
                  <c:v>1.7388140000000001</c:v>
                </c:pt>
                <c:pt idx="36">
                  <c:v>1.6984509999999999</c:v>
                </c:pt>
              </c:numCache>
            </c:numRef>
          </c:val>
          <c:extLst xmlns:c16r2="http://schemas.microsoft.com/office/drawing/2015/06/chart">
            <c:ext xmlns:c16="http://schemas.microsoft.com/office/drawing/2014/chart" uri="{C3380CC4-5D6E-409C-BE32-E72D297353CC}">
              <c16:uniqueId val="{00000004-A51D-4E1E-BD6C-393DDA64F994}"/>
            </c:ext>
          </c:extLst>
        </c:ser>
        <c:ser>
          <c:idx val="5"/>
          <c:order val="5"/>
          <c:tx>
            <c:strRef>
              <c:f>'5.2_5.3'!$W$32</c:f>
              <c:strCache>
                <c:ptCount val="1"/>
                <c:pt idx="0">
                  <c:v>Gas</c:v>
                </c:pt>
              </c:strCache>
            </c:strRef>
          </c:tx>
          <c:spPr>
            <a:solidFill>
              <a:schemeClr val="bg1">
                <a:lumMod val="75000"/>
              </a:schemeClr>
            </a:solidFill>
            <a:ln>
              <a:solidFill>
                <a:schemeClr val="bg1">
                  <a:lumMod val="75000"/>
                </a:schemeClr>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'5.2_5.3'!$X$32:$BH$32</c:f>
              <c:numCache>
                <c:formatCode>#,##0.0</c:formatCode>
                <c:ptCount val="37"/>
                <c:pt idx="3">
                  <c:v>129.67335884578048</c:v>
                </c:pt>
                <c:pt idx="4">
                  <c:v>116.524861</c:v>
                </c:pt>
                <c:pt idx="5">
                  <c:v>97.123540000000006</c:v>
                </c:pt>
                <c:pt idx="6">
                  <c:v>78.978672000000003</c:v>
                </c:pt>
                <c:pt idx="7">
                  <c:v>61.139294</c:v>
                </c:pt>
                <c:pt idx="8">
                  <c:v>54.837713000000001</c:v>
                </c:pt>
                <c:pt idx="9">
                  <c:v>50.744236999999998</c:v>
                </c:pt>
                <c:pt idx="10">
                  <c:v>50.067924999999995</c:v>
                </c:pt>
                <c:pt idx="11">
                  <c:v>47.430525000000003</c:v>
                </c:pt>
                <c:pt idx="12">
                  <c:v>36.605806000000001</c:v>
                </c:pt>
                <c:pt idx="13">
                  <c:v>35.551547999999997</c:v>
                </c:pt>
                <c:pt idx="14">
                  <c:v>25.280713000000006</c:v>
                </c:pt>
                <c:pt idx="15">
                  <c:v>23.276519999999998</c:v>
                </c:pt>
                <c:pt idx="16">
                  <c:v>21.618482</c:v>
                </c:pt>
                <c:pt idx="17">
                  <c:v>18.778616</c:v>
                </c:pt>
                <c:pt idx="18">
                  <c:v>17.673150999999997</c:v>
                </c:pt>
                <c:pt idx="19">
                  <c:v>15.647582</c:v>
                </c:pt>
                <c:pt idx="20">
                  <c:v>15.191887999999999</c:v>
                </c:pt>
                <c:pt idx="21">
                  <c:v>14.90052</c:v>
                </c:pt>
                <c:pt idx="22">
                  <c:v>14.640072</c:v>
                </c:pt>
                <c:pt idx="23">
                  <c:v>14.805631</c:v>
                </c:pt>
                <c:pt idx="24">
                  <c:v>14.652158999999999</c:v>
                </c:pt>
                <c:pt idx="25">
                  <c:v>14.631989000000001</c:v>
                </c:pt>
                <c:pt idx="26">
                  <c:v>10.349717999999999</c:v>
                </c:pt>
                <c:pt idx="27">
                  <c:v>10.400170000000001</c:v>
                </c:pt>
                <c:pt idx="28">
                  <c:v>10.501824000000001</c:v>
                </c:pt>
                <c:pt idx="29">
                  <c:v>10.596919</c:v>
                </c:pt>
                <c:pt idx="30">
                  <c:v>10.73556</c:v>
                </c:pt>
                <c:pt idx="31">
                  <c:v>10.970039</c:v>
                </c:pt>
                <c:pt idx="32">
                  <c:v>11.16494</c:v>
                </c:pt>
                <c:pt idx="33">
                  <c:v>11.390405000000001</c:v>
                </c:pt>
                <c:pt idx="34">
                  <c:v>11.573326999999999</c:v>
                </c:pt>
                <c:pt idx="35">
                  <c:v>11.800659999999999</c:v>
                </c:pt>
                <c:pt idx="36">
                  <c:v>11.873595999999999</c:v>
                </c:pt>
              </c:numCache>
            </c:numRef>
          </c:val>
          <c:extLst xmlns:c16r2="http://schemas.microsoft.com/office/drawing/2015/06/chart">
            <c:ext xmlns:c16="http://schemas.microsoft.com/office/drawing/2014/chart" uri="{C3380CC4-5D6E-409C-BE32-E72D297353CC}">
              <c16:uniqueId val="{00000005-A51D-4E1E-BD6C-393DDA64F994}"/>
            </c:ext>
          </c:extLst>
        </c:ser>
        <c:ser>
          <c:idx val="6"/>
          <c:order val="6"/>
          <c:tx>
            <c:strRef>
              <c:f>'5.2_5.3'!$W$31</c:f>
              <c:strCache>
                <c:ptCount val="1"/>
                <c:pt idx="0">
                  <c:v>Coal</c:v>
                </c:pt>
              </c:strCache>
            </c:strRef>
          </c:tx>
          <c:spPr>
            <a:solidFill>
              <a:schemeClr val="tx1"/>
            </a:solidFill>
            <a:ln>
              <a:solidFill>
                <a:schemeClr val="tx1"/>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'5.2_5.3'!$X$31:$BH$31</c:f>
              <c:numCache>
                <c:formatCode>#,##0.0</c:formatCode>
                <c:ptCount val="37"/>
                <c:pt idx="3">
                  <c:v>19.063341189999996</c:v>
                </c:pt>
                <c:pt idx="4">
                  <c:v>0.59326500000000004</c:v>
                </c:pt>
                <c:pt idx="5">
                  <c:v>2.0467339999999998</c:v>
                </c:pt>
                <c:pt idx="6">
                  <c:v>6.1364419999999997</c:v>
                </c:pt>
                <c:pt idx="7">
                  <c:v>6.7661790000000002</c:v>
                </c:pt>
                <c:pt idx="8">
                  <c:v>3.0300150000000001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6-A51D-4E1E-BD6C-393DDA64F994}"/>
            </c:ext>
          </c:extLst>
        </c:ser>
        <c:ser>
          <c:idx val="7"/>
          <c:order val="7"/>
          <c:tx>
            <c:strRef>
              <c:f>'5.2_5.3'!$W$33</c:f>
              <c:strCache>
                <c:ptCount val="1"/>
                <c:pt idx="0">
                  <c:v>Hydro</c:v>
                </c:pt>
              </c:strCache>
            </c:strRef>
          </c:tx>
          <c:spPr>
            <a:solidFill>
              <a:srgbClr val="008265"/>
            </a:solidFill>
            <a:ln>
              <a:solidFill>
                <a:srgbClr val="008265"/>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'5.2_5.3'!$X$33:$BH$33</c:f>
              <c:numCache>
                <c:formatCode>#,##0.0</c:formatCode>
                <c:ptCount val="37"/>
                <c:pt idx="3">
                  <c:v>4.5135044794717949</c:v>
                </c:pt>
                <c:pt idx="4">
                  <c:v>6.0615100000000002</c:v>
                </c:pt>
                <c:pt idx="5">
                  <c:v>6.1226080000000005</c:v>
                </c:pt>
                <c:pt idx="6">
                  <c:v>6.1796280000000001</c:v>
                </c:pt>
                <c:pt idx="7">
                  <c:v>6.236936</c:v>
                </c:pt>
                <c:pt idx="8">
                  <c:v>6.2902590000000007</c:v>
                </c:pt>
                <c:pt idx="9">
                  <c:v>6.3438400000000001</c:v>
                </c:pt>
                <c:pt idx="10">
                  <c:v>6.3976350000000002</c:v>
                </c:pt>
                <c:pt idx="11">
                  <c:v>6.4508410000000005</c:v>
                </c:pt>
                <c:pt idx="12">
                  <c:v>6.5046320000000009</c:v>
                </c:pt>
                <c:pt idx="13">
                  <c:v>6.5586339999999996</c:v>
                </c:pt>
                <c:pt idx="14">
                  <c:v>6.6125530000000001</c:v>
                </c:pt>
                <c:pt idx="15">
                  <c:v>6.666741</c:v>
                </c:pt>
                <c:pt idx="16">
                  <c:v>6.7194529999999997</c:v>
                </c:pt>
                <c:pt idx="17">
                  <c:v>6.7702880000000007</c:v>
                </c:pt>
                <c:pt idx="18">
                  <c:v>6.8199420000000002</c:v>
                </c:pt>
                <c:pt idx="19">
                  <c:v>6.868436</c:v>
                </c:pt>
                <c:pt idx="20">
                  <c:v>6.9143020000000002</c:v>
                </c:pt>
                <c:pt idx="21">
                  <c:v>6.9518590000000007</c:v>
                </c:pt>
                <c:pt idx="22">
                  <c:v>6.9870470000000005</c:v>
                </c:pt>
                <c:pt idx="23">
                  <c:v>7.0205280000000005</c:v>
                </c:pt>
                <c:pt idx="24">
                  <c:v>7.0516690000000004</c:v>
                </c:pt>
                <c:pt idx="25">
                  <c:v>7.0798370000000004</c:v>
                </c:pt>
                <c:pt idx="26">
                  <c:v>7.1065760000000004</c:v>
                </c:pt>
                <c:pt idx="27">
                  <c:v>7.1079290000000004</c:v>
                </c:pt>
                <c:pt idx="28">
                  <c:v>7.1092150000000007</c:v>
                </c:pt>
                <c:pt idx="29">
                  <c:v>7.1104710000000004</c:v>
                </c:pt>
                <c:pt idx="30">
                  <c:v>7.1116760000000001</c:v>
                </c:pt>
                <c:pt idx="31">
                  <c:v>7.1128390000000001</c:v>
                </c:pt>
                <c:pt idx="32">
                  <c:v>7.1139799999999997</c:v>
                </c:pt>
                <c:pt idx="33">
                  <c:v>7.1150780000000005</c:v>
                </c:pt>
                <c:pt idx="34">
                  <c:v>7.1161410000000007</c:v>
                </c:pt>
                <c:pt idx="35">
                  <c:v>7.1171740000000003</c:v>
                </c:pt>
                <c:pt idx="36">
                  <c:v>7.1181870000000007</c:v>
                </c:pt>
              </c:numCache>
            </c:numRef>
          </c:val>
          <c:extLst xmlns:c16r2="http://schemas.microsoft.com/office/drawing/2015/06/chart">
            <c:ext xmlns:c16="http://schemas.microsoft.com/office/drawing/2014/chart" uri="{C3380CC4-5D6E-409C-BE32-E72D297353CC}">
              <c16:uniqueId val="{00000007-A51D-4E1E-BD6C-393DDA64F994}"/>
            </c:ext>
          </c:extLst>
        </c:ser>
        <c:ser>
          <c:idx val="9"/>
          <c:order val="8"/>
          <c:tx>
            <c:strRef>
              <c:f>'5.2_5.3'!$W$35</c:f>
              <c:strCache>
                <c:ptCount val="1"/>
                <c:pt idx="0">
                  <c:v>Marine</c:v>
                </c:pt>
              </c:strCache>
            </c:strRef>
          </c:tx>
          <c:spPr>
            <a:solidFill>
              <a:srgbClr val="00B0F0"/>
            </a:solidFill>
            <a:ln>
              <a:solidFill>
                <a:srgbClr val="00B0F0"/>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'5.2_5.3'!$X$35:$BH$35</c:f>
              <c:numCache>
                <c:formatCode>#,##0.0</c:formatCode>
                <c:ptCount val="37"/>
                <c:pt idx="3">
                  <c:v>5.4956397987012982E-2</c:v>
                </c:pt>
                <c:pt idx="4">
                  <c:v>0.1017</c:v>
                </c:pt>
                <c:pt idx="5">
                  <c:v>0.103243</c:v>
                </c:pt>
                <c:pt idx="6">
                  <c:v>0.107463</c:v>
                </c:pt>
                <c:pt idx="7">
                  <c:v>0.11063200000000001</c:v>
                </c:pt>
                <c:pt idx="8">
                  <c:v>0.303568</c:v>
                </c:pt>
                <c:pt idx="9">
                  <c:v>0.84691700000000003</c:v>
                </c:pt>
                <c:pt idx="10">
                  <c:v>1.3819679999999999</c:v>
                </c:pt>
                <c:pt idx="11">
                  <c:v>1.956585</c:v>
                </c:pt>
                <c:pt idx="12">
                  <c:v>2.9819520000000002</c:v>
                </c:pt>
                <c:pt idx="13">
                  <c:v>5.7785069999999994</c:v>
                </c:pt>
                <c:pt idx="14">
                  <c:v>5.5781980000000004</c:v>
                </c:pt>
                <c:pt idx="15">
                  <c:v>10.350313999999999</c:v>
                </c:pt>
                <c:pt idx="16">
                  <c:v>10.138736999999999</c:v>
                </c:pt>
                <c:pt idx="17">
                  <c:v>12.310687</c:v>
                </c:pt>
                <c:pt idx="18">
                  <c:v>11.523734000000001</c:v>
                </c:pt>
                <c:pt idx="19">
                  <c:v>10.534537</c:v>
                </c:pt>
                <c:pt idx="20">
                  <c:v>9.8805869999999985</c:v>
                </c:pt>
                <c:pt idx="21">
                  <c:v>9.4708450000000006</c:v>
                </c:pt>
                <c:pt idx="22">
                  <c:v>8.8477370000000004</c:v>
                </c:pt>
                <c:pt idx="23">
                  <c:v>8.5123169999999995</c:v>
                </c:pt>
                <c:pt idx="24">
                  <c:v>9.1277229999999996</c:v>
                </c:pt>
                <c:pt idx="25">
                  <c:v>8.9024230000000006</c:v>
                </c:pt>
                <c:pt idx="26">
                  <c:v>9.8301789999999993</c:v>
                </c:pt>
                <c:pt idx="27">
                  <c:v>10.061731</c:v>
                </c:pt>
                <c:pt idx="28">
                  <c:v>11.014669999999999</c:v>
                </c:pt>
                <c:pt idx="29">
                  <c:v>11.17301</c:v>
                </c:pt>
                <c:pt idx="30">
                  <c:v>11.113348999999999</c:v>
                </c:pt>
                <c:pt idx="31">
                  <c:v>11.394643</c:v>
                </c:pt>
                <c:pt idx="32">
                  <c:v>11.279798</c:v>
                </c:pt>
                <c:pt idx="33">
                  <c:v>11.352473</c:v>
                </c:pt>
                <c:pt idx="34">
                  <c:v>11.327342</c:v>
                </c:pt>
                <c:pt idx="35">
                  <c:v>11.213699999999999</c:v>
                </c:pt>
                <c:pt idx="36">
                  <c:v>11.114623999999999</c:v>
                </c:pt>
              </c:numCache>
            </c:numRef>
          </c:val>
          <c:extLst xmlns:c16r2="http://schemas.microsoft.com/office/drawing/2015/06/chart">
            <c:ext xmlns:c16="http://schemas.microsoft.com/office/drawing/2014/chart" uri="{C3380CC4-5D6E-409C-BE32-E72D297353CC}">
              <c16:uniqueId val="{00000008-A51D-4E1E-BD6C-393DDA64F994}"/>
            </c:ext>
          </c:extLst>
        </c:ser>
        <c:ser>
          <c:idx val="10"/>
          <c:order val="9"/>
          <c:tx>
            <c:strRef>
              <c:f>'5.2_5.3'!$W$36</c:f>
              <c:strCache>
                <c:ptCount val="1"/>
                <c:pt idx="0">
                  <c:v>Nuclear</c:v>
                </c:pt>
              </c:strCache>
            </c:strRef>
          </c:tx>
          <c:spPr>
            <a:solidFill>
              <a:srgbClr val="7030A0"/>
            </a:solidFill>
            <a:ln>
              <a:solidFill>
                <a:srgbClr val="7030A0"/>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'5.2_5.3'!$X$36:$BH$36</c:f>
              <c:numCache>
                <c:formatCode>#,##0.0</c:formatCode>
                <c:ptCount val="37"/>
                <c:pt idx="3">
                  <c:v>64.637266262000011</c:v>
                </c:pt>
                <c:pt idx="4">
                  <c:v>61.220300000000002</c:v>
                </c:pt>
                <c:pt idx="5">
                  <c:v>61.19988</c:v>
                </c:pt>
                <c:pt idx="6">
                  <c:v>61.181060000000002</c:v>
                </c:pt>
                <c:pt idx="7">
                  <c:v>61.158450000000002</c:v>
                </c:pt>
                <c:pt idx="8">
                  <c:v>61.128030000000003</c:v>
                </c:pt>
                <c:pt idx="9">
                  <c:v>47.615229999999997</c:v>
                </c:pt>
                <c:pt idx="10">
                  <c:v>32.287610000000001</c:v>
                </c:pt>
                <c:pt idx="11">
                  <c:v>32.251559999999998</c:v>
                </c:pt>
                <c:pt idx="12">
                  <c:v>44.392629999999997</c:v>
                </c:pt>
                <c:pt idx="13">
                  <c:v>44.23565</c:v>
                </c:pt>
                <c:pt idx="14">
                  <c:v>59.256360000000001</c:v>
                </c:pt>
                <c:pt idx="15">
                  <c:v>58.69323</c:v>
                </c:pt>
                <c:pt idx="16">
                  <c:v>64.275369999999995</c:v>
                </c:pt>
                <c:pt idx="17">
                  <c:v>74.475819999999999</c:v>
                </c:pt>
                <c:pt idx="18">
                  <c:v>72.714060000000003</c:v>
                </c:pt>
                <c:pt idx="19">
                  <c:v>89.217240000000004</c:v>
                </c:pt>
                <c:pt idx="20">
                  <c:v>87.939949999999996</c:v>
                </c:pt>
                <c:pt idx="21">
                  <c:v>94.311959999999999</c:v>
                </c:pt>
                <c:pt idx="22">
                  <c:v>102.3733</c:v>
                </c:pt>
                <c:pt idx="23">
                  <c:v>108.5419</c:v>
                </c:pt>
                <c:pt idx="24">
                  <c:v>116.68819999999999</c:v>
                </c:pt>
                <c:pt idx="25">
                  <c:v>116.3528</c:v>
                </c:pt>
                <c:pt idx="26">
                  <c:v>116.063</c:v>
                </c:pt>
                <c:pt idx="27">
                  <c:v>116.3141</c:v>
                </c:pt>
                <c:pt idx="28">
                  <c:v>116.1259</c:v>
                </c:pt>
                <c:pt idx="29">
                  <c:v>116.3844</c:v>
                </c:pt>
                <c:pt idx="30">
                  <c:v>116.318</c:v>
                </c:pt>
                <c:pt idx="31">
                  <c:v>116.9385</c:v>
                </c:pt>
                <c:pt idx="32">
                  <c:v>116.6641</c:v>
                </c:pt>
                <c:pt idx="33">
                  <c:v>116.69889999999999</c:v>
                </c:pt>
                <c:pt idx="34">
                  <c:v>116.6126</c:v>
                </c:pt>
                <c:pt idx="35">
                  <c:v>116.4687</c:v>
                </c:pt>
                <c:pt idx="36">
                  <c:v>116.33929999999999</c:v>
                </c:pt>
              </c:numCache>
            </c:numRef>
          </c:val>
          <c:extLst xmlns:c16r2="http://schemas.microsoft.com/office/drawing/2015/06/chart">
            <c:ext xmlns:c16="http://schemas.microsoft.com/office/drawing/2014/chart" uri="{C3380CC4-5D6E-409C-BE32-E72D297353CC}">
              <c16:uniqueId val="{00000009-A51D-4E1E-BD6C-393DDA64F994}"/>
            </c:ext>
          </c:extLst>
        </c:ser>
        <c:ser>
          <c:idx val="11"/>
          <c:order val="10"/>
          <c:tx>
            <c:strRef>
              <c:f>'5.2_5.3'!$W$37</c:f>
              <c:strCache>
                <c:ptCount val="1"/>
                <c:pt idx="0">
                  <c:v>Offshore Wind</c:v>
                </c:pt>
              </c:strCache>
            </c:strRef>
          </c:tx>
          <c:spPr>
            <a:solidFill>
              <a:srgbClr val="00B050"/>
            </a:solidFill>
            <a:ln>
              <a:solidFill>
                <a:srgbClr val="00B050"/>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'5.2_5.3'!$X$37:$BH$37</c:f>
              <c:numCache>
                <c:formatCode>#,##0.0</c:formatCode>
                <c:ptCount val="37"/>
                <c:pt idx="3">
                  <c:v>19.628290793000001</c:v>
                </c:pt>
                <c:pt idx="4">
                  <c:v>29.518376</c:v>
                </c:pt>
                <c:pt idx="5">
                  <c:v>35.178705999999998</c:v>
                </c:pt>
                <c:pt idx="6">
                  <c:v>38.517095999999995</c:v>
                </c:pt>
                <c:pt idx="7">
                  <c:v>44.344705999999995</c:v>
                </c:pt>
                <c:pt idx="8">
                  <c:v>49.460405999999999</c:v>
                </c:pt>
                <c:pt idx="9">
                  <c:v>59.275875999999997</c:v>
                </c:pt>
                <c:pt idx="10">
                  <c:v>66.703096000000002</c:v>
                </c:pt>
                <c:pt idx="11">
                  <c:v>78.50778600000001</c:v>
                </c:pt>
                <c:pt idx="12">
                  <c:v>90.912250999999998</c:v>
                </c:pt>
                <c:pt idx="13">
                  <c:v>98.529621000000006</c:v>
                </c:pt>
                <c:pt idx="14">
                  <c:v>108.172321</c:v>
                </c:pt>
                <c:pt idx="15">
                  <c:v>114.199821</c:v>
                </c:pt>
                <c:pt idx="16">
                  <c:v>117.815021</c:v>
                </c:pt>
                <c:pt idx="17">
                  <c:v>123.222296</c:v>
                </c:pt>
                <c:pt idx="18">
                  <c:v>132.701818</c:v>
                </c:pt>
                <c:pt idx="19">
                  <c:v>139.26421200000001</c:v>
                </c:pt>
                <c:pt idx="20">
                  <c:v>146.77741800000001</c:v>
                </c:pt>
                <c:pt idx="21">
                  <c:v>151.77978400000001</c:v>
                </c:pt>
                <c:pt idx="22">
                  <c:v>155.476832</c:v>
                </c:pt>
                <c:pt idx="23">
                  <c:v>157.491173</c:v>
                </c:pt>
                <c:pt idx="24">
                  <c:v>159.18159499999999</c:v>
                </c:pt>
                <c:pt idx="25">
                  <c:v>158.604176</c:v>
                </c:pt>
                <c:pt idx="26">
                  <c:v>160.56541899999999</c:v>
                </c:pt>
                <c:pt idx="27">
                  <c:v>161.34820200000001</c:v>
                </c:pt>
                <c:pt idx="28">
                  <c:v>163.73963099999997</c:v>
                </c:pt>
                <c:pt idx="29">
                  <c:v>163.67286300000001</c:v>
                </c:pt>
                <c:pt idx="30">
                  <c:v>166.23567699999998</c:v>
                </c:pt>
                <c:pt idx="31">
                  <c:v>166.63658900000001</c:v>
                </c:pt>
                <c:pt idx="32">
                  <c:v>168.27409</c:v>
                </c:pt>
                <c:pt idx="33">
                  <c:v>168.89305100000001</c:v>
                </c:pt>
                <c:pt idx="34">
                  <c:v>168.89271199999999</c:v>
                </c:pt>
                <c:pt idx="35">
                  <c:v>168.74810500000001</c:v>
                </c:pt>
                <c:pt idx="36">
                  <c:v>168.447778</c:v>
                </c:pt>
              </c:numCache>
            </c:numRef>
          </c:val>
          <c:extLst xmlns:c16r2="http://schemas.microsoft.com/office/drawing/2015/06/chart">
            <c:ext xmlns:c16="http://schemas.microsoft.com/office/drawing/2014/chart" uri="{C3380CC4-5D6E-409C-BE32-E72D297353CC}">
              <c16:uniqueId val="{0000000A-A51D-4E1E-BD6C-393DDA64F994}"/>
            </c:ext>
          </c:extLst>
        </c:ser>
        <c:ser>
          <c:idx val="12"/>
          <c:order val="11"/>
          <c:tx>
            <c:strRef>
              <c:f>'5.2_5.3'!$W$38</c:f>
              <c:strCache>
                <c:ptCount val="1"/>
                <c:pt idx="0">
                  <c:v>Onshore Wind</c:v>
                </c:pt>
              </c:strCache>
            </c:strRef>
          </c:tx>
          <c:spPr>
            <a:solidFill>
              <a:srgbClr val="92D050"/>
            </a:solidFill>
            <a:ln>
              <a:solidFill>
                <a:srgbClr val="92D050"/>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'5.2_5.3'!$X$38:$BH$38</c:f>
              <c:numCache>
                <c:formatCode>#,##0.0</c:formatCode>
                <c:ptCount val="37"/>
                <c:pt idx="3">
                  <c:v>25.480976039426217</c:v>
                </c:pt>
                <c:pt idx="4">
                  <c:v>30.073509999999999</c:v>
                </c:pt>
                <c:pt idx="5">
                  <c:v>30.697490000000002</c:v>
                </c:pt>
                <c:pt idx="6">
                  <c:v>31.494419999999998</c:v>
                </c:pt>
                <c:pt idx="7">
                  <c:v>32.614759999999997</c:v>
                </c:pt>
                <c:pt idx="8">
                  <c:v>34.762050000000002</c:v>
                </c:pt>
                <c:pt idx="9">
                  <c:v>37.526129999999995</c:v>
                </c:pt>
                <c:pt idx="10">
                  <c:v>41.949129999999997</c:v>
                </c:pt>
                <c:pt idx="11">
                  <c:v>43.049259999999997</c:v>
                </c:pt>
                <c:pt idx="12">
                  <c:v>44.4846</c:v>
                </c:pt>
                <c:pt idx="13">
                  <c:v>45.023800000000001</c:v>
                </c:pt>
                <c:pt idx="14">
                  <c:v>44.522919999999999</c:v>
                </c:pt>
                <c:pt idx="15">
                  <c:v>44.047060000000002</c:v>
                </c:pt>
                <c:pt idx="16">
                  <c:v>43.84084</c:v>
                </c:pt>
                <c:pt idx="17">
                  <c:v>41.220320000000001</c:v>
                </c:pt>
                <c:pt idx="18">
                  <c:v>39.779119999999999</c:v>
                </c:pt>
                <c:pt idx="19">
                  <c:v>37.296950000000002</c:v>
                </c:pt>
                <c:pt idx="20">
                  <c:v>34.770429999999998</c:v>
                </c:pt>
                <c:pt idx="21">
                  <c:v>33.44538</c:v>
                </c:pt>
                <c:pt idx="22">
                  <c:v>29.97925</c:v>
                </c:pt>
                <c:pt idx="23">
                  <c:v>28.15625</c:v>
                </c:pt>
                <c:pt idx="24">
                  <c:v>26.890039999999999</c:v>
                </c:pt>
                <c:pt idx="25">
                  <c:v>26.442979999999999</c:v>
                </c:pt>
                <c:pt idx="26">
                  <c:v>26.217979999999997</c:v>
                </c:pt>
                <c:pt idx="27">
                  <c:v>26.592480000000002</c:v>
                </c:pt>
                <c:pt idx="28">
                  <c:v>26.553180000000001</c:v>
                </c:pt>
                <c:pt idx="29">
                  <c:v>27.581060000000001</c:v>
                </c:pt>
                <c:pt idx="30">
                  <c:v>27.10904</c:v>
                </c:pt>
                <c:pt idx="31">
                  <c:v>27.886890000000001</c:v>
                </c:pt>
                <c:pt idx="32">
                  <c:v>27.335850000000001</c:v>
                </c:pt>
                <c:pt idx="33">
                  <c:v>28.351300000000002</c:v>
                </c:pt>
                <c:pt idx="34">
                  <c:v>28.252499999999998</c:v>
                </c:pt>
                <c:pt idx="35">
                  <c:v>28.435379999999999</c:v>
                </c:pt>
                <c:pt idx="36">
                  <c:v>28.117899999999999</c:v>
                </c:pt>
              </c:numCache>
            </c:numRef>
          </c:val>
          <c:extLst xmlns:c16r2="http://schemas.microsoft.com/office/drawing/2015/06/chart">
            <c:ext xmlns:c16="http://schemas.microsoft.com/office/drawing/2014/chart" uri="{C3380CC4-5D6E-409C-BE32-E72D297353CC}">
              <c16:uniqueId val="{0000000B-A51D-4E1E-BD6C-393DDA64F994}"/>
            </c:ext>
          </c:extLst>
        </c:ser>
        <c:ser>
          <c:idx val="13"/>
          <c:order val="12"/>
          <c:tx>
            <c:strRef>
              <c:f>'5.2_5.3'!$W$41</c:f>
              <c:strCache>
                <c:ptCount val="1"/>
                <c:pt idx="0">
                  <c:v>Solar</c:v>
                </c:pt>
              </c:strCache>
            </c:strRef>
          </c:tx>
          <c:spPr>
            <a:solidFill>
              <a:srgbClr val="FFFF00"/>
            </a:solidFill>
            <a:ln>
              <a:solidFill>
                <a:srgbClr val="FFFF00"/>
              </a:solidFill>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'5.2_5.3'!$X$41:$BH$41</c:f>
              <c:numCache>
                <c:formatCode>#,##0.0</c:formatCode>
                <c:ptCount val="37"/>
                <c:pt idx="3">
                  <c:v>12.200088184271149</c:v>
                </c:pt>
                <c:pt idx="4">
                  <c:v>13.17872</c:v>
                </c:pt>
                <c:pt idx="5">
                  <c:v>13.886710000000001</c:v>
                </c:pt>
                <c:pt idx="6">
                  <c:v>14.432650000000001</c:v>
                </c:pt>
                <c:pt idx="7">
                  <c:v>14.85458</c:v>
                </c:pt>
                <c:pt idx="8">
                  <c:v>15.462993000000001</c:v>
                </c:pt>
                <c:pt idx="9">
                  <c:v>16.245551000000003</c:v>
                </c:pt>
                <c:pt idx="10">
                  <c:v>17.043499999999998</c:v>
                </c:pt>
                <c:pt idx="11">
                  <c:v>17.867645999999997</c:v>
                </c:pt>
                <c:pt idx="12">
                  <c:v>18.736362</c:v>
                </c:pt>
                <c:pt idx="13">
                  <c:v>19.736221</c:v>
                </c:pt>
                <c:pt idx="14">
                  <c:v>20.908647999999999</c:v>
                </c:pt>
                <c:pt idx="15">
                  <c:v>22.114307</c:v>
                </c:pt>
                <c:pt idx="16">
                  <c:v>23.809547000000002</c:v>
                </c:pt>
                <c:pt idx="17">
                  <c:v>26.050463999999998</c:v>
                </c:pt>
                <c:pt idx="18">
                  <c:v>28.715454999999999</c:v>
                </c:pt>
                <c:pt idx="19">
                  <c:v>31.30142</c:v>
                </c:pt>
                <c:pt idx="20">
                  <c:v>33.950046</c:v>
                </c:pt>
                <c:pt idx="21">
                  <c:v>35.900896000000003</c:v>
                </c:pt>
                <c:pt idx="22">
                  <c:v>36.914396000000004</c:v>
                </c:pt>
                <c:pt idx="23">
                  <c:v>37.779066</c:v>
                </c:pt>
                <c:pt idx="24">
                  <c:v>38.519075999999998</c:v>
                </c:pt>
                <c:pt idx="25">
                  <c:v>39.444216000000004</c:v>
                </c:pt>
                <c:pt idx="26">
                  <c:v>40.186646000000003</c:v>
                </c:pt>
                <c:pt idx="27">
                  <c:v>40.800066000000001</c:v>
                </c:pt>
                <c:pt idx="28">
                  <c:v>41.235655999999999</c:v>
                </c:pt>
                <c:pt idx="29">
                  <c:v>41.500826000000004</c:v>
                </c:pt>
                <c:pt idx="30">
                  <c:v>41.626856000000004</c:v>
                </c:pt>
                <c:pt idx="31">
                  <c:v>41.768295999999999</c:v>
                </c:pt>
                <c:pt idx="32">
                  <c:v>41.909376000000002</c:v>
                </c:pt>
                <c:pt idx="33">
                  <c:v>42.050746000000004</c:v>
                </c:pt>
                <c:pt idx="34">
                  <c:v>42.254946000000004</c:v>
                </c:pt>
                <c:pt idx="35">
                  <c:v>42.497836</c:v>
                </c:pt>
                <c:pt idx="36">
                  <c:v>42.780146000000002</c:v>
                </c:pt>
              </c:numCache>
            </c:numRef>
          </c:val>
          <c:extLst xmlns:c16r2="http://schemas.microsoft.com/office/drawing/2015/06/chart">
            <c:ext xmlns:c16="http://schemas.microsoft.com/office/drawing/2014/chart" uri="{C3380CC4-5D6E-409C-BE32-E72D297353CC}">
              <c16:uniqueId val="{0000000C-A51D-4E1E-BD6C-393DDA64F994}"/>
            </c:ext>
          </c:extLst>
        </c:ser>
        <c:ser>
          <c:idx val="14"/>
          <c:order val="13"/>
          <c:tx>
            <c:strRef>
              <c:f>'5.2_5.3'!$W$40</c:f>
              <c:strCache>
                <c:ptCount val="1"/>
                <c:pt idx="0">
                  <c:v>Other Thermal</c:v>
                </c:pt>
              </c:strCache>
            </c:strRef>
          </c:tx>
          <c:spPr>
            <a:solidFill>
              <a:schemeClr val="accent3">
                <a:lumMod val="75000"/>
              </a:schemeClr>
            </a:solidFill>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'5.2_5.3'!$X$80:$BH$80</c:f>
              <c:numCache>
                <c:formatCode>#,##0.0</c:formatCode>
                <c:ptCount val="37"/>
                <c:pt idx="3">
                  <c:v>1.7479651999999998E-2</c:v>
                </c:pt>
                <c:pt idx="4">
                  <c:v>0</c:v>
                </c:pt>
                <c:pt idx="5">
                  <c:v>0</c:v>
                </c:pt>
                <c:pt idx="6">
                  <c:v>0</c:v>
                </c:pt>
                <c:pt idx="7">
                  <c:v>5.4559999999999999E-3</c:v>
                </c:pt>
                <c:pt idx="8">
                  <c:v>1.0945999999999999E-2</c:v>
                </c:pt>
                <c:pt idx="9">
                  <c:v>2.3418000000000001E-2</c:v>
                </c:pt>
                <c:pt idx="10">
                  <c:v>1.7388999999999998E-2</c:v>
                </c:pt>
                <c:pt idx="11">
                  <c:v>1.7524999999999999E-2</c:v>
                </c:pt>
                <c:pt idx="12">
                  <c:v>1.014E-2</c:v>
                </c:pt>
                <c:pt idx="13">
                  <c:v>1.3976000000000001E-2</c:v>
                </c:pt>
                <c:pt idx="14">
                  <c:v>5.6730000000000001E-3</c:v>
                </c:pt>
                <c:pt idx="15">
                  <c:v>2.6844999999999998E-3</c:v>
                </c:pt>
                <c:pt idx="16">
                  <c:v>6.8339999999999998E-3</c:v>
                </c:pt>
                <c:pt idx="17">
                  <c:v>2.673E-3</c:v>
                </c:pt>
                <c:pt idx="18">
                  <c:v>1.768E-3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1.183E-3</c:v>
                </c:pt>
                <c:pt idx="33">
                  <c:v>3.5479999999999999E-3</c:v>
                </c:pt>
                <c:pt idx="34">
                  <c:v>1.0363000000000001E-2</c:v>
                </c:pt>
                <c:pt idx="35">
                  <c:v>1.2149999999999999E-2</c:v>
                </c:pt>
                <c:pt idx="36">
                  <c:v>1.3951E-2</c:v>
                </c:pt>
              </c:numCache>
            </c:numRef>
          </c:val>
          <c:extLst xmlns:c16r2="http://schemas.microsoft.com/office/drawing/2015/06/chart">
            <c:ext xmlns:c16="http://schemas.microsoft.com/office/drawing/2014/chart" uri="{C3380CC4-5D6E-409C-BE32-E72D297353CC}">
              <c16:uniqueId val="{0000000D-A51D-4E1E-BD6C-393DDA64F994}"/>
            </c:ext>
          </c:extLst>
        </c:ser>
        <c:ser>
          <c:idx val="16"/>
          <c:order val="14"/>
          <c:tx>
            <c:strRef>
              <c:f>'5.2_5.3'!$W$39</c:f>
              <c:strCache>
                <c:ptCount val="1"/>
                <c:pt idx="0">
                  <c:v>Other Renewables</c:v>
                </c:pt>
              </c:strCache>
            </c:strRef>
          </c:tx>
          <c:spPr>
            <a:solidFill>
              <a:schemeClr val="bg2">
                <a:lumMod val="90000"/>
              </a:schemeClr>
            </a:solidFill>
            <a:ln w="34925">
              <a:solidFill>
                <a:schemeClr val="bg2">
                  <a:lumMod val="90000"/>
                </a:schemeClr>
              </a:solidFill>
              <a:prstDash val="solid"/>
            </a:ln>
          </c:spPr>
          <c:cat>
            <c:numRef>
              <c:f>'5.2_5.3'!$X$28:$BH$28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'5.2_5.3'!$X$39:$BH$39</c:f>
              <c:numCache>
                <c:formatCode>#,##0.0</c:formatCode>
                <c:ptCount val="37"/>
                <c:pt idx="3">
                  <c:v>5.0697298288040651</c:v>
                </c:pt>
                <c:pt idx="4">
                  <c:v>5.6327280000000002</c:v>
                </c:pt>
                <c:pt idx="5">
                  <c:v>4.6717019999999998</c:v>
                </c:pt>
                <c:pt idx="6">
                  <c:v>5.8555219999999997</c:v>
                </c:pt>
                <c:pt idx="7">
                  <c:v>10.924804</c:v>
                </c:pt>
                <c:pt idx="8">
                  <c:v>12.491661999999998</c:v>
                </c:pt>
                <c:pt idx="9">
                  <c:v>12.689303000000001</c:v>
                </c:pt>
                <c:pt idx="10">
                  <c:v>12.956780999999999</c:v>
                </c:pt>
                <c:pt idx="11">
                  <c:v>13.124963000000001</c:v>
                </c:pt>
                <c:pt idx="12">
                  <c:v>14.209359000000001</c:v>
                </c:pt>
                <c:pt idx="13">
                  <c:v>14.807472000000002</c:v>
                </c:pt>
                <c:pt idx="14">
                  <c:v>15.271435000000002</c:v>
                </c:pt>
                <c:pt idx="15">
                  <c:v>15.96899</c:v>
                </c:pt>
                <c:pt idx="16">
                  <c:v>16.455152000000002</c:v>
                </c:pt>
                <c:pt idx="17">
                  <c:v>14.998994000000001</c:v>
                </c:pt>
                <c:pt idx="18">
                  <c:v>14.046315999999999</c:v>
                </c:pt>
                <c:pt idx="19">
                  <c:v>12.652578999999999</c:v>
                </c:pt>
                <c:pt idx="20">
                  <c:v>12.522552000000001</c:v>
                </c:pt>
                <c:pt idx="21">
                  <c:v>12.349012</c:v>
                </c:pt>
                <c:pt idx="22">
                  <c:v>11.798788</c:v>
                </c:pt>
                <c:pt idx="23">
                  <c:v>11.888059999999999</c:v>
                </c:pt>
                <c:pt idx="24">
                  <c:v>11.658342999999999</c:v>
                </c:pt>
                <c:pt idx="25">
                  <c:v>11.896655000000001</c:v>
                </c:pt>
                <c:pt idx="26">
                  <c:v>12.270542000000001</c:v>
                </c:pt>
                <c:pt idx="27">
                  <c:v>12.644802</c:v>
                </c:pt>
                <c:pt idx="28">
                  <c:v>13.101621999999999</c:v>
                </c:pt>
                <c:pt idx="29">
                  <c:v>13.532253000000001</c:v>
                </c:pt>
                <c:pt idx="30">
                  <c:v>14.07999</c:v>
                </c:pt>
                <c:pt idx="31">
                  <c:v>14.847160000000001</c:v>
                </c:pt>
                <c:pt idx="32">
                  <c:v>15.280191000000002</c:v>
                </c:pt>
                <c:pt idx="33">
                  <c:v>15.990617</c:v>
                </c:pt>
                <c:pt idx="34">
                  <c:v>16.573604</c:v>
                </c:pt>
                <c:pt idx="35">
                  <c:v>17.390839999999997</c:v>
                </c:pt>
                <c:pt idx="36">
                  <c:v>18.412914000000001</c:v>
                </c:pt>
              </c:numCache>
            </c:numRef>
          </c:val>
          <c:extLst xmlns:c16r2="http://schemas.microsoft.com/office/drawing/2015/06/chart">
            <c:ext xmlns:c16="http://schemas.microsoft.com/office/drawing/2014/chart" uri="{C3380CC4-5D6E-409C-BE32-E72D297353CC}">
              <c16:uniqueId val="{0000000E-A51D-4E1E-BD6C-393DDA64F994}"/>
            </c:ext>
          </c:extLst>
        </c:ser>
        <c:dLbls>
          <c:showLegendKey val="0"/>
          <c:showVal val="0"/>
          <c:showCatName val="0"/>
          <c:showSerName val="0"/>
          <c:showPercent val="0"/>
          <c:showBubbleSize val="0"/>
        </c:dLbls>
        <c:axId val="166947072"/>
        <c:axId val="166977536"/>
      </c:areaChart>
      <c:lineChart>
        <c:grouping val="standard"/>
        <c:varyColors val="0"/>
        <c:ser>
          <c:idx val="0"/>
          <c:order val="15"/>
          <c:tx>
            <c:strRef>
              <c:f>'5.2_5.3'!$W$43</c:f>
              <c:strCache>
                <c:ptCount val="1"/>
                <c:pt idx="0">
                  <c:v>Carbon Intensity (gCO2/KWh)</c:v>
                </c:pt>
              </c:strCache>
            </c:strRef>
          </c:tx>
          <c:spPr>
            <a:ln>
              <a:solidFill>
                <a:sysClr val="windowText" lastClr="000000"/>
              </a:solidFill>
            </a:ln>
          </c:spPr>
          <c:marker>
            <c:symbol val="none"/>
          </c:marke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'5.2_5.3'!$X$43:$BH$43</c:f>
              <c:numCache>
                <c:formatCode>#,##0.0</c:formatCode>
                <c:ptCount val="37"/>
                <c:pt idx="3">
                  <c:v>266</c:v>
                </c:pt>
                <c:pt idx="4">
                  <c:v>166.08430000000001</c:v>
                </c:pt>
                <c:pt idx="5">
                  <c:v>151.18610000000001</c:v>
                </c:pt>
                <c:pt idx="6">
                  <c:v>145.0692</c:v>
                </c:pt>
                <c:pt idx="7">
                  <c:v>132.06659999999999</c:v>
                </c:pt>
                <c:pt idx="8">
                  <c:v>112.9423</c:v>
                </c:pt>
                <c:pt idx="9">
                  <c:v>100.6092</c:v>
                </c:pt>
                <c:pt idx="10">
                  <c:v>100.52290000000001</c:v>
                </c:pt>
                <c:pt idx="11">
                  <c:v>92.73357</c:v>
                </c:pt>
                <c:pt idx="12">
                  <c:v>75.279430000000005</c:v>
                </c:pt>
                <c:pt idx="13">
                  <c:v>71.739630000000005</c:v>
                </c:pt>
                <c:pt idx="14">
                  <c:v>53.925690000000003</c:v>
                </c:pt>
                <c:pt idx="15">
                  <c:v>50.81194</c:v>
                </c:pt>
                <c:pt idx="16">
                  <c:v>47.621639999999999</c:v>
                </c:pt>
                <c:pt idx="17">
                  <c:v>41.265659999999997</c:v>
                </c:pt>
                <c:pt idx="18">
                  <c:v>38.331180000000003</c:v>
                </c:pt>
                <c:pt idx="19">
                  <c:v>32.990139999999997</c:v>
                </c:pt>
                <c:pt idx="20">
                  <c:v>31.4648</c:v>
                </c:pt>
                <c:pt idx="21">
                  <c:v>29.577439999999999</c:v>
                </c:pt>
                <c:pt idx="22">
                  <c:v>27.59853</c:v>
                </c:pt>
                <c:pt idx="23">
                  <c:v>26.559439999999999</c:v>
                </c:pt>
                <c:pt idx="24">
                  <c:v>25.22908</c:v>
                </c:pt>
                <c:pt idx="25">
                  <c:v>24.993860000000002</c:v>
                </c:pt>
                <c:pt idx="26">
                  <c:v>19.70918</c:v>
                </c:pt>
                <c:pt idx="27">
                  <c:v>19.543810000000001</c:v>
                </c:pt>
                <c:pt idx="28">
                  <c:v>19.368680000000001</c:v>
                </c:pt>
                <c:pt idx="29">
                  <c:v>19.326029999999999</c:v>
                </c:pt>
                <c:pt idx="30">
                  <c:v>19.33849</c:v>
                </c:pt>
                <c:pt idx="31">
                  <c:v>19.56316</c:v>
                </c:pt>
                <c:pt idx="32">
                  <c:v>19.587389999999999</c:v>
                </c:pt>
                <c:pt idx="33">
                  <c:v>19.686599999999999</c:v>
                </c:pt>
                <c:pt idx="34">
                  <c:v>19.739270000000001</c:v>
                </c:pt>
                <c:pt idx="35">
                  <c:v>19.819240000000001</c:v>
                </c:pt>
                <c:pt idx="36">
                  <c:v>19.78558</c:v>
                </c:pt>
              </c:numCache>
            </c:numRef>
          </c:val>
          <c:smooth val="0"/>
          <c:extLst xmlns:c16r2="http://schemas.microsoft.com/office/drawing/2015/06/chart">
            <c:ext xmlns:c16="http://schemas.microsoft.com/office/drawing/2014/chart" uri="{C3380CC4-5D6E-409C-BE32-E72D297353CC}">
              <c16:uniqueId val="{0000000F-A51D-4E1E-BD6C-393DDA64F994}"/>
            </c:ext>
          </c:extLst>
        </c:ser>
        <c:dLbls>
          <c:showLegendKey val="0"/>
          <c:showVal val="0"/>
          <c:showCatName val="0"/>
          <c:showSerName val="0"/>
          <c:showPercent val="0"/>
          <c:showBubbleSize val="0"/>
        </c:dLbls>
        <c:marker val="1"/>
        <c:smooth val="0"/>
        <c:axId val="166985728"/>
        <c:axId val="166979456"/>
      </c:lineChart>
      <c:dateAx>
        <c:axId val="166947072"/>
        <c:scaling>
          <c:orientation val="minMax"/>
        </c:scaling>
        <c:delete val="0"/>
        <c:axPos val="b"/>
        <c:numFmt formatCode="yyyy" sourceLinked="1"/>
        <c:majorTickMark val="out"/>
        <c:minorTickMark val="none"/>
        <c:tickLblPos val="low"/>
        <c:crossAx val="166977536"/>
        <c:crosses val="autoZero"/>
        <c:auto val="1"/>
        <c:lblOffset val="100"/>
        <c:baseTimeUnit val="days"/>
        <c:majorUnit val="5"/>
        <c:minorUnit val="5"/>
      </c:dateAx>
      <c:valAx>
        <c:axId val="166977536"/>
        <c:scaling>
          <c:orientation val="minMax"/>
          <c:max val="500"/>
        </c:scaling>
        <c:delete val="0"/>
        <c:axPos val="l"/>
        <c:majorGridlines>
          <c:spPr>
            <a:ln>
              <a:solidFill>
                <a:schemeClr val="bg1">
                  <a:lumMod val="75000"/>
                </a:schemeClr>
              </a:solidFill>
            </a:ln>
          </c:spPr>
        </c:majorGridlines>
        <c:title>
          <c:tx>
            <c:rich>
              <a:bodyPr rot="-5400000" vert="horz"/>
              <a:lstStyle/>
              <a:p>
                <a:pPr>
                  <a:defRPr/>
                </a:pPr>
                <a:r>
                  <a:rPr lang="en-US"/>
                  <a:t>Total generation output per technology (TWh)</a:t>
                </a:r>
              </a:p>
            </c:rich>
          </c:tx>
          <c:overlay val="0"/>
        </c:title>
        <c:numFmt formatCode="_(* #,##0_);_(* \(#,##0\);_(* &quot;-&quot;_);_(@_)" sourceLinked="0"/>
        <c:majorTickMark val="out"/>
        <c:minorTickMark val="none"/>
        <c:tickLblPos val="nextTo"/>
        <c:crossAx val="166947072"/>
        <c:crosses val="autoZero"/>
        <c:crossBetween val="between"/>
        <c:majorUnit val="50"/>
      </c:valAx>
      <c:valAx>
        <c:axId val="166979456"/>
        <c:scaling>
          <c:orientation val="minMax"/>
        </c:scaling>
        <c:delete val="0"/>
        <c:axPos val="r"/>
        <c:title>
          <c:tx>
            <c:rich>
              <a:bodyPr rot="-5400000" vert="horz"/>
              <a:lstStyle/>
              <a:p>
                <a:pPr>
                  <a:defRPr/>
                </a:pPr>
                <a:r>
                  <a:rPr lang="en-US"/>
                  <a:t>Carbon Intensity (gCO</a:t>
                </a:r>
                <a:r>
                  <a:rPr lang="en-US" baseline="-25000"/>
                  <a:t>2</a:t>
                </a:r>
                <a:r>
                  <a:rPr lang="en-US"/>
                  <a:t>/KWh)</a:t>
                </a:r>
              </a:p>
            </c:rich>
          </c:tx>
          <c:overlay val="0"/>
        </c:title>
        <c:numFmt formatCode="_(* #,##0_);[White]_(* \(#,##0\);_(* &quot;-&quot;_);_(@_)" sourceLinked="0"/>
        <c:majorTickMark val="out"/>
        <c:minorTickMark val="none"/>
        <c:tickLblPos val="nextTo"/>
        <c:crossAx val="166985728"/>
        <c:crosses val="max"/>
        <c:crossBetween val="between"/>
        <c:majorUnit val="25"/>
      </c:valAx>
      <c:dateAx>
        <c:axId val="166985728"/>
        <c:scaling>
          <c:orientation val="minMax"/>
        </c:scaling>
        <c:delete val="1"/>
        <c:axPos val="b"/>
        <c:numFmt formatCode="yyyy" sourceLinked="1"/>
        <c:majorTickMark val="out"/>
        <c:minorTickMark val="none"/>
        <c:tickLblPos val="nextTo"/>
        <c:crossAx val="166979456"/>
        <c:crosses val="autoZero"/>
        <c:auto val="1"/>
        <c:lblOffset val="100"/>
        <c:baseTimeUnit val="days"/>
      </c:dateAx>
    </c:plotArea>
    <c:legend>
      <c:legendPos val="b"/>
      <c:legendEntry>
        <c:idx val="1"/>
        <c:delete val="1"/>
      </c:legendEntry>
      <c:layout>
        <c:manualLayout>
          <c:xMode val="edge"/>
          <c:yMode val="edge"/>
          <c:x val="7.2782968574635246E-2"/>
          <c:y val="0.79251813710921759"/>
          <c:w val="0.88089258082329436"/>
          <c:h val="0.16670743322544021"/>
        </c:manualLayout>
      </c:layout>
      <c:overlay val="0"/>
      <c:spPr>
        <a:ln>
          <a:noFill/>
        </a:ln>
      </c:spPr>
    </c:legend>
    <c:plotVisOnly val="0"/>
    <c:dispBlanksAs val="gap"/>
    <c:showDLblsOverMax val="0"/>
  </c:chart>
  <c:spPr>
    <a:ln>
      <a:noFill/>
    </a:ln>
  </c:sp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97727272727273"/>
          <c:y val="3.3453065134099617E-2"/>
          <c:w val="0.78695847362514026"/>
          <c:h val="0.67602873563218391"/>
        </c:manualLayout>
      </c:layout>
      <c:areaChart>
        <c:grouping val="stacked"/>
        <c:varyColors val="0"/>
        <c:ser>
          <c:idx val="8"/>
          <c:order val="0"/>
          <c:tx>
            <c:strRef>
              <c:f>'5.2_5.3'!$W$14</c:f>
              <c:strCache>
                <c:ptCount val="1"/>
                <c:pt idx="0">
                  <c:v>Interconnectors</c:v>
                </c:pt>
              </c:strCache>
            </c:strRef>
          </c:tx>
          <c:spPr>
            <a:solidFill>
              <a:srgbClr val="0070C0"/>
            </a:solidFill>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'5.2_5.3'!$X$14:$BH$14</c:f>
              <c:numCache>
                <c:formatCode>#,##0.0</c:formatCode>
                <c:ptCount val="37"/>
                <c:pt idx="3">
                  <c:v>17.72</c:v>
                </c:pt>
                <c:pt idx="4">
                  <c:v>24.667860000000001</c:v>
                </c:pt>
                <c:pt idx="5">
                  <c:v>30.920020000000001</c:v>
                </c:pt>
                <c:pt idx="6">
                  <c:v>37.882440000000003</c:v>
                </c:pt>
                <c:pt idx="7">
                  <c:v>33.245959999999997</c:v>
                </c:pt>
                <c:pt idx="8">
                  <c:v>34.349980000000002</c:v>
                </c:pt>
                <c:pt idx="9">
                  <c:v>38.841990000000003</c:v>
                </c:pt>
                <c:pt idx="10">
                  <c:v>40.716479999999997</c:v>
                </c:pt>
                <c:pt idx="11">
                  <c:v>35.695909999999998</c:v>
                </c:pt>
                <c:pt idx="12">
                  <c:v>33.274250000000002</c:v>
                </c:pt>
                <c:pt idx="13">
                  <c:v>28.429659999999998</c:v>
                </c:pt>
                <c:pt idx="14">
                  <c:v>27.712669999999999</c:v>
                </c:pt>
                <c:pt idx="15">
                  <c:v>24.35915</c:v>
                </c:pt>
                <c:pt idx="16">
                  <c:v>18.843810000000001</c:v>
                </c:pt>
                <c:pt idx="17">
                  <c:v>20.938610000000001</c:v>
                </c:pt>
                <c:pt idx="18">
                  <c:v>21.304939999999998</c:v>
                </c:pt>
                <c:pt idx="19">
                  <c:v>23.705279999999998</c:v>
                </c:pt>
                <c:pt idx="20">
                  <c:v>16.359439999999999</c:v>
                </c:pt>
                <c:pt idx="21">
                  <c:v>11.51957</c:v>
                </c:pt>
                <c:pt idx="22">
                  <c:v>13.46101</c:v>
                </c:pt>
                <c:pt idx="23">
                  <c:v>10.369759999999999</c:v>
                </c:pt>
                <c:pt idx="24">
                  <c:v>8.4816400000000005</c:v>
                </c:pt>
                <c:pt idx="25">
                  <c:v>11.82827</c:v>
                </c:pt>
                <c:pt idx="26">
                  <c:v>15.407719999999999</c:v>
                </c:pt>
                <c:pt idx="27">
                  <c:v>16.25686</c:v>
                </c:pt>
                <c:pt idx="28">
                  <c:v>18.148440000000001</c:v>
                </c:pt>
                <c:pt idx="29">
                  <c:v>20.323499999999999</c:v>
                </c:pt>
                <c:pt idx="30">
                  <c:v>22.764800000000001</c:v>
                </c:pt>
                <c:pt idx="31">
                  <c:v>23.58126</c:v>
                </c:pt>
                <c:pt idx="32">
                  <c:v>25.902619999999999</c:v>
                </c:pt>
                <c:pt idx="33">
                  <c:v>27.973310000000001</c:v>
                </c:pt>
                <c:pt idx="34">
                  <c:v>30.733720000000002</c:v>
                </c:pt>
                <c:pt idx="35">
                  <c:v>29.391290000000001</c:v>
                </c:pt>
                <c:pt idx="36">
                  <c:v>32.02534</c:v>
                </c:pt>
              </c:numCache>
            </c:numRef>
          </c:val>
          <c:extLst xmlns:c16r2="http://schemas.microsoft.com/office/drawing/2015/06/chart">
            <c:ext xmlns:c16="http://schemas.microsoft.com/office/drawing/2014/chart" uri="{C3380CC4-5D6E-409C-BE32-E72D297353CC}">
              <c16:uniqueId val="{00000000-DCB7-442C-B902-B5F0B24D8D71}"/>
            </c:ext>
          </c:extLst>
        </c:ser>
        <c:ser>
          <c:idx val="1"/>
          <c:order val="1"/>
          <c:tx>
            <c:strRef>
              <c:f>'5.2_5.3'!$W$24</c:f>
              <c:strCache>
                <c:ptCount val="1"/>
                <c:pt idx="0">
                  <c:v>Interconnectors (net negative)</c:v>
                </c:pt>
              </c:strCache>
            </c:strRef>
          </c:tx>
          <c:spPr>
            <a:solidFill>
              <a:schemeClr val="accent1"/>
            </a:solidFill>
            <a:ln>
              <a:solidFill>
                <a:schemeClr val="accent1"/>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'5.2_5.3'!$X$24:$BH$24</c:f>
              <c:numCache>
                <c:formatCode>_(* #,##0.00_);_(* \(#,##0.00\);_(* "-"??_);_(@_)</c:formatCode>
                <c:ptCount val="37"/>
                <c:pt idx="1">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1-DCB7-442C-B902-B5F0B24D8D71}"/>
            </c:ext>
          </c:extLst>
        </c:ser>
        <c:ser>
          <c:idx val="2"/>
          <c:order val="2"/>
          <c:tx>
            <c:strRef>
              <c:f>'5.2_5.3'!$W$9</c:f>
              <c:strCache>
                <c:ptCount val="1"/>
                <c:pt idx="0">
                  <c:v>Biomass</c:v>
                </c:pt>
              </c:strCache>
            </c:strRef>
          </c:tx>
          <c:spPr>
            <a:solidFill>
              <a:srgbClr val="F57913"/>
            </a:solidFill>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'5.2_5.3'!$X$9:$BH$9</c:f>
              <c:numCache>
                <c:formatCode>#,##0.0</c:formatCode>
                <c:ptCount val="37"/>
                <c:pt idx="3">
                  <c:v>16.675981558771852</c:v>
                </c:pt>
                <c:pt idx="4">
                  <c:v>29.000883999999999</c:v>
                </c:pt>
                <c:pt idx="5">
                  <c:v>30.993371</c:v>
                </c:pt>
                <c:pt idx="6">
                  <c:v>31.442714000000002</c:v>
                </c:pt>
                <c:pt idx="7">
                  <c:v>31.980768000000001</c:v>
                </c:pt>
                <c:pt idx="8">
                  <c:v>33.057274</c:v>
                </c:pt>
                <c:pt idx="9">
                  <c:v>33.805897000000002</c:v>
                </c:pt>
                <c:pt idx="10">
                  <c:v>34.610356999999993</c:v>
                </c:pt>
                <c:pt idx="11">
                  <c:v>34.752663000000005</c:v>
                </c:pt>
                <c:pt idx="12">
                  <c:v>34.489682000000002</c:v>
                </c:pt>
                <c:pt idx="13">
                  <c:v>34.391182000000001</c:v>
                </c:pt>
                <c:pt idx="14">
                  <c:v>33.873254000000003</c:v>
                </c:pt>
                <c:pt idx="15">
                  <c:v>33.208751999999997</c:v>
                </c:pt>
                <c:pt idx="16">
                  <c:v>33.359690999999998</c:v>
                </c:pt>
                <c:pt idx="17">
                  <c:v>32.100217999999998</c:v>
                </c:pt>
                <c:pt idx="18">
                  <c:v>30.707641000000002</c:v>
                </c:pt>
                <c:pt idx="19">
                  <c:v>29.987703</c:v>
                </c:pt>
                <c:pt idx="20">
                  <c:v>28.951429999999998</c:v>
                </c:pt>
                <c:pt idx="21">
                  <c:v>28.531901000000001</c:v>
                </c:pt>
                <c:pt idx="22">
                  <c:v>28.025410000000001</c:v>
                </c:pt>
                <c:pt idx="23">
                  <c:v>27.716617000000003</c:v>
                </c:pt>
                <c:pt idx="24">
                  <c:v>24.789235999999999</c:v>
                </c:pt>
                <c:pt idx="25">
                  <c:v>25.161498999999999</c:v>
                </c:pt>
                <c:pt idx="26">
                  <c:v>25.978282000000004</c:v>
                </c:pt>
                <c:pt idx="27">
                  <c:v>25.332403999999997</c:v>
                </c:pt>
                <c:pt idx="28">
                  <c:v>25.978767000000001</c:v>
                </c:pt>
                <c:pt idx="29">
                  <c:v>26.775461999999997</c:v>
                </c:pt>
                <c:pt idx="30">
                  <c:v>27.636064000000001</c:v>
                </c:pt>
                <c:pt idx="31">
                  <c:v>26.837501</c:v>
                </c:pt>
                <c:pt idx="32">
                  <c:v>25.882992000000002</c:v>
                </c:pt>
                <c:pt idx="33">
                  <c:v>26.990901000000001</c:v>
                </c:pt>
                <c:pt idx="34">
                  <c:v>28.142465999999999</c:v>
                </c:pt>
                <c:pt idx="35">
                  <c:v>29.428847000000001</c:v>
                </c:pt>
                <c:pt idx="36">
                  <c:v>30.893509999999996</c:v>
                </c:pt>
              </c:numCache>
            </c:numRef>
          </c:val>
          <c:extLst xmlns:c16r2="http://schemas.microsoft.com/office/drawing/2015/06/chart">
            <c:ext xmlns:c16="http://schemas.microsoft.com/office/drawing/2014/chart" uri="{C3380CC4-5D6E-409C-BE32-E72D297353CC}">
              <c16:uniqueId val="{00000002-DCB7-442C-B902-B5F0B24D8D71}"/>
            </c:ext>
          </c:extLst>
        </c:ser>
        <c:ser>
          <c:idx val="3"/>
          <c:order val="3"/>
          <c:tx>
            <c:strRef>
              <c:f>'5.2_5.3'!$W$10</c:f>
              <c:strCache>
                <c:ptCount val="1"/>
                <c:pt idx="0">
                  <c:v>CCS</c:v>
                </c:pt>
              </c:strCache>
            </c:strRef>
          </c:tx>
          <c:spPr>
            <a:solidFill>
              <a:srgbClr val="F26893"/>
            </a:solidFill>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'5.2_5.3'!$X$10:$BH$10</c:f>
              <c:numCache>
                <c:formatCode>#,##0.0</c:formatCode>
                <c:ptCount val="37"/>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3-DCB7-442C-B902-B5F0B24D8D71}"/>
            </c:ext>
          </c:extLst>
        </c:ser>
        <c:ser>
          <c:idx val="4"/>
          <c:order val="4"/>
          <c:tx>
            <c:strRef>
              <c:f>'5.2_5.3'!$W$22</c:f>
              <c:strCache>
                <c:ptCount val="1"/>
                <c:pt idx="0">
                  <c:v>Waste</c:v>
                </c:pt>
              </c:strCache>
            </c:strRef>
          </c:tx>
          <c:spPr>
            <a:solidFill>
              <a:schemeClr val="accent4">
                <a:lumMod val="60000"/>
                <a:lumOff val="40000"/>
              </a:schemeClr>
            </a:solidFill>
            <a:ln>
              <a:solidFill>
                <a:schemeClr val="accent4">
                  <a:lumMod val="60000"/>
                  <a:lumOff val="40000"/>
                </a:schemeClr>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'5.2_5.3'!$X$22:$BH$22</c:f>
              <c:numCache>
                <c:formatCode>#,##0.0</c:formatCode>
                <c:ptCount val="37"/>
                <c:pt idx="3">
                  <c:v>5.4395546561037733</c:v>
                </c:pt>
                <c:pt idx="4">
                  <c:v>6.1050610000000001</c:v>
                </c:pt>
                <c:pt idx="5">
                  <c:v>8.5870720000000009</c:v>
                </c:pt>
                <c:pt idx="6">
                  <c:v>9.4319819999999996</c:v>
                </c:pt>
                <c:pt idx="7">
                  <c:v>9.7280449999999998</c:v>
                </c:pt>
                <c:pt idx="8">
                  <c:v>10.309426</c:v>
                </c:pt>
                <c:pt idx="9">
                  <c:v>10.399690000000001</c:v>
                </c:pt>
                <c:pt idx="10">
                  <c:v>11.91522</c:v>
                </c:pt>
                <c:pt idx="11">
                  <c:v>12.089468999999999</c:v>
                </c:pt>
                <c:pt idx="12">
                  <c:v>11.949837</c:v>
                </c:pt>
                <c:pt idx="13">
                  <c:v>12.212164</c:v>
                </c:pt>
                <c:pt idx="14">
                  <c:v>12.175504999999999</c:v>
                </c:pt>
                <c:pt idx="15">
                  <c:v>11.905407</c:v>
                </c:pt>
                <c:pt idx="16">
                  <c:v>11.822374000000002</c:v>
                </c:pt>
                <c:pt idx="17">
                  <c:v>11.608397</c:v>
                </c:pt>
                <c:pt idx="18">
                  <c:v>10.870599</c:v>
                </c:pt>
                <c:pt idx="19">
                  <c:v>10.202078999999999</c:v>
                </c:pt>
                <c:pt idx="20">
                  <c:v>9.1580560000000002</c:v>
                </c:pt>
                <c:pt idx="21">
                  <c:v>8.7658730000000009</c:v>
                </c:pt>
                <c:pt idx="22">
                  <c:v>8.2230249999999998</c:v>
                </c:pt>
                <c:pt idx="23">
                  <c:v>7.5937209999999995</c:v>
                </c:pt>
                <c:pt idx="24">
                  <c:v>6.9983810000000002</c:v>
                </c:pt>
                <c:pt idx="25">
                  <c:v>6.7692600000000001</c:v>
                </c:pt>
                <c:pt idx="26">
                  <c:v>6.7820179999999999</c:v>
                </c:pt>
                <c:pt idx="27">
                  <c:v>6.8679269999999999</c:v>
                </c:pt>
                <c:pt idx="28">
                  <c:v>6.912134</c:v>
                </c:pt>
                <c:pt idx="29">
                  <c:v>7.036721</c:v>
                </c:pt>
                <c:pt idx="30">
                  <c:v>7.1356680000000008</c:v>
                </c:pt>
                <c:pt idx="31">
                  <c:v>7.3366619999999996</c:v>
                </c:pt>
                <c:pt idx="32">
                  <c:v>7.3751760000000006</c:v>
                </c:pt>
                <c:pt idx="33">
                  <c:v>7.3891799999999996</c:v>
                </c:pt>
                <c:pt idx="34">
                  <c:v>7.3317850000000009</c:v>
                </c:pt>
                <c:pt idx="35">
                  <c:v>7.2885400000000002</c:v>
                </c:pt>
                <c:pt idx="36">
                  <c:v>7.2622030000000004</c:v>
                </c:pt>
              </c:numCache>
            </c:numRef>
          </c:val>
          <c:extLst xmlns:c16r2="http://schemas.microsoft.com/office/drawing/2015/06/chart">
            <c:ext xmlns:c16="http://schemas.microsoft.com/office/drawing/2014/chart" uri="{C3380CC4-5D6E-409C-BE32-E72D297353CC}">
              <c16:uniqueId val="{00000004-DCB7-442C-B902-B5F0B24D8D71}"/>
            </c:ext>
          </c:extLst>
        </c:ser>
        <c:ser>
          <c:idx val="5"/>
          <c:order val="5"/>
          <c:tx>
            <c:strRef>
              <c:f>'5.2_5.3'!$W$12</c:f>
              <c:strCache>
                <c:ptCount val="1"/>
                <c:pt idx="0">
                  <c:v>Gas</c:v>
                </c:pt>
              </c:strCache>
            </c:strRef>
          </c:tx>
          <c:spPr>
            <a:solidFill>
              <a:schemeClr val="bg1">
                <a:lumMod val="75000"/>
              </a:schemeClr>
            </a:solidFill>
            <a:ln>
              <a:solidFill>
                <a:schemeClr val="bg1">
                  <a:lumMod val="75000"/>
                </a:schemeClr>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'5.2_5.3'!$X$12:$BH$12</c:f>
              <c:numCache>
                <c:formatCode>#,##0.0</c:formatCode>
                <c:ptCount val="37"/>
                <c:pt idx="3">
                  <c:v>129.67335884578048</c:v>
                </c:pt>
                <c:pt idx="4">
                  <c:v>116.24977299999999</c:v>
                </c:pt>
                <c:pt idx="5">
                  <c:v>100.07665799999999</c:v>
                </c:pt>
                <c:pt idx="6">
                  <c:v>81.673892000000009</c:v>
                </c:pt>
                <c:pt idx="7">
                  <c:v>74.251255</c:v>
                </c:pt>
                <c:pt idx="8">
                  <c:v>66.898887999999985</c:v>
                </c:pt>
                <c:pt idx="9">
                  <c:v>66.591833999999992</c:v>
                </c:pt>
                <c:pt idx="10">
                  <c:v>63.776525999999997</c:v>
                </c:pt>
                <c:pt idx="11">
                  <c:v>56.726901999999995</c:v>
                </c:pt>
                <c:pt idx="12">
                  <c:v>44.228669000000004</c:v>
                </c:pt>
                <c:pt idx="13">
                  <c:v>39.881715</c:v>
                </c:pt>
                <c:pt idx="14">
                  <c:v>38.092843999999999</c:v>
                </c:pt>
                <c:pt idx="15">
                  <c:v>34.354062000000006</c:v>
                </c:pt>
                <c:pt idx="16">
                  <c:v>33.732584000000003</c:v>
                </c:pt>
                <c:pt idx="17">
                  <c:v>34.300462000000003</c:v>
                </c:pt>
                <c:pt idx="18">
                  <c:v>27.932271999999998</c:v>
                </c:pt>
                <c:pt idx="19">
                  <c:v>26.752279000000001</c:v>
                </c:pt>
                <c:pt idx="20">
                  <c:v>22.894946999999998</c:v>
                </c:pt>
                <c:pt idx="21">
                  <c:v>20.238201</c:v>
                </c:pt>
                <c:pt idx="22">
                  <c:v>18.961548999999998</c:v>
                </c:pt>
                <c:pt idx="23">
                  <c:v>17.852848999999999</c:v>
                </c:pt>
                <c:pt idx="24">
                  <c:v>17.155858000000002</c:v>
                </c:pt>
                <c:pt idx="25">
                  <c:v>16.977700000000002</c:v>
                </c:pt>
                <c:pt idx="26">
                  <c:v>14.138923999999999</c:v>
                </c:pt>
                <c:pt idx="27">
                  <c:v>14.809066999999999</c:v>
                </c:pt>
                <c:pt idx="28">
                  <c:v>15.224921000000002</c:v>
                </c:pt>
                <c:pt idx="29">
                  <c:v>15.600525999999999</c:v>
                </c:pt>
                <c:pt idx="30">
                  <c:v>15.389384</c:v>
                </c:pt>
                <c:pt idx="31">
                  <c:v>16.359885999999999</c:v>
                </c:pt>
                <c:pt idx="32">
                  <c:v>17.540915999999999</c:v>
                </c:pt>
                <c:pt idx="33">
                  <c:v>17.795606000000003</c:v>
                </c:pt>
                <c:pt idx="34">
                  <c:v>18.062825999999998</c:v>
                </c:pt>
                <c:pt idx="35">
                  <c:v>18.158639999999998</c:v>
                </c:pt>
                <c:pt idx="36">
                  <c:v>17.882106</c:v>
                </c:pt>
              </c:numCache>
            </c:numRef>
          </c:val>
          <c:extLst xmlns:c16r2="http://schemas.microsoft.com/office/drawing/2015/06/chart">
            <c:ext xmlns:c16="http://schemas.microsoft.com/office/drawing/2014/chart" uri="{C3380CC4-5D6E-409C-BE32-E72D297353CC}">
              <c16:uniqueId val="{00000005-DCB7-442C-B902-B5F0B24D8D71}"/>
            </c:ext>
          </c:extLst>
        </c:ser>
        <c:ser>
          <c:idx val="6"/>
          <c:order val="6"/>
          <c:tx>
            <c:strRef>
              <c:f>'5.2_5.3'!$W$11</c:f>
              <c:strCache>
                <c:ptCount val="1"/>
                <c:pt idx="0">
                  <c:v>Coal</c:v>
                </c:pt>
              </c:strCache>
            </c:strRef>
          </c:tx>
          <c:spPr>
            <a:solidFill>
              <a:schemeClr val="tx1"/>
            </a:solidFill>
            <a:ln>
              <a:solidFill>
                <a:schemeClr val="tx1"/>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'5.2_5.3'!$X$31:$BH$31</c:f>
              <c:numCache>
                <c:formatCode>#,##0.0</c:formatCode>
                <c:ptCount val="37"/>
                <c:pt idx="3">
                  <c:v>19.063341189999996</c:v>
                </c:pt>
                <c:pt idx="4">
                  <c:v>0.59326500000000004</c:v>
                </c:pt>
                <c:pt idx="5">
                  <c:v>2.0467339999999998</c:v>
                </c:pt>
                <c:pt idx="6">
                  <c:v>6.1364419999999997</c:v>
                </c:pt>
                <c:pt idx="7">
                  <c:v>6.7661790000000002</c:v>
                </c:pt>
                <c:pt idx="8">
                  <c:v>3.0300150000000001</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6-DCB7-442C-B902-B5F0B24D8D71}"/>
            </c:ext>
          </c:extLst>
        </c:ser>
        <c:ser>
          <c:idx val="7"/>
          <c:order val="7"/>
          <c:tx>
            <c:strRef>
              <c:f>'5.2_5.3'!$W$13</c:f>
              <c:strCache>
                <c:ptCount val="1"/>
                <c:pt idx="0">
                  <c:v>Hydro</c:v>
                </c:pt>
              </c:strCache>
            </c:strRef>
          </c:tx>
          <c:spPr>
            <a:solidFill>
              <a:srgbClr val="008265"/>
            </a:solidFill>
            <a:ln>
              <a:solidFill>
                <a:srgbClr val="008265"/>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'5.2_5.3'!$X$13:$BH$13</c:f>
              <c:numCache>
                <c:formatCode>#,##0.0</c:formatCode>
                <c:ptCount val="37"/>
                <c:pt idx="3">
                  <c:v>4.5135044794717949</c:v>
                </c:pt>
                <c:pt idx="4">
                  <c:v>6.0600100000000001</c:v>
                </c:pt>
                <c:pt idx="5">
                  <c:v>6.1226590000000005</c:v>
                </c:pt>
                <c:pt idx="6">
                  <c:v>6.1817880000000001</c:v>
                </c:pt>
                <c:pt idx="7">
                  <c:v>6.2413230000000004</c:v>
                </c:pt>
                <c:pt idx="8">
                  <c:v>6.2970070000000007</c:v>
                </c:pt>
                <c:pt idx="9">
                  <c:v>6.3530150000000001</c:v>
                </c:pt>
                <c:pt idx="10">
                  <c:v>6.4093879999999999</c:v>
                </c:pt>
                <c:pt idx="11">
                  <c:v>6.4654340000000001</c:v>
                </c:pt>
                <c:pt idx="12">
                  <c:v>6.5221850000000003</c:v>
                </c:pt>
                <c:pt idx="13">
                  <c:v>6.5792710000000003</c:v>
                </c:pt>
                <c:pt idx="14">
                  <c:v>6.6364040000000006</c:v>
                </c:pt>
                <c:pt idx="15">
                  <c:v>6.6939310000000001</c:v>
                </c:pt>
                <c:pt idx="16">
                  <c:v>6.7500820000000008</c:v>
                </c:pt>
                <c:pt idx="17">
                  <c:v>6.8042850000000001</c:v>
                </c:pt>
                <c:pt idx="18">
                  <c:v>6.8572450000000007</c:v>
                </c:pt>
                <c:pt idx="19">
                  <c:v>6.908963</c:v>
                </c:pt>
                <c:pt idx="20">
                  <c:v>6.9580020000000005</c:v>
                </c:pt>
                <c:pt idx="21">
                  <c:v>6.9984950000000001</c:v>
                </c:pt>
                <c:pt idx="22">
                  <c:v>7.0364360000000001</c:v>
                </c:pt>
                <c:pt idx="23">
                  <c:v>7.0720790000000004</c:v>
                </c:pt>
                <c:pt idx="24">
                  <c:v>7.1052110000000006</c:v>
                </c:pt>
                <c:pt idx="25">
                  <c:v>7.1351340000000008</c:v>
                </c:pt>
                <c:pt idx="26">
                  <c:v>7.1634609999999999</c:v>
                </c:pt>
                <c:pt idx="27">
                  <c:v>7.1661580000000002</c:v>
                </c:pt>
                <c:pt idx="28">
                  <c:v>7.168228</c:v>
                </c:pt>
                <c:pt idx="29">
                  <c:v>7.1701519999999999</c:v>
                </c:pt>
                <c:pt idx="30">
                  <c:v>7.1719050000000006</c:v>
                </c:pt>
                <c:pt idx="31">
                  <c:v>7.1735179999999996</c:v>
                </c:pt>
                <c:pt idx="32">
                  <c:v>7.1750380000000007</c:v>
                </c:pt>
                <c:pt idx="33">
                  <c:v>7.1764740000000007</c:v>
                </c:pt>
                <c:pt idx="34">
                  <c:v>7.1778360000000001</c:v>
                </c:pt>
                <c:pt idx="35">
                  <c:v>7.1791540000000005</c:v>
                </c:pt>
                <c:pt idx="36">
                  <c:v>7.1804430000000004</c:v>
                </c:pt>
              </c:numCache>
            </c:numRef>
          </c:val>
          <c:extLst xmlns:c16r2="http://schemas.microsoft.com/office/drawing/2015/06/chart">
            <c:ext xmlns:c16="http://schemas.microsoft.com/office/drawing/2014/chart" uri="{C3380CC4-5D6E-409C-BE32-E72D297353CC}">
              <c16:uniqueId val="{00000007-DCB7-442C-B902-B5F0B24D8D71}"/>
            </c:ext>
          </c:extLst>
        </c:ser>
        <c:ser>
          <c:idx val="9"/>
          <c:order val="8"/>
          <c:tx>
            <c:strRef>
              <c:f>'5.2_5.3'!$W$15</c:f>
              <c:strCache>
                <c:ptCount val="1"/>
                <c:pt idx="0">
                  <c:v>Marine</c:v>
                </c:pt>
              </c:strCache>
            </c:strRef>
          </c:tx>
          <c:spPr>
            <a:solidFill>
              <a:srgbClr val="00B0F0"/>
            </a:solidFill>
            <a:ln>
              <a:solidFill>
                <a:srgbClr val="00B0F0"/>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'5.2_5.3'!$X$15:$BH$15</c:f>
              <c:numCache>
                <c:formatCode>#,##0.0</c:formatCode>
                <c:ptCount val="37"/>
                <c:pt idx="3">
                  <c:v>5.4956397987012982E-2</c:v>
                </c:pt>
                <c:pt idx="4">
                  <c:v>0.10766299999999999</c:v>
                </c:pt>
                <c:pt idx="5">
                  <c:v>0.10771700000000001</c:v>
                </c:pt>
                <c:pt idx="6">
                  <c:v>0.14640500000000001</c:v>
                </c:pt>
                <c:pt idx="7">
                  <c:v>0.15659100000000001</c:v>
                </c:pt>
                <c:pt idx="8">
                  <c:v>0.19136800000000001</c:v>
                </c:pt>
                <c:pt idx="9">
                  <c:v>0.25437299999999996</c:v>
                </c:pt>
                <c:pt idx="10">
                  <c:v>0.70505799999999996</c:v>
                </c:pt>
                <c:pt idx="11">
                  <c:v>1.6777410000000001</c:v>
                </c:pt>
                <c:pt idx="12">
                  <c:v>1.9413110000000002</c:v>
                </c:pt>
                <c:pt idx="13">
                  <c:v>2.2236030000000002</c:v>
                </c:pt>
                <c:pt idx="14">
                  <c:v>2.237975</c:v>
                </c:pt>
                <c:pt idx="15">
                  <c:v>3.5479250000000002</c:v>
                </c:pt>
                <c:pt idx="16">
                  <c:v>6.0650409999999999</c:v>
                </c:pt>
                <c:pt idx="17">
                  <c:v>5.966977</c:v>
                </c:pt>
                <c:pt idx="18">
                  <c:v>7.8123360000000002</c:v>
                </c:pt>
                <c:pt idx="19">
                  <c:v>7.5112759999999996</c:v>
                </c:pt>
                <c:pt idx="20">
                  <c:v>9.6124569999999991</c:v>
                </c:pt>
                <c:pt idx="21">
                  <c:v>9.187759999999999</c:v>
                </c:pt>
                <c:pt idx="22">
                  <c:v>10.9026</c:v>
                </c:pt>
                <c:pt idx="23">
                  <c:v>10.392469</c:v>
                </c:pt>
                <c:pt idx="24">
                  <c:v>9.9775259999999992</c:v>
                </c:pt>
                <c:pt idx="25">
                  <c:v>9.6813789999999997</c:v>
                </c:pt>
                <c:pt idx="26">
                  <c:v>9.6665740000000007</c:v>
                </c:pt>
                <c:pt idx="27">
                  <c:v>9.8724899999999991</c:v>
                </c:pt>
                <c:pt idx="28">
                  <c:v>9.8898679999999999</c:v>
                </c:pt>
                <c:pt idx="29">
                  <c:v>9.9939269999999993</c:v>
                </c:pt>
                <c:pt idx="30">
                  <c:v>10.101008</c:v>
                </c:pt>
                <c:pt idx="31">
                  <c:v>10.268132000000001</c:v>
                </c:pt>
                <c:pt idx="32">
                  <c:v>10.294155999999999</c:v>
                </c:pt>
                <c:pt idx="33">
                  <c:v>10.332255</c:v>
                </c:pt>
                <c:pt idx="34">
                  <c:v>10.313022</c:v>
                </c:pt>
                <c:pt idx="35">
                  <c:v>10.261061999999999</c:v>
                </c:pt>
                <c:pt idx="36">
                  <c:v>10.228795999999999</c:v>
                </c:pt>
              </c:numCache>
            </c:numRef>
          </c:val>
          <c:extLst xmlns:c16r2="http://schemas.microsoft.com/office/drawing/2015/06/chart">
            <c:ext xmlns:c16="http://schemas.microsoft.com/office/drawing/2014/chart" uri="{C3380CC4-5D6E-409C-BE32-E72D297353CC}">
              <c16:uniqueId val="{00000008-DCB7-442C-B902-B5F0B24D8D71}"/>
            </c:ext>
          </c:extLst>
        </c:ser>
        <c:ser>
          <c:idx val="10"/>
          <c:order val="9"/>
          <c:tx>
            <c:strRef>
              <c:f>'5.2_5.3'!$W$16</c:f>
              <c:strCache>
                <c:ptCount val="1"/>
                <c:pt idx="0">
                  <c:v>Nuclear</c:v>
                </c:pt>
              </c:strCache>
            </c:strRef>
          </c:tx>
          <c:spPr>
            <a:solidFill>
              <a:srgbClr val="7030A0"/>
            </a:solidFill>
            <a:ln>
              <a:solidFill>
                <a:srgbClr val="7030A0"/>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'5.2_5.3'!$X$16:$BH$16</c:f>
              <c:numCache>
                <c:formatCode>#,##0.0</c:formatCode>
                <c:ptCount val="37"/>
                <c:pt idx="3">
                  <c:v>64.637266262000011</c:v>
                </c:pt>
                <c:pt idx="4">
                  <c:v>61.220300000000002</c:v>
                </c:pt>
                <c:pt idx="5">
                  <c:v>61.210239999999999</c:v>
                </c:pt>
                <c:pt idx="6">
                  <c:v>61.191409999999998</c:v>
                </c:pt>
                <c:pt idx="7">
                  <c:v>61.166919999999998</c:v>
                </c:pt>
                <c:pt idx="8">
                  <c:v>61.155000000000001</c:v>
                </c:pt>
                <c:pt idx="9">
                  <c:v>47.659860000000002</c:v>
                </c:pt>
                <c:pt idx="10">
                  <c:v>32.317050000000002</c:v>
                </c:pt>
                <c:pt idx="11">
                  <c:v>32.295529999999999</c:v>
                </c:pt>
                <c:pt idx="12">
                  <c:v>32.214730000000003</c:v>
                </c:pt>
                <c:pt idx="13">
                  <c:v>32.132089999999998</c:v>
                </c:pt>
                <c:pt idx="14">
                  <c:v>25.04758</c:v>
                </c:pt>
                <c:pt idx="15">
                  <c:v>24.963470000000001</c:v>
                </c:pt>
                <c:pt idx="16">
                  <c:v>21.110910000000001</c:v>
                </c:pt>
                <c:pt idx="17">
                  <c:v>20.999669999999998</c:v>
                </c:pt>
                <c:pt idx="18">
                  <c:v>20.784469999999999</c:v>
                </c:pt>
                <c:pt idx="19">
                  <c:v>20.548259999999999</c:v>
                </c:pt>
                <c:pt idx="20">
                  <c:v>31.589919999999999</c:v>
                </c:pt>
                <c:pt idx="21">
                  <c:v>40.67098</c:v>
                </c:pt>
                <c:pt idx="22">
                  <c:v>40.129420000000003</c:v>
                </c:pt>
                <c:pt idx="23">
                  <c:v>48.872050000000002</c:v>
                </c:pt>
                <c:pt idx="24">
                  <c:v>59.125439999999998</c:v>
                </c:pt>
                <c:pt idx="25">
                  <c:v>58.811549999999997</c:v>
                </c:pt>
                <c:pt idx="26">
                  <c:v>58.852130000000002</c:v>
                </c:pt>
                <c:pt idx="27">
                  <c:v>59.168059999999997</c:v>
                </c:pt>
                <c:pt idx="28">
                  <c:v>59.249229999999997</c:v>
                </c:pt>
                <c:pt idx="29">
                  <c:v>59.590910000000001</c:v>
                </c:pt>
                <c:pt idx="30">
                  <c:v>59.709470000000003</c:v>
                </c:pt>
                <c:pt idx="31">
                  <c:v>60.032249999999998</c:v>
                </c:pt>
                <c:pt idx="32">
                  <c:v>60.038220000000003</c:v>
                </c:pt>
                <c:pt idx="33">
                  <c:v>60.083170000000003</c:v>
                </c:pt>
                <c:pt idx="34">
                  <c:v>60.075580000000002</c:v>
                </c:pt>
                <c:pt idx="35">
                  <c:v>60.030479999999997</c:v>
                </c:pt>
                <c:pt idx="36">
                  <c:v>59.98892</c:v>
                </c:pt>
              </c:numCache>
            </c:numRef>
          </c:val>
          <c:extLst xmlns:c16r2="http://schemas.microsoft.com/office/drawing/2015/06/chart">
            <c:ext xmlns:c16="http://schemas.microsoft.com/office/drawing/2014/chart" uri="{C3380CC4-5D6E-409C-BE32-E72D297353CC}">
              <c16:uniqueId val="{00000009-DCB7-442C-B902-B5F0B24D8D71}"/>
            </c:ext>
          </c:extLst>
        </c:ser>
        <c:ser>
          <c:idx val="11"/>
          <c:order val="10"/>
          <c:tx>
            <c:strRef>
              <c:f>'5.2_5.3'!$W$17</c:f>
              <c:strCache>
                <c:ptCount val="1"/>
                <c:pt idx="0">
                  <c:v>Offshore Wind</c:v>
                </c:pt>
              </c:strCache>
            </c:strRef>
          </c:tx>
          <c:spPr>
            <a:solidFill>
              <a:srgbClr val="00B050"/>
            </a:solidFill>
            <a:ln>
              <a:solidFill>
                <a:srgbClr val="00B050"/>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'5.2_5.3'!$X$17:$BH$17</c:f>
              <c:numCache>
                <c:formatCode>#,##0.0</c:formatCode>
                <c:ptCount val="37"/>
                <c:pt idx="3">
                  <c:v>19.628290793000001</c:v>
                </c:pt>
                <c:pt idx="4">
                  <c:v>29.518376</c:v>
                </c:pt>
                <c:pt idx="5">
                  <c:v>30.628095999999999</c:v>
                </c:pt>
                <c:pt idx="6">
                  <c:v>35.178705999999998</c:v>
                </c:pt>
                <c:pt idx="7">
                  <c:v>38.711130999999995</c:v>
                </c:pt>
                <c:pt idx="8">
                  <c:v>42.840191000000004</c:v>
                </c:pt>
                <c:pt idx="9">
                  <c:v>46.023140999999995</c:v>
                </c:pt>
                <c:pt idx="10">
                  <c:v>53.519941000000003</c:v>
                </c:pt>
                <c:pt idx="11">
                  <c:v>57.871680999999995</c:v>
                </c:pt>
                <c:pt idx="12">
                  <c:v>68.433711000000002</c:v>
                </c:pt>
                <c:pt idx="13">
                  <c:v>73.761841000000004</c:v>
                </c:pt>
                <c:pt idx="14">
                  <c:v>81.184091000000009</c:v>
                </c:pt>
                <c:pt idx="15">
                  <c:v>85.845301000000006</c:v>
                </c:pt>
                <c:pt idx="16">
                  <c:v>91.876912000000004</c:v>
                </c:pt>
                <c:pt idx="17">
                  <c:v>91.863208</c:v>
                </c:pt>
                <c:pt idx="18">
                  <c:v>98.667462999999998</c:v>
                </c:pt>
                <c:pt idx="19">
                  <c:v>103.34916799999999</c:v>
                </c:pt>
                <c:pt idx="20">
                  <c:v>108.798103</c:v>
                </c:pt>
                <c:pt idx="21">
                  <c:v>112.61129699999999</c:v>
                </c:pt>
                <c:pt idx="22">
                  <c:v>117.980255</c:v>
                </c:pt>
                <c:pt idx="23">
                  <c:v>121.349034</c:v>
                </c:pt>
                <c:pt idx="24">
                  <c:v>122.953647</c:v>
                </c:pt>
                <c:pt idx="25">
                  <c:v>126.741631</c:v>
                </c:pt>
                <c:pt idx="26">
                  <c:v>126.70636999999999</c:v>
                </c:pt>
                <c:pt idx="27">
                  <c:v>126.98224</c:v>
                </c:pt>
                <c:pt idx="28">
                  <c:v>127.063216</c:v>
                </c:pt>
                <c:pt idx="29">
                  <c:v>127.288434</c:v>
                </c:pt>
                <c:pt idx="30">
                  <c:v>127.438619</c:v>
                </c:pt>
                <c:pt idx="31">
                  <c:v>127.51572</c:v>
                </c:pt>
                <c:pt idx="32">
                  <c:v>127.571144</c:v>
                </c:pt>
                <c:pt idx="33">
                  <c:v>127.57959100000001</c:v>
                </c:pt>
                <c:pt idx="34">
                  <c:v>127.65755799999999</c:v>
                </c:pt>
                <c:pt idx="35">
                  <c:v>127.599628</c:v>
                </c:pt>
                <c:pt idx="36">
                  <c:v>127.63406500000001</c:v>
                </c:pt>
              </c:numCache>
            </c:numRef>
          </c:val>
          <c:extLst xmlns:c16r2="http://schemas.microsoft.com/office/drawing/2015/06/chart">
            <c:ext xmlns:c16="http://schemas.microsoft.com/office/drawing/2014/chart" uri="{C3380CC4-5D6E-409C-BE32-E72D297353CC}">
              <c16:uniqueId val="{0000000A-DCB7-442C-B902-B5F0B24D8D71}"/>
            </c:ext>
          </c:extLst>
        </c:ser>
        <c:ser>
          <c:idx val="12"/>
          <c:order val="11"/>
          <c:tx>
            <c:strRef>
              <c:f>'5.2_5.3'!$W$18</c:f>
              <c:strCache>
                <c:ptCount val="1"/>
                <c:pt idx="0">
                  <c:v>Onshore Wind</c:v>
                </c:pt>
              </c:strCache>
            </c:strRef>
          </c:tx>
          <c:spPr>
            <a:solidFill>
              <a:srgbClr val="92D050"/>
            </a:solidFill>
            <a:ln>
              <a:solidFill>
                <a:srgbClr val="92D050"/>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'5.2_5.3'!$X$18:$BH$18</c:f>
              <c:numCache>
                <c:formatCode>#,##0.0</c:formatCode>
                <c:ptCount val="37"/>
                <c:pt idx="3">
                  <c:v>25.480976039426217</c:v>
                </c:pt>
                <c:pt idx="4">
                  <c:v>30.137970000000003</c:v>
                </c:pt>
                <c:pt idx="5">
                  <c:v>30.794969999999999</c:v>
                </c:pt>
                <c:pt idx="6">
                  <c:v>31.332569999999997</c:v>
                </c:pt>
                <c:pt idx="7">
                  <c:v>32.230469999999997</c:v>
                </c:pt>
                <c:pt idx="8">
                  <c:v>33.598190000000002</c:v>
                </c:pt>
                <c:pt idx="9">
                  <c:v>35.457380000000001</c:v>
                </c:pt>
                <c:pt idx="10">
                  <c:v>38.71564</c:v>
                </c:pt>
                <c:pt idx="11">
                  <c:v>42.864980000000003</c:v>
                </c:pt>
                <c:pt idx="12">
                  <c:v>45.930800000000005</c:v>
                </c:pt>
                <c:pt idx="13">
                  <c:v>48.69153</c:v>
                </c:pt>
                <c:pt idx="14">
                  <c:v>50.960470000000001</c:v>
                </c:pt>
                <c:pt idx="15">
                  <c:v>52.847030000000004</c:v>
                </c:pt>
                <c:pt idx="16">
                  <c:v>54.948540000000001</c:v>
                </c:pt>
                <c:pt idx="17">
                  <c:v>56.641449999999999</c:v>
                </c:pt>
                <c:pt idx="18">
                  <c:v>59.189639999999997</c:v>
                </c:pt>
                <c:pt idx="19">
                  <c:v>60.543050000000001</c:v>
                </c:pt>
                <c:pt idx="20">
                  <c:v>60.700899999999997</c:v>
                </c:pt>
                <c:pt idx="21">
                  <c:v>61.983620000000002</c:v>
                </c:pt>
                <c:pt idx="22">
                  <c:v>61.585119999999996</c:v>
                </c:pt>
                <c:pt idx="23">
                  <c:v>61.023160000000004</c:v>
                </c:pt>
                <c:pt idx="24">
                  <c:v>62.197820000000007</c:v>
                </c:pt>
                <c:pt idx="25">
                  <c:v>62.67062</c:v>
                </c:pt>
                <c:pt idx="26">
                  <c:v>65.535600000000002</c:v>
                </c:pt>
                <c:pt idx="27">
                  <c:v>69.394689999999997</c:v>
                </c:pt>
                <c:pt idx="28">
                  <c:v>72.635930000000002</c:v>
                </c:pt>
                <c:pt idx="29">
                  <c:v>75.50855</c:v>
                </c:pt>
                <c:pt idx="30">
                  <c:v>80.59948</c:v>
                </c:pt>
                <c:pt idx="31">
                  <c:v>83.950869999999995</c:v>
                </c:pt>
                <c:pt idx="32">
                  <c:v>86.903960000000012</c:v>
                </c:pt>
                <c:pt idx="33">
                  <c:v>89.600939999999994</c:v>
                </c:pt>
                <c:pt idx="34">
                  <c:v>90.064989999999995</c:v>
                </c:pt>
                <c:pt idx="35">
                  <c:v>93.508969999999991</c:v>
                </c:pt>
                <c:pt idx="36">
                  <c:v>93.400470000000013</c:v>
                </c:pt>
              </c:numCache>
            </c:numRef>
          </c:val>
          <c:extLst xmlns:c16r2="http://schemas.microsoft.com/office/drawing/2015/06/chart">
            <c:ext xmlns:c16="http://schemas.microsoft.com/office/drawing/2014/chart" uri="{C3380CC4-5D6E-409C-BE32-E72D297353CC}">
              <c16:uniqueId val="{0000000B-DCB7-442C-B902-B5F0B24D8D71}"/>
            </c:ext>
          </c:extLst>
        </c:ser>
        <c:ser>
          <c:idx val="13"/>
          <c:order val="12"/>
          <c:tx>
            <c:strRef>
              <c:f>'5.2_5.3'!$W$21</c:f>
              <c:strCache>
                <c:ptCount val="1"/>
                <c:pt idx="0">
                  <c:v>Solar</c:v>
                </c:pt>
              </c:strCache>
            </c:strRef>
          </c:tx>
          <c:spPr>
            <a:solidFill>
              <a:srgbClr val="FFFF00"/>
            </a:solidFill>
            <a:ln>
              <a:solidFill>
                <a:srgbClr val="FFFF00"/>
              </a:solidFill>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'5.2_5.3'!$X$21:$BH$21</c:f>
              <c:numCache>
                <c:formatCode>#,##0.0</c:formatCode>
                <c:ptCount val="37"/>
                <c:pt idx="3">
                  <c:v>12.200088184271149</c:v>
                </c:pt>
                <c:pt idx="4">
                  <c:v>13.000909999999999</c:v>
                </c:pt>
                <c:pt idx="5">
                  <c:v>13.79275</c:v>
                </c:pt>
                <c:pt idx="6">
                  <c:v>14.70199</c:v>
                </c:pt>
                <c:pt idx="7">
                  <c:v>15.7666</c:v>
                </c:pt>
                <c:pt idx="8">
                  <c:v>17.03613</c:v>
                </c:pt>
                <c:pt idx="9">
                  <c:v>18.614032000000002</c:v>
                </c:pt>
                <c:pt idx="10">
                  <c:v>20.277802000000001</c:v>
                </c:pt>
                <c:pt idx="11">
                  <c:v>22.189381000000001</c:v>
                </c:pt>
                <c:pt idx="12">
                  <c:v>24.065179000000001</c:v>
                </c:pt>
                <c:pt idx="13">
                  <c:v>25.920598999999999</c:v>
                </c:pt>
                <c:pt idx="14">
                  <c:v>27.881758999999999</c:v>
                </c:pt>
                <c:pt idx="15">
                  <c:v>29.999896</c:v>
                </c:pt>
                <c:pt idx="16">
                  <c:v>32.266296000000004</c:v>
                </c:pt>
                <c:pt idx="17">
                  <c:v>34.854194999999997</c:v>
                </c:pt>
                <c:pt idx="18">
                  <c:v>38.071871000000002</c:v>
                </c:pt>
                <c:pt idx="19">
                  <c:v>41.124321000000002</c:v>
                </c:pt>
                <c:pt idx="20">
                  <c:v>44.137909999999998</c:v>
                </c:pt>
                <c:pt idx="21">
                  <c:v>47.042720000000003</c:v>
                </c:pt>
                <c:pt idx="22">
                  <c:v>49.815390000000001</c:v>
                </c:pt>
                <c:pt idx="23">
                  <c:v>52.258769999999998</c:v>
                </c:pt>
                <c:pt idx="24">
                  <c:v>53.892899999999997</c:v>
                </c:pt>
                <c:pt idx="25">
                  <c:v>55.297150000000002</c:v>
                </c:pt>
                <c:pt idx="26">
                  <c:v>56.480499999999999</c:v>
                </c:pt>
                <c:pt idx="27">
                  <c:v>57.341749999999998</c:v>
                </c:pt>
                <c:pt idx="28">
                  <c:v>58.189100000000003</c:v>
                </c:pt>
                <c:pt idx="29">
                  <c:v>59.012619999999998</c:v>
                </c:pt>
                <c:pt idx="30">
                  <c:v>59.821510000000004</c:v>
                </c:pt>
                <c:pt idx="31">
                  <c:v>60.619550000000004</c:v>
                </c:pt>
                <c:pt idx="32">
                  <c:v>61.409309999999998</c:v>
                </c:pt>
                <c:pt idx="33">
                  <c:v>62.192509999999999</c:v>
                </c:pt>
                <c:pt idx="34">
                  <c:v>62.971350000000001</c:v>
                </c:pt>
                <c:pt idx="35">
                  <c:v>63.747770000000003</c:v>
                </c:pt>
                <c:pt idx="36">
                  <c:v>64.522759999999991</c:v>
                </c:pt>
              </c:numCache>
            </c:numRef>
          </c:val>
          <c:extLst xmlns:c16r2="http://schemas.microsoft.com/office/drawing/2015/06/chart">
            <c:ext xmlns:c16="http://schemas.microsoft.com/office/drawing/2014/chart" uri="{C3380CC4-5D6E-409C-BE32-E72D297353CC}">
              <c16:uniqueId val="{0000000C-DCB7-442C-B902-B5F0B24D8D71}"/>
            </c:ext>
          </c:extLst>
        </c:ser>
        <c:ser>
          <c:idx val="14"/>
          <c:order val="13"/>
          <c:tx>
            <c:strRef>
              <c:f>'5.2_5.3'!$W$20</c:f>
              <c:strCache>
                <c:ptCount val="1"/>
                <c:pt idx="0">
                  <c:v>Other Thermal</c:v>
                </c:pt>
              </c:strCache>
            </c:strRef>
          </c:tx>
          <c:spPr>
            <a:solidFill>
              <a:schemeClr val="accent3">
                <a:lumMod val="75000"/>
              </a:schemeClr>
            </a:solidFill>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'5.2_5.3'!$X$20:$BH$20</c:f>
              <c:numCache>
                <c:formatCode>#,##0.0</c:formatCode>
                <c:ptCount val="37"/>
                <c:pt idx="3">
                  <c:v>1.7479651999999998E-2</c:v>
                </c:pt>
                <c:pt idx="4">
                  <c:v>0</c:v>
                </c:pt>
                <c:pt idx="5">
                  <c:v>0</c:v>
                </c:pt>
                <c:pt idx="6">
                  <c:v>3.382E-3</c:v>
                </c:pt>
                <c:pt idx="7">
                  <c:v>6.1469999999999997E-3</c:v>
                </c:pt>
                <c:pt idx="8">
                  <c:v>7.6467000000000002E-3</c:v>
                </c:pt>
                <c:pt idx="9">
                  <c:v>1.9375999999999997E-2</c:v>
                </c:pt>
                <c:pt idx="10">
                  <c:v>1.4171E-2</c:v>
                </c:pt>
                <c:pt idx="11">
                  <c:v>1.4624E-2</c:v>
                </c:pt>
                <c:pt idx="12">
                  <c:v>4.0950000000000005E-3</c:v>
                </c:pt>
                <c:pt idx="13">
                  <c:v>3.4399999999999999E-3</c:v>
                </c:pt>
                <c:pt idx="14">
                  <c:v>3.3840000000000003E-3</c:v>
                </c:pt>
                <c:pt idx="15">
                  <c:v>2.7280000000000004E-3</c:v>
                </c:pt>
                <c:pt idx="16">
                  <c:v>1.6980000000000001E-3</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5.8450000000000004E-3</c:v>
                </c:pt>
                <c:pt idx="32">
                  <c:v>1.4780999999999999E-2</c:v>
                </c:pt>
                <c:pt idx="33">
                  <c:v>2.1957000000000001E-2</c:v>
                </c:pt>
                <c:pt idx="34">
                  <c:v>2.7226E-2</c:v>
                </c:pt>
                <c:pt idx="35">
                  <c:v>3.5460000000000005E-2</c:v>
                </c:pt>
                <c:pt idx="36">
                  <c:v>4.1561000000000001E-2</c:v>
                </c:pt>
              </c:numCache>
            </c:numRef>
          </c:val>
          <c:extLst xmlns:c16r2="http://schemas.microsoft.com/office/drawing/2015/06/chart">
            <c:ext xmlns:c16="http://schemas.microsoft.com/office/drawing/2014/chart" uri="{C3380CC4-5D6E-409C-BE32-E72D297353CC}">
              <c16:uniqueId val="{0000000D-DCB7-442C-B902-B5F0B24D8D71}"/>
            </c:ext>
          </c:extLst>
        </c:ser>
        <c:ser>
          <c:idx val="16"/>
          <c:order val="14"/>
          <c:tx>
            <c:strRef>
              <c:f>'5.2_5.3'!$W$19</c:f>
              <c:strCache>
                <c:ptCount val="1"/>
                <c:pt idx="0">
                  <c:v>Other Renewables</c:v>
                </c:pt>
              </c:strCache>
            </c:strRef>
          </c:tx>
          <c:spPr>
            <a:solidFill>
              <a:schemeClr val="bg2">
                <a:lumMod val="90000"/>
              </a:schemeClr>
            </a:solidFill>
            <a:ln w="34925">
              <a:solidFill>
                <a:schemeClr val="bg2">
                  <a:lumMod val="90000"/>
                </a:schemeClr>
              </a:solidFill>
              <a:prstDash val="solid"/>
            </a:ln>
          </c:spPr>
          <c:cat>
            <c:numRef>
              <c:f>'5.2_5.3'!$X$8:$BH$8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'5.2_5.3'!$X$19:$BH$19</c:f>
              <c:numCache>
                <c:formatCode>#,##0.0</c:formatCode>
                <c:ptCount val="37"/>
                <c:pt idx="3">
                  <c:v>5.0697298288040651</c:v>
                </c:pt>
                <c:pt idx="4">
                  <c:v>5.5093619999999994</c:v>
                </c:pt>
                <c:pt idx="5">
                  <c:v>4.7610560000000008</c:v>
                </c:pt>
                <c:pt idx="6">
                  <c:v>4.5956050000000008</c:v>
                </c:pt>
                <c:pt idx="7">
                  <c:v>7.3134159999999993</c:v>
                </c:pt>
                <c:pt idx="8">
                  <c:v>11.434592</c:v>
                </c:pt>
                <c:pt idx="9">
                  <c:v>12.002658</c:v>
                </c:pt>
                <c:pt idx="10">
                  <c:v>13.063313000000001</c:v>
                </c:pt>
                <c:pt idx="11">
                  <c:v>13.790157999999998</c:v>
                </c:pt>
                <c:pt idx="12">
                  <c:v>14.836146999999999</c:v>
                </c:pt>
                <c:pt idx="13">
                  <c:v>15.741462000000002</c:v>
                </c:pt>
                <c:pt idx="14">
                  <c:v>16.621528999999995</c:v>
                </c:pt>
                <c:pt idx="15">
                  <c:v>17.718444000000002</c:v>
                </c:pt>
                <c:pt idx="16">
                  <c:v>18.859394000000002</c:v>
                </c:pt>
                <c:pt idx="17">
                  <c:v>19.581638999999999</c:v>
                </c:pt>
                <c:pt idx="18">
                  <c:v>20.156981000000002</c:v>
                </c:pt>
                <c:pt idx="19">
                  <c:v>19.115926000000002</c:v>
                </c:pt>
                <c:pt idx="20">
                  <c:v>18.389510000000001</c:v>
                </c:pt>
                <c:pt idx="21">
                  <c:v>17.767268999999999</c:v>
                </c:pt>
                <c:pt idx="22">
                  <c:v>16.877078999999998</c:v>
                </c:pt>
                <c:pt idx="23">
                  <c:v>16.042504000000001</c:v>
                </c:pt>
                <c:pt idx="24">
                  <c:v>15.156637999999999</c:v>
                </c:pt>
                <c:pt idx="25">
                  <c:v>14.697993000000002</c:v>
                </c:pt>
                <c:pt idx="26">
                  <c:v>14.638057999999997</c:v>
                </c:pt>
                <c:pt idx="27">
                  <c:v>14.896441000000001</c:v>
                </c:pt>
                <c:pt idx="28">
                  <c:v>15.068137</c:v>
                </c:pt>
                <c:pt idx="29">
                  <c:v>15.288021000000001</c:v>
                </c:pt>
                <c:pt idx="30">
                  <c:v>15.625538000000001</c:v>
                </c:pt>
                <c:pt idx="31">
                  <c:v>16.363666000000002</c:v>
                </c:pt>
                <c:pt idx="32">
                  <c:v>16.559598999999999</c:v>
                </c:pt>
                <c:pt idx="33">
                  <c:v>16.776541000000002</c:v>
                </c:pt>
                <c:pt idx="34">
                  <c:v>16.875988000000003</c:v>
                </c:pt>
                <c:pt idx="35">
                  <c:v>16.882606999999997</c:v>
                </c:pt>
                <c:pt idx="36">
                  <c:v>16.904212000000001</c:v>
                </c:pt>
              </c:numCache>
            </c:numRef>
          </c:val>
          <c:extLst xmlns:c16r2="http://schemas.microsoft.com/office/drawing/2015/06/chart">
            <c:ext xmlns:c16="http://schemas.microsoft.com/office/drawing/2014/chart" uri="{C3380CC4-5D6E-409C-BE32-E72D297353CC}">
              <c16:uniqueId val="{0000000E-DCB7-442C-B902-B5F0B24D8D71}"/>
            </c:ext>
          </c:extLst>
        </c:ser>
        <c:dLbls>
          <c:showLegendKey val="0"/>
          <c:showVal val="0"/>
          <c:showCatName val="0"/>
          <c:showSerName val="0"/>
          <c:showPercent val="0"/>
          <c:showBubbleSize val="0"/>
        </c:dLbls>
        <c:axId val="167088128"/>
        <c:axId val="167089664"/>
      </c:areaChart>
      <c:lineChart>
        <c:grouping val="standard"/>
        <c:varyColors val="0"/>
        <c:ser>
          <c:idx val="0"/>
          <c:order val="15"/>
          <c:tx>
            <c:strRef>
              <c:f>'5.2_5.3'!$W$23</c:f>
              <c:strCache>
                <c:ptCount val="1"/>
                <c:pt idx="0">
                  <c:v>Carbon Intensity (gCO2/KWh)</c:v>
                </c:pt>
              </c:strCache>
            </c:strRef>
          </c:tx>
          <c:spPr>
            <a:ln>
              <a:solidFill>
                <a:sysClr val="windowText" lastClr="000000"/>
              </a:solidFill>
            </a:ln>
          </c:spPr>
          <c:marker>
            <c:symbol val="none"/>
          </c:marker>
          <c:cat>
            <c:numRef>
              <c:f>'5.2_5.3'!$X$48:$BH$48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'5.2_5.3'!$X$23:$BH$23</c:f>
              <c:numCache>
                <c:formatCode>#,##0.0</c:formatCode>
                <c:ptCount val="37"/>
                <c:pt idx="3">
                  <c:v>266</c:v>
                </c:pt>
                <c:pt idx="4">
                  <c:v>165.6583</c:v>
                </c:pt>
                <c:pt idx="5">
                  <c:v>156.61959999999999</c:v>
                </c:pt>
                <c:pt idx="6">
                  <c:v>148.7784</c:v>
                </c:pt>
                <c:pt idx="7">
                  <c:v>144.71</c:v>
                </c:pt>
                <c:pt idx="8">
                  <c:v>117.2833</c:v>
                </c:pt>
                <c:pt idx="9">
                  <c:v>119.7865</c:v>
                </c:pt>
                <c:pt idx="10">
                  <c:v>119.35290000000001</c:v>
                </c:pt>
                <c:pt idx="11">
                  <c:v>108.6473</c:v>
                </c:pt>
                <c:pt idx="12">
                  <c:v>91.047939999999997</c:v>
                </c:pt>
                <c:pt idx="13">
                  <c:v>84.570229999999995</c:v>
                </c:pt>
                <c:pt idx="14">
                  <c:v>82.466309999999993</c:v>
                </c:pt>
                <c:pt idx="15">
                  <c:v>77.212490000000003</c:v>
                </c:pt>
                <c:pt idx="16">
                  <c:v>74.833690000000004</c:v>
                </c:pt>
                <c:pt idx="17">
                  <c:v>74.738960000000006</c:v>
                </c:pt>
                <c:pt idx="18">
                  <c:v>63.445860000000003</c:v>
                </c:pt>
                <c:pt idx="19">
                  <c:v>59.743259999999999</c:v>
                </c:pt>
                <c:pt idx="20">
                  <c:v>51.784860000000002</c:v>
                </c:pt>
                <c:pt idx="21">
                  <c:v>46.48</c:v>
                </c:pt>
                <c:pt idx="22">
                  <c:v>43.420430000000003</c:v>
                </c:pt>
                <c:pt idx="23">
                  <c:v>40.090919999999997</c:v>
                </c:pt>
                <c:pt idx="24">
                  <c:v>37.336880000000001</c:v>
                </c:pt>
                <c:pt idx="25">
                  <c:v>36.155990000000003</c:v>
                </c:pt>
                <c:pt idx="26">
                  <c:v>32.098370000000003</c:v>
                </c:pt>
                <c:pt idx="27">
                  <c:v>32.292149999999999</c:v>
                </c:pt>
                <c:pt idx="28">
                  <c:v>32.247439999999997</c:v>
                </c:pt>
                <c:pt idx="29">
                  <c:v>32.208849999999998</c:v>
                </c:pt>
                <c:pt idx="30">
                  <c:v>31.595109999999998</c:v>
                </c:pt>
                <c:pt idx="31">
                  <c:v>32.436869999999999</c:v>
                </c:pt>
                <c:pt idx="32">
                  <c:v>33.18732</c:v>
                </c:pt>
                <c:pt idx="33">
                  <c:v>33.151919999999997</c:v>
                </c:pt>
                <c:pt idx="34">
                  <c:v>33.146369999999997</c:v>
                </c:pt>
                <c:pt idx="35">
                  <c:v>32.730820000000001</c:v>
                </c:pt>
                <c:pt idx="36">
                  <c:v>32.233460000000001</c:v>
                </c:pt>
              </c:numCache>
            </c:numRef>
          </c:val>
          <c:smooth val="0"/>
          <c:extLst xmlns:c16r2="http://schemas.microsoft.com/office/drawing/2015/06/chart">
            <c:ext xmlns:c16="http://schemas.microsoft.com/office/drawing/2014/chart" uri="{C3380CC4-5D6E-409C-BE32-E72D297353CC}">
              <c16:uniqueId val="{0000000F-DCB7-442C-B902-B5F0B24D8D71}"/>
            </c:ext>
          </c:extLst>
        </c:ser>
        <c:dLbls>
          <c:showLegendKey val="0"/>
          <c:showVal val="0"/>
          <c:showCatName val="0"/>
          <c:showSerName val="0"/>
          <c:showPercent val="0"/>
          <c:showBubbleSize val="0"/>
        </c:dLbls>
        <c:marker val="1"/>
        <c:smooth val="0"/>
        <c:axId val="167093760"/>
        <c:axId val="167091584"/>
      </c:lineChart>
      <c:dateAx>
        <c:axId val="167088128"/>
        <c:scaling>
          <c:orientation val="minMax"/>
        </c:scaling>
        <c:delete val="0"/>
        <c:axPos val="b"/>
        <c:numFmt formatCode="yyyy" sourceLinked="1"/>
        <c:majorTickMark val="out"/>
        <c:minorTickMark val="none"/>
        <c:tickLblPos val="low"/>
        <c:crossAx val="167089664"/>
        <c:crosses val="autoZero"/>
        <c:auto val="1"/>
        <c:lblOffset val="100"/>
        <c:baseTimeUnit val="days"/>
        <c:majorUnit val="5"/>
        <c:minorUnit val="5"/>
      </c:dateAx>
      <c:valAx>
        <c:axId val="167089664"/>
        <c:scaling>
          <c:orientation val="minMax"/>
          <c:max val="500"/>
          <c:min val="-100"/>
        </c:scaling>
        <c:delete val="0"/>
        <c:axPos val="l"/>
        <c:majorGridlines>
          <c:spPr>
            <a:ln>
              <a:solidFill>
                <a:schemeClr val="bg1">
                  <a:lumMod val="75000"/>
                </a:schemeClr>
              </a:solidFill>
            </a:ln>
          </c:spPr>
        </c:majorGridlines>
        <c:title>
          <c:tx>
            <c:rich>
              <a:bodyPr rot="-5400000" vert="horz"/>
              <a:lstStyle/>
              <a:p>
                <a:pPr>
                  <a:defRPr/>
                </a:pPr>
                <a:r>
                  <a:rPr lang="en-US"/>
                  <a:t>Total generation output per technology (TWh)</a:t>
                </a:r>
              </a:p>
            </c:rich>
          </c:tx>
          <c:overlay val="0"/>
        </c:title>
        <c:numFmt formatCode="_(* #,##0_);_(* \(#,##0\);_(* &quot;-&quot;_);_(@_)" sourceLinked="0"/>
        <c:majorTickMark val="out"/>
        <c:minorTickMark val="none"/>
        <c:tickLblPos val="nextTo"/>
        <c:crossAx val="167088128"/>
        <c:crosses val="autoZero"/>
        <c:crossBetween val="between"/>
        <c:majorUnit val="50"/>
      </c:valAx>
      <c:valAx>
        <c:axId val="167091584"/>
        <c:scaling>
          <c:orientation val="minMax"/>
          <c:max val="300"/>
          <c:min val="-25"/>
        </c:scaling>
        <c:delete val="0"/>
        <c:axPos val="r"/>
        <c:title>
          <c:tx>
            <c:rich>
              <a:bodyPr rot="-5400000" vert="horz"/>
              <a:lstStyle/>
              <a:p>
                <a:pPr>
                  <a:defRPr/>
                </a:pPr>
                <a:r>
                  <a:rPr lang="en-US"/>
                  <a:t>Carbon Intensity (gCO</a:t>
                </a:r>
                <a:r>
                  <a:rPr lang="en-US" baseline="-25000"/>
                  <a:t>2</a:t>
                </a:r>
                <a:r>
                  <a:rPr lang="en-US"/>
                  <a:t>/KWh)</a:t>
                </a:r>
              </a:p>
            </c:rich>
          </c:tx>
          <c:overlay val="0"/>
        </c:title>
        <c:numFmt formatCode="_(* #,##0_);[White]_(* \(#,##0\);_(* &quot;-&quot;_);_(@_)" sourceLinked="0"/>
        <c:majorTickMark val="out"/>
        <c:minorTickMark val="none"/>
        <c:tickLblPos val="nextTo"/>
        <c:crossAx val="167093760"/>
        <c:crosses val="max"/>
        <c:crossBetween val="between"/>
        <c:majorUnit val="25"/>
      </c:valAx>
      <c:dateAx>
        <c:axId val="167093760"/>
        <c:scaling>
          <c:orientation val="minMax"/>
        </c:scaling>
        <c:delete val="1"/>
        <c:axPos val="b"/>
        <c:numFmt formatCode="yyyy" sourceLinked="1"/>
        <c:majorTickMark val="out"/>
        <c:minorTickMark val="none"/>
        <c:tickLblPos val="nextTo"/>
        <c:crossAx val="167091584"/>
        <c:crosses val="autoZero"/>
        <c:auto val="1"/>
        <c:lblOffset val="100"/>
        <c:baseTimeUnit val="days"/>
      </c:dateAx>
    </c:plotArea>
    <c:legend>
      <c:legendPos val="b"/>
      <c:legendEntry>
        <c:idx val="1"/>
        <c:delete val="1"/>
      </c:legendEntry>
      <c:layout>
        <c:manualLayout>
          <c:xMode val="edge"/>
          <c:yMode val="edge"/>
          <c:x val="7.6346380714186923E-2"/>
          <c:y val="0.81399300438788824"/>
          <c:w val="0.88089258082329436"/>
          <c:h val="0.16670743322544021"/>
        </c:manualLayout>
      </c:layout>
      <c:overlay val="0"/>
    </c:legend>
    <c:plotVisOnly val="0"/>
    <c:dispBlanksAs val="gap"/>
    <c:showDLblsOverMax val="0"/>
  </c:chart>
  <c:spPr>
    <a:noFill/>
    <a:ln>
      <a:noFill/>
    </a:ln>
  </c:sp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3920287172803749E-2"/>
          <c:y val="5.3214441944756906E-2"/>
          <c:w val="0.87335029266839126"/>
          <c:h val="0.77814571437056512"/>
        </c:manualLayout>
      </c:layout>
      <c:lineChart>
        <c:grouping val="standard"/>
        <c:varyColors val="0"/>
        <c:ser>
          <c:idx val="2"/>
          <c:order val="0"/>
          <c:tx>
            <c:strRef>
              <c:f>'5.4'!$L$8</c:f>
              <c:strCache>
                <c:ptCount val="1"/>
                <c:pt idx="0">
                  <c:v>Community Renewables</c:v>
                </c:pt>
              </c:strCache>
            </c:strRef>
          </c:tx>
          <c:spPr>
            <a:ln>
              <a:solidFill>
                <a:srgbClr val="E64097"/>
              </a:solidFill>
            </a:ln>
          </c:spPr>
          <c:marker>
            <c:symbol val="none"/>
          </c:marker>
          <c:cat>
            <c:numRef>
              <c:f>'5.4'!$M$7:$AT$7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'5.4'!$M$8:$AT$8</c:f>
              <c:numCache>
                <c:formatCode>_-* #,##0.0_-;\-* #,##0.0_-;_-* "-"??_-;_-@_-</c:formatCode>
                <c:ptCount val="34"/>
                <c:pt idx="0">
                  <c:v>12.403824780069989</c:v>
                </c:pt>
                <c:pt idx="1">
                  <c:v>13.218020000000001</c:v>
                </c:pt>
                <c:pt idx="2">
                  <c:v>14.02577</c:v>
                </c:pt>
                <c:pt idx="3">
                  <c:v>14.95998</c:v>
                </c:pt>
                <c:pt idx="4">
                  <c:v>16.055669999999999</c:v>
                </c:pt>
                <c:pt idx="5">
                  <c:v>17.36215</c:v>
                </c:pt>
                <c:pt idx="6">
                  <c:v>18.989509999999999</c:v>
                </c:pt>
                <c:pt idx="7">
                  <c:v>20.70045</c:v>
                </c:pt>
                <c:pt idx="8">
                  <c:v>22.668950000000002</c:v>
                </c:pt>
                <c:pt idx="9">
                  <c:v>24.602349999999998</c:v>
                </c:pt>
                <c:pt idx="10">
                  <c:v>26.51117</c:v>
                </c:pt>
                <c:pt idx="11">
                  <c:v>28.52807</c:v>
                </c:pt>
                <c:pt idx="12">
                  <c:v>30.707409999999999</c:v>
                </c:pt>
                <c:pt idx="13">
                  <c:v>33.036799999999999</c:v>
                </c:pt>
                <c:pt idx="14">
                  <c:v>35.690529999999995</c:v>
                </c:pt>
                <c:pt idx="15">
                  <c:v>38.992069999999998</c:v>
                </c:pt>
                <c:pt idx="16">
                  <c:v>42.123620000000003</c:v>
                </c:pt>
                <c:pt idx="17">
                  <c:v>45.216920000000002</c:v>
                </c:pt>
                <c:pt idx="18">
                  <c:v>48.204440000000005</c:v>
                </c:pt>
                <c:pt idx="19">
                  <c:v>51.052750000000003</c:v>
                </c:pt>
                <c:pt idx="20">
                  <c:v>53.564300000000003</c:v>
                </c:pt>
                <c:pt idx="21">
                  <c:v>55.248930000000001</c:v>
                </c:pt>
                <c:pt idx="22">
                  <c:v>56.695169999999997</c:v>
                </c:pt>
                <c:pt idx="23">
                  <c:v>57.91431</c:v>
                </c:pt>
                <c:pt idx="24">
                  <c:v>58.807209999999998</c:v>
                </c:pt>
                <c:pt idx="25">
                  <c:v>59.673690000000001</c:v>
                </c:pt>
                <c:pt idx="26">
                  <c:v>60.521999999999998</c:v>
                </c:pt>
                <c:pt idx="27">
                  <c:v>61.35539</c:v>
                </c:pt>
                <c:pt idx="28">
                  <c:v>62.177759999999999</c:v>
                </c:pt>
                <c:pt idx="29">
                  <c:v>62.991769999999995</c:v>
                </c:pt>
                <c:pt idx="30">
                  <c:v>63.799080000000004</c:v>
                </c:pt>
                <c:pt idx="31">
                  <c:v>64.602010000000007</c:v>
                </c:pt>
                <c:pt idx="32">
                  <c:v>65.402540000000002</c:v>
                </c:pt>
                <c:pt idx="33">
                  <c:v>66.201639999999998</c:v>
                </c:pt>
              </c:numCache>
            </c:numRef>
          </c:val>
          <c:smooth val="0"/>
          <c:extLst xmlns:c16r2="http://schemas.microsoft.com/office/drawing/2015/06/chart">
            <c:ext xmlns:c16="http://schemas.microsoft.com/office/drawing/2014/chart" uri="{C3380CC4-5D6E-409C-BE32-E72D297353CC}">
              <c16:uniqueId val="{00000000-9DC6-4478-A193-269CDBA5E499}"/>
            </c:ext>
          </c:extLst>
        </c:ser>
        <c:ser>
          <c:idx val="3"/>
          <c:order val="1"/>
          <c:tx>
            <c:strRef>
              <c:f>'5.4'!$L$9</c:f>
              <c:strCache>
                <c:ptCount val="1"/>
                <c:pt idx="0">
                  <c:v>Two Degrees</c:v>
                </c:pt>
              </c:strCache>
            </c:strRef>
          </c:tx>
          <c:spPr>
            <a:ln>
              <a:solidFill>
                <a:srgbClr val="78A22F"/>
              </a:solidFill>
            </a:ln>
          </c:spPr>
          <c:marker>
            <c:symbol val="none"/>
          </c:marker>
          <c:cat>
            <c:numRef>
              <c:f>'5.4'!$M$7:$AT$7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'5.4'!$M$9:$AT$9</c:f>
              <c:numCache>
                <c:formatCode>_-* #,##0.0_-;\-* #,##0.0_-;_-* "-"??_-;_-@_-</c:formatCode>
                <c:ptCount val="34"/>
                <c:pt idx="0">
                  <c:v>12.403824780069989</c:v>
                </c:pt>
                <c:pt idx="1">
                  <c:v>13.39673</c:v>
                </c:pt>
                <c:pt idx="2">
                  <c:v>14.114850000000001</c:v>
                </c:pt>
                <c:pt idx="3">
                  <c:v>14.67292</c:v>
                </c:pt>
                <c:pt idx="4">
                  <c:v>15.1044</c:v>
                </c:pt>
                <c:pt idx="5">
                  <c:v>15.729239999999999</c:v>
                </c:pt>
                <c:pt idx="6">
                  <c:v>16.530650000000001</c:v>
                </c:pt>
                <c:pt idx="7">
                  <c:v>17.349520000000002</c:v>
                </c:pt>
                <c:pt idx="8">
                  <c:v>18.19341</c:v>
                </c:pt>
                <c:pt idx="9">
                  <c:v>19.084979999999998</c:v>
                </c:pt>
                <c:pt idx="10">
                  <c:v>20.10575</c:v>
                </c:pt>
                <c:pt idx="11">
                  <c:v>21.308419999999998</c:v>
                </c:pt>
                <c:pt idx="12">
                  <c:v>22.539680000000001</c:v>
                </c:pt>
                <c:pt idx="13">
                  <c:v>24.274750000000001</c:v>
                </c:pt>
                <c:pt idx="14">
                  <c:v>26.561139999999998</c:v>
                </c:pt>
                <c:pt idx="15">
                  <c:v>29.286009999999997</c:v>
                </c:pt>
                <c:pt idx="16">
                  <c:v>31.933619999999998</c:v>
                </c:pt>
                <c:pt idx="17">
                  <c:v>34.649059999999999</c:v>
                </c:pt>
                <c:pt idx="18">
                  <c:v>36.652099999999997</c:v>
                </c:pt>
                <c:pt idx="19">
                  <c:v>37.697279999999999</c:v>
                </c:pt>
                <c:pt idx="20">
                  <c:v>38.588569999999997</c:v>
                </c:pt>
                <c:pt idx="21">
                  <c:v>39.352730000000001</c:v>
                </c:pt>
                <c:pt idx="22">
                  <c:v>40.306489999999997</c:v>
                </c:pt>
                <c:pt idx="23">
                  <c:v>41.07011</c:v>
                </c:pt>
                <c:pt idx="24">
                  <c:v>41.698180000000001</c:v>
                </c:pt>
                <c:pt idx="25">
                  <c:v>42.144400000000005</c:v>
                </c:pt>
                <c:pt idx="26">
                  <c:v>42.416330000000002</c:v>
                </c:pt>
                <c:pt idx="27">
                  <c:v>42.546030000000002</c:v>
                </c:pt>
                <c:pt idx="28">
                  <c:v>42.691449999999996</c:v>
                </c:pt>
                <c:pt idx="29">
                  <c:v>42.836480000000002</c:v>
                </c:pt>
                <c:pt idx="30">
                  <c:v>42.981839999999998</c:v>
                </c:pt>
                <c:pt idx="31">
                  <c:v>43.191459999999999</c:v>
                </c:pt>
                <c:pt idx="32">
                  <c:v>43.440620000000003</c:v>
                </c:pt>
                <c:pt idx="33">
                  <c:v>43.730110000000003</c:v>
                </c:pt>
              </c:numCache>
            </c:numRef>
          </c:val>
          <c:smooth val="0"/>
          <c:extLst xmlns:c16r2="http://schemas.microsoft.com/office/drawing/2015/06/chart">
            <c:ext xmlns:c16="http://schemas.microsoft.com/office/drawing/2014/chart" uri="{C3380CC4-5D6E-409C-BE32-E72D297353CC}">
              <c16:uniqueId val="{00000001-9DC6-4478-A193-269CDBA5E499}"/>
            </c:ext>
          </c:extLst>
        </c:ser>
        <c:ser>
          <c:idx val="4"/>
          <c:order val="2"/>
          <c:tx>
            <c:strRef>
              <c:f>'5.4'!$L$10</c:f>
              <c:strCache>
                <c:ptCount val="1"/>
                <c:pt idx="0">
                  <c:v>Steady Progression</c:v>
                </c:pt>
              </c:strCache>
            </c:strRef>
          </c:tx>
          <c:spPr>
            <a:ln>
              <a:solidFill>
                <a:srgbClr val="FFC222"/>
              </a:solidFill>
            </a:ln>
          </c:spPr>
          <c:marker>
            <c:symbol val="none"/>
          </c:marker>
          <c:cat>
            <c:numRef>
              <c:f>'5.4'!$M$7:$AT$7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'5.4'!$M$10:$AT$10</c:f>
              <c:numCache>
                <c:formatCode>_-* #,##0.0_-;\-* #,##0.0_-;_-* "-"??_-;_-@_-</c:formatCode>
                <c:ptCount val="34"/>
                <c:pt idx="0">
                  <c:v>12.403824780069989</c:v>
                </c:pt>
                <c:pt idx="1">
                  <c:v>12.93375</c:v>
                </c:pt>
                <c:pt idx="2">
                  <c:v>13.346260000000001</c:v>
                </c:pt>
                <c:pt idx="3">
                  <c:v>13.67259</c:v>
                </c:pt>
                <c:pt idx="4">
                  <c:v>13.90757</c:v>
                </c:pt>
                <c:pt idx="5">
                  <c:v>14.125069999999999</c:v>
                </c:pt>
                <c:pt idx="6">
                  <c:v>14.32751</c:v>
                </c:pt>
                <c:pt idx="7">
                  <c:v>14.525319999999999</c:v>
                </c:pt>
                <c:pt idx="8">
                  <c:v>14.73198</c:v>
                </c:pt>
                <c:pt idx="9">
                  <c:v>14.95956</c:v>
                </c:pt>
                <c:pt idx="10">
                  <c:v>15.2561</c:v>
                </c:pt>
                <c:pt idx="11">
                  <c:v>15.601360000000001</c:v>
                </c:pt>
                <c:pt idx="12">
                  <c:v>15.98964</c:v>
                </c:pt>
                <c:pt idx="13">
                  <c:v>16.428799999999999</c:v>
                </c:pt>
                <c:pt idx="14">
                  <c:v>16.930119999999999</c:v>
                </c:pt>
                <c:pt idx="15">
                  <c:v>17.625310000000002</c:v>
                </c:pt>
                <c:pt idx="16">
                  <c:v>18.760939999999998</c:v>
                </c:pt>
                <c:pt idx="17">
                  <c:v>20.12323</c:v>
                </c:pt>
                <c:pt idx="18">
                  <c:v>21.85042</c:v>
                </c:pt>
                <c:pt idx="19">
                  <c:v>23.350660000000001</c:v>
                </c:pt>
                <c:pt idx="20">
                  <c:v>24.440200000000001</c:v>
                </c:pt>
                <c:pt idx="21">
                  <c:v>25.0793</c:v>
                </c:pt>
                <c:pt idx="22">
                  <c:v>25.52364</c:v>
                </c:pt>
                <c:pt idx="23">
                  <c:v>25.896939999999997</c:v>
                </c:pt>
                <c:pt idx="24">
                  <c:v>26.170720000000003</c:v>
                </c:pt>
                <c:pt idx="25">
                  <c:v>26.379930000000002</c:v>
                </c:pt>
                <c:pt idx="26">
                  <c:v>26.547619999999998</c:v>
                </c:pt>
                <c:pt idx="27">
                  <c:v>26.687740000000002</c:v>
                </c:pt>
                <c:pt idx="28">
                  <c:v>26.809650000000001</c:v>
                </c:pt>
                <c:pt idx="29">
                  <c:v>26.920669999999998</c:v>
                </c:pt>
                <c:pt idx="30">
                  <c:v>27.023889999999998</c:v>
                </c:pt>
                <c:pt idx="31">
                  <c:v>27.12219</c:v>
                </c:pt>
                <c:pt idx="32">
                  <c:v>27.217290000000002</c:v>
                </c:pt>
                <c:pt idx="33">
                  <c:v>27.310509999999997</c:v>
                </c:pt>
              </c:numCache>
            </c:numRef>
          </c:val>
          <c:smooth val="0"/>
          <c:extLst xmlns:c16r2="http://schemas.microsoft.com/office/drawing/2015/06/chart">
            <c:ext xmlns:c16="http://schemas.microsoft.com/office/drawing/2014/chart" uri="{C3380CC4-5D6E-409C-BE32-E72D297353CC}">
              <c16:uniqueId val="{00000002-9DC6-4478-A193-269CDBA5E499}"/>
            </c:ext>
          </c:extLst>
        </c:ser>
        <c:ser>
          <c:idx val="0"/>
          <c:order val="3"/>
          <c:tx>
            <c:strRef>
              <c:f>'5.4'!$L$11</c:f>
              <c:strCache>
                <c:ptCount val="1"/>
                <c:pt idx="0">
                  <c:v>Consumer Evolution</c:v>
                </c:pt>
              </c:strCache>
            </c:strRef>
          </c:tx>
          <c:spPr>
            <a:ln>
              <a:solidFill>
                <a:srgbClr val="1D1160"/>
              </a:solidFill>
            </a:ln>
          </c:spPr>
          <c:marker>
            <c:symbol val="none"/>
          </c:marker>
          <c:cat>
            <c:numRef>
              <c:f>'5.4'!$M$7:$AT$7</c:f>
              <c:numCache>
                <c:formatCode>yyyy</c:formatCode>
                <c:ptCount val="34"/>
                <c:pt idx="0">
                  <c:v>42736</c:v>
                </c:pt>
                <c:pt idx="1">
                  <c:v>43101</c:v>
                </c:pt>
                <c:pt idx="2">
                  <c:v>43466</c:v>
                </c:pt>
                <c:pt idx="3">
                  <c:v>43831</c:v>
                </c:pt>
                <c:pt idx="4">
                  <c:v>44197</c:v>
                </c:pt>
                <c:pt idx="5">
                  <c:v>44562</c:v>
                </c:pt>
                <c:pt idx="6">
                  <c:v>44927</c:v>
                </c:pt>
                <c:pt idx="7">
                  <c:v>45292</c:v>
                </c:pt>
                <c:pt idx="8">
                  <c:v>45658</c:v>
                </c:pt>
                <c:pt idx="9">
                  <c:v>46023</c:v>
                </c:pt>
                <c:pt idx="10">
                  <c:v>46388</c:v>
                </c:pt>
                <c:pt idx="11">
                  <c:v>46753</c:v>
                </c:pt>
                <c:pt idx="12">
                  <c:v>47119</c:v>
                </c:pt>
                <c:pt idx="13">
                  <c:v>47484</c:v>
                </c:pt>
                <c:pt idx="14">
                  <c:v>47849</c:v>
                </c:pt>
                <c:pt idx="15">
                  <c:v>48214</c:v>
                </c:pt>
                <c:pt idx="16">
                  <c:v>48580</c:v>
                </c:pt>
                <c:pt idx="17">
                  <c:v>48945</c:v>
                </c:pt>
                <c:pt idx="18">
                  <c:v>49310</c:v>
                </c:pt>
                <c:pt idx="19">
                  <c:v>49675</c:v>
                </c:pt>
                <c:pt idx="20">
                  <c:v>50041</c:v>
                </c:pt>
                <c:pt idx="21">
                  <c:v>50406</c:v>
                </c:pt>
                <c:pt idx="22">
                  <c:v>50771</c:v>
                </c:pt>
                <c:pt idx="23">
                  <c:v>51136</c:v>
                </c:pt>
                <c:pt idx="24">
                  <c:v>51502</c:v>
                </c:pt>
                <c:pt idx="25">
                  <c:v>51867</c:v>
                </c:pt>
                <c:pt idx="26">
                  <c:v>52232</c:v>
                </c:pt>
                <c:pt idx="27">
                  <c:v>52597</c:v>
                </c:pt>
                <c:pt idx="28">
                  <c:v>52963</c:v>
                </c:pt>
                <c:pt idx="29">
                  <c:v>53328</c:v>
                </c:pt>
                <c:pt idx="30">
                  <c:v>53693</c:v>
                </c:pt>
                <c:pt idx="31">
                  <c:v>54058</c:v>
                </c:pt>
                <c:pt idx="32">
                  <c:v>54424</c:v>
                </c:pt>
                <c:pt idx="33">
                  <c:v>54789</c:v>
                </c:pt>
              </c:numCache>
            </c:numRef>
          </c:cat>
          <c:val>
            <c:numRef>
              <c:f>'5.4'!$M$11:$AT$11</c:f>
              <c:numCache>
                <c:formatCode>_-* #,##0.0_-;\-* #,##0.0_-;_-* "-"??_-;_-@_-</c:formatCode>
                <c:ptCount val="34"/>
                <c:pt idx="0">
                  <c:v>12.403824780069989</c:v>
                </c:pt>
                <c:pt idx="1">
                  <c:v>12.93375</c:v>
                </c:pt>
                <c:pt idx="2">
                  <c:v>13.38374</c:v>
                </c:pt>
                <c:pt idx="3">
                  <c:v>13.87791</c:v>
                </c:pt>
                <c:pt idx="4">
                  <c:v>14.335790000000001</c:v>
                </c:pt>
                <c:pt idx="5">
                  <c:v>14.868559999999999</c:v>
                </c:pt>
                <c:pt idx="6">
                  <c:v>15.406420000000001</c:v>
                </c:pt>
                <c:pt idx="7">
                  <c:v>15.944979999999999</c:v>
                </c:pt>
                <c:pt idx="8">
                  <c:v>16.477330000000002</c:v>
                </c:pt>
                <c:pt idx="9">
                  <c:v>17.021009999999997</c:v>
                </c:pt>
                <c:pt idx="10">
                  <c:v>17.610790000000001</c:v>
                </c:pt>
                <c:pt idx="11">
                  <c:v>18.302259999999997</c:v>
                </c:pt>
                <c:pt idx="12">
                  <c:v>19.00244</c:v>
                </c:pt>
                <c:pt idx="13">
                  <c:v>19.772929999999999</c:v>
                </c:pt>
                <c:pt idx="14">
                  <c:v>20.626669999999997</c:v>
                </c:pt>
                <c:pt idx="15">
                  <c:v>21.686959999999999</c:v>
                </c:pt>
                <c:pt idx="16">
                  <c:v>23.207999999999998</c:v>
                </c:pt>
                <c:pt idx="17">
                  <c:v>24.97692</c:v>
                </c:pt>
                <c:pt idx="18">
                  <c:v>27.13382</c:v>
                </c:pt>
                <c:pt idx="19">
                  <c:v>28.956479999999999</c:v>
                </c:pt>
                <c:pt idx="20">
                  <c:v>30.338639999999998</c:v>
                </c:pt>
                <c:pt idx="21">
                  <c:v>31.236319999999999</c:v>
                </c:pt>
                <c:pt idx="22">
                  <c:v>31.901040000000002</c:v>
                </c:pt>
                <c:pt idx="23">
                  <c:v>32.46931</c:v>
                </c:pt>
                <c:pt idx="24">
                  <c:v>32.938069999999996</c:v>
                </c:pt>
                <c:pt idx="25">
                  <c:v>33.34225</c:v>
                </c:pt>
                <c:pt idx="26">
                  <c:v>33.704920000000001</c:v>
                </c:pt>
                <c:pt idx="27">
                  <c:v>34.04</c:v>
                </c:pt>
                <c:pt idx="28">
                  <c:v>34.35689</c:v>
                </c:pt>
                <c:pt idx="29">
                  <c:v>34.662879999999994</c:v>
                </c:pt>
                <c:pt idx="30">
                  <c:v>34.961080000000003</c:v>
                </c:pt>
                <c:pt idx="31">
                  <c:v>35.254349999999995</c:v>
                </c:pt>
                <c:pt idx="32">
                  <c:v>35.544419999999995</c:v>
                </c:pt>
                <c:pt idx="33">
                  <c:v>35.832620000000006</c:v>
                </c:pt>
              </c:numCache>
            </c:numRef>
          </c:val>
          <c:smooth val="0"/>
          <c:extLst xmlns:c16r2="http://schemas.microsoft.com/office/drawing/2015/06/chart">
            <c:ext xmlns:c16="http://schemas.microsoft.com/office/drawing/2014/chart" uri="{C3380CC4-5D6E-409C-BE32-E72D297353CC}">
              <c16:uniqueId val="{00000003-9DC6-4478-A193-269CDBA5E499}"/>
            </c:ext>
          </c:extLst>
        </c:ser>
        <c:dLbls>
          <c:showLegendKey val="0"/>
          <c:showVal val="0"/>
          <c:showCatName val="0"/>
          <c:showSerName val="0"/>
          <c:showPercent val="0"/>
          <c:showBubbleSize val="0"/>
        </c:dLbls>
        <c:marker val="1"/>
        <c:smooth val="0"/>
        <c:axId val="167253504"/>
        <c:axId val="167255040"/>
      </c:lineChart>
      <c:dateAx>
        <c:axId val="167253504"/>
        <c:scaling>
          <c:orientation val="minMax"/>
          <c:min val="42005"/>
        </c:scaling>
        <c:delete val="0"/>
        <c:axPos val="b"/>
        <c:numFmt formatCode="yyyy" sourceLinked="1"/>
        <c:majorTickMark val="out"/>
        <c:minorTickMark val="out"/>
        <c:tickLblPos val="nextTo"/>
        <c:txPr>
          <a:bodyPr rot="0" vert="horz"/>
          <a:lstStyle/>
          <a:p>
            <a:pPr>
              <a:defRPr/>
            </a:pPr>
            <a:endParaRPr lang="en-US"/>
          </a:p>
        </c:txPr>
        <c:crossAx val="167255040"/>
        <c:crosses val="autoZero"/>
        <c:auto val="1"/>
        <c:lblOffset val="100"/>
        <c:baseTimeUnit val="years"/>
        <c:majorUnit val="5"/>
        <c:minorUnit val="5"/>
        <c:minorTimeUnit val="years"/>
      </c:dateAx>
      <c:valAx>
        <c:axId val="167255040"/>
        <c:scaling>
          <c:orientation val="minMax"/>
          <c:max val="70"/>
          <c:min val="0"/>
        </c:scaling>
        <c:delete val="0"/>
        <c:axPos val="l"/>
        <c:majorGridlines>
          <c:spPr>
            <a:ln>
              <a:solidFill>
                <a:sysClr val="window" lastClr="FFFFFF">
                  <a:lumMod val="75000"/>
                </a:sysClr>
              </a:solidFill>
            </a:ln>
          </c:spPr>
        </c:majorGridlines>
        <c:title>
          <c:tx>
            <c:strRef>
              <c:f>'5.4'!$L$6</c:f>
              <c:strCache>
                <c:ptCount val="1"/>
                <c:pt idx="0">
                  <c:v>Installed solar capacity (GW) - </c:v>
                </c:pt>
              </c:strCache>
            </c:strRef>
          </c:tx>
          <c:layout>
            <c:manualLayout>
              <c:xMode val="edge"/>
              <c:yMode val="edge"/>
              <c:x val="1.572660843887164E-2"/>
              <c:y val="0.19549012722886347"/>
            </c:manualLayout>
          </c:layout>
          <c:overlay val="0"/>
          <c:txPr>
            <a:bodyPr rot="-5400000" vert="horz"/>
            <a:lstStyle/>
            <a:p>
              <a:pPr>
                <a:defRPr/>
              </a:pPr>
              <a:endParaRPr lang="en-US"/>
            </a:p>
          </c:txPr>
        </c:title>
        <c:numFmt formatCode="0" sourceLinked="0"/>
        <c:majorTickMark val="out"/>
        <c:minorTickMark val="none"/>
        <c:tickLblPos val="nextTo"/>
        <c:crossAx val="167253504"/>
        <c:crosses val="autoZero"/>
        <c:crossBetween val="between"/>
      </c:valAx>
      <c:spPr>
        <a:noFill/>
        <a:ln w="25400">
          <a:noFill/>
        </a:ln>
      </c:spPr>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'5.5'!$L$9</c:f>
              <c:strCache>
                <c:ptCount val="1"/>
                <c:pt idx="0">
                  <c:v>Decentralised Wind</c:v>
                </c:pt>
              </c:strCache>
            </c:strRef>
          </c:tx>
          <c:spPr>
            <a:solidFill>
              <a:srgbClr val="7030A0"/>
            </a:solidFill>
          </c:spPr>
          <c:invertIfNegative val="0"/>
          <c:cat>
            <c:multiLvlStrRef>
              <c:f>'5.5'!$M$7:$T$8</c:f>
              <c:multiLvlStrCache>
                <c:ptCount val="8"/>
                <c:lvl>
                  <c:pt idx="0">
                    <c:v>2030</c:v>
                  </c:pt>
                  <c:pt idx="1">
                    <c:v>2050</c:v>
                  </c:pt>
                  <c:pt idx="2">
                    <c:v>2030</c:v>
                  </c:pt>
                  <c:pt idx="3">
                    <c:v>2050</c:v>
                  </c:pt>
                  <c:pt idx="4">
                    <c:v>2030</c:v>
                  </c:pt>
                  <c:pt idx="5">
                    <c:v>2050</c:v>
                  </c:pt>
                  <c:pt idx="6">
                    <c:v>2030</c:v>
                  </c:pt>
                  <c:pt idx="7">
                    <c:v>2050</c:v>
                  </c:pt>
                </c:lvl>
                <c:lvl>
                  <c:pt idx="0">
                    <c:v>Community Renewables</c:v>
                  </c:pt>
                  <c:pt idx="2">
                    <c:v>Two Degrees</c:v>
                  </c:pt>
                  <c:pt idx="4">
                    <c:v>Steady Progression</c:v>
                  </c:pt>
                  <c:pt idx="6">
                    <c:v>Consumer Evolution</c:v>
                  </c:pt>
                </c:lvl>
              </c:multiLvlStrCache>
            </c:multiLvlStrRef>
          </c:cat>
          <c:val>
            <c:numRef>
              <c:f>'5.5'!$M$9:$T$9</c:f>
              <c:numCache>
                <c:formatCode>0.0</c:formatCode>
                <c:ptCount val="8"/>
                <c:pt idx="0">
                  <c:v>12.349221000000002</c:v>
                </c:pt>
                <c:pt idx="1">
                  <c:v>39.587281000000004</c:v>
                </c:pt>
                <c:pt idx="2">
                  <c:v>7.9464809999999995</c:v>
                </c:pt>
                <c:pt idx="3">
                  <c:v>10.732251</c:v>
                </c:pt>
                <c:pt idx="4">
                  <c:v>6.9456190000000007</c:v>
                </c:pt>
                <c:pt idx="5">
                  <c:v>7.8560910000000002</c:v>
                </c:pt>
                <c:pt idx="6">
                  <c:v>10.342047999999998</c:v>
                </c:pt>
                <c:pt idx="7">
                  <c:v>23.288599999999999</c:v>
                </c:pt>
              </c:numCache>
            </c:numRef>
          </c:val>
          <c:extLst xmlns:c16r2="http://schemas.microsoft.com/office/drawing/2015/06/chart">
            <c:ext xmlns:c16="http://schemas.microsoft.com/office/drawing/2014/chart" uri="{C3380CC4-5D6E-409C-BE32-E72D297353CC}">
              <c16:uniqueId val="{00000000-CB27-4016-9ED2-537FB8511B60}"/>
            </c:ext>
          </c:extLst>
        </c:ser>
        <c:ser>
          <c:idx val="1"/>
          <c:order val="1"/>
          <c:tx>
            <c:strRef>
              <c:f>'5.5'!$L$10</c:f>
              <c:strCache>
                <c:ptCount val="1"/>
                <c:pt idx="0">
                  <c:v>Transmission connected onshore wind</c:v>
                </c:pt>
              </c:strCache>
            </c:strRef>
          </c:tx>
          <c:spPr>
            <a:solidFill>
              <a:srgbClr val="FFFF00"/>
            </a:solidFill>
          </c:spPr>
          <c:invertIfNegative val="0"/>
          <c:cat>
            <c:multiLvlStrRef>
              <c:f>'5.5'!$M$7:$T$8</c:f>
              <c:multiLvlStrCache>
                <c:ptCount val="8"/>
                <c:lvl>
                  <c:pt idx="0">
                    <c:v>2030</c:v>
                  </c:pt>
                  <c:pt idx="1">
                    <c:v>2050</c:v>
                  </c:pt>
                  <c:pt idx="2">
                    <c:v>2030</c:v>
                  </c:pt>
                  <c:pt idx="3">
                    <c:v>2050</c:v>
                  </c:pt>
                  <c:pt idx="4">
                    <c:v>2030</c:v>
                  </c:pt>
                  <c:pt idx="5">
                    <c:v>2050</c:v>
                  </c:pt>
                  <c:pt idx="6">
                    <c:v>2030</c:v>
                  </c:pt>
                  <c:pt idx="7">
                    <c:v>2050</c:v>
                  </c:pt>
                </c:lvl>
                <c:lvl>
                  <c:pt idx="0">
                    <c:v>Community Renewables</c:v>
                  </c:pt>
                  <c:pt idx="2">
                    <c:v>Two Degrees</c:v>
                  </c:pt>
                  <c:pt idx="4">
                    <c:v>Steady Progression</c:v>
                  </c:pt>
                  <c:pt idx="6">
                    <c:v>Consumer Evolution</c:v>
                  </c:pt>
                </c:lvl>
              </c:multiLvlStrCache>
            </c:multiLvlStrRef>
          </c:cat>
          <c:val>
            <c:numRef>
              <c:f>'5.5'!$M$10:$T$10</c:f>
              <c:numCache>
                <c:formatCode>0.0</c:formatCode>
                <c:ptCount val="8"/>
                <c:pt idx="0">
                  <c:v>11.923999999999999</c:v>
                </c:pt>
                <c:pt idx="1">
                  <c:v>11.923999999999999</c:v>
                </c:pt>
                <c:pt idx="2">
                  <c:v>12.423999999999999</c:v>
                </c:pt>
                <c:pt idx="3">
                  <c:v>12.423999999999999</c:v>
                </c:pt>
                <c:pt idx="4">
                  <c:v>9.33</c:v>
                </c:pt>
                <c:pt idx="5">
                  <c:v>9.33</c:v>
                </c:pt>
                <c:pt idx="6">
                  <c:v>10.89</c:v>
                </c:pt>
                <c:pt idx="7">
                  <c:v>10.89</c:v>
                </c:pt>
              </c:numCache>
            </c:numRef>
          </c:val>
          <c:extLst xmlns:c16r2="http://schemas.microsoft.com/office/drawing/2015/06/chart">
            <c:ext xmlns:c16="http://schemas.microsoft.com/office/drawing/2014/chart" uri="{C3380CC4-5D6E-409C-BE32-E72D297353CC}">
              <c16:uniqueId val="{00000001-CB27-4016-9ED2-537FB8511B60}"/>
            </c:ext>
          </c:extLst>
        </c:ser>
        <c:ser>
          <c:idx val="2"/>
          <c:order val="2"/>
          <c:tx>
            <c:strRef>
              <c:f>'5.5'!$L$11</c:f>
              <c:strCache>
                <c:ptCount val="1"/>
                <c:pt idx="0">
                  <c:v>Transmission connected offshore wind</c:v>
                </c:pt>
              </c:strCache>
            </c:strRef>
          </c:tx>
          <c:spPr>
            <a:solidFill>
              <a:schemeClr val="accent1"/>
            </a:solidFill>
          </c:spPr>
          <c:invertIfNegative val="0"/>
          <c:cat>
            <c:multiLvlStrRef>
              <c:f>'5.5'!$M$7:$T$8</c:f>
              <c:multiLvlStrCache>
                <c:ptCount val="8"/>
                <c:lvl>
                  <c:pt idx="0">
                    <c:v>2030</c:v>
                  </c:pt>
                  <c:pt idx="1">
                    <c:v>2050</c:v>
                  </c:pt>
                  <c:pt idx="2">
                    <c:v>2030</c:v>
                  </c:pt>
                  <c:pt idx="3">
                    <c:v>2050</c:v>
                  </c:pt>
                  <c:pt idx="4">
                    <c:v>2030</c:v>
                  </c:pt>
                  <c:pt idx="5">
                    <c:v>2050</c:v>
                  </c:pt>
                  <c:pt idx="6">
                    <c:v>2030</c:v>
                  </c:pt>
                  <c:pt idx="7">
                    <c:v>2050</c:v>
                  </c:pt>
                </c:lvl>
                <c:lvl>
                  <c:pt idx="0">
                    <c:v>Community Renewables</c:v>
                  </c:pt>
                  <c:pt idx="2">
                    <c:v>Two Degrees</c:v>
                  </c:pt>
                  <c:pt idx="4">
                    <c:v>Steady Progression</c:v>
                  </c:pt>
                  <c:pt idx="6">
                    <c:v>Consumer Evolution</c:v>
                  </c:pt>
                </c:lvl>
              </c:multiLvlStrCache>
            </c:multiLvlStrRef>
          </c:cat>
          <c:val>
            <c:numRef>
              <c:f>'5.5'!$M$11:$T$11</c:f>
              <c:numCache>
                <c:formatCode>0.0</c:formatCode>
                <c:ptCount val="8"/>
                <c:pt idx="0">
                  <c:v>22.751000000000001</c:v>
                </c:pt>
                <c:pt idx="1">
                  <c:v>31.710999999999999</c:v>
                </c:pt>
                <c:pt idx="2">
                  <c:v>29.100999999999999</c:v>
                </c:pt>
                <c:pt idx="3">
                  <c:v>42.610999999999997</c:v>
                </c:pt>
                <c:pt idx="4">
                  <c:v>24.021000000000001</c:v>
                </c:pt>
                <c:pt idx="5">
                  <c:v>34.210999999999999</c:v>
                </c:pt>
                <c:pt idx="6">
                  <c:v>16.050999999999998</c:v>
                </c:pt>
                <c:pt idx="7">
                  <c:v>20.251000000000001</c:v>
                </c:pt>
              </c:numCache>
            </c:numRef>
          </c:val>
          <c:extLst xmlns:c16r2="http://schemas.microsoft.com/office/drawing/2015/06/chart">
            <c:ext xmlns:c16="http://schemas.microsoft.com/office/drawing/2014/chart" uri="{C3380CC4-5D6E-409C-BE32-E72D297353CC}">
              <c16:uniqueId val="{00000002-CB27-4016-9ED2-537FB8511B60}"/>
            </c:ext>
          </c:extLst>
        </c:ser>
        <c:dLbls>
          <c:showLegendKey val="0"/>
          <c:showVal val="0"/>
          <c:showCatName val="0"/>
          <c:showSerName val="0"/>
          <c:showPercent val="0"/>
          <c:showBubbleSize val="0"/>
        </c:dLbls>
        <c:gapWidth val="150"/>
        <c:overlap val="100"/>
        <c:axId val="162023680"/>
        <c:axId val="162750464"/>
      </c:barChart>
      <c:catAx>
        <c:axId val="162023680"/>
        <c:scaling>
          <c:orientation val="minMax"/>
        </c:scaling>
        <c:delete val="0"/>
        <c:axPos val="b"/>
        <c:numFmt formatCode="General" sourceLinked="0"/>
        <c:majorTickMark val="out"/>
        <c:minorTickMark val="none"/>
        <c:tickLblPos val="nextTo"/>
        <c:crossAx val="162750464"/>
        <c:crosses val="autoZero"/>
        <c:auto val="1"/>
        <c:lblAlgn val="ctr"/>
        <c:lblOffset val="100"/>
        <c:noMultiLvlLbl val="0"/>
      </c:catAx>
      <c:valAx>
        <c:axId val="162750464"/>
        <c:scaling>
          <c:orientation val="minMax"/>
        </c:scaling>
        <c:delete val="0"/>
        <c:axPos val="l"/>
        <c:majorGridlines>
          <c:spPr>
            <a:ln>
              <a:solidFill>
                <a:schemeClr val="bg1">
                  <a:lumMod val="75000"/>
                </a:schemeClr>
              </a:solidFill>
            </a:ln>
          </c:spPr>
        </c:majorGridlines>
        <c:title>
          <c:tx>
            <c:rich>
              <a:bodyPr rot="-5400000" vert="horz"/>
              <a:lstStyle/>
              <a:p>
                <a:pPr>
                  <a:defRPr/>
                </a:pPr>
                <a:r>
                  <a:rPr lang="en-GB"/>
                  <a:t>Installed wind capacity (GW)</a:t>
                </a:r>
              </a:p>
            </c:rich>
          </c:tx>
          <c:overlay val="0"/>
        </c:title>
        <c:numFmt formatCode="0" sourceLinked="0"/>
        <c:majorTickMark val="out"/>
        <c:minorTickMark val="none"/>
        <c:tickLblPos val="nextTo"/>
        <c:crossAx val="162023680"/>
        <c:crosses val="autoZero"/>
        <c:crossBetween val="between"/>
      </c:valAx>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0159437949092527"/>
          <c:h val="0.78131519923645909"/>
        </c:manualLayout>
      </c:layout>
      <c:lineChart>
        <c:grouping val="standard"/>
        <c:varyColors val="0"/>
        <c:ser>
          <c:idx val="4"/>
          <c:order val="0"/>
          <c:tx>
            <c:strRef>
              <c:f>'5.6'!$M$8</c:f>
              <c:strCache>
                <c:ptCount val="1"/>
                <c:pt idx="0">
                  <c:v>Community Renewables</c:v>
                </c:pt>
              </c:strCache>
            </c:strRef>
          </c:tx>
          <c:spPr>
            <a:ln>
              <a:solidFill>
                <a:srgbClr val="E64097"/>
              </a:solidFill>
            </a:ln>
          </c:spPr>
          <c:marker>
            <c:symbol val="none"/>
          </c:marker>
          <c:cat>
            <c:numRef>
              <c:f>'5.6'!$N$7:$AW$7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'5.6'!$N$8:$AW$8</c:f>
              <c:numCache>
                <c:formatCode>_-* #,##0_-;\-* #,##0_-;_-* "-"??_-;_-@_-</c:formatCode>
                <c:ptCount val="36"/>
                <c:pt idx="2" formatCode="_-* #,##0.000_-;\-* #,##0.000_-;_-* &quot;-&quot;??_-;_-@_-">
                  <c:v>2.9396590000000002</c:v>
                </c:pt>
                <c:pt idx="3" formatCode="_-* #,##0.000_-;\-* #,##0.000_-;_-* &quot;-&quot;??_-;_-@_-">
                  <c:v>3.4038020000000002</c:v>
                </c:pt>
                <c:pt idx="4" formatCode="_-* #,##0.000_-;\-* #,##0.000_-;_-* &quot;-&quot;??_-;_-@_-">
                  <c:v>3.7630219999999999</c:v>
                </c:pt>
                <c:pt idx="5" formatCode="_-* #,##0.000_-;\-* #,##0.000_-;_-* &quot;-&quot;??_-;_-@_-">
                  <c:v>3.8969819999999999</c:v>
                </c:pt>
                <c:pt idx="6" formatCode="_-* #,##0.000_-;\-* #,##0.000_-;_-* &quot;-&quot;??_-;_-@_-">
                  <c:v>4.2084320000000002</c:v>
                </c:pt>
                <c:pt idx="7" formatCode="_-* #,##0.000_-;\-* #,##0.000_-;_-* &quot;-&quot;??_-;_-@_-">
                  <c:v>4.319852</c:v>
                </c:pt>
                <c:pt idx="8" formatCode="_-* #,##0.000_-;\-* #,##0.000_-;_-* &quot;-&quot;??_-;_-@_-">
                  <c:v>4.5179819999999999</c:v>
                </c:pt>
                <c:pt idx="9" formatCode="_-* #,##0.000_-;\-* #,##0.000_-;_-* &quot;-&quot;??_-;_-@_-">
                  <c:v>4.9173510000000009</c:v>
                </c:pt>
                <c:pt idx="10" formatCode="_-* #,##0.000_-;\-* #,##0.000_-;_-* &quot;-&quot;??_-;_-@_-">
                  <c:v>5.5837310000000011</c:v>
                </c:pt>
                <c:pt idx="11" formatCode="_-* #,##0.000_-;\-* #,##0.000_-;_-* &quot;-&quot;??_-;_-@_-">
                  <c:v>6.0603409999999993</c:v>
                </c:pt>
                <c:pt idx="12" formatCode="_-* #,##0.000_-;\-* #,##0.000_-;_-* &quot;-&quot;??_-;_-@_-">
                  <c:v>6.9358610000000001</c:v>
                </c:pt>
                <c:pt idx="13" formatCode="_-* #,##0.000_-;\-* #,##0.000_-;_-* &quot;-&quot;??_-;_-@_-">
                  <c:v>7.4417270000000002</c:v>
                </c:pt>
                <c:pt idx="14" formatCode="_-* #,##0.000_-;\-* #,##0.000_-;_-* &quot;-&quot;??_-;_-@_-">
                  <c:v>7.902641</c:v>
                </c:pt>
                <c:pt idx="15" formatCode="_-* #,##0.000_-;\-* #,##0.000_-;_-* &quot;-&quot;??_-;_-@_-">
                  <c:v>8.9936130000000016</c:v>
                </c:pt>
                <c:pt idx="16" formatCode="_-* #,##0.000_-;\-* #,##0.000_-;_-* &quot;-&quot;??_-;_-@_-">
                  <c:v>9.6151220000000013</c:v>
                </c:pt>
                <c:pt idx="17" formatCode="_-* #,##0.000_-;\-* #,##0.000_-;_-* &quot;-&quot;??_-;_-@_-">
                  <c:v>11.729175999999997</c:v>
                </c:pt>
                <c:pt idx="18" formatCode="_-* #,##0.000_-;\-* #,##0.000_-;_-* &quot;-&quot;??_-;_-@_-">
                  <c:v>12.800937000000001</c:v>
                </c:pt>
                <c:pt idx="19" formatCode="_-* #,##0.000_-;\-* #,##0.000_-;_-* &quot;-&quot;??_-;_-@_-">
                  <c:v>14.824626</c:v>
                </c:pt>
                <c:pt idx="20" formatCode="_-* #,##0.000_-;\-* #,##0.000_-;_-* &quot;-&quot;??_-;_-@_-">
                  <c:v>16.558580000000003</c:v>
                </c:pt>
                <c:pt idx="21" formatCode="_-* #,##0.000_-;\-* #,##0.000_-;_-* &quot;-&quot;??_-;_-@_-">
                  <c:v>17.614210000000003</c:v>
                </c:pt>
                <c:pt idx="22" formatCode="_-* #,##0.000_-;\-* #,##0.000_-;_-* &quot;-&quot;??_-;_-@_-">
                  <c:v>17.743759999999998</c:v>
                </c:pt>
                <c:pt idx="23" formatCode="_-* #,##0.000_-;\-* #,##0.000_-;_-* &quot;-&quot;??_-;_-@_-">
                  <c:v>18.205649999999999</c:v>
                </c:pt>
                <c:pt idx="24" formatCode="_-* #,##0.000_-;\-* #,##0.000_-;_-* &quot;-&quot;??_-;_-@_-">
                  <c:v>18.355880000000003</c:v>
                </c:pt>
                <c:pt idx="25" formatCode="_-* #,##0.000_-;\-* #,##0.000_-;_-* &quot;-&quot;??_-;_-@_-">
                  <c:v>18.590720000000001</c:v>
                </c:pt>
                <c:pt idx="26" formatCode="_-* #,##0.000_-;\-* #,##0.000_-;_-* &quot;-&quot;??_-;_-@_-">
                  <c:v>18.918380000000003</c:v>
                </c:pt>
                <c:pt idx="27" formatCode="_-* #,##0.000_-;\-* #,##0.000_-;_-* &quot;-&quot;??_-;_-@_-">
                  <c:v>19.796069999999997</c:v>
                </c:pt>
                <c:pt idx="28" formatCode="_-* #,##0.000_-;\-* #,##0.000_-;_-* &quot;-&quot;??_-;_-@_-">
                  <c:v>20.630880000000001</c:v>
                </c:pt>
                <c:pt idx="29" formatCode="_-* #,##0.000_-;\-* #,##0.000_-;_-* &quot;-&quot;??_-;_-@_-">
                  <c:v>23.22298</c:v>
                </c:pt>
                <c:pt idx="30" formatCode="_-* #,##0.000_-;\-* #,##0.000_-;_-* &quot;-&quot;??_-;_-@_-">
                  <c:v>24.048129999999997</c:v>
                </c:pt>
                <c:pt idx="31" formatCode="_-* #,##0.000_-;\-* #,##0.000_-;_-* &quot;-&quot;??_-;_-@_-">
                  <c:v>25.782970000000002</c:v>
                </c:pt>
                <c:pt idx="32" formatCode="_-* #,##0.000_-;\-* #,##0.000_-;_-* &quot;-&quot;??_-;_-@_-">
                  <c:v>27.19557</c:v>
                </c:pt>
                <c:pt idx="33" formatCode="_-* #,##0.000_-;\-* #,##0.000_-;_-* &quot;-&quot;??_-;_-@_-">
                  <c:v>28.300560000000001</c:v>
                </c:pt>
                <c:pt idx="34" formatCode="_-* #,##0.000_-;\-* #,##0.000_-;_-* &quot;-&quot;??_-;_-@_-">
                  <c:v>28.400279999999999</c:v>
                </c:pt>
                <c:pt idx="35" formatCode="_-* #,##0.000_-;\-* #,##0.000_-;_-* &quot;-&quot;??_-;_-@_-">
                  <c:v>28.767700000000001</c:v>
                </c:pt>
              </c:numCache>
            </c:numRef>
          </c:val>
          <c:smooth val="0"/>
          <c:extLst xmlns:c16r2="http://schemas.microsoft.com/office/drawing/2015/06/chart">
            <c:ext xmlns:c16="http://schemas.microsoft.com/office/drawing/2014/chart" uri="{C3380CC4-5D6E-409C-BE32-E72D297353CC}">
              <c16:uniqueId val="{00000002-2CFF-47C9-BCF0-7CAD26F8111A}"/>
            </c:ext>
          </c:extLst>
        </c:ser>
        <c:ser>
          <c:idx val="0"/>
          <c:order val="1"/>
          <c:tx>
            <c:strRef>
              <c:f>'5.6'!$M$9</c:f>
              <c:strCache>
                <c:ptCount val="1"/>
                <c:pt idx="0">
                  <c:v>Two Degrees</c:v>
                </c:pt>
              </c:strCache>
            </c:strRef>
          </c:tx>
          <c:spPr>
            <a:ln>
              <a:solidFill>
                <a:srgbClr val="78A22F"/>
              </a:solidFill>
            </a:ln>
          </c:spPr>
          <c:marker>
            <c:symbol val="none"/>
          </c:marker>
          <c:cat>
            <c:numRef>
              <c:f>'5.6'!$N$7:$AW$7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'5.6'!$N$9:$AW$9</c:f>
              <c:numCache>
                <c:formatCode>_-* #,##0_-;\-* #,##0_-;_-* "-"??_-;_-@_-</c:formatCode>
                <c:ptCount val="36"/>
                <c:pt idx="2" formatCode="_-* #,##0.000_-;\-* #,##0.000_-;_-* &quot;-&quot;??_-;_-@_-">
                  <c:v>2.9396590000000002</c:v>
                </c:pt>
                <c:pt idx="3" formatCode="_-* #,##0.000_-;\-* #,##0.000_-;_-* &quot;-&quot;??_-;_-@_-">
                  <c:v>3.4036920000000004</c:v>
                </c:pt>
                <c:pt idx="4" formatCode="_-* #,##0.000_-;\-* #,##0.000_-;_-* &quot;-&quot;??_-;_-@_-">
                  <c:v>3.6833420000000001</c:v>
                </c:pt>
                <c:pt idx="5" formatCode="_-* #,##0.000_-;\-* #,##0.000_-;_-* &quot;-&quot;??_-;_-@_-">
                  <c:v>3.9085019999999999</c:v>
                </c:pt>
                <c:pt idx="6" formatCode="_-* #,##0.000_-;\-* #,##0.000_-;_-* &quot;-&quot;??_-;_-@_-">
                  <c:v>4.2079119999999994</c:v>
                </c:pt>
                <c:pt idx="7" formatCode="_-* #,##0.000_-;\-* #,##0.000_-;_-* &quot;-&quot;??_-;_-@_-">
                  <c:v>4.3479619999999999</c:v>
                </c:pt>
                <c:pt idx="8" formatCode="_-* #,##0.000_-;\-* #,##0.000_-;_-* &quot;-&quot;??_-;_-@_-">
                  <c:v>4.9108520000000002</c:v>
                </c:pt>
                <c:pt idx="9" formatCode="_-* #,##0.000_-;\-* #,##0.000_-;_-* &quot;-&quot;??_-;_-@_-">
                  <c:v>5.3550819999999995</c:v>
                </c:pt>
                <c:pt idx="10" formatCode="_-* #,##0.000_-;\-* #,##0.000_-;_-* &quot;-&quot;??_-;_-@_-">
                  <c:v>6.5316220000000005</c:v>
                </c:pt>
                <c:pt idx="11" formatCode="_-* #,##0.000_-;\-* #,##0.000_-;_-* &quot;-&quot;??_-;_-@_-">
                  <c:v>7.03695</c:v>
                </c:pt>
                <c:pt idx="12" formatCode="_-* #,##0.000_-;\-* #,##0.000_-;_-* &quot;-&quot;??_-;_-@_-">
                  <c:v>7.7314599999999993</c:v>
                </c:pt>
                <c:pt idx="13" formatCode="_-* #,##0.000_-;\-* #,##0.000_-;_-* &quot;-&quot;??_-;_-@_-">
                  <c:v>8.381431000000001</c:v>
                </c:pt>
                <c:pt idx="14" formatCode="_-* #,##0.000_-;\-* #,##0.000_-;_-* &quot;-&quot;??_-;_-@_-">
                  <c:v>8.6644509999999997</c:v>
                </c:pt>
                <c:pt idx="15" formatCode="_-* #,##0.000_-;\-* #,##0.000_-;_-* &quot;-&quot;??_-;_-@_-">
                  <c:v>8.9134619999999991</c:v>
                </c:pt>
                <c:pt idx="16" formatCode="_-* #,##0.000_-;\-* #,##0.000_-;_-* &quot;-&quot;??_-;_-@_-">
                  <c:v>9.0567919999999997</c:v>
                </c:pt>
                <c:pt idx="17" formatCode="_-* #,##0.000_-;\-* #,##0.000_-;_-* &quot;-&quot;??_-;_-@_-">
                  <c:v>9.513382</c:v>
                </c:pt>
                <c:pt idx="18" formatCode="_-* #,##0.000_-;\-* #,##0.000_-;_-* &quot;-&quot;??_-;_-@_-">
                  <c:v>10.367841</c:v>
                </c:pt>
                <c:pt idx="19" formatCode="_-* #,##0.000_-;\-* #,##0.000_-;_-* &quot;-&quot;??_-;_-@_-">
                  <c:v>11.166312</c:v>
                </c:pt>
                <c:pt idx="20" formatCode="_-* #,##0.000_-;\-* #,##0.000_-;_-* &quot;-&quot;??_-;_-@_-">
                  <c:v>12.338181000000001</c:v>
                </c:pt>
                <c:pt idx="21" formatCode="_-* #,##0.000_-;\-* #,##0.000_-;_-* &quot;-&quot;??_-;_-@_-">
                  <c:v>13.104732</c:v>
                </c:pt>
                <c:pt idx="22" formatCode="_-* #,##0.000_-;\-* #,##0.000_-;_-* &quot;-&quot;??_-;_-@_-">
                  <c:v>13.66107</c:v>
                </c:pt>
                <c:pt idx="23" formatCode="_-* #,##0.000_-;\-* #,##0.000_-;_-* &quot;-&quot;??_-;_-@_-">
                  <c:v>14.566049</c:v>
                </c:pt>
                <c:pt idx="24" formatCode="_-* #,##0.000_-;\-* #,##0.000_-;_-* &quot;-&quot;??_-;_-@_-">
                  <c:v>15.251389000000001</c:v>
                </c:pt>
                <c:pt idx="25" formatCode="_-* #,##0.000_-;\-* #,##0.000_-;_-* &quot;-&quot;??_-;_-@_-">
                  <c:v>15.876089</c:v>
                </c:pt>
                <c:pt idx="26" formatCode="_-* #,##0.000_-;\-* #,##0.000_-;_-* &quot;-&quot;??_-;_-@_-">
                  <c:v>16.018218999999998</c:v>
                </c:pt>
                <c:pt idx="27" formatCode="_-* #,##0.000_-;\-* #,##0.000_-;_-* &quot;-&quot;??_-;_-@_-">
                  <c:v>16.083229000000003</c:v>
                </c:pt>
                <c:pt idx="28" formatCode="_-* #,##0.000_-;\-* #,##0.000_-;_-* &quot;-&quot;??_-;_-@_-">
                  <c:v>16.233359</c:v>
                </c:pt>
                <c:pt idx="29" formatCode="_-* #,##0.000_-;\-* #,##0.000_-;_-* &quot;-&quot;??_-;_-@_-">
                  <c:v>16.333499</c:v>
                </c:pt>
                <c:pt idx="30" formatCode="_-* #,##0.000_-;\-* #,##0.000_-;_-* &quot;-&quot;??_-;_-@_-">
                  <c:v>16.469728</c:v>
                </c:pt>
                <c:pt idx="31" formatCode="_-* #,##0.000_-;\-* #,##0.000_-;_-* &quot;-&quot;??_-;_-@_-">
                  <c:v>16.519867999999999</c:v>
                </c:pt>
                <c:pt idx="32" formatCode="_-* #,##0.000_-;\-* #,##0.000_-;_-* &quot;-&quot;??_-;_-@_-">
                  <c:v>16.792781999999999</c:v>
                </c:pt>
                <c:pt idx="33" formatCode="_-* #,##0.000_-;\-* #,##0.000_-;_-* &quot;-&quot;??_-;_-@_-">
                  <c:v>16.929333999999997</c:v>
                </c:pt>
                <c:pt idx="34" formatCode="_-* #,##0.000_-;\-* #,##0.000_-;_-* &quot;-&quot;??_-;_-@_-">
                  <c:v>17.133317000000002</c:v>
                </c:pt>
                <c:pt idx="35" formatCode="_-* #,##0.000_-;\-* #,##0.000_-;_-* &quot;-&quot;??_-;_-@_-">
                  <c:v>17.155761999999999</c:v>
                </c:pt>
              </c:numCache>
            </c:numRef>
          </c:val>
          <c:smooth val="0"/>
          <c:extLst xmlns:c16r2="http://schemas.microsoft.com/office/drawing/2015/06/chart">
            <c:ext xmlns:c16="http://schemas.microsoft.com/office/drawing/2014/chart" uri="{C3380CC4-5D6E-409C-BE32-E72D297353CC}">
              <c16:uniqueId val="{00000003-2CFF-47C9-BCF0-7CAD26F8111A}"/>
            </c:ext>
          </c:extLst>
        </c:ser>
        <c:ser>
          <c:idx val="2"/>
          <c:order val="2"/>
          <c:tx>
            <c:strRef>
              <c:f>'5.6'!$M$10</c:f>
              <c:strCache>
                <c:ptCount val="1"/>
                <c:pt idx="0">
                  <c:v>Steady Progression</c:v>
                </c:pt>
              </c:strCache>
            </c:strRef>
          </c:tx>
          <c:spPr>
            <a:ln>
              <a:solidFill>
                <a:srgbClr val="FFC222"/>
              </a:solidFill>
            </a:ln>
          </c:spPr>
          <c:marker>
            <c:symbol val="none"/>
          </c:marker>
          <c:cat>
            <c:numRef>
              <c:f>'5.6'!$N$7:$AW$7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'5.6'!$N$10:$AW$10</c:f>
              <c:numCache>
                <c:formatCode>_-* #,##0_-;\-* #,##0_-;_-* "-"??_-;_-@_-</c:formatCode>
                <c:ptCount val="36"/>
                <c:pt idx="2" formatCode="_-* #,##0.000_-;\-* #,##0.000_-;_-* &quot;-&quot;??_-;_-@_-">
                  <c:v>2.9396590000000002</c:v>
                </c:pt>
                <c:pt idx="3" formatCode="_-* #,##0.000_-;\-* #,##0.000_-;_-* &quot;-&quot;??_-;_-@_-">
                  <c:v>3.4037220000000001</c:v>
                </c:pt>
                <c:pt idx="4" formatCode="_-* #,##0.000_-;\-* #,##0.000_-;_-* &quot;-&quot;??_-;_-@_-">
                  <c:v>3.683392</c:v>
                </c:pt>
                <c:pt idx="5" formatCode="_-* #,##0.000_-;\-* #,##0.000_-;_-* &quot;-&quot;??_-;_-@_-">
                  <c:v>3.8153919999999997</c:v>
                </c:pt>
                <c:pt idx="6" formatCode="_-* #,##0.000_-;\-* #,##0.000_-;_-* &quot;-&quot;??_-;_-@_-">
                  <c:v>4.1177919999999997</c:v>
                </c:pt>
                <c:pt idx="7" formatCode="_-* #,##0.000_-;\-* #,##0.000_-;_-* &quot;-&quot;??_-;_-@_-">
                  <c:v>4.1578720000000002</c:v>
                </c:pt>
                <c:pt idx="8" formatCode="_-* #,##0.000_-;\-* #,##0.000_-;_-* &quot;-&quot;??_-;_-@_-">
                  <c:v>4.2058520000000001</c:v>
                </c:pt>
                <c:pt idx="9" formatCode="_-* #,##0.000_-;\-* #,##0.000_-;_-* &quot;-&quot;??_-;_-@_-">
                  <c:v>4.3359319999999997</c:v>
                </c:pt>
                <c:pt idx="10" formatCode="_-* #,##0.000_-;\-* #,##0.000_-;_-* &quot;-&quot;??_-;_-@_-">
                  <c:v>4.5748320000000007</c:v>
                </c:pt>
                <c:pt idx="11" formatCode="_-* #,##0.000_-;\-* #,##0.000_-;_-* &quot;-&quot;??_-;_-@_-">
                  <c:v>4.6278419999999993</c:v>
                </c:pt>
                <c:pt idx="12" formatCode="_-* #,##0.000_-;\-* #,##0.000_-;_-* &quot;-&quot;??_-;_-@_-">
                  <c:v>5.2897819999999998</c:v>
                </c:pt>
                <c:pt idx="13" formatCode="_-* #,##0.000_-;\-* #,##0.000_-;_-* &quot;-&quot;??_-;_-@_-">
                  <c:v>5.3220920000000005</c:v>
                </c:pt>
                <c:pt idx="14" formatCode="_-* #,##0.000_-;\-* #,##0.000_-;_-* &quot;-&quot;??_-;_-@_-">
                  <c:v>5.3622820000000004</c:v>
                </c:pt>
                <c:pt idx="15" formatCode="_-* #,##0.000_-;\-* #,##0.000_-;_-* &quot;-&quot;??_-;_-@_-">
                  <c:v>5.9153719999999996</c:v>
                </c:pt>
                <c:pt idx="16" formatCode="_-* #,##0.000_-;\-* #,##0.000_-;_-* &quot;-&quot;??_-;_-@_-">
                  <c:v>6.0729019999999991</c:v>
                </c:pt>
                <c:pt idx="17" formatCode="_-* #,##0.000_-;\-* #,##0.000_-;_-* &quot;-&quot;??_-;_-@_-">
                  <c:v>6.2892300000000008</c:v>
                </c:pt>
                <c:pt idx="18" formatCode="_-* #,##0.000_-;\-* #,##0.000_-;_-* &quot;-&quot;??_-;_-@_-">
                  <c:v>6.4491420000000002</c:v>
                </c:pt>
                <c:pt idx="19" formatCode="_-* #,##0.000_-;\-* #,##0.000_-;_-* &quot;-&quot;??_-;_-@_-">
                  <c:v>6.6647920000000003</c:v>
                </c:pt>
                <c:pt idx="20" formatCode="_-* #,##0.000_-;\-* #,##0.000_-;_-* &quot;-&quot;??_-;_-@_-">
                  <c:v>6.9228719999999999</c:v>
                </c:pt>
                <c:pt idx="21" formatCode="_-* #,##0.000_-;\-* #,##0.000_-;_-* &quot;-&quot;??_-;_-@_-">
                  <c:v>7.0669420000000009</c:v>
                </c:pt>
                <c:pt idx="22" formatCode="_-* #,##0.000_-;\-* #,##0.000_-;_-* &quot;-&quot;??_-;_-@_-">
                  <c:v>7.4032219999999995</c:v>
                </c:pt>
                <c:pt idx="23" formatCode="_-* #,##0.000_-;\-* #,##0.000_-;_-* &quot;-&quot;??_-;_-@_-">
                  <c:v>7.789562000000001</c:v>
                </c:pt>
                <c:pt idx="24" formatCode="_-* #,##0.000_-;\-* #,##0.000_-;_-* &quot;-&quot;??_-;_-@_-">
                  <c:v>7.9291019999999994</c:v>
                </c:pt>
                <c:pt idx="25" formatCode="_-* #,##0.000_-;\-* #,##0.000_-;_-* &quot;-&quot;??_-;_-@_-">
                  <c:v>8.2263120000000001</c:v>
                </c:pt>
                <c:pt idx="26" formatCode="_-* #,##0.000_-;\-* #,##0.000_-;_-* &quot;-&quot;??_-;_-@_-">
                  <c:v>8.6091819999999988</c:v>
                </c:pt>
                <c:pt idx="27" formatCode="_-* #,##0.000_-;\-* #,##0.000_-;_-* &quot;-&quot;??_-;_-@_-">
                  <c:v>8.8216319999999975</c:v>
                </c:pt>
                <c:pt idx="28" formatCode="_-* #,##0.000_-;\-* #,##0.000_-;_-* &quot;-&quot;??_-;_-@_-">
                  <c:v>9.1121919999999985</c:v>
                </c:pt>
                <c:pt idx="29" formatCode="_-* #,##0.000_-;\-* #,##0.000_-;_-* &quot;-&quot;??_-;_-@_-">
                  <c:v>9.242899999999997</c:v>
                </c:pt>
                <c:pt idx="30" formatCode="_-* #,##0.000_-;\-* #,##0.000_-;_-* &quot;-&quot;??_-;_-@_-">
                  <c:v>9.8661290000000008</c:v>
                </c:pt>
                <c:pt idx="31" formatCode="_-* #,##0.000_-;\-* #,##0.000_-;_-* &quot;-&quot;??_-;_-@_-">
                  <c:v>10.161308999999999</c:v>
                </c:pt>
                <c:pt idx="32" formatCode="_-* #,##0.000_-;\-* #,##0.000_-;_-* &quot;-&quot;??_-;_-@_-">
                  <c:v>10.623699</c:v>
                </c:pt>
                <c:pt idx="33" formatCode="_-* #,##0.000_-;\-* #,##0.000_-;_-* &quot;-&quot;??_-;_-@_-">
                  <c:v>11.0198</c:v>
                </c:pt>
                <c:pt idx="34" formatCode="_-* #,##0.000_-;\-* #,##0.000_-;_-* &quot;-&quot;??_-;_-@_-">
                  <c:v>11.40057</c:v>
                </c:pt>
                <c:pt idx="35" formatCode="_-* #,##0.000_-;\-* #,##0.000_-;_-* &quot;-&quot;??_-;_-@_-">
                  <c:v>11.735548999999999</c:v>
                </c:pt>
              </c:numCache>
            </c:numRef>
          </c:val>
          <c:smooth val="0"/>
          <c:extLst xmlns:c16r2="http://schemas.microsoft.com/office/drawing/2015/06/chart">
            <c:ext xmlns:c16="http://schemas.microsoft.com/office/drawing/2014/chart" uri="{C3380CC4-5D6E-409C-BE32-E72D297353CC}">
              <c16:uniqueId val="{00000000-2CFF-47C9-BCF0-7CAD26F8111A}"/>
            </c:ext>
          </c:extLst>
        </c:ser>
        <c:ser>
          <c:idx val="3"/>
          <c:order val="3"/>
          <c:tx>
            <c:strRef>
              <c:f>'5.6'!$M$11</c:f>
              <c:strCache>
                <c:ptCount val="1"/>
                <c:pt idx="0">
                  <c:v>Consumer Evolution</c:v>
                </c:pt>
              </c:strCache>
            </c:strRef>
          </c:tx>
          <c:spPr>
            <a:ln>
              <a:solidFill>
                <a:srgbClr val="1B1360"/>
              </a:solidFill>
            </a:ln>
          </c:spPr>
          <c:marker>
            <c:symbol val="none"/>
          </c:marker>
          <c:cat>
            <c:numRef>
              <c:f>'5.6'!$N$7:$AW$7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'5.6'!$N$11:$AW$11</c:f>
              <c:numCache>
                <c:formatCode>_-* #,##0_-;\-* #,##0_-;_-* "-"??_-;_-@_-</c:formatCode>
                <c:ptCount val="36"/>
                <c:pt idx="2" formatCode="_-* #,##0.000_-;\-* #,##0.000_-;_-* &quot;-&quot;??_-;_-@_-">
                  <c:v>2.9396590000000002</c:v>
                </c:pt>
                <c:pt idx="3" formatCode="_-* #,##0.000_-;\-* #,##0.000_-;_-* &quot;-&quot;??_-;_-@_-">
                  <c:v>3.4037220000000001</c:v>
                </c:pt>
                <c:pt idx="4" formatCode="_-* #,##0.000_-;\-* #,##0.000_-;_-* &quot;-&quot;??_-;_-@_-">
                  <c:v>3.683392</c:v>
                </c:pt>
                <c:pt idx="5" formatCode="_-* #,##0.000_-;\-* #,##0.000_-;_-* &quot;-&quot;??_-;_-@_-">
                  <c:v>3.815302</c:v>
                </c:pt>
                <c:pt idx="6" formatCode="_-* #,##0.000_-;\-* #,##0.000_-;_-* &quot;-&quot;??_-;_-@_-">
                  <c:v>4.1168019999999999</c:v>
                </c:pt>
                <c:pt idx="7" formatCode="_-* #,##0.000_-;\-* #,##0.000_-;_-* &quot;-&quot;??_-;_-@_-">
                  <c:v>4.1568219999999991</c:v>
                </c:pt>
                <c:pt idx="8" formatCode="_-* #,##0.000_-;\-* #,##0.000_-;_-* &quot;-&quot;??_-;_-@_-">
                  <c:v>4.2948020000000007</c:v>
                </c:pt>
                <c:pt idx="9" formatCode="_-* #,##0.000_-;\-* #,##0.000_-;_-* &quot;-&quot;??_-;_-@_-">
                  <c:v>4.3248920000000002</c:v>
                </c:pt>
                <c:pt idx="10" formatCode="_-* #,##0.000_-;\-* #,##0.000_-;_-* &quot;-&quot;??_-;_-@_-">
                  <c:v>4.3483079999999994</c:v>
                </c:pt>
                <c:pt idx="11" formatCode="_-* #,##0.000_-;\-* #,##0.000_-;_-* &quot;-&quot;??_-;_-@_-">
                  <c:v>4.5827740000000006</c:v>
                </c:pt>
                <c:pt idx="12" formatCode="_-* #,##0.000_-;\-* #,##0.000_-;_-* &quot;-&quot;??_-;_-@_-">
                  <c:v>4.6782839999999997</c:v>
                </c:pt>
                <c:pt idx="13" formatCode="_-* #,##0.000_-;\-* #,##0.000_-;_-* &quot;-&quot;??_-;_-@_-">
                  <c:v>5.7243050000000002</c:v>
                </c:pt>
                <c:pt idx="14" formatCode="_-* #,##0.000_-;\-* #,##0.000_-;_-* &quot;-&quot;??_-;_-@_-">
                  <c:v>6.3466399999999998</c:v>
                </c:pt>
                <c:pt idx="15" formatCode="_-* #,##0.000_-;\-* #,##0.000_-;_-* &quot;-&quot;??_-;_-@_-">
                  <c:v>6.830673</c:v>
                </c:pt>
                <c:pt idx="16" formatCode="_-* #,##0.000_-;\-* #,##0.000_-;_-* &quot;-&quot;??_-;_-@_-">
                  <c:v>7.8316729999999994</c:v>
                </c:pt>
                <c:pt idx="17" formatCode="_-* #,##0.000_-;\-* #,##0.000_-;_-* &quot;-&quot;??_-;_-@_-">
                  <c:v>8.7478809999999996</c:v>
                </c:pt>
                <c:pt idx="18" formatCode="_-* #,##0.000_-;\-* #,##0.000_-;_-* &quot;-&quot;??_-;_-@_-">
                  <c:v>10.078664999999999</c:v>
                </c:pt>
                <c:pt idx="19" formatCode="_-* #,##0.000_-;\-* #,##0.000_-;_-* &quot;-&quot;??_-;_-@_-">
                  <c:v>10.581242</c:v>
                </c:pt>
                <c:pt idx="20" formatCode="_-* #,##0.000_-;\-* #,##0.000_-;_-* &quot;-&quot;??_-;_-@_-">
                  <c:v>11.300362000000002</c:v>
                </c:pt>
                <c:pt idx="21" formatCode="_-* #,##0.000_-;\-* #,##0.000_-;_-* &quot;-&quot;??_-;_-@_-">
                  <c:v>12.035529</c:v>
                </c:pt>
                <c:pt idx="22" formatCode="_-* #,##0.000_-;\-* #,##0.000_-;_-* &quot;-&quot;??_-;_-@_-">
                  <c:v>12.456387000000001</c:v>
                </c:pt>
                <c:pt idx="23" formatCode="_-* #,##0.000_-;\-* #,##0.000_-;_-* &quot;-&quot;??_-;_-@_-">
                  <c:v>13.314906000000001</c:v>
                </c:pt>
                <c:pt idx="24" formatCode="_-* #,##0.000_-;\-* #,##0.000_-;_-* &quot;-&quot;??_-;_-@_-">
                  <c:v>13.553751</c:v>
                </c:pt>
                <c:pt idx="25" formatCode="_-* #,##0.000_-;\-* #,##0.000_-;_-* &quot;-&quot;??_-;_-@_-">
                  <c:v>13.864844</c:v>
                </c:pt>
                <c:pt idx="26" formatCode="_-* #,##0.000_-;\-* #,##0.000_-;_-* &quot;-&quot;??_-;_-@_-">
                  <c:v>14.146025</c:v>
                </c:pt>
                <c:pt idx="27" formatCode="_-* #,##0.000_-;\-* #,##0.000_-;_-* &quot;-&quot;??_-;_-@_-">
                  <c:v>14.49498</c:v>
                </c:pt>
                <c:pt idx="28" formatCode="_-* #,##0.000_-;\-* #,##0.000_-;_-* &quot;-&quot;??_-;_-@_-">
                  <c:v>14.533910000000001</c:v>
                </c:pt>
                <c:pt idx="29" formatCode="_-* #,##0.000_-;\-* #,##0.000_-;_-* &quot;-&quot;??_-;_-@_-">
                  <c:v>14.63166</c:v>
                </c:pt>
                <c:pt idx="30" formatCode="_-* #,##0.000_-;\-* #,##0.000_-;_-* &quot;-&quot;??_-;_-@_-">
                  <c:v>14.764190000000001</c:v>
                </c:pt>
                <c:pt idx="31" formatCode="_-* #,##0.000_-;\-* #,##0.000_-;_-* &quot;-&quot;??_-;_-@_-">
                  <c:v>15.00665</c:v>
                </c:pt>
                <c:pt idx="32" formatCode="_-* #,##0.000_-;\-* #,##0.000_-;_-* &quot;-&quot;??_-;_-@_-">
                  <c:v>15.3072</c:v>
                </c:pt>
                <c:pt idx="33" formatCode="_-* #,##0.000_-;\-* #,##0.000_-;_-* &quot;-&quot;??_-;_-@_-">
                  <c:v>15.502450000000001</c:v>
                </c:pt>
                <c:pt idx="34" formatCode="_-* #,##0.000_-;\-* #,##0.000_-;_-* &quot;-&quot;??_-;_-@_-">
                  <c:v>15.68717</c:v>
                </c:pt>
                <c:pt idx="35" formatCode="_-* #,##0.000_-;\-* #,##0.000_-;_-* &quot;-&quot;??_-;_-@_-">
                  <c:v>15.77753</c:v>
                </c:pt>
              </c:numCache>
            </c:numRef>
          </c:val>
          <c:smooth val="0"/>
          <c:extLst xmlns:c16r2="http://schemas.microsoft.com/office/drawing/2015/06/chart">
            <c:ext xmlns:c16="http://schemas.microsoft.com/office/drawing/2014/chart" uri="{C3380CC4-5D6E-409C-BE32-E72D297353CC}">
              <c16:uniqueId val="{00000001-2CFF-47C9-BCF0-7CAD26F8111A}"/>
            </c:ext>
          </c:extLst>
        </c:ser>
        <c:dLbls>
          <c:showLegendKey val="0"/>
          <c:showVal val="0"/>
          <c:showCatName val="0"/>
          <c:showSerName val="0"/>
          <c:showPercent val="0"/>
          <c:showBubbleSize val="0"/>
        </c:dLbls>
        <c:marker val="1"/>
        <c:smooth val="0"/>
        <c:axId val="164508032"/>
        <c:axId val="164509568"/>
      </c:lineChart>
      <c:dateAx>
        <c:axId val="164508032"/>
        <c:scaling>
          <c:orientation val="minMax"/>
        </c:scaling>
        <c:delete val="0"/>
        <c:axPos val="b"/>
        <c:numFmt formatCode="yyyy" sourceLinked="1"/>
        <c:majorTickMark val="out"/>
        <c:minorTickMark val="out"/>
        <c:tickLblPos val="nextTo"/>
        <c:txPr>
          <a:bodyPr rot="0" vert="horz"/>
          <a:lstStyle/>
          <a:p>
            <a:pPr>
              <a:defRPr/>
            </a:pPr>
            <a:endParaRPr lang="en-US"/>
          </a:p>
        </c:txPr>
        <c:crossAx val="164509568"/>
        <c:crosses val="autoZero"/>
        <c:auto val="1"/>
        <c:lblOffset val="100"/>
        <c:baseTimeUnit val="years"/>
        <c:majorUnit val="5"/>
        <c:minorUnit val="5"/>
        <c:minorTimeUnit val="years"/>
      </c:dateAx>
      <c:valAx>
        <c:axId val="164509568"/>
        <c:scaling>
          <c:orientation val="minMax"/>
        </c:scaling>
        <c:delete val="0"/>
        <c:axPos val="l"/>
        <c:majorGridlines>
          <c:spPr>
            <a:ln>
              <a:solidFill>
                <a:sysClr val="window" lastClr="FFFFFF">
                  <a:lumMod val="75000"/>
                </a:sysClr>
              </a:solidFill>
            </a:ln>
          </c:spPr>
        </c:majorGridlines>
        <c:title>
          <c:tx>
            <c:strRef>
              <c:f>'5.6'!$M$6</c:f>
              <c:strCache>
                <c:ptCount val="1"/>
                <c:pt idx="0">
                  <c:v>Installed electricity storage capacity (GW)</c:v>
                </c:pt>
              </c:strCache>
            </c:strRef>
          </c:tx>
          <c:layout>
            <c:manualLayout>
              <c:xMode val="edge"/>
              <c:yMode val="edge"/>
              <c:x val="1.6771461716937355E-2"/>
              <c:y val="0.10343761932035128"/>
            </c:manualLayout>
          </c:layout>
          <c:overlay val="0"/>
          <c:txPr>
            <a:bodyPr rot="-5400000" vert="horz"/>
            <a:lstStyle/>
            <a:p>
              <a:pPr>
                <a:defRPr/>
              </a:pPr>
              <a:endParaRPr lang="en-US"/>
            </a:p>
          </c:txPr>
        </c:title>
        <c:numFmt formatCode="0" sourceLinked="0"/>
        <c:majorTickMark val="out"/>
        <c:minorTickMark val="none"/>
        <c:tickLblPos val="nextTo"/>
        <c:crossAx val="164508032"/>
        <c:crosses val="autoZero"/>
        <c:crossBetween val="between"/>
      </c:valAx>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'5.8'!$L$8</c:f>
              <c:strCache>
                <c:ptCount val="1"/>
                <c:pt idx="0">
                  <c:v>Community Renewables</c:v>
                </c:pt>
              </c:strCache>
            </c:strRef>
          </c:tx>
          <c:spPr>
            <a:solidFill>
              <a:srgbClr val="E64097"/>
            </a:solidFill>
            <a:ln>
              <a:solidFill>
                <a:srgbClr val="E64097"/>
              </a:solidFill>
            </a:ln>
          </c:spPr>
          <c:invertIfNegative val="0"/>
          <c:cat>
            <c:numRef>
              <c:f>'5.8'!$M$7:$Q$7</c:f>
              <c:numCache>
                <c:formatCode>General</c:formatCode>
                <c:ptCount val="5"/>
                <c:pt idx="0">
                  <c:v>2018</c:v>
                </c:pt>
                <c:pt idx="1">
                  <c:v>2020</c:v>
                </c:pt>
                <c:pt idx="2">
                  <c:v>2025</c:v>
                </c:pt>
                <c:pt idx="3">
                  <c:v>2030</c:v>
                </c:pt>
                <c:pt idx="4">
                  <c:v>2050</c:v>
                </c:pt>
              </c:numCache>
            </c:numRef>
          </c:cat>
          <c:val>
            <c:numRef>
              <c:f>'5.8'!$M$8:$Q$8</c:f>
              <c:numCache>
                <c:formatCode>General</c:formatCode>
                <c:ptCount val="5"/>
                <c:pt idx="0">
                  <c:v>3.95</c:v>
                </c:pt>
                <c:pt idx="1">
                  <c:v>6.95</c:v>
                </c:pt>
                <c:pt idx="2" formatCode="0.00">
                  <c:v>13.705</c:v>
                </c:pt>
                <c:pt idx="3" formatCode="0.00">
                  <c:v>16.504999999999999</c:v>
                </c:pt>
                <c:pt idx="4" formatCode="0.00">
                  <c:v>16.504999999999999</c:v>
                </c:pt>
              </c:numCache>
            </c:numRef>
          </c:val>
          <c:extLst xmlns:c16r2="http://schemas.microsoft.com/office/drawing/2015/06/chart">
            <c:ext xmlns:c16="http://schemas.microsoft.com/office/drawing/2014/chart" uri="{C3380CC4-5D6E-409C-BE32-E72D297353CC}">
              <c16:uniqueId val="{00000000-22C3-4F9D-A58D-E0A00F573BD5}"/>
            </c:ext>
          </c:extLst>
        </c:ser>
        <c:ser>
          <c:idx val="1"/>
          <c:order val="1"/>
          <c:tx>
            <c:strRef>
              <c:f>'5.8'!$L$9</c:f>
              <c:strCache>
                <c:ptCount val="1"/>
                <c:pt idx="0">
                  <c:v>Two Degrees</c:v>
                </c:pt>
              </c:strCache>
            </c:strRef>
          </c:tx>
          <c:spPr>
            <a:solidFill>
              <a:srgbClr val="78A22F"/>
            </a:solidFill>
            <a:ln>
              <a:solidFill>
                <a:srgbClr val="78A22F"/>
              </a:solidFill>
            </a:ln>
          </c:spPr>
          <c:invertIfNegative val="0"/>
          <c:cat>
            <c:numRef>
              <c:f>'5.8'!$M$7:$Q$7</c:f>
              <c:numCache>
                <c:formatCode>General</c:formatCode>
                <c:ptCount val="5"/>
                <c:pt idx="0">
                  <c:v>2018</c:v>
                </c:pt>
                <c:pt idx="1">
                  <c:v>2020</c:v>
                </c:pt>
                <c:pt idx="2">
                  <c:v>2025</c:v>
                </c:pt>
                <c:pt idx="3">
                  <c:v>2030</c:v>
                </c:pt>
                <c:pt idx="4">
                  <c:v>2050</c:v>
                </c:pt>
              </c:numCache>
            </c:numRef>
          </c:cat>
          <c:val>
            <c:numRef>
              <c:f>'5.8'!$M$9:$Q$9</c:f>
              <c:numCache>
                <c:formatCode>General</c:formatCode>
                <c:ptCount val="5"/>
                <c:pt idx="0">
                  <c:v>3.95</c:v>
                </c:pt>
                <c:pt idx="1">
                  <c:v>6.95</c:v>
                </c:pt>
                <c:pt idx="2" formatCode="0.00">
                  <c:v>16.45</c:v>
                </c:pt>
                <c:pt idx="3" formatCode="0.00">
                  <c:v>19.75</c:v>
                </c:pt>
                <c:pt idx="4" formatCode="0.00">
                  <c:v>19.75</c:v>
                </c:pt>
              </c:numCache>
            </c:numRef>
          </c:val>
          <c:extLst xmlns:c16r2="http://schemas.microsoft.com/office/drawing/2015/06/chart">
            <c:ext xmlns:c16="http://schemas.microsoft.com/office/drawing/2014/chart" uri="{C3380CC4-5D6E-409C-BE32-E72D297353CC}">
              <c16:uniqueId val="{00000001-22C3-4F9D-A58D-E0A00F573BD5}"/>
            </c:ext>
          </c:extLst>
        </c:ser>
        <c:ser>
          <c:idx val="2"/>
          <c:order val="2"/>
          <c:tx>
            <c:strRef>
              <c:f>'5.8'!$L$10</c:f>
              <c:strCache>
                <c:ptCount val="1"/>
                <c:pt idx="0">
                  <c:v>Steady Progression</c:v>
                </c:pt>
              </c:strCache>
            </c:strRef>
          </c:tx>
          <c:spPr>
            <a:solidFill>
              <a:srgbClr val="FFC222"/>
            </a:solidFill>
            <a:ln>
              <a:solidFill>
                <a:srgbClr val="FFC222"/>
              </a:solidFill>
            </a:ln>
          </c:spPr>
          <c:invertIfNegative val="0"/>
          <c:cat>
            <c:numRef>
              <c:f>'5.8'!$M$7:$Q$7</c:f>
              <c:numCache>
                <c:formatCode>General</c:formatCode>
                <c:ptCount val="5"/>
                <c:pt idx="0">
                  <c:v>2018</c:v>
                </c:pt>
                <c:pt idx="1">
                  <c:v>2020</c:v>
                </c:pt>
                <c:pt idx="2">
                  <c:v>2025</c:v>
                </c:pt>
                <c:pt idx="3">
                  <c:v>2030</c:v>
                </c:pt>
                <c:pt idx="4">
                  <c:v>2050</c:v>
                </c:pt>
              </c:numCache>
            </c:numRef>
          </c:cat>
          <c:val>
            <c:numRef>
              <c:f>'5.8'!$M$10:$Q$10</c:f>
              <c:numCache>
                <c:formatCode>General</c:formatCode>
                <c:ptCount val="5"/>
                <c:pt idx="0">
                  <c:v>3.95</c:v>
                </c:pt>
                <c:pt idx="1">
                  <c:v>5.95</c:v>
                </c:pt>
                <c:pt idx="2" formatCode="0.00">
                  <c:v>11.15</c:v>
                </c:pt>
                <c:pt idx="3" formatCode="0.00">
                  <c:v>15.05</c:v>
                </c:pt>
                <c:pt idx="4" formatCode="0.00">
                  <c:v>15.05</c:v>
                </c:pt>
              </c:numCache>
            </c:numRef>
          </c:val>
          <c:extLst xmlns:c16r2="http://schemas.microsoft.com/office/drawing/2015/06/chart">
            <c:ext xmlns:c16="http://schemas.microsoft.com/office/drawing/2014/chart" uri="{C3380CC4-5D6E-409C-BE32-E72D297353CC}">
              <c16:uniqueId val="{00000002-22C3-4F9D-A58D-E0A00F573BD5}"/>
            </c:ext>
          </c:extLst>
        </c:ser>
        <c:ser>
          <c:idx val="3"/>
          <c:order val="3"/>
          <c:tx>
            <c:strRef>
              <c:f>'5.8'!$L$11</c:f>
              <c:strCache>
                <c:ptCount val="1"/>
                <c:pt idx="0">
                  <c:v>Consumer Evolution</c:v>
                </c:pt>
              </c:strCache>
            </c:strRef>
          </c:tx>
          <c:spPr>
            <a:solidFill>
              <a:srgbClr val="1D1160"/>
            </a:solidFill>
            <a:ln>
              <a:solidFill>
                <a:srgbClr val="1D1160"/>
              </a:solidFill>
            </a:ln>
          </c:spPr>
          <c:invertIfNegative val="0"/>
          <c:cat>
            <c:numRef>
              <c:f>'5.8'!$M$7:$Q$7</c:f>
              <c:numCache>
                <c:formatCode>General</c:formatCode>
                <c:ptCount val="5"/>
                <c:pt idx="0">
                  <c:v>2018</c:v>
                </c:pt>
                <c:pt idx="1">
                  <c:v>2020</c:v>
                </c:pt>
                <c:pt idx="2">
                  <c:v>2025</c:v>
                </c:pt>
                <c:pt idx="3">
                  <c:v>2030</c:v>
                </c:pt>
                <c:pt idx="4">
                  <c:v>2050</c:v>
                </c:pt>
              </c:numCache>
            </c:numRef>
          </c:cat>
          <c:val>
            <c:numRef>
              <c:f>'5.8'!$M$11:$Q$11</c:f>
              <c:numCache>
                <c:formatCode>General</c:formatCode>
                <c:ptCount val="5"/>
                <c:pt idx="0">
                  <c:v>3.95</c:v>
                </c:pt>
                <c:pt idx="1">
                  <c:v>4.95</c:v>
                </c:pt>
                <c:pt idx="2" formatCode="0.00">
                  <c:v>9.75</c:v>
                </c:pt>
                <c:pt idx="3" formatCode="0.00">
                  <c:v>9.75</c:v>
                </c:pt>
                <c:pt idx="4" formatCode="0.00">
                  <c:v>9.75</c:v>
                </c:pt>
              </c:numCache>
            </c:numRef>
          </c:val>
          <c:extLst xmlns:c16r2="http://schemas.microsoft.com/office/drawing/2015/06/chart">
            <c:ext xmlns:c16="http://schemas.microsoft.com/office/drawing/2014/chart" uri="{C3380CC4-5D6E-409C-BE32-E72D297353CC}">
              <c16:uniqueId val="{00000003-22C3-4F9D-A58D-E0A00F573BD5}"/>
            </c:ext>
          </c:extLst>
        </c:ser>
        <c:dLbls>
          <c:showLegendKey val="0"/>
          <c:showVal val="0"/>
          <c:showCatName val="0"/>
          <c:showSerName val="0"/>
          <c:showPercent val="0"/>
          <c:showBubbleSize val="0"/>
        </c:dLbls>
        <c:gapWidth val="150"/>
        <c:axId val="164624640"/>
        <c:axId val="167383040"/>
      </c:barChart>
      <c:catAx>
        <c:axId val="164624640"/>
        <c:scaling>
          <c:orientation val="minMax"/>
        </c:scaling>
        <c:delete val="0"/>
        <c:axPos val="b"/>
        <c:numFmt formatCode="General" sourceLinked="1"/>
        <c:majorTickMark val="out"/>
        <c:minorTickMark val="none"/>
        <c:tickLblPos val="nextTo"/>
        <c:crossAx val="167383040"/>
        <c:crosses val="autoZero"/>
        <c:auto val="1"/>
        <c:lblAlgn val="ctr"/>
        <c:lblOffset val="100"/>
        <c:noMultiLvlLbl val="0"/>
      </c:catAx>
      <c:valAx>
        <c:axId val="167383040"/>
        <c:scaling>
          <c:orientation val="minMax"/>
        </c:scaling>
        <c:delete val="0"/>
        <c:axPos val="l"/>
        <c:majorGridlines/>
        <c:title>
          <c:tx>
            <c:rich>
              <a:bodyPr rot="-5400000" vert="horz"/>
              <a:lstStyle/>
              <a:p>
                <a:pPr>
                  <a:defRPr/>
                </a:pPr>
                <a:r>
                  <a:rPr lang="en-GB"/>
                  <a:t>Electricity interconnector capacity (GW)</a:t>
                </a:r>
              </a:p>
            </c:rich>
          </c:tx>
          <c:layout>
            <c:manualLayout>
              <c:xMode val="edge"/>
              <c:yMode val="edge"/>
              <c:x val="8.3241814900747602E-3"/>
              <c:y val="0.14385476326842306"/>
            </c:manualLayout>
          </c:layout>
          <c:overlay val="0"/>
        </c:title>
        <c:numFmt formatCode="General" sourceLinked="1"/>
        <c:majorTickMark val="out"/>
        <c:minorTickMark val="none"/>
        <c:tickLblPos val="nextTo"/>
        <c:crossAx val="164624640"/>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437822706772663E-2"/>
          <c:y val="4.6600631820658336E-2"/>
          <c:w val="0.85250909856505075"/>
          <c:h val="0.76571805710128349"/>
        </c:manualLayout>
      </c:layout>
      <c:lineChart>
        <c:grouping val="standard"/>
        <c:varyColors val="0"/>
        <c:ser>
          <c:idx val="1"/>
          <c:order val="0"/>
          <c:tx>
            <c:strRef>
              <c:f>'5.9'!$L$8</c:f>
              <c:strCache>
                <c:ptCount val="1"/>
                <c:pt idx="0">
                  <c:v>History</c:v>
                </c:pt>
              </c:strCache>
            </c:strRef>
          </c:tx>
          <c:spPr>
            <a:ln>
              <a:solidFill>
                <a:sysClr val="windowText" lastClr="000000"/>
              </a:solidFill>
            </a:ln>
          </c:spPr>
          <c:marker>
            <c:symbol val="none"/>
          </c:marker>
          <c:cat>
            <c:numRef>
              <c:f>'5.9'!$M$7:$AV$7</c:f>
              <c:numCache>
                <c:formatCode>yyyy</c:formatCode>
                <c:ptCount val="36"/>
                <c:pt idx="0" formatCode="General">
                  <c:v>2015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'5.9'!$M$8:$AV$8</c:f>
              <c:numCache>
                <c:formatCode>0.0</c:formatCode>
                <c:ptCount val="36"/>
                <c:pt idx="0">
                  <c:v>20.6</c:v>
                </c:pt>
                <c:pt idx="1">
                  <c:v>17.47</c:v>
                </c:pt>
                <c:pt idx="2">
                  <c:v>17.72</c:v>
                </c:pt>
              </c:numCache>
            </c:numRef>
          </c:val>
          <c:smooth val="0"/>
          <c:extLst xmlns:c16r2="http://schemas.microsoft.com/office/drawing/2015/06/chart">
            <c:ext xmlns:c16="http://schemas.microsoft.com/office/drawing/2014/chart" uri="{C3380CC4-5D6E-409C-BE32-E72D297353CC}">
              <c16:uniqueId val="{00000004-ECC2-4DC7-A826-541257CF3896}"/>
            </c:ext>
          </c:extLst>
        </c:ser>
        <c:ser>
          <c:idx val="2"/>
          <c:order val="1"/>
          <c:tx>
            <c:strRef>
              <c:f>'5.9'!$L$9</c:f>
              <c:strCache>
                <c:ptCount val="1"/>
                <c:pt idx="0">
                  <c:v>Community Renewables</c:v>
                </c:pt>
              </c:strCache>
            </c:strRef>
          </c:tx>
          <c:spPr>
            <a:ln>
              <a:solidFill>
                <a:srgbClr val="E64097"/>
              </a:solidFill>
            </a:ln>
          </c:spPr>
          <c:marker>
            <c:symbol val="none"/>
          </c:marker>
          <c:cat>
            <c:numRef>
              <c:f>'5.9'!$M$7:$AV$7</c:f>
              <c:numCache>
                <c:formatCode>yyyy</c:formatCode>
                <c:ptCount val="36"/>
                <c:pt idx="0" formatCode="General">
                  <c:v>2015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'5.9'!$M$9:$AV$9</c:f>
              <c:numCache>
                <c:formatCode>_-* #,##0_-;\-* #,##0_-;_-* "-"??_-;_-@_-</c:formatCode>
                <c:ptCount val="36"/>
                <c:pt idx="2" formatCode="0.0">
                  <c:v>17.72</c:v>
                </c:pt>
                <c:pt idx="3" formatCode="0.0">
                  <c:v>24.667860000000001</c:v>
                </c:pt>
                <c:pt idx="4" formatCode="0.0">
                  <c:v>30.920020000000001</c:v>
                </c:pt>
                <c:pt idx="5" formatCode="0.0">
                  <c:v>37.882440000000003</c:v>
                </c:pt>
                <c:pt idx="6" formatCode="0.0">
                  <c:v>33.245960000000004</c:v>
                </c:pt>
                <c:pt idx="7" formatCode="0.0">
                  <c:v>34.349980000000002</c:v>
                </c:pt>
                <c:pt idx="8" formatCode="0.0">
                  <c:v>38.841990000000003</c:v>
                </c:pt>
                <c:pt idx="9" formatCode="0.0">
                  <c:v>40.716520000000003</c:v>
                </c:pt>
                <c:pt idx="10" formatCode="0.0">
                  <c:v>35.695900000000002</c:v>
                </c:pt>
                <c:pt idx="11" formatCode="0.0">
                  <c:v>33.274250000000002</c:v>
                </c:pt>
                <c:pt idx="12" formatCode="0.0">
                  <c:v>28.429700000000004</c:v>
                </c:pt>
                <c:pt idx="13" formatCode="0.0">
                  <c:v>27.712629999999997</c:v>
                </c:pt>
                <c:pt idx="14" formatCode="0.0">
                  <c:v>24.359100000000005</c:v>
                </c:pt>
                <c:pt idx="15" formatCode="0.0">
                  <c:v>18.843809999999998</c:v>
                </c:pt>
                <c:pt idx="16" formatCode="0.0">
                  <c:v>20.93862</c:v>
                </c:pt>
                <c:pt idx="17" formatCode="0.0">
                  <c:v>21.304969999999997</c:v>
                </c:pt>
                <c:pt idx="18" formatCode="0.0">
                  <c:v>23.70532</c:v>
                </c:pt>
                <c:pt idx="19" formatCode="0.0">
                  <c:v>16.359429999999996</c:v>
                </c:pt>
                <c:pt idx="20" formatCode="0.0">
                  <c:v>11.519559999999998</c:v>
                </c:pt>
                <c:pt idx="21" formatCode="0.0">
                  <c:v>13.46105</c:v>
                </c:pt>
                <c:pt idx="22" formatCode="0.0">
                  <c:v>10.369799999999998</c:v>
                </c:pt>
                <c:pt idx="23" formatCode="0.0">
                  <c:v>8.4816700000000012</c:v>
                </c:pt>
                <c:pt idx="24" formatCode="0.0">
                  <c:v>11.828310000000002</c:v>
                </c:pt>
                <c:pt idx="25" formatCode="0.0">
                  <c:v>15.407749999999993</c:v>
                </c:pt>
                <c:pt idx="26" formatCode="0.0">
                  <c:v>16.256840000000004</c:v>
                </c:pt>
                <c:pt idx="27" formatCode="0.0">
                  <c:v>18.148410000000005</c:v>
                </c:pt>
                <c:pt idx="28" formatCode="0.0">
                  <c:v>20.323530000000005</c:v>
                </c:pt>
                <c:pt idx="29" formatCode="0.0">
                  <c:v>22.764779999999995</c:v>
                </c:pt>
                <c:pt idx="30" formatCode="0.0">
                  <c:v>23.581289999999996</c:v>
                </c:pt>
                <c:pt idx="31" formatCode="0.0">
                  <c:v>25.902589999999996</c:v>
                </c:pt>
                <c:pt idx="32" formatCode="0.0">
                  <c:v>27.973270000000007</c:v>
                </c:pt>
                <c:pt idx="33" formatCode="0.0">
                  <c:v>30.733720000000005</c:v>
                </c:pt>
                <c:pt idx="34" formatCode="0.0">
                  <c:v>29.391300000000008</c:v>
                </c:pt>
                <c:pt idx="35" formatCode="0.0">
                  <c:v>32.025370000000002</c:v>
                </c:pt>
              </c:numCache>
            </c:numRef>
          </c:val>
          <c:smooth val="0"/>
          <c:extLst xmlns:c16r2="http://schemas.microsoft.com/office/drawing/2015/06/chart">
            <c:ext xmlns:c16="http://schemas.microsoft.com/office/drawing/2014/chart" uri="{C3380CC4-5D6E-409C-BE32-E72D297353CC}">
              <c16:uniqueId val="{00000000-ECC2-4DC7-A826-541257CF3896}"/>
            </c:ext>
          </c:extLst>
        </c:ser>
        <c:ser>
          <c:idx val="3"/>
          <c:order val="2"/>
          <c:tx>
            <c:strRef>
              <c:f>'5.9'!$L$10</c:f>
              <c:strCache>
                <c:ptCount val="1"/>
                <c:pt idx="0">
                  <c:v>Two Degrees</c:v>
                </c:pt>
              </c:strCache>
            </c:strRef>
          </c:tx>
          <c:spPr>
            <a:ln>
              <a:solidFill>
                <a:srgbClr val="78A22F"/>
              </a:solidFill>
            </a:ln>
          </c:spPr>
          <c:marker>
            <c:symbol val="none"/>
          </c:marker>
          <c:cat>
            <c:numRef>
              <c:f>'5.9'!$M$7:$AV$7</c:f>
              <c:numCache>
                <c:formatCode>yyyy</c:formatCode>
                <c:ptCount val="36"/>
                <c:pt idx="0" formatCode="General">
                  <c:v>2015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'5.9'!$M$10:$AV$10</c:f>
              <c:numCache>
                <c:formatCode>_-* #,##0_-;\-* #,##0_-;_-* "-"??_-;_-@_-</c:formatCode>
                <c:ptCount val="36"/>
                <c:pt idx="2" formatCode="0.0">
                  <c:v>17.72</c:v>
                </c:pt>
                <c:pt idx="3" formatCode="0.0">
                  <c:v>24.540659999999999</c:v>
                </c:pt>
                <c:pt idx="4" formatCode="0.0">
                  <c:v>30.378620000000002</c:v>
                </c:pt>
                <c:pt idx="5" formatCode="0.0">
                  <c:v>37.190260000000002</c:v>
                </c:pt>
                <c:pt idx="6" formatCode="0.0">
                  <c:v>37.221019999999996</c:v>
                </c:pt>
                <c:pt idx="7" formatCode="0.0">
                  <c:v>34.774659999999997</c:v>
                </c:pt>
                <c:pt idx="8" formatCode="0.0">
                  <c:v>39.635590000000001</c:v>
                </c:pt>
                <c:pt idx="9" formatCode="0.0">
                  <c:v>39.951250000000002</c:v>
                </c:pt>
                <c:pt idx="10" formatCode="0.0">
                  <c:v>27.07216</c:v>
                </c:pt>
                <c:pt idx="11" formatCode="0.0">
                  <c:v>10.375579999999999</c:v>
                </c:pt>
                <c:pt idx="12" formatCode="0.0">
                  <c:v>0.35079000000000349</c:v>
                </c:pt>
                <c:pt idx="13" formatCode="0.0">
                  <c:v>-10.811800000000005</c:v>
                </c:pt>
                <c:pt idx="14" formatCode="0.0">
                  <c:v>-14.697589999999998</c:v>
                </c:pt>
                <c:pt idx="15" formatCode="0.0">
                  <c:v>-25.533189999999991</c:v>
                </c:pt>
                <c:pt idx="16" formatCode="0.0">
                  <c:v>-33.653689999999997</c:v>
                </c:pt>
                <c:pt idx="17" formatCode="0.0">
                  <c:v>-34.697319999999998</c:v>
                </c:pt>
                <c:pt idx="18" formatCode="0.0">
                  <c:v>-45.354080000000003</c:v>
                </c:pt>
                <c:pt idx="19" formatCode="0.0">
                  <c:v>-44.205860000000008</c:v>
                </c:pt>
                <c:pt idx="20" formatCode="0.0">
                  <c:v>-47.796340000000001</c:v>
                </c:pt>
                <c:pt idx="21" formatCode="0.0">
                  <c:v>-47.958140000000007</c:v>
                </c:pt>
                <c:pt idx="22" formatCode="0.0">
                  <c:v>-49.764039999999994</c:v>
                </c:pt>
                <c:pt idx="23" formatCode="0.0">
                  <c:v>-53.467400000000005</c:v>
                </c:pt>
                <c:pt idx="24" formatCode="0.0">
                  <c:v>-49.220080000000003</c:v>
                </c:pt>
                <c:pt idx="25" formatCode="0.0">
                  <c:v>-46.55172000000001</c:v>
                </c:pt>
                <c:pt idx="26" formatCode="0.0">
                  <c:v>-48.56682</c:v>
                </c:pt>
                <c:pt idx="27" formatCode="0.0">
                  <c:v>-49.273769999999999</c:v>
                </c:pt>
                <c:pt idx="28" formatCode="0.0">
                  <c:v>-49.242739999999998</c:v>
                </c:pt>
                <c:pt idx="29" formatCode="0.0">
                  <c:v>-48.082420000000006</c:v>
                </c:pt>
                <c:pt idx="30" formatCode="0.0">
                  <c:v>-48.368869999999994</c:v>
                </c:pt>
                <c:pt idx="31" formatCode="0.0">
                  <c:v>-48.068460000000002</c:v>
                </c:pt>
                <c:pt idx="32" formatCode="0.0">
                  <c:v>-47.733529999999995</c:v>
                </c:pt>
                <c:pt idx="33" formatCode="0.0">
                  <c:v>-47.479870000000005</c:v>
                </c:pt>
                <c:pt idx="34" formatCode="0.0">
                  <c:v>-47.355470000000004</c:v>
                </c:pt>
                <c:pt idx="35" formatCode="0.0">
                  <c:v>-46.825900000000004</c:v>
                </c:pt>
              </c:numCache>
            </c:numRef>
          </c:val>
          <c:smooth val="0"/>
          <c:extLst xmlns:c16r2="http://schemas.microsoft.com/office/drawing/2015/06/chart">
            <c:ext xmlns:c16="http://schemas.microsoft.com/office/drawing/2014/chart" uri="{C3380CC4-5D6E-409C-BE32-E72D297353CC}">
              <c16:uniqueId val="{00000001-ECC2-4DC7-A826-541257CF3896}"/>
            </c:ext>
          </c:extLst>
        </c:ser>
        <c:ser>
          <c:idx val="4"/>
          <c:order val="3"/>
          <c:tx>
            <c:strRef>
              <c:f>'5.9'!$L$11</c:f>
              <c:strCache>
                <c:ptCount val="1"/>
                <c:pt idx="0">
                  <c:v>Steady Progression</c:v>
                </c:pt>
              </c:strCache>
            </c:strRef>
          </c:tx>
          <c:spPr>
            <a:ln>
              <a:solidFill>
                <a:srgbClr val="FFC222"/>
              </a:solidFill>
            </a:ln>
          </c:spPr>
          <c:marker>
            <c:symbol val="none"/>
          </c:marker>
          <c:cat>
            <c:numRef>
              <c:f>'5.9'!$M$7:$AV$7</c:f>
              <c:numCache>
                <c:formatCode>yyyy</c:formatCode>
                <c:ptCount val="36"/>
                <c:pt idx="0" formatCode="General">
                  <c:v>2015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'5.9'!$M$11:$AV$11</c:f>
              <c:numCache>
                <c:formatCode>_-* #,##0_-;\-* #,##0_-;_-* "-"??_-;_-@_-</c:formatCode>
                <c:ptCount val="36"/>
                <c:pt idx="2" formatCode="0.0">
                  <c:v>17.72</c:v>
                </c:pt>
                <c:pt idx="3" formatCode="0.0">
                  <c:v>25.268350000000002</c:v>
                </c:pt>
                <c:pt idx="4" formatCode="0.0">
                  <c:v>32.733170000000001</c:v>
                </c:pt>
                <c:pt idx="5" formatCode="0.0">
                  <c:v>37.09431</c:v>
                </c:pt>
                <c:pt idx="6" formatCode="0.0">
                  <c:v>43.322560000000003</c:v>
                </c:pt>
                <c:pt idx="7" formatCode="0.0">
                  <c:v>50.809870000000004</c:v>
                </c:pt>
                <c:pt idx="8" formatCode="0.0">
                  <c:v>49.33578</c:v>
                </c:pt>
                <c:pt idx="9" formatCode="0.0">
                  <c:v>47.714150000000004</c:v>
                </c:pt>
                <c:pt idx="10" formatCode="0.0">
                  <c:v>42.999400000000001</c:v>
                </c:pt>
                <c:pt idx="11" formatCode="0.0">
                  <c:v>40.625369999999997</c:v>
                </c:pt>
                <c:pt idx="12" formatCode="0.0">
                  <c:v>33.898969999999998</c:v>
                </c:pt>
                <c:pt idx="13" formatCode="0.0">
                  <c:v>33.150099999999995</c:v>
                </c:pt>
                <c:pt idx="14" formatCode="0.0">
                  <c:v>33.074749999999995</c:v>
                </c:pt>
                <c:pt idx="15" formatCode="0.0">
                  <c:v>36.121670000000002</c:v>
                </c:pt>
                <c:pt idx="16" formatCode="0.0">
                  <c:v>28.265139999999999</c:v>
                </c:pt>
                <c:pt idx="17" formatCode="0.0">
                  <c:v>23.686030000000002</c:v>
                </c:pt>
                <c:pt idx="18" formatCode="0.0">
                  <c:v>17.073969999999996</c:v>
                </c:pt>
                <c:pt idx="19" formatCode="0.0">
                  <c:v>11.077460000000002</c:v>
                </c:pt>
                <c:pt idx="20" formatCode="0.0">
                  <c:v>1.9424500000000009</c:v>
                </c:pt>
                <c:pt idx="21" formatCode="0.0">
                  <c:v>1.085560000000001</c:v>
                </c:pt>
                <c:pt idx="22" formatCode="0.0">
                  <c:v>-4.1772900000000064</c:v>
                </c:pt>
                <c:pt idx="23" formatCode="0.0">
                  <c:v>-7.8736199999999954</c:v>
                </c:pt>
                <c:pt idx="24" formatCode="0.0">
                  <c:v>-5.4613399999999999</c:v>
                </c:pt>
                <c:pt idx="25" formatCode="0.0">
                  <c:v>-8.5418100000000052</c:v>
                </c:pt>
                <c:pt idx="26" formatCode="0.0">
                  <c:v>-11.876200000000004</c:v>
                </c:pt>
                <c:pt idx="27" formatCode="0.0">
                  <c:v>-12.488349999999997</c:v>
                </c:pt>
                <c:pt idx="28" formatCode="0.0">
                  <c:v>-13.068290000000005</c:v>
                </c:pt>
                <c:pt idx="29" formatCode="0.0">
                  <c:v>-9.9477000000000046</c:v>
                </c:pt>
                <c:pt idx="30" formatCode="0.0">
                  <c:v>-11.827649999999998</c:v>
                </c:pt>
                <c:pt idx="31" formatCode="0.0">
                  <c:v>-9.5445899999999995</c:v>
                </c:pt>
                <c:pt idx="32" formatCode="0.0">
                  <c:v>-10.71058</c:v>
                </c:pt>
                <c:pt idx="33" formatCode="0.0">
                  <c:v>-11.668100000000003</c:v>
                </c:pt>
                <c:pt idx="34" formatCode="0.0">
                  <c:v>-9.8232599999999977</c:v>
                </c:pt>
                <c:pt idx="35" formatCode="0.0">
                  <c:v>-9.720799999999997</c:v>
                </c:pt>
              </c:numCache>
            </c:numRef>
          </c:val>
          <c:smooth val="0"/>
          <c:extLst xmlns:c16r2="http://schemas.microsoft.com/office/drawing/2015/06/chart">
            <c:ext xmlns:c16="http://schemas.microsoft.com/office/drawing/2014/chart" uri="{C3380CC4-5D6E-409C-BE32-E72D297353CC}">
              <c16:uniqueId val="{00000002-ECC2-4DC7-A826-541257CF3896}"/>
            </c:ext>
          </c:extLst>
        </c:ser>
        <c:ser>
          <c:idx val="0"/>
          <c:order val="4"/>
          <c:tx>
            <c:strRef>
              <c:f>'5.9'!$L$12</c:f>
              <c:strCache>
                <c:ptCount val="1"/>
                <c:pt idx="0">
                  <c:v>Consumer Evolution</c:v>
                </c:pt>
              </c:strCache>
            </c:strRef>
          </c:tx>
          <c:spPr>
            <a:ln>
              <a:solidFill>
                <a:srgbClr val="1D1160"/>
              </a:solidFill>
            </a:ln>
          </c:spPr>
          <c:marker>
            <c:symbol val="none"/>
          </c:marker>
          <c:cat>
            <c:numRef>
              <c:f>'5.9'!$M$7:$AV$7</c:f>
              <c:numCache>
                <c:formatCode>yyyy</c:formatCode>
                <c:ptCount val="36"/>
                <c:pt idx="0" formatCode="General">
                  <c:v>2015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'5.9'!$M$12:$AV$12</c:f>
              <c:numCache>
                <c:formatCode>_-* #,##0_-;\-* #,##0_-;_-* "-"??_-;_-@_-</c:formatCode>
                <c:ptCount val="36"/>
                <c:pt idx="2" formatCode="0.0">
                  <c:v>17.72</c:v>
                </c:pt>
                <c:pt idx="3" formatCode="0.0">
                  <c:v>24.898810000000001</c:v>
                </c:pt>
                <c:pt idx="4" formatCode="0.0">
                  <c:v>24.35679</c:v>
                </c:pt>
                <c:pt idx="5" formatCode="0.0">
                  <c:v>30.610129999999998</c:v>
                </c:pt>
                <c:pt idx="6" formatCode="0.0">
                  <c:v>44.490850000000002</c:v>
                </c:pt>
                <c:pt idx="7" formatCode="0.0">
                  <c:v>41.29374</c:v>
                </c:pt>
                <c:pt idx="8" formatCode="0.0">
                  <c:v>51.417629999999996</c:v>
                </c:pt>
                <c:pt idx="9" formatCode="0.0">
                  <c:v>48.835700000000003</c:v>
                </c:pt>
                <c:pt idx="10" formatCode="0.0">
                  <c:v>51.250519999999995</c:v>
                </c:pt>
                <c:pt idx="11" formatCode="0.0">
                  <c:v>49.381920000000001</c:v>
                </c:pt>
                <c:pt idx="12" formatCode="0.0">
                  <c:v>44.178280000000001</c:v>
                </c:pt>
                <c:pt idx="13" formatCode="0.0">
                  <c:v>46.930149999999998</c:v>
                </c:pt>
                <c:pt idx="14" formatCode="0.0">
                  <c:v>46.300399999999996</c:v>
                </c:pt>
                <c:pt idx="15" formatCode="0.0">
                  <c:v>33.221919999999997</c:v>
                </c:pt>
                <c:pt idx="16" formatCode="0.0">
                  <c:v>30.056149999999995</c:v>
                </c:pt>
                <c:pt idx="17" formatCode="0.0">
                  <c:v>26.47869</c:v>
                </c:pt>
                <c:pt idx="18" formatCode="0.0">
                  <c:v>24.960109999999997</c:v>
                </c:pt>
                <c:pt idx="19" formatCode="0.0">
                  <c:v>24.755529999999997</c:v>
                </c:pt>
                <c:pt idx="20" formatCode="0.0">
                  <c:v>20.018540000000002</c:v>
                </c:pt>
                <c:pt idx="21" formatCode="0.0">
                  <c:v>22.015849999999997</c:v>
                </c:pt>
                <c:pt idx="22" formatCode="0.0">
                  <c:v>17.073879999999999</c:v>
                </c:pt>
                <c:pt idx="23" formatCode="0.0">
                  <c:v>19.222440000000002</c:v>
                </c:pt>
                <c:pt idx="24" formatCode="0.0">
                  <c:v>19.227929999999997</c:v>
                </c:pt>
                <c:pt idx="25" formatCode="0.0">
                  <c:v>16.180970000000002</c:v>
                </c:pt>
                <c:pt idx="26" formatCode="0.0">
                  <c:v>16.017029999999998</c:v>
                </c:pt>
                <c:pt idx="27" formatCode="0.0">
                  <c:v>16.061879999999999</c:v>
                </c:pt>
                <c:pt idx="28" formatCode="0.0">
                  <c:v>17.148539999999997</c:v>
                </c:pt>
                <c:pt idx="29" formatCode="0.0">
                  <c:v>16.5136</c:v>
                </c:pt>
                <c:pt idx="30" formatCode="0.0">
                  <c:v>15.769550000000002</c:v>
                </c:pt>
                <c:pt idx="31" formatCode="0.0">
                  <c:v>15.075669999999999</c:v>
                </c:pt>
                <c:pt idx="32" formatCode="0.0">
                  <c:v>13.326619999999998</c:v>
                </c:pt>
                <c:pt idx="33" formatCode="0.0">
                  <c:v>13.825420000000001</c:v>
                </c:pt>
                <c:pt idx="34" formatCode="0.0">
                  <c:v>13.767629999999997</c:v>
                </c:pt>
                <c:pt idx="35" formatCode="0.0">
                  <c:v>14.47174</c:v>
                </c:pt>
              </c:numCache>
            </c:numRef>
          </c:val>
          <c:smooth val="0"/>
          <c:extLst xmlns:c16r2="http://schemas.microsoft.com/office/drawing/2015/06/chart">
            <c:ext xmlns:c16="http://schemas.microsoft.com/office/drawing/2014/chart" uri="{C3380CC4-5D6E-409C-BE32-E72D297353CC}">
              <c16:uniqueId val="{00000003-ECC2-4DC7-A826-541257CF3896}"/>
            </c:ext>
          </c:extLst>
        </c:ser>
        <c:dLbls>
          <c:showLegendKey val="0"/>
          <c:showVal val="0"/>
          <c:showCatName val="0"/>
          <c:showSerName val="0"/>
          <c:showPercent val="0"/>
          <c:showBubbleSize val="0"/>
        </c:dLbls>
        <c:marker val="1"/>
        <c:smooth val="0"/>
        <c:axId val="168126720"/>
        <c:axId val="168136704"/>
      </c:lineChart>
      <c:catAx>
        <c:axId val="168126720"/>
        <c:scaling>
          <c:orientation val="minMax"/>
        </c:scaling>
        <c:delete val="0"/>
        <c:axPos val="b"/>
        <c:numFmt formatCode="General" sourceLinked="1"/>
        <c:majorTickMark val="out"/>
        <c:minorTickMark val="out"/>
        <c:tickLblPos val="low"/>
        <c:txPr>
          <a:bodyPr rot="0" vert="horz"/>
          <a:lstStyle/>
          <a:p>
            <a:pPr>
              <a:defRPr/>
            </a:pPr>
            <a:endParaRPr lang="en-US"/>
          </a:p>
        </c:txPr>
        <c:crossAx val="168136704"/>
        <c:crosses val="autoZero"/>
        <c:auto val="1"/>
        <c:lblAlgn val="ctr"/>
        <c:lblOffset val="100"/>
        <c:tickLblSkip val="5"/>
        <c:tickMarkSkip val="5"/>
        <c:noMultiLvlLbl val="0"/>
      </c:catAx>
      <c:valAx>
        <c:axId val="168136704"/>
        <c:scaling>
          <c:orientation val="minMax"/>
        </c:scaling>
        <c:delete val="0"/>
        <c:axPos val="l"/>
        <c:majorGridlines/>
        <c:title>
          <c:tx>
            <c:strRef>
              <c:f>'5.9'!$L$6</c:f>
              <c:strCache>
                <c:ptCount val="1"/>
                <c:pt idx="0">
                  <c:v>Net annual interconnector flows (TWh)</c:v>
                </c:pt>
              </c:strCache>
            </c:strRef>
          </c:tx>
          <c:overlay val="0"/>
          <c:txPr>
            <a:bodyPr rot="-5400000" vert="horz"/>
            <a:lstStyle/>
            <a:p>
              <a:pPr>
                <a:defRPr/>
              </a:pPr>
              <a:endParaRPr lang="en-US"/>
            </a:p>
          </c:txPr>
        </c:title>
        <c:numFmt formatCode="0" sourceLinked="0"/>
        <c:majorTickMark val="out"/>
        <c:minorTickMark val="none"/>
        <c:tickLblPos val="nextTo"/>
        <c:crossAx val="168126720"/>
        <c:crosses val="autoZero"/>
        <c:crossBetween val="between"/>
      </c:valAx>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9978665107087E-2"/>
          <c:y val="7.7938740984774282E-2"/>
          <c:w val="0.79747882535757719"/>
          <c:h val="0.76376903214317515"/>
        </c:manualLayout>
      </c:layout>
      <c:areaChart>
        <c:grouping val="stacked"/>
        <c:varyColors val="0"/>
        <c:ser>
          <c:idx val="0"/>
          <c:order val="0"/>
          <c:tx>
            <c:strRef>
              <c:f>'5.10'!$N$8</c:f>
              <c:strCache>
                <c:ptCount val="1"/>
                <c:pt idx="0">
                  <c:v>UKCS</c:v>
                </c:pt>
              </c:strCache>
            </c:strRef>
          </c:tx>
          <c:spPr>
            <a:solidFill>
              <a:schemeClr val="tx2">
                <a:lumMod val="40000"/>
                <a:lumOff val="60000"/>
              </a:schemeClr>
            </a:solidFill>
            <a:ln>
              <a:noFill/>
            </a:ln>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'5.10'!$O$8:$BM$8</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37.485500000000002</c:v>
                </c:pt>
                <c:pt idx="19">
                  <c:v>34.692600530126256</c:v>
                </c:pt>
                <c:pt idx="20">
                  <c:v>33.28286203736765</c:v>
                </c:pt>
                <c:pt idx="21">
                  <c:v>31.248340553080059</c:v>
                </c:pt>
                <c:pt idx="22">
                  <c:v>25.446994459247527</c:v>
                </c:pt>
                <c:pt idx="23">
                  <c:v>23.884249367868115</c:v>
                </c:pt>
                <c:pt idx="24">
                  <c:v>20.091912567288635</c:v>
                </c:pt>
                <c:pt idx="25">
                  <c:v>16.139617569752534</c:v>
                </c:pt>
                <c:pt idx="26">
                  <c:v>14.647581428517702</c:v>
                </c:pt>
                <c:pt idx="27">
                  <c:v>13.825138422120373</c:v>
                </c:pt>
                <c:pt idx="28">
                  <c:v>13.279917839710155</c:v>
                </c:pt>
                <c:pt idx="29">
                  <c:v>11.865571554231536</c:v>
                </c:pt>
                <c:pt idx="30">
                  <c:v>8.7788664398751077</c:v>
                </c:pt>
                <c:pt idx="31">
                  <c:v>7.4784404212011681</c:v>
                </c:pt>
                <c:pt idx="32">
                  <c:v>6.5354981450437748</c:v>
                </c:pt>
                <c:pt idx="33">
                  <c:v>5.2310708698374837</c:v>
                </c:pt>
                <c:pt idx="34">
                  <c:v>4.5367039501737834</c:v>
                </c:pt>
                <c:pt idx="35">
                  <c:v>3.397913627475015</c:v>
                </c:pt>
                <c:pt idx="36">
                  <c:v>2.8466331501541071</c:v>
                </c:pt>
                <c:pt idx="37">
                  <c:v>2.4069725113810789</c:v>
                </c:pt>
                <c:pt idx="38">
                  <c:v>1.9389257571260488</c:v>
                </c:pt>
                <c:pt idx="39">
                  <c:v>1.5015368689429729</c:v>
                </c:pt>
                <c:pt idx="40">
                  <c:v>0.87243997249999994</c:v>
                </c:pt>
                <c:pt idx="41">
                  <c:v>0.6315140575</c:v>
                </c:pt>
                <c:pt idx="42">
                  <c:v>0</c:v>
                </c:pt>
                <c:pt idx="43">
                  <c:v>0</c:v>
                </c:pt>
                <c:pt idx="44">
                  <c:v>0</c:v>
                </c:pt>
                <c:pt idx="45">
                  <c:v>0</c:v>
                </c:pt>
                <c:pt idx="46">
                  <c:v>0</c:v>
                </c:pt>
                <c:pt idx="47">
                  <c:v>0</c:v>
                </c:pt>
                <c:pt idx="48">
                  <c:v>0</c:v>
                </c:pt>
                <c:pt idx="49">
                  <c:v>0</c:v>
                </c:pt>
                <c:pt idx="50">
                  <c:v>0</c:v>
                </c:pt>
              </c:numCache>
            </c:numRef>
          </c:val>
          <c:extLst xmlns:c16r2="http://schemas.microsoft.com/office/drawing/2015/06/chart">
            <c:ext xmlns:c16="http://schemas.microsoft.com/office/drawing/2014/chart" uri="{C3380CC4-5D6E-409C-BE32-E72D297353CC}">
              <c16:uniqueId val="{00000000-5006-4A2E-A912-E810FBFAE87A}"/>
            </c:ext>
          </c:extLst>
        </c:ser>
        <c:ser>
          <c:idx val="2"/>
          <c:order val="1"/>
          <c:tx>
            <c:strRef>
              <c:f>'5.10'!$N$9</c:f>
              <c:strCache>
                <c:ptCount val="1"/>
                <c:pt idx="0">
                  <c:v>Shale</c:v>
                </c:pt>
              </c:strCache>
            </c:strRef>
          </c:tx>
          <c:spPr>
            <a:solidFill>
              <a:schemeClr val="accent1">
                <a:lumMod val="75000"/>
              </a:schemeClr>
            </a:solidFill>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'5.10'!$O$9:$BC$9</c:f>
              <c:numCache>
                <c:formatCode>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xmlns:c16r2="http://schemas.microsoft.com/office/drawing/2015/06/chart">
            <c:ext xmlns:c16="http://schemas.microsoft.com/office/drawing/2014/chart" uri="{C3380CC4-5D6E-409C-BE32-E72D297353CC}">
              <c16:uniqueId val="{00000001-5006-4A2E-A912-E810FBFAE87A}"/>
            </c:ext>
          </c:extLst>
        </c:ser>
        <c:ser>
          <c:idx val="3"/>
          <c:order val="2"/>
          <c:tx>
            <c:strRef>
              <c:f>'5.10'!$N$10</c:f>
              <c:strCache>
                <c:ptCount val="1"/>
                <c:pt idx="0">
                  <c:v>Green gas</c:v>
                </c:pt>
              </c:strCache>
            </c:strRef>
          </c:tx>
          <c:spPr>
            <a:solidFill>
              <a:schemeClr val="accent3">
                <a:lumMod val="50000"/>
              </a:schemeClr>
            </a:solidFill>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'5.10'!$O$10:$BM$10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0.25549999999999995</c:v>
                </c:pt>
                <c:pt idx="19">
                  <c:v>0.41855088918399996</c:v>
                </c:pt>
                <c:pt idx="20">
                  <c:v>0.50949135071423368</c:v>
                </c:pt>
                <c:pt idx="21">
                  <c:v>0.60935066583336639</c:v>
                </c:pt>
                <c:pt idx="22">
                  <c:v>0.71697695182153887</c:v>
                </c:pt>
                <c:pt idx="23">
                  <c:v>0.83133661162132722</c:v>
                </c:pt>
                <c:pt idx="24">
                  <c:v>0.9805743809669637</c:v>
                </c:pt>
                <c:pt idx="25">
                  <c:v>1.1601709413876504</c:v>
                </c:pt>
                <c:pt idx="26">
                  <c:v>1.3271452577644551</c:v>
                </c:pt>
                <c:pt idx="27">
                  <c:v>1.4831426214787848</c:v>
                </c:pt>
                <c:pt idx="28">
                  <c:v>1.6756812451293055</c:v>
                </c:pt>
                <c:pt idx="29">
                  <c:v>1.9122896135334864</c:v>
                </c:pt>
                <c:pt idx="30">
                  <c:v>2.1754556351522627</c:v>
                </c:pt>
                <c:pt idx="31">
                  <c:v>2.6189557010789741</c:v>
                </c:pt>
                <c:pt idx="32">
                  <c:v>3.2781125209942523</c:v>
                </c:pt>
                <c:pt idx="33">
                  <c:v>3.7332683285144044</c:v>
                </c:pt>
                <c:pt idx="34">
                  <c:v>4.2647860623895264</c:v>
                </c:pt>
                <c:pt idx="35">
                  <c:v>5.0830506191640925</c:v>
                </c:pt>
                <c:pt idx="36">
                  <c:v>5.6067031501222973</c:v>
                </c:pt>
                <c:pt idx="37">
                  <c:v>6.3455383076284111</c:v>
                </c:pt>
                <c:pt idx="38">
                  <c:v>6.7398152230098329</c:v>
                </c:pt>
                <c:pt idx="39">
                  <c:v>7.1398059841603256</c:v>
                </c:pt>
                <c:pt idx="40">
                  <c:v>7.5457962833683414</c:v>
                </c:pt>
                <c:pt idx="41">
                  <c:v>7.9580860975367589</c:v>
                </c:pt>
                <c:pt idx="42">
                  <c:v>8.3769904024135968</c:v>
                </c:pt>
                <c:pt idx="43">
                  <c:v>8.8028399225342771</c:v>
                </c:pt>
                <c:pt idx="44">
                  <c:v>9.2359819186609897</c:v>
                </c:pt>
                <c:pt idx="45">
                  <c:v>9.6767810145940398</c:v>
                </c:pt>
                <c:pt idx="46">
                  <c:v>10.125620065323742</c:v>
                </c:pt>
                <c:pt idx="47">
                  <c:v>10.58290106858993</c:v>
                </c:pt>
                <c:pt idx="48">
                  <c:v>11.049046122019426</c:v>
                </c:pt>
                <c:pt idx="49">
                  <c:v>11.524498428120395</c:v>
                </c:pt>
                <c:pt idx="50">
                  <c:v>11.899723349526417</c:v>
                </c:pt>
              </c:numCache>
            </c:numRef>
          </c:val>
          <c:extLst xmlns:c16r2="http://schemas.microsoft.com/office/drawing/2015/06/chart">
            <c:ext xmlns:c16="http://schemas.microsoft.com/office/drawing/2014/chart" uri="{C3380CC4-5D6E-409C-BE32-E72D297353CC}">
              <c16:uniqueId val="{00000002-5006-4A2E-A912-E810FBFAE87A}"/>
            </c:ext>
          </c:extLst>
        </c:ser>
        <c:ser>
          <c:idx val="1"/>
          <c:order val="3"/>
          <c:tx>
            <c:strRef>
              <c:f>'5.10'!$N$11</c:f>
              <c:strCache>
                <c:ptCount val="1"/>
                <c:pt idx="0">
                  <c:v>Norway</c:v>
                </c:pt>
              </c:strCache>
            </c:strRef>
          </c:tx>
          <c:spPr>
            <a:solidFill>
              <a:schemeClr val="accent2">
                <a:lumMod val="75000"/>
              </a:schemeClr>
            </a:solidFill>
            <a:ln>
              <a:noFill/>
            </a:ln>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'5.10'!$O$11:$BM$11</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34.5655</c:v>
                </c:pt>
                <c:pt idx="19">
                  <c:v>28.390554982427624</c:v>
                </c:pt>
                <c:pt idx="20">
                  <c:v>27.102941024564355</c:v>
                </c:pt>
                <c:pt idx="21">
                  <c:v>26.335179485703378</c:v>
                </c:pt>
                <c:pt idx="22">
                  <c:v>26.006497810056491</c:v>
                </c:pt>
                <c:pt idx="23">
                  <c:v>25.212376840349805</c:v>
                </c:pt>
                <c:pt idx="24">
                  <c:v>24.154066497462352</c:v>
                </c:pt>
                <c:pt idx="25">
                  <c:v>24.040399637336783</c:v>
                </c:pt>
                <c:pt idx="26">
                  <c:v>23.02738484714915</c:v>
                </c:pt>
                <c:pt idx="27">
                  <c:v>21.907087503023561</c:v>
                </c:pt>
                <c:pt idx="28">
                  <c:v>20.340975736645962</c:v>
                </c:pt>
                <c:pt idx="29">
                  <c:v>18.753610162661477</c:v>
                </c:pt>
                <c:pt idx="30">
                  <c:v>17.228710385813748</c:v>
                </c:pt>
                <c:pt idx="31">
                  <c:v>15.094604790412411</c:v>
                </c:pt>
                <c:pt idx="32">
                  <c:v>13.635893213064408</c:v>
                </c:pt>
                <c:pt idx="33">
                  <c:v>11.675825427755708</c:v>
                </c:pt>
                <c:pt idx="34">
                  <c:v>10.654121413784017</c:v>
                </c:pt>
                <c:pt idx="35">
                  <c:v>9.9968821443685485</c:v>
                </c:pt>
                <c:pt idx="36">
                  <c:v>8.9765612367053809</c:v>
                </c:pt>
                <c:pt idx="37">
                  <c:v>8.0769249532445642</c:v>
                </c:pt>
                <c:pt idx="38">
                  <c:v>7.7659961312480759</c:v>
                </c:pt>
                <c:pt idx="39">
                  <c:v>7.4563087021558356</c:v>
                </c:pt>
                <c:pt idx="40">
                  <c:v>6.8216527106652123</c:v>
                </c:pt>
                <c:pt idx="41">
                  <c:v>6.2894280978191315</c:v>
                </c:pt>
                <c:pt idx="42">
                  <c:v>5.7070125666970002</c:v>
                </c:pt>
                <c:pt idx="43">
                  <c:v>5.5163852509817151</c:v>
                </c:pt>
                <c:pt idx="44">
                  <c:v>4.8156165687779389</c:v>
                </c:pt>
                <c:pt idx="45">
                  <c:v>4.5136838589765933</c:v>
                </c:pt>
                <c:pt idx="46">
                  <c:v>4.2467766081613059</c:v>
                </c:pt>
                <c:pt idx="47">
                  <c:v>3.8421326457438321</c:v>
                </c:pt>
                <c:pt idx="48">
                  <c:v>3.6682760134566412</c:v>
                </c:pt>
                <c:pt idx="49">
                  <c:v>3.5031122127838086</c:v>
                </c:pt>
                <c:pt idx="50">
                  <c:v>3.3462066021446182</c:v>
                </c:pt>
              </c:numCache>
            </c:numRef>
          </c:val>
          <c:extLst xmlns:c16r2="http://schemas.microsoft.com/office/drawing/2015/06/chart">
            <c:ext xmlns:c16="http://schemas.microsoft.com/office/drawing/2014/chart" uri="{C3380CC4-5D6E-409C-BE32-E72D297353CC}">
              <c16:uniqueId val="{00000003-5006-4A2E-A912-E810FBFAE87A}"/>
            </c:ext>
          </c:extLst>
        </c:ser>
        <c:ser>
          <c:idx val="5"/>
          <c:order val="4"/>
          <c:tx>
            <c:strRef>
              <c:f>'5.10'!$N$12</c:f>
              <c:strCache>
                <c:ptCount val="1"/>
                <c:pt idx="0">
                  <c:v>Continent</c:v>
                </c:pt>
              </c:strCache>
            </c:strRef>
          </c:tx>
          <c:spPr>
            <a:solidFill>
              <a:srgbClr val="FF3399"/>
            </a:solidFill>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'5.10'!$O$12:$BM$12</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4.38</c:v>
                </c:pt>
                <c:pt idx="19">
                  <c:v>4.5949999999999998</c:v>
                </c:pt>
                <c:pt idx="20">
                  <c:v>3.8649999999999993</c:v>
                </c:pt>
                <c:pt idx="21">
                  <c:v>3.5000000000000004</c:v>
                </c:pt>
                <c:pt idx="22">
                  <c:v>3.8650000000000007</c:v>
                </c:pt>
                <c:pt idx="23">
                  <c:v>3.5000000000000004</c:v>
                </c:pt>
                <c:pt idx="24">
                  <c:v>3.8650000000000007</c:v>
                </c:pt>
                <c:pt idx="25">
                  <c:v>4.2300000000000004</c:v>
                </c:pt>
                <c:pt idx="26">
                  <c:v>4.5949999999999998</c:v>
                </c:pt>
                <c:pt idx="27">
                  <c:v>4.5949999999999998</c:v>
                </c:pt>
                <c:pt idx="28">
                  <c:v>4.5949999999999998</c:v>
                </c:pt>
                <c:pt idx="29">
                  <c:v>4.5949999999999998</c:v>
                </c:pt>
                <c:pt idx="30">
                  <c:v>4.5949999999999998</c:v>
                </c:pt>
                <c:pt idx="31">
                  <c:v>4.5949999999999998</c:v>
                </c:pt>
                <c:pt idx="32">
                  <c:v>4.5949999999999998</c:v>
                </c:pt>
                <c:pt idx="33">
                  <c:v>4.96</c:v>
                </c:pt>
                <c:pt idx="34">
                  <c:v>4.96</c:v>
                </c:pt>
                <c:pt idx="35">
                  <c:v>4.96</c:v>
                </c:pt>
                <c:pt idx="36">
                  <c:v>4.96</c:v>
                </c:pt>
                <c:pt idx="37">
                  <c:v>4.96</c:v>
                </c:pt>
                <c:pt idx="38">
                  <c:v>4.96</c:v>
                </c:pt>
                <c:pt idx="39">
                  <c:v>4.96</c:v>
                </c:pt>
                <c:pt idx="40">
                  <c:v>4.96</c:v>
                </c:pt>
                <c:pt idx="41">
                  <c:v>4.96</c:v>
                </c:pt>
                <c:pt idx="42">
                  <c:v>4.96</c:v>
                </c:pt>
                <c:pt idx="43">
                  <c:v>5.3250000000000002</c:v>
                </c:pt>
                <c:pt idx="44">
                  <c:v>5.3250000000000002</c:v>
                </c:pt>
                <c:pt idx="45">
                  <c:v>5.3250000000000002</c:v>
                </c:pt>
                <c:pt idx="46">
                  <c:v>5.3250000000000002</c:v>
                </c:pt>
                <c:pt idx="47">
                  <c:v>5.3250000000000002</c:v>
                </c:pt>
                <c:pt idx="48">
                  <c:v>4.96</c:v>
                </c:pt>
                <c:pt idx="49">
                  <c:v>4.96</c:v>
                </c:pt>
                <c:pt idx="50">
                  <c:v>4.96</c:v>
                </c:pt>
              </c:numCache>
            </c:numRef>
          </c:val>
          <c:extLst xmlns:c16r2="http://schemas.microsoft.com/office/drawing/2015/06/chart">
            <c:ext xmlns:c16="http://schemas.microsoft.com/office/drawing/2014/chart" uri="{C3380CC4-5D6E-409C-BE32-E72D297353CC}">
              <c16:uniqueId val="{00000004-5006-4A2E-A912-E810FBFAE87A}"/>
            </c:ext>
          </c:extLst>
        </c:ser>
        <c:ser>
          <c:idx val="6"/>
          <c:order val="5"/>
          <c:tx>
            <c:strRef>
              <c:f>'5.10'!$N$13</c:f>
              <c:strCache>
                <c:ptCount val="1"/>
                <c:pt idx="0">
                  <c:v>LNG</c:v>
                </c:pt>
              </c:strCache>
            </c:strRef>
          </c:tx>
          <c:spPr>
            <a:solidFill>
              <a:srgbClr val="FFFF00"/>
            </a:solidFill>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'5.10'!$O$13:$BM$13</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4.1609999999999996</c:v>
                </c:pt>
                <c:pt idx="19">
                  <c:v>5.6470282999999997</c:v>
                </c:pt>
                <c:pt idx="20">
                  <c:v>5.2820283000000003</c:v>
                </c:pt>
                <c:pt idx="21">
                  <c:v>5.2820283000000003</c:v>
                </c:pt>
                <c:pt idx="22">
                  <c:v>5.2820283000000003</c:v>
                </c:pt>
                <c:pt idx="23">
                  <c:v>7.1118094333333319</c:v>
                </c:pt>
                <c:pt idx="24">
                  <c:v>7.4768094333333321</c:v>
                </c:pt>
                <c:pt idx="25">
                  <c:v>7.4768094333333321</c:v>
                </c:pt>
                <c:pt idx="26">
                  <c:v>7.4768094333333321</c:v>
                </c:pt>
                <c:pt idx="27">
                  <c:v>7.4768094333333321</c:v>
                </c:pt>
                <c:pt idx="28">
                  <c:v>8.1250713833333315</c:v>
                </c:pt>
                <c:pt idx="29">
                  <c:v>8.1250713833333315</c:v>
                </c:pt>
                <c:pt idx="30">
                  <c:v>8.1250713833333315</c:v>
                </c:pt>
                <c:pt idx="31">
                  <c:v>8.1250713833333315</c:v>
                </c:pt>
                <c:pt idx="32">
                  <c:v>8.1250713833333315</c:v>
                </c:pt>
                <c:pt idx="33">
                  <c:v>8.1250713833333315</c:v>
                </c:pt>
                <c:pt idx="34">
                  <c:v>8.1250713833333315</c:v>
                </c:pt>
                <c:pt idx="35">
                  <c:v>8.1250713833333315</c:v>
                </c:pt>
                <c:pt idx="36">
                  <c:v>8.1250713833333315</c:v>
                </c:pt>
                <c:pt idx="37">
                  <c:v>8.1250713833333315</c:v>
                </c:pt>
                <c:pt idx="38">
                  <c:v>8.1250713833333315</c:v>
                </c:pt>
                <c:pt idx="39">
                  <c:v>8.1250713833333315</c:v>
                </c:pt>
                <c:pt idx="40">
                  <c:v>8.4900713833333317</c:v>
                </c:pt>
                <c:pt idx="41">
                  <c:v>8.4900713833333317</c:v>
                </c:pt>
                <c:pt idx="42">
                  <c:v>8.4900713833333317</c:v>
                </c:pt>
                <c:pt idx="43">
                  <c:v>8.4900713833333317</c:v>
                </c:pt>
                <c:pt idx="44">
                  <c:v>8.4900713833333317</c:v>
                </c:pt>
                <c:pt idx="45">
                  <c:v>8.1250713833333315</c:v>
                </c:pt>
                <c:pt idx="46">
                  <c:v>8.1250713833333315</c:v>
                </c:pt>
                <c:pt idx="47">
                  <c:v>7.7600713833333321</c:v>
                </c:pt>
                <c:pt idx="48">
                  <c:v>7.7600713833333321</c:v>
                </c:pt>
                <c:pt idx="49">
                  <c:v>7.3950713833333319</c:v>
                </c:pt>
                <c:pt idx="50">
                  <c:v>7.0300713833333317</c:v>
                </c:pt>
              </c:numCache>
            </c:numRef>
          </c:val>
          <c:extLst xmlns:c16r2="http://schemas.microsoft.com/office/drawing/2015/06/chart">
            <c:ext xmlns:c16="http://schemas.microsoft.com/office/drawing/2014/chart" uri="{C3380CC4-5D6E-409C-BE32-E72D297353CC}">
              <c16:uniqueId val="{00000005-5006-4A2E-A912-E810FBFAE87A}"/>
            </c:ext>
          </c:extLst>
        </c:ser>
        <c:ser>
          <c:idx val="7"/>
          <c:order val="6"/>
          <c:tx>
            <c:strRef>
              <c:f>'5.10'!$N$14</c:f>
              <c:strCache>
                <c:ptCount val="1"/>
                <c:pt idx="0">
                  <c:v>Generic imports</c:v>
                </c:pt>
              </c:strCache>
            </c:strRef>
          </c:tx>
          <c:spPr>
            <a:pattFill prst="wdUpDiag">
              <a:fgClr>
                <a:srgbClr val="FFFF00"/>
              </a:fgClr>
              <a:bgClr>
                <a:srgbClr val="FF3399"/>
              </a:bgClr>
            </a:pattFill>
          </c:spP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'5.10'!$O$14:$BM$14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0.62193365937400702</c:v>
                </c:pt>
                <c:pt idx="19">
                  <c:v>3.0328558293167722</c:v>
                </c:pt>
                <c:pt idx="20">
                  <c:v>3.1161619915948187</c:v>
                </c:pt>
                <c:pt idx="21">
                  <c:v>3.9926999458810197</c:v>
                </c:pt>
                <c:pt idx="22">
                  <c:v>7.5979135392603254</c:v>
                </c:pt>
                <c:pt idx="23">
                  <c:v>7.5367443461295167</c:v>
                </c:pt>
                <c:pt idx="24">
                  <c:v>9.9968168803491864</c:v>
                </c:pt>
                <c:pt idx="25">
                  <c:v>11.520822882134544</c:v>
                </c:pt>
                <c:pt idx="26">
                  <c:v>10.711491853161778</c:v>
                </c:pt>
                <c:pt idx="27">
                  <c:v>10.922982395046652</c:v>
                </c:pt>
                <c:pt idx="28">
                  <c:v>11.087924953933991</c:v>
                </c:pt>
                <c:pt idx="29">
                  <c:v>12.180995845946379</c:v>
                </c:pt>
                <c:pt idx="30">
                  <c:v>15.542040992503635</c:v>
                </c:pt>
                <c:pt idx="31">
                  <c:v>17.396628762961999</c:v>
                </c:pt>
                <c:pt idx="32">
                  <c:v>16.794295196798732</c:v>
                </c:pt>
                <c:pt idx="33">
                  <c:v>17.952597799267316</c:v>
                </c:pt>
                <c:pt idx="34">
                  <c:v>17.670673492762688</c:v>
                </c:pt>
                <c:pt idx="35">
                  <c:v>17.42849539406172</c:v>
                </c:pt>
                <c:pt idx="36">
                  <c:v>17.358420310954333</c:v>
                </c:pt>
                <c:pt idx="37">
                  <c:v>16.50413950485606</c:v>
                </c:pt>
                <c:pt idx="38">
                  <c:v>15.926791606071975</c:v>
                </c:pt>
                <c:pt idx="39">
                  <c:v>14.86625844252811</c:v>
                </c:pt>
                <c:pt idx="40">
                  <c:v>14.166637261978456</c:v>
                </c:pt>
                <c:pt idx="41">
                  <c:v>13.50005339619082</c:v>
                </c:pt>
                <c:pt idx="42">
                  <c:v>13.378517359686413</c:v>
                </c:pt>
                <c:pt idx="43">
                  <c:v>11.826108650519288</c:v>
                </c:pt>
                <c:pt idx="44">
                  <c:v>10.697926501956177</c:v>
                </c:pt>
                <c:pt idx="45">
                  <c:v>9.7641100112552408</c:v>
                </c:pt>
                <c:pt idx="46">
                  <c:v>8.4792811320776806</c:v>
                </c:pt>
                <c:pt idx="47">
                  <c:v>7.2240073238207785</c:v>
                </c:pt>
                <c:pt idx="48">
                  <c:v>5.9225194327726616</c:v>
                </c:pt>
                <c:pt idx="49">
                  <c:v>4.6194970088274516</c:v>
                </c:pt>
                <c:pt idx="50">
                  <c:v>3.2502338053768489</c:v>
                </c:pt>
              </c:numCache>
            </c:numRef>
          </c:val>
          <c:extLst xmlns:c16r2="http://schemas.microsoft.com/office/drawing/2015/06/chart">
            <c:ext xmlns:c16="http://schemas.microsoft.com/office/drawing/2014/chart" uri="{C3380CC4-5D6E-409C-BE32-E72D297353CC}">
              <c16:uniqueId val="{00000006-5006-4A2E-A912-E810FBFAE87A}"/>
            </c:ext>
          </c:extLst>
        </c:ser>
        <c:dLbls>
          <c:showLegendKey val="0"/>
          <c:showVal val="0"/>
          <c:showCatName val="0"/>
          <c:showSerName val="0"/>
          <c:showPercent val="0"/>
          <c:showBubbleSize val="0"/>
        </c:dLbls>
        <c:axId val="167969536"/>
        <c:axId val="167971072"/>
      </c:areaChart>
      <c:lineChart>
        <c:grouping val="standard"/>
        <c:varyColors val="0"/>
        <c:ser>
          <c:idx val="8"/>
          <c:order val="7"/>
          <c:tx>
            <c:strRef>
              <c:f>'5.10'!$N$16</c:f>
              <c:strCache>
                <c:ptCount val="1"/>
                <c:pt idx="0">
                  <c:v>Import dependency</c:v>
                </c:pt>
              </c:strCache>
            </c:strRef>
          </c:tx>
          <c:spPr>
            <a:ln>
              <a:solidFill>
                <a:schemeClr val="tx1"/>
              </a:solidFill>
            </a:ln>
          </c:spPr>
          <c:marker>
            <c:symbol val="none"/>
          </c:marker>
          <c:cat>
            <c:strRef>
              <c:f>'5.10'!$O$7:$BM$7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'5.10'!$O$16:$BM$16</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0.53674650350711683</c:v>
                </c:pt>
                <c:pt idx="19">
                  <c:v>0.54268415442193318</c:v>
                </c:pt>
                <c:pt idx="20">
                  <c:v>0.53809385849509095</c:v>
                </c:pt>
                <c:pt idx="21">
                  <c:v>0.55109526473996695</c:v>
                </c:pt>
                <c:pt idx="22">
                  <c:v>0.62034658128726305</c:v>
                </c:pt>
                <c:pt idx="23">
                  <c:v>0.63694402689601159</c:v>
                </c:pt>
                <c:pt idx="24">
                  <c:v>0.68343078131206114</c:v>
                </c:pt>
                <c:pt idx="25">
                  <c:v>0.73206794984197254</c:v>
                </c:pt>
                <c:pt idx="26">
                  <c:v>0.74144824875022697</c:v>
                </c:pt>
                <c:pt idx="27">
                  <c:v>0.74575252833980721</c:v>
                </c:pt>
                <c:pt idx="28">
                  <c:v>0.74696374930681309</c:v>
                </c:pt>
                <c:pt idx="29">
                  <c:v>0.76010356649233402</c:v>
                </c:pt>
                <c:pt idx="30">
                  <c:v>0.8059297729375432</c:v>
                </c:pt>
                <c:pt idx="31">
                  <c:v>0.81743566692135738</c:v>
                </c:pt>
                <c:pt idx="32">
                  <c:v>0.8147112252003671</c:v>
                </c:pt>
                <c:pt idx="33">
                  <c:v>0.82653415327866719</c:v>
                </c:pt>
                <c:pt idx="34">
                  <c:v>0.82471116773766528</c:v>
                </c:pt>
                <c:pt idx="35">
                  <c:v>0.82688876074085249</c:v>
                </c:pt>
                <c:pt idx="36">
                  <c:v>0.82342306579883962</c:v>
                </c:pt>
                <c:pt idx="37">
                  <c:v>0.81144407584661205</c:v>
                </c:pt>
                <c:pt idx="38">
                  <c:v>0.80907632861030465</c:v>
                </c:pt>
                <c:pt idx="39">
                  <c:v>0.8038242297060928</c:v>
                </c:pt>
                <c:pt idx="40">
                  <c:v>0.80357198832924648</c:v>
                </c:pt>
                <c:pt idx="41">
                  <c:v>0.79465039255307113</c:v>
                </c:pt>
                <c:pt idx="42">
                  <c:v>0.79524664530284772</c:v>
                </c:pt>
                <c:pt idx="43">
                  <c:v>0.77971094444980626</c:v>
                </c:pt>
                <c:pt idx="44">
                  <c:v>0.76050619512791373</c:v>
                </c:pt>
                <c:pt idx="45">
                  <c:v>0.74129467913638791</c:v>
                </c:pt>
                <c:pt idx="46">
                  <c:v>0.7210707392463348</c:v>
                </c:pt>
                <c:pt idx="47">
                  <c:v>0.69531678425607513</c:v>
                </c:pt>
                <c:pt idx="48">
                  <c:v>0.66879271723353118</c:v>
                </c:pt>
                <c:pt idx="49">
                  <c:v>0.63988394614588073</c:v>
                </c:pt>
                <c:pt idx="50">
                  <c:v>0.60966897700777822</c:v>
                </c:pt>
              </c:numCache>
            </c:numRef>
          </c:val>
          <c:smooth val="0"/>
          <c:extLst xmlns:c16r2="http://schemas.microsoft.com/office/drawing/2015/06/chart">
            <c:ext xmlns:c16="http://schemas.microsoft.com/office/drawing/2014/chart" uri="{C3380CC4-5D6E-409C-BE32-E72D297353CC}">
              <c16:uniqueId val="{00000007-5006-4A2E-A912-E810FBFAE87A}"/>
            </c:ext>
          </c:extLst>
        </c:ser>
        <c:dLbls>
          <c:showLegendKey val="0"/>
          <c:showVal val="0"/>
          <c:showCatName val="0"/>
          <c:showSerName val="0"/>
          <c:showPercent val="0"/>
          <c:showBubbleSize val="0"/>
        </c:dLbls>
        <c:marker val="1"/>
        <c:smooth val="0"/>
        <c:axId val="167987456"/>
        <c:axId val="167985536"/>
      </c:lineChart>
      <c:catAx>
        <c:axId val="167969536"/>
        <c:scaling>
          <c:orientation val="minMax"/>
        </c:scaling>
        <c:delete val="0"/>
        <c:axPos val="b"/>
        <c:numFmt formatCode="General" sourceLinked="0"/>
        <c:majorTickMark val="out"/>
        <c:minorTickMark val="none"/>
        <c:tickLblPos val="nextTo"/>
        <c:txPr>
          <a:bodyPr rot="0" vert="horz"/>
          <a:lstStyle/>
          <a:p>
            <a:pPr>
              <a:defRPr/>
            </a:pPr>
            <a:endParaRPr lang="en-US"/>
          </a:p>
        </c:txPr>
        <c:crossAx val="167971072"/>
        <c:crosses val="autoZero"/>
        <c:auto val="1"/>
        <c:lblAlgn val="ctr"/>
        <c:lblOffset val="100"/>
        <c:tickLblSkip val="5"/>
        <c:tickMarkSkip val="5"/>
        <c:noMultiLvlLbl val="0"/>
      </c:catAx>
      <c:valAx>
        <c:axId val="167971072"/>
        <c:scaling>
          <c:orientation val="minMax"/>
        </c:scaling>
        <c:delete val="0"/>
        <c:axPos val="l"/>
        <c:majorGridlines/>
        <c:title>
          <c:tx>
            <c:rich>
              <a:bodyPr rot="-5400000" vert="horz"/>
              <a:lstStyle/>
              <a:p>
                <a:pPr>
                  <a:defRPr/>
                </a:pPr>
                <a:r>
                  <a:rPr lang="en-US"/>
                  <a:t>Annual gas supply (bcm)</a:t>
                </a:r>
              </a:p>
            </c:rich>
          </c:tx>
          <c:overlay val="0"/>
        </c:title>
        <c:numFmt formatCode="0" sourceLinked="0"/>
        <c:majorTickMark val="out"/>
        <c:minorTickMark val="none"/>
        <c:tickLblPos val="nextTo"/>
        <c:crossAx val="167969536"/>
        <c:crosses val="autoZero"/>
        <c:crossBetween val="between"/>
      </c:valAx>
      <c:valAx>
        <c:axId val="167985536"/>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167987456"/>
        <c:crosses val="max"/>
        <c:crossBetween val="between"/>
      </c:valAx>
      <c:catAx>
        <c:axId val="167987456"/>
        <c:scaling>
          <c:orientation val="minMax"/>
        </c:scaling>
        <c:delete val="1"/>
        <c:axPos val="b"/>
        <c:numFmt formatCode="General" sourceLinked="1"/>
        <c:majorTickMark val="out"/>
        <c:minorTickMark val="none"/>
        <c:tickLblPos val="nextTo"/>
        <c:crossAx val="167985536"/>
        <c:crosses val="autoZero"/>
        <c:auto val="1"/>
        <c:lblAlgn val="ctr"/>
        <c:lblOffset val="100"/>
        <c:noMultiLvlLbl val="0"/>
      </c:catAx>
    </c:plotArea>
    <c:legend>
      <c:legendPos val="b"/>
      <c:layout>
        <c:manualLayout>
          <c:xMode val="edge"/>
          <c:yMode val="edge"/>
          <c:x val="1.4912225445503526E-2"/>
          <c:y val="0.92854509838838928"/>
          <c:w val="0.96175438596491225"/>
          <c:h val="5.4492921378327841E-2"/>
        </c:manualLayout>
      </c:layout>
      <c:overlay val="0"/>
      <c:spPr>
        <a:ln>
          <a:noFill/>
        </a:ln>
      </c:spPr>
    </c:legend>
    <c:plotVisOnly val="1"/>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076269705215704E-2"/>
          <c:y val="8.0791332569683086E-2"/>
          <c:w val="0.82755233926180061"/>
          <c:h val="0.75163087056128297"/>
        </c:manualLayout>
      </c:layout>
      <c:areaChart>
        <c:grouping val="stacked"/>
        <c:varyColors val="0"/>
        <c:ser>
          <c:idx val="0"/>
          <c:order val="0"/>
          <c:tx>
            <c:strRef>
              <c:f>'5.11'!$N$8</c:f>
              <c:strCache>
                <c:ptCount val="1"/>
                <c:pt idx="0">
                  <c:v>UKCS</c:v>
                </c:pt>
              </c:strCache>
            </c:strRef>
          </c:tx>
          <c:spPr>
            <a:solidFill>
              <a:schemeClr val="tx2">
                <a:lumMod val="40000"/>
                <a:lumOff val="60000"/>
              </a:schemeClr>
            </a:solidFill>
            <a:ln>
              <a:noFill/>
            </a:ln>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'5.11'!$O$8:$BM$8</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37.485500000000002</c:v>
                </c:pt>
                <c:pt idx="19">
                  <c:v>37.674548128544878</c:v>
                </c:pt>
                <c:pt idx="20">
                  <c:v>37.056481625148741</c:v>
                </c:pt>
                <c:pt idx="21">
                  <c:v>36.033464963503114</c:v>
                </c:pt>
                <c:pt idx="22">
                  <c:v>32.155730038946764</c:v>
                </c:pt>
                <c:pt idx="23">
                  <c:v>27.725398346897741</c:v>
                </c:pt>
                <c:pt idx="24">
                  <c:v>23.87119190422337</c:v>
                </c:pt>
                <c:pt idx="25">
                  <c:v>22.669830759001897</c:v>
                </c:pt>
                <c:pt idx="26">
                  <c:v>21.538664313312598</c:v>
                </c:pt>
                <c:pt idx="27">
                  <c:v>20.206673101246206</c:v>
                </c:pt>
                <c:pt idx="28">
                  <c:v>18.724736492687697</c:v>
                </c:pt>
                <c:pt idx="29">
                  <c:v>17.526479322294552</c:v>
                </c:pt>
                <c:pt idx="30">
                  <c:v>17.081376933560477</c:v>
                </c:pt>
                <c:pt idx="31">
                  <c:v>15.228444674646939</c:v>
                </c:pt>
                <c:pt idx="32">
                  <c:v>13.993521064760802</c:v>
                </c:pt>
                <c:pt idx="33">
                  <c:v>12.767872346820148</c:v>
                </c:pt>
                <c:pt idx="34">
                  <c:v>11.199014543540734</c:v>
                </c:pt>
                <c:pt idx="35">
                  <c:v>9.7229968799048887</c:v>
                </c:pt>
                <c:pt idx="36">
                  <c:v>8.0060960819871294</c:v>
                </c:pt>
                <c:pt idx="37">
                  <c:v>7.3966962918301649</c:v>
                </c:pt>
                <c:pt idx="38">
                  <c:v>6.1765509136275885</c:v>
                </c:pt>
                <c:pt idx="39">
                  <c:v>5.2853334258180693</c:v>
                </c:pt>
                <c:pt idx="40">
                  <c:v>4.2970354999999998</c:v>
                </c:pt>
                <c:pt idx="41">
                  <c:v>3.7592627500000004</c:v>
                </c:pt>
                <c:pt idx="42">
                  <c:v>3.2808937499999997</c:v>
                </c:pt>
                <c:pt idx="43">
                  <c:v>2.4884422499999999</c:v>
                </c:pt>
                <c:pt idx="44">
                  <c:v>1.8790382499999998</c:v>
                </c:pt>
                <c:pt idx="45">
                  <c:v>1.3205517499999999</c:v>
                </c:pt>
                <c:pt idx="46">
                  <c:v>1.1564842499999999</c:v>
                </c:pt>
                <c:pt idx="47">
                  <c:v>1.0082577500000001</c:v>
                </c:pt>
                <c:pt idx="48">
                  <c:v>0.44071925000000006</c:v>
                </c:pt>
                <c:pt idx="49">
                  <c:v>0</c:v>
                </c:pt>
                <c:pt idx="50">
                  <c:v>0</c:v>
                </c:pt>
              </c:numCache>
            </c:numRef>
          </c:val>
          <c:extLst xmlns:c16r2="http://schemas.microsoft.com/office/drawing/2015/06/chart">
            <c:ext xmlns:c16="http://schemas.microsoft.com/office/drawing/2014/chart" uri="{C3380CC4-5D6E-409C-BE32-E72D297353CC}">
              <c16:uniqueId val="{00000000-AA6B-4E21-A768-8A6A891178F2}"/>
            </c:ext>
          </c:extLst>
        </c:ser>
        <c:ser>
          <c:idx val="2"/>
          <c:order val="1"/>
          <c:tx>
            <c:strRef>
              <c:f>'5.11'!$N$9</c:f>
              <c:strCache>
                <c:ptCount val="1"/>
                <c:pt idx="0">
                  <c:v>Shale</c:v>
                </c:pt>
              </c:strCache>
            </c:strRef>
          </c:tx>
          <c:spPr>
            <a:solidFill>
              <a:schemeClr val="accent1">
                <a:lumMod val="75000"/>
              </a:schemeClr>
            </a:solidFill>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'5.11'!$O$9:$BM$9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extLst xmlns:c16r2="http://schemas.microsoft.com/office/drawing/2015/06/chart">
            <c:ext xmlns:c16="http://schemas.microsoft.com/office/drawing/2014/chart" uri="{C3380CC4-5D6E-409C-BE32-E72D297353CC}">
              <c16:uniqueId val="{00000001-AA6B-4E21-A768-8A6A891178F2}"/>
            </c:ext>
          </c:extLst>
        </c:ser>
        <c:ser>
          <c:idx val="3"/>
          <c:order val="2"/>
          <c:tx>
            <c:strRef>
              <c:f>'5.11'!$N$10</c:f>
              <c:strCache>
                <c:ptCount val="1"/>
                <c:pt idx="0">
                  <c:v>Green gas</c:v>
                </c:pt>
              </c:strCache>
            </c:strRef>
          </c:tx>
          <c:spPr>
            <a:solidFill>
              <a:schemeClr val="accent3">
                <a:lumMod val="50000"/>
              </a:schemeClr>
            </a:solidFill>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'5.11'!$O$10:$BM$10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0.25549999999999995</c:v>
                </c:pt>
                <c:pt idx="19">
                  <c:v>0.3722324025696</c:v>
                </c:pt>
                <c:pt idx="20">
                  <c:v>0.43039470859309698</c:v>
                </c:pt>
                <c:pt idx="21">
                  <c:v>0.49209146002861692</c:v>
                </c:pt>
                <c:pt idx="22">
                  <c:v>0.55714306299951444</c:v>
                </c:pt>
                <c:pt idx="23">
                  <c:v>0.62602984886964119</c:v>
                </c:pt>
                <c:pt idx="24">
                  <c:v>0.72892593220206658</c:v>
                </c:pt>
                <c:pt idx="25">
                  <c:v>0.79376735792360531</c:v>
                </c:pt>
                <c:pt idx="26">
                  <c:v>0.88575926299049268</c:v>
                </c:pt>
                <c:pt idx="27">
                  <c:v>0.97243968578673368</c:v>
                </c:pt>
                <c:pt idx="28">
                  <c:v>1.0728090852921472</c:v>
                </c:pt>
                <c:pt idx="29">
                  <c:v>1.1952148808744796</c:v>
                </c:pt>
                <c:pt idx="30">
                  <c:v>1.3324132811673857</c:v>
                </c:pt>
                <c:pt idx="31">
                  <c:v>1.5502536846780124</c:v>
                </c:pt>
                <c:pt idx="32">
                  <c:v>1.8643564326010327</c:v>
                </c:pt>
                <c:pt idx="33">
                  <c:v>2.0901551967733947</c:v>
                </c:pt>
                <c:pt idx="34">
                  <c:v>2.3510977861781854</c:v>
                </c:pt>
                <c:pt idx="35">
                  <c:v>2.7398470022419654</c:v>
                </c:pt>
                <c:pt idx="36">
                  <c:v>3.0037514364272377</c:v>
                </c:pt>
                <c:pt idx="37">
                  <c:v>3.3645151834082001</c:v>
                </c:pt>
                <c:pt idx="38">
                  <c:v>3.5759917063353672</c:v>
                </c:pt>
                <c:pt idx="39">
                  <c:v>3.7924489866161757</c:v>
                </c:pt>
                <c:pt idx="40">
                  <c:v>4.0141703614563493</c:v>
                </c:pt>
                <c:pt idx="41">
                  <c:v>4.2414554100318496</c:v>
                </c:pt>
                <c:pt idx="42">
                  <c:v>4.4746208911315355</c:v>
                </c:pt>
                <c:pt idx="43">
                  <c:v>4.7140017352773897</c:v>
                </c:pt>
                <c:pt idx="44">
                  <c:v>4.9727745470667113</c:v>
                </c:pt>
                <c:pt idx="45">
                  <c:v>5.2401723818322958</c:v>
                </c:pt>
                <c:pt idx="46">
                  <c:v>5.5167568453194669</c:v>
                </c:pt>
                <c:pt idx="47">
                  <c:v>5.80312682659532</c:v>
                </c:pt>
                <c:pt idx="48">
                  <c:v>6.0999210119490641</c:v>
                </c:pt>
                <c:pt idx="49">
                  <c:v>6.3798205703585875</c:v>
                </c:pt>
                <c:pt idx="50">
                  <c:v>6.6553520223401197</c:v>
                </c:pt>
              </c:numCache>
            </c:numRef>
          </c:val>
          <c:extLst xmlns:c16r2="http://schemas.microsoft.com/office/drawing/2015/06/chart">
            <c:ext xmlns:c16="http://schemas.microsoft.com/office/drawing/2014/chart" uri="{C3380CC4-5D6E-409C-BE32-E72D297353CC}">
              <c16:uniqueId val="{00000002-AA6B-4E21-A768-8A6A891178F2}"/>
            </c:ext>
          </c:extLst>
        </c:ser>
        <c:ser>
          <c:idx val="1"/>
          <c:order val="3"/>
          <c:tx>
            <c:strRef>
              <c:f>'5.11'!$N$11</c:f>
              <c:strCache>
                <c:ptCount val="1"/>
                <c:pt idx="0">
                  <c:v>Norway</c:v>
                </c:pt>
              </c:strCache>
            </c:strRef>
          </c:tx>
          <c:spPr>
            <a:solidFill>
              <a:schemeClr val="accent2">
                <a:lumMod val="75000"/>
              </a:schemeClr>
            </a:solidFill>
            <a:ln>
              <a:noFill/>
            </a:ln>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'5.11'!$O$11:$BM$11</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34.930500000000002</c:v>
                </c:pt>
                <c:pt idx="19">
                  <c:v>31.020829643143408</c:v>
                </c:pt>
                <c:pt idx="20">
                  <c:v>29.398461102091616</c:v>
                </c:pt>
                <c:pt idx="21">
                  <c:v>28.638352693060682</c:v>
                </c:pt>
                <c:pt idx="22">
                  <c:v>28.876815948462777</c:v>
                </c:pt>
                <c:pt idx="23">
                  <c:v>28.62066480633818</c:v>
                </c:pt>
                <c:pt idx="24">
                  <c:v>28.839038767552431</c:v>
                </c:pt>
                <c:pt idx="25">
                  <c:v>28.997736468943849</c:v>
                </c:pt>
                <c:pt idx="26">
                  <c:v>28.164045073883518</c:v>
                </c:pt>
                <c:pt idx="27">
                  <c:v>26.821789154659264</c:v>
                </c:pt>
                <c:pt idx="28">
                  <c:v>25.975232841330147</c:v>
                </c:pt>
                <c:pt idx="29">
                  <c:v>24.883547282813353</c:v>
                </c:pt>
                <c:pt idx="30">
                  <c:v>25.059616612431316</c:v>
                </c:pt>
                <c:pt idx="31">
                  <c:v>24.625352953100087</c:v>
                </c:pt>
                <c:pt idx="32">
                  <c:v>23.825585614526076</c:v>
                </c:pt>
                <c:pt idx="33">
                  <c:v>23.234226824986365</c:v>
                </c:pt>
                <c:pt idx="34">
                  <c:v>22.722382341375642</c:v>
                </c:pt>
                <c:pt idx="35">
                  <c:v>22.12232833126275</c:v>
                </c:pt>
                <c:pt idx="36">
                  <c:v>20.972482409925366</c:v>
                </c:pt>
                <c:pt idx="37">
                  <c:v>20.542514781109844</c:v>
                </c:pt>
                <c:pt idx="38">
                  <c:v>20.345783428582916</c:v>
                </c:pt>
                <c:pt idx="39">
                  <c:v>20.41697626173103</c:v>
                </c:pt>
                <c:pt idx="40">
                  <c:v>20.194540356489398</c:v>
                </c:pt>
                <c:pt idx="41">
                  <c:v>19.820845465382313</c:v>
                </c:pt>
                <c:pt idx="42">
                  <c:v>19.535567786244115</c:v>
                </c:pt>
                <c:pt idx="43">
                  <c:v>19.124342761519561</c:v>
                </c:pt>
                <c:pt idx="44">
                  <c:v>18.517696419491859</c:v>
                </c:pt>
                <c:pt idx="45">
                  <c:v>18.289412458324001</c:v>
                </c:pt>
                <c:pt idx="46">
                  <c:v>17.709487169708506</c:v>
                </c:pt>
                <c:pt idx="47">
                  <c:v>17.507924079180412</c:v>
                </c:pt>
                <c:pt idx="48">
                  <c:v>17.319731041426916</c:v>
                </c:pt>
                <c:pt idx="49">
                  <c:v>17.144917565679677</c:v>
                </c:pt>
                <c:pt idx="50" formatCode="0.0">
                  <c:v>16.618492369130539</c:v>
                </c:pt>
              </c:numCache>
            </c:numRef>
          </c:val>
          <c:extLst xmlns:c16r2="http://schemas.microsoft.com/office/drawing/2015/06/chart">
            <c:ext xmlns:c16="http://schemas.microsoft.com/office/drawing/2014/chart" uri="{C3380CC4-5D6E-409C-BE32-E72D297353CC}">
              <c16:uniqueId val="{00000003-AA6B-4E21-A768-8A6A891178F2}"/>
            </c:ext>
          </c:extLst>
        </c:ser>
        <c:ser>
          <c:idx val="5"/>
          <c:order val="4"/>
          <c:tx>
            <c:strRef>
              <c:f>'5.11'!$N$12</c:f>
              <c:strCache>
                <c:ptCount val="1"/>
                <c:pt idx="0">
                  <c:v>Continent</c:v>
                </c:pt>
              </c:strCache>
            </c:strRef>
          </c:tx>
          <c:spPr>
            <a:solidFill>
              <a:srgbClr val="FF3399"/>
            </a:solidFill>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'5.11'!$O$12:$BM$12</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4.7450000000000001</c:v>
                </c:pt>
                <c:pt idx="19">
                  <c:v>2.7700000000000005</c:v>
                </c:pt>
                <c:pt idx="20">
                  <c:v>2.7699999999999996</c:v>
                </c:pt>
                <c:pt idx="21">
                  <c:v>2.4050000000000002</c:v>
                </c:pt>
                <c:pt idx="22">
                  <c:v>2.7700000000000005</c:v>
                </c:pt>
                <c:pt idx="23">
                  <c:v>3.1350000000000007</c:v>
                </c:pt>
                <c:pt idx="24">
                  <c:v>3.5000000000000004</c:v>
                </c:pt>
                <c:pt idx="25">
                  <c:v>3.5000000000000004</c:v>
                </c:pt>
                <c:pt idx="26">
                  <c:v>3.5000000000000004</c:v>
                </c:pt>
                <c:pt idx="27">
                  <c:v>3.5000000000000004</c:v>
                </c:pt>
                <c:pt idx="28">
                  <c:v>3.5000000000000004</c:v>
                </c:pt>
                <c:pt idx="29">
                  <c:v>3.5000000000000004</c:v>
                </c:pt>
                <c:pt idx="30">
                  <c:v>3.8650000000000007</c:v>
                </c:pt>
                <c:pt idx="31">
                  <c:v>4.2300000000000004</c:v>
                </c:pt>
                <c:pt idx="32">
                  <c:v>4.2300000000000004</c:v>
                </c:pt>
                <c:pt idx="33">
                  <c:v>4.2300000000000004</c:v>
                </c:pt>
                <c:pt idx="34">
                  <c:v>4.2300000000000004</c:v>
                </c:pt>
                <c:pt idx="35">
                  <c:v>4.5949999999999998</c:v>
                </c:pt>
                <c:pt idx="36">
                  <c:v>4.5949999999999998</c:v>
                </c:pt>
                <c:pt idx="37">
                  <c:v>4.5949999999999998</c:v>
                </c:pt>
                <c:pt idx="38">
                  <c:v>4.96</c:v>
                </c:pt>
                <c:pt idx="39">
                  <c:v>4.96</c:v>
                </c:pt>
                <c:pt idx="40">
                  <c:v>4.96</c:v>
                </c:pt>
                <c:pt idx="41">
                  <c:v>5.3250000000000002</c:v>
                </c:pt>
                <c:pt idx="42">
                  <c:v>5.3250000000000002</c:v>
                </c:pt>
                <c:pt idx="43">
                  <c:v>5.3250000000000002</c:v>
                </c:pt>
                <c:pt idx="44">
                  <c:v>5.3250000000000002</c:v>
                </c:pt>
                <c:pt idx="45">
                  <c:v>5.69</c:v>
                </c:pt>
                <c:pt idx="46">
                  <c:v>5.69</c:v>
                </c:pt>
                <c:pt idx="47">
                  <c:v>5.69</c:v>
                </c:pt>
                <c:pt idx="48">
                  <c:v>5.69</c:v>
                </c:pt>
                <c:pt idx="49">
                  <c:v>6.0549999999999997</c:v>
                </c:pt>
                <c:pt idx="50">
                  <c:v>6.0549999999999997</c:v>
                </c:pt>
              </c:numCache>
            </c:numRef>
          </c:val>
          <c:extLst xmlns:c16r2="http://schemas.microsoft.com/office/drawing/2015/06/chart">
            <c:ext xmlns:c16="http://schemas.microsoft.com/office/drawing/2014/chart" uri="{C3380CC4-5D6E-409C-BE32-E72D297353CC}">
              <c16:uniqueId val="{00000004-AA6B-4E21-A768-8A6A891178F2}"/>
            </c:ext>
          </c:extLst>
        </c:ser>
        <c:ser>
          <c:idx val="6"/>
          <c:order val="5"/>
          <c:tx>
            <c:strRef>
              <c:f>'5.11'!$N$13</c:f>
              <c:strCache>
                <c:ptCount val="1"/>
                <c:pt idx="0">
                  <c:v>LNG</c:v>
                </c:pt>
              </c:strCache>
            </c:strRef>
          </c:tx>
          <c:spPr>
            <a:solidFill>
              <a:srgbClr val="FFFF00"/>
            </a:solidFill>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'5.11'!$O$13:$BM$13</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3.7959999999999998</c:v>
                </c:pt>
                <c:pt idx="19">
                  <c:v>3.8220282999999995</c:v>
                </c:pt>
                <c:pt idx="20">
                  <c:v>3.4570282999999993</c:v>
                </c:pt>
                <c:pt idx="21">
                  <c:v>3.4570282999999993</c:v>
                </c:pt>
                <c:pt idx="22">
                  <c:v>3.8220282999999995</c:v>
                </c:pt>
                <c:pt idx="23">
                  <c:v>5.2868094333333318</c:v>
                </c:pt>
                <c:pt idx="24">
                  <c:v>5.651809433333332</c:v>
                </c:pt>
                <c:pt idx="25">
                  <c:v>5.651809433333332</c:v>
                </c:pt>
                <c:pt idx="26">
                  <c:v>6.0168094333333322</c:v>
                </c:pt>
                <c:pt idx="27">
                  <c:v>6.0168094333333322</c:v>
                </c:pt>
                <c:pt idx="28">
                  <c:v>6.6650713833333324</c:v>
                </c:pt>
                <c:pt idx="29">
                  <c:v>7.0300713833333317</c:v>
                </c:pt>
                <c:pt idx="30">
                  <c:v>7.3950713833333319</c:v>
                </c:pt>
                <c:pt idx="31">
                  <c:v>7.3950713833333319</c:v>
                </c:pt>
                <c:pt idx="32">
                  <c:v>7.3950713833333319</c:v>
                </c:pt>
                <c:pt idx="33">
                  <c:v>7.3950713833333319</c:v>
                </c:pt>
                <c:pt idx="34">
                  <c:v>7.3950713833333319</c:v>
                </c:pt>
                <c:pt idx="35">
                  <c:v>7.7600713833333321</c:v>
                </c:pt>
                <c:pt idx="36">
                  <c:v>7.7600713833333321</c:v>
                </c:pt>
                <c:pt idx="37">
                  <c:v>7.7600713833333321</c:v>
                </c:pt>
                <c:pt idx="38">
                  <c:v>7.7600713833333321</c:v>
                </c:pt>
                <c:pt idx="39">
                  <c:v>7.7600713833333321</c:v>
                </c:pt>
                <c:pt idx="40">
                  <c:v>8.1250713833333315</c:v>
                </c:pt>
                <c:pt idx="41">
                  <c:v>8.1250713833333315</c:v>
                </c:pt>
                <c:pt idx="42">
                  <c:v>8.1250713833333315</c:v>
                </c:pt>
                <c:pt idx="43">
                  <c:v>8.1250713833333315</c:v>
                </c:pt>
                <c:pt idx="44">
                  <c:v>8.1250713833333315</c:v>
                </c:pt>
                <c:pt idx="45">
                  <c:v>8.4900713833333317</c:v>
                </c:pt>
                <c:pt idx="46">
                  <c:v>8.4900713833333317</c:v>
                </c:pt>
                <c:pt idx="47">
                  <c:v>8.8550713833333319</c:v>
                </c:pt>
                <c:pt idx="48">
                  <c:v>8.8550713833333319</c:v>
                </c:pt>
                <c:pt idx="49">
                  <c:v>8.8550713833333319</c:v>
                </c:pt>
                <c:pt idx="50">
                  <c:v>8.8550713833333319</c:v>
                </c:pt>
              </c:numCache>
            </c:numRef>
          </c:val>
          <c:extLst xmlns:c16r2="http://schemas.microsoft.com/office/drawing/2015/06/chart">
            <c:ext xmlns:c16="http://schemas.microsoft.com/office/drawing/2014/chart" uri="{C3380CC4-5D6E-409C-BE32-E72D297353CC}">
              <c16:uniqueId val="{00000005-AA6B-4E21-A768-8A6A891178F2}"/>
            </c:ext>
          </c:extLst>
        </c:ser>
        <c:ser>
          <c:idx val="7"/>
          <c:order val="6"/>
          <c:tx>
            <c:strRef>
              <c:f>'5.11'!$N$14</c:f>
              <c:strCache>
                <c:ptCount val="1"/>
                <c:pt idx="0">
                  <c:v>Generic imports</c:v>
                </c:pt>
              </c:strCache>
            </c:strRef>
          </c:tx>
          <c:spPr>
            <a:pattFill prst="wdUpDiag">
              <a:fgClr>
                <a:srgbClr val="FFFF00"/>
              </a:fgClr>
              <a:bgClr>
                <a:srgbClr val="FF3399"/>
              </a:bgClr>
            </a:pattFill>
          </c:spPr>
          <c:cat>
            <c:strRef>
              <c:f>'5.11'!$O$7:$BM$7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'5.11'!$O$14:$BM$14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0.48470847828062119</c:v>
                </c:pt>
                <c:pt idx="19">
                  <c:v>0.63991246597499807</c:v>
                </c:pt>
                <c:pt idx="20">
                  <c:v>0.36405859701324561</c:v>
                </c:pt>
                <c:pt idx="21">
                  <c:v>0.16033098922088812</c:v>
                </c:pt>
                <c:pt idx="22">
                  <c:v>1.1372158759108117</c:v>
                </c:pt>
                <c:pt idx="23">
                  <c:v>2.7474705999272588</c:v>
                </c:pt>
                <c:pt idx="24">
                  <c:v>4.7123116474427116</c:v>
                </c:pt>
                <c:pt idx="25">
                  <c:v>4.1935997993003893</c:v>
                </c:pt>
                <c:pt idx="26">
                  <c:v>3.2925387036730918</c:v>
                </c:pt>
                <c:pt idx="27">
                  <c:v>5.0973891168287153</c:v>
                </c:pt>
                <c:pt idx="28">
                  <c:v>3.9594901435027552</c:v>
                </c:pt>
                <c:pt idx="29">
                  <c:v>4.611522040668417</c:v>
                </c:pt>
                <c:pt idx="30">
                  <c:v>4.1268761064281927</c:v>
                </c:pt>
                <c:pt idx="31">
                  <c:v>5.6860810385653062</c:v>
                </c:pt>
                <c:pt idx="32">
                  <c:v>7.4417317455662646</c:v>
                </c:pt>
                <c:pt idx="33">
                  <c:v>8.8211672833987294</c:v>
                </c:pt>
                <c:pt idx="34">
                  <c:v>10.820607744413529</c:v>
                </c:pt>
                <c:pt idx="35">
                  <c:v>11.805726918910874</c:v>
                </c:pt>
                <c:pt idx="36">
                  <c:v>14.406712208845974</c:v>
                </c:pt>
                <c:pt idx="37">
                  <c:v>15.47876682834905</c:v>
                </c:pt>
                <c:pt idx="38">
                  <c:v>16.357355285544116</c:v>
                </c:pt>
                <c:pt idx="39">
                  <c:v>17.187478607229441</c:v>
                </c:pt>
                <c:pt idx="40">
                  <c:v>17.981666983474657</c:v>
                </c:pt>
                <c:pt idx="41">
                  <c:v>18.817948117117293</c:v>
                </c:pt>
                <c:pt idx="42">
                  <c:v>19.767460539150349</c:v>
                </c:pt>
                <c:pt idx="43">
                  <c:v>21.645971522394316</c:v>
                </c:pt>
                <c:pt idx="44">
                  <c:v>23.092000955428901</c:v>
                </c:pt>
                <c:pt idx="45">
                  <c:v>23.386091923917718</c:v>
                </c:pt>
                <c:pt idx="46">
                  <c:v>24.036456586256218</c:v>
                </c:pt>
                <c:pt idx="47">
                  <c:v>23.4838831089892</c:v>
                </c:pt>
                <c:pt idx="48">
                  <c:v>23.985657994377085</c:v>
                </c:pt>
                <c:pt idx="49">
                  <c:v>23.568104581345906</c:v>
                </c:pt>
                <c:pt idx="50">
                  <c:v>23.332076163476589</c:v>
                </c:pt>
              </c:numCache>
            </c:numRef>
          </c:val>
          <c:extLst xmlns:c16r2="http://schemas.microsoft.com/office/drawing/2015/06/chart">
            <c:ext xmlns:c16="http://schemas.microsoft.com/office/drawing/2014/chart" uri="{C3380CC4-5D6E-409C-BE32-E72D297353CC}">
              <c16:uniqueId val="{00000006-AA6B-4E21-A768-8A6A891178F2}"/>
            </c:ext>
          </c:extLst>
        </c:ser>
        <c:dLbls>
          <c:showLegendKey val="0"/>
          <c:showVal val="0"/>
          <c:showCatName val="0"/>
          <c:showSerName val="0"/>
          <c:showPercent val="0"/>
          <c:showBubbleSize val="0"/>
        </c:dLbls>
        <c:axId val="168093184"/>
        <c:axId val="168094720"/>
      </c:areaChart>
      <c:lineChart>
        <c:grouping val="standard"/>
        <c:varyColors val="0"/>
        <c:ser>
          <c:idx val="8"/>
          <c:order val="7"/>
          <c:tx>
            <c:strRef>
              <c:f>'5.11'!$N$16</c:f>
              <c:strCache>
                <c:ptCount val="1"/>
                <c:pt idx="0">
                  <c:v>Import dependency</c:v>
                </c:pt>
              </c:strCache>
            </c:strRef>
          </c:tx>
          <c:spPr>
            <a:ln>
              <a:solidFill>
                <a:schemeClr val="tx1"/>
              </a:solidFill>
            </a:ln>
          </c:spPr>
          <c:marker>
            <c:symbol val="none"/>
          </c:marker>
          <c:cat>
            <c:strRef>
              <c:f>'5.11'!$O$7:$AX$7</c:f>
              <c:strCache>
                <c:ptCount val="3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strCache>
            </c:strRef>
          </c:cat>
          <c:val>
            <c:numRef>
              <c:f>'5.11'!$O$16:$BM$16</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0.53803807127591718</c:v>
                </c:pt>
                <c:pt idx="19">
                  <c:v>0.50134987608357817</c:v>
                </c:pt>
                <c:pt idx="20">
                  <c:v>0.48981082470852061</c:v>
                </c:pt>
                <c:pt idx="21">
                  <c:v>0.48690165615495401</c:v>
                </c:pt>
                <c:pt idx="22">
                  <c:v>0.52808170034668889</c:v>
                </c:pt>
                <c:pt idx="23">
                  <c:v>0.58393224361574492</c:v>
                </c:pt>
                <c:pt idx="24">
                  <c:v>0.6344885615875725</c:v>
                </c:pt>
                <c:pt idx="25">
                  <c:v>0.64344690596394194</c:v>
                </c:pt>
                <c:pt idx="26">
                  <c:v>0.64629028706816527</c:v>
                </c:pt>
                <c:pt idx="27">
                  <c:v>0.66175710618258632</c:v>
                </c:pt>
                <c:pt idx="28">
                  <c:v>0.66947537911066024</c:v>
                </c:pt>
                <c:pt idx="29">
                  <c:v>0.68131569586930629</c:v>
                </c:pt>
                <c:pt idx="30">
                  <c:v>0.68716141062313629</c:v>
                </c:pt>
                <c:pt idx="31">
                  <c:v>0.71423588283461104</c:v>
                </c:pt>
                <c:pt idx="32">
                  <c:v>0.73007990410854584</c:v>
                </c:pt>
                <c:pt idx="33">
                  <c:v>0.7461836345081384</c:v>
                </c:pt>
                <c:pt idx="34">
                  <c:v>0.76923477940340368</c:v>
                </c:pt>
                <c:pt idx="35">
                  <c:v>0.78785193652003871</c:v>
                </c:pt>
                <c:pt idx="36">
                  <c:v>0.81257956144714505</c:v>
                </c:pt>
                <c:pt idx="37">
                  <c:v>0.81803086461134511</c:v>
                </c:pt>
                <c:pt idx="38">
                  <c:v>0.8351936025802088</c:v>
                </c:pt>
                <c:pt idx="39">
                  <c:v>0.84718131977546429</c:v>
                </c:pt>
                <c:pt idx="40">
                  <c:v>0.86048582798939655</c:v>
                </c:pt>
                <c:pt idx="41">
                  <c:v>0.8668534920058707</c:v>
                </c:pt>
                <c:pt idx="42">
                  <c:v>0.87182792525557873</c:v>
                </c:pt>
                <c:pt idx="43">
                  <c:v>0.88273995148021722</c:v>
                </c:pt>
                <c:pt idx="44">
                  <c:v>0.88932906210860885</c:v>
                </c:pt>
                <c:pt idx="45">
                  <c:v>0.89488764725534753</c:v>
                </c:pt>
                <c:pt idx="46">
                  <c:v>0.89339743797739957</c:v>
                </c:pt>
                <c:pt idx="47">
                  <c:v>0.89075261711114606</c:v>
                </c:pt>
                <c:pt idx="48">
                  <c:v>0.89516709609946288</c:v>
                </c:pt>
                <c:pt idx="49">
                  <c:v>0.89710450447546364</c:v>
                </c:pt>
                <c:pt idx="50">
                  <c:v>0.89181102648856769</c:v>
                </c:pt>
              </c:numCache>
            </c:numRef>
          </c:val>
          <c:smooth val="0"/>
          <c:extLst xmlns:c16r2="http://schemas.microsoft.com/office/drawing/2015/06/chart">
            <c:ext xmlns:c16="http://schemas.microsoft.com/office/drawing/2014/chart" uri="{C3380CC4-5D6E-409C-BE32-E72D297353CC}">
              <c16:uniqueId val="{00000007-AA6B-4E21-A768-8A6A891178F2}"/>
            </c:ext>
          </c:extLst>
        </c:ser>
        <c:dLbls>
          <c:showLegendKey val="0"/>
          <c:showVal val="0"/>
          <c:showCatName val="0"/>
          <c:showSerName val="0"/>
          <c:showPercent val="0"/>
          <c:showBubbleSize val="0"/>
        </c:dLbls>
        <c:marker val="1"/>
        <c:smooth val="0"/>
        <c:axId val="168246272"/>
        <c:axId val="168244352"/>
      </c:lineChart>
      <c:catAx>
        <c:axId val="168093184"/>
        <c:scaling>
          <c:orientation val="minMax"/>
        </c:scaling>
        <c:delete val="0"/>
        <c:axPos val="b"/>
        <c:numFmt formatCode="General" sourceLinked="0"/>
        <c:majorTickMark val="out"/>
        <c:minorTickMark val="none"/>
        <c:tickLblPos val="nextTo"/>
        <c:txPr>
          <a:bodyPr rot="0" vert="horz"/>
          <a:lstStyle/>
          <a:p>
            <a:pPr>
              <a:defRPr/>
            </a:pPr>
            <a:endParaRPr lang="en-US"/>
          </a:p>
        </c:txPr>
        <c:crossAx val="168094720"/>
        <c:crosses val="autoZero"/>
        <c:auto val="1"/>
        <c:lblAlgn val="ctr"/>
        <c:lblOffset val="100"/>
        <c:tickLblSkip val="5"/>
        <c:tickMarkSkip val="5"/>
        <c:noMultiLvlLbl val="0"/>
      </c:catAx>
      <c:valAx>
        <c:axId val="168094720"/>
        <c:scaling>
          <c:orientation val="minMax"/>
        </c:scaling>
        <c:delete val="0"/>
        <c:axPos val="l"/>
        <c:majorGridlines/>
        <c:title>
          <c:tx>
            <c:rich>
              <a:bodyPr rot="-5400000" vert="horz"/>
              <a:lstStyle/>
              <a:p>
                <a:pPr>
                  <a:defRPr/>
                </a:pPr>
                <a:r>
                  <a:rPr lang="en-US"/>
                  <a:t>Annual gas supply (bcm)</a:t>
                </a:r>
                <a:endParaRPr lang="en-GB"/>
              </a:p>
            </c:rich>
          </c:tx>
          <c:overlay val="0"/>
        </c:title>
        <c:numFmt formatCode="0" sourceLinked="0"/>
        <c:majorTickMark val="out"/>
        <c:minorTickMark val="none"/>
        <c:tickLblPos val="nextTo"/>
        <c:crossAx val="168093184"/>
        <c:crosses val="autoZero"/>
        <c:crossBetween val="between"/>
      </c:valAx>
      <c:valAx>
        <c:axId val="168244352"/>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168246272"/>
        <c:crosses val="max"/>
        <c:crossBetween val="between"/>
      </c:valAx>
      <c:catAx>
        <c:axId val="168246272"/>
        <c:scaling>
          <c:orientation val="minMax"/>
        </c:scaling>
        <c:delete val="1"/>
        <c:axPos val="b"/>
        <c:numFmt formatCode="General" sourceLinked="1"/>
        <c:majorTickMark val="out"/>
        <c:minorTickMark val="none"/>
        <c:tickLblPos val="nextTo"/>
        <c:crossAx val="168244352"/>
        <c:crosses val="autoZero"/>
        <c:auto val="1"/>
        <c:lblAlgn val="ctr"/>
        <c:lblOffset val="100"/>
        <c:noMultiLvlLbl val="0"/>
      </c:catAx>
    </c:plotArea>
    <c:legend>
      <c:legendPos val="b"/>
      <c:layout>
        <c:manualLayout>
          <c:xMode val="edge"/>
          <c:yMode val="edge"/>
          <c:x val="2.7299139746459044E-2"/>
          <c:y val="0.89331581857717379"/>
          <c:w val="0.96015086519512405"/>
          <c:h val="8.9408235366400815E-2"/>
        </c:manualLayout>
      </c:layout>
      <c:overlay val="0"/>
      <c:spPr>
        <a:ln>
          <a:noFill/>
        </a:ln>
      </c:spPr>
    </c:legend>
    <c:plotVisOnly val="1"/>
    <c:dispBlanksAs val="zero"/>
    <c:showDLblsOverMax val="0"/>
  </c:chart>
  <c:spPr>
    <a:ln>
      <a:noFill/>
    </a:ln>
  </c:spPr>
  <c:txPr>
    <a:bodyPr/>
    <a:lstStyle/>
    <a:p>
      <a:pPr>
        <a:defRPr sz="12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03359903205865E-2"/>
          <c:y val="7.0455803741886217E-2"/>
          <c:w val="0.82791421536953913"/>
          <c:h val="0.7486903398243604"/>
        </c:manualLayout>
      </c:layout>
      <c:areaChart>
        <c:grouping val="stacked"/>
        <c:varyColors val="0"/>
        <c:ser>
          <c:idx val="0"/>
          <c:order val="0"/>
          <c:tx>
            <c:strRef>
              <c:f>'5.12'!$N$8</c:f>
              <c:strCache>
                <c:ptCount val="1"/>
                <c:pt idx="0">
                  <c:v>UKCS</c:v>
                </c:pt>
              </c:strCache>
            </c:strRef>
          </c:tx>
          <c:spPr>
            <a:solidFill>
              <a:schemeClr val="tx2">
                <a:lumMod val="40000"/>
                <a:lumOff val="60000"/>
              </a:schemeClr>
            </a:solidFill>
            <a:ln>
              <a:noFill/>
            </a:ln>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'5.12'!$O$8:$BM$8</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37.850499999999997</c:v>
                </c:pt>
                <c:pt idx="19">
                  <c:v>40.202597156613464</c:v>
                </c:pt>
                <c:pt idx="20">
                  <c:v>40.378649747060408</c:v>
                </c:pt>
                <c:pt idx="21">
                  <c:v>40.125576829494847</c:v>
                </c:pt>
                <c:pt idx="22">
                  <c:v>36.822834319570951</c:v>
                </c:pt>
                <c:pt idx="23">
                  <c:v>33.465332684762892</c:v>
                </c:pt>
                <c:pt idx="24">
                  <c:v>31.08904828427681</c:v>
                </c:pt>
                <c:pt idx="25">
                  <c:v>27.992418685466806</c:v>
                </c:pt>
                <c:pt idx="26">
                  <c:v>26.97149828873091</c:v>
                </c:pt>
                <c:pt idx="27">
                  <c:v>25.927170247272691</c:v>
                </c:pt>
                <c:pt idx="28">
                  <c:v>24.338685254737719</c:v>
                </c:pt>
                <c:pt idx="29">
                  <c:v>23.80604299661918</c:v>
                </c:pt>
                <c:pt idx="30">
                  <c:v>22.325407374853121</c:v>
                </c:pt>
                <c:pt idx="31">
                  <c:v>21.286167149735043</c:v>
                </c:pt>
                <c:pt idx="32">
                  <c:v>19.949443453619725</c:v>
                </c:pt>
                <c:pt idx="33">
                  <c:v>19.149803440619579</c:v>
                </c:pt>
                <c:pt idx="34">
                  <c:v>18.348595412598929</c:v>
                </c:pt>
                <c:pt idx="35">
                  <c:v>17.468221422376303</c:v>
                </c:pt>
                <c:pt idx="36">
                  <c:v>16.311268810660742</c:v>
                </c:pt>
                <c:pt idx="37">
                  <c:v>14.456204550026925</c:v>
                </c:pt>
                <c:pt idx="38">
                  <c:v>12.85007410616806</c:v>
                </c:pt>
                <c:pt idx="39">
                  <c:v>11.289748151923963</c:v>
                </c:pt>
                <c:pt idx="40">
                  <c:v>9.8862804999999998</c:v>
                </c:pt>
                <c:pt idx="41">
                  <c:v>8.5615494999999999</c:v>
                </c:pt>
                <c:pt idx="42">
                  <c:v>7.2577512499999992</c:v>
                </c:pt>
                <c:pt idx="43">
                  <c:v>5.8265468299999981</c:v>
                </c:pt>
                <c:pt idx="44">
                  <c:v>4.6392302999999995</c:v>
                </c:pt>
                <c:pt idx="45">
                  <c:v>3.6396310799999996</c:v>
                </c:pt>
                <c:pt idx="46">
                  <c:v>2.8430550800000001</c:v>
                </c:pt>
                <c:pt idx="47">
                  <c:v>2.1760358300000004</c:v>
                </c:pt>
                <c:pt idx="48">
                  <c:v>1.6182063300000002</c:v>
                </c:pt>
                <c:pt idx="49">
                  <c:v>1.1972076649999999</c:v>
                </c:pt>
                <c:pt idx="50">
                  <c:v>0.90867516500000001</c:v>
                </c:pt>
              </c:numCache>
            </c:numRef>
          </c:val>
          <c:extLst xmlns:c16r2="http://schemas.microsoft.com/office/drawing/2015/06/chart">
            <c:ext xmlns:c16="http://schemas.microsoft.com/office/drawing/2014/chart" uri="{C3380CC4-5D6E-409C-BE32-E72D297353CC}">
              <c16:uniqueId val="{00000000-336D-4FFF-9EC1-AACDC922E56D}"/>
            </c:ext>
          </c:extLst>
        </c:ser>
        <c:ser>
          <c:idx val="2"/>
          <c:order val="1"/>
          <c:tx>
            <c:strRef>
              <c:f>'5.12'!$N$9</c:f>
              <c:strCache>
                <c:ptCount val="1"/>
                <c:pt idx="0">
                  <c:v>Shale</c:v>
                </c:pt>
              </c:strCache>
            </c:strRef>
          </c:tx>
          <c:spPr>
            <a:solidFill>
              <a:schemeClr val="accent1">
                <a:lumMod val="75000"/>
              </a:schemeClr>
            </a:solidFill>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'5.12'!$O$9:$BM$9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0.1846084131650769</c:v>
                </c:pt>
                <c:pt idx="23">
                  <c:v>0.50172998260082757</c:v>
                </c:pt>
                <c:pt idx="24">
                  <c:v>1.1079378903494026</c:v>
                </c:pt>
                <c:pt idx="25">
                  <c:v>2.1415175330243486</c:v>
                </c:pt>
                <c:pt idx="26">
                  <c:v>3.4583201656927085</c:v>
                </c:pt>
                <c:pt idx="27">
                  <c:v>5.4623848369266845</c:v>
                </c:pt>
                <c:pt idx="28">
                  <c:v>6.9956224397116067</c:v>
                </c:pt>
                <c:pt idx="29">
                  <c:v>8.6389244930358462</c:v>
                </c:pt>
                <c:pt idx="30">
                  <c:v>9.8728069671012406</c:v>
                </c:pt>
                <c:pt idx="31">
                  <c:v>10.978928811419738</c:v>
                </c:pt>
                <c:pt idx="32">
                  <c:v>12.05</c:v>
                </c:pt>
                <c:pt idx="33">
                  <c:v>13.229008246759633</c:v>
                </c:pt>
                <c:pt idx="34">
                  <c:v>14.449999999999998</c:v>
                </c:pt>
                <c:pt idx="35">
                  <c:v>15.041129894008151</c:v>
                </c:pt>
                <c:pt idx="36">
                  <c:v>15.628500000000001</c:v>
                </c:pt>
                <c:pt idx="37">
                  <c:v>15.95</c:v>
                </c:pt>
                <c:pt idx="38">
                  <c:v>15.951448138564999</c:v>
                </c:pt>
                <c:pt idx="39">
                  <c:v>15.951448138564999</c:v>
                </c:pt>
                <c:pt idx="40">
                  <c:v>15.951448138564999</c:v>
                </c:pt>
                <c:pt idx="41">
                  <c:v>15.951109481385661</c:v>
                </c:pt>
                <c:pt idx="42">
                  <c:v>15.951109481385661</c:v>
                </c:pt>
                <c:pt idx="43">
                  <c:v>15.951109481385661</c:v>
                </c:pt>
                <c:pt idx="44">
                  <c:v>15.951109481385661</c:v>
                </c:pt>
                <c:pt idx="45">
                  <c:v>15.951109481385661</c:v>
                </c:pt>
                <c:pt idx="46">
                  <c:v>15.951109481385661</c:v>
                </c:pt>
                <c:pt idx="47">
                  <c:v>15.951109481385661</c:v>
                </c:pt>
                <c:pt idx="48">
                  <c:v>15.951109481385661</c:v>
                </c:pt>
                <c:pt idx="49">
                  <c:v>15.951109481385661</c:v>
                </c:pt>
                <c:pt idx="50">
                  <c:v>15.951109481385661</c:v>
                </c:pt>
              </c:numCache>
            </c:numRef>
          </c:val>
          <c:extLst xmlns:c16r2="http://schemas.microsoft.com/office/drawing/2015/06/chart">
            <c:ext xmlns:c16="http://schemas.microsoft.com/office/drawing/2014/chart" uri="{C3380CC4-5D6E-409C-BE32-E72D297353CC}">
              <c16:uniqueId val="{00000001-336D-4FFF-9EC1-AACDC922E56D}"/>
            </c:ext>
          </c:extLst>
        </c:ser>
        <c:ser>
          <c:idx val="3"/>
          <c:order val="2"/>
          <c:tx>
            <c:strRef>
              <c:f>'5.12'!$N$10</c:f>
              <c:strCache>
                <c:ptCount val="1"/>
                <c:pt idx="0">
                  <c:v>Green gas</c:v>
                </c:pt>
              </c:strCache>
            </c:strRef>
          </c:tx>
          <c:spPr>
            <a:solidFill>
              <a:schemeClr val="accent3">
                <a:lumMod val="50000"/>
              </a:schemeClr>
            </a:solidFill>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'5.12'!$O$10:$BM$10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0.25549999999999995</c:v>
                </c:pt>
                <c:pt idx="19">
                  <c:v>0.31745999999999996</c:v>
                </c:pt>
                <c:pt idx="20">
                  <c:v>0.32031999999999999</c:v>
                </c:pt>
                <c:pt idx="21">
                  <c:v>0.32031999999999999</c:v>
                </c:pt>
                <c:pt idx="22">
                  <c:v>0.32031999999999999</c:v>
                </c:pt>
                <c:pt idx="23">
                  <c:v>0.32031999999999999</c:v>
                </c:pt>
                <c:pt idx="24">
                  <c:v>0.32031999999999999</c:v>
                </c:pt>
                <c:pt idx="25">
                  <c:v>0.32031999999999999</c:v>
                </c:pt>
                <c:pt idx="26">
                  <c:v>0.32031999999999999</c:v>
                </c:pt>
                <c:pt idx="27">
                  <c:v>0.32031999999999999</c:v>
                </c:pt>
                <c:pt idx="28">
                  <c:v>0.32031999999999999</c:v>
                </c:pt>
                <c:pt idx="29">
                  <c:v>0.32031999999999999</c:v>
                </c:pt>
                <c:pt idx="30">
                  <c:v>0.32031999999999999</c:v>
                </c:pt>
                <c:pt idx="31">
                  <c:v>0.32031999999999999</c:v>
                </c:pt>
                <c:pt idx="32">
                  <c:v>0.32031999999999999</c:v>
                </c:pt>
                <c:pt idx="33">
                  <c:v>0.32031999999999999</c:v>
                </c:pt>
                <c:pt idx="34">
                  <c:v>0.32031999999999999</c:v>
                </c:pt>
                <c:pt idx="35">
                  <c:v>0.32031999999999999</c:v>
                </c:pt>
                <c:pt idx="36">
                  <c:v>0.32031999999999999</c:v>
                </c:pt>
                <c:pt idx="37">
                  <c:v>0.32031999999999999</c:v>
                </c:pt>
                <c:pt idx="38">
                  <c:v>0.32031999999999999</c:v>
                </c:pt>
                <c:pt idx="39">
                  <c:v>0.32031999999999999</c:v>
                </c:pt>
                <c:pt idx="40">
                  <c:v>0.32031999999999999</c:v>
                </c:pt>
                <c:pt idx="41">
                  <c:v>0.32031999999999999</c:v>
                </c:pt>
                <c:pt idx="42">
                  <c:v>0.32031999999999999</c:v>
                </c:pt>
                <c:pt idx="43">
                  <c:v>0.32031999999999999</c:v>
                </c:pt>
                <c:pt idx="44">
                  <c:v>0.32031999999999999</c:v>
                </c:pt>
                <c:pt idx="45">
                  <c:v>0.32031999999999999</c:v>
                </c:pt>
                <c:pt idx="46">
                  <c:v>0.32031999999999999</c:v>
                </c:pt>
                <c:pt idx="47">
                  <c:v>0.32031999999999999</c:v>
                </c:pt>
                <c:pt idx="48">
                  <c:v>0.32031999999999999</c:v>
                </c:pt>
                <c:pt idx="49">
                  <c:v>0.32031999999999999</c:v>
                </c:pt>
                <c:pt idx="50">
                  <c:v>0.32031999999999999</c:v>
                </c:pt>
              </c:numCache>
            </c:numRef>
          </c:val>
          <c:extLst xmlns:c16r2="http://schemas.microsoft.com/office/drawing/2015/06/chart">
            <c:ext xmlns:c16="http://schemas.microsoft.com/office/drawing/2014/chart" uri="{C3380CC4-5D6E-409C-BE32-E72D297353CC}">
              <c16:uniqueId val="{00000002-336D-4FFF-9EC1-AACDC922E56D}"/>
            </c:ext>
          </c:extLst>
        </c:ser>
        <c:ser>
          <c:idx val="1"/>
          <c:order val="3"/>
          <c:tx>
            <c:strRef>
              <c:f>'5.12'!$N$11</c:f>
              <c:strCache>
                <c:ptCount val="1"/>
                <c:pt idx="0">
                  <c:v>Norway</c:v>
                </c:pt>
              </c:strCache>
            </c:strRef>
          </c:tx>
          <c:spPr>
            <a:solidFill>
              <a:schemeClr val="accent2">
                <a:lumMod val="75000"/>
              </a:schemeClr>
            </a:solidFill>
            <a:ln>
              <a:noFill/>
            </a:ln>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'5.12'!$O$11:$BM$11</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35.295499999999997</c:v>
                </c:pt>
                <c:pt idx="19">
                  <c:v>31.750829643143405</c:v>
                </c:pt>
                <c:pt idx="20">
                  <c:v>30.858461102091617</c:v>
                </c:pt>
                <c:pt idx="21">
                  <c:v>30.098352693060683</c:v>
                </c:pt>
                <c:pt idx="22">
                  <c:v>29.971815948462776</c:v>
                </c:pt>
                <c:pt idx="23">
                  <c:v>30.080664806338181</c:v>
                </c:pt>
                <c:pt idx="24">
                  <c:v>29.569038767552431</c:v>
                </c:pt>
                <c:pt idx="25">
                  <c:v>29.362736468943847</c:v>
                </c:pt>
                <c:pt idx="26">
                  <c:v>28.529045073883516</c:v>
                </c:pt>
                <c:pt idx="27">
                  <c:v>27.186789154659266</c:v>
                </c:pt>
                <c:pt idx="28">
                  <c:v>26.340232841330149</c:v>
                </c:pt>
                <c:pt idx="29">
                  <c:v>25.613547282813354</c:v>
                </c:pt>
                <c:pt idx="30">
                  <c:v>24.694616612431318</c:v>
                </c:pt>
                <c:pt idx="31">
                  <c:v>23.895352953100087</c:v>
                </c:pt>
                <c:pt idx="32">
                  <c:v>23.095585614526076</c:v>
                </c:pt>
                <c:pt idx="33">
                  <c:v>22.504226824986368</c:v>
                </c:pt>
                <c:pt idx="34">
                  <c:v>21.992382341375645</c:v>
                </c:pt>
                <c:pt idx="35">
                  <c:v>21.39232833126275</c:v>
                </c:pt>
                <c:pt idx="36">
                  <c:v>20.607482409925368</c:v>
                </c:pt>
                <c:pt idx="37">
                  <c:v>20.177514781109842</c:v>
                </c:pt>
                <c:pt idx="38">
                  <c:v>19.980783428582917</c:v>
                </c:pt>
                <c:pt idx="39">
                  <c:v>19.686976261731029</c:v>
                </c:pt>
                <c:pt idx="40">
                  <c:v>19.829540356489396</c:v>
                </c:pt>
                <c:pt idx="41">
                  <c:v>19.090845465382312</c:v>
                </c:pt>
                <c:pt idx="42">
                  <c:v>18.805567786244115</c:v>
                </c:pt>
                <c:pt idx="43">
                  <c:v>18.759342761519562</c:v>
                </c:pt>
                <c:pt idx="44">
                  <c:v>18.152696419491857</c:v>
                </c:pt>
                <c:pt idx="45">
                  <c:v>17.559412458324001</c:v>
                </c:pt>
                <c:pt idx="46">
                  <c:v>16.979487169708506</c:v>
                </c:pt>
                <c:pt idx="47">
                  <c:v>16.777924079180412</c:v>
                </c:pt>
                <c:pt idx="48">
                  <c:v>16.224731041426917</c:v>
                </c:pt>
                <c:pt idx="49">
                  <c:v>15.684917565679676</c:v>
                </c:pt>
                <c:pt idx="50">
                  <c:v>15.158492369130535</c:v>
                </c:pt>
              </c:numCache>
            </c:numRef>
          </c:val>
          <c:extLst xmlns:c16r2="http://schemas.microsoft.com/office/drawing/2015/06/chart">
            <c:ext xmlns:c16="http://schemas.microsoft.com/office/drawing/2014/chart" uri="{C3380CC4-5D6E-409C-BE32-E72D297353CC}">
              <c16:uniqueId val="{00000003-336D-4FFF-9EC1-AACDC922E56D}"/>
            </c:ext>
          </c:extLst>
        </c:ser>
        <c:ser>
          <c:idx val="5"/>
          <c:order val="4"/>
          <c:tx>
            <c:strRef>
              <c:f>'5.12'!$N$12</c:f>
              <c:strCache>
                <c:ptCount val="1"/>
                <c:pt idx="0">
                  <c:v>Continent</c:v>
                </c:pt>
              </c:strCache>
            </c:strRef>
          </c:tx>
          <c:spPr>
            <a:solidFill>
              <a:srgbClr val="FF3399"/>
            </a:solidFill>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'5.12'!$O$12:$BM$12</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4.38</c:v>
                </c:pt>
                <c:pt idx="19">
                  <c:v>3.1350000000000007</c:v>
                </c:pt>
                <c:pt idx="20">
                  <c:v>2.7699999999999996</c:v>
                </c:pt>
                <c:pt idx="21">
                  <c:v>2.0400000000000005</c:v>
                </c:pt>
                <c:pt idx="22">
                  <c:v>2.4050000000000002</c:v>
                </c:pt>
                <c:pt idx="23">
                  <c:v>2.7700000000000005</c:v>
                </c:pt>
                <c:pt idx="24">
                  <c:v>3.1350000000000007</c:v>
                </c:pt>
                <c:pt idx="25">
                  <c:v>3.5000000000000004</c:v>
                </c:pt>
                <c:pt idx="26">
                  <c:v>3.5000000000000004</c:v>
                </c:pt>
                <c:pt idx="27">
                  <c:v>3.5000000000000004</c:v>
                </c:pt>
                <c:pt idx="28">
                  <c:v>3.5000000000000004</c:v>
                </c:pt>
                <c:pt idx="29">
                  <c:v>3.5000000000000004</c:v>
                </c:pt>
                <c:pt idx="30">
                  <c:v>3.8650000000000007</c:v>
                </c:pt>
                <c:pt idx="31">
                  <c:v>3.8650000000000007</c:v>
                </c:pt>
                <c:pt idx="32">
                  <c:v>3.8650000000000007</c:v>
                </c:pt>
                <c:pt idx="33">
                  <c:v>3.8650000000000007</c:v>
                </c:pt>
                <c:pt idx="34">
                  <c:v>3.8650000000000007</c:v>
                </c:pt>
                <c:pt idx="35">
                  <c:v>4.2300000000000004</c:v>
                </c:pt>
                <c:pt idx="36">
                  <c:v>4.2300000000000004</c:v>
                </c:pt>
                <c:pt idx="37">
                  <c:v>4.2300000000000004</c:v>
                </c:pt>
                <c:pt idx="38">
                  <c:v>4.2300000000000004</c:v>
                </c:pt>
                <c:pt idx="39">
                  <c:v>4.2300000000000004</c:v>
                </c:pt>
                <c:pt idx="40">
                  <c:v>4.2300000000000004</c:v>
                </c:pt>
                <c:pt idx="41">
                  <c:v>4.5949999999999998</c:v>
                </c:pt>
                <c:pt idx="42">
                  <c:v>4.96</c:v>
                </c:pt>
                <c:pt idx="43">
                  <c:v>4.96</c:v>
                </c:pt>
                <c:pt idx="44">
                  <c:v>5.3250000000000002</c:v>
                </c:pt>
                <c:pt idx="45">
                  <c:v>5.69</c:v>
                </c:pt>
                <c:pt idx="46">
                  <c:v>5.69</c:v>
                </c:pt>
                <c:pt idx="47">
                  <c:v>5.69</c:v>
                </c:pt>
                <c:pt idx="48">
                  <c:v>6.0549999999999997</c:v>
                </c:pt>
                <c:pt idx="49">
                  <c:v>6.0549999999999997</c:v>
                </c:pt>
                <c:pt idx="50">
                  <c:v>6.0549999999999997</c:v>
                </c:pt>
              </c:numCache>
            </c:numRef>
          </c:val>
          <c:extLst xmlns:c16r2="http://schemas.microsoft.com/office/drawing/2015/06/chart">
            <c:ext xmlns:c16="http://schemas.microsoft.com/office/drawing/2014/chart" uri="{C3380CC4-5D6E-409C-BE32-E72D297353CC}">
              <c16:uniqueId val="{00000004-336D-4FFF-9EC1-AACDC922E56D}"/>
            </c:ext>
          </c:extLst>
        </c:ser>
        <c:ser>
          <c:idx val="6"/>
          <c:order val="5"/>
          <c:tx>
            <c:strRef>
              <c:f>'5.12'!$N$13</c:f>
              <c:strCache>
                <c:ptCount val="1"/>
                <c:pt idx="0">
                  <c:v>LNG</c:v>
                </c:pt>
              </c:strCache>
            </c:strRef>
          </c:tx>
          <c:spPr>
            <a:solidFill>
              <a:srgbClr val="FFFF00"/>
            </a:solidFill>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'5.12'!$O$13:$BM$13</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3.431</c:v>
                </c:pt>
                <c:pt idx="19">
                  <c:v>3.8220282999999995</c:v>
                </c:pt>
                <c:pt idx="20">
                  <c:v>3.4570282999999993</c:v>
                </c:pt>
                <c:pt idx="21">
                  <c:v>3.4570282999999993</c:v>
                </c:pt>
                <c:pt idx="22">
                  <c:v>3.4570282999999993</c:v>
                </c:pt>
                <c:pt idx="23">
                  <c:v>4.5568094333333322</c:v>
                </c:pt>
                <c:pt idx="24">
                  <c:v>4.9218094333333315</c:v>
                </c:pt>
                <c:pt idx="25">
                  <c:v>5.2868094333333318</c:v>
                </c:pt>
                <c:pt idx="26">
                  <c:v>5.2868094333333318</c:v>
                </c:pt>
                <c:pt idx="27">
                  <c:v>5.2868094333333318</c:v>
                </c:pt>
                <c:pt idx="28">
                  <c:v>5.935071383333332</c:v>
                </c:pt>
                <c:pt idx="29">
                  <c:v>5.935071383333332</c:v>
                </c:pt>
                <c:pt idx="30">
                  <c:v>5.935071383333332</c:v>
                </c:pt>
                <c:pt idx="31">
                  <c:v>5.935071383333332</c:v>
                </c:pt>
                <c:pt idx="32">
                  <c:v>5.935071383333332</c:v>
                </c:pt>
                <c:pt idx="33">
                  <c:v>5.935071383333332</c:v>
                </c:pt>
                <c:pt idx="34">
                  <c:v>5.935071383333332</c:v>
                </c:pt>
                <c:pt idx="35">
                  <c:v>5.935071383333332</c:v>
                </c:pt>
                <c:pt idx="36">
                  <c:v>5.935071383333332</c:v>
                </c:pt>
                <c:pt idx="37">
                  <c:v>5.935071383333332</c:v>
                </c:pt>
                <c:pt idx="38">
                  <c:v>7.0300713833333317</c:v>
                </c:pt>
                <c:pt idx="39">
                  <c:v>7.0300713833333317</c:v>
                </c:pt>
                <c:pt idx="40">
                  <c:v>7.7600713833333321</c:v>
                </c:pt>
                <c:pt idx="41">
                  <c:v>8.4900713833333317</c:v>
                </c:pt>
                <c:pt idx="42">
                  <c:v>8.8550713833333319</c:v>
                </c:pt>
                <c:pt idx="43">
                  <c:v>9.2200713833333321</c:v>
                </c:pt>
                <c:pt idx="44">
                  <c:v>9.2200713833333321</c:v>
                </c:pt>
                <c:pt idx="45">
                  <c:v>9.2200713833333321</c:v>
                </c:pt>
                <c:pt idx="46">
                  <c:v>9.2200713833333321</c:v>
                </c:pt>
                <c:pt idx="47">
                  <c:v>9.2200713833333321</c:v>
                </c:pt>
                <c:pt idx="48">
                  <c:v>9.2200713833333321</c:v>
                </c:pt>
                <c:pt idx="49">
                  <c:v>9.5850713833333323</c:v>
                </c:pt>
                <c:pt idx="50">
                  <c:v>9.5850713833333323</c:v>
                </c:pt>
              </c:numCache>
            </c:numRef>
          </c:val>
          <c:extLst xmlns:c16r2="http://schemas.microsoft.com/office/drawing/2015/06/chart">
            <c:ext xmlns:c16="http://schemas.microsoft.com/office/drawing/2014/chart" uri="{C3380CC4-5D6E-409C-BE32-E72D297353CC}">
              <c16:uniqueId val="{00000005-336D-4FFF-9EC1-AACDC922E56D}"/>
            </c:ext>
          </c:extLst>
        </c:ser>
        <c:ser>
          <c:idx val="7"/>
          <c:order val="6"/>
          <c:tx>
            <c:strRef>
              <c:f>'5.12'!$N$14</c:f>
              <c:strCache>
                <c:ptCount val="1"/>
                <c:pt idx="0">
                  <c:v>Generic imports</c:v>
                </c:pt>
              </c:strCache>
            </c:strRef>
          </c:tx>
          <c:spPr>
            <a:pattFill prst="wdUpDiag">
              <a:fgClr>
                <a:srgbClr val="FFFF00"/>
              </a:fgClr>
              <a:bgClr>
                <a:srgbClr val="FF3399"/>
              </a:bgClr>
            </a:pattFill>
          </c:spPr>
          <c:cat>
            <c:strRef>
              <c:f>'5.12'!$O$7:$BM$7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'5.12'!$O$14:$BM$14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1.604550986259923</c:v>
                </c:pt>
                <c:pt idx="19">
                  <c:v>1.3063369783238243</c:v>
                </c:pt>
                <c:pt idx="20">
                  <c:v>1.3578308314032672</c:v>
                </c:pt>
                <c:pt idx="21">
                  <c:v>1.9332150611081809</c:v>
                </c:pt>
                <c:pt idx="22">
                  <c:v>2.7873129680808586</c:v>
                </c:pt>
                <c:pt idx="23">
                  <c:v>5.7508896128445306</c:v>
                </c:pt>
                <c:pt idx="24">
                  <c:v>5.814177522771363</c:v>
                </c:pt>
                <c:pt idx="25">
                  <c:v>7.2450408155945532</c:v>
                </c:pt>
                <c:pt idx="26">
                  <c:v>6.7195160656461779</c:v>
                </c:pt>
                <c:pt idx="27">
                  <c:v>6.8925960077161923</c:v>
                </c:pt>
                <c:pt idx="28">
                  <c:v>7.4466992818172768</c:v>
                </c:pt>
                <c:pt idx="29">
                  <c:v>6.7736573960110018</c:v>
                </c:pt>
                <c:pt idx="30">
                  <c:v>8.6643290670132629</c:v>
                </c:pt>
                <c:pt idx="31">
                  <c:v>7.1861823304550132</c:v>
                </c:pt>
                <c:pt idx="32">
                  <c:v>5.6861103850935679</c:v>
                </c:pt>
                <c:pt idx="33">
                  <c:v>5.5355950372732083</c:v>
                </c:pt>
                <c:pt idx="34">
                  <c:v>4.6615433773765202</c:v>
                </c:pt>
                <c:pt idx="35">
                  <c:v>4.2717237256399727</c:v>
                </c:pt>
                <c:pt idx="36">
                  <c:v>5.3028291063779101</c:v>
                </c:pt>
                <c:pt idx="37">
                  <c:v>6.6401661145491886</c:v>
                </c:pt>
                <c:pt idx="38">
                  <c:v>6.0830553046215092</c:v>
                </c:pt>
                <c:pt idx="39">
                  <c:v>7.7386546463560002</c:v>
                </c:pt>
                <c:pt idx="40">
                  <c:v>7.883496088522139</c:v>
                </c:pt>
                <c:pt idx="41">
                  <c:v>10.207341585951079</c:v>
                </c:pt>
                <c:pt idx="42">
                  <c:v>10.126628819325916</c:v>
                </c:pt>
                <c:pt idx="43">
                  <c:v>12.270225893636347</c:v>
                </c:pt>
                <c:pt idx="44">
                  <c:v>13.349662650227128</c:v>
                </c:pt>
                <c:pt idx="45">
                  <c:v>15.136933969069956</c:v>
                </c:pt>
                <c:pt idx="46">
                  <c:v>16.580455558156235</c:v>
                </c:pt>
                <c:pt idx="47">
                  <c:v>17.581421915732712</c:v>
                </c:pt>
                <c:pt idx="48">
                  <c:v>18.801818734385193</c:v>
                </c:pt>
                <c:pt idx="49">
                  <c:v>18.459836243550185</c:v>
                </c:pt>
                <c:pt idx="50">
                  <c:v>19.575973364600046</c:v>
                </c:pt>
              </c:numCache>
            </c:numRef>
          </c:val>
          <c:extLst xmlns:c16r2="http://schemas.microsoft.com/office/drawing/2015/06/chart">
            <c:ext xmlns:c16="http://schemas.microsoft.com/office/drawing/2014/chart" uri="{C3380CC4-5D6E-409C-BE32-E72D297353CC}">
              <c16:uniqueId val="{00000006-336D-4FFF-9EC1-AACDC922E56D}"/>
            </c:ext>
          </c:extLst>
        </c:ser>
        <c:dLbls>
          <c:showLegendKey val="0"/>
          <c:showVal val="0"/>
          <c:showCatName val="0"/>
          <c:showSerName val="0"/>
          <c:showPercent val="0"/>
          <c:showBubbleSize val="0"/>
        </c:dLbls>
        <c:axId val="168273792"/>
        <c:axId val="168275328"/>
      </c:areaChart>
      <c:lineChart>
        <c:grouping val="standard"/>
        <c:varyColors val="0"/>
        <c:ser>
          <c:idx val="8"/>
          <c:order val="7"/>
          <c:tx>
            <c:strRef>
              <c:f>'5.12'!$N$16</c:f>
              <c:strCache>
                <c:ptCount val="1"/>
                <c:pt idx="0">
                  <c:v>Import dependency</c:v>
                </c:pt>
              </c:strCache>
            </c:strRef>
          </c:tx>
          <c:spPr>
            <a:ln>
              <a:solidFill>
                <a:schemeClr val="tx1"/>
              </a:solidFill>
            </a:ln>
          </c:spPr>
          <c:marker>
            <c:symbol val="none"/>
          </c:marker>
          <c:cat>
            <c:strRef>
              <c:f>'5.12'!$O$7:$AX$7</c:f>
              <c:strCache>
                <c:ptCount val="3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strCache>
            </c:strRef>
          </c:cat>
          <c:val>
            <c:numRef>
              <c:f>'5.12'!$O$16:$BM$16</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0.53987736165198497</c:v>
                </c:pt>
                <c:pt idx="19">
                  <c:v>0.49685933486626416</c:v>
                </c:pt>
                <c:pt idx="20">
                  <c:v>0.48574940455905613</c:v>
                </c:pt>
                <c:pt idx="21">
                  <c:v>0.48129323662496554</c:v>
                </c:pt>
                <c:pt idx="22">
                  <c:v>0.50851489714844766</c:v>
                </c:pt>
                <c:pt idx="23">
                  <c:v>0.55727222981106661</c:v>
                </c:pt>
                <c:pt idx="24">
                  <c:v>0.57190036350709272</c:v>
                </c:pt>
                <c:pt idx="25">
                  <c:v>0.59848753073211347</c:v>
                </c:pt>
                <c:pt idx="26">
                  <c:v>0.58882223502411468</c:v>
                </c:pt>
                <c:pt idx="27">
                  <c:v>0.57479825337667989</c:v>
                </c:pt>
                <c:pt idx="28">
                  <c:v>0.57724289692594866</c:v>
                </c:pt>
                <c:pt idx="29">
                  <c:v>0.56071379826082646</c:v>
                </c:pt>
                <c:pt idx="30">
                  <c:v>0.57030144688427498</c:v>
                </c:pt>
                <c:pt idx="31">
                  <c:v>0.55646200437260462</c:v>
                </c:pt>
                <c:pt idx="32">
                  <c:v>0.54415986407802053</c:v>
                </c:pt>
                <c:pt idx="33">
                  <c:v>0.53643913112705044</c:v>
                </c:pt>
                <c:pt idx="34">
                  <c:v>0.52396824833790479</c:v>
                </c:pt>
                <c:pt idx="35">
                  <c:v>0.52184317489466536</c:v>
                </c:pt>
                <c:pt idx="36">
                  <c:v>0.5279159124352758</c:v>
                </c:pt>
                <c:pt idx="37">
                  <c:v>0.54619919176484333</c:v>
                </c:pt>
                <c:pt idx="38">
                  <c:v>0.56172003160720807</c:v>
                </c:pt>
                <c:pt idx="39">
                  <c:v>0.58395964569574532</c:v>
                </c:pt>
                <c:pt idx="40">
                  <c:v>0.60283040806142851</c:v>
                </c:pt>
                <c:pt idx="41">
                  <c:v>0.63055089162942168</c:v>
                </c:pt>
                <c:pt idx="42">
                  <c:v>0.64498428648934625</c:v>
                </c:pt>
                <c:pt idx="43">
                  <c:v>0.67168683858128142</c:v>
                </c:pt>
                <c:pt idx="44">
                  <c:v>0.6877052540152816</c:v>
                </c:pt>
                <c:pt idx="45">
                  <c:v>0.70509768668123707</c:v>
                </c:pt>
                <c:pt idx="46">
                  <c:v>0.71717649850468401</c:v>
                </c:pt>
                <c:pt idx="47">
                  <c:v>0.72757952553817007</c:v>
                </c:pt>
                <c:pt idx="48">
                  <c:v>0.73765499264639334</c:v>
                </c:pt>
                <c:pt idx="49">
                  <c:v>0.74025668658743604</c:v>
                </c:pt>
                <c:pt idx="50">
                  <c:v>0.74568580044367927</c:v>
                </c:pt>
              </c:numCache>
            </c:numRef>
          </c:val>
          <c:smooth val="0"/>
          <c:extLst xmlns:c16r2="http://schemas.microsoft.com/office/drawing/2015/06/chart">
            <c:ext xmlns:c16="http://schemas.microsoft.com/office/drawing/2014/chart" uri="{C3380CC4-5D6E-409C-BE32-E72D297353CC}">
              <c16:uniqueId val="{00000007-336D-4FFF-9EC1-AACDC922E56D}"/>
            </c:ext>
          </c:extLst>
        </c:ser>
        <c:dLbls>
          <c:showLegendKey val="0"/>
          <c:showVal val="0"/>
          <c:showCatName val="0"/>
          <c:showSerName val="0"/>
          <c:showPercent val="0"/>
          <c:showBubbleSize val="0"/>
        </c:dLbls>
        <c:marker val="1"/>
        <c:smooth val="0"/>
        <c:axId val="168287616"/>
        <c:axId val="168285696"/>
      </c:lineChart>
      <c:catAx>
        <c:axId val="168273792"/>
        <c:scaling>
          <c:orientation val="minMax"/>
        </c:scaling>
        <c:delete val="0"/>
        <c:axPos val="b"/>
        <c:numFmt formatCode="General" sourceLinked="0"/>
        <c:majorTickMark val="out"/>
        <c:minorTickMark val="none"/>
        <c:tickLblPos val="nextTo"/>
        <c:txPr>
          <a:bodyPr rot="0" vert="horz"/>
          <a:lstStyle/>
          <a:p>
            <a:pPr>
              <a:defRPr/>
            </a:pPr>
            <a:endParaRPr lang="en-US"/>
          </a:p>
        </c:txPr>
        <c:crossAx val="168275328"/>
        <c:crosses val="autoZero"/>
        <c:auto val="1"/>
        <c:lblAlgn val="ctr"/>
        <c:lblOffset val="100"/>
        <c:tickLblSkip val="5"/>
        <c:tickMarkSkip val="5"/>
        <c:noMultiLvlLbl val="0"/>
      </c:catAx>
      <c:valAx>
        <c:axId val="168275328"/>
        <c:scaling>
          <c:orientation val="minMax"/>
        </c:scaling>
        <c:delete val="0"/>
        <c:axPos val="l"/>
        <c:majorGridlines/>
        <c:title>
          <c:tx>
            <c:rich>
              <a:bodyPr rot="-5400000" vert="horz"/>
              <a:lstStyle/>
              <a:p>
                <a:pPr algn="ctr" rtl="0">
                  <a:defRPr/>
                </a:pPr>
                <a:r>
                  <a:rPr lang="en-US"/>
                  <a:t>Annual gas supply (bcm)</a:t>
                </a:r>
                <a:endParaRPr lang="en-GB"/>
              </a:p>
            </c:rich>
          </c:tx>
          <c:overlay val="0"/>
        </c:title>
        <c:numFmt formatCode="0" sourceLinked="0"/>
        <c:majorTickMark val="out"/>
        <c:minorTickMark val="none"/>
        <c:tickLblPos val="nextTo"/>
        <c:crossAx val="168273792"/>
        <c:crosses val="autoZero"/>
        <c:crossBetween val="between"/>
      </c:valAx>
      <c:valAx>
        <c:axId val="168285696"/>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168287616"/>
        <c:crosses val="max"/>
        <c:crossBetween val="between"/>
      </c:valAx>
      <c:catAx>
        <c:axId val="168287616"/>
        <c:scaling>
          <c:orientation val="minMax"/>
        </c:scaling>
        <c:delete val="1"/>
        <c:axPos val="b"/>
        <c:numFmt formatCode="General" sourceLinked="1"/>
        <c:majorTickMark val="out"/>
        <c:minorTickMark val="none"/>
        <c:tickLblPos val="nextTo"/>
        <c:crossAx val="168285696"/>
        <c:crosses val="autoZero"/>
        <c:auto val="1"/>
        <c:lblAlgn val="ctr"/>
        <c:lblOffset val="100"/>
        <c:noMultiLvlLbl val="0"/>
      </c:catAx>
    </c:plotArea>
    <c:legend>
      <c:legendPos val="b"/>
      <c:layout>
        <c:manualLayout>
          <c:xMode val="edge"/>
          <c:yMode val="edge"/>
          <c:x val="8.9019539224263634E-3"/>
          <c:y val="0.8825440321855792"/>
          <c:w val="0.98219609215514725"/>
          <c:h val="0.10108648671408231"/>
        </c:manualLayout>
      </c:layout>
      <c:overlay val="0"/>
      <c:spPr>
        <a:ln>
          <a:noFill/>
        </a:ln>
      </c:spPr>
    </c:legend>
    <c:plotVisOnly val="1"/>
    <c:dispBlanksAs val="zero"/>
    <c:showDLblsOverMax val="0"/>
  </c:chart>
  <c:spPr>
    <a:ln>
      <a:noFill/>
    </a:ln>
  </c:spPr>
  <c:txPr>
    <a:bodyPr/>
    <a:lstStyle/>
    <a:p>
      <a:pPr>
        <a:defRPr sz="11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939133913789256"/>
          <c:y val="5.2740168212567544E-2"/>
          <c:w val="0.84835909576196444"/>
          <c:h val="0.77401680030546005"/>
        </c:manualLayout>
      </c:layout>
      <c:areaChart>
        <c:grouping val="stacked"/>
        <c:varyColors val="0"/>
        <c:ser>
          <c:idx val="0"/>
          <c:order val="0"/>
          <c:tx>
            <c:strRef>
              <c:f>'3.5'!$X$15</c:f>
              <c:strCache>
                <c:ptCount val="1"/>
                <c:pt idx="0">
                  <c:v>Transmission supply</c:v>
                </c:pt>
              </c:strCache>
            </c:strRef>
          </c:tx>
          <c:cat>
            <c:numRef>
              <c:f>'3.5'!$Y$14:$BH$14</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'3.5'!$Y$15:$BH$15</c:f>
              <c:numCache>
                <c:formatCode>General</c:formatCode>
                <c:ptCount val="36"/>
                <c:pt idx="3" formatCode="_-* #,##0_-;\-* #,##0_-;_-* &quot;-&quot;??_-;_-@_-">
                  <c:v>898.24444367840817</c:v>
                </c:pt>
                <c:pt idx="4" formatCode="_-* #,##0_-;\-* #,##0_-;_-* &quot;-&quot;??_-;_-@_-">
                  <c:v>838.11309908524356</c:v>
                </c:pt>
                <c:pt idx="5" formatCode="_-* #,##0_-;\-* #,##0_-;_-* &quot;-&quot;??_-;_-@_-">
                  <c:v>807.31915017834046</c:v>
                </c:pt>
                <c:pt idx="6" formatCode="_-* #,##0_-;\-* #,##0_-;_-* &quot;-&quot;??_-;_-@_-">
                  <c:v>782.30581348150599</c:v>
                </c:pt>
                <c:pt idx="7" formatCode="_-* #,##0_-;\-* #,##0_-;_-* &quot;-&quot;??_-;_-@_-">
                  <c:v>761.85468097864748</c:v>
                </c:pt>
                <c:pt idx="8" formatCode="_-* #,##0_-;\-* #,##0_-;_-* &quot;-&quot;??_-;_-@_-">
                  <c:v>748.76789011813889</c:v>
                </c:pt>
                <c:pt idx="9" formatCode="_-* #,##0_-;\-* #,##0_-;_-* &quot;-&quot;??_-;_-@_-">
                  <c:v>739.06991756680895</c:v>
                </c:pt>
                <c:pt idx="10" formatCode="_-* #,##0_-;\-* #,##0_-;_-* &quot;-&quot;??_-;_-@_-">
                  <c:v>722.32195997207521</c:v>
                </c:pt>
                <c:pt idx="11" formatCode="_-* #,##0_-;\-* #,##0_-;_-* &quot;-&quot;??_-;_-@_-">
                  <c:v>695.19482620908263</c:v>
                </c:pt>
                <c:pt idx="12" formatCode="_-* #,##0_-;\-* #,##0_-;_-* &quot;-&quot;??_-;_-@_-">
                  <c:v>685.89564590085195</c:v>
                </c:pt>
                <c:pt idx="13" formatCode="_-* #,##0_-;\-* #,##0_-;_-* &quot;-&quot;??_-;_-@_-">
                  <c:v>654.9316455416182</c:v>
                </c:pt>
                <c:pt idx="14" formatCode="_-* #,##0_-;\-* #,##0_-;_-* &quot;-&quot;??_-;_-@_-">
                  <c:v>641.66644569729647</c:v>
                </c:pt>
                <c:pt idx="15" formatCode="_-* #,##0_-;\-* #,##0_-;_-* &quot;-&quot;??_-;_-@_-">
                  <c:v>631.46440590969996</c:v>
                </c:pt>
                <c:pt idx="16" formatCode="_-* #,##0_-;\-* #,##0_-;_-* &quot;-&quot;??_-;_-@_-">
                  <c:v>620.87278770908324</c:v>
                </c:pt>
                <c:pt idx="17" formatCode="_-* #,##0_-;\-* #,##0_-;_-* &quot;-&quot;??_-;_-@_-">
                  <c:v>614.53284132061628</c:v>
                </c:pt>
                <c:pt idx="18" formatCode="_-* #,##0_-;\-* #,##0_-;_-* &quot;-&quot;??_-;_-@_-">
                  <c:v>608.10446809491236</c:v>
                </c:pt>
                <c:pt idx="19" formatCode="_-* #,##0_-;\-* #,##0_-;_-* &quot;-&quot;??_-;_-@_-">
                  <c:v>605.72574925436322</c:v>
                </c:pt>
                <c:pt idx="20" formatCode="_-* #,##0_-;\-* #,##0_-;_-* &quot;-&quot;??_-;_-@_-">
                  <c:v>604.25423800784029</c:v>
                </c:pt>
                <c:pt idx="21" formatCode="_-* #,##0_-;\-* #,##0_-;_-* &quot;-&quot;??_-;_-@_-">
                  <c:v>602.58405949864846</c:v>
                </c:pt>
                <c:pt idx="22" formatCode="_-* #,##0_-;\-* #,##0_-;_-* &quot;-&quot;??_-;_-@_-">
                  <c:v>604.81695987359797</c:v>
                </c:pt>
                <c:pt idx="23" formatCode="_-* #,##0_-;\-* #,##0_-;_-* &quot;-&quot;??_-;_-@_-">
                  <c:v>604.6303905867627</c:v>
                </c:pt>
                <c:pt idx="24" formatCode="_-* #,##0_-;\-* #,##0_-;_-* &quot;-&quot;??_-;_-@_-">
                  <c:v>605.16585928688312</c:v>
                </c:pt>
                <c:pt idx="25" formatCode="_-* #,##0_-;\-* #,##0_-;_-* &quot;-&quot;??_-;_-@_-">
                  <c:v>608.53523870923118</c:v>
                </c:pt>
                <c:pt idx="26" formatCode="_-* #,##0_-;\-* #,##0_-;_-* &quot;-&quot;??_-;_-@_-">
                  <c:v>610.21406350249936</c:v>
                </c:pt>
                <c:pt idx="27" formatCode="_-* #,##0_-;\-* #,##0_-;_-* &quot;-&quot;??_-;_-@_-">
                  <c:v>616.26065226293861</c:v>
                </c:pt>
                <c:pt idx="28" formatCode="_-* #,##0_-;\-* #,##0_-;_-* &quot;-&quot;??_-;_-@_-">
                  <c:v>623.3615455415254</c:v>
                </c:pt>
                <c:pt idx="29" formatCode="_-* #,##0_-;\-* #,##0_-;_-* &quot;-&quot;??_-;_-@_-">
                  <c:v>628.92541692910891</c:v>
                </c:pt>
                <c:pt idx="30" formatCode="_-* #,##0_-;\-* #,##0_-;_-* &quot;-&quot;??_-;_-@_-">
                  <c:v>632.52335322122758</c:v>
                </c:pt>
                <c:pt idx="31" formatCode="_-* #,##0_-;\-* #,##0_-;_-* &quot;-&quot;??_-;_-@_-">
                  <c:v>631.25507113123876</c:v>
                </c:pt>
                <c:pt idx="32" formatCode="_-* #,##0_-;\-* #,##0_-;_-* &quot;-&quot;??_-;_-@_-">
                  <c:v>627.03950470163863</c:v>
                </c:pt>
                <c:pt idx="33" formatCode="_-* #,##0_-;\-* #,##0_-;_-* &quot;-&quot;??_-;_-@_-">
                  <c:v>623.98935216643565</c:v>
                </c:pt>
                <c:pt idx="34" formatCode="_-* #,##0_-;\-* #,##0_-;_-* &quot;-&quot;??_-;_-@_-">
                  <c:v>618.62565450326019</c:v>
                </c:pt>
                <c:pt idx="35" formatCode="_-* #,##0_-;\-* #,##0_-;_-* &quot;-&quot;??_-;_-@_-">
                  <c:v>612.81063021990576</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'3.5'!$X$16</c:f>
              <c:strCache>
                <c:ptCount val="1"/>
                <c:pt idx="0">
                  <c:v>Distribution supply</c:v>
                </c:pt>
              </c:strCache>
            </c:strRef>
          </c:tx>
          <c:spPr>
            <a:solidFill>
              <a:schemeClr val="accent4"/>
            </a:solidFill>
          </c:spPr>
          <c:cat>
            <c:numRef>
              <c:f>'3.5'!$Y$14:$BH$14</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'3.5'!$Y$16:$BH$16</c:f>
              <c:numCache>
                <c:formatCode>General</c:formatCode>
                <c:ptCount val="36"/>
                <c:pt idx="3" formatCode="_-* #,##0_-;\-* #,##0_-;_-* &quot;-&quot;??_-;_-@_-">
                  <c:v>0.70262499999999983</c:v>
                </c:pt>
                <c:pt idx="4" formatCode="_-* #,##0_-;\-* #,##0_-;_-* &quot;-&quot;??_-;_-@_-">
                  <c:v>1.0236391070663999</c:v>
                </c:pt>
                <c:pt idx="5" formatCode="_-* #,##0_-;\-* #,##0_-;_-* &quot;-&quot;??_-;_-@_-">
                  <c:v>1.1835854486310167</c:v>
                </c:pt>
                <c:pt idx="6" formatCode="_-* #,##0_-;\-* #,##0_-;_-* &quot;-&quot;??_-;_-@_-">
                  <c:v>1.3532515150786966</c:v>
                </c:pt>
                <c:pt idx="7" formatCode="_-* #,##0_-;\-* #,##0_-;_-* &quot;-&quot;??_-;_-@_-">
                  <c:v>1.5321434232486646</c:v>
                </c:pt>
                <c:pt idx="8" formatCode="_-* #,##0_-;\-* #,##0_-;_-* &quot;-&quot;??_-;_-@_-">
                  <c:v>1.7215820843915133</c:v>
                </c:pt>
                <c:pt idx="9" formatCode="_-* #,##0_-;\-* #,##0_-;_-* &quot;-&quot;??_-;_-@_-">
                  <c:v>2.0045463135556831</c:v>
                </c:pt>
                <c:pt idx="10" formatCode="_-* #,##0_-;\-* #,##0_-;_-* &quot;-&quot;??_-;_-@_-">
                  <c:v>2.1828602342899144</c:v>
                </c:pt>
                <c:pt idx="11" formatCode="_-* #,##0_-;\-* #,##0_-;_-* &quot;-&quot;??_-;_-@_-">
                  <c:v>2.4358379732238546</c:v>
                </c:pt>
                <c:pt idx="12" formatCode="_-* #,##0_-;\-* #,##0_-;_-* &quot;-&quot;??_-;_-@_-">
                  <c:v>2.6742091359135176</c:v>
                </c:pt>
                <c:pt idx="13" formatCode="_-* #,##0_-;\-* #,##0_-;_-* &quot;-&quot;??_-;_-@_-">
                  <c:v>2.950224984553405</c:v>
                </c:pt>
                <c:pt idx="14" formatCode="_-* #,##0_-;\-* #,##0_-;_-* &quot;-&quot;??_-;_-@_-">
                  <c:v>3.286840922404819</c:v>
                </c:pt>
                <c:pt idx="15" formatCode="_-* #,##0_-;\-* #,##0_-;_-* &quot;-&quot;??_-;_-@_-">
                  <c:v>3.6641365232103107</c:v>
                </c:pt>
                <c:pt idx="16" formatCode="_-* #,##0_-;\-* #,##0_-;_-* &quot;-&quot;??_-;_-@_-">
                  <c:v>4.263197632864534</c:v>
                </c:pt>
                <c:pt idx="17" formatCode="_-* #,##0_-;\-* #,##0_-;_-* &quot;-&quot;??_-;_-@_-">
                  <c:v>5.1269801896528397</c:v>
                </c:pt>
                <c:pt idx="18" formatCode="_-* #,##0_-;\-* #,##0_-;_-* &quot;-&quot;??_-;_-@_-">
                  <c:v>5.7479267911268357</c:v>
                </c:pt>
                <c:pt idx="19" formatCode="_-* #,##0_-;\-* #,##0_-;_-* &quot;-&quot;??_-;_-@_-">
                  <c:v>6.4655189119900101</c:v>
                </c:pt>
                <c:pt idx="20" formatCode="_-* #,##0_-;\-* #,##0_-;_-* &quot;-&quot;??_-;_-@_-">
                  <c:v>7.5345792561654052</c:v>
                </c:pt>
                <c:pt idx="21" formatCode="_-* #,##0_-;\-* #,##0_-;_-* &quot;-&quot;??_-;_-@_-">
                  <c:v>8.2603164501749031</c:v>
                </c:pt>
                <c:pt idx="22" formatCode="_-* #,##0_-;\-* #,##0_-;_-* &quot;-&quot;??_-;_-@_-">
                  <c:v>9.2524167543725504</c:v>
                </c:pt>
                <c:pt idx="23" formatCode="_-* #,##0_-;\-* #,##0_-;_-* &quot;-&quot;??_-;_-@_-">
                  <c:v>9.8339771924222603</c:v>
                </c:pt>
                <c:pt idx="24" formatCode="_-* #,##0_-;\-* #,##0_-;_-* &quot;-&quot;??_-;_-@_-">
                  <c:v>10.429234713194482</c:v>
                </c:pt>
                <c:pt idx="25" formatCode="_-* #,##0_-;\-* #,##0_-;_-* &quot;-&quot;??_-;_-@_-">
                  <c:v>11.03896849400496</c:v>
                </c:pt>
                <c:pt idx="26" formatCode="_-* #,##0_-;\-* #,##0_-;_-* &quot;-&quot;??_-;_-@_-">
                  <c:v>11.664002377587586</c:v>
                </c:pt>
                <c:pt idx="27" formatCode="_-* #,##0_-;\-* #,##0_-;_-* &quot;-&quot;??_-;_-@_-">
                  <c:v>12.305207450611723</c:v>
                </c:pt>
                <c:pt idx="28" formatCode="_-* #,##0_-;\-* #,##0_-;_-* &quot;-&quot;??_-;_-@_-">
                  <c:v>12.963504772012822</c:v>
                </c:pt>
                <c:pt idx="29" formatCode="_-* #,##0_-;\-* #,##0_-;_-* &quot;-&quot;??_-;_-@_-">
                  <c:v>13.675130004433456</c:v>
                </c:pt>
                <c:pt idx="30" formatCode="_-* #,##0_-;\-* #,##0_-;_-* &quot;-&quot;??_-;_-@_-">
                  <c:v>14.410474050038813</c:v>
                </c:pt>
                <c:pt idx="31" formatCode="_-* #,##0_-;\-* #,##0_-;_-* &quot;-&quot;??_-;_-@_-">
                  <c:v>15.171081324628535</c:v>
                </c:pt>
                <c:pt idx="32" formatCode="_-* #,##0_-;\-* #,##0_-;_-* &quot;-&quot;??_-;_-@_-">
                  <c:v>15.95859877313713</c:v>
                </c:pt>
                <c:pt idx="33" formatCode="_-* #,##0_-;\-* #,##0_-;_-* &quot;-&quot;??_-;_-@_-">
                  <c:v>16.774782782859926</c:v>
                </c:pt>
                <c:pt idx="34" formatCode="_-* #,##0_-;\-* #,##0_-;_-* &quot;-&quot;??_-;_-@_-">
                  <c:v>17.544506568486117</c:v>
                </c:pt>
                <c:pt idx="35" formatCode="_-* #,##0_-;\-* #,##0_-;_-* &quot;-&quot;??_-;_-@_-">
                  <c:v>18.30221806143533</c:v>
                </c:pt>
              </c:numCache>
            </c:numRef>
          </c:val>
          <c:extLst xmlns:c16r2="http://schemas.microsoft.com/office/drawing/2015/06/chart">
            <c:ext xmlns:c16="http://schemas.microsoft.com/office/drawing/2014/chart" uri="{C3380CC4-5D6E-409C-BE32-E72D297353CC}">
              <c16:uniqueId val="{00000001-561A-48AD-8479-84E860AC6A4C}"/>
            </c:ext>
          </c:extLst>
        </c:ser>
        <c:dLbls>
          <c:showLegendKey val="0"/>
          <c:showVal val="0"/>
          <c:showCatName val="0"/>
          <c:showSerName val="0"/>
          <c:showPercent val="0"/>
          <c:showBubbleSize val="0"/>
        </c:dLbls>
        <c:axId val="64703488"/>
        <c:axId val="64709376"/>
      </c:areaChart>
      <c:dateAx>
        <c:axId val="64703488"/>
        <c:scaling>
          <c:orientation val="minMax"/>
        </c:scaling>
        <c:delete val="0"/>
        <c:axPos val="b"/>
        <c:numFmt formatCode="yyyy" sourceLinked="1"/>
        <c:majorTickMark val="out"/>
        <c:minorTickMark val="none"/>
        <c:tickLblPos val="nextTo"/>
        <c:crossAx val="64709376"/>
        <c:crosses val="autoZero"/>
        <c:auto val="1"/>
        <c:lblOffset val="100"/>
        <c:baseTimeUnit val="days"/>
        <c:majorUnit val="5"/>
      </c:dateAx>
      <c:valAx>
        <c:axId val="64709376"/>
        <c:scaling>
          <c:orientation val="minMax"/>
          <c:max val="1000"/>
        </c:scaling>
        <c:delete val="0"/>
        <c:axPos val="l"/>
        <c:majorGridlines>
          <c:spPr>
            <a:ln>
              <a:solidFill>
                <a:schemeClr val="bg1">
                  <a:lumMod val="75000"/>
                </a:schemeClr>
              </a:solidFill>
            </a:ln>
          </c:spPr>
        </c:majorGridlines>
        <c:title>
          <c:tx>
            <c:rich>
              <a:bodyPr rot="-5400000" vert="horz"/>
              <a:lstStyle/>
              <a:p>
                <a:pPr>
                  <a:defRPr sz="1050"/>
                </a:pPr>
                <a:r>
                  <a:rPr lang="en-US" sz="1050"/>
                  <a:t> </a:t>
                </a:r>
                <a:r>
                  <a:rPr lang="en-US" sz="1050" b="1" i="0" baseline="0">
                    <a:effectLst/>
                  </a:rPr>
                  <a:t>Location of gas supply (TWh)</a:t>
                </a:r>
                <a:endParaRPr lang="en-GB" sz="1050">
                  <a:effectLst/>
                </a:endParaRPr>
              </a:p>
            </c:rich>
          </c:tx>
          <c:overlay val="0"/>
        </c:title>
        <c:numFmt formatCode="General" sourceLinked="1"/>
        <c:majorTickMark val="out"/>
        <c:minorTickMark val="none"/>
        <c:tickLblPos val="nextTo"/>
        <c:crossAx val="64703488"/>
        <c:crosses val="autoZero"/>
        <c:crossBetween val="between"/>
      </c:valAx>
      <c:spPr>
        <a:solidFill>
          <a:schemeClr val="bg1">
            <a:alpha val="24706"/>
          </a:schemeClr>
        </a:solidFill>
      </c:spPr>
    </c:plotArea>
    <c:legend>
      <c:legendPos val="b"/>
      <c:layout>
        <c:manualLayout>
          <c:xMode val="edge"/>
          <c:yMode val="edge"/>
          <c:x val="0.12495513467644657"/>
          <c:y val="0.91142683276059566"/>
          <c:w val="0.78642889908051794"/>
          <c:h val="6.6340683466972139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508630439134494E-2"/>
          <c:y val="7.0663898434516995E-2"/>
          <c:w val="0.82898494350869933"/>
          <c:h val="0.74871062428407786"/>
        </c:manualLayout>
      </c:layout>
      <c:areaChart>
        <c:grouping val="stacked"/>
        <c:varyColors val="0"/>
        <c:ser>
          <c:idx val="0"/>
          <c:order val="0"/>
          <c:tx>
            <c:strRef>
              <c:f>'5.13'!$N$8</c:f>
              <c:strCache>
                <c:ptCount val="1"/>
                <c:pt idx="0">
                  <c:v>UKCS</c:v>
                </c:pt>
              </c:strCache>
            </c:strRef>
          </c:tx>
          <c:spPr>
            <a:solidFill>
              <a:schemeClr val="tx2">
                <a:lumMod val="40000"/>
                <a:lumOff val="60000"/>
              </a:schemeClr>
            </a:solidFill>
            <a:ln>
              <a:noFill/>
            </a:ln>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'5.13'!$O$8:$BM$8</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38.383322629052302</c:v>
                </c:pt>
                <c:pt idx="19">
                  <c:v>37.674548128544878</c:v>
                </c:pt>
                <c:pt idx="20">
                  <c:v>36.691481625148739</c:v>
                </c:pt>
                <c:pt idx="21">
                  <c:v>36.398464963503116</c:v>
                </c:pt>
                <c:pt idx="22">
                  <c:v>32.520730038946766</c:v>
                </c:pt>
                <c:pt idx="23">
                  <c:v>28.090398346897743</c:v>
                </c:pt>
                <c:pt idx="24">
                  <c:v>24.966191904223372</c:v>
                </c:pt>
                <c:pt idx="25">
                  <c:v>22.304830759001895</c:v>
                </c:pt>
                <c:pt idx="26">
                  <c:v>21.173664313312599</c:v>
                </c:pt>
                <c:pt idx="27">
                  <c:v>19.841673101246208</c:v>
                </c:pt>
                <c:pt idx="28">
                  <c:v>18.359736492687698</c:v>
                </c:pt>
                <c:pt idx="29">
                  <c:v>16.431479322294553</c:v>
                </c:pt>
                <c:pt idx="30">
                  <c:v>15.621376933560477</c:v>
                </c:pt>
                <c:pt idx="31">
                  <c:v>13.768444674646938</c:v>
                </c:pt>
                <c:pt idx="32">
                  <c:v>12.533521064760802</c:v>
                </c:pt>
                <c:pt idx="33">
                  <c:v>10.577872346820145</c:v>
                </c:pt>
                <c:pt idx="34">
                  <c:v>9.3740145435407332</c:v>
                </c:pt>
                <c:pt idx="35">
                  <c:v>7.8979968799048894</c:v>
                </c:pt>
                <c:pt idx="36">
                  <c:v>6.1810960819871301</c:v>
                </c:pt>
                <c:pt idx="37">
                  <c:v>4.4766962918301649</c:v>
                </c:pt>
                <c:pt idx="38">
                  <c:v>3.9865509136275881</c:v>
                </c:pt>
                <c:pt idx="39">
                  <c:v>3.0953334258180694</c:v>
                </c:pt>
                <c:pt idx="40">
                  <c:v>2.1070354999999998</c:v>
                </c:pt>
                <c:pt idx="41">
                  <c:v>1.56926275</c:v>
                </c:pt>
                <c:pt idx="42">
                  <c:v>1.09089375</c:v>
                </c:pt>
                <c:pt idx="43">
                  <c:v>1.0284422499999999</c:v>
                </c:pt>
                <c:pt idx="44">
                  <c:v>0.78403824999999983</c:v>
                </c:pt>
                <c:pt idx="45">
                  <c:v>0.59055174999999982</c:v>
                </c:pt>
                <c:pt idx="46">
                  <c:v>0.42648424999999995</c:v>
                </c:pt>
                <c:pt idx="47">
                  <c:v>0</c:v>
                </c:pt>
                <c:pt idx="48">
                  <c:v>0</c:v>
                </c:pt>
                <c:pt idx="49">
                  <c:v>0</c:v>
                </c:pt>
                <c:pt idx="50">
                  <c:v>0</c:v>
                </c:pt>
              </c:numCache>
            </c:numRef>
          </c:val>
          <c:extLst xmlns:c16r2="http://schemas.microsoft.com/office/drawing/2015/06/chart">
            <c:ext xmlns:c16="http://schemas.microsoft.com/office/drawing/2014/chart" uri="{C3380CC4-5D6E-409C-BE32-E72D297353CC}">
              <c16:uniqueId val="{00000000-C859-47E7-A037-BF09E738453E}"/>
            </c:ext>
          </c:extLst>
        </c:ser>
        <c:ser>
          <c:idx val="2"/>
          <c:order val="1"/>
          <c:tx>
            <c:strRef>
              <c:f>'5.13'!$N$9</c:f>
              <c:strCache>
                <c:ptCount val="1"/>
                <c:pt idx="0">
                  <c:v>Shale</c:v>
                </c:pt>
              </c:strCache>
            </c:strRef>
          </c:tx>
          <c:spPr>
            <a:solidFill>
              <a:schemeClr val="accent1">
                <a:lumMod val="75000"/>
              </a:schemeClr>
            </a:solidFill>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'5.13'!$O$9:$BM$9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9.0848594655755899E-2</c:v>
                </c:pt>
                <c:pt idx="21">
                  <c:v>0.36921682633015379</c:v>
                </c:pt>
                <c:pt idx="22">
                  <c:v>1.0034599652016551</c:v>
                </c:pt>
                <c:pt idx="23">
                  <c:v>2.2158757806988052</c:v>
                </c:pt>
                <c:pt idx="24">
                  <c:v>4.2830350660486971</c:v>
                </c:pt>
                <c:pt idx="25">
                  <c:v>6.916640331385417</c:v>
                </c:pt>
                <c:pt idx="26">
                  <c:v>10.924769673853369</c:v>
                </c:pt>
                <c:pt idx="27">
                  <c:v>13.991244879423213</c:v>
                </c:pt>
                <c:pt idx="28">
                  <c:v>17.277848986071692</c:v>
                </c:pt>
                <c:pt idx="29">
                  <c:v>19.745613934202481</c:v>
                </c:pt>
                <c:pt idx="30">
                  <c:v>21.957857622839477</c:v>
                </c:pt>
                <c:pt idx="31">
                  <c:v>24.1</c:v>
                </c:pt>
                <c:pt idx="32">
                  <c:v>26.458016493519267</c:v>
                </c:pt>
                <c:pt idx="33">
                  <c:v>28.899999999999995</c:v>
                </c:pt>
                <c:pt idx="34">
                  <c:v>30.082259788016302</c:v>
                </c:pt>
                <c:pt idx="35">
                  <c:v>31.257000000000001</c:v>
                </c:pt>
                <c:pt idx="36">
                  <c:v>31.9</c:v>
                </c:pt>
                <c:pt idx="37">
                  <c:v>31.902896277129997</c:v>
                </c:pt>
                <c:pt idx="38">
                  <c:v>31.902896277129997</c:v>
                </c:pt>
                <c:pt idx="39">
                  <c:v>31.902896277129997</c:v>
                </c:pt>
                <c:pt idx="40">
                  <c:v>31.902218962771322</c:v>
                </c:pt>
                <c:pt idx="41">
                  <c:v>31.902218962771322</c:v>
                </c:pt>
                <c:pt idx="42">
                  <c:v>31.902218962771322</c:v>
                </c:pt>
                <c:pt idx="43">
                  <c:v>31.902218962771322</c:v>
                </c:pt>
                <c:pt idx="44">
                  <c:v>31.902218962771322</c:v>
                </c:pt>
                <c:pt idx="45">
                  <c:v>31.902218962771322</c:v>
                </c:pt>
                <c:pt idx="46">
                  <c:v>31.902218962771322</c:v>
                </c:pt>
                <c:pt idx="47">
                  <c:v>31.902218962771322</c:v>
                </c:pt>
                <c:pt idx="48">
                  <c:v>31.902218962771322</c:v>
                </c:pt>
                <c:pt idx="49">
                  <c:v>31.902218962771322</c:v>
                </c:pt>
                <c:pt idx="50">
                  <c:v>31.902218962771322</c:v>
                </c:pt>
              </c:numCache>
            </c:numRef>
          </c:val>
          <c:extLst xmlns:c16r2="http://schemas.microsoft.com/office/drawing/2015/06/chart">
            <c:ext xmlns:c16="http://schemas.microsoft.com/office/drawing/2014/chart" uri="{C3380CC4-5D6E-409C-BE32-E72D297353CC}">
              <c16:uniqueId val="{00000001-C859-47E7-A037-BF09E738453E}"/>
            </c:ext>
          </c:extLst>
        </c:ser>
        <c:ser>
          <c:idx val="3"/>
          <c:order val="2"/>
          <c:tx>
            <c:strRef>
              <c:f>'5.13'!$N$10</c:f>
              <c:strCache>
                <c:ptCount val="1"/>
                <c:pt idx="0">
                  <c:v>Green gas</c:v>
                </c:pt>
              </c:strCache>
            </c:strRef>
          </c:tx>
          <c:spPr>
            <a:solidFill>
              <a:schemeClr val="accent3">
                <a:lumMod val="50000"/>
              </a:schemeClr>
            </a:solidFill>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'5.13'!$O$10:$BM$10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0.25690375039999996</c:v>
                </c:pt>
                <c:pt idx="19">
                  <c:v>0.25589337920319999</c:v>
                </c:pt>
                <c:pt idx="20">
                  <c:v>0.29381972553143265</c:v>
                </c:pt>
                <c:pt idx="21">
                  <c:v>0.33235988748116568</c:v>
                </c:pt>
                <c:pt idx="22">
                  <c:v>0.37214440119299275</c:v>
                </c:pt>
                <c:pt idx="23">
                  <c:v>0.41413305082250945</c:v>
                </c:pt>
                <c:pt idx="24">
                  <c:v>0.4847131074645441</c:v>
                </c:pt>
                <c:pt idx="25">
                  <c:v>0.49802466311601962</c:v>
                </c:pt>
                <c:pt idx="26">
                  <c:v>0.54890276115997527</c:v>
                </c:pt>
                <c:pt idx="27">
                  <c:v>0.5973299492023334</c:v>
                </c:pt>
                <c:pt idx="28">
                  <c:v>0.64906800712907464</c:v>
                </c:pt>
                <c:pt idx="29">
                  <c:v>0.71151056756038389</c:v>
                </c:pt>
                <c:pt idx="30">
                  <c:v>0.78224100289778686</c:v>
                </c:pt>
                <c:pt idx="31">
                  <c:v>0.88520075457310299</c:v>
                </c:pt>
                <c:pt idx="32">
                  <c:v>1.0264898212247755</c:v>
                </c:pt>
                <c:pt idx="33">
                  <c:v>1.0801172764088747</c:v>
                </c:pt>
                <c:pt idx="34">
                  <c:v>1.2033518176316118</c:v>
                </c:pt>
                <c:pt idx="35">
                  <c:v>1.3773223485983246</c:v>
                </c:pt>
                <c:pt idx="36">
                  <c:v>1.507018596688523</c:v>
                </c:pt>
                <c:pt idx="37">
                  <c:v>1.6759417677881783</c:v>
                </c:pt>
                <c:pt idx="38">
                  <c:v>1.7891052407393637</c:v>
                </c:pt>
                <c:pt idx="39">
                  <c:v>1.9062353038040947</c:v>
                </c:pt>
                <c:pt idx="40">
                  <c:v>1.9910719356842428</c:v>
                </c:pt>
                <c:pt idx="41">
                  <c:v>2.1168696337931396</c:v>
                </c:pt>
                <c:pt idx="42">
                  <c:v>2.2473982926376248</c:v>
                </c:pt>
                <c:pt idx="43">
                  <c:v>2.3829441353422003</c:v>
                </c:pt>
                <c:pt idx="44">
                  <c:v>2.5393808224973604</c:v>
                </c:pt>
                <c:pt idx="45">
                  <c:v>2.7035013797656742</c:v>
                </c:pt>
                <c:pt idx="46">
                  <c:v>2.8758482883771315</c:v>
                </c:pt>
                <c:pt idx="47">
                  <c:v>3.0570023287365564</c:v>
                </c:pt>
                <c:pt idx="48">
                  <c:v>3.247585284345357</c:v>
                </c:pt>
                <c:pt idx="49">
                  <c:v>3.4142628366201397</c:v>
                </c:pt>
                <c:pt idx="50">
                  <c:v>3.6121476640855219</c:v>
                </c:pt>
              </c:numCache>
            </c:numRef>
          </c:val>
          <c:extLst xmlns:c16r2="http://schemas.microsoft.com/office/drawing/2015/06/chart">
            <c:ext xmlns:c16="http://schemas.microsoft.com/office/drawing/2014/chart" uri="{C3380CC4-5D6E-409C-BE32-E72D297353CC}">
              <c16:uniqueId val="{00000002-C859-47E7-A037-BF09E738453E}"/>
            </c:ext>
          </c:extLst>
        </c:ser>
        <c:ser>
          <c:idx val="1"/>
          <c:order val="3"/>
          <c:tx>
            <c:strRef>
              <c:f>'5.13'!$N$11</c:f>
              <c:strCache>
                <c:ptCount val="1"/>
                <c:pt idx="0">
                  <c:v>Norway</c:v>
                </c:pt>
              </c:strCache>
            </c:strRef>
          </c:tx>
          <c:spPr>
            <a:solidFill>
              <a:schemeClr val="accent2">
                <a:lumMod val="75000"/>
              </a:schemeClr>
            </a:solidFill>
            <a:ln>
              <a:noFill/>
            </a:ln>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'5.13'!$O$11:$BM$11</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35.937110399999966</c:v>
                </c:pt>
                <c:pt idx="19">
                  <c:v>35.10338399999997</c:v>
                </c:pt>
                <c:pt idx="20">
                  <c:v>34.005487703999961</c:v>
                </c:pt>
                <c:pt idx="21">
                  <c:v>32.03065056799997</c:v>
                </c:pt>
                <c:pt idx="22">
                  <c:v>32.51981999999996</c:v>
                </c:pt>
                <c:pt idx="23">
                  <c:v>31.440447999999972</c:v>
                </c:pt>
                <c:pt idx="24">
                  <c:v>31.055675199999968</c:v>
                </c:pt>
                <c:pt idx="25">
                  <c:v>30.917405279999958</c:v>
                </c:pt>
                <c:pt idx="26">
                  <c:v>29.306683951999968</c:v>
                </c:pt>
                <c:pt idx="27">
                  <c:v>28.581142756799967</c:v>
                </c:pt>
                <c:pt idx="28">
                  <c:v>27.177922081119995</c:v>
                </c:pt>
                <c:pt idx="29">
                  <c:v>26.399458673007796</c:v>
                </c:pt>
                <c:pt idx="30">
                  <c:v>26.185108272373842</c:v>
                </c:pt>
                <c:pt idx="31">
                  <c:v>25.347358556247443</c:v>
                </c:pt>
                <c:pt idx="32">
                  <c:v>25.053141959141549</c:v>
                </c:pt>
                <c:pt idx="33">
                  <c:v>24.857454694869102</c:v>
                </c:pt>
                <c:pt idx="34">
                  <c:v>24.828205002376194</c:v>
                </c:pt>
                <c:pt idx="35">
                  <c:v>24.130607336607934</c:v>
                </c:pt>
                <c:pt idx="36">
                  <c:v>23.851707307043249</c:v>
                </c:pt>
                <c:pt idx="37">
                  <c:v>23.609472222867833</c:v>
                </c:pt>
                <c:pt idx="38">
                  <c:v>23.311416486817286</c:v>
                </c:pt>
                <c:pt idx="39">
                  <c:v>23.161317565684211</c:v>
                </c:pt>
                <c:pt idx="40">
                  <c:v>23.084165768669124</c:v>
                </c:pt>
                <c:pt idx="41">
                  <c:v>22.819162012991715</c:v>
                </c:pt>
                <c:pt idx="42">
                  <c:v>22.292294345432094</c:v>
                </c:pt>
                <c:pt idx="43">
                  <c:v>21.696906465314719</c:v>
                </c:pt>
                <c:pt idx="44">
                  <c:v>20.676187456525309</c:v>
                </c:pt>
                <c:pt idx="45">
                  <c:v>19.875646702804758</c:v>
                </c:pt>
                <c:pt idx="46">
                  <c:v>19.329622884240099</c:v>
                </c:pt>
                <c:pt idx="47">
                  <c:v>18.417933510849139</c:v>
                </c:pt>
                <c:pt idx="48">
                  <c:v>18.176413920878201</c:v>
                </c:pt>
                <c:pt idx="49">
                  <c:v>17.558277299458204</c:v>
                </c:pt>
                <c:pt idx="50">
                  <c:v>16.898179243452365</c:v>
                </c:pt>
              </c:numCache>
            </c:numRef>
          </c:val>
          <c:extLst xmlns:c16r2="http://schemas.microsoft.com/office/drawing/2015/06/chart">
            <c:ext xmlns:c16="http://schemas.microsoft.com/office/drawing/2014/chart" uri="{C3380CC4-5D6E-409C-BE32-E72D297353CC}">
              <c16:uniqueId val="{00000003-C859-47E7-A037-BF09E738453E}"/>
            </c:ext>
          </c:extLst>
        </c:ser>
        <c:ser>
          <c:idx val="5"/>
          <c:order val="4"/>
          <c:tx>
            <c:strRef>
              <c:f>'5.13'!$N$12</c:f>
              <c:strCache>
                <c:ptCount val="1"/>
                <c:pt idx="0">
                  <c:v>Continent</c:v>
                </c:pt>
              </c:strCache>
            </c:strRef>
          </c:tx>
          <c:spPr>
            <a:solidFill>
              <a:srgbClr val="FF3399"/>
            </a:solidFill>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'5.13'!$O$12:$BM$12</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2.7700000000000005</c:v>
                </c:pt>
                <c:pt idx="19">
                  <c:v>2.7700000000000005</c:v>
                </c:pt>
                <c:pt idx="20">
                  <c:v>2.7699999999999996</c:v>
                </c:pt>
                <c:pt idx="21">
                  <c:v>2.0400000000000005</c:v>
                </c:pt>
                <c:pt idx="22">
                  <c:v>2.4050000000000002</c:v>
                </c:pt>
                <c:pt idx="23">
                  <c:v>2.4050000000000002</c:v>
                </c:pt>
                <c:pt idx="24">
                  <c:v>2.7700000000000005</c:v>
                </c:pt>
                <c:pt idx="25">
                  <c:v>2.7700000000000005</c:v>
                </c:pt>
                <c:pt idx="26">
                  <c:v>2.4050000000000002</c:v>
                </c:pt>
                <c:pt idx="27">
                  <c:v>2.4050000000000002</c:v>
                </c:pt>
                <c:pt idx="28">
                  <c:v>2.4050000000000002</c:v>
                </c:pt>
                <c:pt idx="29">
                  <c:v>2.4050000000000002</c:v>
                </c:pt>
                <c:pt idx="30">
                  <c:v>2.0400000000000005</c:v>
                </c:pt>
                <c:pt idx="31">
                  <c:v>2.4050000000000002</c:v>
                </c:pt>
                <c:pt idx="32">
                  <c:v>2.4050000000000002</c:v>
                </c:pt>
                <c:pt idx="33">
                  <c:v>2.4050000000000002</c:v>
                </c:pt>
                <c:pt idx="34">
                  <c:v>2.4050000000000002</c:v>
                </c:pt>
                <c:pt idx="35">
                  <c:v>2.4050000000000002</c:v>
                </c:pt>
                <c:pt idx="36">
                  <c:v>2.4050000000000002</c:v>
                </c:pt>
                <c:pt idx="37">
                  <c:v>2.4050000000000002</c:v>
                </c:pt>
                <c:pt idx="38">
                  <c:v>2.4050000000000002</c:v>
                </c:pt>
                <c:pt idx="39">
                  <c:v>2.4050000000000002</c:v>
                </c:pt>
                <c:pt idx="40">
                  <c:v>2.4050000000000002</c:v>
                </c:pt>
                <c:pt idx="41">
                  <c:v>2.4050000000000002</c:v>
                </c:pt>
                <c:pt idx="42">
                  <c:v>2.4050000000000002</c:v>
                </c:pt>
                <c:pt idx="43">
                  <c:v>2.4050000000000002</c:v>
                </c:pt>
                <c:pt idx="44">
                  <c:v>2.4050000000000002</c:v>
                </c:pt>
                <c:pt idx="45">
                  <c:v>2.0400000000000005</c:v>
                </c:pt>
                <c:pt idx="46">
                  <c:v>2.0400000000000005</c:v>
                </c:pt>
                <c:pt idx="47">
                  <c:v>2.0400000000000005</c:v>
                </c:pt>
                <c:pt idx="48">
                  <c:v>2.0400000000000005</c:v>
                </c:pt>
                <c:pt idx="49">
                  <c:v>2.4050000000000002</c:v>
                </c:pt>
                <c:pt idx="50">
                  <c:v>2.4050000000000002</c:v>
                </c:pt>
              </c:numCache>
            </c:numRef>
          </c:val>
          <c:extLst xmlns:c16r2="http://schemas.microsoft.com/office/drawing/2015/06/chart">
            <c:ext xmlns:c16="http://schemas.microsoft.com/office/drawing/2014/chart" uri="{C3380CC4-5D6E-409C-BE32-E72D297353CC}">
              <c16:uniqueId val="{00000004-C859-47E7-A037-BF09E738453E}"/>
            </c:ext>
          </c:extLst>
        </c:ser>
        <c:ser>
          <c:idx val="6"/>
          <c:order val="5"/>
          <c:tx>
            <c:strRef>
              <c:f>'5.13'!$N$13</c:f>
              <c:strCache>
                <c:ptCount val="1"/>
                <c:pt idx="0">
                  <c:v>LNG</c:v>
                </c:pt>
              </c:strCache>
            </c:strRef>
          </c:tx>
          <c:spPr>
            <a:solidFill>
              <a:srgbClr val="FFFF00"/>
            </a:solidFill>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'5.13'!$O$13:$BM$13</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3.8220282999999995</c:v>
                </c:pt>
                <c:pt idx="19">
                  <c:v>3.8220282999999995</c:v>
                </c:pt>
                <c:pt idx="20">
                  <c:v>3.4570282999999993</c:v>
                </c:pt>
                <c:pt idx="21">
                  <c:v>2.3620282999999995</c:v>
                </c:pt>
                <c:pt idx="22">
                  <c:v>3.8220282999999995</c:v>
                </c:pt>
                <c:pt idx="23">
                  <c:v>5.2868094333333318</c:v>
                </c:pt>
                <c:pt idx="24">
                  <c:v>5.2868094333333318</c:v>
                </c:pt>
                <c:pt idx="25">
                  <c:v>6.0168094333333322</c:v>
                </c:pt>
                <c:pt idx="26">
                  <c:v>6.0168094333333322</c:v>
                </c:pt>
                <c:pt idx="27">
                  <c:v>6.7468094333333317</c:v>
                </c:pt>
                <c:pt idx="28">
                  <c:v>6.6650713833333324</c:v>
                </c:pt>
                <c:pt idx="29">
                  <c:v>5.935071383333332</c:v>
                </c:pt>
                <c:pt idx="30">
                  <c:v>5.5700713833333317</c:v>
                </c:pt>
                <c:pt idx="31">
                  <c:v>5.5700713833333317</c:v>
                </c:pt>
                <c:pt idx="32">
                  <c:v>4.8400713833333322</c:v>
                </c:pt>
                <c:pt idx="33">
                  <c:v>4.1100713833333318</c:v>
                </c:pt>
                <c:pt idx="34">
                  <c:v>4.1100713833333318</c:v>
                </c:pt>
                <c:pt idx="35">
                  <c:v>3.745071383333332</c:v>
                </c:pt>
                <c:pt idx="36">
                  <c:v>3.745071383333332</c:v>
                </c:pt>
                <c:pt idx="37">
                  <c:v>3.745071383333332</c:v>
                </c:pt>
                <c:pt idx="38">
                  <c:v>3.745071383333332</c:v>
                </c:pt>
                <c:pt idx="39">
                  <c:v>3.745071383333332</c:v>
                </c:pt>
                <c:pt idx="40">
                  <c:v>3.745071383333332</c:v>
                </c:pt>
                <c:pt idx="41">
                  <c:v>3.745071383333332</c:v>
                </c:pt>
                <c:pt idx="42">
                  <c:v>3.745071383333332</c:v>
                </c:pt>
                <c:pt idx="43">
                  <c:v>3.745071383333332</c:v>
                </c:pt>
                <c:pt idx="44">
                  <c:v>3.745071383333332</c:v>
                </c:pt>
                <c:pt idx="45">
                  <c:v>3.745071383333332</c:v>
                </c:pt>
                <c:pt idx="46">
                  <c:v>3.745071383333332</c:v>
                </c:pt>
                <c:pt idx="47">
                  <c:v>3.745071383333332</c:v>
                </c:pt>
                <c:pt idx="48">
                  <c:v>3.745071383333332</c:v>
                </c:pt>
                <c:pt idx="49">
                  <c:v>3.745071383333332</c:v>
                </c:pt>
                <c:pt idx="50">
                  <c:v>3.745071383333332</c:v>
                </c:pt>
              </c:numCache>
            </c:numRef>
          </c:val>
          <c:extLst xmlns:c16r2="http://schemas.microsoft.com/office/drawing/2015/06/chart">
            <c:ext xmlns:c16="http://schemas.microsoft.com/office/drawing/2014/chart" uri="{C3380CC4-5D6E-409C-BE32-E72D297353CC}">
              <c16:uniqueId val="{00000005-C859-47E7-A037-BF09E738453E}"/>
            </c:ext>
          </c:extLst>
        </c:ser>
        <c:ser>
          <c:idx val="7"/>
          <c:order val="6"/>
          <c:tx>
            <c:strRef>
              <c:f>'5.13'!$N$14</c:f>
              <c:strCache>
                <c:ptCount val="1"/>
                <c:pt idx="0">
                  <c:v>Generic imports</c:v>
                </c:pt>
              </c:strCache>
            </c:strRef>
          </c:tx>
          <c:spPr>
            <a:pattFill prst="wdUpDiag">
              <a:fgClr>
                <a:srgbClr val="FFFF00"/>
              </a:fgClr>
              <a:bgClr>
                <a:srgbClr val="FF3399"/>
              </a:bgClr>
            </a:pattFill>
          </c:spP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'5.13'!$O$14:$BM$14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1.4846717487482397</c:v>
                </c:pt>
                <c:pt idx="19">
                  <c:v>2.038485656669438</c:v>
                </c:pt>
                <c:pt idx="20">
                  <c:v>2.0533210238640085</c:v>
                </c:pt>
                <c:pt idx="21">
                  <c:v>1.5536179854117571</c:v>
                </c:pt>
                <c:pt idx="22">
                  <c:v>3.4720216273584374</c:v>
                </c:pt>
                <c:pt idx="23">
                  <c:v>6.3439136115178707</c:v>
                </c:pt>
                <c:pt idx="24">
                  <c:v>9.7335310222315705</c:v>
                </c:pt>
                <c:pt idx="25">
                  <c:v>6.2803023771922541</c:v>
                </c:pt>
                <c:pt idx="26">
                  <c:v>4.4528875432040751</c:v>
                </c:pt>
                <c:pt idx="27">
                  <c:v>2.9731742588519032</c:v>
                </c:pt>
                <c:pt idx="28">
                  <c:v>2.679370483745497</c:v>
                </c:pt>
                <c:pt idx="29">
                  <c:v>2.7384636777225637</c:v>
                </c:pt>
                <c:pt idx="30">
                  <c:v>5.7974478837830565</c:v>
                </c:pt>
                <c:pt idx="31">
                  <c:v>5.7599331457683229</c:v>
                </c:pt>
                <c:pt idx="32">
                  <c:v>4.4306185191359146</c:v>
                </c:pt>
                <c:pt idx="33">
                  <c:v>2.323443141042044</c:v>
                </c:pt>
                <c:pt idx="34">
                  <c:v>2.4559380354989764</c:v>
                </c:pt>
                <c:pt idx="35">
                  <c:v>1.9841288967472241</c:v>
                </c:pt>
                <c:pt idx="36">
                  <c:v>3.2689829330096694</c:v>
                </c:pt>
                <c:pt idx="37">
                  <c:v>3.6451503049942002</c:v>
                </c:pt>
                <c:pt idx="38">
                  <c:v>4.4612248652169413</c:v>
                </c:pt>
                <c:pt idx="39">
                  <c:v>4.6915809573574512</c:v>
                </c:pt>
                <c:pt idx="40">
                  <c:v>4.0086219065675639</c:v>
                </c:pt>
                <c:pt idx="41">
                  <c:v>4.3652387678626035</c:v>
                </c:pt>
                <c:pt idx="42">
                  <c:v>4.9308333506732165</c:v>
                </c:pt>
                <c:pt idx="43">
                  <c:v>5.5148217661728376</c:v>
                </c:pt>
                <c:pt idx="44">
                  <c:v>5.7213476508134775</c:v>
                </c:pt>
                <c:pt idx="45">
                  <c:v>6.692036158815335</c:v>
                </c:pt>
                <c:pt idx="46">
                  <c:v>6.729066086708773</c:v>
                </c:pt>
                <c:pt idx="47">
                  <c:v>7.2070761684669513</c:v>
                </c:pt>
                <c:pt idx="48">
                  <c:v>7.1057459270322507</c:v>
                </c:pt>
                <c:pt idx="49">
                  <c:v>6.788853416488152</c:v>
                </c:pt>
                <c:pt idx="50">
                  <c:v>7.0175807617692865</c:v>
                </c:pt>
              </c:numCache>
            </c:numRef>
          </c:val>
          <c:extLst xmlns:c16r2="http://schemas.microsoft.com/office/drawing/2015/06/chart">
            <c:ext xmlns:c16="http://schemas.microsoft.com/office/drawing/2014/chart" uri="{C3380CC4-5D6E-409C-BE32-E72D297353CC}">
              <c16:uniqueId val="{00000006-C859-47E7-A037-BF09E738453E}"/>
            </c:ext>
          </c:extLst>
        </c:ser>
        <c:dLbls>
          <c:showLegendKey val="0"/>
          <c:showVal val="0"/>
          <c:showCatName val="0"/>
          <c:showSerName val="0"/>
          <c:showPercent val="0"/>
          <c:showBubbleSize val="0"/>
        </c:dLbls>
        <c:axId val="164493568"/>
        <c:axId val="166596608"/>
      </c:areaChart>
      <c:lineChart>
        <c:grouping val="standard"/>
        <c:varyColors val="0"/>
        <c:ser>
          <c:idx val="8"/>
          <c:order val="7"/>
          <c:tx>
            <c:strRef>
              <c:f>'5.13'!$N$16</c:f>
              <c:strCache>
                <c:ptCount val="1"/>
                <c:pt idx="0">
                  <c:v>Import dependency</c:v>
                </c:pt>
              </c:strCache>
            </c:strRef>
          </c:tx>
          <c:spPr>
            <a:ln>
              <a:solidFill>
                <a:schemeClr val="tx1"/>
              </a:solidFill>
            </a:ln>
          </c:spPr>
          <c:marker>
            <c:symbol val="none"/>
          </c:marker>
          <c:cat>
            <c:strRef>
              <c:f>'5.13'!$O$7:$BM$7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'5.13'!$O$16:$BM$16</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0.53250648289850089</c:v>
                </c:pt>
                <c:pt idx="19">
                  <c:v>0.5355323785570445</c:v>
                </c:pt>
                <c:pt idx="20">
                  <c:v>0.53282230751283544</c:v>
                </c:pt>
                <c:pt idx="21">
                  <c:v>0.50590157406419944</c:v>
                </c:pt>
                <c:pt idx="22">
                  <c:v>0.55467065085734479</c:v>
                </c:pt>
                <c:pt idx="23">
                  <c:v>0.59682694558274618</c:v>
                </c:pt>
                <c:pt idx="24">
                  <c:v>0.62160910119811075</c:v>
                </c:pt>
                <c:pt idx="25">
                  <c:v>0.60742509363758979</c:v>
                </c:pt>
                <c:pt idx="26">
                  <c:v>0.5637057835294117</c:v>
                </c:pt>
                <c:pt idx="27">
                  <c:v>0.54176325096196998</c:v>
                </c:pt>
                <c:pt idx="28">
                  <c:v>0.51755464308647325</c:v>
                </c:pt>
                <c:pt idx="29">
                  <c:v>0.50396273279509418</c:v>
                </c:pt>
                <c:pt idx="30">
                  <c:v>0.50789664643201848</c:v>
                </c:pt>
                <c:pt idx="31">
                  <c:v>0.5021116040146606</c:v>
                </c:pt>
                <c:pt idx="32">
                  <c:v>0.47857113925952066</c:v>
                </c:pt>
                <c:pt idx="33">
                  <c:v>0.45379357201316339</c:v>
                </c:pt>
                <c:pt idx="34">
                  <c:v>0.45393151655716441</c:v>
                </c:pt>
                <c:pt idx="35">
                  <c:v>0.44321539894427314</c:v>
                </c:pt>
                <c:pt idx="36">
                  <c:v>0.45664664776671415</c:v>
                </c:pt>
                <c:pt idx="37">
                  <c:v>0.46745853924916059</c:v>
                </c:pt>
                <c:pt idx="38">
                  <c:v>0.47377253259857538</c:v>
                </c:pt>
                <c:pt idx="39">
                  <c:v>0.47954026186441556</c:v>
                </c:pt>
                <c:pt idx="40">
                  <c:v>0.48008852913333316</c:v>
                </c:pt>
                <c:pt idx="41">
                  <c:v>0.48364925384966856</c:v>
                </c:pt>
                <c:pt idx="42">
                  <c:v>0.4863925742853637</c:v>
                </c:pt>
                <c:pt idx="43">
                  <c:v>0.48578963069569037</c:v>
                </c:pt>
                <c:pt idx="44">
                  <c:v>0.48024270814147368</c:v>
                </c:pt>
                <c:pt idx="45">
                  <c:v>0.47895219219462382</c:v>
                </c:pt>
                <c:pt idx="46">
                  <c:v>0.47493754090250045</c:v>
                </c:pt>
                <c:pt idx="47">
                  <c:v>0.47326218520484309</c:v>
                </c:pt>
                <c:pt idx="48">
                  <c:v>0.46917278924992745</c:v>
                </c:pt>
                <c:pt idx="49">
                  <c:v>0.46338694770884059</c:v>
                </c:pt>
                <c:pt idx="50">
                  <c:v>0.45845899064667806</c:v>
                </c:pt>
              </c:numCache>
            </c:numRef>
          </c:val>
          <c:smooth val="0"/>
          <c:extLst xmlns:c16r2="http://schemas.microsoft.com/office/drawing/2015/06/chart">
            <c:ext xmlns:c16="http://schemas.microsoft.com/office/drawing/2014/chart" uri="{C3380CC4-5D6E-409C-BE32-E72D297353CC}">
              <c16:uniqueId val="{00000007-C859-47E7-A037-BF09E738453E}"/>
            </c:ext>
          </c:extLst>
        </c:ser>
        <c:dLbls>
          <c:showLegendKey val="0"/>
          <c:showVal val="0"/>
          <c:showCatName val="0"/>
          <c:showSerName val="0"/>
          <c:showPercent val="0"/>
          <c:showBubbleSize val="0"/>
        </c:dLbls>
        <c:marker val="1"/>
        <c:smooth val="0"/>
        <c:axId val="166612992"/>
        <c:axId val="166598528"/>
      </c:lineChart>
      <c:catAx>
        <c:axId val="164493568"/>
        <c:scaling>
          <c:orientation val="minMax"/>
        </c:scaling>
        <c:delete val="0"/>
        <c:axPos val="b"/>
        <c:numFmt formatCode="General" sourceLinked="0"/>
        <c:majorTickMark val="out"/>
        <c:minorTickMark val="none"/>
        <c:tickLblPos val="nextTo"/>
        <c:txPr>
          <a:bodyPr rot="0" vert="horz"/>
          <a:lstStyle/>
          <a:p>
            <a:pPr>
              <a:defRPr/>
            </a:pPr>
            <a:endParaRPr lang="en-US"/>
          </a:p>
        </c:txPr>
        <c:crossAx val="166596608"/>
        <c:crosses val="autoZero"/>
        <c:auto val="1"/>
        <c:lblAlgn val="ctr"/>
        <c:lblOffset val="100"/>
        <c:tickLblSkip val="5"/>
        <c:tickMarkSkip val="5"/>
        <c:noMultiLvlLbl val="0"/>
      </c:catAx>
      <c:valAx>
        <c:axId val="166596608"/>
        <c:scaling>
          <c:orientation val="minMax"/>
        </c:scaling>
        <c:delete val="0"/>
        <c:axPos val="l"/>
        <c:majorGridlines/>
        <c:title>
          <c:tx>
            <c:rich>
              <a:bodyPr rot="-5400000" vert="horz"/>
              <a:lstStyle/>
              <a:p>
                <a:pPr algn="ctr" rtl="0">
                  <a:defRPr/>
                </a:pPr>
                <a:r>
                  <a:rPr lang="en-US"/>
                  <a:t>Annual</a:t>
                </a:r>
                <a:r>
                  <a:rPr lang="en-US" baseline="0"/>
                  <a:t> gas </a:t>
                </a:r>
                <a:r>
                  <a:rPr lang="en-US"/>
                  <a:t> supply (bcm)</a:t>
                </a:r>
                <a:endParaRPr lang="en-GB"/>
              </a:p>
              <a:p>
                <a:pPr algn="ctr" rtl="0">
                  <a:defRPr/>
                </a:pPr>
                <a:endParaRPr lang="en-US"/>
              </a:p>
            </c:rich>
          </c:tx>
          <c:overlay val="0"/>
        </c:title>
        <c:numFmt formatCode="General" sourceLinked="0"/>
        <c:majorTickMark val="out"/>
        <c:minorTickMark val="none"/>
        <c:tickLblPos val="nextTo"/>
        <c:crossAx val="164493568"/>
        <c:crosses val="autoZero"/>
        <c:crossBetween val="between"/>
      </c:valAx>
      <c:valAx>
        <c:axId val="166598528"/>
        <c:scaling>
          <c:orientation val="minMax"/>
          <c:max val="1"/>
        </c:scaling>
        <c:delete val="0"/>
        <c:axPos val="r"/>
        <c:title>
          <c:tx>
            <c:rich>
              <a:bodyPr rot="-5400000" vert="horz"/>
              <a:lstStyle/>
              <a:p>
                <a:pPr>
                  <a:defRPr/>
                </a:pPr>
                <a:r>
                  <a:rPr lang="en-US"/>
                  <a:t>d</a:t>
                </a:r>
              </a:p>
            </c:rich>
          </c:tx>
          <c:overlay val="0"/>
        </c:title>
        <c:numFmt formatCode="0%" sourceLinked="0"/>
        <c:majorTickMark val="out"/>
        <c:minorTickMark val="none"/>
        <c:tickLblPos val="nextTo"/>
        <c:crossAx val="166612992"/>
        <c:crosses val="max"/>
        <c:crossBetween val="between"/>
      </c:valAx>
      <c:catAx>
        <c:axId val="166612992"/>
        <c:scaling>
          <c:orientation val="minMax"/>
        </c:scaling>
        <c:delete val="1"/>
        <c:axPos val="b"/>
        <c:numFmt formatCode="General" sourceLinked="1"/>
        <c:majorTickMark val="out"/>
        <c:minorTickMark val="none"/>
        <c:tickLblPos val="nextTo"/>
        <c:crossAx val="166598528"/>
        <c:crosses val="autoZero"/>
        <c:auto val="1"/>
        <c:lblAlgn val="ctr"/>
        <c:lblOffset val="100"/>
        <c:noMultiLvlLbl val="0"/>
      </c:catAx>
    </c:plotArea>
    <c:legend>
      <c:legendPos val="b"/>
      <c:layout>
        <c:manualLayout>
          <c:xMode val="edge"/>
          <c:yMode val="edge"/>
          <c:x val="9.9029716621579205E-3"/>
          <c:y val="0.86093920082869846"/>
          <c:w val="0.98315992721239931"/>
          <c:h val="0.13597909085564841"/>
        </c:manualLayout>
      </c:layout>
      <c:overlay val="0"/>
      <c:spPr>
        <a:ln>
          <a:noFill/>
        </a:ln>
      </c:spPr>
    </c:legend>
    <c:plotVisOnly val="1"/>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508630439134494E-2"/>
          <c:y val="7.0663898434516995E-2"/>
          <c:w val="0.82898494350869933"/>
          <c:h val="0.74871062428407786"/>
        </c:manualLayout>
      </c:layout>
      <c:areaChart>
        <c:grouping val="stacked"/>
        <c:varyColors val="0"/>
        <c:ser>
          <c:idx val="0"/>
          <c:order val="0"/>
          <c:tx>
            <c:strRef>
              <c:f>'5.14'!$N$8</c:f>
              <c:strCache>
                <c:ptCount val="1"/>
                <c:pt idx="0">
                  <c:v>UKCS</c:v>
                </c:pt>
              </c:strCache>
            </c:strRef>
          </c:tx>
          <c:spPr>
            <a:solidFill>
              <a:schemeClr val="tx2">
                <a:lumMod val="40000"/>
                <a:lumOff val="60000"/>
              </a:schemeClr>
            </a:solidFill>
            <a:ln>
              <a:noFill/>
            </a:ln>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'5.14'!$O$8:$BM$8</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37.485500000000002</c:v>
                </c:pt>
                <c:pt idx="19">
                  <c:v>39.837597156613462</c:v>
                </c:pt>
                <c:pt idx="20">
                  <c:v>40.013649747060406</c:v>
                </c:pt>
                <c:pt idx="21">
                  <c:v>39.760576829494852</c:v>
                </c:pt>
                <c:pt idx="22">
                  <c:v>36.822834319570951</c:v>
                </c:pt>
                <c:pt idx="23">
                  <c:v>33.465332684762892</c:v>
                </c:pt>
                <c:pt idx="24">
                  <c:v>31.08904828427681</c:v>
                </c:pt>
                <c:pt idx="25">
                  <c:v>27.992418685466806</c:v>
                </c:pt>
                <c:pt idx="26">
                  <c:v>26.97149828873091</c:v>
                </c:pt>
                <c:pt idx="27">
                  <c:v>25.927170247272691</c:v>
                </c:pt>
                <c:pt idx="28">
                  <c:v>24.338685254737719</c:v>
                </c:pt>
                <c:pt idx="29">
                  <c:v>23.80604299661918</c:v>
                </c:pt>
                <c:pt idx="30">
                  <c:v>22.325407374853121</c:v>
                </c:pt>
                <c:pt idx="31">
                  <c:v>21.286167149735043</c:v>
                </c:pt>
                <c:pt idx="32">
                  <c:v>19.949443453619725</c:v>
                </c:pt>
                <c:pt idx="33">
                  <c:v>19.149803440619579</c:v>
                </c:pt>
                <c:pt idx="34">
                  <c:v>18.348595412598929</c:v>
                </c:pt>
                <c:pt idx="35">
                  <c:v>17.468221422376303</c:v>
                </c:pt>
                <c:pt idx="36">
                  <c:v>16.311268810660742</c:v>
                </c:pt>
                <c:pt idx="37">
                  <c:v>14.456204550026925</c:v>
                </c:pt>
                <c:pt idx="38">
                  <c:v>12.85007410616806</c:v>
                </c:pt>
                <c:pt idx="39">
                  <c:v>11.289748151923963</c:v>
                </c:pt>
                <c:pt idx="40">
                  <c:v>9.8862804999999998</c:v>
                </c:pt>
                <c:pt idx="41">
                  <c:v>8.5615494999999999</c:v>
                </c:pt>
                <c:pt idx="42">
                  <c:v>7.2577512499999992</c:v>
                </c:pt>
                <c:pt idx="43">
                  <c:v>5.8265468299999981</c:v>
                </c:pt>
                <c:pt idx="44">
                  <c:v>4.6392302999999995</c:v>
                </c:pt>
                <c:pt idx="45">
                  <c:v>3.6396310799999996</c:v>
                </c:pt>
                <c:pt idx="46">
                  <c:v>2.8430550800000001</c:v>
                </c:pt>
                <c:pt idx="47">
                  <c:v>2.1760358300000004</c:v>
                </c:pt>
                <c:pt idx="48">
                  <c:v>1.6182063300000002</c:v>
                </c:pt>
                <c:pt idx="49">
                  <c:v>1.1972076649999999</c:v>
                </c:pt>
                <c:pt idx="50">
                  <c:v>0.90867516500000001</c:v>
                </c:pt>
              </c:numCache>
            </c:numRef>
          </c:val>
          <c:extLst xmlns:c16r2="http://schemas.microsoft.com/office/drawing/2015/06/chart">
            <c:ext xmlns:c16="http://schemas.microsoft.com/office/drawing/2014/chart" uri="{C3380CC4-5D6E-409C-BE32-E72D297353CC}">
              <c16:uniqueId val="{00000000-C859-47E7-A037-BF09E738453E}"/>
            </c:ext>
          </c:extLst>
        </c:ser>
        <c:ser>
          <c:idx val="2"/>
          <c:order val="1"/>
          <c:tx>
            <c:strRef>
              <c:f>'5.14'!$N$9</c:f>
              <c:strCache>
                <c:ptCount val="1"/>
                <c:pt idx="0">
                  <c:v>Shale</c:v>
                </c:pt>
              </c:strCache>
            </c:strRef>
          </c:tx>
          <c:spPr>
            <a:solidFill>
              <a:schemeClr val="accent1">
                <a:lumMod val="75000"/>
              </a:schemeClr>
            </a:solidFill>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'5.14'!$O$9:$BM$9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extLst xmlns:c16r2="http://schemas.microsoft.com/office/drawing/2015/06/chart">
            <c:ext xmlns:c16="http://schemas.microsoft.com/office/drawing/2014/chart" uri="{C3380CC4-5D6E-409C-BE32-E72D297353CC}">
              <c16:uniqueId val="{00000001-C859-47E7-A037-BF09E738453E}"/>
            </c:ext>
          </c:extLst>
        </c:ser>
        <c:ser>
          <c:idx val="3"/>
          <c:order val="2"/>
          <c:tx>
            <c:strRef>
              <c:f>'5.14'!$N$10</c:f>
              <c:strCache>
                <c:ptCount val="1"/>
                <c:pt idx="0">
                  <c:v>Green gas</c:v>
                </c:pt>
              </c:strCache>
            </c:strRef>
          </c:tx>
          <c:spPr>
            <a:solidFill>
              <a:schemeClr val="accent3">
                <a:lumMod val="50000"/>
              </a:schemeClr>
            </a:solidFill>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'5.14'!$O$10:$BM$10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0.25549999999999995</c:v>
                </c:pt>
                <c:pt idx="19">
                  <c:v>0.31745999999999996</c:v>
                </c:pt>
                <c:pt idx="20">
                  <c:v>0.32031999999999999</c:v>
                </c:pt>
                <c:pt idx="21">
                  <c:v>0.32031999999999999</c:v>
                </c:pt>
                <c:pt idx="22">
                  <c:v>0.32031999999999999</c:v>
                </c:pt>
                <c:pt idx="23">
                  <c:v>0.32031999999999999</c:v>
                </c:pt>
                <c:pt idx="24">
                  <c:v>0.41156999999999999</c:v>
                </c:pt>
                <c:pt idx="25">
                  <c:v>0.41156999999999999</c:v>
                </c:pt>
                <c:pt idx="26">
                  <c:v>0.41156999999999999</c:v>
                </c:pt>
                <c:pt idx="27">
                  <c:v>0.50282000000000004</c:v>
                </c:pt>
                <c:pt idx="28">
                  <c:v>0.50282000000000004</c:v>
                </c:pt>
                <c:pt idx="29">
                  <c:v>0.50282000000000004</c:v>
                </c:pt>
                <c:pt idx="30">
                  <c:v>0.68532000000000004</c:v>
                </c:pt>
                <c:pt idx="31">
                  <c:v>0.68532000000000004</c:v>
                </c:pt>
                <c:pt idx="32">
                  <c:v>0.68532000000000004</c:v>
                </c:pt>
                <c:pt idx="33">
                  <c:v>0.68532000000000004</c:v>
                </c:pt>
                <c:pt idx="34">
                  <c:v>0.68532000000000004</c:v>
                </c:pt>
                <c:pt idx="35">
                  <c:v>1.0503200000000001</c:v>
                </c:pt>
                <c:pt idx="36">
                  <c:v>1.0503200000000001</c:v>
                </c:pt>
                <c:pt idx="37">
                  <c:v>1.0503200000000001</c:v>
                </c:pt>
                <c:pt idx="38">
                  <c:v>1.0503200000000001</c:v>
                </c:pt>
                <c:pt idx="39">
                  <c:v>1.0503200000000001</c:v>
                </c:pt>
                <c:pt idx="40">
                  <c:v>1.4153200000000001</c:v>
                </c:pt>
                <c:pt idx="41">
                  <c:v>1.4153200000000001</c:v>
                </c:pt>
                <c:pt idx="42">
                  <c:v>1.4153200000000001</c:v>
                </c:pt>
                <c:pt idx="43">
                  <c:v>1.4153200000000001</c:v>
                </c:pt>
                <c:pt idx="44">
                  <c:v>1.4153200000000001</c:v>
                </c:pt>
                <c:pt idx="45">
                  <c:v>1.4153200000000001</c:v>
                </c:pt>
                <c:pt idx="46">
                  <c:v>1.7803200000000001</c:v>
                </c:pt>
                <c:pt idx="47">
                  <c:v>1.7803200000000001</c:v>
                </c:pt>
                <c:pt idx="48">
                  <c:v>1.7803200000000001</c:v>
                </c:pt>
                <c:pt idx="49">
                  <c:v>1.7803200000000001</c:v>
                </c:pt>
                <c:pt idx="50">
                  <c:v>1.7803200000000001</c:v>
                </c:pt>
              </c:numCache>
            </c:numRef>
          </c:val>
          <c:extLst xmlns:c16r2="http://schemas.microsoft.com/office/drawing/2015/06/chart">
            <c:ext xmlns:c16="http://schemas.microsoft.com/office/drawing/2014/chart" uri="{C3380CC4-5D6E-409C-BE32-E72D297353CC}">
              <c16:uniqueId val="{00000002-C859-47E7-A037-BF09E738453E}"/>
            </c:ext>
          </c:extLst>
        </c:ser>
        <c:ser>
          <c:idx val="1"/>
          <c:order val="3"/>
          <c:tx>
            <c:strRef>
              <c:f>'5.14'!$N$11</c:f>
              <c:strCache>
                <c:ptCount val="1"/>
                <c:pt idx="0">
                  <c:v>Norway</c:v>
                </c:pt>
              </c:strCache>
            </c:strRef>
          </c:tx>
          <c:spPr>
            <a:solidFill>
              <a:schemeClr val="accent2">
                <a:lumMod val="75000"/>
              </a:schemeClr>
            </a:solidFill>
            <a:ln>
              <a:noFill/>
            </a:ln>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'5.14'!$O$11:$BM$11</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35.295499999999997</c:v>
                </c:pt>
                <c:pt idx="19">
                  <c:v>32.845829643143404</c:v>
                </c:pt>
                <c:pt idx="20">
                  <c:v>31.223461102091616</c:v>
                </c:pt>
                <c:pt idx="21">
                  <c:v>30.098352693060683</c:v>
                </c:pt>
                <c:pt idx="22">
                  <c:v>29.971815948462776</c:v>
                </c:pt>
                <c:pt idx="23">
                  <c:v>29.715664806338179</c:v>
                </c:pt>
                <c:pt idx="24">
                  <c:v>29.569038767552431</c:v>
                </c:pt>
                <c:pt idx="25">
                  <c:v>29.362736468943847</c:v>
                </c:pt>
                <c:pt idx="26">
                  <c:v>29.259045073883517</c:v>
                </c:pt>
                <c:pt idx="27">
                  <c:v>29.011789154659265</c:v>
                </c:pt>
                <c:pt idx="28">
                  <c:v>28.165232841330148</c:v>
                </c:pt>
                <c:pt idx="29">
                  <c:v>27.438547282813353</c:v>
                </c:pt>
                <c:pt idx="30">
                  <c:v>26.519616612431317</c:v>
                </c:pt>
                <c:pt idx="31">
                  <c:v>25.355352953100088</c:v>
                </c:pt>
                <c:pt idx="32">
                  <c:v>24.555585614526077</c:v>
                </c:pt>
                <c:pt idx="33">
                  <c:v>23.964226824986365</c:v>
                </c:pt>
                <c:pt idx="34">
                  <c:v>23.452382341375642</c:v>
                </c:pt>
                <c:pt idx="35">
                  <c:v>22.852328331262751</c:v>
                </c:pt>
                <c:pt idx="36">
                  <c:v>21.702482409925366</c:v>
                </c:pt>
                <c:pt idx="37">
                  <c:v>21.272514781109845</c:v>
                </c:pt>
                <c:pt idx="38">
                  <c:v>21.075783428582916</c:v>
                </c:pt>
                <c:pt idx="39">
                  <c:v>20.781976261731028</c:v>
                </c:pt>
                <c:pt idx="40">
                  <c:v>20.559540356489396</c:v>
                </c:pt>
                <c:pt idx="41">
                  <c:v>19.820845465382313</c:v>
                </c:pt>
                <c:pt idx="42">
                  <c:v>19.535567786244115</c:v>
                </c:pt>
                <c:pt idx="43">
                  <c:v>19.124342761519561</c:v>
                </c:pt>
                <c:pt idx="44">
                  <c:v>18.517696419491859</c:v>
                </c:pt>
                <c:pt idx="45">
                  <c:v>18.289412458324001</c:v>
                </c:pt>
                <c:pt idx="46">
                  <c:v>18.074487169708508</c:v>
                </c:pt>
                <c:pt idx="47">
                  <c:v>17.507924079180412</c:v>
                </c:pt>
                <c:pt idx="48">
                  <c:v>17.319731041426916</c:v>
                </c:pt>
                <c:pt idx="49">
                  <c:v>16.779917565679675</c:v>
                </c:pt>
                <c:pt idx="50">
                  <c:v>16.253492369130537</c:v>
                </c:pt>
              </c:numCache>
            </c:numRef>
          </c:val>
          <c:extLst xmlns:c16r2="http://schemas.microsoft.com/office/drawing/2015/06/chart">
            <c:ext xmlns:c16="http://schemas.microsoft.com/office/drawing/2014/chart" uri="{C3380CC4-5D6E-409C-BE32-E72D297353CC}">
              <c16:uniqueId val="{00000003-C859-47E7-A037-BF09E738453E}"/>
            </c:ext>
          </c:extLst>
        </c:ser>
        <c:ser>
          <c:idx val="5"/>
          <c:order val="4"/>
          <c:tx>
            <c:strRef>
              <c:f>'5.14'!$N$12</c:f>
              <c:strCache>
                <c:ptCount val="1"/>
                <c:pt idx="0">
                  <c:v>Continent</c:v>
                </c:pt>
              </c:strCache>
            </c:strRef>
          </c:tx>
          <c:spPr>
            <a:solidFill>
              <a:srgbClr val="FF3399"/>
            </a:solidFill>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'5.14'!$O$12:$BM$12</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4.7450000000000001</c:v>
                </c:pt>
                <c:pt idx="19">
                  <c:v>3.1350000000000007</c:v>
                </c:pt>
                <c:pt idx="20">
                  <c:v>3.1349999999999993</c:v>
                </c:pt>
                <c:pt idx="21">
                  <c:v>3.1350000000000007</c:v>
                </c:pt>
                <c:pt idx="22">
                  <c:v>3.1350000000000007</c:v>
                </c:pt>
                <c:pt idx="23">
                  <c:v>3.1350000000000007</c:v>
                </c:pt>
                <c:pt idx="24">
                  <c:v>3.5000000000000004</c:v>
                </c:pt>
                <c:pt idx="25">
                  <c:v>3.5000000000000004</c:v>
                </c:pt>
                <c:pt idx="26">
                  <c:v>3.8650000000000007</c:v>
                </c:pt>
                <c:pt idx="27">
                  <c:v>4.5949999999999998</c:v>
                </c:pt>
                <c:pt idx="28">
                  <c:v>4.96</c:v>
                </c:pt>
                <c:pt idx="29">
                  <c:v>4.96</c:v>
                </c:pt>
                <c:pt idx="30">
                  <c:v>5.69</c:v>
                </c:pt>
                <c:pt idx="31">
                  <c:v>5.69</c:v>
                </c:pt>
                <c:pt idx="32">
                  <c:v>5.69</c:v>
                </c:pt>
                <c:pt idx="33">
                  <c:v>6.0549999999999997</c:v>
                </c:pt>
                <c:pt idx="34">
                  <c:v>6.0549999999999997</c:v>
                </c:pt>
                <c:pt idx="35">
                  <c:v>6.0549999999999997</c:v>
                </c:pt>
                <c:pt idx="36">
                  <c:v>6.42</c:v>
                </c:pt>
                <c:pt idx="37">
                  <c:v>6.42</c:v>
                </c:pt>
                <c:pt idx="38">
                  <c:v>6.42</c:v>
                </c:pt>
                <c:pt idx="39">
                  <c:v>6.42</c:v>
                </c:pt>
                <c:pt idx="40">
                  <c:v>6.42</c:v>
                </c:pt>
                <c:pt idx="41">
                  <c:v>6.42</c:v>
                </c:pt>
                <c:pt idx="42">
                  <c:v>6.42</c:v>
                </c:pt>
                <c:pt idx="43">
                  <c:v>6.42</c:v>
                </c:pt>
                <c:pt idx="44">
                  <c:v>6.42</c:v>
                </c:pt>
                <c:pt idx="45">
                  <c:v>7.15</c:v>
                </c:pt>
                <c:pt idx="46">
                  <c:v>7.15</c:v>
                </c:pt>
                <c:pt idx="47">
                  <c:v>7.15</c:v>
                </c:pt>
                <c:pt idx="48">
                  <c:v>7.15</c:v>
                </c:pt>
                <c:pt idx="49">
                  <c:v>7.15</c:v>
                </c:pt>
                <c:pt idx="50">
                  <c:v>7.15</c:v>
                </c:pt>
              </c:numCache>
            </c:numRef>
          </c:val>
          <c:extLst xmlns:c16r2="http://schemas.microsoft.com/office/drawing/2015/06/chart">
            <c:ext xmlns:c16="http://schemas.microsoft.com/office/drawing/2014/chart" uri="{C3380CC4-5D6E-409C-BE32-E72D297353CC}">
              <c16:uniqueId val="{00000004-C859-47E7-A037-BF09E738453E}"/>
            </c:ext>
          </c:extLst>
        </c:ser>
        <c:ser>
          <c:idx val="6"/>
          <c:order val="5"/>
          <c:tx>
            <c:strRef>
              <c:f>'5.14'!$N$13</c:f>
              <c:strCache>
                <c:ptCount val="1"/>
                <c:pt idx="0">
                  <c:v>LNG</c:v>
                </c:pt>
              </c:strCache>
            </c:strRef>
          </c:tx>
          <c:spPr>
            <a:solidFill>
              <a:srgbClr val="FFFF00"/>
            </a:solidFill>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'5.14'!$O$13:$BM$13</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3.7959999999999998</c:v>
                </c:pt>
                <c:pt idx="19">
                  <c:v>3.8220282999999995</c:v>
                </c:pt>
                <c:pt idx="20">
                  <c:v>3.0920282999999995</c:v>
                </c:pt>
                <c:pt idx="21">
                  <c:v>3.0920282999999995</c:v>
                </c:pt>
                <c:pt idx="22">
                  <c:v>3.4570282999999993</c:v>
                </c:pt>
                <c:pt idx="23">
                  <c:v>7.4768094333333321</c:v>
                </c:pt>
                <c:pt idx="24">
                  <c:v>7.4768094333333321</c:v>
                </c:pt>
                <c:pt idx="25">
                  <c:v>7.8418094333333324</c:v>
                </c:pt>
                <c:pt idx="26">
                  <c:v>8.2068094333333317</c:v>
                </c:pt>
                <c:pt idx="27">
                  <c:v>8.5718094333333319</c:v>
                </c:pt>
                <c:pt idx="28">
                  <c:v>9.5850713833333323</c:v>
                </c:pt>
                <c:pt idx="29">
                  <c:v>9.5850713833333323</c:v>
                </c:pt>
                <c:pt idx="30">
                  <c:v>9.5850713833333323</c:v>
                </c:pt>
                <c:pt idx="31">
                  <c:v>9.5850713833333323</c:v>
                </c:pt>
                <c:pt idx="32">
                  <c:v>9.5850713833333323</c:v>
                </c:pt>
                <c:pt idx="33">
                  <c:v>9.5850713833333323</c:v>
                </c:pt>
                <c:pt idx="34">
                  <c:v>9.5850713833333323</c:v>
                </c:pt>
                <c:pt idx="35">
                  <c:v>9.5850713833333323</c:v>
                </c:pt>
                <c:pt idx="36">
                  <c:v>9.5850713833333323</c:v>
                </c:pt>
                <c:pt idx="37">
                  <c:v>9.5850713833333323</c:v>
                </c:pt>
                <c:pt idx="38">
                  <c:v>9.5850713833333323</c:v>
                </c:pt>
                <c:pt idx="39">
                  <c:v>9.9500713833333325</c:v>
                </c:pt>
                <c:pt idx="40">
                  <c:v>9.9500713833333325</c:v>
                </c:pt>
                <c:pt idx="41">
                  <c:v>10.315071383333333</c:v>
                </c:pt>
                <c:pt idx="42">
                  <c:v>10.315071383333333</c:v>
                </c:pt>
                <c:pt idx="43">
                  <c:v>10.315071383333333</c:v>
                </c:pt>
                <c:pt idx="44">
                  <c:v>10.315071383333333</c:v>
                </c:pt>
                <c:pt idx="45">
                  <c:v>10.315071383333333</c:v>
                </c:pt>
                <c:pt idx="46">
                  <c:v>10.315071383333333</c:v>
                </c:pt>
                <c:pt idx="47">
                  <c:v>10.680071383333331</c:v>
                </c:pt>
                <c:pt idx="48">
                  <c:v>10.680071383333331</c:v>
                </c:pt>
                <c:pt idx="49">
                  <c:v>10.680071383333331</c:v>
                </c:pt>
                <c:pt idx="50">
                  <c:v>10.680071383333331</c:v>
                </c:pt>
              </c:numCache>
            </c:numRef>
          </c:val>
          <c:extLst xmlns:c16r2="http://schemas.microsoft.com/office/drawing/2015/06/chart">
            <c:ext xmlns:c16="http://schemas.microsoft.com/office/drawing/2014/chart" uri="{C3380CC4-5D6E-409C-BE32-E72D297353CC}">
              <c16:uniqueId val="{00000005-C859-47E7-A037-BF09E738453E}"/>
            </c:ext>
          </c:extLst>
        </c:ser>
        <c:ser>
          <c:idx val="7"/>
          <c:order val="6"/>
          <c:tx>
            <c:strRef>
              <c:f>'5.14'!$N$14</c:f>
              <c:strCache>
                <c:ptCount val="1"/>
                <c:pt idx="0">
                  <c:v>Generic imports</c:v>
                </c:pt>
              </c:strCache>
            </c:strRef>
          </c:tx>
          <c:spPr>
            <a:pattFill prst="wdUpDiag">
              <a:fgClr>
                <a:srgbClr val="FFFF00"/>
              </a:fgClr>
              <a:bgClr>
                <a:srgbClr val="FF3399"/>
              </a:bgClr>
            </a:pattFill>
          </c:spP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'5.14'!$O$14:$BM$14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1.239550986259923</c:v>
                </c:pt>
                <c:pt idx="19">
                  <c:v>0.57633697832382424</c:v>
                </c:pt>
                <c:pt idx="20">
                  <c:v>1.3578308314032672</c:v>
                </c:pt>
                <c:pt idx="21">
                  <c:v>1.5682150611081809</c:v>
                </c:pt>
                <c:pt idx="22">
                  <c:v>2.241921381245934</c:v>
                </c:pt>
                <c:pt idx="23">
                  <c:v>3.3326195954453599</c:v>
                </c:pt>
                <c:pt idx="24">
                  <c:v>3.9108654131207605</c:v>
                </c:pt>
                <c:pt idx="25">
                  <c:v>6.7403083486189086</c:v>
                </c:pt>
                <c:pt idx="26">
                  <c:v>6.0715862313388866</c:v>
                </c:pt>
                <c:pt idx="27">
                  <c:v>5.9674808446428695</c:v>
                </c:pt>
                <c:pt idx="28">
                  <c:v>7.3248217215288847</c:v>
                </c:pt>
                <c:pt idx="29">
                  <c:v>8.2950818890468447</c:v>
                </c:pt>
                <c:pt idx="30">
                  <c:v>10.872136034114499</c:v>
                </c:pt>
                <c:pt idx="31">
                  <c:v>10.865111141874754</c:v>
                </c:pt>
                <c:pt idx="32">
                  <c:v>10.436110385093567</c:v>
                </c:pt>
                <c:pt idx="33">
                  <c:v>11.099603284032856</c:v>
                </c:pt>
                <c:pt idx="34">
                  <c:v>11.446543377376514</c:v>
                </c:pt>
                <c:pt idx="35">
                  <c:v>11.647853619648124</c:v>
                </c:pt>
                <c:pt idx="36">
                  <c:v>13.266329106377924</c:v>
                </c:pt>
                <c:pt idx="37">
                  <c:v>14.925166114549201</c:v>
                </c:pt>
                <c:pt idx="38">
                  <c:v>15.464503443186516</c:v>
                </c:pt>
                <c:pt idx="39">
                  <c:v>16.755102784921007</c:v>
                </c:pt>
                <c:pt idx="40">
                  <c:v>17.629944227087144</c:v>
                </c:pt>
                <c:pt idx="41">
                  <c:v>20.683451067336744</c:v>
                </c:pt>
                <c:pt idx="42">
                  <c:v>21.332738300711583</c:v>
                </c:pt>
                <c:pt idx="43">
                  <c:v>24.206335375022007</c:v>
                </c:pt>
                <c:pt idx="44">
                  <c:v>25.650772131612783</c:v>
                </c:pt>
                <c:pt idx="45">
                  <c:v>26.708043450455619</c:v>
                </c:pt>
                <c:pt idx="46">
                  <c:v>27.4215650395419</c:v>
                </c:pt>
                <c:pt idx="47">
                  <c:v>28.422531397118377</c:v>
                </c:pt>
                <c:pt idx="48">
                  <c:v>29.642928215770851</c:v>
                </c:pt>
                <c:pt idx="49">
                  <c:v>29.665945724935849</c:v>
                </c:pt>
                <c:pt idx="50">
                  <c:v>30.782082845985705</c:v>
                </c:pt>
              </c:numCache>
            </c:numRef>
          </c:val>
          <c:extLst xmlns:c16r2="http://schemas.microsoft.com/office/drawing/2015/06/chart">
            <c:ext xmlns:c16="http://schemas.microsoft.com/office/drawing/2014/chart" uri="{C3380CC4-5D6E-409C-BE32-E72D297353CC}">
              <c16:uniqueId val="{00000006-C859-47E7-A037-BF09E738453E}"/>
            </c:ext>
          </c:extLst>
        </c:ser>
        <c:dLbls>
          <c:showLegendKey val="0"/>
          <c:showVal val="0"/>
          <c:showCatName val="0"/>
          <c:showSerName val="0"/>
          <c:showPercent val="0"/>
          <c:showBubbleSize val="0"/>
        </c:dLbls>
        <c:axId val="167705216"/>
        <c:axId val="167776640"/>
      </c:areaChart>
      <c:lineChart>
        <c:grouping val="standard"/>
        <c:varyColors val="0"/>
        <c:ser>
          <c:idx val="8"/>
          <c:order val="7"/>
          <c:tx>
            <c:strRef>
              <c:f>'5.14'!$N$16</c:f>
              <c:strCache>
                <c:ptCount val="1"/>
                <c:pt idx="0">
                  <c:v>Import dependency</c:v>
                </c:pt>
              </c:strCache>
            </c:strRef>
          </c:tx>
          <c:spPr>
            <a:ln>
              <a:solidFill>
                <a:schemeClr val="tx1"/>
              </a:solidFill>
            </a:ln>
          </c:spPr>
          <c:marker>
            <c:symbol val="none"/>
          </c:marker>
          <c:cat>
            <c:strRef>
              <c:f>'5.14'!$O$7:$BM$7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'5.14'!$O$16:$BM$16</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0.54428466661700414</c:v>
                </c:pt>
                <c:pt idx="19">
                  <c:v>0.50139156792960859</c:v>
                </c:pt>
                <c:pt idx="20">
                  <c:v>0.49036135096709765</c:v>
                </c:pt>
                <c:pt idx="21">
                  <c:v>0.48597425456431381</c:v>
                </c:pt>
                <c:pt idx="22">
                  <c:v>0.51094558889874975</c:v>
                </c:pt>
                <c:pt idx="23">
                  <c:v>0.56375070029068197</c:v>
                </c:pt>
                <c:pt idx="24">
                  <c:v>0.58528535037986595</c:v>
                </c:pt>
                <c:pt idx="25">
                  <c:v>0.62551849723933528</c:v>
                </c:pt>
                <c:pt idx="26">
                  <c:v>0.63384526434473054</c:v>
                </c:pt>
                <c:pt idx="27">
                  <c:v>0.6455969004438793</c:v>
                </c:pt>
                <c:pt idx="28">
                  <c:v>0.66823420263024391</c:v>
                </c:pt>
                <c:pt idx="29">
                  <c:v>0.67408959565044801</c:v>
                </c:pt>
                <c:pt idx="30">
                  <c:v>0.69593721060306113</c:v>
                </c:pt>
                <c:pt idx="31">
                  <c:v>0.70093401959441515</c:v>
                </c:pt>
                <c:pt idx="32">
                  <c:v>0.70896589664357679</c:v>
                </c:pt>
                <c:pt idx="33">
                  <c:v>0.71880638470027935</c:v>
                </c:pt>
                <c:pt idx="34">
                  <c:v>0.72641772890301903</c:v>
                </c:pt>
                <c:pt idx="35">
                  <c:v>0.73028158318216563</c:v>
                </c:pt>
                <c:pt idx="36">
                  <c:v>0.74593591913342194</c:v>
                </c:pt>
                <c:pt idx="37">
                  <c:v>0.77098375176588752</c:v>
                </c:pt>
                <c:pt idx="38">
                  <c:v>0.79080086217414614</c:v>
                </c:pt>
                <c:pt idx="39">
                  <c:v>0.81372699992428421</c:v>
                </c:pt>
                <c:pt idx="40">
                  <c:v>0.82840264115802176</c:v>
                </c:pt>
                <c:pt idx="41">
                  <c:v>0.85157054480384586</c:v>
                </c:pt>
                <c:pt idx="42">
                  <c:v>0.86913796050534398</c:v>
                </c:pt>
                <c:pt idx="43">
                  <c:v>0.89240642853320318</c:v>
                </c:pt>
                <c:pt idx="44">
                  <c:v>0.90957701632765475</c:v>
                </c:pt>
                <c:pt idx="45">
                  <c:v>0.92513122228676326</c:v>
                </c:pt>
                <c:pt idx="46">
                  <c:v>0.93159119071966268</c:v>
                </c:pt>
                <c:pt idx="47">
                  <c:v>0.94157504490965394</c:v>
                </c:pt>
                <c:pt idx="48">
                  <c:v>0.95016184653307278</c:v>
                </c:pt>
                <c:pt idx="49">
                  <c:v>0.95572677507674397</c:v>
                </c:pt>
                <c:pt idx="50">
                  <c:v>0.96019525683496598</c:v>
                </c:pt>
              </c:numCache>
            </c:numRef>
          </c:val>
          <c:smooth val="0"/>
          <c:extLst xmlns:c16r2="http://schemas.microsoft.com/office/drawing/2015/06/chart">
            <c:ext xmlns:c16="http://schemas.microsoft.com/office/drawing/2014/chart" uri="{C3380CC4-5D6E-409C-BE32-E72D297353CC}">
              <c16:uniqueId val="{00000007-C859-47E7-A037-BF09E738453E}"/>
            </c:ext>
          </c:extLst>
        </c:ser>
        <c:dLbls>
          <c:showLegendKey val="0"/>
          <c:showVal val="0"/>
          <c:showCatName val="0"/>
          <c:showSerName val="0"/>
          <c:showPercent val="0"/>
          <c:showBubbleSize val="0"/>
        </c:dLbls>
        <c:marker val="1"/>
        <c:smooth val="0"/>
        <c:axId val="167788928"/>
        <c:axId val="167778560"/>
      </c:lineChart>
      <c:catAx>
        <c:axId val="167705216"/>
        <c:scaling>
          <c:orientation val="minMax"/>
        </c:scaling>
        <c:delete val="0"/>
        <c:axPos val="b"/>
        <c:numFmt formatCode="General" sourceLinked="0"/>
        <c:majorTickMark val="out"/>
        <c:minorTickMark val="none"/>
        <c:tickLblPos val="nextTo"/>
        <c:txPr>
          <a:bodyPr rot="0" vert="horz"/>
          <a:lstStyle/>
          <a:p>
            <a:pPr>
              <a:defRPr/>
            </a:pPr>
            <a:endParaRPr lang="en-US"/>
          </a:p>
        </c:txPr>
        <c:crossAx val="167776640"/>
        <c:crosses val="autoZero"/>
        <c:auto val="1"/>
        <c:lblAlgn val="ctr"/>
        <c:lblOffset val="100"/>
        <c:tickLblSkip val="5"/>
        <c:tickMarkSkip val="5"/>
        <c:noMultiLvlLbl val="0"/>
      </c:catAx>
      <c:valAx>
        <c:axId val="167776640"/>
        <c:scaling>
          <c:orientation val="minMax"/>
        </c:scaling>
        <c:delete val="0"/>
        <c:axPos val="l"/>
        <c:majorGridlines/>
        <c:title>
          <c:tx>
            <c:rich>
              <a:bodyPr rot="-5400000" vert="horz"/>
              <a:lstStyle/>
              <a:p>
                <a:pPr algn="ctr" rtl="0">
                  <a:defRPr/>
                </a:pPr>
                <a:r>
                  <a:rPr lang="en-US"/>
                  <a:t>Annual</a:t>
                </a:r>
                <a:r>
                  <a:rPr lang="en-US" baseline="0"/>
                  <a:t> gas </a:t>
                </a:r>
                <a:r>
                  <a:rPr lang="en-US"/>
                  <a:t> supply (bcm)</a:t>
                </a:r>
                <a:endParaRPr lang="en-GB"/>
              </a:p>
              <a:p>
                <a:pPr algn="ctr" rtl="0">
                  <a:defRPr/>
                </a:pPr>
                <a:endParaRPr lang="en-US"/>
              </a:p>
            </c:rich>
          </c:tx>
          <c:overlay val="0"/>
        </c:title>
        <c:numFmt formatCode="General" sourceLinked="0"/>
        <c:majorTickMark val="out"/>
        <c:minorTickMark val="none"/>
        <c:tickLblPos val="nextTo"/>
        <c:crossAx val="167705216"/>
        <c:crosses val="autoZero"/>
        <c:crossBetween val="between"/>
      </c:valAx>
      <c:valAx>
        <c:axId val="167778560"/>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167788928"/>
        <c:crosses val="max"/>
        <c:crossBetween val="between"/>
      </c:valAx>
      <c:catAx>
        <c:axId val="167788928"/>
        <c:scaling>
          <c:orientation val="minMax"/>
        </c:scaling>
        <c:delete val="1"/>
        <c:axPos val="b"/>
        <c:numFmt formatCode="General" sourceLinked="1"/>
        <c:majorTickMark val="out"/>
        <c:minorTickMark val="none"/>
        <c:tickLblPos val="nextTo"/>
        <c:crossAx val="167778560"/>
        <c:crosses val="autoZero"/>
        <c:auto val="1"/>
        <c:lblAlgn val="ctr"/>
        <c:lblOffset val="100"/>
        <c:noMultiLvlLbl val="0"/>
      </c:catAx>
    </c:plotArea>
    <c:legend>
      <c:legendPos val="b"/>
      <c:layout>
        <c:manualLayout>
          <c:xMode val="edge"/>
          <c:yMode val="edge"/>
          <c:x val="9.9029716621579205E-3"/>
          <c:y val="0.86093920082869846"/>
          <c:w val="0.98315992721239931"/>
          <c:h val="0.13597909085564841"/>
        </c:manualLayout>
      </c:layout>
      <c:overlay val="0"/>
      <c:spPr>
        <a:ln>
          <a:noFill/>
        </a:ln>
      </c:spPr>
    </c:legend>
    <c:plotVisOnly val="1"/>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508630439134494E-2"/>
          <c:y val="7.0663898434516995E-2"/>
          <c:w val="0.82898494350869933"/>
          <c:h val="0.74871062428407786"/>
        </c:manualLayout>
      </c:layout>
      <c:areaChart>
        <c:grouping val="stacked"/>
        <c:varyColors val="0"/>
        <c:ser>
          <c:idx val="0"/>
          <c:order val="0"/>
          <c:tx>
            <c:strRef>
              <c:f>'5.15'!$N$8</c:f>
              <c:strCache>
                <c:ptCount val="1"/>
                <c:pt idx="0">
                  <c:v>UKCS</c:v>
                </c:pt>
              </c:strCache>
            </c:strRef>
          </c:tx>
          <c:spPr>
            <a:solidFill>
              <a:schemeClr val="tx2">
                <a:lumMod val="40000"/>
                <a:lumOff val="60000"/>
              </a:schemeClr>
            </a:solidFill>
            <a:ln>
              <a:noFill/>
            </a:ln>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'5.15'!$O$8:$BM$8</c:f>
              <c:numCache>
                <c:formatCode>0</c:formatCode>
                <c:ptCount val="51"/>
                <c:pt idx="0">
                  <c:v>94.816000000000003</c:v>
                </c:pt>
                <c:pt idx="1">
                  <c:v>95.234999999999999</c:v>
                </c:pt>
                <c:pt idx="2">
                  <c:v>92.441999999999993</c:v>
                </c:pt>
                <c:pt idx="3">
                  <c:v>93.799000000000007</c:v>
                </c:pt>
                <c:pt idx="4">
                  <c:v>90.501999999999995</c:v>
                </c:pt>
                <c:pt idx="5">
                  <c:v>82.179000000000002</c:v>
                </c:pt>
                <c:pt idx="6">
                  <c:v>74.906999999999996</c:v>
                </c:pt>
                <c:pt idx="7">
                  <c:v>66.838999999999999</c:v>
                </c:pt>
                <c:pt idx="8">
                  <c:v>63.444000000000003</c:v>
                </c:pt>
                <c:pt idx="9">
                  <c:v>54.758000000000003</c:v>
                </c:pt>
                <c:pt idx="10">
                  <c:v>52.106999999999999</c:v>
                </c:pt>
                <c:pt idx="11">
                  <c:v>40.012999999999998</c:v>
                </c:pt>
                <c:pt idx="12">
                  <c:v>33.228000000000002</c:v>
                </c:pt>
                <c:pt idx="13">
                  <c:v>32</c:v>
                </c:pt>
                <c:pt idx="14">
                  <c:v>31</c:v>
                </c:pt>
                <c:pt idx="15">
                  <c:v>33</c:v>
                </c:pt>
                <c:pt idx="16">
                  <c:v>34.754460049934494</c:v>
                </c:pt>
                <c:pt idx="17">
                  <c:v>38.099458945035728</c:v>
                </c:pt>
                <c:pt idx="18">
                  <c:v>39.4783226290523</c:v>
                </c:pt>
                <c:pt idx="19">
                  <c:v>38.03954812854488</c:v>
                </c:pt>
                <c:pt idx="20">
                  <c:v>37.421481625148743</c:v>
                </c:pt>
                <c:pt idx="21">
                  <c:v>36.033464963503114</c:v>
                </c:pt>
                <c:pt idx="22">
                  <c:v>34.345730038946769</c:v>
                </c:pt>
                <c:pt idx="23">
                  <c:v>31.375398346897743</c:v>
                </c:pt>
                <c:pt idx="24">
                  <c:v>27.88619190422337</c:v>
                </c:pt>
                <c:pt idx="25">
                  <c:v>26.319830759001896</c:v>
                </c:pt>
                <c:pt idx="26">
                  <c:v>25.188664313312596</c:v>
                </c:pt>
                <c:pt idx="27">
                  <c:v>23.856673101246209</c:v>
                </c:pt>
                <c:pt idx="28">
                  <c:v>22.374736492687699</c:v>
                </c:pt>
                <c:pt idx="29">
                  <c:v>21.176479322294551</c:v>
                </c:pt>
                <c:pt idx="30">
                  <c:v>21.096376933560478</c:v>
                </c:pt>
                <c:pt idx="31">
                  <c:v>19.243444674646938</c:v>
                </c:pt>
                <c:pt idx="32">
                  <c:v>18.008521064760799</c:v>
                </c:pt>
                <c:pt idx="33">
                  <c:v>16.417872346820147</c:v>
                </c:pt>
                <c:pt idx="34">
                  <c:v>14.849014543540736</c:v>
                </c:pt>
                <c:pt idx="35">
                  <c:v>13.372996879904891</c:v>
                </c:pt>
                <c:pt idx="36">
                  <c:v>12.021096081987128</c:v>
                </c:pt>
                <c:pt idx="37">
                  <c:v>10.681696291830166</c:v>
                </c:pt>
                <c:pt idx="38">
                  <c:v>9.4615509136275886</c:v>
                </c:pt>
                <c:pt idx="39">
                  <c:v>8.5703334258180686</c:v>
                </c:pt>
                <c:pt idx="40">
                  <c:v>7.9470355000000001</c:v>
                </c:pt>
                <c:pt idx="41">
                  <c:v>7.4092627499999999</c:v>
                </c:pt>
                <c:pt idx="42">
                  <c:v>6.9308937500000001</c:v>
                </c:pt>
                <c:pt idx="43">
                  <c:v>6.50344225</c:v>
                </c:pt>
                <c:pt idx="44">
                  <c:v>5.8940382499999995</c:v>
                </c:pt>
                <c:pt idx="45">
                  <c:v>5.3355517500000005</c:v>
                </c:pt>
                <c:pt idx="46">
                  <c:v>4.8064842500000005</c:v>
                </c:pt>
                <c:pt idx="47">
                  <c:v>4.2932577499999995</c:v>
                </c:pt>
                <c:pt idx="48">
                  <c:v>3.72571925</c:v>
                </c:pt>
                <c:pt idx="49">
                  <c:v>3.2017435000000001</c:v>
                </c:pt>
                <c:pt idx="50">
                  <c:v>2.7450920000000001</c:v>
                </c:pt>
              </c:numCache>
            </c:numRef>
          </c:val>
          <c:extLst xmlns:c16r2="http://schemas.microsoft.com/office/drawing/2015/06/chart">
            <c:ext xmlns:c16="http://schemas.microsoft.com/office/drawing/2014/chart" uri="{C3380CC4-5D6E-409C-BE32-E72D297353CC}">
              <c16:uniqueId val="{00000000-C859-47E7-A037-BF09E738453E}"/>
            </c:ext>
          </c:extLst>
        </c:ser>
        <c:ser>
          <c:idx val="2"/>
          <c:order val="1"/>
          <c:tx>
            <c:strRef>
              <c:f>'5.15'!$N$9</c:f>
              <c:strCache>
                <c:ptCount val="1"/>
                <c:pt idx="0">
                  <c:v>Shale</c:v>
                </c:pt>
              </c:strCache>
            </c:strRef>
          </c:tx>
          <c:spPr>
            <a:solidFill>
              <a:schemeClr val="accent1">
                <a:lumMod val="75000"/>
              </a:schemeClr>
            </a:solidFill>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'5.15'!$O$9:$BM$9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extLst xmlns:c16r2="http://schemas.microsoft.com/office/drawing/2015/06/chart">
            <c:ext xmlns:c16="http://schemas.microsoft.com/office/drawing/2014/chart" uri="{C3380CC4-5D6E-409C-BE32-E72D297353CC}">
              <c16:uniqueId val="{00000001-C859-47E7-A037-BF09E738453E}"/>
            </c:ext>
          </c:extLst>
        </c:ser>
        <c:ser>
          <c:idx val="3"/>
          <c:order val="2"/>
          <c:tx>
            <c:strRef>
              <c:f>'5.15'!$N$10</c:f>
              <c:strCache>
                <c:ptCount val="1"/>
                <c:pt idx="0">
                  <c:v>Green gas</c:v>
                </c:pt>
              </c:strCache>
            </c:strRef>
          </c:tx>
          <c:spPr>
            <a:solidFill>
              <a:schemeClr val="accent3">
                <a:lumMod val="50000"/>
              </a:schemeClr>
            </a:solidFill>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'5.15'!$O$10:$BM$10</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c:v>
                </c:pt>
                <c:pt idx="17">
                  <c:v>0.25</c:v>
                </c:pt>
                <c:pt idx="18">
                  <c:v>0.31165375039999998</c:v>
                </c:pt>
                <c:pt idx="19">
                  <c:v>0.34714337920319999</c:v>
                </c:pt>
                <c:pt idx="20">
                  <c:v>0.38506972553143265</c:v>
                </c:pt>
                <c:pt idx="21">
                  <c:v>0.42360988748116568</c:v>
                </c:pt>
                <c:pt idx="22">
                  <c:v>0.46339440119299274</c:v>
                </c:pt>
                <c:pt idx="23">
                  <c:v>0.50538305082250945</c:v>
                </c:pt>
                <c:pt idx="24">
                  <c:v>0.6672131074645441</c:v>
                </c:pt>
                <c:pt idx="25">
                  <c:v>0.68052466311601956</c:v>
                </c:pt>
                <c:pt idx="26">
                  <c:v>0.73140276115997527</c:v>
                </c:pt>
                <c:pt idx="27">
                  <c:v>0.87107994920233345</c:v>
                </c:pt>
                <c:pt idx="28">
                  <c:v>0.92281800712907469</c:v>
                </c:pt>
                <c:pt idx="29">
                  <c:v>0.98526056756038383</c:v>
                </c:pt>
                <c:pt idx="30">
                  <c:v>1.2384910028977867</c:v>
                </c:pt>
                <c:pt idx="31">
                  <c:v>1.3414507545731031</c:v>
                </c:pt>
                <c:pt idx="32">
                  <c:v>1.4827398212247755</c:v>
                </c:pt>
                <c:pt idx="33">
                  <c:v>1.5911172764088746</c:v>
                </c:pt>
                <c:pt idx="34">
                  <c:v>1.7143518176316115</c:v>
                </c:pt>
                <c:pt idx="35">
                  <c:v>2.2533223485983243</c:v>
                </c:pt>
                <c:pt idx="36">
                  <c:v>2.3830185966885233</c:v>
                </c:pt>
                <c:pt idx="37">
                  <c:v>2.5519417677881786</c:v>
                </c:pt>
                <c:pt idx="38">
                  <c:v>2.6651052407393641</c:v>
                </c:pt>
                <c:pt idx="39">
                  <c:v>2.7822353038040948</c:v>
                </c:pt>
                <c:pt idx="40">
                  <c:v>3.2685719356842426</c:v>
                </c:pt>
                <c:pt idx="41">
                  <c:v>3.3943696337931391</c:v>
                </c:pt>
                <c:pt idx="42">
                  <c:v>3.5248982926376247</c:v>
                </c:pt>
                <c:pt idx="43">
                  <c:v>3.6604441353422001</c:v>
                </c:pt>
                <c:pt idx="44">
                  <c:v>3.8168808224973603</c:v>
                </c:pt>
                <c:pt idx="45">
                  <c:v>3.9810013797656745</c:v>
                </c:pt>
                <c:pt idx="46">
                  <c:v>4.5183482883771315</c:v>
                </c:pt>
                <c:pt idx="47">
                  <c:v>4.6995023287365569</c:v>
                </c:pt>
                <c:pt idx="48">
                  <c:v>4.8900852843453579</c:v>
                </c:pt>
                <c:pt idx="49">
                  <c:v>5.0567628366201394</c:v>
                </c:pt>
                <c:pt idx="50">
                  <c:v>5.254647664085522</c:v>
                </c:pt>
              </c:numCache>
            </c:numRef>
          </c:val>
          <c:extLst xmlns:c16r2="http://schemas.microsoft.com/office/drawing/2015/06/chart">
            <c:ext xmlns:c16="http://schemas.microsoft.com/office/drawing/2014/chart" uri="{C3380CC4-5D6E-409C-BE32-E72D297353CC}">
              <c16:uniqueId val="{00000002-C859-47E7-A037-BF09E738453E}"/>
            </c:ext>
          </c:extLst>
        </c:ser>
        <c:ser>
          <c:idx val="1"/>
          <c:order val="3"/>
          <c:tx>
            <c:strRef>
              <c:f>'5.15'!$N$11</c:f>
              <c:strCache>
                <c:ptCount val="1"/>
                <c:pt idx="0">
                  <c:v>Norway</c:v>
                </c:pt>
              </c:strCache>
            </c:strRef>
          </c:tx>
          <c:spPr>
            <a:solidFill>
              <a:schemeClr val="accent2">
                <a:lumMod val="75000"/>
              </a:schemeClr>
            </a:solidFill>
            <a:ln>
              <a:noFill/>
            </a:ln>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'5.15'!$O$11:$BM$11</c:f>
              <c:numCache>
                <c:formatCode>0</c:formatCode>
                <c:ptCount val="51"/>
                <c:pt idx="0">
                  <c:v>1.2</c:v>
                </c:pt>
                <c:pt idx="1">
                  <c:v>1.375</c:v>
                </c:pt>
                <c:pt idx="2">
                  <c:v>3.4289999999999998</c:v>
                </c:pt>
                <c:pt idx="3">
                  <c:v>5.1609999999999996</c:v>
                </c:pt>
                <c:pt idx="4">
                  <c:v>7.069</c:v>
                </c:pt>
                <c:pt idx="5">
                  <c:v>9.2880000000000003</c:v>
                </c:pt>
                <c:pt idx="6">
                  <c:v>13.113</c:v>
                </c:pt>
                <c:pt idx="7">
                  <c:v>20.085000000000001</c:v>
                </c:pt>
                <c:pt idx="8">
                  <c:v>26.189</c:v>
                </c:pt>
                <c:pt idx="9">
                  <c:v>23.727</c:v>
                </c:pt>
                <c:pt idx="10">
                  <c:v>25.356999999999999</c:v>
                </c:pt>
                <c:pt idx="11">
                  <c:v>21.864999999999998</c:v>
                </c:pt>
                <c:pt idx="12">
                  <c:v>27.858000000000001</c:v>
                </c:pt>
                <c:pt idx="13">
                  <c:v>29</c:v>
                </c:pt>
                <c:pt idx="14">
                  <c:v>25</c:v>
                </c:pt>
                <c:pt idx="15">
                  <c:v>29</c:v>
                </c:pt>
                <c:pt idx="16">
                  <c:v>32.272986723755473</c:v>
                </c:pt>
                <c:pt idx="17">
                  <c:v>35.213381343294635</c:v>
                </c:pt>
                <c:pt idx="18">
                  <c:v>35.937110399999966</c:v>
                </c:pt>
                <c:pt idx="19">
                  <c:v>35.833383999999967</c:v>
                </c:pt>
                <c:pt idx="20">
                  <c:v>34.735487703999965</c:v>
                </c:pt>
                <c:pt idx="21">
                  <c:v>33.490650567999971</c:v>
                </c:pt>
                <c:pt idx="22">
                  <c:v>33.614819999999966</c:v>
                </c:pt>
                <c:pt idx="23">
                  <c:v>33.630447999999966</c:v>
                </c:pt>
                <c:pt idx="24">
                  <c:v>33.245675199999965</c:v>
                </c:pt>
                <c:pt idx="25">
                  <c:v>33.107405279999959</c:v>
                </c:pt>
                <c:pt idx="26">
                  <c:v>32.226683951999966</c:v>
                </c:pt>
                <c:pt idx="27">
                  <c:v>31.866142756799967</c:v>
                </c:pt>
                <c:pt idx="28">
                  <c:v>31.922922081119996</c:v>
                </c:pt>
                <c:pt idx="29">
                  <c:v>31.874458673007798</c:v>
                </c:pt>
                <c:pt idx="30">
                  <c:v>31.660108272373844</c:v>
                </c:pt>
                <c:pt idx="31">
                  <c:v>31.552358556247444</c:v>
                </c:pt>
                <c:pt idx="32">
                  <c:v>31.623141959141545</c:v>
                </c:pt>
                <c:pt idx="33">
                  <c:v>31.427454694869102</c:v>
                </c:pt>
                <c:pt idx="34">
                  <c:v>31.398205002376194</c:v>
                </c:pt>
                <c:pt idx="35">
                  <c:v>31.065607336607933</c:v>
                </c:pt>
                <c:pt idx="36">
                  <c:v>30.786707307043248</c:v>
                </c:pt>
                <c:pt idx="37">
                  <c:v>30.544472222867832</c:v>
                </c:pt>
                <c:pt idx="38">
                  <c:v>30.246416486817285</c:v>
                </c:pt>
                <c:pt idx="39">
                  <c:v>30.09631756568421</c:v>
                </c:pt>
                <c:pt idx="40">
                  <c:v>30.019165768669126</c:v>
                </c:pt>
                <c:pt idx="41">
                  <c:v>29.754162012991713</c:v>
                </c:pt>
                <c:pt idx="42">
                  <c:v>29.227294345432092</c:v>
                </c:pt>
                <c:pt idx="43">
                  <c:v>28.631906465314717</c:v>
                </c:pt>
                <c:pt idx="44">
                  <c:v>27.611187456525307</c:v>
                </c:pt>
                <c:pt idx="45">
                  <c:v>26.81064670280476</c:v>
                </c:pt>
                <c:pt idx="46">
                  <c:v>26.264622884240101</c:v>
                </c:pt>
                <c:pt idx="47">
                  <c:v>25.352933510849141</c:v>
                </c:pt>
                <c:pt idx="48">
                  <c:v>25.111413920878199</c:v>
                </c:pt>
                <c:pt idx="49">
                  <c:v>24.493277299458203</c:v>
                </c:pt>
                <c:pt idx="50">
                  <c:v>23.833179243452363</c:v>
                </c:pt>
              </c:numCache>
            </c:numRef>
          </c:val>
          <c:extLst xmlns:c16r2="http://schemas.microsoft.com/office/drawing/2015/06/chart">
            <c:ext xmlns:c16="http://schemas.microsoft.com/office/drawing/2014/chart" uri="{C3380CC4-5D6E-409C-BE32-E72D297353CC}">
              <c16:uniqueId val="{00000003-C859-47E7-A037-BF09E738453E}"/>
            </c:ext>
          </c:extLst>
        </c:ser>
        <c:ser>
          <c:idx val="5"/>
          <c:order val="4"/>
          <c:tx>
            <c:strRef>
              <c:f>'5.15'!$N$12</c:f>
              <c:strCache>
                <c:ptCount val="1"/>
                <c:pt idx="0">
                  <c:v>Continent</c:v>
                </c:pt>
              </c:strCache>
            </c:strRef>
          </c:tx>
          <c:spPr>
            <a:solidFill>
              <a:srgbClr val="FF3399"/>
            </a:solidFill>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'5.15'!$O$12:$BM$12</c:f>
              <c:numCache>
                <c:formatCode>0</c:formatCode>
                <c:ptCount val="51"/>
                <c:pt idx="0">
                  <c:v>0.26100000000000001</c:v>
                </c:pt>
                <c:pt idx="1">
                  <c:v>0.36599999999999999</c:v>
                </c:pt>
                <c:pt idx="2">
                  <c:v>0.61</c:v>
                </c:pt>
                <c:pt idx="3">
                  <c:v>0.59199999999999997</c:v>
                </c:pt>
                <c:pt idx="4">
                  <c:v>2.3570000000000002</c:v>
                </c:pt>
                <c:pt idx="5">
                  <c:v>2.2269999999999999</c:v>
                </c:pt>
                <c:pt idx="6">
                  <c:v>3.6680000000000001</c:v>
                </c:pt>
                <c:pt idx="7">
                  <c:v>7.6999999999999993</c:v>
                </c:pt>
                <c:pt idx="8">
                  <c:v>9.5569999999999986</c:v>
                </c:pt>
                <c:pt idx="9">
                  <c:v>7.2330000000000005</c:v>
                </c:pt>
                <c:pt idx="10">
                  <c:v>9.5449999999999999</c:v>
                </c:pt>
                <c:pt idx="11">
                  <c:v>6.2640000000000002</c:v>
                </c:pt>
                <c:pt idx="12">
                  <c:v>8.0920000000000005</c:v>
                </c:pt>
                <c:pt idx="13">
                  <c:v>11</c:v>
                </c:pt>
                <c:pt idx="14">
                  <c:v>7</c:v>
                </c:pt>
                <c:pt idx="15">
                  <c:v>3.5</c:v>
                </c:pt>
                <c:pt idx="16">
                  <c:v>6</c:v>
                </c:pt>
                <c:pt idx="17">
                  <c:v>4.6758713309999971</c:v>
                </c:pt>
                <c:pt idx="18">
                  <c:v>3.1350000000000007</c:v>
                </c:pt>
                <c:pt idx="19">
                  <c:v>3.1350000000000007</c:v>
                </c:pt>
                <c:pt idx="20">
                  <c:v>2.7699999999999996</c:v>
                </c:pt>
                <c:pt idx="21">
                  <c:v>2.4050000000000002</c:v>
                </c:pt>
                <c:pt idx="22">
                  <c:v>3.1350000000000007</c:v>
                </c:pt>
                <c:pt idx="23">
                  <c:v>3.5000000000000004</c:v>
                </c:pt>
                <c:pt idx="24">
                  <c:v>4.5949999999999998</c:v>
                </c:pt>
                <c:pt idx="25">
                  <c:v>4.5949999999999998</c:v>
                </c:pt>
                <c:pt idx="26">
                  <c:v>4.96</c:v>
                </c:pt>
                <c:pt idx="27">
                  <c:v>4.96</c:v>
                </c:pt>
                <c:pt idx="28">
                  <c:v>4.96</c:v>
                </c:pt>
                <c:pt idx="29">
                  <c:v>5.69</c:v>
                </c:pt>
                <c:pt idx="30">
                  <c:v>5.69</c:v>
                </c:pt>
                <c:pt idx="31">
                  <c:v>5.69</c:v>
                </c:pt>
                <c:pt idx="32">
                  <c:v>5.69</c:v>
                </c:pt>
                <c:pt idx="33">
                  <c:v>6.0549999999999997</c:v>
                </c:pt>
                <c:pt idx="34">
                  <c:v>6.0549999999999997</c:v>
                </c:pt>
                <c:pt idx="35">
                  <c:v>6.0549999999999997</c:v>
                </c:pt>
                <c:pt idx="36">
                  <c:v>6.42</c:v>
                </c:pt>
                <c:pt idx="37">
                  <c:v>6.42</c:v>
                </c:pt>
                <c:pt idx="38">
                  <c:v>6.42</c:v>
                </c:pt>
                <c:pt idx="39">
                  <c:v>6.42</c:v>
                </c:pt>
                <c:pt idx="40">
                  <c:v>6.42</c:v>
                </c:pt>
                <c:pt idx="41">
                  <c:v>6.42</c:v>
                </c:pt>
                <c:pt idx="42">
                  <c:v>6.42</c:v>
                </c:pt>
                <c:pt idx="43">
                  <c:v>6.42</c:v>
                </c:pt>
                <c:pt idx="44">
                  <c:v>6.42</c:v>
                </c:pt>
                <c:pt idx="45">
                  <c:v>7.15</c:v>
                </c:pt>
                <c:pt idx="46">
                  <c:v>7.15</c:v>
                </c:pt>
                <c:pt idx="47">
                  <c:v>7.15</c:v>
                </c:pt>
                <c:pt idx="48">
                  <c:v>7.15</c:v>
                </c:pt>
                <c:pt idx="49">
                  <c:v>7.15</c:v>
                </c:pt>
                <c:pt idx="50">
                  <c:v>7.15</c:v>
                </c:pt>
              </c:numCache>
            </c:numRef>
          </c:val>
          <c:extLst xmlns:c16r2="http://schemas.microsoft.com/office/drawing/2015/06/chart">
            <c:ext xmlns:c16="http://schemas.microsoft.com/office/drawing/2014/chart" uri="{C3380CC4-5D6E-409C-BE32-E72D297353CC}">
              <c16:uniqueId val="{00000004-C859-47E7-A037-BF09E738453E}"/>
            </c:ext>
          </c:extLst>
        </c:ser>
        <c:ser>
          <c:idx val="6"/>
          <c:order val="5"/>
          <c:tx>
            <c:strRef>
              <c:f>'5.15'!$N$13</c:f>
              <c:strCache>
                <c:ptCount val="1"/>
                <c:pt idx="0">
                  <c:v>LNG</c:v>
                </c:pt>
              </c:strCache>
            </c:strRef>
          </c:tx>
          <c:spPr>
            <a:solidFill>
              <a:srgbClr val="FFFF00"/>
            </a:solidFill>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'5.15'!$O$13:$BM$13</c:f>
              <c:numCache>
                <c:formatCode>0</c:formatCode>
                <c:ptCount val="51"/>
                <c:pt idx="0">
                  <c:v>0</c:v>
                </c:pt>
                <c:pt idx="1">
                  <c:v>0</c:v>
                </c:pt>
                <c:pt idx="2">
                  <c:v>0</c:v>
                </c:pt>
                <c:pt idx="3">
                  <c:v>0</c:v>
                </c:pt>
                <c:pt idx="4">
                  <c:v>0</c:v>
                </c:pt>
                <c:pt idx="5">
                  <c:v>0</c:v>
                </c:pt>
                <c:pt idx="6">
                  <c:v>0</c:v>
                </c:pt>
                <c:pt idx="7">
                  <c:v>0</c:v>
                </c:pt>
                <c:pt idx="8">
                  <c:v>0</c:v>
                </c:pt>
                <c:pt idx="9">
                  <c:v>6.4050000000000002</c:v>
                </c:pt>
                <c:pt idx="10">
                  <c:v>18.687999999999999</c:v>
                </c:pt>
                <c:pt idx="11">
                  <c:v>24.779</c:v>
                </c:pt>
                <c:pt idx="12">
                  <c:v>13.573</c:v>
                </c:pt>
                <c:pt idx="13">
                  <c:v>9</c:v>
                </c:pt>
                <c:pt idx="14">
                  <c:v>11</c:v>
                </c:pt>
                <c:pt idx="15">
                  <c:v>12.5</c:v>
                </c:pt>
                <c:pt idx="16">
                  <c:v>9.0488797600000002</c:v>
                </c:pt>
                <c:pt idx="17">
                  <c:v>5.2818590699999994</c:v>
                </c:pt>
                <c:pt idx="18">
                  <c:v>3.4570282999999993</c:v>
                </c:pt>
                <c:pt idx="19">
                  <c:v>3.8220282999999995</c:v>
                </c:pt>
                <c:pt idx="20">
                  <c:v>3.4570282999999993</c:v>
                </c:pt>
                <c:pt idx="21">
                  <c:v>2.3620282999999995</c:v>
                </c:pt>
                <c:pt idx="22">
                  <c:v>3.8220282999999995</c:v>
                </c:pt>
                <c:pt idx="23">
                  <c:v>5.2868094333333318</c:v>
                </c:pt>
                <c:pt idx="24">
                  <c:v>6.0168094333333322</c:v>
                </c:pt>
                <c:pt idx="25">
                  <c:v>6.7468094333333317</c:v>
                </c:pt>
                <c:pt idx="26">
                  <c:v>7.1118094333333319</c:v>
                </c:pt>
                <c:pt idx="27">
                  <c:v>7.4768094333333321</c:v>
                </c:pt>
                <c:pt idx="28">
                  <c:v>8.4900713833333317</c:v>
                </c:pt>
                <c:pt idx="29">
                  <c:v>8.8550713833333319</c:v>
                </c:pt>
                <c:pt idx="30">
                  <c:v>9.2200713833333321</c:v>
                </c:pt>
                <c:pt idx="31">
                  <c:v>9.5850713833333323</c:v>
                </c:pt>
                <c:pt idx="32">
                  <c:v>9.5850713833333323</c:v>
                </c:pt>
                <c:pt idx="33">
                  <c:v>9.5850713833333323</c:v>
                </c:pt>
                <c:pt idx="34">
                  <c:v>9.9500713833333325</c:v>
                </c:pt>
                <c:pt idx="35">
                  <c:v>9.9500713833333325</c:v>
                </c:pt>
                <c:pt idx="36">
                  <c:v>9.9500713833333325</c:v>
                </c:pt>
                <c:pt idx="37">
                  <c:v>10.315071383333333</c:v>
                </c:pt>
                <c:pt idx="38">
                  <c:v>10.315071383333333</c:v>
                </c:pt>
                <c:pt idx="39">
                  <c:v>10.315071383333333</c:v>
                </c:pt>
                <c:pt idx="40">
                  <c:v>10.680071383333331</c:v>
                </c:pt>
                <c:pt idx="41">
                  <c:v>10.680071383333331</c:v>
                </c:pt>
                <c:pt idx="42">
                  <c:v>10.680071383333331</c:v>
                </c:pt>
                <c:pt idx="43">
                  <c:v>11.045071383333331</c:v>
                </c:pt>
                <c:pt idx="44">
                  <c:v>11.045071383333331</c:v>
                </c:pt>
                <c:pt idx="45">
                  <c:v>11.045071383333331</c:v>
                </c:pt>
                <c:pt idx="46">
                  <c:v>11.045071383333331</c:v>
                </c:pt>
                <c:pt idx="47">
                  <c:v>11.045071383333331</c:v>
                </c:pt>
                <c:pt idx="48">
                  <c:v>11.045071383333331</c:v>
                </c:pt>
                <c:pt idx="49">
                  <c:v>11.045071383333331</c:v>
                </c:pt>
                <c:pt idx="50">
                  <c:v>11.045071383333331</c:v>
                </c:pt>
              </c:numCache>
            </c:numRef>
          </c:val>
          <c:extLst xmlns:c16r2="http://schemas.microsoft.com/office/drawing/2015/06/chart">
            <c:ext xmlns:c16="http://schemas.microsoft.com/office/drawing/2014/chart" uri="{C3380CC4-5D6E-409C-BE32-E72D297353CC}">
              <c16:uniqueId val="{00000005-C859-47E7-A037-BF09E738453E}"/>
            </c:ext>
          </c:extLst>
        </c:ser>
        <c:ser>
          <c:idx val="7"/>
          <c:order val="6"/>
          <c:tx>
            <c:strRef>
              <c:f>'5.15'!$N$14</c:f>
              <c:strCache>
                <c:ptCount val="1"/>
                <c:pt idx="0">
                  <c:v>Generic imports</c:v>
                </c:pt>
              </c:strCache>
            </c:strRef>
          </c:tx>
          <c:spPr>
            <a:pattFill prst="wdUpDiag">
              <a:fgClr>
                <a:srgbClr val="FFFF00"/>
              </a:fgClr>
              <a:bgClr>
                <a:srgbClr val="FF3399"/>
              </a:bgClr>
            </a:pattFill>
          </c:spP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'5.15'!$O$14:$BM$14</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0.33492174874823766</c:v>
                </c:pt>
                <c:pt idx="19">
                  <c:v>0.48723565666943797</c:v>
                </c:pt>
                <c:pt idx="20">
                  <c:v>0.5929196185197646</c:v>
                </c:pt>
                <c:pt idx="21">
                  <c:v>0.37158481174191754</c:v>
                </c:pt>
                <c:pt idx="22">
                  <c:v>0.73423159256008608</c:v>
                </c:pt>
                <c:pt idx="23">
                  <c:v>1.8985393922166638</c:v>
                </c:pt>
                <c:pt idx="24">
                  <c:v>6.1690660882802622</c:v>
                </c:pt>
                <c:pt idx="25">
                  <c:v>4.2544427085776713</c:v>
                </c:pt>
                <c:pt idx="26">
                  <c:v>4.6101572170574396</c:v>
                </c:pt>
                <c:pt idx="27">
                  <c:v>6.1056691382751191</c:v>
                </c:pt>
                <c:pt idx="28">
                  <c:v>6.5434694698171851</c:v>
                </c:pt>
                <c:pt idx="29">
                  <c:v>5.7853276119250348</c:v>
                </c:pt>
                <c:pt idx="30">
                  <c:v>9.0490555066225404</c:v>
                </c:pt>
                <c:pt idx="31">
                  <c:v>10.423683145768322</c:v>
                </c:pt>
                <c:pt idx="32">
                  <c:v>10.357385012655177</c:v>
                </c:pt>
                <c:pt idx="33">
                  <c:v>9.1774431410420405</c:v>
                </c:pt>
                <c:pt idx="34">
                  <c:v>10.492197823515273</c:v>
                </c:pt>
                <c:pt idx="35">
                  <c:v>10.100128896747229</c:v>
                </c:pt>
                <c:pt idx="36">
                  <c:v>11.297982933009674</c:v>
                </c:pt>
                <c:pt idx="37">
                  <c:v>10.9470465821242</c:v>
                </c:pt>
                <c:pt idx="38">
                  <c:v>12.493121142346931</c:v>
                </c:pt>
                <c:pt idx="39">
                  <c:v>12.723477234487442</c:v>
                </c:pt>
                <c:pt idx="40">
                  <c:v>10.908340869338886</c:v>
                </c:pt>
                <c:pt idx="41">
                  <c:v>11.264957730633926</c:v>
                </c:pt>
                <c:pt idx="42">
                  <c:v>11.830552313444548</c:v>
                </c:pt>
                <c:pt idx="43">
                  <c:v>12.41454072894417</c:v>
                </c:pt>
                <c:pt idx="44">
                  <c:v>12.986066613584798</c:v>
                </c:pt>
                <c:pt idx="45">
                  <c:v>13.226755121586669</c:v>
                </c:pt>
                <c:pt idx="46">
                  <c:v>13.263785049480106</c:v>
                </c:pt>
                <c:pt idx="47">
                  <c:v>13.828537381238286</c:v>
                </c:pt>
                <c:pt idx="48">
                  <c:v>14.294745639803585</c:v>
                </c:pt>
                <c:pt idx="49">
                  <c:v>14.866828879259479</c:v>
                </c:pt>
                <c:pt idx="50">
                  <c:v>15.552207724540617</c:v>
                </c:pt>
              </c:numCache>
            </c:numRef>
          </c:val>
          <c:extLst xmlns:c16r2="http://schemas.microsoft.com/office/drawing/2015/06/chart">
            <c:ext xmlns:c16="http://schemas.microsoft.com/office/drawing/2014/chart" uri="{C3380CC4-5D6E-409C-BE32-E72D297353CC}">
              <c16:uniqueId val="{00000006-C859-47E7-A037-BF09E738453E}"/>
            </c:ext>
          </c:extLst>
        </c:ser>
        <c:dLbls>
          <c:showLegendKey val="0"/>
          <c:showVal val="0"/>
          <c:showCatName val="0"/>
          <c:showSerName val="0"/>
          <c:showPercent val="0"/>
          <c:showBubbleSize val="0"/>
        </c:dLbls>
        <c:axId val="169147392"/>
        <c:axId val="168833792"/>
      </c:areaChart>
      <c:lineChart>
        <c:grouping val="standard"/>
        <c:varyColors val="0"/>
        <c:ser>
          <c:idx val="8"/>
          <c:order val="7"/>
          <c:tx>
            <c:strRef>
              <c:f>'5.15'!$N$16</c:f>
              <c:strCache>
                <c:ptCount val="1"/>
                <c:pt idx="0">
                  <c:v>Import dependency</c:v>
                </c:pt>
              </c:strCache>
            </c:strRef>
          </c:tx>
          <c:spPr>
            <a:ln>
              <a:solidFill>
                <a:schemeClr val="tx1"/>
              </a:solidFill>
            </a:ln>
          </c:spPr>
          <c:marker>
            <c:symbol val="none"/>
          </c:marker>
          <c:cat>
            <c:strRef>
              <c:f>'5.15'!$O$7:$BM$7</c:f>
              <c:strCache>
                <c:ptCount val="5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pt idx="31">
                  <c:v>2031</c:v>
                </c:pt>
                <c:pt idx="32">
                  <c:v>2032</c:v>
                </c:pt>
                <c:pt idx="33">
                  <c:v>2033</c:v>
                </c:pt>
                <c:pt idx="34">
                  <c:v>2034</c:v>
                </c:pt>
                <c:pt idx="35">
                  <c:v>2035</c:v>
                </c:pt>
                <c:pt idx="36">
                  <c:v>2036</c:v>
                </c:pt>
                <c:pt idx="37">
                  <c:v>2037</c:v>
                </c:pt>
                <c:pt idx="38">
                  <c:v>2038</c:v>
                </c:pt>
                <c:pt idx="39">
                  <c:v>2039</c:v>
                </c:pt>
                <c:pt idx="40">
                  <c:v>2040</c:v>
                </c:pt>
                <c:pt idx="41">
                  <c:v>2041</c:v>
                </c:pt>
                <c:pt idx="42">
                  <c:v>2042</c:v>
                </c:pt>
                <c:pt idx="43">
                  <c:v>2043</c:v>
                </c:pt>
                <c:pt idx="44">
                  <c:v>2044</c:v>
                </c:pt>
                <c:pt idx="45">
                  <c:v>2045</c:v>
                </c:pt>
                <c:pt idx="46">
                  <c:v>2046</c:v>
                </c:pt>
                <c:pt idx="47">
                  <c:v>2047</c:v>
                </c:pt>
                <c:pt idx="48">
                  <c:v>2048</c:v>
                </c:pt>
                <c:pt idx="49">
                  <c:v>2049</c:v>
                </c:pt>
                <c:pt idx="50">
                  <c:v>2050</c:v>
                </c:pt>
              </c:strCache>
            </c:strRef>
          </c:cat>
          <c:val>
            <c:numRef>
              <c:f>'5.15'!$O$16:$BM$16</c:f>
              <c:numCache>
                <c:formatCode>0%</c:formatCode>
                <c:ptCount val="51"/>
                <c:pt idx="0">
                  <c:v>1.418198761381506E-2</c:v>
                </c:pt>
                <c:pt idx="1">
                  <c:v>1.6577479004399077E-2</c:v>
                </c:pt>
                <c:pt idx="2">
                  <c:v>3.8938752687342731E-2</c:v>
                </c:pt>
                <c:pt idx="3">
                  <c:v>5.3328760266226655E-2</c:v>
                </c:pt>
                <c:pt idx="4">
                  <c:v>9.0708752345667124E-2</c:v>
                </c:pt>
                <c:pt idx="5">
                  <c:v>0.11523181458835774</c:v>
                </c:pt>
                <c:pt idx="6">
                  <c:v>0.17178334885911123</c:v>
                </c:pt>
                <c:pt idx="7">
                  <c:v>0.27836776404111652</c:v>
                </c:pt>
                <c:pt idx="8">
                  <c:v>0.34273934512680371</c:v>
                </c:pt>
                <c:pt idx="9">
                  <c:v>0.3728595377799066</c:v>
                </c:pt>
                <c:pt idx="10">
                  <c:v>0.47605088299044168</c:v>
                </c:pt>
                <c:pt idx="11">
                  <c:v>0.54989346775450809</c:v>
                </c:pt>
                <c:pt idx="12">
                  <c:v>0.56374792250073991</c:v>
                </c:pt>
                <c:pt idx="13">
                  <c:v>0.60493827160493829</c:v>
                </c:pt>
                <c:pt idx="14">
                  <c:v>0.58108108108108103</c:v>
                </c:pt>
                <c:pt idx="15">
                  <c:v>0.57692307692307687</c:v>
                </c:pt>
                <c:pt idx="16">
                  <c:v>0.54392949981328131</c:v>
                </c:pt>
                <c:pt idx="17">
                  <c:v>0.51362068443715492</c:v>
                </c:pt>
                <c:pt idx="18">
                  <c:v>0.51859609153564679</c:v>
                </c:pt>
                <c:pt idx="19">
                  <c:v>0.52994548465706004</c:v>
                </c:pt>
                <c:pt idx="20">
                  <c:v>0.52361889120231786</c:v>
                </c:pt>
                <c:pt idx="21">
                  <c:v>0.51446460748561285</c:v>
                </c:pt>
                <c:pt idx="22">
                  <c:v>0.54267843402234095</c:v>
                </c:pt>
                <c:pt idx="23">
                  <c:v>0.5815982536078772</c:v>
                </c:pt>
                <c:pt idx="24">
                  <c:v>0.63663246249975625</c:v>
                </c:pt>
                <c:pt idx="25">
                  <c:v>0.64334314116550095</c:v>
                </c:pt>
                <c:pt idx="26">
                  <c:v>0.65360802805141582</c:v>
                </c:pt>
                <c:pt idx="27">
                  <c:v>0.6708950457768319</c:v>
                </c:pt>
                <c:pt idx="28">
                  <c:v>0.69024983248324356</c:v>
                </c:pt>
                <c:pt idx="29">
                  <c:v>0.70199335968632326</c:v>
                </c:pt>
                <c:pt idx="30">
                  <c:v>0.71348694874785201</c:v>
                </c:pt>
                <c:pt idx="31">
                  <c:v>0.73553505861792745</c:v>
                </c:pt>
                <c:pt idx="32">
                  <c:v>0.74603181056895285</c:v>
                </c:pt>
                <c:pt idx="33">
                  <c:v>0.75746761648851191</c:v>
                </c:pt>
                <c:pt idx="34">
                  <c:v>0.77755003658010902</c:v>
                </c:pt>
                <c:pt idx="35">
                  <c:v>0.78534428615934659</c:v>
                </c:pt>
                <c:pt idx="36">
                  <c:v>0.80230116892060799</c:v>
                </c:pt>
                <c:pt idx="37">
                  <c:v>0.81481114202851512</c:v>
                </c:pt>
                <c:pt idx="38">
                  <c:v>0.83063628657809085</c:v>
                </c:pt>
                <c:pt idx="39">
                  <c:v>0.83989593272509633</c:v>
                </c:pt>
                <c:pt idx="40">
                  <c:v>0.8380258308213594</c:v>
                </c:pt>
                <c:pt idx="41">
                  <c:v>0.84325029310344846</c:v>
                </c:pt>
                <c:pt idx="42">
                  <c:v>0.84761366161794771</c:v>
                </c:pt>
                <c:pt idx="43">
                  <c:v>0.85200107096815991</c:v>
                </c:pt>
                <c:pt idx="44">
                  <c:v>0.85671456132249324</c:v>
                </c:pt>
                <c:pt idx="45">
                  <c:v>0.86207716624636399</c:v>
                </c:pt>
                <c:pt idx="46">
                  <c:v>0.86092367905573375</c:v>
                </c:pt>
                <c:pt idx="47">
                  <c:v>0.86450422469789212</c:v>
                </c:pt>
                <c:pt idx="48">
                  <c:v>0.86988537810393252</c:v>
                </c:pt>
                <c:pt idx="49">
                  <c:v>0.87451688087639656</c:v>
                </c:pt>
                <c:pt idx="50">
                  <c:v>0.87801592696921205</c:v>
                </c:pt>
              </c:numCache>
            </c:numRef>
          </c:val>
          <c:smooth val="0"/>
          <c:extLst xmlns:c16r2="http://schemas.microsoft.com/office/drawing/2015/06/chart">
            <c:ext xmlns:c16="http://schemas.microsoft.com/office/drawing/2014/chart" uri="{C3380CC4-5D6E-409C-BE32-E72D297353CC}">
              <c16:uniqueId val="{00000007-C859-47E7-A037-BF09E738453E}"/>
            </c:ext>
          </c:extLst>
        </c:ser>
        <c:dLbls>
          <c:showLegendKey val="0"/>
          <c:showVal val="0"/>
          <c:showCatName val="0"/>
          <c:showSerName val="0"/>
          <c:showPercent val="0"/>
          <c:showBubbleSize val="0"/>
        </c:dLbls>
        <c:marker val="1"/>
        <c:smooth val="0"/>
        <c:axId val="168850176"/>
        <c:axId val="168835712"/>
      </c:lineChart>
      <c:catAx>
        <c:axId val="169147392"/>
        <c:scaling>
          <c:orientation val="minMax"/>
        </c:scaling>
        <c:delete val="0"/>
        <c:axPos val="b"/>
        <c:numFmt formatCode="General" sourceLinked="0"/>
        <c:majorTickMark val="out"/>
        <c:minorTickMark val="none"/>
        <c:tickLblPos val="nextTo"/>
        <c:txPr>
          <a:bodyPr rot="0" vert="horz"/>
          <a:lstStyle/>
          <a:p>
            <a:pPr>
              <a:defRPr/>
            </a:pPr>
            <a:endParaRPr lang="en-US"/>
          </a:p>
        </c:txPr>
        <c:crossAx val="168833792"/>
        <c:crosses val="autoZero"/>
        <c:auto val="1"/>
        <c:lblAlgn val="ctr"/>
        <c:lblOffset val="100"/>
        <c:tickLblSkip val="5"/>
        <c:tickMarkSkip val="5"/>
        <c:noMultiLvlLbl val="0"/>
      </c:catAx>
      <c:valAx>
        <c:axId val="168833792"/>
        <c:scaling>
          <c:orientation val="minMax"/>
        </c:scaling>
        <c:delete val="0"/>
        <c:axPos val="l"/>
        <c:majorGridlines/>
        <c:title>
          <c:tx>
            <c:rich>
              <a:bodyPr rot="-5400000" vert="horz"/>
              <a:lstStyle/>
              <a:p>
                <a:pPr algn="ctr" rtl="0">
                  <a:defRPr/>
                </a:pPr>
                <a:r>
                  <a:rPr lang="en-US"/>
                  <a:t>Annual</a:t>
                </a:r>
                <a:r>
                  <a:rPr lang="en-US" baseline="0"/>
                  <a:t> gas </a:t>
                </a:r>
                <a:r>
                  <a:rPr lang="en-US"/>
                  <a:t> supply (bcm)</a:t>
                </a:r>
                <a:endParaRPr lang="en-GB"/>
              </a:p>
              <a:p>
                <a:pPr algn="ctr" rtl="0">
                  <a:defRPr/>
                </a:pPr>
                <a:endParaRPr lang="en-US"/>
              </a:p>
            </c:rich>
          </c:tx>
          <c:overlay val="0"/>
        </c:title>
        <c:numFmt formatCode="General" sourceLinked="0"/>
        <c:majorTickMark val="out"/>
        <c:minorTickMark val="none"/>
        <c:tickLblPos val="nextTo"/>
        <c:crossAx val="169147392"/>
        <c:crosses val="autoZero"/>
        <c:crossBetween val="between"/>
      </c:valAx>
      <c:valAx>
        <c:axId val="168835712"/>
        <c:scaling>
          <c:orientation val="minMax"/>
          <c:max val="1"/>
        </c:scaling>
        <c:delete val="0"/>
        <c:axPos val="r"/>
        <c:title>
          <c:tx>
            <c:rich>
              <a:bodyPr rot="-5400000" vert="horz"/>
              <a:lstStyle/>
              <a:p>
                <a:pPr>
                  <a:defRPr/>
                </a:pPr>
                <a:r>
                  <a:rPr lang="en-US"/>
                  <a:t>Import dependency (%)</a:t>
                </a:r>
              </a:p>
            </c:rich>
          </c:tx>
          <c:overlay val="0"/>
        </c:title>
        <c:numFmt formatCode="0%" sourceLinked="0"/>
        <c:majorTickMark val="out"/>
        <c:minorTickMark val="none"/>
        <c:tickLblPos val="nextTo"/>
        <c:crossAx val="168850176"/>
        <c:crosses val="max"/>
        <c:crossBetween val="between"/>
      </c:valAx>
      <c:catAx>
        <c:axId val="168850176"/>
        <c:scaling>
          <c:orientation val="minMax"/>
        </c:scaling>
        <c:delete val="1"/>
        <c:axPos val="b"/>
        <c:numFmt formatCode="General" sourceLinked="1"/>
        <c:majorTickMark val="out"/>
        <c:minorTickMark val="none"/>
        <c:tickLblPos val="nextTo"/>
        <c:crossAx val="168835712"/>
        <c:crosses val="autoZero"/>
        <c:auto val="1"/>
        <c:lblAlgn val="ctr"/>
        <c:lblOffset val="100"/>
        <c:noMultiLvlLbl val="0"/>
      </c:catAx>
    </c:plotArea>
    <c:legend>
      <c:legendPos val="b"/>
      <c:layout>
        <c:manualLayout>
          <c:xMode val="edge"/>
          <c:yMode val="edge"/>
          <c:x val="9.9029716621579205E-3"/>
          <c:y val="0.86093920082869846"/>
          <c:w val="0.98315992721239931"/>
          <c:h val="0.13597909085564841"/>
        </c:manualLayout>
      </c:layout>
      <c:overlay val="0"/>
      <c:spPr>
        <a:ln>
          <a:noFill/>
        </a:ln>
      </c:spPr>
    </c:legend>
    <c:plotVisOnly val="1"/>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58609708896927E-2"/>
          <c:y val="3.0622541375482103E-2"/>
          <c:w val="0.89483654352929276"/>
          <c:h val="0.93435961081157259"/>
        </c:manualLayout>
      </c:layout>
      <c:barChart>
        <c:barDir val="col"/>
        <c:grouping val="stacked"/>
        <c:varyColors val="0"/>
        <c:ser>
          <c:idx val="0"/>
          <c:order val="0"/>
          <c:tx>
            <c:strRef>
              <c:f>'5.16'!$M$9</c:f>
              <c:strCache>
                <c:ptCount val="1"/>
                <c:pt idx="0">
                  <c:v>Summer</c:v>
                </c:pt>
              </c:strCache>
            </c:strRef>
          </c:tx>
          <c:spPr>
            <a:noFill/>
          </c:spPr>
          <c:invertIfNegative val="0"/>
          <c:dPt>
            <c:idx val="6"/>
            <c:invertIfNegative val="0"/>
            <c:bubble3D val="0"/>
            <c:spPr>
              <a:solidFill>
                <a:srgbClr val="FFFF00"/>
              </a:solidFill>
            </c:spPr>
            <c:extLst xmlns:c16r2="http://schemas.microsoft.com/office/drawing/2015/06/chart">
              <c:ext xmlns:c16="http://schemas.microsoft.com/office/drawing/2014/chart" uri="{C3380CC4-5D6E-409C-BE32-E72D297353CC}">
                <c16:uniqueId val="{00000001-CAB8-4EE9-86CA-BB6893546A35}"/>
              </c:ext>
            </c:extLst>
          </c:dPt>
          <c:cat>
            <c:multiLvlStrRef>
              <c:f>'5.16'!$N$7:$Y$8</c:f>
              <c:multiLvlStrCache>
                <c:ptCount val="12"/>
                <c:lvl>
                  <c:pt idx="0">
                    <c:v>Summer</c:v>
                  </c:pt>
                  <c:pt idx="1">
                    <c:v>Winter</c:v>
                  </c:pt>
                  <c:pt idx="2">
                    <c:v>Summer</c:v>
                  </c:pt>
                  <c:pt idx="3">
                    <c:v>Winter</c:v>
                  </c:pt>
                  <c:pt idx="4">
                    <c:v>Summer</c:v>
                  </c:pt>
                  <c:pt idx="5">
                    <c:v>Winter</c:v>
                  </c:pt>
                  <c:pt idx="6">
                    <c:v>Summer</c:v>
                  </c:pt>
                  <c:pt idx="7">
                    <c:v>Winter</c:v>
                  </c:pt>
                  <c:pt idx="8">
                    <c:v>Summer</c:v>
                  </c:pt>
                  <c:pt idx="9">
                    <c:v>Winter</c:v>
                  </c:pt>
                  <c:pt idx="10">
                    <c:v>Summer</c:v>
                  </c:pt>
                  <c:pt idx="11">
                    <c:v>Winter</c:v>
                  </c:pt>
                </c:lvl>
                <c:lvl>
                  <c:pt idx="0">
                    <c:v>UKCS</c:v>
                  </c:pt>
                  <c:pt idx="2">
                    <c:v>Norway</c:v>
                  </c:pt>
                  <c:pt idx="4">
                    <c:v>BBL</c:v>
                  </c:pt>
                  <c:pt idx="6">
                    <c:v>IUK</c:v>
                  </c:pt>
                  <c:pt idx="8">
                    <c:v>LNG</c:v>
                  </c:pt>
                  <c:pt idx="10">
                    <c:v>Storage</c:v>
                  </c:pt>
                </c:lvl>
              </c:multiLvlStrCache>
            </c:multiLvlStrRef>
          </c:cat>
          <c:val>
            <c:numRef>
              <c:f>'5.16'!$N$9:$Y$9</c:f>
              <c:numCache>
                <c:formatCode>0</c:formatCode>
                <c:ptCount val="12"/>
                <c:pt idx="0">
                  <c:v>53</c:v>
                </c:pt>
                <c:pt idx="2">
                  <c:v>27</c:v>
                </c:pt>
                <c:pt idx="4">
                  <c:v>0</c:v>
                </c:pt>
                <c:pt idx="6">
                  <c:v>-59.292527999999997</c:v>
                </c:pt>
                <c:pt idx="8">
                  <c:v>6</c:v>
                </c:pt>
                <c:pt idx="10">
                  <c:v>0</c:v>
                </c:pt>
              </c:numCache>
            </c:numRef>
          </c:val>
          <c:extLst xmlns:c16r2="http://schemas.microsoft.com/office/drawing/2015/06/chart">
            <c:ext xmlns:c16="http://schemas.microsoft.com/office/drawing/2014/chart" uri="{C3380CC4-5D6E-409C-BE32-E72D297353CC}">
              <c16:uniqueId val="{00000002-CAB8-4EE9-86CA-BB6893546A35}"/>
            </c:ext>
          </c:extLst>
        </c:ser>
        <c:ser>
          <c:idx val="1"/>
          <c:order val="1"/>
          <c:tx>
            <c:strRef>
              <c:f>'5.16'!$M$10</c:f>
              <c:strCache>
                <c:ptCount val="1"/>
              </c:strCache>
            </c:strRef>
          </c:tx>
          <c:spPr>
            <a:solidFill>
              <a:srgbClr val="FFFF00"/>
            </a:solidFill>
          </c:spPr>
          <c:invertIfNegative val="0"/>
          <c:dPt>
            <c:idx val="0"/>
            <c:invertIfNegative val="0"/>
            <c:bubble3D val="0"/>
            <c:extLst xmlns:c16r2="http://schemas.microsoft.com/office/drawing/2015/06/chart">
              <c:ext xmlns:c16="http://schemas.microsoft.com/office/drawing/2014/chart" uri="{C3380CC4-5D6E-409C-BE32-E72D297353CC}">
                <c16:uniqueId val="{00000003-CAB8-4EE9-86CA-BB6893546A35}"/>
              </c:ext>
            </c:extLst>
          </c:dPt>
          <c:dPt>
            <c:idx val="2"/>
            <c:invertIfNegative val="0"/>
            <c:bubble3D val="0"/>
            <c:extLst xmlns:c16r2="http://schemas.microsoft.com/office/drawing/2015/06/chart">
              <c:ext xmlns:c16="http://schemas.microsoft.com/office/drawing/2014/chart" uri="{C3380CC4-5D6E-409C-BE32-E72D297353CC}">
                <c16:uniqueId val="{00000004-CAB8-4EE9-86CA-BB6893546A35}"/>
              </c:ext>
            </c:extLst>
          </c:dPt>
          <c:dPt>
            <c:idx val="4"/>
            <c:invertIfNegative val="0"/>
            <c:bubble3D val="0"/>
            <c:extLst xmlns:c16r2="http://schemas.microsoft.com/office/drawing/2015/06/chart">
              <c:ext xmlns:c16="http://schemas.microsoft.com/office/drawing/2014/chart" uri="{C3380CC4-5D6E-409C-BE32-E72D297353CC}">
                <c16:uniqueId val="{00000005-CAB8-4EE9-86CA-BB6893546A35}"/>
              </c:ext>
            </c:extLst>
          </c:dPt>
          <c:dPt>
            <c:idx val="6"/>
            <c:invertIfNegative val="0"/>
            <c:bubble3D val="0"/>
            <c:extLst xmlns:c16r2="http://schemas.microsoft.com/office/drawing/2015/06/chart">
              <c:ext xmlns:c16="http://schemas.microsoft.com/office/drawing/2014/chart" uri="{C3380CC4-5D6E-409C-BE32-E72D297353CC}">
                <c16:uniqueId val="{00000006-CAB8-4EE9-86CA-BB6893546A35}"/>
              </c:ext>
            </c:extLst>
          </c:dPt>
          <c:dPt>
            <c:idx val="8"/>
            <c:invertIfNegative val="0"/>
            <c:bubble3D val="0"/>
            <c:extLst xmlns:c16r2="http://schemas.microsoft.com/office/drawing/2015/06/chart">
              <c:ext xmlns:c16="http://schemas.microsoft.com/office/drawing/2014/chart" uri="{C3380CC4-5D6E-409C-BE32-E72D297353CC}">
                <c16:uniqueId val="{00000007-CAB8-4EE9-86CA-BB6893546A35}"/>
              </c:ext>
            </c:extLst>
          </c:dPt>
          <c:dPt>
            <c:idx val="10"/>
            <c:invertIfNegative val="0"/>
            <c:bubble3D val="0"/>
            <c:extLst xmlns:c16r2="http://schemas.microsoft.com/office/drawing/2015/06/chart">
              <c:ext xmlns:c16="http://schemas.microsoft.com/office/drawing/2014/chart" uri="{C3380CC4-5D6E-409C-BE32-E72D297353CC}">
                <c16:uniqueId val="{00000008-CAB8-4EE9-86CA-BB6893546A35}"/>
              </c:ext>
            </c:extLst>
          </c:dPt>
          <c:cat>
            <c:multiLvlStrRef>
              <c:f>'5.16'!$N$7:$Y$8</c:f>
              <c:multiLvlStrCache>
                <c:ptCount val="12"/>
                <c:lvl>
                  <c:pt idx="0">
                    <c:v>Summer</c:v>
                  </c:pt>
                  <c:pt idx="1">
                    <c:v>Winter</c:v>
                  </c:pt>
                  <c:pt idx="2">
                    <c:v>Summer</c:v>
                  </c:pt>
                  <c:pt idx="3">
                    <c:v>Winter</c:v>
                  </c:pt>
                  <c:pt idx="4">
                    <c:v>Summer</c:v>
                  </c:pt>
                  <c:pt idx="5">
                    <c:v>Winter</c:v>
                  </c:pt>
                  <c:pt idx="6">
                    <c:v>Summer</c:v>
                  </c:pt>
                  <c:pt idx="7">
                    <c:v>Winter</c:v>
                  </c:pt>
                  <c:pt idx="8">
                    <c:v>Summer</c:v>
                  </c:pt>
                  <c:pt idx="9">
                    <c:v>Winter</c:v>
                  </c:pt>
                  <c:pt idx="10">
                    <c:v>Summer</c:v>
                  </c:pt>
                  <c:pt idx="11">
                    <c:v>Winter</c:v>
                  </c:pt>
                </c:lvl>
                <c:lvl>
                  <c:pt idx="0">
                    <c:v>UKCS</c:v>
                  </c:pt>
                  <c:pt idx="2">
                    <c:v>Norway</c:v>
                  </c:pt>
                  <c:pt idx="4">
                    <c:v>BBL</c:v>
                  </c:pt>
                  <c:pt idx="6">
                    <c:v>IUK</c:v>
                  </c:pt>
                  <c:pt idx="8">
                    <c:v>LNG</c:v>
                  </c:pt>
                  <c:pt idx="10">
                    <c:v>Storage</c:v>
                  </c:pt>
                </c:lvl>
              </c:multiLvlStrCache>
            </c:multiLvlStrRef>
          </c:cat>
          <c:val>
            <c:numRef>
              <c:f>'5.16'!$N$10:$Y$10</c:f>
              <c:numCache>
                <c:formatCode>0</c:formatCode>
                <c:ptCount val="12"/>
                <c:pt idx="0">
                  <c:v>58</c:v>
                </c:pt>
                <c:pt idx="2">
                  <c:v>82</c:v>
                </c:pt>
                <c:pt idx="4">
                  <c:v>3</c:v>
                </c:pt>
                <c:pt idx="6">
                  <c:v>0</c:v>
                </c:pt>
                <c:pt idx="8">
                  <c:v>44</c:v>
                </c:pt>
                <c:pt idx="10">
                  <c:v>69</c:v>
                </c:pt>
              </c:numCache>
            </c:numRef>
          </c:val>
          <c:extLst xmlns:c16r2="http://schemas.microsoft.com/office/drawing/2015/06/chart">
            <c:ext xmlns:c16="http://schemas.microsoft.com/office/drawing/2014/chart" uri="{C3380CC4-5D6E-409C-BE32-E72D297353CC}">
              <c16:uniqueId val="{00000009-CAB8-4EE9-86CA-BB6893546A35}"/>
            </c:ext>
          </c:extLst>
        </c:ser>
        <c:ser>
          <c:idx val="2"/>
          <c:order val="2"/>
          <c:tx>
            <c:strRef>
              <c:f>'5.16'!$M$11</c:f>
              <c:strCache>
                <c:ptCount val="1"/>
              </c:strCache>
            </c:strRef>
          </c:tx>
          <c:invertIfNegative val="0"/>
          <c:cat>
            <c:multiLvlStrRef>
              <c:f>'5.16'!$N$7:$Y$8</c:f>
              <c:multiLvlStrCache>
                <c:ptCount val="12"/>
                <c:lvl>
                  <c:pt idx="0">
                    <c:v>Summer</c:v>
                  </c:pt>
                  <c:pt idx="1">
                    <c:v>Winter</c:v>
                  </c:pt>
                  <c:pt idx="2">
                    <c:v>Summer</c:v>
                  </c:pt>
                  <c:pt idx="3">
                    <c:v>Winter</c:v>
                  </c:pt>
                  <c:pt idx="4">
                    <c:v>Summer</c:v>
                  </c:pt>
                  <c:pt idx="5">
                    <c:v>Winter</c:v>
                  </c:pt>
                  <c:pt idx="6">
                    <c:v>Summer</c:v>
                  </c:pt>
                  <c:pt idx="7">
                    <c:v>Winter</c:v>
                  </c:pt>
                  <c:pt idx="8">
                    <c:v>Summer</c:v>
                  </c:pt>
                  <c:pt idx="9">
                    <c:v>Winter</c:v>
                  </c:pt>
                  <c:pt idx="10">
                    <c:v>Summer</c:v>
                  </c:pt>
                  <c:pt idx="11">
                    <c:v>Winter</c:v>
                  </c:pt>
                </c:lvl>
                <c:lvl>
                  <c:pt idx="0">
                    <c:v>UKCS</c:v>
                  </c:pt>
                  <c:pt idx="2">
                    <c:v>Norway</c:v>
                  </c:pt>
                  <c:pt idx="4">
                    <c:v>BBL</c:v>
                  </c:pt>
                  <c:pt idx="6">
                    <c:v>IUK</c:v>
                  </c:pt>
                  <c:pt idx="8">
                    <c:v>LNG</c:v>
                  </c:pt>
                  <c:pt idx="10">
                    <c:v>Storage</c:v>
                  </c:pt>
                </c:lvl>
              </c:multiLvlStrCache>
            </c:multiLvlStrRef>
          </c:cat>
          <c:val>
            <c:numRef>
              <c:f>'5.16'!$N$11:$Y$11</c:f>
              <c:numCache>
                <c:formatCode>General</c:formatCode>
                <c:ptCount val="12"/>
              </c:numCache>
            </c:numRef>
          </c:val>
          <c:extLst xmlns:c16r2="http://schemas.microsoft.com/office/drawing/2015/06/chart">
            <c:ext xmlns:c16="http://schemas.microsoft.com/office/drawing/2014/chart" uri="{C3380CC4-5D6E-409C-BE32-E72D297353CC}">
              <c16:uniqueId val="{0000000A-CAB8-4EE9-86CA-BB6893546A35}"/>
            </c:ext>
          </c:extLst>
        </c:ser>
        <c:ser>
          <c:idx val="3"/>
          <c:order val="3"/>
          <c:tx>
            <c:strRef>
              <c:f>'5.16'!$M$12</c:f>
              <c:strCache>
                <c:ptCount val="1"/>
                <c:pt idx="0">
                  <c:v>Winter</c:v>
                </c:pt>
              </c:strCache>
            </c:strRef>
          </c:tx>
          <c:spPr>
            <a:noFill/>
          </c:spPr>
          <c:invertIfNegative val="0"/>
          <c:cat>
            <c:multiLvlStrRef>
              <c:f>'5.16'!$N$7:$Y$8</c:f>
              <c:multiLvlStrCache>
                <c:ptCount val="12"/>
                <c:lvl>
                  <c:pt idx="0">
                    <c:v>Summer</c:v>
                  </c:pt>
                  <c:pt idx="1">
                    <c:v>Winter</c:v>
                  </c:pt>
                  <c:pt idx="2">
                    <c:v>Summer</c:v>
                  </c:pt>
                  <c:pt idx="3">
                    <c:v>Winter</c:v>
                  </c:pt>
                  <c:pt idx="4">
                    <c:v>Summer</c:v>
                  </c:pt>
                  <c:pt idx="5">
                    <c:v>Winter</c:v>
                  </c:pt>
                  <c:pt idx="6">
                    <c:v>Summer</c:v>
                  </c:pt>
                  <c:pt idx="7">
                    <c:v>Winter</c:v>
                  </c:pt>
                  <c:pt idx="8">
                    <c:v>Summer</c:v>
                  </c:pt>
                  <c:pt idx="9">
                    <c:v>Winter</c:v>
                  </c:pt>
                  <c:pt idx="10">
                    <c:v>Summer</c:v>
                  </c:pt>
                  <c:pt idx="11">
                    <c:v>Winter</c:v>
                  </c:pt>
                </c:lvl>
                <c:lvl>
                  <c:pt idx="0">
                    <c:v>UKCS</c:v>
                  </c:pt>
                  <c:pt idx="2">
                    <c:v>Norway</c:v>
                  </c:pt>
                  <c:pt idx="4">
                    <c:v>BBL</c:v>
                  </c:pt>
                  <c:pt idx="6">
                    <c:v>IUK</c:v>
                  </c:pt>
                  <c:pt idx="8">
                    <c:v>LNG</c:v>
                  </c:pt>
                  <c:pt idx="10">
                    <c:v>Storage</c:v>
                  </c:pt>
                </c:lvl>
              </c:multiLvlStrCache>
            </c:multiLvlStrRef>
          </c:cat>
          <c:val>
            <c:numRef>
              <c:f>'5.16'!$N$12:$Y$12</c:f>
              <c:numCache>
                <c:formatCode>0</c:formatCode>
                <c:ptCount val="12"/>
                <c:pt idx="1">
                  <c:v>62</c:v>
                </c:pt>
                <c:pt idx="3">
                  <c:v>53</c:v>
                </c:pt>
                <c:pt idx="5">
                  <c:v>0</c:v>
                </c:pt>
                <c:pt idx="7">
                  <c:v>0</c:v>
                </c:pt>
                <c:pt idx="9">
                  <c:v>5</c:v>
                </c:pt>
                <c:pt idx="11">
                  <c:v>0</c:v>
                </c:pt>
              </c:numCache>
            </c:numRef>
          </c:val>
          <c:extLst xmlns:c16r2="http://schemas.microsoft.com/office/drawing/2015/06/chart">
            <c:ext xmlns:c16="http://schemas.microsoft.com/office/drawing/2014/chart" uri="{C3380CC4-5D6E-409C-BE32-E72D297353CC}">
              <c16:uniqueId val="{0000000B-CAB8-4EE9-86CA-BB6893546A35}"/>
            </c:ext>
          </c:extLst>
        </c:ser>
        <c:ser>
          <c:idx val="4"/>
          <c:order val="4"/>
          <c:tx>
            <c:strRef>
              <c:f>'5.16'!$M$13</c:f>
              <c:strCache>
                <c:ptCount val="1"/>
              </c:strCache>
            </c:strRef>
          </c:tx>
          <c:spPr>
            <a:solidFill>
              <a:srgbClr val="0070C0"/>
            </a:solidFill>
          </c:spPr>
          <c:invertIfNegative val="0"/>
          <c:dPt>
            <c:idx val="1"/>
            <c:invertIfNegative val="0"/>
            <c:bubble3D val="0"/>
            <c:extLst xmlns:c16r2="http://schemas.microsoft.com/office/drawing/2015/06/chart">
              <c:ext xmlns:c16="http://schemas.microsoft.com/office/drawing/2014/chart" uri="{C3380CC4-5D6E-409C-BE32-E72D297353CC}">
                <c16:uniqueId val="{0000000C-CAB8-4EE9-86CA-BB6893546A35}"/>
              </c:ext>
            </c:extLst>
          </c:dPt>
          <c:dPt>
            <c:idx val="3"/>
            <c:invertIfNegative val="0"/>
            <c:bubble3D val="0"/>
            <c:extLst xmlns:c16r2="http://schemas.microsoft.com/office/drawing/2015/06/chart">
              <c:ext xmlns:c16="http://schemas.microsoft.com/office/drawing/2014/chart" uri="{C3380CC4-5D6E-409C-BE32-E72D297353CC}">
                <c16:uniqueId val="{0000000D-CAB8-4EE9-86CA-BB6893546A35}"/>
              </c:ext>
            </c:extLst>
          </c:dPt>
          <c:dPt>
            <c:idx val="5"/>
            <c:invertIfNegative val="0"/>
            <c:bubble3D val="0"/>
            <c:extLst xmlns:c16r2="http://schemas.microsoft.com/office/drawing/2015/06/chart">
              <c:ext xmlns:c16="http://schemas.microsoft.com/office/drawing/2014/chart" uri="{C3380CC4-5D6E-409C-BE32-E72D297353CC}">
                <c16:uniqueId val="{0000000E-CAB8-4EE9-86CA-BB6893546A35}"/>
              </c:ext>
            </c:extLst>
          </c:dPt>
          <c:dPt>
            <c:idx val="7"/>
            <c:invertIfNegative val="0"/>
            <c:bubble3D val="0"/>
            <c:extLst xmlns:c16r2="http://schemas.microsoft.com/office/drawing/2015/06/chart">
              <c:ext xmlns:c16="http://schemas.microsoft.com/office/drawing/2014/chart" uri="{C3380CC4-5D6E-409C-BE32-E72D297353CC}">
                <c16:uniqueId val="{0000000F-CAB8-4EE9-86CA-BB6893546A35}"/>
              </c:ext>
            </c:extLst>
          </c:dPt>
          <c:dPt>
            <c:idx val="9"/>
            <c:invertIfNegative val="0"/>
            <c:bubble3D val="0"/>
            <c:extLst xmlns:c16r2="http://schemas.microsoft.com/office/drawing/2015/06/chart">
              <c:ext xmlns:c16="http://schemas.microsoft.com/office/drawing/2014/chart" uri="{C3380CC4-5D6E-409C-BE32-E72D297353CC}">
                <c16:uniqueId val="{00000010-CAB8-4EE9-86CA-BB6893546A35}"/>
              </c:ext>
            </c:extLst>
          </c:dPt>
          <c:dPt>
            <c:idx val="11"/>
            <c:invertIfNegative val="0"/>
            <c:bubble3D val="0"/>
            <c:extLst xmlns:c16r2="http://schemas.microsoft.com/office/drawing/2015/06/chart">
              <c:ext xmlns:c16="http://schemas.microsoft.com/office/drawing/2014/chart" uri="{C3380CC4-5D6E-409C-BE32-E72D297353CC}">
                <c16:uniqueId val="{00000011-CAB8-4EE9-86CA-BB6893546A35}"/>
              </c:ext>
            </c:extLst>
          </c:dPt>
          <c:cat>
            <c:multiLvlStrRef>
              <c:f>'5.16'!$N$7:$Y$8</c:f>
              <c:multiLvlStrCache>
                <c:ptCount val="12"/>
                <c:lvl>
                  <c:pt idx="0">
                    <c:v>Summer</c:v>
                  </c:pt>
                  <c:pt idx="1">
                    <c:v>Winter</c:v>
                  </c:pt>
                  <c:pt idx="2">
                    <c:v>Summer</c:v>
                  </c:pt>
                  <c:pt idx="3">
                    <c:v>Winter</c:v>
                  </c:pt>
                  <c:pt idx="4">
                    <c:v>Summer</c:v>
                  </c:pt>
                  <c:pt idx="5">
                    <c:v>Winter</c:v>
                  </c:pt>
                  <c:pt idx="6">
                    <c:v>Summer</c:v>
                  </c:pt>
                  <c:pt idx="7">
                    <c:v>Winter</c:v>
                  </c:pt>
                  <c:pt idx="8">
                    <c:v>Summer</c:v>
                  </c:pt>
                  <c:pt idx="9">
                    <c:v>Winter</c:v>
                  </c:pt>
                  <c:pt idx="10">
                    <c:v>Summer</c:v>
                  </c:pt>
                  <c:pt idx="11">
                    <c:v>Winter</c:v>
                  </c:pt>
                </c:lvl>
                <c:lvl>
                  <c:pt idx="0">
                    <c:v>UKCS</c:v>
                  </c:pt>
                  <c:pt idx="2">
                    <c:v>Norway</c:v>
                  </c:pt>
                  <c:pt idx="4">
                    <c:v>BBL</c:v>
                  </c:pt>
                  <c:pt idx="6">
                    <c:v>IUK</c:v>
                  </c:pt>
                  <c:pt idx="8">
                    <c:v>LNG</c:v>
                  </c:pt>
                  <c:pt idx="10">
                    <c:v>Storage</c:v>
                  </c:pt>
                </c:lvl>
              </c:multiLvlStrCache>
            </c:multiLvlStrRef>
          </c:cat>
          <c:val>
            <c:numRef>
              <c:f>'5.16'!$N$13:$Y$13</c:f>
              <c:numCache>
                <c:formatCode>0</c:formatCode>
                <c:ptCount val="12"/>
                <c:pt idx="1">
                  <c:v>66</c:v>
                </c:pt>
                <c:pt idx="3">
                  <c:v>75</c:v>
                </c:pt>
                <c:pt idx="5">
                  <c:v>44.8</c:v>
                </c:pt>
                <c:pt idx="7">
                  <c:v>67</c:v>
                </c:pt>
                <c:pt idx="9">
                  <c:v>80</c:v>
                </c:pt>
                <c:pt idx="11">
                  <c:v>90</c:v>
                </c:pt>
              </c:numCache>
            </c:numRef>
          </c:val>
          <c:extLst xmlns:c16r2="http://schemas.microsoft.com/office/drawing/2015/06/chart">
            <c:ext xmlns:c16="http://schemas.microsoft.com/office/drawing/2014/chart" uri="{C3380CC4-5D6E-409C-BE32-E72D297353CC}">
              <c16:uniqueId val="{00000012-CAB8-4EE9-86CA-BB6893546A35}"/>
            </c:ext>
          </c:extLst>
        </c:ser>
        <c:ser>
          <c:idx val="5"/>
          <c:order val="5"/>
          <c:tx>
            <c:strRef>
              <c:f>'5.16'!$N$14</c:f>
              <c:strCache>
                <c:ptCount val="1"/>
              </c:strCache>
            </c:strRef>
          </c:tx>
          <c:invertIfNegative val="0"/>
          <c:cat>
            <c:multiLvlStrRef>
              <c:f>'5.16'!$N$7:$Y$8</c:f>
              <c:multiLvlStrCache>
                <c:ptCount val="12"/>
                <c:lvl>
                  <c:pt idx="0">
                    <c:v>Summer</c:v>
                  </c:pt>
                  <c:pt idx="1">
                    <c:v>Winter</c:v>
                  </c:pt>
                  <c:pt idx="2">
                    <c:v>Summer</c:v>
                  </c:pt>
                  <c:pt idx="3">
                    <c:v>Winter</c:v>
                  </c:pt>
                  <c:pt idx="4">
                    <c:v>Summer</c:v>
                  </c:pt>
                  <c:pt idx="5">
                    <c:v>Winter</c:v>
                  </c:pt>
                  <c:pt idx="6">
                    <c:v>Summer</c:v>
                  </c:pt>
                  <c:pt idx="7">
                    <c:v>Winter</c:v>
                  </c:pt>
                  <c:pt idx="8">
                    <c:v>Summer</c:v>
                  </c:pt>
                  <c:pt idx="9">
                    <c:v>Winter</c:v>
                  </c:pt>
                  <c:pt idx="10">
                    <c:v>Summer</c:v>
                  </c:pt>
                  <c:pt idx="11">
                    <c:v>Winter</c:v>
                  </c:pt>
                </c:lvl>
                <c:lvl>
                  <c:pt idx="0">
                    <c:v>UKCS</c:v>
                  </c:pt>
                  <c:pt idx="2">
                    <c:v>Norway</c:v>
                  </c:pt>
                  <c:pt idx="4">
                    <c:v>BBL</c:v>
                  </c:pt>
                  <c:pt idx="6">
                    <c:v>IUK</c:v>
                  </c:pt>
                  <c:pt idx="8">
                    <c:v>LNG</c:v>
                  </c:pt>
                  <c:pt idx="10">
                    <c:v>Storage</c:v>
                  </c:pt>
                </c:lvl>
              </c:multiLvlStrCache>
            </c:multiLvlStrRef>
          </c:cat>
          <c:val>
            <c:numRef>
              <c:f>'5.16'!$O$14:$Z$14</c:f>
              <c:numCache>
                <c:formatCode>General</c:formatCode>
                <c:ptCount val="12"/>
              </c:numCache>
            </c:numRef>
          </c:val>
          <c:extLst xmlns:c16r2="http://schemas.microsoft.com/office/drawing/2015/06/chart">
            <c:ext xmlns:c16="http://schemas.microsoft.com/office/drawing/2014/chart" uri="{C3380CC4-5D6E-409C-BE32-E72D297353CC}">
              <c16:uniqueId val="{00000013-CAB8-4EE9-86CA-BB6893546A35}"/>
            </c:ext>
          </c:extLst>
        </c:ser>
        <c:dLbls>
          <c:showLegendKey val="0"/>
          <c:showVal val="0"/>
          <c:showCatName val="0"/>
          <c:showSerName val="0"/>
          <c:showPercent val="0"/>
          <c:showBubbleSize val="0"/>
        </c:dLbls>
        <c:gapWidth val="51"/>
        <c:overlap val="100"/>
        <c:axId val="168626048"/>
        <c:axId val="168627584"/>
      </c:barChart>
      <c:catAx>
        <c:axId val="168626048"/>
        <c:scaling>
          <c:orientation val="minMax"/>
        </c:scaling>
        <c:delete val="0"/>
        <c:axPos val="b"/>
        <c:numFmt formatCode="General" sourceLinked="0"/>
        <c:majorTickMark val="out"/>
        <c:minorTickMark val="none"/>
        <c:tickLblPos val="nextTo"/>
        <c:crossAx val="168627584"/>
        <c:crosses val="autoZero"/>
        <c:auto val="1"/>
        <c:lblAlgn val="ctr"/>
        <c:lblOffset val="100"/>
        <c:noMultiLvlLbl val="0"/>
      </c:catAx>
      <c:valAx>
        <c:axId val="168627584"/>
        <c:scaling>
          <c:orientation val="minMax"/>
        </c:scaling>
        <c:delete val="0"/>
        <c:axPos val="l"/>
        <c:title>
          <c:tx>
            <c:rich>
              <a:bodyPr rot="-5400000" vert="horz"/>
              <a:lstStyle/>
              <a:p>
                <a:pPr>
                  <a:defRPr/>
                </a:pPr>
                <a:r>
                  <a:rPr lang="en-US"/>
                  <a:t>Volume (mcm)</a:t>
                </a:r>
              </a:p>
            </c:rich>
          </c:tx>
          <c:overlay val="0"/>
        </c:title>
        <c:numFmt formatCode="0" sourceLinked="1"/>
        <c:majorTickMark val="out"/>
        <c:minorTickMark val="none"/>
        <c:tickLblPos val="nextTo"/>
        <c:crossAx val="168626048"/>
        <c:crosses val="autoZero"/>
        <c:crossBetween val="between"/>
      </c:valAx>
    </c:plotArea>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6159842205496"/>
          <c:y val="5.2661178716296823E-2"/>
          <c:w val="0.83855424444181015"/>
          <c:h val="0.78131519923645909"/>
        </c:manualLayout>
      </c:layout>
      <c:lineChart>
        <c:grouping val="standard"/>
        <c:varyColors val="0"/>
        <c:ser>
          <c:idx val="2"/>
          <c:order val="0"/>
          <c:tx>
            <c:strRef>
              <c:f>'5.17'!$M$8</c:f>
              <c:strCache>
                <c:ptCount val="1"/>
                <c:pt idx="0">
                  <c:v>Community Renewables</c:v>
                </c:pt>
              </c:strCache>
            </c:strRef>
          </c:tx>
          <c:spPr>
            <a:ln>
              <a:solidFill>
                <a:srgbClr val="E64097"/>
              </a:solidFill>
            </a:ln>
          </c:spPr>
          <c:marker>
            <c:symbol val="none"/>
          </c:marker>
          <c:cat>
            <c:numRef>
              <c:f>'5.17'!$N$7:$AW$7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'5.17'!$N$8:$AW$8</c:f>
              <c:numCache>
                <c:formatCode>General</c:formatCode>
                <c:ptCount val="36"/>
                <c:pt idx="3" formatCode="0.0">
                  <c:v>93.197510057595707</c:v>
                </c:pt>
                <c:pt idx="4" formatCode="0.0">
                  <c:v>100.48587024774241</c:v>
                </c:pt>
                <c:pt idx="5" formatCode="0.0">
                  <c:v>106.68433005996098</c:v>
                </c:pt>
                <c:pt idx="6" formatCode="0.0">
                  <c:v>97.411031174476818</c:v>
                </c:pt>
                <c:pt idx="7" formatCode="0.0">
                  <c:v>95.081995508006344</c:v>
                </c:pt>
                <c:pt idx="8" formatCode="0.0">
                  <c:v>92.199610678651595</c:v>
                </c:pt>
                <c:pt idx="9" formatCode="0.0">
                  <c:v>88.928994003143316</c:v>
                </c:pt>
                <c:pt idx="10" formatCode="0.0">
                  <c:v>87.872840195496963</c:v>
                </c:pt>
                <c:pt idx="11" formatCode="0.0">
                  <c:v>100.2885449222149</c:v>
                </c:pt>
                <c:pt idx="12" formatCode="0.0">
                  <c:v>108.90675481367833</c:v>
                </c:pt>
                <c:pt idx="13" formatCode="0.0">
                  <c:v>114.75543641966084</c:v>
                </c:pt>
                <c:pt idx="14" formatCode="0.0">
                  <c:v>117.92652332272098</c:v>
                </c:pt>
                <c:pt idx="15" formatCode="0.0">
                  <c:v>122.47808940490512</c:v>
                </c:pt>
                <c:pt idx="16" formatCode="0.0">
                  <c:v>126.69150091289748</c:v>
                </c:pt>
                <c:pt idx="17" formatCode="0.0">
                  <c:v>129.45496058572252</c:v>
                </c:pt>
                <c:pt idx="18" formatCode="0.0">
                  <c:v>137.99726427482744</c:v>
                </c:pt>
                <c:pt idx="19" formatCode="0.0">
                  <c:v>147.76226888343189</c:v>
                </c:pt>
                <c:pt idx="20" formatCode="0.0">
                  <c:v>160.51619935941989</c:v>
                </c:pt>
                <c:pt idx="21" formatCode="0.0">
                  <c:v>171.39024628748837</c:v>
                </c:pt>
                <c:pt idx="22" formatCode="0.0">
                  <c:v>177.15968861382038</c:v>
                </c:pt>
                <c:pt idx="23" formatCode="0.0">
                  <c:v>183.644621816653</c:v>
                </c:pt>
                <c:pt idx="24" formatCode="0.0">
                  <c:v>191.35719180442635</c:v>
                </c:pt>
                <c:pt idx="25" formatCode="0.0">
                  <c:v>200.23854155724268</c:v>
                </c:pt>
                <c:pt idx="26" formatCode="0.0">
                  <c:v>209.03920527087638</c:v>
                </c:pt>
                <c:pt idx="27" formatCode="0.0">
                  <c:v>212.82025987265507</c:v>
                </c:pt>
                <c:pt idx="28" formatCode="0.0">
                  <c:v>220.31943309148039</c:v>
                </c:pt>
                <c:pt idx="29" formatCode="0.0">
                  <c:v>230.98473783800438</c:v>
                </c:pt>
                <c:pt idx="30" formatCode="0.0">
                  <c:v>242.63639363918247</c:v>
                </c:pt>
                <c:pt idx="31" formatCode="0.0">
                  <c:v>250.65334202294201</c:v>
                </c:pt>
                <c:pt idx="32" formatCode="0.0">
                  <c:v>261.09728594975519</c:v>
                </c:pt>
                <c:pt idx="33" formatCode="0.0">
                  <c:v>272.52127217771766</c:v>
                </c:pt>
                <c:pt idx="34" formatCode="0.0">
                  <c:v>281.64585759254527</c:v>
                </c:pt>
                <c:pt idx="35" formatCode="0.0">
                  <c:v>293.73592831796475</c:v>
                </c:pt>
              </c:numCache>
            </c:numRef>
          </c:val>
          <c:smooth val="0"/>
          <c:extLst xmlns:c16r2="http://schemas.microsoft.com/office/drawing/2015/06/chart">
            <c:ext xmlns:c16="http://schemas.microsoft.com/office/drawing/2014/chart" uri="{C3380CC4-5D6E-409C-BE32-E72D297353CC}">
              <c16:uniqueId val="{00000000-4984-4358-9E07-93F73165C04F}"/>
            </c:ext>
          </c:extLst>
        </c:ser>
        <c:ser>
          <c:idx val="3"/>
          <c:order val="1"/>
          <c:tx>
            <c:strRef>
              <c:f>'5.17'!$M$9</c:f>
              <c:strCache>
                <c:ptCount val="1"/>
                <c:pt idx="0">
                  <c:v>Two Degrees</c:v>
                </c:pt>
              </c:strCache>
            </c:strRef>
          </c:tx>
          <c:spPr>
            <a:ln>
              <a:solidFill>
                <a:srgbClr val="78A22F"/>
              </a:solidFill>
            </a:ln>
          </c:spPr>
          <c:marker>
            <c:symbol val="none"/>
          </c:marker>
          <c:cat>
            <c:numRef>
              <c:f>'5.17'!$N$7:$AW$7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'5.17'!$N$9:$AW$9</c:f>
              <c:numCache>
                <c:formatCode>General</c:formatCode>
                <c:ptCount val="36"/>
                <c:pt idx="3" formatCode="0.0">
                  <c:v>100.16214485355437</c:v>
                </c:pt>
                <c:pt idx="4" formatCode="0.0">
                  <c:v>112.61582005036382</c:v>
                </c:pt>
                <c:pt idx="5" formatCode="0.0">
                  <c:v>120.85873540091325</c:v>
                </c:pt>
                <c:pt idx="6" formatCode="0.0">
                  <c:v>121.38455991795712</c:v>
                </c:pt>
                <c:pt idx="7" formatCode="0.0">
                  <c:v>113.86870836713263</c:v>
                </c:pt>
                <c:pt idx="8" formatCode="0.0">
                  <c:v>107.57095233790744</c:v>
                </c:pt>
                <c:pt idx="9" formatCode="0.0">
                  <c:v>110.96251731253949</c:v>
                </c:pt>
                <c:pt idx="10" formatCode="0.0">
                  <c:v>112.20337509662755</c:v>
                </c:pt>
                <c:pt idx="11" formatCode="0.0">
                  <c:v>118.80331736881931</c:v>
                </c:pt>
                <c:pt idx="12" formatCode="0.0">
                  <c:v>120.34118869533705</c:v>
                </c:pt>
                <c:pt idx="13" formatCode="0.0">
                  <c:v>129.72072199509921</c:v>
                </c:pt>
                <c:pt idx="14" formatCode="0.0">
                  <c:v>139.06155579630496</c:v>
                </c:pt>
                <c:pt idx="15" formatCode="0.0">
                  <c:v>137.60062389594202</c:v>
                </c:pt>
                <c:pt idx="16" formatCode="0.0">
                  <c:v>137.62107054591968</c:v>
                </c:pt>
                <c:pt idx="17" formatCode="0.0">
                  <c:v>137.88753750316505</c:v>
                </c:pt>
                <c:pt idx="18" formatCode="0.0">
                  <c:v>136.74621319136008</c:v>
                </c:pt>
                <c:pt idx="19" formatCode="0.0">
                  <c:v>138.5011839410148</c:v>
                </c:pt>
                <c:pt idx="20" formatCode="0.0">
                  <c:v>148.43605973959109</c:v>
                </c:pt>
                <c:pt idx="21" formatCode="0.0">
                  <c:v>155.81940029013674</c:v>
                </c:pt>
                <c:pt idx="22" formatCode="0.0">
                  <c:v>157.42296068777944</c:v>
                </c:pt>
                <c:pt idx="23" formatCode="0.0">
                  <c:v>158.64886475193799</c:v>
                </c:pt>
                <c:pt idx="24" formatCode="0.0">
                  <c:v>162.98105703423488</c:v>
                </c:pt>
                <c:pt idx="25" formatCode="0.0">
                  <c:v>169.81663042194356</c:v>
                </c:pt>
                <c:pt idx="26" formatCode="0.0">
                  <c:v>171.20583166508101</c:v>
                </c:pt>
                <c:pt idx="27" formatCode="0.0">
                  <c:v>170.08386310979233</c:v>
                </c:pt>
                <c:pt idx="28" formatCode="0.0">
                  <c:v>170.52299044297422</c:v>
                </c:pt>
                <c:pt idx="29" formatCode="0.0">
                  <c:v>174.73350128123548</c:v>
                </c:pt>
                <c:pt idx="30" formatCode="0.0">
                  <c:v>178.7306559957824</c:v>
                </c:pt>
                <c:pt idx="31" formatCode="0.0">
                  <c:v>180.74957706529</c:v>
                </c:pt>
                <c:pt idx="32" formatCode="0.0">
                  <c:v>185.87395567330395</c:v>
                </c:pt>
                <c:pt idx="33" formatCode="0.0">
                  <c:v>190.84524410505912</c:v>
                </c:pt>
                <c:pt idx="34" formatCode="0.0">
                  <c:v>195.48303001534572</c:v>
                </c:pt>
                <c:pt idx="35" formatCode="0.0">
                  <c:v>200.05543229832364</c:v>
                </c:pt>
              </c:numCache>
            </c:numRef>
          </c:val>
          <c:smooth val="0"/>
          <c:extLst xmlns:c16r2="http://schemas.microsoft.com/office/drawing/2015/06/chart">
            <c:ext xmlns:c16="http://schemas.microsoft.com/office/drawing/2014/chart" uri="{C3380CC4-5D6E-409C-BE32-E72D297353CC}">
              <c16:uniqueId val="{00000001-4984-4358-9E07-93F73165C04F}"/>
            </c:ext>
          </c:extLst>
        </c:ser>
        <c:ser>
          <c:idx val="4"/>
          <c:order val="2"/>
          <c:tx>
            <c:strRef>
              <c:f>'5.17'!$M$10</c:f>
              <c:strCache>
                <c:ptCount val="1"/>
                <c:pt idx="0">
                  <c:v>Steady Progression</c:v>
                </c:pt>
              </c:strCache>
            </c:strRef>
          </c:tx>
          <c:spPr>
            <a:ln>
              <a:solidFill>
                <a:srgbClr val="FFC222"/>
              </a:solidFill>
            </a:ln>
          </c:spPr>
          <c:marker>
            <c:symbol val="none"/>
          </c:marker>
          <c:cat>
            <c:numRef>
              <c:f>'5.17'!$N$7:$AW$7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'5.17'!$N$10:$AW$10</c:f>
              <c:numCache>
                <c:formatCode>General</c:formatCode>
                <c:ptCount val="36"/>
                <c:pt idx="3" formatCode="0.0">
                  <c:v>102.50777751182773</c:v>
                </c:pt>
                <c:pt idx="4" formatCode="0.0">
                  <c:v>108.67888403135913</c:v>
                </c:pt>
                <c:pt idx="5" formatCode="0.0">
                  <c:v>111.67660420567159</c:v>
                </c:pt>
                <c:pt idx="6" formatCode="0.0">
                  <c:v>104.76525687185932</c:v>
                </c:pt>
                <c:pt idx="7" formatCode="0.0">
                  <c:v>102.80592701105081</c:v>
                </c:pt>
                <c:pt idx="8" formatCode="0.0">
                  <c:v>94.030391614343614</c:v>
                </c:pt>
                <c:pt idx="9" formatCode="0.0">
                  <c:v>90.30855446098127</c:v>
                </c:pt>
                <c:pt idx="10" formatCode="0.0">
                  <c:v>84.333208629324758</c:v>
                </c:pt>
                <c:pt idx="11" formatCode="0.0">
                  <c:v>85.309317617857573</c:v>
                </c:pt>
                <c:pt idx="12" formatCode="0.0">
                  <c:v>90.352563498224185</c:v>
                </c:pt>
                <c:pt idx="13" formatCode="0.0">
                  <c:v>93.391325729134451</c:v>
                </c:pt>
                <c:pt idx="14" formatCode="0.0">
                  <c:v>96.992980468292842</c:v>
                </c:pt>
                <c:pt idx="15" formatCode="0.0">
                  <c:v>94.096500911313626</c:v>
                </c:pt>
                <c:pt idx="16" formatCode="0.0">
                  <c:v>93.652456543104677</c:v>
                </c:pt>
                <c:pt idx="17" formatCode="0.0">
                  <c:v>93.709659333811828</c:v>
                </c:pt>
                <c:pt idx="18" formatCode="0.0">
                  <c:v>102.74182924960098</c:v>
                </c:pt>
                <c:pt idx="19" formatCode="0.0">
                  <c:v>114.0414076611529</c:v>
                </c:pt>
                <c:pt idx="20" formatCode="0.0">
                  <c:v>119.36168573521866</c:v>
                </c:pt>
                <c:pt idx="21" formatCode="0.0">
                  <c:v>120.39738169747079</c:v>
                </c:pt>
                <c:pt idx="22" formatCode="0.0">
                  <c:v>117.81759719600979</c:v>
                </c:pt>
                <c:pt idx="23" formatCode="0.0">
                  <c:v>112.60906968770632</c:v>
                </c:pt>
                <c:pt idx="24" formatCode="0.0">
                  <c:v>108.43135273809162</c:v>
                </c:pt>
                <c:pt idx="25" formatCode="0.0">
                  <c:v>106.63406478040127</c:v>
                </c:pt>
                <c:pt idx="26" formatCode="0.0">
                  <c:v>98.62614865546567</c:v>
                </c:pt>
                <c:pt idx="27" formatCode="0.0">
                  <c:v>91.940324792639274</c:v>
                </c:pt>
                <c:pt idx="28" formatCode="0.0">
                  <c:v>80.984209022164123</c:v>
                </c:pt>
                <c:pt idx="29" formatCode="0.0">
                  <c:v>78.068174329433305</c:v>
                </c:pt>
                <c:pt idx="30" formatCode="0.0">
                  <c:v>72.187731701976929</c:v>
                </c:pt>
                <c:pt idx="31" formatCode="0.0">
                  <c:v>71.17858028346501</c:v>
                </c:pt>
                <c:pt idx="32" formatCode="0.0">
                  <c:v>67.531821002090169</c:v>
                </c:pt>
                <c:pt idx="33" formatCode="0.0">
                  <c:v>64.764631735026398</c:v>
                </c:pt>
                <c:pt idx="34" formatCode="0.0">
                  <c:v>63.602102508537257</c:v>
                </c:pt>
                <c:pt idx="35" formatCode="0.0">
                  <c:v>61.975297169905446</c:v>
                </c:pt>
              </c:numCache>
            </c:numRef>
          </c:val>
          <c:smooth val="0"/>
          <c:extLst xmlns:c16r2="http://schemas.microsoft.com/office/drawing/2015/06/chart">
            <c:ext xmlns:c16="http://schemas.microsoft.com/office/drawing/2014/chart" uri="{C3380CC4-5D6E-409C-BE32-E72D297353CC}">
              <c16:uniqueId val="{00000002-4984-4358-9E07-93F73165C04F}"/>
            </c:ext>
          </c:extLst>
        </c:ser>
        <c:ser>
          <c:idx val="0"/>
          <c:order val="3"/>
          <c:tx>
            <c:strRef>
              <c:f>'5.17'!$M$11</c:f>
              <c:strCache>
                <c:ptCount val="1"/>
                <c:pt idx="0">
                  <c:v>Consumer Evolution</c:v>
                </c:pt>
              </c:strCache>
            </c:strRef>
          </c:tx>
          <c:spPr>
            <a:ln>
              <a:solidFill>
                <a:srgbClr val="1D1160"/>
              </a:solidFill>
            </a:ln>
          </c:spPr>
          <c:marker>
            <c:symbol val="none"/>
          </c:marker>
          <c:cat>
            <c:numRef>
              <c:f>'5.17'!$N$7:$AW$7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'5.17'!$N$11:$AW$11</c:f>
              <c:numCache>
                <c:formatCode>General</c:formatCode>
                <c:ptCount val="36"/>
                <c:pt idx="3" formatCode="0.0">
                  <c:v>99.145758606964364</c:v>
                </c:pt>
                <c:pt idx="4" formatCode="0.0">
                  <c:v>99.915608317253998</c:v>
                </c:pt>
                <c:pt idx="5" formatCode="0.0">
                  <c:v>104.82022025098598</c:v>
                </c:pt>
                <c:pt idx="6" formatCode="0.0">
                  <c:v>105.00882401507596</c:v>
                </c:pt>
                <c:pt idx="7" formatCode="0.0">
                  <c:v>94.991449140436771</c:v>
                </c:pt>
                <c:pt idx="8" formatCode="0.0">
                  <c:v>87.05774002682449</c:v>
                </c:pt>
                <c:pt idx="9" formatCode="0.0">
                  <c:v>77.447227180307721</c:v>
                </c:pt>
                <c:pt idx="10" formatCode="0.0">
                  <c:v>80.1202974276963</c:v>
                </c:pt>
                <c:pt idx="11" formatCode="0.0">
                  <c:v>95.121473351483701</c:v>
                </c:pt>
                <c:pt idx="12" formatCode="0.0">
                  <c:v>101.48804024929325</c:v>
                </c:pt>
                <c:pt idx="13" formatCode="0.0">
                  <c:v>108.95013756798085</c:v>
                </c:pt>
                <c:pt idx="14" formatCode="0.0">
                  <c:v>121.30752915932322</c:v>
                </c:pt>
                <c:pt idx="15" formatCode="0.0">
                  <c:v>117.05081138352188</c:v>
                </c:pt>
                <c:pt idx="16" formatCode="0.0">
                  <c:v>116.67681190279762</c:v>
                </c:pt>
                <c:pt idx="17" formatCode="0.0">
                  <c:v>121.69217681131823</c:v>
                </c:pt>
                <c:pt idx="18" formatCode="0.0">
                  <c:v>133.16092826900211</c:v>
                </c:pt>
                <c:pt idx="19" formatCode="0.0">
                  <c:v>143.18162538983182</c:v>
                </c:pt>
                <c:pt idx="20" formatCode="0.0">
                  <c:v>150.94181181229442</c:v>
                </c:pt>
                <c:pt idx="21" formatCode="0.0">
                  <c:v>155.31143802748397</c:v>
                </c:pt>
                <c:pt idx="22" formatCode="0.0">
                  <c:v>158.06581168950595</c:v>
                </c:pt>
                <c:pt idx="23" formatCode="0.0">
                  <c:v>156.08194931289654</c:v>
                </c:pt>
                <c:pt idx="24" formatCode="0.0">
                  <c:v>157.45076817869233</c:v>
                </c:pt>
                <c:pt idx="25" formatCode="0.0">
                  <c:v>163.3914463841827</c:v>
                </c:pt>
                <c:pt idx="26" formatCode="0.0">
                  <c:v>163.058081493781</c:v>
                </c:pt>
                <c:pt idx="27" formatCode="0.0">
                  <c:v>162.22804044689366</c:v>
                </c:pt>
                <c:pt idx="28" formatCode="0.0">
                  <c:v>162.37142879650764</c:v>
                </c:pt>
                <c:pt idx="29" formatCode="0.0">
                  <c:v>164.8544921017251</c:v>
                </c:pt>
                <c:pt idx="30" formatCode="0.0">
                  <c:v>166.86155962748893</c:v>
                </c:pt>
                <c:pt idx="31" formatCode="0.0">
                  <c:v>169.44716020258915</c:v>
                </c:pt>
                <c:pt idx="32" formatCode="0.0">
                  <c:v>175.26368605721501</c:v>
                </c:pt>
                <c:pt idx="33" formatCode="0.0">
                  <c:v>179.54557350069786</c:v>
                </c:pt>
                <c:pt idx="34" formatCode="0.0">
                  <c:v>181.61334962262697</c:v>
                </c:pt>
                <c:pt idx="35" formatCode="0.0">
                  <c:v>187.8119298773077</c:v>
                </c:pt>
              </c:numCache>
            </c:numRef>
          </c:val>
          <c:smooth val="0"/>
          <c:extLst xmlns:c16r2="http://schemas.microsoft.com/office/drawing/2015/06/chart">
            <c:ext xmlns:c16="http://schemas.microsoft.com/office/drawing/2014/chart" uri="{C3380CC4-5D6E-409C-BE32-E72D297353CC}">
              <c16:uniqueId val="{00000003-4984-4358-9E07-93F73165C04F}"/>
            </c:ext>
          </c:extLst>
        </c:ser>
        <c:dLbls>
          <c:showLegendKey val="0"/>
          <c:showVal val="0"/>
          <c:showCatName val="0"/>
          <c:showSerName val="0"/>
          <c:showPercent val="0"/>
          <c:showBubbleSize val="0"/>
        </c:dLbls>
        <c:marker val="1"/>
        <c:smooth val="0"/>
        <c:axId val="168758656"/>
        <c:axId val="168768640"/>
      </c:lineChart>
      <c:dateAx>
        <c:axId val="168758656"/>
        <c:scaling>
          <c:orientation val="minMax"/>
        </c:scaling>
        <c:delete val="0"/>
        <c:axPos val="b"/>
        <c:numFmt formatCode="General" sourceLinked="1"/>
        <c:majorTickMark val="out"/>
        <c:minorTickMark val="out"/>
        <c:tickLblPos val="nextTo"/>
        <c:txPr>
          <a:bodyPr rot="0" vert="horz"/>
          <a:lstStyle/>
          <a:p>
            <a:pPr>
              <a:defRPr/>
            </a:pPr>
            <a:endParaRPr lang="en-US"/>
          </a:p>
        </c:txPr>
        <c:crossAx val="168768640"/>
        <c:crosses val="autoZero"/>
        <c:auto val="1"/>
        <c:lblOffset val="100"/>
        <c:baseTimeUnit val="years"/>
        <c:majorUnit val="5"/>
        <c:minorUnit val="3"/>
        <c:minorTimeUnit val="years"/>
      </c:dateAx>
      <c:valAx>
        <c:axId val="168768640"/>
        <c:scaling>
          <c:orientation val="minMax"/>
        </c:scaling>
        <c:delete val="0"/>
        <c:axPos val="l"/>
        <c:majorGridlines>
          <c:spPr>
            <a:ln>
              <a:solidFill>
                <a:sysClr val="window" lastClr="FFFFFF">
                  <a:lumMod val="85000"/>
                </a:sysClr>
              </a:solidFill>
            </a:ln>
          </c:spPr>
        </c:majorGridlines>
        <c:title>
          <c:tx>
            <c:rich>
              <a:bodyPr rot="-5400000" vert="horz"/>
              <a:lstStyle/>
              <a:p>
                <a:pPr>
                  <a:defRPr/>
                </a:pPr>
                <a:r>
                  <a:rPr lang="en-GB"/>
                  <a:t>Peak supply margin under N-1 conditions (mcm/day)</a:t>
                </a:r>
              </a:p>
            </c:rich>
          </c:tx>
          <c:overlay val="0"/>
        </c:title>
        <c:numFmt formatCode="#,##0" sourceLinked="0"/>
        <c:majorTickMark val="out"/>
        <c:minorTickMark val="none"/>
        <c:tickLblPos val="nextTo"/>
        <c:crossAx val="168758656"/>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111240010311939E-2"/>
          <c:y val="3.0327923659601297E-2"/>
          <c:w val="0.80927777777777787"/>
          <c:h val="0.65531130268199234"/>
        </c:manualLayout>
      </c:layout>
      <c:areaChart>
        <c:grouping val="stacked"/>
        <c:varyColors val="0"/>
        <c:ser>
          <c:idx val="6"/>
          <c:order val="0"/>
          <c:tx>
            <c:strRef>
              <c:f>'ES2'!$V$13</c:f>
              <c:strCache>
                <c:ptCount val="1"/>
                <c:pt idx="0">
                  <c:v>Interconnectors</c:v>
                </c:pt>
              </c:strCache>
            </c:strRef>
          </c:tx>
          <c:spPr>
            <a:solidFill>
              <a:schemeClr val="tx2">
                <a:lumMod val="40000"/>
                <a:lumOff val="60000"/>
              </a:schemeClr>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'ES2'!$W$13:$BG$13</c:f>
              <c:numCache>
                <c:formatCode>#,##0.0</c:formatCode>
                <c:ptCount val="37"/>
                <c:pt idx="3" formatCode="_-* #,##0_-;\-* #,##0_-;_-* &quot;-&quot;??_-;_-@_-">
                  <c:v>3950</c:v>
                </c:pt>
                <c:pt idx="4" formatCode="_-* #,##0_-;\-* #,##0_-;_-* &quot;-&quot;??_-;_-@_-">
                  <c:v>3950</c:v>
                </c:pt>
                <c:pt idx="5" formatCode="_-* #,##0_-;\-* #,##0_-;_-* &quot;-&quot;??_-;_-@_-">
                  <c:v>4950</c:v>
                </c:pt>
                <c:pt idx="6" formatCode="_-* #,##0_-;\-* #,##0_-;_-* &quot;-&quot;??_-;_-@_-">
                  <c:v>6950</c:v>
                </c:pt>
                <c:pt idx="7" formatCode="_-* #,##0_-;\-* #,##0_-;_-* &quot;-&quot;??_-;_-@_-">
                  <c:v>6950</c:v>
                </c:pt>
                <c:pt idx="8" formatCode="_-* #,##0_-;\-* #,##0_-;_-* &quot;-&quot;??_-;_-@_-">
                  <c:v>8405</c:v>
                </c:pt>
                <c:pt idx="9" formatCode="_-* #,##0_-;\-* #,##0_-;_-* &quot;-&quot;??_-;_-@_-">
                  <c:v>9805</c:v>
                </c:pt>
                <c:pt idx="10" formatCode="_-* #,##0_-;\-* #,##0_-;_-* &quot;-&quot;??_-;_-@_-">
                  <c:v>11705</c:v>
                </c:pt>
                <c:pt idx="11" formatCode="_-* #,##0_-;\-* #,##0_-;_-* &quot;-&quot;??_-;_-@_-">
                  <c:v>13705</c:v>
                </c:pt>
                <c:pt idx="12" formatCode="_-* #,##0_-;\-* #,##0_-;_-* &quot;-&quot;??_-;_-@_-">
                  <c:v>15105</c:v>
                </c:pt>
                <c:pt idx="13" formatCode="_-* #,##0_-;\-* #,##0_-;_-* &quot;-&quot;??_-;_-@_-">
                  <c:v>16505</c:v>
                </c:pt>
                <c:pt idx="14" formatCode="_-* #,##0_-;\-* #,##0_-;_-* &quot;-&quot;??_-;_-@_-">
                  <c:v>16505</c:v>
                </c:pt>
                <c:pt idx="15" formatCode="_-* #,##0_-;\-* #,##0_-;_-* &quot;-&quot;??_-;_-@_-">
                  <c:v>16505</c:v>
                </c:pt>
                <c:pt idx="16" formatCode="_-* #,##0_-;\-* #,##0_-;_-* &quot;-&quot;??_-;_-@_-">
                  <c:v>16505</c:v>
                </c:pt>
                <c:pt idx="17" formatCode="_-* #,##0_-;\-* #,##0_-;_-* &quot;-&quot;??_-;_-@_-">
                  <c:v>16505</c:v>
                </c:pt>
                <c:pt idx="18" formatCode="_-* #,##0_-;\-* #,##0_-;_-* &quot;-&quot;??_-;_-@_-">
                  <c:v>16505</c:v>
                </c:pt>
                <c:pt idx="19" formatCode="_-* #,##0_-;\-* #,##0_-;_-* &quot;-&quot;??_-;_-@_-">
                  <c:v>16505</c:v>
                </c:pt>
                <c:pt idx="20" formatCode="_-* #,##0_-;\-* #,##0_-;_-* &quot;-&quot;??_-;_-@_-">
                  <c:v>16505</c:v>
                </c:pt>
                <c:pt idx="21" formatCode="_-* #,##0_-;\-* #,##0_-;_-* &quot;-&quot;??_-;_-@_-">
                  <c:v>16505</c:v>
                </c:pt>
                <c:pt idx="22" formatCode="_-* #,##0_-;\-* #,##0_-;_-* &quot;-&quot;??_-;_-@_-">
                  <c:v>16505</c:v>
                </c:pt>
                <c:pt idx="23" formatCode="_-* #,##0_-;\-* #,##0_-;_-* &quot;-&quot;??_-;_-@_-">
                  <c:v>16505</c:v>
                </c:pt>
                <c:pt idx="24" formatCode="_-* #,##0_-;\-* #,##0_-;_-* &quot;-&quot;??_-;_-@_-">
                  <c:v>16505</c:v>
                </c:pt>
                <c:pt idx="25" formatCode="_-* #,##0_-;\-* #,##0_-;_-* &quot;-&quot;??_-;_-@_-">
                  <c:v>16505</c:v>
                </c:pt>
                <c:pt idx="26" formatCode="_-* #,##0_-;\-* #,##0_-;_-* &quot;-&quot;??_-;_-@_-">
                  <c:v>16505</c:v>
                </c:pt>
                <c:pt idx="27" formatCode="_-* #,##0_-;\-* #,##0_-;_-* &quot;-&quot;??_-;_-@_-">
                  <c:v>16505</c:v>
                </c:pt>
                <c:pt idx="28" formatCode="_-* #,##0_-;\-* #,##0_-;_-* &quot;-&quot;??_-;_-@_-">
                  <c:v>16505</c:v>
                </c:pt>
                <c:pt idx="29" formatCode="_-* #,##0_-;\-* #,##0_-;_-* &quot;-&quot;??_-;_-@_-">
                  <c:v>16505</c:v>
                </c:pt>
                <c:pt idx="30" formatCode="_-* #,##0_-;\-* #,##0_-;_-* &quot;-&quot;??_-;_-@_-">
                  <c:v>16505</c:v>
                </c:pt>
                <c:pt idx="31" formatCode="_-* #,##0_-;\-* #,##0_-;_-* &quot;-&quot;??_-;_-@_-">
                  <c:v>16505</c:v>
                </c:pt>
                <c:pt idx="32" formatCode="_-* #,##0_-;\-* #,##0_-;_-* &quot;-&quot;??_-;_-@_-">
                  <c:v>16505</c:v>
                </c:pt>
                <c:pt idx="33" formatCode="_-* #,##0_-;\-* #,##0_-;_-* &quot;-&quot;??_-;_-@_-">
                  <c:v>16505</c:v>
                </c:pt>
                <c:pt idx="34" formatCode="_-* #,##0_-;\-* #,##0_-;_-* &quot;-&quot;??_-;_-@_-">
                  <c:v>16505</c:v>
                </c:pt>
                <c:pt idx="35" formatCode="_-* #,##0_-;\-* #,##0_-;_-* &quot;-&quot;??_-;_-@_-">
                  <c:v>16505</c:v>
                </c:pt>
                <c:pt idx="36" formatCode="_-* #,##0_-;\-* #,##0_-;_-* &quot;-&quot;??_-;_-@_-">
                  <c:v>16505</c:v>
                </c:pt>
              </c:numCache>
            </c:numRef>
          </c:val>
          <c:extLst xmlns:c16r2="http://schemas.microsoft.com/office/drawing/2015/06/chart">
            <c:ext xmlns:c16="http://schemas.microsoft.com/office/drawing/2014/chart" uri="{C3380CC4-5D6E-409C-BE32-E72D297353CC}">
              <c16:uniqueId val="{00000005-03EB-4F2B-8798-6044180E8920}"/>
            </c:ext>
          </c:extLst>
        </c:ser>
        <c:ser>
          <c:idx val="1"/>
          <c:order val="1"/>
          <c:tx>
            <c:strRef>
              <c:f>'ES2'!$V$8</c:f>
              <c:strCache>
                <c:ptCount val="1"/>
                <c:pt idx="0">
                  <c:v>Biomass</c:v>
                </c:pt>
              </c:strCache>
            </c:strRef>
          </c:tx>
          <c:spPr>
            <a:solidFill>
              <a:srgbClr val="00B050"/>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'ES2'!$W$8:$BG$8</c:f>
              <c:numCache>
                <c:formatCode>#,##0.0</c:formatCode>
                <c:ptCount val="37"/>
                <c:pt idx="3" formatCode="_-* #,##0_-;\-* #,##0_-;_-* &quot;-&quot;??_-;_-@_-">
                  <c:v>3293.6306999999997</c:v>
                </c:pt>
                <c:pt idx="4" formatCode="_-* #,##0_-;\-* #,##0_-;_-* &quot;-&quot;??_-;_-@_-">
                  <c:v>4240.4400000000005</c:v>
                </c:pt>
                <c:pt idx="5" formatCode="_-* #,##0_-;\-* #,##0_-;_-* &quot;-&quot;??_-;_-@_-">
                  <c:v>4619.9070000000002</c:v>
                </c:pt>
                <c:pt idx="6" formatCode="_-* #,##0_-;\-* #,##0_-;_-* &quot;-&quot;??_-;_-@_-">
                  <c:v>4668.5519999999997</c:v>
                </c:pt>
                <c:pt idx="7" formatCode="_-* #,##0_-;\-* #,##0_-;_-* &quot;-&quot;??_-;_-@_-">
                  <c:v>4732.7820000000002</c:v>
                </c:pt>
                <c:pt idx="8" formatCode="_-* #,##0_-;\-* #,##0_-;_-* &quot;-&quot;??_-;_-@_-">
                  <c:v>4912.1210000000001</c:v>
                </c:pt>
                <c:pt idx="9" formatCode="_-* #,##0_-;\-* #,##0_-;_-* &quot;-&quot;??_-;_-@_-">
                  <c:v>4989.8989999999994</c:v>
                </c:pt>
                <c:pt idx="10" formatCode="_-* #,##0_-;\-* #,##0_-;_-* &quot;-&quot;??_-;_-@_-">
                  <c:v>5177.9409999999998</c:v>
                </c:pt>
                <c:pt idx="11" formatCode="_-* #,##0_-;\-* #,##0_-;_-* &quot;-&quot;??_-;_-@_-">
                  <c:v>5464.32</c:v>
                </c:pt>
                <c:pt idx="12" formatCode="_-* #,##0_-;\-* #,##0_-;_-* &quot;-&quot;??_-;_-@_-">
                  <c:v>5626.6129999999994</c:v>
                </c:pt>
                <c:pt idx="13" formatCode="_-* #,##0_-;\-* #,##0_-;_-* &quot;-&quot;??_-;_-@_-">
                  <c:v>5696.9809999999998</c:v>
                </c:pt>
                <c:pt idx="14" formatCode="_-* #,##0_-;\-* #,##0_-;_-* &quot;-&quot;??_-;_-@_-">
                  <c:v>6073.1</c:v>
                </c:pt>
                <c:pt idx="15" formatCode="_-* #,##0_-;\-* #,##0_-;_-* &quot;-&quot;??_-;_-@_-">
                  <c:v>6137.509</c:v>
                </c:pt>
                <c:pt idx="16" formatCode="_-* #,##0_-;\-* #,##0_-;_-* &quot;-&quot;??_-;_-@_-">
                  <c:v>6199.9120000000003</c:v>
                </c:pt>
                <c:pt idx="17" formatCode="_-* #,##0_-;\-* #,##0_-;_-* &quot;-&quot;??_-;_-@_-">
                  <c:v>6259.8189999999995</c:v>
                </c:pt>
                <c:pt idx="18" formatCode="_-* #,##0_-;\-* #,##0_-;_-* &quot;-&quot;??_-;_-@_-">
                  <c:v>6332.4619999999995</c:v>
                </c:pt>
                <c:pt idx="19" formatCode="_-* #,##0_-;\-* #,##0_-;_-* &quot;-&quot;??_-;_-@_-">
                  <c:v>6403.2209999999995</c:v>
                </c:pt>
                <c:pt idx="20" formatCode="_-* #,##0_-;\-* #,##0_-;_-* &quot;-&quot;??_-;_-@_-">
                  <c:v>6510.3109999999997</c:v>
                </c:pt>
                <c:pt idx="21" formatCode="_-* #,##0_-;\-* #,##0_-;_-* &quot;-&quot;??_-;_-@_-">
                  <c:v>6576.3710000000001</c:v>
                </c:pt>
                <c:pt idx="22" formatCode="_-* #,##0_-;\-* #,##0_-;_-* &quot;-&quot;??_-;_-@_-">
                  <c:v>6642.7530000000006</c:v>
                </c:pt>
                <c:pt idx="23" formatCode="_-* #,##0_-;\-* #,##0_-;_-* &quot;-&quot;??_-;_-@_-">
                  <c:v>6711.5599999999995</c:v>
                </c:pt>
                <c:pt idx="24" formatCode="_-* #,##0_-;\-* #,##0_-;_-* &quot;-&quot;??_-;_-@_-">
                  <c:v>6151.5280000000002</c:v>
                </c:pt>
                <c:pt idx="25" formatCode="_-* #,##0_-;\-* #,##0_-;_-* &quot;-&quot;??_-;_-@_-">
                  <c:v>6235.2510000000002</c:v>
                </c:pt>
                <c:pt idx="26" formatCode="_-* #,##0_-;\-* #,##0_-;_-* &quot;-&quot;??_-;_-@_-">
                  <c:v>6338.1810000000005</c:v>
                </c:pt>
                <c:pt idx="27" formatCode="_-* #,##0_-;\-* #,##0_-;_-* &quot;-&quot;??_-;_-@_-">
                  <c:v>5829.4110000000001</c:v>
                </c:pt>
                <c:pt idx="28" formatCode="_-* #,##0_-;\-* #,##0_-;_-* &quot;-&quot;??_-;_-@_-">
                  <c:v>5835.91</c:v>
                </c:pt>
                <c:pt idx="29" formatCode="_-* #,##0_-;\-* #,##0_-;_-* &quot;-&quot;??_-;_-@_-">
                  <c:v>5930.0010000000002</c:v>
                </c:pt>
                <c:pt idx="30" formatCode="_-* #,##0_-;\-* #,##0_-;_-* &quot;-&quot;??_-;_-@_-">
                  <c:v>5402.04</c:v>
                </c:pt>
                <c:pt idx="31" formatCode="_-* #,##0_-;\-* #,##0_-;_-* &quot;-&quot;??_-;_-@_-">
                  <c:v>4890.6970000000001</c:v>
                </c:pt>
                <c:pt idx="32" formatCode="_-* #,##0_-;\-* #,##0_-;_-* &quot;-&quot;??_-;_-@_-">
                  <c:v>5025.741</c:v>
                </c:pt>
                <c:pt idx="33" formatCode="_-* #,##0_-;\-* #,##0_-;_-* &quot;-&quot;??_-;_-@_-">
                  <c:v>5180.8420000000006</c:v>
                </c:pt>
                <c:pt idx="34" formatCode="_-* #,##0_-;\-* #,##0_-;_-* &quot;-&quot;??_-;_-@_-">
                  <c:v>5351.99</c:v>
                </c:pt>
                <c:pt idx="35" formatCode="_-* #,##0_-;\-* #,##0_-;_-* &quot;-&quot;??_-;_-@_-">
                  <c:v>5548.71</c:v>
                </c:pt>
                <c:pt idx="36" formatCode="_-* #,##0_-;\-* #,##0_-;_-* &quot;-&quot;??_-;_-@_-">
                  <c:v>5773.7919999999995</c:v>
                </c:pt>
              </c:numCache>
            </c:numRef>
          </c:val>
          <c:extLst xmlns:c16r2="http://schemas.microsoft.com/office/drawing/2015/06/chart">
            <c:ext xmlns:c16="http://schemas.microsoft.com/office/drawing/2014/chart" uri="{C3380CC4-5D6E-409C-BE32-E72D297353CC}">
              <c16:uniqueId val="{00000000-03EB-4F2B-8798-6044180E8920}"/>
            </c:ext>
          </c:extLst>
        </c:ser>
        <c:ser>
          <c:idx val="2"/>
          <c:order val="2"/>
          <c:tx>
            <c:strRef>
              <c:f>'ES2'!$V$9</c:f>
              <c:strCache>
                <c:ptCount val="1"/>
                <c:pt idx="0">
                  <c:v>CCS</c:v>
                </c:pt>
              </c:strCache>
            </c:strRef>
          </c:tx>
          <c:spPr>
            <a:solidFill>
              <a:srgbClr val="F57913"/>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'ES2'!$W$9:$BG$9</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0</c:v>
                </c:pt>
                <c:pt idx="26" formatCode="_-* #,##0_-;\-* #,##0_-;_-* &quot;-&quot;??_-;_-@_-">
                  <c:v>0</c:v>
                </c:pt>
                <c:pt idx="27" formatCode="_-* #,##0_-;\-* #,##0_-;_-* &quot;-&quot;??_-;_-@_-">
                  <c:v>0</c:v>
                </c:pt>
                <c:pt idx="28" formatCode="_-* #,##0_-;\-* #,##0_-;_-* &quot;-&quot;??_-;_-@_-">
                  <c:v>0</c:v>
                </c:pt>
                <c:pt idx="29" formatCode="_-* #,##0_-;\-* #,##0_-;_-* &quot;-&quot;??_-;_-@_-">
                  <c:v>0</c:v>
                </c:pt>
                <c:pt idx="30" formatCode="_-* #,##0_-;\-* #,##0_-;_-* &quot;-&quot;??_-;_-@_-">
                  <c:v>0</c:v>
                </c:pt>
                <c:pt idx="31" formatCode="_-* #,##0_-;\-* #,##0_-;_-* &quot;-&quot;??_-;_-@_-">
                  <c:v>0</c:v>
                </c:pt>
                <c:pt idx="32" formatCode="_-* #,##0_-;\-* #,##0_-;_-* &quot;-&quot;??_-;_-@_-">
                  <c:v>0</c:v>
                </c:pt>
                <c:pt idx="33" formatCode="_-* #,##0_-;\-* #,##0_-;_-* &quot;-&quot;??_-;_-@_-">
                  <c:v>0</c:v>
                </c:pt>
                <c:pt idx="34" formatCode="_-* #,##0_-;\-* #,##0_-;_-* &quot;-&quot;??_-;_-@_-">
                  <c:v>0</c:v>
                </c:pt>
                <c:pt idx="35" formatCode="_-* #,##0_-;\-* #,##0_-;_-* &quot;-&quot;??_-;_-@_-">
                  <c:v>0</c:v>
                </c:pt>
                <c:pt idx="36" formatCode="_-* #,##0_-;\-* #,##0_-;_-* &quot;-&quot;??_-;_-@_-">
                  <c:v>0</c:v>
                </c:pt>
              </c:numCache>
            </c:numRef>
          </c:val>
          <c:extLst xmlns:c16r2="http://schemas.microsoft.com/office/drawing/2015/06/chart">
            <c:ext xmlns:c16="http://schemas.microsoft.com/office/drawing/2014/chart" uri="{C3380CC4-5D6E-409C-BE32-E72D297353CC}">
              <c16:uniqueId val="{00000001-03EB-4F2B-8798-6044180E8920}"/>
            </c:ext>
          </c:extLst>
        </c:ser>
        <c:ser>
          <c:idx val="3"/>
          <c:order val="3"/>
          <c:tx>
            <c:strRef>
              <c:f>'ES2'!$V$10</c:f>
              <c:strCache>
                <c:ptCount val="1"/>
                <c:pt idx="0">
                  <c:v>Coal</c:v>
                </c:pt>
              </c:strCache>
            </c:strRef>
          </c:tx>
          <c:spPr>
            <a:solidFill>
              <a:srgbClr val="F26893"/>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'ES2'!$W$10:$BG$10</c:f>
              <c:numCache>
                <c:formatCode>#,##0.0</c:formatCode>
                <c:ptCount val="37"/>
                <c:pt idx="3" formatCode="_-* #,##0_-;\-* #,##0_-;_-* &quot;-&quot;??_-;_-@_-">
                  <c:v>12711</c:v>
                </c:pt>
                <c:pt idx="4" formatCode="_-* #,##0_-;\-* #,##0_-;_-* &quot;-&quot;??_-;_-@_-">
                  <c:v>8780</c:v>
                </c:pt>
                <c:pt idx="5" formatCode="_-* #,##0_-;\-* #,##0_-;_-* &quot;-&quot;??_-;_-@_-">
                  <c:v>6780</c:v>
                </c:pt>
                <c:pt idx="6" formatCode="_-* #,##0_-;\-* #,##0_-;_-* &quot;-&quot;??_-;_-@_-">
                  <c:v>5260</c:v>
                </c:pt>
                <c:pt idx="7" formatCode="_-* #,##0_-;\-* #,##0_-;_-* &quot;-&quot;??_-;_-@_-">
                  <c:v>1636</c:v>
                </c:pt>
                <c:pt idx="8" formatCode="_-* #,##0_-;\-* #,##0_-;_-* &quot;-&quot;??_-;_-@_-">
                  <c:v>0</c:v>
                </c:pt>
                <c:pt idx="9" formatCode="_-* #,##0_-;\-* #,##0_-;_-* &quot;-&quot;??_-;_-@_-">
                  <c:v>0</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0</c:v>
                </c:pt>
                <c:pt idx="26" formatCode="_-* #,##0_-;\-* #,##0_-;_-* &quot;-&quot;??_-;_-@_-">
                  <c:v>0</c:v>
                </c:pt>
                <c:pt idx="27" formatCode="_-* #,##0_-;\-* #,##0_-;_-* &quot;-&quot;??_-;_-@_-">
                  <c:v>0</c:v>
                </c:pt>
                <c:pt idx="28" formatCode="_-* #,##0_-;\-* #,##0_-;_-* &quot;-&quot;??_-;_-@_-">
                  <c:v>0</c:v>
                </c:pt>
                <c:pt idx="29" formatCode="_-* #,##0_-;\-* #,##0_-;_-* &quot;-&quot;??_-;_-@_-">
                  <c:v>0</c:v>
                </c:pt>
                <c:pt idx="30" formatCode="_-* #,##0_-;\-* #,##0_-;_-* &quot;-&quot;??_-;_-@_-">
                  <c:v>0</c:v>
                </c:pt>
                <c:pt idx="31" formatCode="_-* #,##0_-;\-* #,##0_-;_-* &quot;-&quot;??_-;_-@_-">
                  <c:v>0</c:v>
                </c:pt>
                <c:pt idx="32" formatCode="_-* #,##0_-;\-* #,##0_-;_-* &quot;-&quot;??_-;_-@_-">
                  <c:v>0</c:v>
                </c:pt>
                <c:pt idx="33" formatCode="_-* #,##0_-;\-* #,##0_-;_-* &quot;-&quot;??_-;_-@_-">
                  <c:v>0</c:v>
                </c:pt>
                <c:pt idx="34" formatCode="_-* #,##0_-;\-* #,##0_-;_-* &quot;-&quot;??_-;_-@_-">
                  <c:v>0</c:v>
                </c:pt>
                <c:pt idx="35" formatCode="_-* #,##0_-;\-* #,##0_-;_-* &quot;-&quot;??_-;_-@_-">
                  <c:v>0</c:v>
                </c:pt>
                <c:pt idx="36" formatCode="_-* #,##0_-;\-* #,##0_-;_-* &quot;-&quot;??_-;_-@_-">
                  <c:v>0</c:v>
                </c:pt>
              </c:numCache>
            </c:numRef>
          </c:val>
          <c:extLst xmlns:c16r2="http://schemas.microsoft.com/office/drawing/2015/06/chart">
            <c:ext xmlns:c16="http://schemas.microsoft.com/office/drawing/2014/chart" uri="{C3380CC4-5D6E-409C-BE32-E72D297353CC}">
              <c16:uniqueId val="{00000002-03EB-4F2B-8798-6044180E8920}"/>
            </c:ext>
          </c:extLst>
        </c:ser>
        <c:ser>
          <c:idx val="4"/>
          <c:order val="4"/>
          <c:tx>
            <c:strRef>
              <c:f>'ES2'!$V$11</c:f>
              <c:strCache>
                <c:ptCount val="1"/>
                <c:pt idx="0">
                  <c:v>Gas</c:v>
                </c:pt>
              </c:strCache>
            </c:strRef>
          </c:tx>
          <c:spPr>
            <a:solidFill>
              <a:schemeClr val="bg1">
                <a:lumMod val="75000"/>
              </a:schemeClr>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'ES2'!$W$11:$BG$11</c:f>
              <c:numCache>
                <c:formatCode>#,##0.0</c:formatCode>
                <c:ptCount val="37"/>
                <c:pt idx="3" formatCode="_-* #,##0_-;\-* #,##0_-;_-* &quot;-&quot;??_-;_-@_-">
                  <c:v>34947.39070741825</c:v>
                </c:pt>
                <c:pt idx="4" formatCode="_-* #,##0_-;\-* #,##0_-;_-* &quot;-&quot;??_-;_-@_-">
                  <c:v>35734.131000000001</c:v>
                </c:pt>
                <c:pt idx="5" formatCode="_-* #,##0_-;\-* #,##0_-;_-* &quot;-&quot;??_-;_-@_-">
                  <c:v>34299.618000000002</c:v>
                </c:pt>
                <c:pt idx="6" formatCode="_-* #,##0_-;\-* #,##0_-;_-* &quot;-&quot;??_-;_-@_-">
                  <c:v>35090.798999999999</c:v>
                </c:pt>
                <c:pt idx="7" formatCode="_-* #,##0_-;\-* #,##0_-;_-* &quot;-&quot;??_-;_-@_-">
                  <c:v>35752.775000000001</c:v>
                </c:pt>
                <c:pt idx="8" formatCode="_-* #,##0_-;\-* #,##0_-;_-* &quot;-&quot;??_-;_-@_-">
                  <c:v>33456.300999999999</c:v>
                </c:pt>
                <c:pt idx="9" formatCode="_-* #,##0_-;\-* #,##0_-;_-* &quot;-&quot;??_-;_-@_-">
                  <c:v>34527.019</c:v>
                </c:pt>
                <c:pt idx="10" formatCode="_-* #,##0_-;\-* #,##0_-;_-* &quot;-&quot;??_-;_-@_-">
                  <c:v>34843.457999999999</c:v>
                </c:pt>
                <c:pt idx="11" formatCode="_-* #,##0_-;\-* #,##0_-;_-* &quot;-&quot;??_-;_-@_-">
                  <c:v>33187.796000000002</c:v>
                </c:pt>
                <c:pt idx="12" formatCode="_-* #,##0_-;\-* #,##0_-;_-* &quot;-&quot;??_-;_-@_-">
                  <c:v>32414.876</c:v>
                </c:pt>
                <c:pt idx="13" formatCode="_-* #,##0_-;\-* #,##0_-;_-* &quot;-&quot;??_-;_-@_-">
                  <c:v>31748.728999999999</c:v>
                </c:pt>
                <c:pt idx="14" formatCode="_-* #,##0_-;\-* #,##0_-;_-* &quot;-&quot;??_-;_-@_-">
                  <c:v>31723.657999999999</c:v>
                </c:pt>
                <c:pt idx="15" formatCode="_-* #,##0_-;\-* #,##0_-;_-* &quot;-&quot;??_-;_-@_-">
                  <c:v>31094.292000000001</c:v>
                </c:pt>
                <c:pt idx="16" formatCode="_-* #,##0_-;\-* #,##0_-;_-* &quot;-&quot;??_-;_-@_-">
                  <c:v>31656.080000000002</c:v>
                </c:pt>
                <c:pt idx="17" formatCode="_-* #,##0_-;\-* #,##0_-;_-* &quot;-&quot;??_-;_-@_-">
                  <c:v>33728.186000000002</c:v>
                </c:pt>
                <c:pt idx="18" formatCode="_-* #,##0_-;\-* #,##0_-;_-* &quot;-&quot;??_-;_-@_-">
                  <c:v>34328.179000000004</c:v>
                </c:pt>
                <c:pt idx="19" formatCode="_-* #,##0_-;\-* #,##0_-;_-* &quot;-&quot;??_-;_-@_-">
                  <c:v>35333.231999999996</c:v>
                </c:pt>
                <c:pt idx="20" formatCode="_-* #,##0_-;\-* #,##0_-;_-* &quot;-&quot;??_-;_-@_-">
                  <c:v>34066.726999999999</c:v>
                </c:pt>
                <c:pt idx="21" formatCode="_-* #,##0_-;\-* #,##0_-;_-* &quot;-&quot;??_-;_-@_-">
                  <c:v>31935.360999999997</c:v>
                </c:pt>
                <c:pt idx="22" formatCode="_-* #,##0_-;\-* #,##0_-;_-* &quot;-&quot;??_-;_-@_-">
                  <c:v>31967.239000000001</c:v>
                </c:pt>
                <c:pt idx="23" formatCode="_-* #,##0_-;\-* #,##0_-;_-* &quot;-&quot;??_-;_-@_-">
                  <c:v>30522.23</c:v>
                </c:pt>
                <c:pt idx="24" formatCode="_-* #,##0_-;\-* #,##0_-;_-* &quot;-&quot;??_-;_-@_-">
                  <c:v>29589.871999999999</c:v>
                </c:pt>
                <c:pt idx="25" formatCode="_-* #,##0_-;\-* #,##0_-;_-* &quot;-&quot;??_-;_-@_-">
                  <c:v>29556.362000000001</c:v>
                </c:pt>
                <c:pt idx="26" formatCode="_-* #,##0_-;\-* #,##0_-;_-* &quot;-&quot;??_-;_-@_-">
                  <c:v>29520.958999999999</c:v>
                </c:pt>
                <c:pt idx="27" formatCode="_-* #,##0_-;\-* #,##0_-;_-* &quot;-&quot;??_-;_-@_-">
                  <c:v>29492.752999999997</c:v>
                </c:pt>
                <c:pt idx="28" formatCode="_-* #,##0_-;\-* #,##0_-;_-* &quot;-&quot;??_-;_-@_-">
                  <c:v>27713.741000000002</c:v>
                </c:pt>
                <c:pt idx="29" formatCode="_-* #,##0_-;\-* #,##0_-;_-* &quot;-&quot;??_-;_-@_-">
                  <c:v>27695.837</c:v>
                </c:pt>
                <c:pt idx="30" formatCode="_-* #,##0_-;\-* #,##0_-;_-* &quot;-&quot;??_-;_-@_-">
                  <c:v>26828.25</c:v>
                </c:pt>
                <c:pt idx="31" formatCode="_-* #,##0_-;\-* #,##0_-;_-* &quot;-&quot;??_-;_-@_-">
                  <c:v>26819.323</c:v>
                </c:pt>
                <c:pt idx="32" formatCode="_-* #,##0_-;\-* #,##0_-;_-* &quot;-&quot;??_-;_-@_-">
                  <c:v>24620.239999999998</c:v>
                </c:pt>
                <c:pt idx="33" formatCode="_-* #,##0_-;\-* #,##0_-;_-* &quot;-&quot;??_-;_-@_-">
                  <c:v>23709.919000000002</c:v>
                </c:pt>
                <c:pt idx="34" formatCode="_-* #,##0_-;\-* #,##0_-;_-* &quot;-&quot;??_-;_-@_-">
                  <c:v>23023.559999999998</c:v>
                </c:pt>
                <c:pt idx="35" formatCode="_-* #,##0_-;\-* #,##0_-;_-* &quot;-&quot;??_-;_-@_-">
                  <c:v>22976.722000000002</c:v>
                </c:pt>
                <c:pt idx="36" formatCode="_-* #,##0_-;\-* #,##0_-;_-* &quot;-&quot;??_-;_-@_-">
                  <c:v>22838.061999999998</c:v>
                </c:pt>
              </c:numCache>
            </c:numRef>
          </c:val>
          <c:extLst xmlns:c16r2="http://schemas.microsoft.com/office/drawing/2015/06/chart">
            <c:ext xmlns:c16="http://schemas.microsoft.com/office/drawing/2014/chart" uri="{C3380CC4-5D6E-409C-BE32-E72D297353CC}">
              <c16:uniqueId val="{00000003-03EB-4F2B-8798-6044180E8920}"/>
            </c:ext>
          </c:extLst>
        </c:ser>
        <c:ser>
          <c:idx val="5"/>
          <c:order val="5"/>
          <c:tx>
            <c:strRef>
              <c:f>'ES2'!$V$12</c:f>
              <c:strCache>
                <c:ptCount val="1"/>
                <c:pt idx="0">
                  <c:v>Hydro</c:v>
                </c:pt>
              </c:strCache>
            </c:strRef>
          </c:tx>
          <c:spPr>
            <a:solidFill>
              <a:schemeClr val="accent1">
                <a:lumMod val="40000"/>
                <a:lumOff val="60000"/>
              </a:schemeClr>
            </a:solidFill>
            <a:ln>
              <a:solidFill>
                <a:schemeClr val="accent1">
                  <a:lumMod val="40000"/>
                  <a:lumOff val="60000"/>
                </a:schemeClr>
              </a:solidFill>
            </a:ln>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'ES2'!$W$12:$BG$12</c:f>
              <c:numCache>
                <c:formatCode>#,##0.0</c:formatCode>
                <c:ptCount val="37"/>
                <c:pt idx="3" formatCode="_-* #,##0_-;\-* #,##0_-;_-* &quot;-&quot;??_-;_-@_-">
                  <c:v>1790.0035712782678</c:v>
                </c:pt>
                <c:pt idx="4" formatCode="_-* #,##0_-;\-* #,##0_-;_-* &quot;-&quot;??_-;_-@_-">
                  <c:v>1838.5540000000001</c:v>
                </c:pt>
                <c:pt idx="5" formatCode="_-* #,##0_-;\-* #,##0_-;_-* &quot;-&quot;??_-;_-@_-">
                  <c:v>1911.8890000000001</c:v>
                </c:pt>
                <c:pt idx="6" formatCode="_-* #,##0_-;\-* #,##0_-;_-* &quot;-&quot;??_-;_-@_-">
                  <c:v>1941.979</c:v>
                </c:pt>
                <c:pt idx="7" formatCode="_-* #,##0_-;\-* #,##0_-;_-* &quot;-&quot;??_-;_-@_-">
                  <c:v>1962.4470000000001</c:v>
                </c:pt>
                <c:pt idx="8" formatCode="_-* #,##0_-;\-* #,##0_-;_-* &quot;-&quot;??_-;_-@_-">
                  <c:v>1983.3319999999999</c:v>
                </c:pt>
                <c:pt idx="9" formatCode="_-* #,##0_-;\-* #,##0_-;_-* &quot;-&quot;??_-;_-@_-">
                  <c:v>2004.393</c:v>
                </c:pt>
                <c:pt idx="10" formatCode="_-* #,##0_-;\-* #,##0_-;_-* &quot;-&quot;??_-;_-@_-">
                  <c:v>2025.6010000000001</c:v>
                </c:pt>
                <c:pt idx="11" formatCode="_-* #,##0_-;\-* #,##0_-;_-* &quot;-&quot;??_-;_-@_-">
                  <c:v>2047.019</c:v>
                </c:pt>
                <c:pt idx="12" formatCode="_-* #,##0_-;\-* #,##0_-;_-* &quot;-&quot;??_-;_-@_-">
                  <c:v>2068.6030000000001</c:v>
                </c:pt>
                <c:pt idx="13" formatCode="_-* #,##0_-;\-* #,##0_-;_-* &quot;-&quot;??_-;_-@_-">
                  <c:v>2090.3820000000001</c:v>
                </c:pt>
                <c:pt idx="14" formatCode="_-* #,##0_-;\-* #,##0_-;_-* &quot;-&quot;??_-;_-@_-">
                  <c:v>2112.3510000000001</c:v>
                </c:pt>
                <c:pt idx="15" formatCode="_-* #,##0_-;\-* #,##0_-;_-* &quot;-&quot;??_-;_-@_-">
                  <c:v>2134.5190000000002</c:v>
                </c:pt>
                <c:pt idx="16" formatCode="_-* #,##0_-;\-* #,##0_-;_-* &quot;-&quot;??_-;_-@_-">
                  <c:v>2156.8869999999997</c:v>
                </c:pt>
                <c:pt idx="17" formatCode="_-* #,##0_-;\-* #,##0_-;_-* &quot;-&quot;??_-;_-@_-">
                  <c:v>2178.866</c:v>
                </c:pt>
                <c:pt idx="18" formatCode="_-* #,##0_-;\-* #,##0_-;_-* &quot;-&quot;??_-;_-@_-">
                  <c:v>2200.5030000000002</c:v>
                </c:pt>
                <c:pt idx="19" formatCode="_-* #,##0_-;\-* #,##0_-;_-* &quot;-&quot;??_-;_-@_-">
                  <c:v>2221.8209999999999</c:v>
                </c:pt>
                <c:pt idx="20" formatCode="_-* #,##0_-;\-* #,##0_-;_-* &quot;-&quot;??_-;_-@_-">
                  <c:v>2242.8789999999999</c:v>
                </c:pt>
                <c:pt idx="21" formatCode="_-* #,##0_-;\-* #,##0_-;_-* &quot;-&quot;??_-;_-@_-">
                  <c:v>2263.1889999999999</c:v>
                </c:pt>
                <c:pt idx="22" formatCode="_-* #,##0_-;\-* #,##0_-;_-* &quot;-&quot;??_-;_-@_-">
                  <c:v>2282.866</c:v>
                </c:pt>
                <c:pt idx="23" formatCode="_-* #,##0_-;\-* #,##0_-;_-* &quot;-&quot;??_-;_-@_-">
                  <c:v>2299.1120000000001</c:v>
                </c:pt>
                <c:pt idx="24" formatCode="_-* #,##0_-;\-* #,##0_-;_-* &quot;-&quot;??_-;_-@_-">
                  <c:v>2314.7829999999999</c:v>
                </c:pt>
                <c:pt idx="25" formatCode="_-* #,##0_-;\-* #,##0_-;_-* &quot;-&quot;??_-;_-@_-">
                  <c:v>2329.66</c:v>
                </c:pt>
                <c:pt idx="26" formatCode="_-* #,##0_-;\-* #,##0_-;_-* &quot;-&quot;??_-;_-@_-">
                  <c:v>2343.8720000000003</c:v>
                </c:pt>
                <c:pt idx="27" formatCode="_-* #,##0_-;\-* #,##0_-;_-* &quot;-&quot;??_-;_-@_-">
                  <c:v>2357.5439999999999</c:v>
                </c:pt>
                <c:pt idx="28" formatCode="_-* #,##0_-;\-* #,##0_-;_-* &quot;-&quot;??_-;_-@_-">
                  <c:v>2367.6419999999998</c:v>
                </c:pt>
                <c:pt idx="29" formatCode="_-* #,##0_-;\-* #,##0_-;_-* &quot;-&quot;??_-;_-@_-">
                  <c:v>2377.3119999999999</c:v>
                </c:pt>
                <c:pt idx="30" formatCode="_-* #,##0_-;\-* #,##0_-;_-* &quot;-&quot;??_-;_-@_-">
                  <c:v>2386.4899999999998</c:v>
                </c:pt>
                <c:pt idx="31" formatCode="_-* #,##0_-;\-* #,##0_-;_-* &quot;-&quot;??_-;_-@_-">
                  <c:v>2395.27</c:v>
                </c:pt>
                <c:pt idx="32" formatCode="_-* #,##0_-;\-* #,##0_-;_-* &quot;-&quot;??_-;_-@_-">
                  <c:v>2403.7809999999999</c:v>
                </c:pt>
                <c:pt idx="33" formatCode="_-* #,##0_-;\-* #,##0_-;_-* &quot;-&quot;??_-;_-@_-">
                  <c:v>2412.06</c:v>
                </c:pt>
                <c:pt idx="34" formatCode="_-* #,##0_-;\-* #,##0_-;_-* &quot;-&quot;??_-;_-@_-">
                  <c:v>2420.1790000000001</c:v>
                </c:pt>
                <c:pt idx="35" formatCode="_-* #,##0_-;\-* #,##0_-;_-* &quot;-&quot;??_-;_-@_-">
                  <c:v>2428.1800000000003</c:v>
                </c:pt>
                <c:pt idx="36" formatCode="_-* #,##0_-;\-* #,##0_-;_-* &quot;-&quot;??_-;_-@_-">
                  <c:v>2436.098</c:v>
                </c:pt>
              </c:numCache>
            </c:numRef>
          </c:val>
          <c:extLst xmlns:c16r2="http://schemas.microsoft.com/office/drawing/2015/06/chart">
            <c:ext xmlns:c16="http://schemas.microsoft.com/office/drawing/2014/chart" uri="{C3380CC4-5D6E-409C-BE32-E72D297353CC}">
              <c16:uniqueId val="{00000004-03EB-4F2B-8798-6044180E8920}"/>
            </c:ext>
          </c:extLst>
        </c:ser>
        <c:ser>
          <c:idx val="7"/>
          <c:order val="6"/>
          <c:tx>
            <c:strRef>
              <c:f>'ES2'!$V$14</c:f>
              <c:strCache>
                <c:ptCount val="1"/>
                <c:pt idx="0">
                  <c:v>Marine</c:v>
                </c:pt>
              </c:strCache>
            </c:strRef>
          </c:tx>
          <c:spPr>
            <a:solidFill>
              <a:srgbClr val="FF0000"/>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'ES2'!$W$14:$BG$14</c:f>
              <c:numCache>
                <c:formatCode>#,##0.0</c:formatCode>
                <c:ptCount val="37"/>
                <c:pt idx="3" formatCode="_-* #,##0_-;\-* #,##0_-;_-* &quot;-&quot;??_-;_-@_-">
                  <c:v>27.2</c:v>
                </c:pt>
                <c:pt idx="4" formatCode="_-* #,##0_-;\-* #,##0_-;_-* &quot;-&quot;??_-;_-@_-">
                  <c:v>30.4</c:v>
                </c:pt>
                <c:pt idx="5" formatCode="_-* #,##0_-;\-* #,##0_-;_-* &quot;-&quot;??_-;_-@_-">
                  <c:v>30.4</c:v>
                </c:pt>
                <c:pt idx="6" formatCode="_-* #,##0_-;\-* #,##0_-;_-* &quot;-&quot;??_-;_-@_-">
                  <c:v>41.4</c:v>
                </c:pt>
                <c:pt idx="7" formatCode="_-* #,##0_-;\-* #,##0_-;_-* &quot;-&quot;??_-;_-@_-">
                  <c:v>44.4</c:v>
                </c:pt>
                <c:pt idx="8" formatCode="_-* #,##0_-;\-* #,##0_-;_-* &quot;-&quot;??_-;_-@_-">
                  <c:v>54.4</c:v>
                </c:pt>
                <c:pt idx="9" formatCode="_-* #,##0_-;\-* #,##0_-;_-* &quot;-&quot;??_-;_-@_-">
                  <c:v>72.400000000000006</c:v>
                </c:pt>
                <c:pt idx="10" formatCode="_-* #,##0_-;\-* #,##0_-;_-* &quot;-&quot;??_-;_-@_-">
                  <c:v>201.4</c:v>
                </c:pt>
                <c:pt idx="11" formatCode="_-* #,##0_-;\-* #,##0_-;_-* &quot;-&quot;??_-;_-@_-">
                  <c:v>480.9</c:v>
                </c:pt>
                <c:pt idx="12" formatCode="_-* #,##0_-;\-* #,##0_-;_-* &quot;-&quot;??_-;_-@_-">
                  <c:v>565.9</c:v>
                </c:pt>
                <c:pt idx="13" formatCode="_-* #,##0_-;\-* #,##0_-;_-* &quot;-&quot;??_-;_-@_-">
                  <c:v>658.9</c:v>
                </c:pt>
                <c:pt idx="14" formatCode="_-* #,##0_-;\-* #,##0_-;_-* &quot;-&quot;??_-;_-@_-">
                  <c:v>678.9</c:v>
                </c:pt>
                <c:pt idx="15" formatCode="_-* #,##0_-;\-* #,##0_-;_-* &quot;-&quot;??_-;_-@_-">
                  <c:v>1101.9000000000001</c:v>
                </c:pt>
                <c:pt idx="16" formatCode="_-* #,##0_-;\-* #,##0_-;_-* &quot;-&quot;??_-;_-@_-">
                  <c:v>1906.9</c:v>
                </c:pt>
                <c:pt idx="17" formatCode="_-* #,##0_-;\-* #,##0_-;_-* &quot;-&quot;??_-;_-@_-">
                  <c:v>1916.9</c:v>
                </c:pt>
                <c:pt idx="18" formatCode="_-* #,##0_-;\-* #,##0_-;_-* &quot;-&quot;??_-;_-@_-">
                  <c:v>2596.9</c:v>
                </c:pt>
                <c:pt idx="19" formatCode="_-* #,##0_-;\-* #,##0_-;_-* &quot;-&quot;??_-;_-@_-">
                  <c:v>2606.9</c:v>
                </c:pt>
                <c:pt idx="20" formatCode="_-* #,##0_-;\-* #,##0_-;_-* &quot;-&quot;??_-;_-@_-">
                  <c:v>3526.9</c:v>
                </c:pt>
                <c:pt idx="21" formatCode="_-* #,##0_-;\-* #,##0_-;_-* &quot;-&quot;??_-;_-@_-">
                  <c:v>3526.9</c:v>
                </c:pt>
                <c:pt idx="22" formatCode="_-* #,##0_-;\-* #,##0_-;_-* &quot;-&quot;??_-;_-@_-">
                  <c:v>4436.8999999999996</c:v>
                </c:pt>
                <c:pt idx="23" formatCode="_-* #,##0_-;\-* #,##0_-;_-* &quot;-&quot;??_-;_-@_-">
                  <c:v>4436.8999999999996</c:v>
                </c:pt>
                <c:pt idx="24" formatCode="_-* #,##0_-;\-* #,##0_-;_-* &quot;-&quot;??_-;_-@_-">
                  <c:v>4436.8999999999996</c:v>
                </c:pt>
                <c:pt idx="25" formatCode="_-* #,##0_-;\-* #,##0_-;_-* &quot;-&quot;??_-;_-@_-">
                  <c:v>4436.8999999999996</c:v>
                </c:pt>
                <c:pt idx="26" formatCode="_-* #,##0_-;\-* #,##0_-;_-* &quot;-&quot;??_-;_-@_-">
                  <c:v>4436.8999999999996</c:v>
                </c:pt>
                <c:pt idx="27" formatCode="_-* #,##0_-;\-* #,##0_-;_-* &quot;-&quot;??_-;_-@_-">
                  <c:v>4436.8999999999996</c:v>
                </c:pt>
                <c:pt idx="28" formatCode="_-* #,##0_-;\-* #,##0_-;_-* &quot;-&quot;??_-;_-@_-">
                  <c:v>4436.8999999999996</c:v>
                </c:pt>
                <c:pt idx="29" formatCode="_-* #,##0_-;\-* #,##0_-;_-* &quot;-&quot;??_-;_-@_-">
                  <c:v>4436.8999999999996</c:v>
                </c:pt>
                <c:pt idx="30" formatCode="_-* #,##0_-;\-* #,##0_-;_-* &quot;-&quot;??_-;_-@_-">
                  <c:v>4436.8999999999996</c:v>
                </c:pt>
                <c:pt idx="31" formatCode="_-* #,##0_-;\-* #,##0_-;_-* &quot;-&quot;??_-;_-@_-">
                  <c:v>4436.8999999999996</c:v>
                </c:pt>
                <c:pt idx="32" formatCode="_-* #,##0_-;\-* #,##0_-;_-* &quot;-&quot;??_-;_-@_-">
                  <c:v>4436.8999999999996</c:v>
                </c:pt>
                <c:pt idx="33" formatCode="_-* #,##0_-;\-* #,##0_-;_-* &quot;-&quot;??_-;_-@_-">
                  <c:v>4436.8999999999996</c:v>
                </c:pt>
                <c:pt idx="34" formatCode="_-* #,##0_-;\-* #,##0_-;_-* &quot;-&quot;??_-;_-@_-">
                  <c:v>4436.8999999999996</c:v>
                </c:pt>
                <c:pt idx="35" formatCode="_-* #,##0_-;\-* #,##0_-;_-* &quot;-&quot;??_-;_-@_-">
                  <c:v>4436.8999999999996</c:v>
                </c:pt>
                <c:pt idx="36" formatCode="_-* #,##0_-;\-* #,##0_-;_-* &quot;-&quot;??_-;_-@_-">
                  <c:v>4436.8999999999996</c:v>
                </c:pt>
              </c:numCache>
            </c:numRef>
          </c:val>
          <c:extLst xmlns:c16r2="http://schemas.microsoft.com/office/drawing/2015/06/chart">
            <c:ext xmlns:c16="http://schemas.microsoft.com/office/drawing/2014/chart" uri="{C3380CC4-5D6E-409C-BE32-E72D297353CC}">
              <c16:uniqueId val="{00000006-03EB-4F2B-8798-6044180E8920}"/>
            </c:ext>
          </c:extLst>
        </c:ser>
        <c:ser>
          <c:idx val="8"/>
          <c:order val="7"/>
          <c:tx>
            <c:strRef>
              <c:f>'ES2'!$V$15</c:f>
              <c:strCache>
                <c:ptCount val="1"/>
                <c:pt idx="0">
                  <c:v>Nuclear</c:v>
                </c:pt>
              </c:strCache>
            </c:strRef>
          </c:tx>
          <c:spPr>
            <a:solidFill>
              <a:srgbClr val="0070C0"/>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'ES2'!$W$15:$BG$15</c:f>
              <c:numCache>
                <c:formatCode>#,##0.0</c:formatCode>
                <c:ptCount val="37"/>
                <c:pt idx="3" formatCode="_-* #,##0_-;\-* #,##0_-;_-* &quot;-&quot;??_-;_-@_-">
                  <c:v>9229</c:v>
                </c:pt>
                <c:pt idx="4" formatCode="_-* #,##0_-;\-* #,##0_-;_-* &quot;-&quot;??_-;_-@_-">
                  <c:v>9229</c:v>
                </c:pt>
                <c:pt idx="5" formatCode="_-* #,##0_-;\-* #,##0_-;_-* &quot;-&quot;??_-;_-@_-">
                  <c:v>9229</c:v>
                </c:pt>
                <c:pt idx="6" formatCode="_-* #,##0_-;\-* #,##0_-;_-* &quot;-&quot;??_-;_-@_-">
                  <c:v>9229</c:v>
                </c:pt>
                <c:pt idx="7" formatCode="_-* #,##0_-;\-* #,##0_-;_-* &quot;-&quot;??_-;_-@_-">
                  <c:v>9229</c:v>
                </c:pt>
                <c:pt idx="8" formatCode="_-* #,##0_-;\-* #,##0_-;_-* &quot;-&quot;??_-;_-@_-">
                  <c:v>9229</c:v>
                </c:pt>
                <c:pt idx="9" formatCode="_-* #,##0_-;\-* #,##0_-;_-* &quot;-&quot;??_-;_-@_-">
                  <c:v>7149</c:v>
                </c:pt>
                <c:pt idx="10" formatCode="_-* #,##0_-;\-* #,##0_-;_-* &quot;-&quot;??_-;_-@_-">
                  <c:v>4786</c:v>
                </c:pt>
                <c:pt idx="11" formatCode="_-* #,##0_-;\-* #,##0_-;_-* &quot;-&quot;??_-;_-@_-">
                  <c:v>4786</c:v>
                </c:pt>
                <c:pt idx="12" formatCode="_-* #,##0_-;\-* #,##0_-;_-* &quot;-&quot;??_-;_-@_-">
                  <c:v>4786</c:v>
                </c:pt>
                <c:pt idx="13" formatCode="_-* #,##0_-;\-* #,##0_-;_-* &quot;-&quot;??_-;_-@_-">
                  <c:v>4786</c:v>
                </c:pt>
                <c:pt idx="14" formatCode="_-* #,##0_-;\-* #,##0_-;_-* &quot;-&quot;??_-;_-@_-">
                  <c:v>3696</c:v>
                </c:pt>
                <c:pt idx="15" formatCode="_-* #,##0_-;\-* #,##0_-;_-* &quot;-&quot;??_-;_-@_-">
                  <c:v>3696</c:v>
                </c:pt>
                <c:pt idx="16" formatCode="_-* #,##0_-;\-* #,##0_-;_-* &quot;-&quot;??_-;_-@_-">
                  <c:v>2886</c:v>
                </c:pt>
                <c:pt idx="17" formatCode="_-* #,##0_-;\-* #,##0_-;_-* &quot;-&quot;??_-;_-@_-">
                  <c:v>2886</c:v>
                </c:pt>
                <c:pt idx="18" formatCode="_-* #,##0_-;\-* #,##0_-;_-* &quot;-&quot;??_-;_-@_-">
                  <c:v>2886</c:v>
                </c:pt>
                <c:pt idx="19" formatCode="_-* #,##0_-;\-* #,##0_-;_-* &quot;-&quot;??_-;_-@_-">
                  <c:v>2886</c:v>
                </c:pt>
                <c:pt idx="20" formatCode="_-* #,##0_-;\-* #,##0_-;_-* &quot;-&quot;??_-;_-@_-">
                  <c:v>4556</c:v>
                </c:pt>
                <c:pt idx="21" formatCode="_-* #,##0_-;\-* #,##0_-;_-* &quot;-&quot;??_-;_-@_-">
                  <c:v>5956</c:v>
                </c:pt>
                <c:pt idx="22" formatCode="_-* #,##0_-;\-* #,##0_-;_-* &quot;-&quot;??_-;_-@_-">
                  <c:v>5956</c:v>
                </c:pt>
                <c:pt idx="23" formatCode="_-* #,##0_-;\-* #,##0_-;_-* &quot;-&quot;??_-;_-@_-">
                  <c:v>7356</c:v>
                </c:pt>
                <c:pt idx="24" formatCode="_-* #,##0_-;\-* #,##0_-;_-* &quot;-&quot;??_-;_-@_-">
                  <c:v>9026</c:v>
                </c:pt>
                <c:pt idx="25" formatCode="_-* #,##0_-;\-* #,##0_-;_-* &quot;-&quot;??_-;_-@_-">
                  <c:v>9026</c:v>
                </c:pt>
                <c:pt idx="26" formatCode="_-* #,##0_-;\-* #,##0_-;_-* &quot;-&quot;??_-;_-@_-">
                  <c:v>9026</c:v>
                </c:pt>
                <c:pt idx="27" formatCode="_-* #,##0_-;\-* #,##0_-;_-* &quot;-&quot;??_-;_-@_-">
                  <c:v>9026</c:v>
                </c:pt>
                <c:pt idx="28" formatCode="_-* #,##0_-;\-* #,##0_-;_-* &quot;-&quot;??_-;_-@_-">
                  <c:v>9026</c:v>
                </c:pt>
                <c:pt idx="29" formatCode="_-* #,##0_-;\-* #,##0_-;_-* &quot;-&quot;??_-;_-@_-">
                  <c:v>9026</c:v>
                </c:pt>
                <c:pt idx="30" formatCode="_-* #,##0_-;\-* #,##0_-;_-* &quot;-&quot;??_-;_-@_-">
                  <c:v>9026</c:v>
                </c:pt>
                <c:pt idx="31" formatCode="_-* #,##0_-;\-* #,##0_-;_-* &quot;-&quot;??_-;_-@_-">
                  <c:v>9026</c:v>
                </c:pt>
                <c:pt idx="32" formatCode="_-* #,##0_-;\-* #,##0_-;_-* &quot;-&quot;??_-;_-@_-">
                  <c:v>9026</c:v>
                </c:pt>
                <c:pt idx="33" formatCode="_-* #,##0_-;\-* #,##0_-;_-* &quot;-&quot;??_-;_-@_-">
                  <c:v>9026</c:v>
                </c:pt>
                <c:pt idx="34" formatCode="_-* #,##0_-;\-* #,##0_-;_-* &quot;-&quot;??_-;_-@_-">
                  <c:v>9026</c:v>
                </c:pt>
                <c:pt idx="35" formatCode="_-* #,##0_-;\-* #,##0_-;_-* &quot;-&quot;??_-;_-@_-">
                  <c:v>9026</c:v>
                </c:pt>
                <c:pt idx="36" formatCode="_-* #,##0_-;\-* #,##0_-;_-* &quot;-&quot;??_-;_-@_-">
                  <c:v>9026</c:v>
                </c:pt>
              </c:numCache>
            </c:numRef>
          </c:val>
          <c:extLst xmlns:c16r2="http://schemas.microsoft.com/office/drawing/2015/06/chart">
            <c:ext xmlns:c16="http://schemas.microsoft.com/office/drawing/2014/chart" uri="{C3380CC4-5D6E-409C-BE32-E72D297353CC}">
              <c16:uniqueId val="{00000007-03EB-4F2B-8798-6044180E8920}"/>
            </c:ext>
          </c:extLst>
        </c:ser>
        <c:ser>
          <c:idx val="9"/>
          <c:order val="8"/>
          <c:tx>
            <c:strRef>
              <c:f>'ES2'!$V$16</c:f>
              <c:strCache>
                <c:ptCount val="1"/>
                <c:pt idx="0">
                  <c:v>Offshore Wind</c:v>
                </c:pt>
              </c:strCache>
            </c:strRef>
          </c:tx>
          <c:spPr>
            <a:solidFill>
              <a:srgbClr val="7030A0"/>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'ES2'!$W$16:$BG$16</c:f>
              <c:numCache>
                <c:formatCode>#,##0.0</c:formatCode>
                <c:ptCount val="37"/>
                <c:pt idx="3" formatCode="_-* #,##0_-;\-* #,##0_-;_-* &quot;-&quot;??_-;_-@_-">
                  <c:v>6098.3</c:v>
                </c:pt>
                <c:pt idx="4" formatCode="_-* #,##0_-;\-* #,##0_-;_-* &quot;-&quot;??_-;_-@_-">
                  <c:v>8216.2999999999993</c:v>
                </c:pt>
                <c:pt idx="5" formatCode="_-* #,##0_-;\-* #,##0_-;_-* &quot;-&quot;??_-;_-@_-">
                  <c:v>8510.2999999999993</c:v>
                </c:pt>
                <c:pt idx="6" formatCode="_-* #,##0_-;\-* #,##0_-;_-* &quot;-&quot;??_-;_-@_-">
                  <c:v>9590.2999999999993</c:v>
                </c:pt>
                <c:pt idx="7" formatCode="_-* #,##0_-;\-* #,##0_-;_-* &quot;-&quot;??_-;_-@_-">
                  <c:v>10400.101000000001</c:v>
                </c:pt>
                <c:pt idx="8" formatCode="_-* #,##0_-;\-* #,##0_-;_-* &quot;-&quot;??_-;_-@_-">
                  <c:v>11340.101000000001</c:v>
                </c:pt>
                <c:pt idx="9" formatCode="_-* #,##0_-;\-* #,##0_-;_-* &quot;-&quot;??_-;_-@_-">
                  <c:v>12240.101000000001</c:v>
                </c:pt>
                <c:pt idx="10" formatCode="_-* #,##0_-;\-* #,##0_-;_-* &quot;-&quot;??_-;_-@_-">
                  <c:v>14010.101000000001</c:v>
                </c:pt>
                <c:pt idx="11" formatCode="_-* #,##0_-;\-* #,##0_-;_-* &quot;-&quot;??_-;_-@_-">
                  <c:v>15055.101000000001</c:v>
                </c:pt>
                <c:pt idx="12" formatCode="_-* #,##0_-;\-* #,##0_-;_-* &quot;-&quot;??_-;_-@_-">
                  <c:v>17685.100999999999</c:v>
                </c:pt>
                <c:pt idx="13" formatCode="_-* #,##0_-;\-* #,##0_-;_-* &quot;-&quot;??_-;_-@_-">
                  <c:v>19085.100999999999</c:v>
                </c:pt>
                <c:pt idx="14" formatCode="_-* #,##0_-;\-* #,##0_-;_-* &quot;-&quot;??_-;_-@_-">
                  <c:v>20985.100999999999</c:v>
                </c:pt>
                <c:pt idx="15" formatCode="_-* #,##0_-;\-* #,##0_-;_-* &quot;-&quot;??_-;_-@_-">
                  <c:v>22085.100999999999</c:v>
                </c:pt>
                <c:pt idx="16" formatCode="_-* #,##0_-;\-* #,##0_-;_-* &quot;-&quot;??_-;_-@_-">
                  <c:v>23585.100999999999</c:v>
                </c:pt>
                <c:pt idx="17" formatCode="_-* #,##0_-;\-* #,##0_-;_-* &quot;-&quot;??_-;_-@_-">
                  <c:v>23585.100999999999</c:v>
                </c:pt>
                <c:pt idx="18" formatCode="_-* #,##0_-;\-* #,##0_-;_-* &quot;-&quot;??_-;_-@_-">
                  <c:v>25335.100999999999</c:v>
                </c:pt>
                <c:pt idx="19" formatCode="_-* #,##0_-;\-* #,##0_-;_-* &quot;-&quot;??_-;_-@_-">
                  <c:v>26555.100999999999</c:v>
                </c:pt>
                <c:pt idx="20" formatCode="_-* #,##0_-;\-* #,##0_-;_-* &quot;-&quot;??_-;_-@_-">
                  <c:v>27935.100999999999</c:v>
                </c:pt>
                <c:pt idx="21" formatCode="_-* #,##0_-;\-* #,##0_-;_-* &quot;-&quot;??_-;_-@_-">
                  <c:v>28885.100999999999</c:v>
                </c:pt>
                <c:pt idx="22" formatCode="_-* #,##0_-;\-* #,##0_-;_-* &quot;-&quot;??_-;_-@_-">
                  <c:v>30265.100999999999</c:v>
                </c:pt>
                <c:pt idx="23" formatCode="_-* #,##0_-;\-* #,##0_-;_-* &quot;-&quot;??_-;_-@_-">
                  <c:v>31145.100999999999</c:v>
                </c:pt>
                <c:pt idx="24" formatCode="_-* #,##0_-;\-* #,##0_-;_-* &quot;-&quot;??_-;_-@_-">
                  <c:v>31595.100999999999</c:v>
                </c:pt>
                <c:pt idx="25" formatCode="_-* #,##0_-;\-* #,##0_-;_-* &quot;-&quot;??_-;_-@_-">
                  <c:v>32545.100999999999</c:v>
                </c:pt>
                <c:pt idx="26" formatCode="_-* #,##0_-;\-* #,##0_-;_-* &quot;-&quot;??_-;_-@_-">
                  <c:v>32545.100999999999</c:v>
                </c:pt>
                <c:pt idx="27" formatCode="_-* #,##0_-;\-* #,##0_-;_-* &quot;-&quot;??_-;_-@_-">
                  <c:v>32545.100999999999</c:v>
                </c:pt>
                <c:pt idx="28" formatCode="_-* #,##0_-;\-* #,##0_-;_-* &quot;-&quot;??_-;_-@_-">
                  <c:v>32545.100999999999</c:v>
                </c:pt>
                <c:pt idx="29" formatCode="_-* #,##0_-;\-* #,##0_-;_-* &quot;-&quot;??_-;_-@_-">
                  <c:v>32545.100999999999</c:v>
                </c:pt>
                <c:pt idx="30" formatCode="_-* #,##0_-;\-* #,##0_-;_-* &quot;-&quot;??_-;_-@_-">
                  <c:v>32545.100999999999</c:v>
                </c:pt>
                <c:pt idx="31" formatCode="_-* #,##0_-;\-* #,##0_-;_-* &quot;-&quot;??_-;_-@_-">
                  <c:v>32545.100999999999</c:v>
                </c:pt>
                <c:pt idx="32" formatCode="_-* #,##0_-;\-* #,##0_-;_-* &quot;-&quot;??_-;_-@_-">
                  <c:v>32545.100999999999</c:v>
                </c:pt>
                <c:pt idx="33" formatCode="_-* #,##0_-;\-* #,##0_-;_-* &quot;-&quot;??_-;_-@_-">
                  <c:v>32545.100999999999</c:v>
                </c:pt>
                <c:pt idx="34" formatCode="_-* #,##0_-;\-* #,##0_-;_-* &quot;-&quot;??_-;_-@_-">
                  <c:v>32545.100999999999</c:v>
                </c:pt>
                <c:pt idx="35" formatCode="_-* #,##0_-;\-* #,##0_-;_-* &quot;-&quot;??_-;_-@_-">
                  <c:v>32545.100999999999</c:v>
                </c:pt>
                <c:pt idx="36" formatCode="_-* #,##0_-;\-* #,##0_-;_-* &quot;-&quot;??_-;_-@_-">
                  <c:v>32545.100999999999</c:v>
                </c:pt>
              </c:numCache>
            </c:numRef>
          </c:val>
          <c:extLst xmlns:c16r2="http://schemas.microsoft.com/office/drawing/2015/06/chart">
            <c:ext xmlns:c16="http://schemas.microsoft.com/office/drawing/2014/chart" uri="{C3380CC4-5D6E-409C-BE32-E72D297353CC}">
              <c16:uniqueId val="{00000008-03EB-4F2B-8798-6044180E8920}"/>
            </c:ext>
          </c:extLst>
        </c:ser>
        <c:ser>
          <c:idx val="10"/>
          <c:order val="9"/>
          <c:tx>
            <c:strRef>
              <c:f>'ES2'!$V$17</c:f>
              <c:strCache>
                <c:ptCount val="1"/>
                <c:pt idx="0">
                  <c:v>Onshore Wind</c:v>
                </c:pt>
              </c:strCache>
            </c:strRef>
          </c:tx>
          <c:spPr>
            <a:solidFill>
              <a:srgbClr val="49D7BC"/>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'ES2'!$W$17:$BG$17</c:f>
              <c:numCache>
                <c:formatCode>#,##0.0</c:formatCode>
                <c:ptCount val="37"/>
                <c:pt idx="3" formatCode="_-* #,##0_-;\-* #,##0_-;_-* &quot;-&quot;??_-;_-@_-">
                  <c:v>11499.648664661145</c:v>
                </c:pt>
                <c:pt idx="4" formatCode="_-* #,##0_-;\-* #,##0_-;_-* &quot;-&quot;??_-;_-@_-">
                  <c:v>12524.161</c:v>
                </c:pt>
                <c:pt idx="5" formatCode="_-* #,##0_-;\-* #,##0_-;_-* &quot;-&quot;??_-;_-@_-">
                  <c:v>12788.269</c:v>
                </c:pt>
                <c:pt idx="6" formatCode="_-* #,##0_-;\-* #,##0_-;_-* &quot;-&quot;??_-;_-@_-">
                  <c:v>13028.879000000001</c:v>
                </c:pt>
                <c:pt idx="7" formatCode="_-* #,##0_-;\-* #,##0_-;_-* &quot;-&quot;??_-;_-@_-">
                  <c:v>13412.391</c:v>
                </c:pt>
                <c:pt idx="8" formatCode="_-* #,##0_-;\-* #,##0_-;_-* &quot;-&quot;??_-;_-@_-">
                  <c:v>14013.458999999999</c:v>
                </c:pt>
                <c:pt idx="9" formatCode="_-* #,##0_-;\-* #,##0_-;_-* &quot;-&quot;??_-;_-@_-">
                  <c:v>14796.123</c:v>
                </c:pt>
                <c:pt idx="10" formatCode="_-* #,##0_-;\-* #,##0_-;_-* &quot;-&quot;??_-;_-@_-">
                  <c:v>16124.192999999999</c:v>
                </c:pt>
                <c:pt idx="11" formatCode="_-* #,##0_-;\-* #,##0_-;_-* &quot;-&quot;??_-;_-@_-">
                  <c:v>17744.817999999999</c:v>
                </c:pt>
                <c:pt idx="12" formatCode="_-* #,##0_-;\-* #,##0_-;_-* &quot;-&quot;??_-;_-@_-">
                  <c:v>19094.385999999999</c:v>
                </c:pt>
                <c:pt idx="13" formatCode="_-* #,##0_-;\-* #,##0_-;_-* &quot;-&quot;??_-;_-@_-">
                  <c:v>20198.097999999998</c:v>
                </c:pt>
                <c:pt idx="14" formatCode="_-* #,##0_-;\-* #,##0_-;_-* &quot;-&quot;??_-;_-@_-">
                  <c:v>21375.4</c:v>
                </c:pt>
                <c:pt idx="15" formatCode="_-* #,##0_-;\-* #,##0_-;_-* &quot;-&quot;??_-;_-@_-">
                  <c:v>22356.42</c:v>
                </c:pt>
                <c:pt idx="16" formatCode="_-* #,##0_-;\-* #,##0_-;_-* &quot;-&quot;??_-;_-@_-">
                  <c:v>23439.120000000003</c:v>
                </c:pt>
                <c:pt idx="17" formatCode="_-* #,##0_-;\-* #,##0_-;_-* &quot;-&quot;??_-;_-@_-">
                  <c:v>24553.940000000002</c:v>
                </c:pt>
                <c:pt idx="18" formatCode="_-* #,##0_-;\-* #,##0_-;_-* &quot;-&quot;??_-;_-@_-">
                  <c:v>25648.07</c:v>
                </c:pt>
                <c:pt idx="19" formatCode="_-* #,##0_-;\-* #,##0_-;_-* &quot;-&quot;??_-;_-@_-">
                  <c:v>26755.96</c:v>
                </c:pt>
                <c:pt idx="20" formatCode="_-* #,##0_-;\-* #,##0_-;_-* &quot;-&quot;??_-;_-@_-">
                  <c:v>27927.5</c:v>
                </c:pt>
                <c:pt idx="21" formatCode="_-* #,##0_-;\-* #,##0_-;_-* &quot;-&quot;??_-;_-@_-">
                  <c:v>29168.39</c:v>
                </c:pt>
                <c:pt idx="22" formatCode="_-* #,##0_-;\-* #,##0_-;_-* &quot;-&quot;??_-;_-@_-">
                  <c:v>30484.76</c:v>
                </c:pt>
                <c:pt idx="23" formatCode="_-* #,##0_-;\-* #,##0_-;_-* &quot;-&quot;??_-;_-@_-">
                  <c:v>31883.19</c:v>
                </c:pt>
                <c:pt idx="24" formatCode="_-* #,##0_-;\-* #,##0_-;_-* &quot;-&quot;??_-;_-@_-">
                  <c:v>33370.89</c:v>
                </c:pt>
                <c:pt idx="25" formatCode="_-* #,##0_-;\-* #,##0_-;_-* &quot;-&quot;??_-;_-@_-">
                  <c:v>34955.53</c:v>
                </c:pt>
                <c:pt idx="26" formatCode="_-* #,##0_-;\-* #,##0_-;_-* &quot;-&quot;??_-;_-@_-">
                  <c:v>36536.92</c:v>
                </c:pt>
                <c:pt idx="27" formatCode="_-* #,##0_-;\-* #,##0_-;_-* &quot;-&quot;??_-;_-@_-">
                  <c:v>38157.32</c:v>
                </c:pt>
                <c:pt idx="28" formatCode="_-* #,##0_-;\-* #,##0_-;_-* &quot;-&quot;??_-;_-@_-">
                  <c:v>39749.15</c:v>
                </c:pt>
                <c:pt idx="29" formatCode="_-* #,##0_-;\-* #,##0_-;_-* &quot;-&quot;??_-;_-@_-">
                  <c:v>41338.67</c:v>
                </c:pt>
                <c:pt idx="30" formatCode="_-* #,##0_-;\-* #,##0_-;_-* &quot;-&quot;??_-;_-@_-">
                  <c:v>42867.869999999995</c:v>
                </c:pt>
                <c:pt idx="31" formatCode="_-* #,##0_-;\-* #,##0_-;_-* &quot;-&quot;??_-;_-@_-">
                  <c:v>44311.31</c:v>
                </c:pt>
                <c:pt idx="32" formatCode="_-* #,##0_-;\-* #,##0_-;_-* &quot;-&quot;??_-;_-@_-">
                  <c:v>45624.11</c:v>
                </c:pt>
                <c:pt idx="33" formatCode="_-* #,##0_-;\-* #,##0_-;_-* &quot;-&quot;??_-;_-@_-">
                  <c:v>46894.15</c:v>
                </c:pt>
                <c:pt idx="34" formatCode="_-* #,##0_-;\-* #,##0_-;_-* &quot;-&quot;??_-;_-@_-">
                  <c:v>48199.08</c:v>
                </c:pt>
                <c:pt idx="35" formatCode="_-* #,##0_-;\-* #,##0_-;_-* &quot;-&quot;??_-;_-@_-">
                  <c:v>49422.96</c:v>
                </c:pt>
                <c:pt idx="36" formatCode="_-* #,##0_-;\-* #,##0_-;_-* &quot;-&quot;??_-;_-@_-">
                  <c:v>50677.18</c:v>
                </c:pt>
              </c:numCache>
            </c:numRef>
          </c:val>
          <c:extLst xmlns:c16r2="http://schemas.microsoft.com/office/drawing/2015/06/chart">
            <c:ext xmlns:c16="http://schemas.microsoft.com/office/drawing/2014/chart" uri="{C3380CC4-5D6E-409C-BE32-E72D297353CC}">
              <c16:uniqueId val="{00000009-03EB-4F2B-8798-6044180E8920}"/>
            </c:ext>
          </c:extLst>
        </c:ser>
        <c:ser>
          <c:idx val="11"/>
          <c:order val="10"/>
          <c:tx>
            <c:strRef>
              <c:f>'ES2'!$V$18</c:f>
              <c:strCache>
                <c:ptCount val="1"/>
                <c:pt idx="0">
                  <c:v>Other Renewables</c:v>
                </c:pt>
              </c:strCache>
            </c:strRef>
          </c:tx>
          <c:spPr>
            <a:solidFill>
              <a:srgbClr val="92D050"/>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'ES2'!$W$18:$BG$18</c:f>
              <c:numCache>
                <c:formatCode>#,##0.0</c:formatCode>
                <c:ptCount val="37"/>
                <c:pt idx="3" formatCode="_-* #,##0_-;\-* #,##0_-;_-* &quot;-&quot;??_-;_-@_-">
                  <c:v>1813.4596578779992</c:v>
                </c:pt>
                <c:pt idx="4" formatCode="_-* #,##0_-;\-* #,##0_-;_-* &quot;-&quot;??_-;_-@_-">
                  <c:v>1930.749</c:v>
                </c:pt>
                <c:pt idx="5" formatCode="_-* #,##0_-;\-* #,##0_-;_-* &quot;-&quot;??_-;_-@_-">
                  <c:v>1980.0779999999997</c:v>
                </c:pt>
                <c:pt idx="6" formatCode="_-* #,##0_-;\-* #,##0_-;_-* &quot;-&quot;??_-;_-@_-">
                  <c:v>2032.7079999999999</c:v>
                </c:pt>
                <c:pt idx="7" formatCode="_-* #,##0_-;\-* #,##0_-;_-* &quot;-&quot;??_-;_-@_-">
                  <c:v>2088.4499999999998</c:v>
                </c:pt>
                <c:pt idx="8" formatCode="_-* #,##0_-;\-* #,##0_-;_-* &quot;-&quot;??_-;_-@_-">
                  <c:v>2177.8249999999998</c:v>
                </c:pt>
                <c:pt idx="9" formatCode="_-* #,##0_-;\-* #,##0_-;_-* &quot;-&quot;??_-;_-@_-">
                  <c:v>2252.5429999999997</c:v>
                </c:pt>
                <c:pt idx="10" formatCode="_-* #,##0_-;\-* #,##0_-;_-* &quot;-&quot;??_-;_-@_-">
                  <c:v>2337.1279999999997</c:v>
                </c:pt>
                <c:pt idx="11" formatCode="_-* #,##0_-;\-* #,##0_-;_-* &quot;-&quot;??_-;_-@_-">
                  <c:v>2430.0550000000003</c:v>
                </c:pt>
                <c:pt idx="12" formatCode="_-* #,##0_-;\-* #,##0_-;_-* &quot;-&quot;??_-;_-@_-">
                  <c:v>2579.3919999999998</c:v>
                </c:pt>
                <c:pt idx="13" formatCode="_-* #,##0_-;\-* #,##0_-;_-* &quot;-&quot;??_-;_-@_-">
                  <c:v>2712.9380000000001</c:v>
                </c:pt>
                <c:pt idx="14" formatCode="_-* #,##0_-;\-* #,##0_-;_-* &quot;-&quot;??_-;_-@_-">
                  <c:v>2855.1589999999997</c:v>
                </c:pt>
                <c:pt idx="15" formatCode="_-* #,##0_-;\-* #,##0_-;_-* &quot;-&quot;??_-;_-@_-">
                  <c:v>3004.7170000000001</c:v>
                </c:pt>
                <c:pt idx="16" formatCode="_-* #,##0_-;\-* #,##0_-;_-* &quot;-&quot;??_-;_-@_-">
                  <c:v>3224.65</c:v>
                </c:pt>
                <c:pt idx="17" formatCode="_-* #,##0_-;\-* #,##0_-;_-* &quot;-&quot;??_-;_-@_-">
                  <c:v>3383.3969999999999</c:v>
                </c:pt>
                <c:pt idx="18" formatCode="_-* #,##0_-;\-* #,##0_-;_-* &quot;-&quot;??_-;_-@_-">
                  <c:v>3525.8249999999994</c:v>
                </c:pt>
                <c:pt idx="19" formatCode="_-* #,##0_-;\-* #,##0_-;_-* &quot;-&quot;??_-;_-@_-">
                  <c:v>3656.8529999999996</c:v>
                </c:pt>
                <c:pt idx="20" formatCode="_-* #,##0_-;\-* #,##0_-;_-* &quot;-&quot;??_-;_-@_-">
                  <c:v>3883.4540000000002</c:v>
                </c:pt>
                <c:pt idx="21" formatCode="_-* #,##0_-;\-* #,##0_-;_-* &quot;-&quot;??_-;_-@_-">
                  <c:v>3993.1879999999996</c:v>
                </c:pt>
                <c:pt idx="22" formatCode="_-* #,##0_-;\-* #,##0_-;_-* &quot;-&quot;??_-;_-@_-">
                  <c:v>4083.4209999999998</c:v>
                </c:pt>
                <c:pt idx="23" formatCode="_-* #,##0_-;\-* #,##0_-;_-* &quot;-&quot;??_-;_-@_-">
                  <c:v>4140.2089999999998</c:v>
                </c:pt>
                <c:pt idx="24" formatCode="_-* #,##0_-;\-* #,##0_-;_-* &quot;-&quot;??_-;_-@_-">
                  <c:v>4175.2149999999992</c:v>
                </c:pt>
                <c:pt idx="25" formatCode="_-* #,##0_-;\-* #,##0_-;_-* &quot;-&quot;??_-;_-@_-">
                  <c:v>4195.3039999999992</c:v>
                </c:pt>
                <c:pt idx="26" formatCode="_-* #,##0_-;\-* #,##0_-;_-* &quot;-&quot;??_-;_-@_-">
                  <c:v>4199.223</c:v>
                </c:pt>
                <c:pt idx="27" formatCode="_-* #,##0_-;\-* #,##0_-;_-* &quot;-&quot;??_-;_-@_-">
                  <c:v>4212.4759999999987</c:v>
                </c:pt>
                <c:pt idx="28" formatCode="_-* #,##0_-;\-* #,##0_-;_-* &quot;-&quot;??_-;_-@_-">
                  <c:v>4228.0909999999994</c:v>
                </c:pt>
                <c:pt idx="29" formatCode="_-* #,##0_-;\-* #,##0_-;_-* &quot;-&quot;??_-;_-@_-">
                  <c:v>4245.4380000000001</c:v>
                </c:pt>
                <c:pt idx="30" formatCode="_-* #,##0_-;\-* #,##0_-;_-* &quot;-&quot;??_-;_-@_-">
                  <c:v>4264.7019999999993</c:v>
                </c:pt>
                <c:pt idx="31" formatCode="_-* #,##0_-;\-* #,##0_-;_-* &quot;-&quot;??_-;_-@_-">
                  <c:v>4285.5329999999994</c:v>
                </c:pt>
                <c:pt idx="32" formatCode="_-* #,##0_-;\-* #,##0_-;_-* &quot;-&quot;??_-;_-@_-">
                  <c:v>4306.4269999999997</c:v>
                </c:pt>
                <c:pt idx="33" formatCode="_-* #,##0_-;\-* #,##0_-;_-* &quot;-&quot;??_-;_-@_-">
                  <c:v>4327.9859999999999</c:v>
                </c:pt>
                <c:pt idx="34" formatCode="_-* #,##0_-;\-* #,##0_-;_-* &quot;-&quot;??_-;_-@_-">
                  <c:v>4349.8159999999998</c:v>
                </c:pt>
                <c:pt idx="35" formatCode="_-* #,##0_-;\-* #,##0_-;_-* &quot;-&quot;??_-;_-@_-">
                  <c:v>4371.2219999999998</c:v>
                </c:pt>
                <c:pt idx="36" formatCode="_-* #,##0_-;\-* #,##0_-;_-* &quot;-&quot;??_-;_-@_-">
                  <c:v>4392.384</c:v>
                </c:pt>
              </c:numCache>
            </c:numRef>
          </c:val>
          <c:extLst xmlns:c16r2="http://schemas.microsoft.com/office/drawing/2015/06/chart">
            <c:ext xmlns:c16="http://schemas.microsoft.com/office/drawing/2014/chart" uri="{C3380CC4-5D6E-409C-BE32-E72D297353CC}">
              <c16:uniqueId val="{0000000A-03EB-4F2B-8798-6044180E8920}"/>
            </c:ext>
          </c:extLst>
        </c:ser>
        <c:ser>
          <c:idx val="12"/>
          <c:order val="11"/>
          <c:tx>
            <c:strRef>
              <c:f>'ES2'!$V$19</c:f>
              <c:strCache>
                <c:ptCount val="1"/>
                <c:pt idx="0">
                  <c:v>Other Thermal</c:v>
                </c:pt>
              </c:strCache>
            </c:strRef>
          </c:tx>
          <c:spPr>
            <a:solidFill>
              <a:srgbClr val="FFFF00"/>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'ES2'!$W$19:$BG$19</c:f>
              <c:numCache>
                <c:formatCode>#,##0.0</c:formatCode>
                <c:ptCount val="37"/>
                <c:pt idx="3" formatCode="_-* #,##0_-;\-* #,##0_-;_-* &quot;-&quot;??_-;_-@_-">
                  <c:v>1478.9609999999998</c:v>
                </c:pt>
                <c:pt idx="4" formatCode="_-* #,##0_-;\-* #,##0_-;_-* &quot;-&quot;??_-;_-@_-">
                  <c:v>1696.98</c:v>
                </c:pt>
                <c:pt idx="5" formatCode="_-* #,##0_-;\-* #,##0_-;_-* &quot;-&quot;??_-;_-@_-">
                  <c:v>1869.7090000000001</c:v>
                </c:pt>
                <c:pt idx="6" formatCode="_-* #,##0_-;\-* #,##0_-;_-* &quot;-&quot;??_-;_-@_-">
                  <c:v>1950.999</c:v>
                </c:pt>
                <c:pt idx="7" formatCode="_-* #,##0_-;\-* #,##0_-;_-* &quot;-&quot;??_-;_-@_-">
                  <c:v>1951</c:v>
                </c:pt>
                <c:pt idx="8" formatCode="_-* #,##0_-;\-* #,##0_-;_-* &quot;-&quot;??_-;_-@_-">
                  <c:v>1956.828</c:v>
                </c:pt>
                <c:pt idx="9" formatCode="_-* #,##0_-;\-* #,##0_-;_-* &quot;-&quot;??_-;_-@_-">
                  <c:v>1973.82</c:v>
                </c:pt>
                <c:pt idx="10" formatCode="_-* #,##0_-;\-* #,##0_-;_-* &quot;-&quot;??_-;_-@_-">
                  <c:v>1988.76</c:v>
                </c:pt>
                <c:pt idx="11" formatCode="_-* #,##0_-;\-* #,##0_-;_-* &quot;-&quot;??_-;_-@_-">
                  <c:v>1847.07</c:v>
                </c:pt>
                <c:pt idx="12" formatCode="_-* #,##0_-;\-* #,##0_-;_-* &quot;-&quot;??_-;_-@_-">
                  <c:v>1794.921</c:v>
                </c:pt>
                <c:pt idx="13" formatCode="_-* #,##0_-;\-* #,##0_-;_-* &quot;-&quot;??_-;_-@_-">
                  <c:v>1698.9280000000001</c:v>
                </c:pt>
                <c:pt idx="14" formatCode="_-* #,##0_-;\-* #,##0_-;_-* &quot;-&quot;??_-;_-@_-">
                  <c:v>1544.8109999999999</c:v>
                </c:pt>
                <c:pt idx="15" formatCode="_-* #,##0_-;\-* #,##0_-;_-* &quot;-&quot;??_-;_-@_-">
                  <c:v>1324.6010000000001</c:v>
                </c:pt>
                <c:pt idx="16" formatCode="_-* #,##0_-;\-* #,##0_-;_-* &quot;-&quot;??_-;_-@_-">
                  <c:v>1134.52</c:v>
                </c:pt>
                <c:pt idx="17" formatCode="_-* #,##0_-;\-* #,##0_-;_-* &quot;-&quot;??_-;_-@_-">
                  <c:v>977.73099999999999</c:v>
                </c:pt>
                <c:pt idx="18" formatCode="_-* #,##0_-;\-* #,##0_-;_-* &quot;-&quot;??_-;_-@_-">
                  <c:v>879.19100000000003</c:v>
                </c:pt>
                <c:pt idx="19" formatCode="_-* #,##0_-;\-* #,##0_-;_-* &quot;-&quot;??_-;_-@_-">
                  <c:v>817.38099999999997</c:v>
                </c:pt>
                <c:pt idx="20" formatCode="_-* #,##0_-;\-* #,##0_-;_-* &quot;-&quot;??_-;_-@_-">
                  <c:v>782.21</c:v>
                </c:pt>
                <c:pt idx="21" formatCode="_-* #,##0_-;\-* #,##0_-;_-* &quot;-&quot;??_-;_-@_-">
                  <c:v>763.38099999999997</c:v>
                </c:pt>
                <c:pt idx="22" formatCode="_-* #,##0_-;\-* #,##0_-;_-* &quot;-&quot;??_-;_-@_-">
                  <c:v>752.27</c:v>
                </c:pt>
                <c:pt idx="23" formatCode="_-* #,##0_-;\-* #,##0_-;_-* &quot;-&quot;??_-;_-@_-">
                  <c:v>688.07899999999995</c:v>
                </c:pt>
                <c:pt idx="24" formatCode="_-* #,##0_-;\-* #,##0_-;_-* &quot;-&quot;??_-;_-@_-">
                  <c:v>685.56099999999992</c:v>
                </c:pt>
                <c:pt idx="25" formatCode="_-* #,##0_-;\-* #,##0_-;_-* &quot;-&quot;??_-;_-@_-">
                  <c:v>684.75800000000004</c:v>
                </c:pt>
                <c:pt idx="26" formatCode="_-* #,##0_-;\-* #,##0_-;_-* &quot;-&quot;??_-;_-@_-">
                  <c:v>684.75800000000004</c:v>
                </c:pt>
                <c:pt idx="27" formatCode="_-* #,##0_-;\-* #,##0_-;_-* &quot;-&quot;??_-;_-@_-">
                  <c:v>684.75800000000004</c:v>
                </c:pt>
                <c:pt idx="28" formatCode="_-* #,##0_-;\-* #,##0_-;_-* &quot;-&quot;??_-;_-@_-">
                  <c:v>684.75800000000004</c:v>
                </c:pt>
                <c:pt idx="29" formatCode="_-* #,##0_-;\-* #,##0_-;_-* &quot;-&quot;??_-;_-@_-">
                  <c:v>684.75800000000004</c:v>
                </c:pt>
                <c:pt idx="30" formatCode="_-* #,##0_-;\-* #,##0_-;_-* &quot;-&quot;??_-;_-@_-">
                  <c:v>684.75800000000004</c:v>
                </c:pt>
                <c:pt idx="31" formatCode="_-* #,##0_-;\-* #,##0_-;_-* &quot;-&quot;??_-;_-@_-">
                  <c:v>684.75800000000004</c:v>
                </c:pt>
                <c:pt idx="32" formatCode="_-* #,##0_-;\-* #,##0_-;_-* &quot;-&quot;??_-;_-@_-">
                  <c:v>684.75800000000004</c:v>
                </c:pt>
                <c:pt idx="33" formatCode="_-* #,##0_-;\-* #,##0_-;_-* &quot;-&quot;??_-;_-@_-">
                  <c:v>684.75800000000004</c:v>
                </c:pt>
                <c:pt idx="34" formatCode="_-* #,##0_-;\-* #,##0_-;_-* &quot;-&quot;??_-;_-@_-">
                  <c:v>684.75800000000004</c:v>
                </c:pt>
                <c:pt idx="35" formatCode="_-* #,##0_-;\-* #,##0_-;_-* &quot;-&quot;??_-;_-@_-">
                  <c:v>684.75800000000004</c:v>
                </c:pt>
                <c:pt idx="36" formatCode="_-* #,##0_-;\-* #,##0_-;_-* &quot;-&quot;??_-;_-@_-">
                  <c:v>609.75800000000004</c:v>
                </c:pt>
              </c:numCache>
            </c:numRef>
          </c:val>
          <c:extLst xmlns:c16r2="http://schemas.microsoft.com/office/drawing/2015/06/chart">
            <c:ext xmlns:c16="http://schemas.microsoft.com/office/drawing/2014/chart" uri="{C3380CC4-5D6E-409C-BE32-E72D297353CC}">
              <c16:uniqueId val="{0000000B-03EB-4F2B-8798-6044180E8920}"/>
            </c:ext>
          </c:extLst>
        </c:ser>
        <c:ser>
          <c:idx val="13"/>
          <c:order val="12"/>
          <c:tx>
            <c:strRef>
              <c:f>'ES2'!$V$20</c:f>
              <c:strCache>
                <c:ptCount val="1"/>
                <c:pt idx="0">
                  <c:v>Solar</c:v>
                </c:pt>
              </c:strCache>
            </c:strRef>
          </c:tx>
          <c:spPr>
            <a:solidFill>
              <a:schemeClr val="bg2">
                <a:lumMod val="50000"/>
              </a:schemeClr>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'ES2'!$W$20:$BG$20</c:f>
              <c:numCache>
                <c:formatCode>#,##0.0</c:formatCode>
                <c:ptCount val="37"/>
                <c:pt idx="3" formatCode="_-* #,##0_-;\-* #,##0_-;_-* &quot;-&quot;??_-;_-@_-">
                  <c:v>12403.82478006999</c:v>
                </c:pt>
                <c:pt idx="4" formatCode="_-* #,##0_-;\-* #,##0_-;_-* &quot;-&quot;??_-;_-@_-">
                  <c:v>13218.02</c:v>
                </c:pt>
                <c:pt idx="5" formatCode="_-* #,##0_-;\-* #,##0_-;_-* &quot;-&quot;??_-;_-@_-">
                  <c:v>14025.77</c:v>
                </c:pt>
                <c:pt idx="6" formatCode="_-* #,##0_-;\-* #,##0_-;_-* &quot;-&quot;??_-;_-@_-">
                  <c:v>14959.98</c:v>
                </c:pt>
                <c:pt idx="7" formatCode="_-* #,##0_-;\-* #,##0_-;_-* &quot;-&quot;??_-;_-@_-">
                  <c:v>16055.67</c:v>
                </c:pt>
                <c:pt idx="8" formatCode="_-* #,##0_-;\-* #,##0_-;_-* &quot;-&quot;??_-;_-@_-">
                  <c:v>17362.150000000001</c:v>
                </c:pt>
                <c:pt idx="9" formatCode="_-* #,##0_-;\-* #,##0_-;_-* &quot;-&quot;??_-;_-@_-">
                  <c:v>18989.509999999998</c:v>
                </c:pt>
                <c:pt idx="10" formatCode="_-* #,##0_-;\-* #,##0_-;_-* &quot;-&quot;??_-;_-@_-">
                  <c:v>20700.45</c:v>
                </c:pt>
                <c:pt idx="11" formatCode="_-* #,##0_-;\-* #,##0_-;_-* &quot;-&quot;??_-;_-@_-">
                  <c:v>22668.95</c:v>
                </c:pt>
                <c:pt idx="12" formatCode="_-* #,##0_-;\-* #,##0_-;_-* &quot;-&quot;??_-;_-@_-">
                  <c:v>24602.35</c:v>
                </c:pt>
                <c:pt idx="13" formatCode="_-* #,##0_-;\-* #,##0_-;_-* &quot;-&quot;??_-;_-@_-">
                  <c:v>26511.17</c:v>
                </c:pt>
                <c:pt idx="14" formatCode="_-* #,##0_-;\-* #,##0_-;_-* &quot;-&quot;??_-;_-@_-">
                  <c:v>28528.07</c:v>
                </c:pt>
                <c:pt idx="15" formatCode="_-* #,##0_-;\-* #,##0_-;_-* &quot;-&quot;??_-;_-@_-">
                  <c:v>30707.41</c:v>
                </c:pt>
                <c:pt idx="16" formatCode="_-* #,##0_-;\-* #,##0_-;_-* &quot;-&quot;??_-;_-@_-">
                  <c:v>33036.800000000003</c:v>
                </c:pt>
                <c:pt idx="17" formatCode="_-* #,##0_-;\-* #,##0_-;_-* &quot;-&quot;??_-;_-@_-">
                  <c:v>35690.53</c:v>
                </c:pt>
                <c:pt idx="18" formatCode="_-* #,##0_-;\-* #,##0_-;_-* &quot;-&quot;??_-;_-@_-">
                  <c:v>38992.07</c:v>
                </c:pt>
                <c:pt idx="19" formatCode="_-* #,##0_-;\-* #,##0_-;_-* &quot;-&quot;??_-;_-@_-">
                  <c:v>42123.62</c:v>
                </c:pt>
                <c:pt idx="20" formatCode="_-* #,##0_-;\-* #,##0_-;_-* &quot;-&quot;??_-;_-@_-">
                  <c:v>45216.92</c:v>
                </c:pt>
                <c:pt idx="21" formatCode="_-* #,##0_-;\-* #,##0_-;_-* &quot;-&quot;??_-;_-@_-">
                  <c:v>48204.44</c:v>
                </c:pt>
                <c:pt idx="22" formatCode="_-* #,##0_-;\-* #,##0_-;_-* &quot;-&quot;??_-;_-@_-">
                  <c:v>51052.75</c:v>
                </c:pt>
                <c:pt idx="23" formatCode="_-* #,##0_-;\-* #,##0_-;_-* &quot;-&quot;??_-;_-@_-">
                  <c:v>53564.3</c:v>
                </c:pt>
                <c:pt idx="24" formatCode="_-* #,##0_-;\-* #,##0_-;_-* &quot;-&quot;??_-;_-@_-">
                  <c:v>55248.93</c:v>
                </c:pt>
                <c:pt idx="25" formatCode="_-* #,##0_-;\-* #,##0_-;_-* &quot;-&quot;??_-;_-@_-">
                  <c:v>56695.17</c:v>
                </c:pt>
                <c:pt idx="26" formatCode="_-* #,##0_-;\-* #,##0_-;_-* &quot;-&quot;??_-;_-@_-">
                  <c:v>57914.31</c:v>
                </c:pt>
                <c:pt idx="27" formatCode="_-* #,##0_-;\-* #,##0_-;_-* &quot;-&quot;??_-;_-@_-">
                  <c:v>58807.21</c:v>
                </c:pt>
                <c:pt idx="28" formatCode="_-* #,##0_-;\-* #,##0_-;_-* &quot;-&quot;??_-;_-@_-">
                  <c:v>59673.69</c:v>
                </c:pt>
                <c:pt idx="29" formatCode="_-* #,##0_-;\-* #,##0_-;_-* &quot;-&quot;??_-;_-@_-">
                  <c:v>60522</c:v>
                </c:pt>
                <c:pt idx="30" formatCode="_-* #,##0_-;\-* #,##0_-;_-* &quot;-&quot;??_-;_-@_-">
                  <c:v>61355.39</c:v>
                </c:pt>
                <c:pt idx="31" formatCode="_-* #,##0_-;\-* #,##0_-;_-* &quot;-&quot;??_-;_-@_-">
                  <c:v>62177.760000000002</c:v>
                </c:pt>
                <c:pt idx="32" formatCode="_-* #,##0_-;\-* #,##0_-;_-* &quot;-&quot;??_-;_-@_-">
                  <c:v>62991.77</c:v>
                </c:pt>
                <c:pt idx="33" formatCode="_-* #,##0_-;\-* #,##0_-;_-* &quot;-&quot;??_-;_-@_-">
                  <c:v>63799.08</c:v>
                </c:pt>
                <c:pt idx="34" formatCode="_-* #,##0_-;\-* #,##0_-;_-* &quot;-&quot;??_-;_-@_-">
                  <c:v>64602.01</c:v>
                </c:pt>
                <c:pt idx="35" formatCode="_-* #,##0_-;\-* #,##0_-;_-* &quot;-&quot;??_-;_-@_-">
                  <c:v>65402.54</c:v>
                </c:pt>
                <c:pt idx="36" formatCode="_-* #,##0_-;\-* #,##0_-;_-* &quot;-&quot;??_-;_-@_-">
                  <c:v>66201.64</c:v>
                </c:pt>
              </c:numCache>
            </c:numRef>
          </c:val>
          <c:extLst xmlns:c16r2="http://schemas.microsoft.com/office/drawing/2015/06/chart">
            <c:ext xmlns:c16="http://schemas.microsoft.com/office/drawing/2014/chart" uri="{C3380CC4-5D6E-409C-BE32-E72D297353CC}">
              <c16:uniqueId val="{0000000C-03EB-4F2B-8798-6044180E8920}"/>
            </c:ext>
          </c:extLst>
        </c:ser>
        <c:ser>
          <c:idx val="14"/>
          <c:order val="13"/>
          <c:tx>
            <c:strRef>
              <c:f>'ES2'!$V$21</c:f>
              <c:strCache>
                <c:ptCount val="1"/>
                <c:pt idx="0">
                  <c:v>Storage</c:v>
                </c:pt>
              </c:strCache>
            </c:strRef>
          </c:tx>
          <c:spPr>
            <a:solidFill>
              <a:schemeClr val="accent3">
                <a:lumMod val="75000"/>
              </a:schemeClr>
            </a:solidFill>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'ES2'!$W$21:$BG$21</c:f>
              <c:numCache>
                <c:formatCode>#,##0.0</c:formatCode>
                <c:ptCount val="37"/>
                <c:pt idx="3" formatCode="_-* #,##0_-;\-* #,##0_-;_-* &quot;-&quot;??_-;_-@_-">
                  <c:v>2939.6590000000001</c:v>
                </c:pt>
                <c:pt idx="4" formatCode="_-* #,##0_-;\-* #,##0_-;_-* &quot;-&quot;??_-;_-@_-">
                  <c:v>3403.83</c:v>
                </c:pt>
                <c:pt idx="5" formatCode="_-* #,##0_-;\-* #,##0_-;_-* &quot;-&quot;??_-;_-@_-">
                  <c:v>3763.0929999999998</c:v>
                </c:pt>
                <c:pt idx="6" formatCode="_-* #,##0_-;\-* #,##0_-;_-* &quot;-&quot;??_-;_-@_-">
                  <c:v>3897.0929999999998</c:v>
                </c:pt>
                <c:pt idx="7" formatCode="_-* #,##0_-;\-* #,##0_-;_-* &quot;-&quot;??_-;_-@_-">
                  <c:v>4208.63</c:v>
                </c:pt>
                <c:pt idx="8" formatCode="_-* #,##0_-;\-* #,##0_-;_-* &quot;-&quot;??_-;_-@_-">
                  <c:v>4320.2020000000002</c:v>
                </c:pt>
                <c:pt idx="9" formatCode="_-* #,##0_-;\-* #,##0_-;_-* &quot;-&quot;??_-;_-@_-">
                  <c:v>4518.6210000000001</c:v>
                </c:pt>
                <c:pt idx="10" formatCode="_-* #,##0_-;\-* #,##0_-;_-* &quot;-&quot;??_-;_-@_-">
                  <c:v>4918.1130000000003</c:v>
                </c:pt>
                <c:pt idx="11" formatCode="_-* #,##0_-;\-* #,##0_-;_-* &quot;-&quot;??_-;_-@_-">
                  <c:v>5584.7000000000007</c:v>
                </c:pt>
                <c:pt idx="12" formatCode="_-* #,##0_-;\-* #,##0_-;_-* &quot;-&quot;??_-;_-@_-">
                  <c:v>6061.8519999999999</c:v>
                </c:pt>
                <c:pt idx="13" formatCode="_-* #,##0_-;\-* #,##0_-;_-* &quot;-&quot;??_-;_-@_-">
                  <c:v>6938.4409999999998</c:v>
                </c:pt>
                <c:pt idx="14" formatCode="_-* #,##0_-;\-* #,##0_-;_-* &quot;-&quot;??_-;_-@_-">
                  <c:v>7445.8339999999998</c:v>
                </c:pt>
                <c:pt idx="15" formatCode="_-* #,##0_-;\-* #,##0_-;_-* &quot;-&quot;??_-;_-@_-">
                  <c:v>7908.5429999999997</c:v>
                </c:pt>
                <c:pt idx="16" formatCode="_-* #,##0_-;\-* #,##0_-;_-* &quot;-&quot;??_-;_-@_-">
                  <c:v>9003.0610000000015</c:v>
                </c:pt>
                <c:pt idx="17" formatCode="_-* #,##0_-;\-* #,##0_-;_-* &quot;-&quot;??_-;_-@_-">
                  <c:v>9627.9320000000007</c:v>
                </c:pt>
                <c:pt idx="18" formatCode="_-* #,##0_-;\-* #,##0_-;_-* &quot;-&quot;??_-;_-@_-">
                  <c:v>11745.847999999998</c:v>
                </c:pt>
                <c:pt idx="19" formatCode="_-* #,##0_-;\-* #,##0_-;_-* &quot;-&quot;??_-;_-@_-">
                  <c:v>12823.577000000001</c:v>
                </c:pt>
                <c:pt idx="20" formatCode="_-* #,##0_-;\-* #,##0_-;_-* &quot;-&quot;??_-;_-@_-">
                  <c:v>14853.087</c:v>
                </c:pt>
                <c:pt idx="21" formatCode="_-* #,##0_-;\-* #,##0_-;_-* &quot;-&quot;??_-;_-@_-">
                  <c:v>16594.701000000001</c:v>
                </c:pt>
                <c:pt idx="22" formatCode="_-* #,##0_-;\-* #,##0_-;_-* &quot;-&quot;??_-;_-@_-">
                  <c:v>17658.864000000001</c:v>
                </c:pt>
                <c:pt idx="23" formatCode="_-* #,##0_-;\-* #,##0_-;_-* &quot;-&quot;??_-;_-@_-">
                  <c:v>17802.357</c:v>
                </c:pt>
                <c:pt idx="24" formatCode="_-* #,##0_-;\-* #,##0_-;_-* &quot;-&quot;??_-;_-@_-">
                  <c:v>18280.300999999999</c:v>
                </c:pt>
                <c:pt idx="25" formatCode="_-* #,##0_-;\-* #,##0_-;_-* &quot;-&quot;??_-;_-@_-">
                  <c:v>18446.129000000001</c:v>
                </c:pt>
                <c:pt idx="26" formatCode="_-* #,##0_-;\-* #,##0_-;_-* &quot;-&quot;??_-;_-@_-">
                  <c:v>18697.43</c:v>
                </c:pt>
                <c:pt idx="27" formatCode="_-* #,##0_-;\-* #,##0_-;_-* &quot;-&quot;??_-;_-@_-">
                  <c:v>19040.506000000001</c:v>
                </c:pt>
                <c:pt idx="28" formatCode="_-* #,##0_-;\-* #,##0_-;_-* &quot;-&quot;??_-;_-@_-">
                  <c:v>19931.167999999998</c:v>
                </c:pt>
                <c:pt idx="29" formatCode="_-* #,##0_-;\-* #,##0_-;_-* &quot;-&quot;??_-;_-@_-">
                  <c:v>20779.731</c:v>
                </c:pt>
                <c:pt idx="30" formatCode="_-* #,##0_-;\-* #,##0_-;_-* &quot;-&quot;??_-;_-@_-">
                  <c:v>23384.539000000001</c:v>
                </c:pt>
                <c:pt idx="31" formatCode="_-* #,##0_-;\-* #,##0_-;_-* &quot;-&quot;??_-;_-@_-">
                  <c:v>24220.408999999996</c:v>
                </c:pt>
                <c:pt idx="32" formatCode="_-* #,##0_-;\-* #,##0_-;_-* &quot;-&quot;??_-;_-@_-">
                  <c:v>25964.82</c:v>
                </c:pt>
                <c:pt idx="33" formatCode="_-* #,##0_-;\-* #,##0_-;_-* &quot;-&quot;??_-;_-@_-">
                  <c:v>27388.011999999999</c:v>
                </c:pt>
                <c:pt idx="34" formatCode="_-* #,##0_-;\-* #,##0_-;_-* &quot;-&quot;??_-;_-@_-">
                  <c:v>28501.621000000003</c:v>
                </c:pt>
                <c:pt idx="35" formatCode="_-* #,##0_-;\-* #,##0_-;_-* &quot;-&quot;??_-;_-@_-">
                  <c:v>28609.281999999999</c:v>
                </c:pt>
                <c:pt idx="36" formatCode="_-* #,##0_-;\-* #,##0_-;_-* &quot;-&quot;??_-;_-@_-">
                  <c:v>28984.639999999999</c:v>
                </c:pt>
              </c:numCache>
            </c:numRef>
          </c:val>
          <c:extLst xmlns:c16r2="http://schemas.microsoft.com/office/drawing/2015/06/chart">
            <c:ext xmlns:c16="http://schemas.microsoft.com/office/drawing/2014/chart" uri="{C3380CC4-5D6E-409C-BE32-E72D297353CC}">
              <c16:uniqueId val="{0000000D-03EB-4F2B-8798-6044180E8920}"/>
            </c:ext>
          </c:extLst>
        </c:ser>
        <c:ser>
          <c:idx val="0"/>
          <c:order val="14"/>
          <c:tx>
            <c:strRef>
              <c:f>'ES2'!$V$22</c:f>
              <c:strCache>
                <c:ptCount val="1"/>
                <c:pt idx="0">
                  <c:v>Vehicle to grid</c:v>
                </c:pt>
              </c:strCache>
            </c:strRef>
          </c:tx>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'ES2'!$W$22:$BG$22</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52.716999999999999</c:v>
                </c:pt>
                <c:pt idx="12" formatCode="_-* #,##0_-;\-* #,##0_-;_-* &quot;-&quot;??_-;_-@_-">
                  <c:v>135.583</c:v>
                </c:pt>
                <c:pt idx="13" formatCode="_-* #,##0_-;\-* #,##0_-;_-* &quot;-&quot;??_-;_-@_-">
                  <c:v>259.714</c:v>
                </c:pt>
                <c:pt idx="14" formatCode="_-* #,##0_-;\-* #,##0_-;_-* &quot;-&quot;??_-;_-@_-">
                  <c:v>439.37600000000003</c:v>
                </c:pt>
                <c:pt idx="15" formatCode="_-* #,##0_-;\-* #,##0_-;_-* &quot;-&quot;??_-;_-@_-">
                  <c:v>691.86599999999999</c:v>
                </c:pt>
                <c:pt idx="16" formatCode="_-* #,##0_-;\-* #,##0_-;_-* &quot;-&quot;??_-;_-@_-">
                  <c:v>1092.7629999999999</c:v>
                </c:pt>
                <c:pt idx="17" formatCode="_-* #,##0_-;\-* #,##0_-;_-* &quot;-&quot;??_-;_-@_-">
                  <c:v>1700.1670000000001</c:v>
                </c:pt>
                <c:pt idx="18" formatCode="_-* #,##0_-;\-* #,##0_-;_-* &quot;-&quot;??_-;_-@_-">
                  <c:v>2494.2330000000002</c:v>
                </c:pt>
                <c:pt idx="19" formatCode="_-* #,##0_-;\-* #,##0_-;_-* &quot;-&quot;??_-;_-@_-">
                  <c:v>3486.6790000000001</c:v>
                </c:pt>
                <c:pt idx="20" formatCode="_-* #,##0_-;\-* #,##0_-;_-* &quot;-&quot;??_-;_-@_-">
                  <c:v>4670.0640000000003</c:v>
                </c:pt>
                <c:pt idx="21" formatCode="_-* #,##0_-;\-* #,##0_-;_-* &quot;-&quot;??_-;_-@_-">
                  <c:v>6011.4670000000006</c:v>
                </c:pt>
                <c:pt idx="22" formatCode="_-* #,##0_-;\-* #,##0_-;_-* &quot;-&quot;??_-;_-@_-">
                  <c:v>7463.7709999999997</c:v>
                </c:pt>
                <c:pt idx="23" formatCode="_-* #,##0_-;\-* #,##0_-;_-* &quot;-&quot;??_-;_-@_-">
                  <c:v>8963.8220000000001</c:v>
                </c:pt>
                <c:pt idx="24" formatCode="_-* #,##0_-;\-* #,##0_-;_-* &quot;-&quot;??_-;_-@_-">
                  <c:v>10465.175000000001</c:v>
                </c:pt>
                <c:pt idx="25" formatCode="_-* #,##0_-;\-* #,##0_-;_-* &quot;-&quot;??_-;_-@_-">
                  <c:v>12100.123</c:v>
                </c:pt>
                <c:pt idx="26" formatCode="_-* #,##0_-;\-* #,##0_-;_-* &quot;-&quot;??_-;_-@_-">
                  <c:v>13013.532000000001</c:v>
                </c:pt>
                <c:pt idx="27" formatCode="_-* #,##0_-;\-* #,##0_-;_-* &quot;-&quot;??_-;_-@_-">
                  <c:v>13914.068000000001</c:v>
                </c:pt>
                <c:pt idx="28" formatCode="_-* #,##0_-;\-* #,##0_-;_-* &quot;-&quot;??_-;_-@_-">
                  <c:v>14798.105</c:v>
                </c:pt>
                <c:pt idx="29" formatCode="_-* #,##0_-;\-* #,##0_-;_-* &quot;-&quot;??_-;_-@_-">
                  <c:v>15661.366</c:v>
                </c:pt>
                <c:pt idx="30" formatCode="_-* #,##0_-;\-* #,##0_-;_-* &quot;-&quot;??_-;_-@_-">
                  <c:v>16498.881000000001</c:v>
                </c:pt>
                <c:pt idx="31" formatCode="_-* #,##0_-;\-* #,##0_-;_-* &quot;-&quot;??_-;_-@_-">
                  <c:v>17304.896000000001</c:v>
                </c:pt>
                <c:pt idx="32" formatCode="_-* #,##0_-;\-* #,##0_-;_-* &quot;-&quot;??_-;_-@_-">
                  <c:v>18072.746999999999</c:v>
                </c:pt>
                <c:pt idx="33" formatCode="_-* #,##0_-;\-* #,##0_-;_-* &quot;-&quot;??_-;_-@_-">
                  <c:v>18794.776000000002</c:v>
                </c:pt>
                <c:pt idx="34" formatCode="_-* #,##0_-;\-* #,##0_-;_-* &quot;-&quot;??_-;_-@_-">
                  <c:v>19462.225999999999</c:v>
                </c:pt>
                <c:pt idx="35" formatCode="_-* #,##0_-;\-* #,##0_-;_-* &quot;-&quot;??_-;_-@_-">
                  <c:v>20065.115000000002</c:v>
                </c:pt>
                <c:pt idx="36" formatCode="_-* #,##0_-;\-* #,##0_-;_-* &quot;-&quot;??_-;_-@_-">
                  <c:v>20590.100999999999</c:v>
                </c:pt>
              </c:numCache>
            </c:numRef>
          </c:val>
          <c:extLst xmlns:c16r2="http://schemas.microsoft.com/office/drawing/2015/06/chart">
            <c:ext xmlns:c16="http://schemas.microsoft.com/office/drawing/2014/chart" uri="{C3380CC4-5D6E-409C-BE32-E72D297353CC}">
              <c16:uniqueId val="{00000000-131B-495C-B0CE-C9C1DF11D5EE}"/>
            </c:ext>
          </c:extLst>
        </c:ser>
        <c:ser>
          <c:idx val="16"/>
          <c:order val="15"/>
          <c:tx>
            <c:strRef>
              <c:f>'ES2'!$V$23</c:f>
              <c:strCache>
                <c:ptCount val="1"/>
                <c:pt idx="0">
                  <c:v>Waste</c:v>
                </c:pt>
              </c:strCache>
            </c:strRef>
          </c:tx>
          <c:spPr>
            <a:solidFill>
              <a:schemeClr val="accent2">
                <a:lumMod val="20000"/>
                <a:lumOff val="80000"/>
              </a:schemeClr>
            </a:solidFill>
            <a:ln w="34925">
              <a:noFill/>
              <a:prstDash val="solid"/>
            </a:ln>
          </c:spP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'ES2'!$W$23:$BG$23</c:f>
              <c:numCache>
                <c:formatCode>#,##0.0</c:formatCode>
                <c:ptCount val="37"/>
                <c:pt idx="3" formatCode="_-* #,##0_-;\-* #,##0_-;_-* &quot;-&quot;??_-;_-@_-">
                  <c:v>1305.2460000000001</c:v>
                </c:pt>
                <c:pt idx="4" formatCode="_-* #,##0_-;\-* #,##0_-;_-* &quot;-&quot;??_-;_-@_-">
                  <c:v>1385.6100000000001</c:v>
                </c:pt>
                <c:pt idx="5" formatCode="_-* #,##0_-;\-* #,##0_-;_-* &quot;-&quot;??_-;_-@_-">
                  <c:v>1543.37</c:v>
                </c:pt>
                <c:pt idx="6" formatCode="_-* #,##0_-;\-* #,##0_-;_-* &quot;-&quot;??_-;_-@_-">
                  <c:v>1712.58</c:v>
                </c:pt>
                <c:pt idx="7" formatCode="_-* #,##0_-;\-* #,##0_-;_-* &quot;-&quot;??_-;_-@_-">
                  <c:v>1771.6880000000001</c:v>
                </c:pt>
                <c:pt idx="8" formatCode="_-* #,##0_-;\-* #,##0_-;_-* &quot;-&quot;??_-;_-@_-">
                  <c:v>1872.2489999999998</c:v>
                </c:pt>
                <c:pt idx="9" formatCode="_-* #,##0_-;\-* #,##0_-;_-* &quot;-&quot;??_-;_-@_-">
                  <c:v>1905</c:v>
                </c:pt>
                <c:pt idx="10" formatCode="_-* #,##0_-;\-* #,##0_-;_-* &quot;-&quot;??_-;_-@_-">
                  <c:v>2156.779</c:v>
                </c:pt>
                <c:pt idx="11" formatCode="_-* #,##0_-;\-* #,##0_-;_-* &quot;-&quot;??_-;_-@_-">
                  <c:v>2187.7089999999998</c:v>
                </c:pt>
                <c:pt idx="12" formatCode="_-* #,##0_-;\-* #,##0_-;_-* &quot;-&quot;??_-;_-@_-">
                  <c:v>2217.8720000000003</c:v>
                </c:pt>
                <c:pt idx="13" formatCode="_-* #,##0_-;\-* #,##0_-;_-* &quot;-&quot;??_-;_-@_-">
                  <c:v>2247.3179999999998</c:v>
                </c:pt>
                <c:pt idx="14" formatCode="_-* #,##0_-;\-* #,##0_-;_-* &quot;-&quot;??_-;_-@_-">
                  <c:v>2276.1310000000003</c:v>
                </c:pt>
                <c:pt idx="15" formatCode="_-* #,##0_-;\-* #,##0_-;_-* &quot;-&quot;??_-;_-@_-">
                  <c:v>2304.3519999999999</c:v>
                </c:pt>
                <c:pt idx="16" formatCode="_-* #,##0_-;\-* #,##0_-;_-* &quot;-&quot;??_-;_-@_-">
                  <c:v>2332.0420000000004</c:v>
                </c:pt>
                <c:pt idx="17" formatCode="_-* #,##0_-;\-* #,##0_-;_-* &quot;-&quot;??_-;_-@_-">
                  <c:v>2356.9169999999999</c:v>
                </c:pt>
                <c:pt idx="18" formatCode="_-* #,##0_-;\-* #,##0_-;_-* &quot;-&quot;??_-;_-@_-">
                  <c:v>2381.2400000000002</c:v>
                </c:pt>
                <c:pt idx="19" formatCode="_-* #,##0_-;\-* #,##0_-;_-* &quot;-&quot;??_-;_-@_-">
                  <c:v>2405.04</c:v>
                </c:pt>
                <c:pt idx="20" formatCode="_-* #,##0_-;\-* #,##0_-;_-* &quot;-&quot;??_-;_-@_-">
                  <c:v>2428.3779999999997</c:v>
                </c:pt>
                <c:pt idx="21" formatCode="_-* #,##0_-;\-* #,##0_-;_-* &quot;-&quot;??_-;_-@_-">
                  <c:v>2451.29</c:v>
                </c:pt>
                <c:pt idx="22" formatCode="_-* #,##0_-;\-* #,##0_-;_-* &quot;-&quot;??_-;_-@_-">
                  <c:v>2465.9300000000003</c:v>
                </c:pt>
                <c:pt idx="23" formatCode="_-* #,##0_-;\-* #,##0_-;_-* &quot;-&quot;??_-;_-@_-">
                  <c:v>2479.9409999999998</c:v>
                </c:pt>
                <c:pt idx="24" formatCode="_-* #,##0_-;\-* #,##0_-;_-* &quot;-&quot;??_-;_-@_-">
                  <c:v>2493.59</c:v>
                </c:pt>
                <c:pt idx="25" formatCode="_-* #,##0_-;\-* #,##0_-;_-* &quot;-&quot;??_-;_-@_-">
                  <c:v>2505.8109999999997</c:v>
                </c:pt>
                <c:pt idx="26" formatCode="_-* #,##0_-;\-* #,##0_-;_-* &quot;-&quot;??_-;_-@_-">
                  <c:v>2516.6010000000001</c:v>
                </c:pt>
                <c:pt idx="27" formatCode="_-* #,##0_-;\-* #,##0_-;_-* &quot;-&quot;??_-;_-@_-">
                  <c:v>2525.9300000000003</c:v>
                </c:pt>
                <c:pt idx="28" formatCode="_-* #,##0_-;\-* #,##0_-;_-* &quot;-&quot;??_-;_-@_-">
                  <c:v>2533.7920000000004</c:v>
                </c:pt>
                <c:pt idx="29" formatCode="_-* #,##0_-;\-* #,##0_-;_-* &quot;-&quot;??_-;_-@_-">
                  <c:v>2540.172</c:v>
                </c:pt>
                <c:pt idx="30" formatCode="_-* #,##0_-;\-* #,##0_-;_-* &quot;-&quot;??_-;_-@_-">
                  <c:v>2545.0709999999999</c:v>
                </c:pt>
                <c:pt idx="31" formatCode="_-* #,##0_-;\-* #,##0_-;_-* &quot;-&quot;??_-;_-@_-">
                  <c:v>2548.4920000000002</c:v>
                </c:pt>
                <c:pt idx="32" formatCode="_-* #,##0_-;\-* #,##0_-;_-* &quot;-&quot;??_-;_-@_-">
                  <c:v>2550.42</c:v>
                </c:pt>
                <c:pt idx="33" formatCode="_-* #,##0_-;\-* #,##0_-;_-* &quot;-&quot;??_-;_-@_-">
                  <c:v>2550.88</c:v>
                </c:pt>
                <c:pt idx="34" formatCode="_-* #,##0_-;\-* #,##0_-;_-* &quot;-&quot;??_-;_-@_-">
                  <c:v>2550.88</c:v>
                </c:pt>
                <c:pt idx="35" formatCode="_-* #,##0_-;\-* #,##0_-;_-* &quot;-&quot;??_-;_-@_-">
                  <c:v>2550.88</c:v>
                </c:pt>
                <c:pt idx="36" formatCode="_-* #,##0_-;\-* #,##0_-;_-* &quot;-&quot;??_-;_-@_-">
                  <c:v>2550.88</c:v>
                </c:pt>
              </c:numCache>
            </c:numRef>
          </c:val>
          <c:extLst xmlns:c16r2="http://schemas.microsoft.com/office/drawing/2015/06/chart">
            <c:ext xmlns:c16="http://schemas.microsoft.com/office/drawing/2014/chart" uri="{C3380CC4-5D6E-409C-BE32-E72D297353CC}">
              <c16:uniqueId val="{0000000E-03EB-4F2B-8798-6044180E8920}"/>
            </c:ext>
          </c:extLst>
        </c:ser>
        <c:dLbls>
          <c:showLegendKey val="0"/>
          <c:showVal val="0"/>
          <c:showCatName val="0"/>
          <c:showSerName val="0"/>
          <c:showPercent val="0"/>
          <c:showBubbleSize val="0"/>
        </c:dLbls>
        <c:axId val="174361600"/>
        <c:axId val="174367488"/>
      </c:areaChart>
      <c:lineChart>
        <c:grouping val="standard"/>
        <c:varyColors val="0"/>
        <c:ser>
          <c:idx val="15"/>
          <c:order val="16"/>
          <c:tx>
            <c:strRef>
              <c:f>'ES2'!$V$25</c:f>
              <c:strCache>
                <c:ptCount val="1"/>
                <c:pt idx="0">
                  <c:v>Distributed+Microgen % of Total </c:v>
                </c:pt>
              </c:strCache>
            </c:strRef>
          </c:tx>
          <c:spPr>
            <a:ln w="28575">
              <a:solidFill>
                <a:schemeClr val="tx1"/>
              </a:solidFill>
              <a:prstDash val="solid"/>
            </a:ln>
          </c:spPr>
          <c:marker>
            <c:symbol val="none"/>
          </c:marker>
          <c:cat>
            <c:numRef>
              <c:f>'ES2'!$W$7:$BG$7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'ES2'!$W$25:$BG$25</c:f>
              <c:numCache>
                <c:formatCode>#,##0.0</c:formatCode>
                <c:ptCount val="37"/>
                <c:pt idx="3" formatCode="0%">
                  <c:v>0.272403642973295</c:v>
                </c:pt>
                <c:pt idx="4" formatCode="0%">
                  <c:v>0.29219917370024495</c:v>
                </c:pt>
                <c:pt idx="5" formatCode="0%">
                  <c:v>0.31419531687648561</c:v>
                </c:pt>
                <c:pt idx="6" formatCode="0%">
                  <c:v>0.32032534237529131</c:v>
                </c:pt>
                <c:pt idx="7" formatCode="0%">
                  <c:v>0.34078878512224486</c:v>
                </c:pt>
                <c:pt idx="8" formatCode="0%">
                  <c:v>0.35603989263232505</c:v>
                </c:pt>
                <c:pt idx="9" formatCode="0%">
                  <c:v>0.36614453645534195</c:v>
                </c:pt>
                <c:pt idx="10" formatCode="0%">
                  <c:v>0.37426701751844038</c:v>
                </c:pt>
                <c:pt idx="11" formatCode="0%">
                  <c:v>0.38513301664845268</c:v>
                </c:pt>
                <c:pt idx="12" formatCode="0%">
                  <c:v>0.39335059438007958</c:v>
                </c:pt>
                <c:pt idx="13" formatCode="0%">
                  <c:v>0.40312900096855764</c:v>
                </c:pt>
                <c:pt idx="14" formatCode="0%">
                  <c:v>0.41931315658021506</c:v>
                </c:pt>
                <c:pt idx="15" formatCode="0%">
                  <c:v>0.43602289089012458</c:v>
                </c:pt>
                <c:pt idx="16" formatCode="0%">
                  <c:v>0.4493510308839147</c:v>
                </c:pt>
                <c:pt idx="17" formatCode="0%">
                  <c:v>0.46246907311781349</c:v>
                </c:pt>
                <c:pt idx="18" formatCode="0%">
                  <c:v>0.4785233116775669</c:v>
                </c:pt>
                <c:pt idx="19" formatCode="0%">
                  <c:v>0.49224832313574374</c:v>
                </c:pt>
                <c:pt idx="20" formatCode="0%">
                  <c:v>0.50597251890577577</c:v>
                </c:pt>
                <c:pt idx="21" formatCode="0%">
                  <c:v>0.52332139253101162</c:v>
                </c:pt>
                <c:pt idx="22" formatCode="0%">
                  <c:v>0.53316616955783735</c:v>
                </c:pt>
                <c:pt idx="23" formatCode="0%">
                  <c:v>0.54314872029307049</c:v>
                </c:pt>
                <c:pt idx="24" formatCode="0%">
                  <c:v>0.55141072625469412</c:v>
                </c:pt>
                <c:pt idx="25" formatCode="0%">
                  <c:v>0.55808669103245023</c:v>
                </c:pt>
                <c:pt idx="26" formatCode="0%">
                  <c:v>0.56493713619918995</c:v>
                </c:pt>
                <c:pt idx="27" formatCode="0%">
                  <c:v>0.57315338869020538</c:v>
                </c:pt>
                <c:pt idx="28" formatCode="0%">
                  <c:v>0.5846086095379589</c:v>
                </c:pt>
                <c:pt idx="29" formatCode="0%">
                  <c:v>0.59066395840200048</c:v>
                </c:pt>
                <c:pt idx="30" formatCode="0%">
                  <c:v>0.60374459488345544</c:v>
                </c:pt>
                <c:pt idx="31" formatCode="0%">
                  <c:v>0.61124157569286863</c:v>
                </c:pt>
                <c:pt idx="32" formatCode="0%">
                  <c:v>0.62310479072055158</c:v>
                </c:pt>
                <c:pt idx="33" formatCode="0%">
                  <c:v>0.63153925757791529</c:v>
                </c:pt>
                <c:pt idx="34" formatCode="0%">
                  <c:v>0.63835772420866621</c:v>
                </c:pt>
                <c:pt idx="35" formatCode="0%">
                  <c:v>0.64196321043194937</c:v>
                </c:pt>
                <c:pt idx="36" formatCode="0%">
                  <c:v>0.64606319056583905</c:v>
                </c:pt>
              </c:numCache>
            </c:numRef>
          </c:val>
          <c:smooth val="0"/>
          <c:extLst xmlns:c16r2="http://schemas.microsoft.com/office/drawing/2015/06/chart">
            <c:ext xmlns:c16="http://schemas.microsoft.com/office/drawing/2014/chart" uri="{C3380CC4-5D6E-409C-BE32-E72D297353CC}">
              <c16:uniqueId val="{0000000F-03EB-4F2B-8798-6044180E8920}"/>
            </c:ext>
          </c:extLst>
        </c:ser>
        <c:dLbls>
          <c:showLegendKey val="0"/>
          <c:showVal val="0"/>
          <c:showCatName val="0"/>
          <c:showSerName val="0"/>
          <c:showPercent val="0"/>
          <c:showBubbleSize val="0"/>
        </c:dLbls>
        <c:marker val="1"/>
        <c:smooth val="0"/>
        <c:axId val="174380160"/>
        <c:axId val="174369792"/>
      </c:lineChart>
      <c:dateAx>
        <c:axId val="174361600"/>
        <c:scaling>
          <c:orientation val="minMax"/>
        </c:scaling>
        <c:delete val="0"/>
        <c:axPos val="b"/>
        <c:numFmt formatCode="yyyy" sourceLinked="1"/>
        <c:majorTickMark val="out"/>
        <c:minorTickMark val="none"/>
        <c:tickLblPos val="nextTo"/>
        <c:crossAx val="174367488"/>
        <c:crosses val="autoZero"/>
        <c:auto val="1"/>
        <c:lblOffset val="100"/>
        <c:baseTimeUnit val="days"/>
        <c:majorUnit val="5"/>
        <c:majorTimeUnit val="years"/>
        <c:minorUnit val="5"/>
        <c:minorTimeUnit val="days"/>
      </c:dateAx>
      <c:valAx>
        <c:axId val="174367488"/>
        <c:scaling>
          <c:orientation val="minMax"/>
          <c:max val="300000"/>
        </c:scaling>
        <c:delete val="0"/>
        <c:axPos val="l"/>
        <c:majorGridlines>
          <c:spPr>
            <a:ln>
              <a:solidFill>
                <a:schemeClr val="bg1">
                  <a:lumMod val="85000"/>
                </a:schemeClr>
              </a:solidFill>
            </a:ln>
          </c:spPr>
        </c:majorGridlines>
        <c:title>
          <c:tx>
            <c:rich>
              <a:bodyPr rot="-5400000" vert="horz"/>
              <a:lstStyle/>
              <a:p>
                <a:pPr algn="ctr" rtl="0">
                  <a:defRPr/>
                </a:pPr>
                <a:r>
                  <a:rPr lang="en-US"/>
                  <a:t>Total installed capacity per technology, GW</a:t>
                </a:r>
              </a:p>
            </c:rich>
          </c:tx>
          <c:overlay val="0"/>
        </c:title>
        <c:numFmt formatCode="_(* #,##0_);_(* \(#,##0\);_(* &quot;-&quot;_);_(@_)" sourceLinked="0"/>
        <c:majorTickMark val="out"/>
        <c:minorTickMark val="none"/>
        <c:tickLblPos val="nextTo"/>
        <c:crossAx val="174361600"/>
        <c:crosses val="autoZero"/>
        <c:crossBetween val="between"/>
        <c:dispUnits>
          <c:builtInUnit val="thousands"/>
        </c:dispUnits>
      </c:valAx>
      <c:valAx>
        <c:axId val="174369792"/>
        <c:scaling>
          <c:orientation val="minMax"/>
          <c:max val="1"/>
        </c:scaling>
        <c:delete val="0"/>
        <c:axPos val="r"/>
        <c:title>
          <c:tx>
            <c:rich>
              <a:bodyPr rot="-5400000" vert="horz"/>
              <a:lstStyle/>
              <a:p>
                <a:pPr>
                  <a:defRPr/>
                </a:pPr>
                <a:r>
                  <a:rPr lang="en-US"/>
                  <a:t>Decentralised generation, % of Total Capacity</a:t>
                </a:r>
              </a:p>
            </c:rich>
          </c:tx>
          <c:overlay val="0"/>
        </c:title>
        <c:numFmt formatCode="0%" sourceLinked="0"/>
        <c:majorTickMark val="out"/>
        <c:minorTickMark val="none"/>
        <c:tickLblPos val="nextTo"/>
        <c:crossAx val="174380160"/>
        <c:crosses val="max"/>
        <c:crossBetween val="between"/>
      </c:valAx>
      <c:dateAx>
        <c:axId val="174380160"/>
        <c:scaling>
          <c:orientation val="minMax"/>
        </c:scaling>
        <c:delete val="1"/>
        <c:axPos val="b"/>
        <c:numFmt formatCode="yyyy" sourceLinked="1"/>
        <c:majorTickMark val="out"/>
        <c:minorTickMark val="none"/>
        <c:tickLblPos val="nextTo"/>
        <c:crossAx val="174369792"/>
        <c:crosses val="autoZero"/>
        <c:auto val="1"/>
        <c:lblOffset val="100"/>
        <c:baseTimeUnit val="days"/>
      </c:dateAx>
    </c:plotArea>
    <c:legend>
      <c:legendPos val="b"/>
      <c:layout>
        <c:manualLayout>
          <c:xMode val="edge"/>
          <c:yMode val="edge"/>
          <c:x val="1.9113355780022434E-3"/>
          <c:y val="0.7636997126436782"/>
          <c:w val="0.99808866442199773"/>
          <c:h val="0.23021791187739463"/>
        </c:manualLayout>
      </c:layout>
      <c:overlay val="0"/>
    </c:legend>
    <c:plotVisOnly val="0"/>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34287317620657E-2"/>
          <c:y val="3.0327923659601297E-2"/>
          <c:w val="0.80526122334455663"/>
          <c:h val="0.65228041187739461"/>
        </c:manualLayout>
      </c:layout>
      <c:areaChart>
        <c:grouping val="stacked"/>
        <c:varyColors val="0"/>
        <c:ser>
          <c:idx val="6"/>
          <c:order val="0"/>
          <c:tx>
            <c:strRef>
              <c:f>'ES2'!$V$82</c:f>
              <c:strCache>
                <c:ptCount val="1"/>
                <c:pt idx="0">
                  <c:v>Interconnectors</c:v>
                </c:pt>
              </c:strCache>
            </c:strRef>
          </c:tx>
          <c:spPr>
            <a:solidFill>
              <a:schemeClr val="tx2">
                <a:lumMod val="40000"/>
                <a:lumOff val="60000"/>
              </a:schemeClr>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'ES2'!$W$82:$BG$82</c:f>
              <c:numCache>
                <c:formatCode>#,##0.0</c:formatCode>
                <c:ptCount val="37"/>
                <c:pt idx="3" formatCode="_-* #,##0_-;\-* #,##0_-;_-* &quot;-&quot;??_-;_-@_-">
                  <c:v>3950</c:v>
                </c:pt>
                <c:pt idx="4" formatCode="_-* #,##0_-;\-* #,##0_-;_-* &quot;-&quot;??_-;_-@_-">
                  <c:v>3950</c:v>
                </c:pt>
                <c:pt idx="5" formatCode="_-* #,##0_-;\-* #,##0_-;_-* &quot;-&quot;??_-;_-@_-">
                  <c:v>3950</c:v>
                </c:pt>
                <c:pt idx="6" formatCode="_-* #,##0_-;\-* #,##0_-;_-* &quot;-&quot;??_-;_-@_-">
                  <c:v>4950</c:v>
                </c:pt>
                <c:pt idx="7" formatCode="_-* #,##0_-;\-* #,##0_-;_-* &quot;-&quot;??_-;_-@_-">
                  <c:v>6950</c:v>
                </c:pt>
                <c:pt idx="8" formatCode="_-* #,##0_-;\-* #,##0_-;_-* &quot;-&quot;??_-;_-@_-">
                  <c:v>6950</c:v>
                </c:pt>
                <c:pt idx="9" formatCode="_-* #,##0_-;\-* #,##0_-;_-* &quot;-&quot;??_-;_-@_-">
                  <c:v>8350</c:v>
                </c:pt>
                <c:pt idx="10" formatCode="_-* #,##0_-;\-* #,##0_-;_-* &quot;-&quot;??_-;_-@_-">
                  <c:v>8350</c:v>
                </c:pt>
                <c:pt idx="11" formatCode="_-* #,##0_-;\-* #,##0_-;_-* &quot;-&quot;??_-;_-@_-">
                  <c:v>9750</c:v>
                </c:pt>
                <c:pt idx="12" formatCode="_-* #,##0_-;\-* #,##0_-;_-* &quot;-&quot;??_-;_-@_-">
                  <c:v>9750</c:v>
                </c:pt>
                <c:pt idx="13" formatCode="_-* #,##0_-;\-* #,##0_-;_-* &quot;-&quot;??_-;_-@_-">
                  <c:v>9750</c:v>
                </c:pt>
                <c:pt idx="14" formatCode="_-* #,##0_-;\-* #,##0_-;_-* &quot;-&quot;??_-;_-@_-">
                  <c:v>9750</c:v>
                </c:pt>
                <c:pt idx="15" formatCode="_-* #,##0_-;\-* #,##0_-;_-* &quot;-&quot;??_-;_-@_-">
                  <c:v>9750</c:v>
                </c:pt>
                <c:pt idx="16" formatCode="_-* #,##0_-;\-* #,##0_-;_-* &quot;-&quot;??_-;_-@_-">
                  <c:v>9750</c:v>
                </c:pt>
                <c:pt idx="17" formatCode="_-* #,##0_-;\-* #,##0_-;_-* &quot;-&quot;??_-;_-@_-">
                  <c:v>9750</c:v>
                </c:pt>
                <c:pt idx="18" formatCode="_-* #,##0_-;\-* #,##0_-;_-* &quot;-&quot;??_-;_-@_-">
                  <c:v>9750</c:v>
                </c:pt>
                <c:pt idx="19" formatCode="_-* #,##0_-;\-* #,##0_-;_-* &quot;-&quot;??_-;_-@_-">
                  <c:v>9750</c:v>
                </c:pt>
                <c:pt idx="20" formatCode="_-* #,##0_-;\-* #,##0_-;_-* &quot;-&quot;??_-;_-@_-">
                  <c:v>9750</c:v>
                </c:pt>
                <c:pt idx="21" formatCode="_-* #,##0_-;\-* #,##0_-;_-* &quot;-&quot;??_-;_-@_-">
                  <c:v>9750</c:v>
                </c:pt>
                <c:pt idx="22" formatCode="_-* #,##0_-;\-* #,##0_-;_-* &quot;-&quot;??_-;_-@_-">
                  <c:v>9750</c:v>
                </c:pt>
                <c:pt idx="23" formatCode="_-* #,##0_-;\-* #,##0_-;_-* &quot;-&quot;??_-;_-@_-">
                  <c:v>9750</c:v>
                </c:pt>
                <c:pt idx="24" formatCode="_-* #,##0_-;\-* #,##0_-;_-* &quot;-&quot;??_-;_-@_-">
                  <c:v>9750</c:v>
                </c:pt>
                <c:pt idx="25" formatCode="_-* #,##0_-;\-* #,##0_-;_-* &quot;-&quot;??_-;_-@_-">
                  <c:v>9750</c:v>
                </c:pt>
                <c:pt idx="26" formatCode="_-* #,##0_-;\-* #,##0_-;_-* &quot;-&quot;??_-;_-@_-">
                  <c:v>9750</c:v>
                </c:pt>
                <c:pt idx="27" formatCode="_-* #,##0_-;\-* #,##0_-;_-* &quot;-&quot;??_-;_-@_-">
                  <c:v>9750</c:v>
                </c:pt>
                <c:pt idx="28" formatCode="_-* #,##0_-;\-* #,##0_-;_-* &quot;-&quot;??_-;_-@_-">
                  <c:v>9750</c:v>
                </c:pt>
                <c:pt idx="29" formatCode="_-* #,##0_-;\-* #,##0_-;_-* &quot;-&quot;??_-;_-@_-">
                  <c:v>9750</c:v>
                </c:pt>
                <c:pt idx="30" formatCode="_-* #,##0_-;\-* #,##0_-;_-* &quot;-&quot;??_-;_-@_-">
                  <c:v>9750</c:v>
                </c:pt>
                <c:pt idx="31" formatCode="_-* #,##0_-;\-* #,##0_-;_-* &quot;-&quot;??_-;_-@_-">
                  <c:v>9750</c:v>
                </c:pt>
                <c:pt idx="32" formatCode="_-* #,##0_-;\-* #,##0_-;_-* &quot;-&quot;??_-;_-@_-">
                  <c:v>9750</c:v>
                </c:pt>
                <c:pt idx="33" formatCode="_-* #,##0_-;\-* #,##0_-;_-* &quot;-&quot;??_-;_-@_-">
                  <c:v>9750</c:v>
                </c:pt>
                <c:pt idx="34" formatCode="_-* #,##0_-;\-* #,##0_-;_-* &quot;-&quot;??_-;_-@_-">
                  <c:v>9750</c:v>
                </c:pt>
                <c:pt idx="35" formatCode="_-* #,##0_-;\-* #,##0_-;_-* &quot;-&quot;??_-;_-@_-">
                  <c:v>9750</c:v>
                </c:pt>
                <c:pt idx="36" formatCode="_-* #,##0_-;\-* #,##0_-;_-* &quot;-&quot;??_-;_-@_-">
                  <c:v>9750</c:v>
                </c:pt>
              </c:numCache>
            </c:numRef>
          </c:val>
          <c:extLst xmlns:c16r2="http://schemas.microsoft.com/office/drawing/2015/06/chart">
            <c:ext xmlns:c16="http://schemas.microsoft.com/office/drawing/2014/chart" uri="{C3380CC4-5D6E-409C-BE32-E72D297353CC}">
              <c16:uniqueId val="{00000005-7CED-4BDC-9005-AA1B9B824069}"/>
            </c:ext>
          </c:extLst>
        </c:ser>
        <c:ser>
          <c:idx val="1"/>
          <c:order val="1"/>
          <c:tx>
            <c:strRef>
              <c:f>'ES2'!$V$77</c:f>
              <c:strCache>
                <c:ptCount val="1"/>
                <c:pt idx="0">
                  <c:v>Biomass</c:v>
                </c:pt>
              </c:strCache>
            </c:strRef>
          </c:tx>
          <c:spPr>
            <a:solidFill>
              <a:srgbClr val="00B050"/>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'ES2'!$W$77:$BG$77</c:f>
              <c:numCache>
                <c:formatCode>#,##0.0</c:formatCode>
                <c:ptCount val="37"/>
                <c:pt idx="3" formatCode="_-* #,##0_-;\-* #,##0_-;_-* &quot;-&quot;??_-;_-@_-">
                  <c:v>3293.6306999999997</c:v>
                </c:pt>
                <c:pt idx="4" formatCode="_-* #,##0_-;\-* #,##0_-;_-* &quot;-&quot;??_-;_-@_-">
                  <c:v>4184.6589999999997</c:v>
                </c:pt>
                <c:pt idx="5" formatCode="_-* #,##0_-;\-* #,##0_-;_-* &quot;-&quot;??_-;_-@_-">
                  <c:v>4190.1779999999999</c:v>
                </c:pt>
                <c:pt idx="6" formatCode="_-* #,##0_-;\-* #,##0_-;_-* &quot;-&quot;??_-;_-@_-">
                  <c:v>4197.5709999999999</c:v>
                </c:pt>
                <c:pt idx="7" formatCode="_-* #,##0_-;\-* #,##0_-;_-* &quot;-&quot;??_-;_-@_-">
                  <c:v>4489.2430000000004</c:v>
                </c:pt>
                <c:pt idx="8" formatCode="_-* #,##0_-;\-* #,##0_-;_-* &quot;-&quot;??_-;_-@_-">
                  <c:v>4589.4690000000001</c:v>
                </c:pt>
                <c:pt idx="9" formatCode="_-* #,##0_-;\-* #,##0_-;_-* &quot;-&quot;??_-;_-@_-">
                  <c:v>4598.598</c:v>
                </c:pt>
                <c:pt idx="10" formatCode="_-* #,##0_-;\-* #,##0_-;_-* &quot;-&quot;??_-;_-@_-">
                  <c:v>4622.5599999999995</c:v>
                </c:pt>
                <c:pt idx="11" formatCode="_-* #,##0_-;\-* #,##0_-;_-* &quot;-&quot;??_-;_-@_-">
                  <c:v>4622.2209999999995</c:v>
                </c:pt>
                <c:pt idx="12" formatCode="_-* #,##0_-;\-* #,##0_-;_-* &quot;-&quot;??_-;_-@_-">
                  <c:v>4621.9589999999998</c:v>
                </c:pt>
                <c:pt idx="13" formatCode="_-* #,##0_-;\-* #,##0_-;_-* &quot;-&quot;??_-;_-@_-">
                  <c:v>4621.7170000000006</c:v>
                </c:pt>
                <c:pt idx="14" formatCode="_-* #,##0_-;\-* #,##0_-;_-* &quot;-&quot;??_-;_-@_-">
                  <c:v>4586.6810000000005</c:v>
                </c:pt>
                <c:pt idx="15" formatCode="_-* #,##0_-;\-* #,##0_-;_-* &quot;-&quot;??_-;_-@_-">
                  <c:v>4586.5119999999997</c:v>
                </c:pt>
                <c:pt idx="16" formatCode="_-* #,##0_-;\-* #,##0_-;_-* &quot;-&quot;??_-;_-@_-">
                  <c:v>4586.4120000000003</c:v>
                </c:pt>
                <c:pt idx="17" formatCode="_-* #,##0_-;\-* #,##0_-;_-* &quot;-&quot;??_-;_-@_-">
                  <c:v>4586.3509999999997</c:v>
                </c:pt>
                <c:pt idx="18" formatCode="_-* #,##0_-;\-* #,##0_-;_-* &quot;-&quot;??_-;_-@_-">
                  <c:v>4590.0950000000003</c:v>
                </c:pt>
                <c:pt idx="19" formatCode="_-* #,##0_-;\-* #,##0_-;_-* &quot;-&quot;??_-;_-@_-">
                  <c:v>4574.6270000000004</c:v>
                </c:pt>
                <c:pt idx="20" formatCode="_-* #,##0_-;\-* #,##0_-;_-* &quot;-&quot;??_-;_-@_-">
                  <c:v>4604.4889999999996</c:v>
                </c:pt>
                <c:pt idx="21" formatCode="_-* #,##0_-;\-* #,##0_-;_-* &quot;-&quot;??_-;_-@_-">
                  <c:v>4605.04</c:v>
                </c:pt>
                <c:pt idx="22" formatCode="_-* #,##0_-;\-* #,##0_-;_-* &quot;-&quot;??_-;_-@_-">
                  <c:v>4638.299</c:v>
                </c:pt>
                <c:pt idx="23" formatCode="_-* #,##0_-;\-* #,##0_-;_-* &quot;-&quot;??_-;_-@_-">
                  <c:v>4707.4690000000001</c:v>
                </c:pt>
                <c:pt idx="24" formatCode="_-* #,##0_-;\-* #,##0_-;_-* &quot;-&quot;??_-;_-@_-">
                  <c:v>4105.741</c:v>
                </c:pt>
                <c:pt idx="25" formatCode="_-* #,##0_-;\-* #,##0_-;_-* &quot;-&quot;??_-;_-@_-">
                  <c:v>3503.038</c:v>
                </c:pt>
                <c:pt idx="26" formatCode="_-* #,##0_-;\-* #,##0_-;_-* &quot;-&quot;??_-;_-@_-">
                  <c:v>3537.69</c:v>
                </c:pt>
                <c:pt idx="27" formatCode="_-* #,##0_-;\-* #,##0_-;_-* &quot;-&quot;??_-;_-@_-">
                  <c:v>2933.127</c:v>
                </c:pt>
                <c:pt idx="28" formatCode="_-* #,##0_-;\-* #,##0_-;_-* &quot;-&quot;??_-;_-@_-">
                  <c:v>2879.8780000000002</c:v>
                </c:pt>
                <c:pt idx="29" formatCode="_-* #,##0_-;\-* #,##0_-;_-* &quot;-&quot;??_-;_-@_-">
                  <c:v>1987.729</c:v>
                </c:pt>
                <c:pt idx="30" formatCode="_-* #,##0_-;\-* #,##0_-;_-* &quot;-&quot;??_-;_-@_-">
                  <c:v>2014.6770000000001</c:v>
                </c:pt>
                <c:pt idx="31" formatCode="_-* #,##0_-;\-* #,##0_-;_-* &quot;-&quot;??_-;_-@_-">
                  <c:v>1643.809</c:v>
                </c:pt>
                <c:pt idx="32" formatCode="_-* #,##0_-;\-* #,##0_-;_-* &quot;-&quot;??_-;_-@_-">
                  <c:v>1670.79</c:v>
                </c:pt>
                <c:pt idx="33" formatCode="_-* #,##0_-;\-* #,##0_-;_-* &quot;-&quot;??_-;_-@_-">
                  <c:v>1696.595</c:v>
                </c:pt>
                <c:pt idx="34" formatCode="_-* #,##0_-;\-* #,##0_-;_-* &quot;-&quot;??_-;_-@_-">
                  <c:v>1720.4099999999999</c:v>
                </c:pt>
                <c:pt idx="35" formatCode="_-* #,##0_-;\-* #,##0_-;_-* &quot;-&quot;??_-;_-@_-">
                  <c:v>1747.6659999999999</c:v>
                </c:pt>
                <c:pt idx="36" formatCode="_-* #,##0_-;\-* #,##0_-;_-* &quot;-&quot;??_-;_-@_-">
                  <c:v>1773.4380000000001</c:v>
                </c:pt>
              </c:numCache>
            </c:numRef>
          </c:val>
          <c:extLst xmlns:c16r2="http://schemas.microsoft.com/office/drawing/2015/06/chart">
            <c:ext xmlns:c16="http://schemas.microsoft.com/office/drawing/2014/chart" uri="{C3380CC4-5D6E-409C-BE32-E72D297353CC}">
              <c16:uniqueId val="{00000000-7CED-4BDC-9005-AA1B9B824069}"/>
            </c:ext>
          </c:extLst>
        </c:ser>
        <c:ser>
          <c:idx val="2"/>
          <c:order val="2"/>
          <c:tx>
            <c:strRef>
              <c:f>'ES2'!$V$78</c:f>
              <c:strCache>
                <c:ptCount val="1"/>
                <c:pt idx="0">
                  <c:v>CCS</c:v>
                </c:pt>
              </c:strCache>
            </c:strRef>
          </c:tx>
          <c:spPr>
            <a:solidFill>
              <a:srgbClr val="F57913"/>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'ES2'!$W$78:$BG$78</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0</c:v>
                </c:pt>
                <c:pt idx="26" formatCode="_-* #,##0_-;\-* #,##0_-;_-* &quot;-&quot;??_-;_-@_-">
                  <c:v>0</c:v>
                </c:pt>
                <c:pt idx="27" formatCode="_-* #,##0_-;\-* #,##0_-;_-* &quot;-&quot;??_-;_-@_-">
                  <c:v>0</c:v>
                </c:pt>
                <c:pt idx="28" formatCode="_-* #,##0_-;\-* #,##0_-;_-* &quot;-&quot;??_-;_-@_-">
                  <c:v>0</c:v>
                </c:pt>
                <c:pt idx="29" formatCode="_-* #,##0_-;\-* #,##0_-;_-* &quot;-&quot;??_-;_-@_-">
                  <c:v>0</c:v>
                </c:pt>
                <c:pt idx="30" formatCode="_-* #,##0_-;\-* #,##0_-;_-* &quot;-&quot;??_-;_-@_-">
                  <c:v>0</c:v>
                </c:pt>
                <c:pt idx="31" formatCode="_-* #,##0_-;\-* #,##0_-;_-* &quot;-&quot;??_-;_-@_-">
                  <c:v>0</c:v>
                </c:pt>
                <c:pt idx="32" formatCode="_-* #,##0_-;\-* #,##0_-;_-* &quot;-&quot;??_-;_-@_-">
                  <c:v>0</c:v>
                </c:pt>
                <c:pt idx="33" formatCode="_-* #,##0_-;\-* #,##0_-;_-* &quot;-&quot;??_-;_-@_-">
                  <c:v>0</c:v>
                </c:pt>
                <c:pt idx="34" formatCode="_-* #,##0_-;\-* #,##0_-;_-* &quot;-&quot;??_-;_-@_-">
                  <c:v>0</c:v>
                </c:pt>
                <c:pt idx="35" formatCode="_-* #,##0_-;\-* #,##0_-;_-* &quot;-&quot;??_-;_-@_-">
                  <c:v>0</c:v>
                </c:pt>
                <c:pt idx="36" formatCode="_-* #,##0_-;\-* #,##0_-;_-* &quot;-&quot;??_-;_-@_-">
                  <c:v>0</c:v>
                </c:pt>
              </c:numCache>
            </c:numRef>
          </c:val>
          <c:extLst xmlns:c16r2="http://schemas.microsoft.com/office/drawing/2015/06/chart">
            <c:ext xmlns:c16="http://schemas.microsoft.com/office/drawing/2014/chart" uri="{C3380CC4-5D6E-409C-BE32-E72D297353CC}">
              <c16:uniqueId val="{00000001-7CED-4BDC-9005-AA1B9B824069}"/>
            </c:ext>
          </c:extLst>
        </c:ser>
        <c:ser>
          <c:idx val="3"/>
          <c:order val="3"/>
          <c:tx>
            <c:strRef>
              <c:f>'ES2'!$V$79</c:f>
              <c:strCache>
                <c:ptCount val="1"/>
                <c:pt idx="0">
                  <c:v>Coal</c:v>
                </c:pt>
              </c:strCache>
            </c:strRef>
          </c:tx>
          <c:spPr>
            <a:solidFill>
              <a:srgbClr val="F26893"/>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'ES2'!$W$79:$BG$79</c:f>
              <c:numCache>
                <c:formatCode>#,##0.0</c:formatCode>
                <c:ptCount val="37"/>
                <c:pt idx="3" formatCode="_-* #,##0_-;\-* #,##0_-;_-* &quot;-&quot;??_-;_-@_-">
                  <c:v>12711</c:v>
                </c:pt>
                <c:pt idx="4" formatCode="_-* #,##0_-;\-* #,##0_-;_-* &quot;-&quot;??_-;_-@_-">
                  <c:v>10199</c:v>
                </c:pt>
                <c:pt idx="5" formatCode="_-* #,##0_-;\-* #,##0_-;_-* &quot;-&quot;??_-;_-@_-">
                  <c:v>8280</c:v>
                </c:pt>
                <c:pt idx="6" formatCode="_-* #,##0_-;\-* #,##0_-;_-* &quot;-&quot;??_-;_-@_-">
                  <c:v>7280</c:v>
                </c:pt>
                <c:pt idx="7" formatCode="_-* #,##0_-;\-* #,##0_-;_-* &quot;-&quot;??_-;_-@_-">
                  <c:v>4312</c:v>
                </c:pt>
                <c:pt idx="8" formatCode="_-* #,##0_-;\-* #,##0_-;_-* &quot;-&quot;??_-;_-@_-">
                  <c:v>1284</c:v>
                </c:pt>
                <c:pt idx="9" formatCode="_-* #,##0_-;\-* #,##0_-;_-* &quot;-&quot;??_-;_-@_-">
                  <c:v>642</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0</c:v>
                </c:pt>
                <c:pt idx="26" formatCode="_-* #,##0_-;\-* #,##0_-;_-* &quot;-&quot;??_-;_-@_-">
                  <c:v>0</c:v>
                </c:pt>
                <c:pt idx="27" formatCode="_-* #,##0_-;\-* #,##0_-;_-* &quot;-&quot;??_-;_-@_-">
                  <c:v>0</c:v>
                </c:pt>
                <c:pt idx="28" formatCode="_-* #,##0_-;\-* #,##0_-;_-* &quot;-&quot;??_-;_-@_-">
                  <c:v>0</c:v>
                </c:pt>
                <c:pt idx="29" formatCode="_-* #,##0_-;\-* #,##0_-;_-* &quot;-&quot;??_-;_-@_-">
                  <c:v>0</c:v>
                </c:pt>
                <c:pt idx="30" formatCode="_-* #,##0_-;\-* #,##0_-;_-* &quot;-&quot;??_-;_-@_-">
                  <c:v>0</c:v>
                </c:pt>
                <c:pt idx="31" formatCode="_-* #,##0_-;\-* #,##0_-;_-* &quot;-&quot;??_-;_-@_-">
                  <c:v>0</c:v>
                </c:pt>
                <c:pt idx="32" formatCode="_-* #,##0_-;\-* #,##0_-;_-* &quot;-&quot;??_-;_-@_-">
                  <c:v>0</c:v>
                </c:pt>
                <c:pt idx="33" formatCode="_-* #,##0_-;\-* #,##0_-;_-* &quot;-&quot;??_-;_-@_-">
                  <c:v>0</c:v>
                </c:pt>
                <c:pt idx="34" formatCode="_-* #,##0_-;\-* #,##0_-;_-* &quot;-&quot;??_-;_-@_-">
                  <c:v>0</c:v>
                </c:pt>
                <c:pt idx="35" formatCode="_-* #,##0_-;\-* #,##0_-;_-* &quot;-&quot;??_-;_-@_-">
                  <c:v>0</c:v>
                </c:pt>
                <c:pt idx="36" formatCode="_-* #,##0_-;\-* #,##0_-;_-* &quot;-&quot;??_-;_-@_-">
                  <c:v>0</c:v>
                </c:pt>
              </c:numCache>
            </c:numRef>
          </c:val>
          <c:extLst xmlns:c16r2="http://schemas.microsoft.com/office/drawing/2015/06/chart">
            <c:ext xmlns:c16="http://schemas.microsoft.com/office/drawing/2014/chart" uri="{C3380CC4-5D6E-409C-BE32-E72D297353CC}">
              <c16:uniqueId val="{00000002-7CED-4BDC-9005-AA1B9B824069}"/>
            </c:ext>
          </c:extLst>
        </c:ser>
        <c:ser>
          <c:idx val="4"/>
          <c:order val="4"/>
          <c:tx>
            <c:strRef>
              <c:f>'ES2'!$V$80</c:f>
              <c:strCache>
                <c:ptCount val="1"/>
                <c:pt idx="0">
                  <c:v>Gas</c:v>
                </c:pt>
              </c:strCache>
            </c:strRef>
          </c:tx>
          <c:spPr>
            <a:solidFill>
              <a:schemeClr val="bg1">
                <a:lumMod val="75000"/>
              </a:schemeClr>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'ES2'!$W$80:$BG$80</c:f>
              <c:numCache>
                <c:formatCode>#,##0.0</c:formatCode>
                <c:ptCount val="37"/>
                <c:pt idx="3" formatCode="_-* #,##0_-;\-* #,##0_-;_-* &quot;-&quot;??_-;_-@_-">
                  <c:v>34947.39070741825</c:v>
                </c:pt>
                <c:pt idx="4" formatCode="_-* #,##0_-;\-* #,##0_-;_-* &quot;-&quot;??_-;_-@_-">
                  <c:v>35849.417000000001</c:v>
                </c:pt>
                <c:pt idx="5" formatCode="_-* #,##0_-;\-* #,##0_-;_-* &quot;-&quot;??_-;_-@_-">
                  <c:v>34394.308000000005</c:v>
                </c:pt>
                <c:pt idx="6" formatCode="_-* #,##0_-;\-* #,##0_-;_-* &quot;-&quot;??_-;_-@_-">
                  <c:v>35560.01</c:v>
                </c:pt>
                <c:pt idx="7" formatCode="_-* #,##0_-;\-* #,##0_-;_-* &quot;-&quot;??_-;_-@_-">
                  <c:v>36235.126000000004</c:v>
                </c:pt>
                <c:pt idx="8" formatCode="_-* #,##0_-;\-* #,##0_-;_-* &quot;-&quot;??_-;_-@_-">
                  <c:v>34261.008000000002</c:v>
                </c:pt>
                <c:pt idx="9" formatCode="_-* #,##0_-;\-* #,##0_-;_-* &quot;-&quot;??_-;_-@_-">
                  <c:v>35000.029000000002</c:v>
                </c:pt>
                <c:pt idx="10" formatCode="_-* #,##0_-;\-* #,##0_-;_-* &quot;-&quot;??_-;_-@_-">
                  <c:v>37738.483999999997</c:v>
                </c:pt>
                <c:pt idx="11" formatCode="_-* #,##0_-;\-* #,##0_-;_-* &quot;-&quot;??_-;_-@_-">
                  <c:v>37624.54</c:v>
                </c:pt>
                <c:pt idx="12" formatCode="_-* #,##0_-;\-* #,##0_-;_-* &quot;-&quot;??_-;_-@_-">
                  <c:v>37635.478999999999</c:v>
                </c:pt>
                <c:pt idx="13" formatCode="_-* #,##0_-;\-* #,##0_-;_-* &quot;-&quot;??_-;_-@_-">
                  <c:v>38481.942999999999</c:v>
                </c:pt>
                <c:pt idx="14" formatCode="_-* #,##0_-;\-* #,##0_-;_-* &quot;-&quot;??_-;_-@_-">
                  <c:v>39553.422999999995</c:v>
                </c:pt>
                <c:pt idx="15" formatCode="_-* #,##0_-;\-* #,##0_-;_-* &quot;-&quot;??_-;_-@_-">
                  <c:v>39539.883000000002</c:v>
                </c:pt>
                <c:pt idx="16" formatCode="_-* #,##0_-;\-* #,##0_-;_-* &quot;-&quot;??_-;_-@_-">
                  <c:v>43194.317999999999</c:v>
                </c:pt>
                <c:pt idx="17" formatCode="_-* #,##0_-;\-* #,##0_-;_-* &quot;-&quot;??_-;_-@_-">
                  <c:v>45264.777999999998</c:v>
                </c:pt>
                <c:pt idx="18" formatCode="_-* #,##0_-;\-* #,##0_-;_-* &quot;-&quot;??_-;_-@_-">
                  <c:v>45082.07</c:v>
                </c:pt>
                <c:pt idx="19" formatCode="_-* #,##0_-;\-* #,##0_-;_-* &quot;-&quot;??_-;_-@_-">
                  <c:v>43259.672999999995</c:v>
                </c:pt>
                <c:pt idx="20" formatCode="_-* #,##0_-;\-* #,##0_-;_-* &quot;-&quot;??_-;_-@_-">
                  <c:v>42613.991999999998</c:v>
                </c:pt>
                <c:pt idx="21" formatCode="_-* #,##0_-;\-* #,##0_-;_-* &quot;-&quot;??_-;_-@_-">
                  <c:v>40596.072</c:v>
                </c:pt>
                <c:pt idx="22" formatCode="_-* #,##0_-;\-* #,##0_-;_-* &quot;-&quot;??_-;_-@_-">
                  <c:v>40698.733999999997</c:v>
                </c:pt>
                <c:pt idx="23" formatCode="_-* #,##0_-;\-* #,##0_-;_-* &quot;-&quot;??_-;_-@_-">
                  <c:v>39668.974000000002</c:v>
                </c:pt>
                <c:pt idx="24" formatCode="_-* #,##0_-;\-* #,##0_-;_-* &quot;-&quot;??_-;_-@_-">
                  <c:v>40669.201000000001</c:v>
                </c:pt>
                <c:pt idx="25" formatCode="_-* #,##0_-;\-* #,##0_-;_-* &quot;-&quot;??_-;_-@_-">
                  <c:v>40372.660000000003</c:v>
                </c:pt>
                <c:pt idx="26" formatCode="_-* #,##0_-;\-* #,##0_-;_-* &quot;-&quot;??_-;_-@_-">
                  <c:v>39081.520000000004</c:v>
                </c:pt>
                <c:pt idx="27" formatCode="_-* #,##0_-;\-* #,##0_-;_-* &quot;-&quot;??_-;_-@_-">
                  <c:v>39891.980000000003</c:v>
                </c:pt>
                <c:pt idx="28" formatCode="_-* #,##0_-;\-* #,##0_-;_-* &quot;-&quot;??_-;_-@_-">
                  <c:v>40702.769999999997</c:v>
                </c:pt>
                <c:pt idx="29" formatCode="_-* #,##0_-;\-* #,##0_-;_-* &quot;-&quot;??_-;_-@_-">
                  <c:v>41282.623</c:v>
                </c:pt>
                <c:pt idx="30" formatCode="_-* #,##0_-;\-* #,##0_-;_-* &quot;-&quot;??_-;_-@_-">
                  <c:v>41432.531999999999</c:v>
                </c:pt>
                <c:pt idx="31" formatCode="_-* #,##0_-;\-* #,##0_-;_-* &quot;-&quot;??_-;_-@_-">
                  <c:v>41580.563999999998</c:v>
                </c:pt>
                <c:pt idx="32" formatCode="_-* #,##0_-;\-* #,##0_-;_-* &quot;-&quot;??_-;_-@_-">
                  <c:v>41679.964</c:v>
                </c:pt>
                <c:pt idx="33" formatCode="_-* #,##0_-;\-* #,##0_-;_-* &quot;-&quot;??_-;_-@_-">
                  <c:v>40032.330999999998</c:v>
                </c:pt>
                <c:pt idx="34" formatCode="_-* #,##0_-;\-* #,##0_-;_-* &quot;-&quot;??_-;_-@_-">
                  <c:v>39838.222999999998</c:v>
                </c:pt>
                <c:pt idx="35" formatCode="_-* #,##0_-;\-* #,##0_-;_-* &quot;-&quot;??_-;_-@_-">
                  <c:v>39571.684000000001</c:v>
                </c:pt>
                <c:pt idx="36" formatCode="_-* #,##0_-;\-* #,##0_-;_-* &quot;-&quot;??_-;_-@_-">
                  <c:v>39392.050000000003</c:v>
                </c:pt>
              </c:numCache>
            </c:numRef>
          </c:val>
          <c:extLst xmlns:c16r2="http://schemas.microsoft.com/office/drawing/2015/06/chart">
            <c:ext xmlns:c16="http://schemas.microsoft.com/office/drawing/2014/chart" uri="{C3380CC4-5D6E-409C-BE32-E72D297353CC}">
              <c16:uniqueId val="{00000003-7CED-4BDC-9005-AA1B9B824069}"/>
            </c:ext>
          </c:extLst>
        </c:ser>
        <c:ser>
          <c:idx val="5"/>
          <c:order val="5"/>
          <c:tx>
            <c:strRef>
              <c:f>'ES2'!$V$81</c:f>
              <c:strCache>
                <c:ptCount val="1"/>
                <c:pt idx="0">
                  <c:v>Hydro</c:v>
                </c:pt>
              </c:strCache>
            </c:strRef>
          </c:tx>
          <c:spPr>
            <a:solidFill>
              <a:schemeClr val="accent1">
                <a:lumMod val="40000"/>
                <a:lumOff val="60000"/>
              </a:schemeClr>
            </a:solidFill>
            <a:ln>
              <a:solidFill>
                <a:schemeClr val="accent1">
                  <a:lumMod val="40000"/>
                  <a:lumOff val="60000"/>
                </a:schemeClr>
              </a:solidFill>
            </a:ln>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'ES2'!$W$81:$BG$81</c:f>
              <c:numCache>
                <c:formatCode>#,##0.0</c:formatCode>
                <c:ptCount val="37"/>
                <c:pt idx="3" formatCode="_-* #,##0_-;\-* #,##0_-;_-* &quot;-&quot;??_-;_-@_-">
                  <c:v>1790.0035712782678</c:v>
                </c:pt>
                <c:pt idx="4" formatCode="_-* #,##0_-;\-* #,##0_-;_-* &quot;-&quot;??_-;_-@_-">
                  <c:v>1833.4259999999999</c:v>
                </c:pt>
                <c:pt idx="5" formatCode="_-* #,##0_-;\-* #,##0_-;_-* &quot;-&quot;??_-;_-@_-">
                  <c:v>1900.761</c:v>
                </c:pt>
                <c:pt idx="6" formatCode="_-* #,##0_-;\-* #,##0_-;_-* &quot;-&quot;??_-;_-@_-">
                  <c:v>1911.9969999999998</c:v>
                </c:pt>
                <c:pt idx="7" formatCode="_-* #,##0_-;\-* #,##0_-;_-* &quot;-&quot;??_-;_-@_-">
                  <c:v>1933.038</c:v>
                </c:pt>
                <c:pt idx="8" formatCode="_-* #,##0_-;\-* #,##0_-;_-* &quot;-&quot;??_-;_-@_-">
                  <c:v>1943.848</c:v>
                </c:pt>
                <c:pt idx="9" formatCode="_-* #,##0_-;\-* #,##0_-;_-* &quot;-&quot;??_-;_-@_-">
                  <c:v>1954.4560000000001</c:v>
                </c:pt>
                <c:pt idx="10" formatCode="_-* #,##0_-;\-* #,##0_-;_-* &quot;-&quot;??_-;_-@_-">
                  <c:v>1964.8119999999999</c:v>
                </c:pt>
                <c:pt idx="11" formatCode="_-* #,##0_-;\-* #,##0_-;_-* &quot;-&quot;??_-;_-@_-">
                  <c:v>1974.942</c:v>
                </c:pt>
                <c:pt idx="12" formatCode="_-* #,##0_-;\-* #,##0_-;_-* &quot;-&quot;??_-;_-@_-">
                  <c:v>1984.8820000000001</c:v>
                </c:pt>
                <c:pt idx="13" formatCode="_-* #,##0_-;\-* #,##0_-;_-* &quot;-&quot;??_-;_-@_-">
                  <c:v>1994.5889999999999</c:v>
                </c:pt>
                <c:pt idx="14" formatCode="_-* #,##0_-;\-* #,##0_-;_-* &quot;-&quot;??_-;_-@_-">
                  <c:v>2004.078</c:v>
                </c:pt>
                <c:pt idx="15" formatCode="_-* #,##0_-;\-* #,##0_-;_-* &quot;-&quot;??_-;_-@_-">
                  <c:v>2013.377</c:v>
                </c:pt>
                <c:pt idx="16" formatCode="_-* #,##0_-;\-* #,##0_-;_-* &quot;-&quot;??_-;_-@_-">
                  <c:v>2022.4749999999999</c:v>
                </c:pt>
                <c:pt idx="17" formatCode="_-* #,##0_-;\-* #,##0_-;_-* &quot;-&quot;??_-;_-@_-">
                  <c:v>2031.404</c:v>
                </c:pt>
                <c:pt idx="18" formatCode="_-* #,##0_-;\-* #,##0_-;_-* &quot;-&quot;??_-;_-@_-">
                  <c:v>2040.1320000000001</c:v>
                </c:pt>
                <c:pt idx="19" formatCode="_-* #,##0_-;\-* #,##0_-;_-* &quot;-&quot;??_-;_-@_-">
                  <c:v>2048.7020000000002</c:v>
                </c:pt>
                <c:pt idx="20" formatCode="_-* #,##0_-;\-* #,##0_-;_-* &quot;-&quot;??_-;_-@_-">
                  <c:v>2057.1010000000001</c:v>
                </c:pt>
                <c:pt idx="21" formatCode="_-* #,##0_-;\-* #,##0_-;_-* &quot;-&quot;??_-;_-@_-">
                  <c:v>2065.3209999999999</c:v>
                </c:pt>
                <c:pt idx="22" formatCode="_-* #,##0_-;\-* #,##0_-;_-* &quot;-&quot;??_-;_-@_-">
                  <c:v>2073.36</c:v>
                </c:pt>
                <c:pt idx="23" formatCode="_-* #,##0_-;\-* #,##0_-;_-* &quot;-&quot;??_-;_-@_-">
                  <c:v>2081.2200000000003</c:v>
                </c:pt>
                <c:pt idx="24" formatCode="_-* #,##0_-;\-* #,##0_-;_-* &quot;-&quot;??_-;_-@_-">
                  <c:v>2088.8879999999999</c:v>
                </c:pt>
                <c:pt idx="25" formatCode="_-* #,##0_-;\-* #,##0_-;_-* &quot;-&quot;??_-;_-@_-">
                  <c:v>2096.3490000000002</c:v>
                </c:pt>
                <c:pt idx="26" formatCode="_-* #,##0_-;\-* #,##0_-;_-* &quot;-&quot;??_-;_-@_-">
                  <c:v>2103.5940000000001</c:v>
                </c:pt>
                <c:pt idx="27" formatCode="_-* #,##0_-;\-* #,##0_-;_-* &quot;-&quot;??_-;_-@_-">
                  <c:v>2110.6350000000002</c:v>
                </c:pt>
                <c:pt idx="28" formatCode="_-* #,##0_-;\-* #,##0_-;_-* &quot;-&quot;??_-;_-@_-">
                  <c:v>2117.4319999999998</c:v>
                </c:pt>
                <c:pt idx="29" formatCode="_-* #,##0_-;\-* #,##0_-;_-* &quot;-&quot;??_-;_-@_-">
                  <c:v>2124.0039999999999</c:v>
                </c:pt>
                <c:pt idx="30" formatCode="_-* #,##0_-;\-* #,##0_-;_-* &quot;-&quot;??_-;_-@_-">
                  <c:v>2130.3139999999999</c:v>
                </c:pt>
                <c:pt idx="31" formatCode="_-* #,##0_-;\-* #,##0_-;_-* &quot;-&quot;??_-;_-@_-">
                  <c:v>2136.3119999999999</c:v>
                </c:pt>
                <c:pt idx="32" formatCode="_-* #,##0_-;\-* #,##0_-;_-* &quot;-&quot;??_-;_-@_-">
                  <c:v>2142.0430000000001</c:v>
                </c:pt>
                <c:pt idx="33" formatCode="_-* #,##0_-;\-* #,##0_-;_-* &quot;-&quot;??_-;_-@_-">
                  <c:v>2147.393</c:v>
                </c:pt>
                <c:pt idx="34" formatCode="_-* #,##0_-;\-* #,##0_-;_-* &quot;-&quot;??_-;_-@_-">
                  <c:v>2152.3519999999999</c:v>
                </c:pt>
                <c:pt idx="35" formatCode="_-* #,##0_-;\-* #,##0_-;_-* &quot;-&quot;??_-;_-@_-">
                  <c:v>2156.8009999999999</c:v>
                </c:pt>
                <c:pt idx="36" formatCode="_-* #,##0_-;\-* #,##0_-;_-* &quot;-&quot;??_-;_-@_-">
                  <c:v>2160.4790000000003</c:v>
                </c:pt>
              </c:numCache>
            </c:numRef>
          </c:val>
          <c:extLst xmlns:c16r2="http://schemas.microsoft.com/office/drawing/2015/06/chart">
            <c:ext xmlns:c16="http://schemas.microsoft.com/office/drawing/2014/chart" uri="{C3380CC4-5D6E-409C-BE32-E72D297353CC}">
              <c16:uniqueId val="{00000004-7CED-4BDC-9005-AA1B9B824069}"/>
            </c:ext>
          </c:extLst>
        </c:ser>
        <c:ser>
          <c:idx val="7"/>
          <c:order val="6"/>
          <c:tx>
            <c:strRef>
              <c:f>'ES2'!$V$83</c:f>
              <c:strCache>
                <c:ptCount val="1"/>
                <c:pt idx="0">
                  <c:v>Marine</c:v>
                </c:pt>
              </c:strCache>
            </c:strRef>
          </c:tx>
          <c:spPr>
            <a:solidFill>
              <a:srgbClr val="FF0000"/>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'ES2'!$W$83:$BG$83</c:f>
              <c:numCache>
                <c:formatCode>#,##0.0</c:formatCode>
                <c:ptCount val="37"/>
                <c:pt idx="3" formatCode="_-* #,##0_-;\-* #,##0_-;_-* &quot;-&quot;??_-;_-@_-">
                  <c:v>27.2</c:v>
                </c:pt>
                <c:pt idx="4" formatCode="_-* #,##0_-;\-* #,##0_-;_-* &quot;-&quot;??_-;_-@_-">
                  <c:v>28.7</c:v>
                </c:pt>
                <c:pt idx="5" formatCode="_-* #,##0_-;\-* #,##0_-;_-* &quot;-&quot;??_-;_-@_-">
                  <c:v>28.7</c:v>
                </c:pt>
                <c:pt idx="6" formatCode="_-* #,##0_-;\-* #,##0_-;_-* &quot;-&quot;??_-;_-@_-">
                  <c:v>28.7</c:v>
                </c:pt>
                <c:pt idx="7" formatCode="_-* #,##0_-;\-* #,##0_-;_-* &quot;-&quot;??_-;_-@_-">
                  <c:v>28.7</c:v>
                </c:pt>
                <c:pt idx="8" formatCode="_-* #,##0_-;\-* #,##0_-;_-* &quot;-&quot;??_-;_-@_-">
                  <c:v>28.7</c:v>
                </c:pt>
                <c:pt idx="9" formatCode="_-* #,##0_-;\-* #,##0_-;_-* &quot;-&quot;??_-;_-@_-">
                  <c:v>28.7</c:v>
                </c:pt>
                <c:pt idx="10" formatCode="_-* #,##0_-;\-* #,##0_-;_-* &quot;-&quot;??_-;_-@_-">
                  <c:v>28.7</c:v>
                </c:pt>
                <c:pt idx="11" formatCode="_-* #,##0_-;\-* #,##0_-;_-* &quot;-&quot;??_-;_-@_-">
                  <c:v>28.7</c:v>
                </c:pt>
                <c:pt idx="12" formatCode="_-* #,##0_-;\-* #,##0_-;_-* &quot;-&quot;??_-;_-@_-">
                  <c:v>28.7</c:v>
                </c:pt>
                <c:pt idx="13" formatCode="_-* #,##0_-;\-* #,##0_-;_-* &quot;-&quot;??_-;_-@_-">
                  <c:v>28.7</c:v>
                </c:pt>
                <c:pt idx="14" formatCode="_-* #,##0_-;\-* #,##0_-;_-* &quot;-&quot;??_-;_-@_-">
                  <c:v>28.7</c:v>
                </c:pt>
                <c:pt idx="15" formatCode="_-* #,##0_-;\-* #,##0_-;_-* &quot;-&quot;??_-;_-@_-">
                  <c:v>28.7</c:v>
                </c:pt>
                <c:pt idx="16" formatCode="_-* #,##0_-;\-* #,##0_-;_-* &quot;-&quot;??_-;_-@_-">
                  <c:v>28.7</c:v>
                </c:pt>
                <c:pt idx="17" formatCode="_-* #,##0_-;\-* #,##0_-;_-* &quot;-&quot;??_-;_-@_-">
                  <c:v>28.7</c:v>
                </c:pt>
                <c:pt idx="18" formatCode="_-* #,##0_-;\-* #,##0_-;_-* &quot;-&quot;??_-;_-@_-">
                  <c:v>38.700000000000003</c:v>
                </c:pt>
                <c:pt idx="19" formatCode="_-* #,##0_-;\-* #,##0_-;_-* &quot;-&quot;??_-;_-@_-">
                  <c:v>38.700000000000003</c:v>
                </c:pt>
                <c:pt idx="20" formatCode="_-* #,##0_-;\-* #,##0_-;_-* &quot;-&quot;??_-;_-@_-">
                  <c:v>38.700000000000003</c:v>
                </c:pt>
                <c:pt idx="21" formatCode="_-* #,##0_-;\-* #,##0_-;_-* &quot;-&quot;??_-;_-@_-">
                  <c:v>68.7</c:v>
                </c:pt>
                <c:pt idx="22" formatCode="_-* #,##0_-;\-* #,##0_-;_-* &quot;-&quot;??_-;_-@_-">
                  <c:v>68.7</c:v>
                </c:pt>
                <c:pt idx="23" formatCode="_-* #,##0_-;\-* #,##0_-;_-* &quot;-&quot;??_-;_-@_-">
                  <c:v>68.7</c:v>
                </c:pt>
                <c:pt idx="24" formatCode="_-* #,##0_-;\-* #,##0_-;_-* &quot;-&quot;??_-;_-@_-">
                  <c:v>68.7</c:v>
                </c:pt>
                <c:pt idx="25" formatCode="_-* #,##0_-;\-* #,##0_-;_-* &quot;-&quot;??_-;_-@_-">
                  <c:v>68.7</c:v>
                </c:pt>
                <c:pt idx="26" formatCode="_-* #,##0_-;\-* #,##0_-;_-* &quot;-&quot;??_-;_-@_-">
                  <c:v>68.7</c:v>
                </c:pt>
                <c:pt idx="27" formatCode="_-* #,##0_-;\-* #,##0_-;_-* &quot;-&quot;??_-;_-@_-">
                  <c:v>68.7</c:v>
                </c:pt>
                <c:pt idx="28" formatCode="_-* #,##0_-;\-* #,##0_-;_-* &quot;-&quot;??_-;_-@_-">
                  <c:v>68.7</c:v>
                </c:pt>
                <c:pt idx="29" formatCode="_-* #,##0_-;\-* #,##0_-;_-* &quot;-&quot;??_-;_-@_-">
                  <c:v>68.7</c:v>
                </c:pt>
                <c:pt idx="30" formatCode="_-* #,##0_-;\-* #,##0_-;_-* &quot;-&quot;??_-;_-@_-">
                  <c:v>68.7</c:v>
                </c:pt>
                <c:pt idx="31" formatCode="_-* #,##0_-;\-* #,##0_-;_-* &quot;-&quot;??_-;_-@_-">
                  <c:v>68.7</c:v>
                </c:pt>
                <c:pt idx="32" formatCode="_-* #,##0_-;\-* #,##0_-;_-* &quot;-&quot;??_-;_-@_-">
                  <c:v>68.7</c:v>
                </c:pt>
                <c:pt idx="33" formatCode="_-* #,##0_-;\-* #,##0_-;_-* &quot;-&quot;??_-;_-@_-">
                  <c:v>68.7</c:v>
                </c:pt>
                <c:pt idx="34" formatCode="_-* #,##0_-;\-* #,##0_-;_-* &quot;-&quot;??_-;_-@_-">
                  <c:v>68.7</c:v>
                </c:pt>
                <c:pt idx="35" formatCode="_-* #,##0_-;\-* #,##0_-;_-* &quot;-&quot;??_-;_-@_-">
                  <c:v>68.7</c:v>
                </c:pt>
                <c:pt idx="36" formatCode="_-* #,##0_-;\-* #,##0_-;_-* &quot;-&quot;??_-;_-@_-">
                  <c:v>68.7</c:v>
                </c:pt>
              </c:numCache>
            </c:numRef>
          </c:val>
          <c:extLst xmlns:c16r2="http://schemas.microsoft.com/office/drawing/2015/06/chart">
            <c:ext xmlns:c16="http://schemas.microsoft.com/office/drawing/2014/chart" uri="{C3380CC4-5D6E-409C-BE32-E72D297353CC}">
              <c16:uniqueId val="{00000006-7CED-4BDC-9005-AA1B9B824069}"/>
            </c:ext>
          </c:extLst>
        </c:ser>
        <c:ser>
          <c:idx val="8"/>
          <c:order val="7"/>
          <c:tx>
            <c:strRef>
              <c:f>'ES2'!$V$84</c:f>
              <c:strCache>
                <c:ptCount val="1"/>
                <c:pt idx="0">
                  <c:v>Nuclear</c:v>
                </c:pt>
              </c:strCache>
            </c:strRef>
          </c:tx>
          <c:spPr>
            <a:solidFill>
              <a:srgbClr val="0070C0"/>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'ES2'!$W$84:$BG$84</c:f>
              <c:numCache>
                <c:formatCode>#,##0.0</c:formatCode>
                <c:ptCount val="37"/>
                <c:pt idx="3" formatCode="_-* #,##0_-;\-* #,##0_-;_-* &quot;-&quot;??_-;_-@_-">
                  <c:v>9229</c:v>
                </c:pt>
                <c:pt idx="4" formatCode="_-* #,##0_-;\-* #,##0_-;_-* &quot;-&quot;??_-;_-@_-">
                  <c:v>9229</c:v>
                </c:pt>
                <c:pt idx="5" formatCode="_-* #,##0_-;\-* #,##0_-;_-* &quot;-&quot;??_-;_-@_-">
                  <c:v>9229</c:v>
                </c:pt>
                <c:pt idx="6" formatCode="_-* #,##0_-;\-* #,##0_-;_-* &quot;-&quot;??_-;_-@_-">
                  <c:v>9229</c:v>
                </c:pt>
                <c:pt idx="7" formatCode="_-* #,##0_-;\-* #,##0_-;_-* &quot;-&quot;??_-;_-@_-">
                  <c:v>9229</c:v>
                </c:pt>
                <c:pt idx="8" formatCode="_-* #,##0_-;\-* #,##0_-;_-* &quot;-&quot;??_-;_-@_-">
                  <c:v>9229</c:v>
                </c:pt>
                <c:pt idx="9" formatCode="_-* #,##0_-;\-* #,##0_-;_-* &quot;-&quot;??_-;_-@_-">
                  <c:v>7149</c:v>
                </c:pt>
                <c:pt idx="10" formatCode="_-* #,##0_-;\-* #,##0_-;_-* &quot;-&quot;??_-;_-@_-">
                  <c:v>4786</c:v>
                </c:pt>
                <c:pt idx="11" formatCode="_-* #,##0_-;\-* #,##0_-;_-* &quot;-&quot;??_-;_-@_-">
                  <c:v>4786</c:v>
                </c:pt>
                <c:pt idx="12" formatCode="_-* #,##0_-;\-* #,##0_-;_-* &quot;-&quot;??_-;_-@_-">
                  <c:v>4786</c:v>
                </c:pt>
                <c:pt idx="13" formatCode="_-* #,##0_-;\-* #,##0_-;_-* &quot;-&quot;??_-;_-@_-">
                  <c:v>4786</c:v>
                </c:pt>
                <c:pt idx="14" formatCode="_-* #,##0_-;\-* #,##0_-;_-* &quot;-&quot;??_-;_-@_-">
                  <c:v>3696</c:v>
                </c:pt>
                <c:pt idx="15" formatCode="_-* #,##0_-;\-* #,##0_-;_-* &quot;-&quot;??_-;_-@_-">
                  <c:v>3696</c:v>
                </c:pt>
                <c:pt idx="16" formatCode="_-* #,##0_-;\-* #,##0_-;_-* &quot;-&quot;??_-;_-@_-">
                  <c:v>1216</c:v>
                </c:pt>
                <c:pt idx="17" formatCode="_-* #,##0_-;\-* #,##0_-;_-* &quot;-&quot;??_-;_-@_-">
                  <c:v>1216</c:v>
                </c:pt>
                <c:pt idx="18" formatCode="_-* #,##0_-;\-* #,##0_-;_-* &quot;-&quot;??_-;_-@_-">
                  <c:v>1816</c:v>
                </c:pt>
                <c:pt idx="19" formatCode="_-* #,##0_-;\-* #,##0_-;_-* &quot;-&quot;??_-;_-@_-">
                  <c:v>3786</c:v>
                </c:pt>
                <c:pt idx="20" formatCode="_-* #,##0_-;\-* #,##0_-;_-* &quot;-&quot;??_-;_-@_-">
                  <c:v>3786</c:v>
                </c:pt>
                <c:pt idx="21" formatCode="_-* #,##0_-;\-* #,##0_-;_-* &quot;-&quot;??_-;_-@_-">
                  <c:v>6056</c:v>
                </c:pt>
                <c:pt idx="22" formatCode="_-* #,##0_-;\-* #,##0_-;_-* &quot;-&quot;??_-;_-@_-">
                  <c:v>6656</c:v>
                </c:pt>
                <c:pt idx="23" formatCode="_-* #,##0_-;\-* #,##0_-;_-* &quot;-&quot;??_-;_-@_-">
                  <c:v>8356</c:v>
                </c:pt>
                <c:pt idx="24" formatCode="_-* #,##0_-;\-* #,##0_-;_-* &quot;-&quot;??_-;_-@_-">
                  <c:v>8356</c:v>
                </c:pt>
                <c:pt idx="25" formatCode="_-* #,##0_-;\-* #,##0_-;_-* &quot;-&quot;??_-;_-@_-">
                  <c:v>9756</c:v>
                </c:pt>
                <c:pt idx="26" formatCode="_-* #,##0_-;\-* #,##0_-;_-* &quot;-&quot;??_-;_-@_-">
                  <c:v>11426</c:v>
                </c:pt>
                <c:pt idx="27" formatCode="_-* #,##0_-;\-* #,##0_-;_-* &quot;-&quot;??_-;_-@_-">
                  <c:v>11726</c:v>
                </c:pt>
                <c:pt idx="28" formatCode="_-* #,##0_-;\-* #,##0_-;_-* &quot;-&quot;??_-;_-@_-">
                  <c:v>12326</c:v>
                </c:pt>
                <c:pt idx="29" formatCode="_-* #,##0_-;\-* #,##0_-;_-* &quot;-&quot;??_-;_-@_-">
                  <c:v>12926</c:v>
                </c:pt>
                <c:pt idx="30" formatCode="_-* #,##0_-;\-* #,##0_-;_-* &quot;-&quot;??_-;_-@_-">
                  <c:v>13526</c:v>
                </c:pt>
                <c:pt idx="31" formatCode="_-* #,##0_-;\-* #,##0_-;_-* &quot;-&quot;??_-;_-@_-">
                  <c:v>14126</c:v>
                </c:pt>
                <c:pt idx="32" formatCode="_-* #,##0_-;\-* #,##0_-;_-* &quot;-&quot;??_-;_-@_-">
                  <c:v>14426</c:v>
                </c:pt>
                <c:pt idx="33" formatCode="_-* #,##0_-;\-* #,##0_-;_-* &quot;-&quot;??_-;_-@_-">
                  <c:v>15326</c:v>
                </c:pt>
                <c:pt idx="34" formatCode="_-* #,##0_-;\-* #,##0_-;_-* &quot;-&quot;??_-;_-@_-">
                  <c:v>15326</c:v>
                </c:pt>
                <c:pt idx="35" formatCode="_-* #,##0_-;\-* #,##0_-;_-* &quot;-&quot;??_-;_-@_-">
                  <c:v>15626</c:v>
                </c:pt>
                <c:pt idx="36" formatCode="_-* #,##0_-;\-* #,##0_-;_-* &quot;-&quot;??_-;_-@_-">
                  <c:v>15626</c:v>
                </c:pt>
              </c:numCache>
            </c:numRef>
          </c:val>
          <c:extLst xmlns:c16r2="http://schemas.microsoft.com/office/drawing/2015/06/chart">
            <c:ext xmlns:c16="http://schemas.microsoft.com/office/drawing/2014/chart" uri="{C3380CC4-5D6E-409C-BE32-E72D297353CC}">
              <c16:uniqueId val="{00000007-7CED-4BDC-9005-AA1B9B824069}"/>
            </c:ext>
          </c:extLst>
        </c:ser>
        <c:ser>
          <c:idx val="9"/>
          <c:order val="8"/>
          <c:tx>
            <c:strRef>
              <c:f>'ES2'!$V$85</c:f>
              <c:strCache>
                <c:ptCount val="1"/>
                <c:pt idx="0">
                  <c:v>Offshore Wind</c:v>
                </c:pt>
              </c:strCache>
            </c:strRef>
          </c:tx>
          <c:spPr>
            <a:solidFill>
              <a:srgbClr val="7030A0"/>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'ES2'!$W$85:$BG$85</c:f>
              <c:numCache>
                <c:formatCode>#,##0.0</c:formatCode>
                <c:ptCount val="37"/>
                <c:pt idx="3" formatCode="_-* #,##0_-;\-* #,##0_-;_-* &quot;-&quot;??_-;_-@_-">
                  <c:v>6098.3</c:v>
                </c:pt>
                <c:pt idx="4" formatCode="_-* #,##0_-;\-* #,##0_-;_-* &quot;-&quot;??_-;_-@_-">
                  <c:v>7922.3</c:v>
                </c:pt>
                <c:pt idx="5" formatCode="_-* #,##0_-;\-* #,##0_-;_-* &quot;-&quot;??_-;_-@_-">
                  <c:v>8510.2999999999993</c:v>
                </c:pt>
                <c:pt idx="6" formatCode="_-* #,##0_-;\-* #,##0_-;_-* &quot;-&quot;??_-;_-@_-">
                  <c:v>8910.2999999999993</c:v>
                </c:pt>
                <c:pt idx="7" formatCode="_-* #,##0_-;\-* #,##0_-;_-* &quot;-&quot;??_-;_-@_-">
                  <c:v>9990.2999999999993</c:v>
                </c:pt>
                <c:pt idx="8" formatCode="_-* #,##0_-;\-* #,##0_-;_-* &quot;-&quot;??_-;_-@_-">
                  <c:v>10750.3</c:v>
                </c:pt>
                <c:pt idx="9" formatCode="_-* #,##0_-;\-* #,##0_-;_-* &quot;-&quot;??_-;_-@_-">
                  <c:v>11290.3</c:v>
                </c:pt>
                <c:pt idx="10" formatCode="_-* #,##0_-;\-* #,##0_-;_-* &quot;-&quot;??_-;_-@_-">
                  <c:v>12630.3</c:v>
                </c:pt>
                <c:pt idx="11" formatCode="_-* #,##0_-;\-* #,##0_-;_-* &quot;-&quot;??_-;_-@_-">
                  <c:v>13520.3</c:v>
                </c:pt>
                <c:pt idx="12" formatCode="_-* #,##0_-;\-* #,##0_-;_-* &quot;-&quot;??_-;_-@_-">
                  <c:v>13960.3</c:v>
                </c:pt>
                <c:pt idx="13" formatCode="_-* #,##0_-;\-* #,##0_-;_-* &quot;-&quot;??_-;_-@_-">
                  <c:v>13960.3</c:v>
                </c:pt>
                <c:pt idx="14" formatCode="_-* #,##0_-;\-* #,##0_-;_-* &quot;-&quot;??_-;_-@_-">
                  <c:v>13960.3</c:v>
                </c:pt>
                <c:pt idx="15" formatCode="_-* #,##0_-;\-* #,##0_-;_-* &quot;-&quot;??_-;_-@_-">
                  <c:v>14905.3</c:v>
                </c:pt>
                <c:pt idx="16" formatCode="_-* #,##0_-;\-* #,##0_-;_-* &quot;-&quot;??_-;_-@_-">
                  <c:v>16835.3</c:v>
                </c:pt>
                <c:pt idx="17" formatCode="_-* #,##0_-;\-* #,##0_-;_-* &quot;-&quot;??_-;_-@_-">
                  <c:v>17535.3</c:v>
                </c:pt>
                <c:pt idx="18" formatCode="_-* #,##0_-;\-* #,##0_-;_-* &quot;-&quot;??_-;_-@_-">
                  <c:v>19235.3</c:v>
                </c:pt>
                <c:pt idx="19" formatCode="_-* #,##0_-;\-* #,##0_-;_-* &quot;-&quot;??_-;_-@_-">
                  <c:v>19835.3</c:v>
                </c:pt>
                <c:pt idx="20" formatCode="_-* #,##0_-;\-* #,##0_-;_-* &quot;-&quot;??_-;_-@_-">
                  <c:v>19835.3</c:v>
                </c:pt>
                <c:pt idx="21" formatCode="_-* #,##0_-;\-* #,##0_-;_-* &quot;-&quot;??_-;_-@_-">
                  <c:v>20435.3</c:v>
                </c:pt>
                <c:pt idx="22" formatCode="_-* #,##0_-;\-* #,##0_-;_-* &quot;-&quot;??_-;_-@_-">
                  <c:v>20435.3</c:v>
                </c:pt>
                <c:pt idx="23" formatCode="_-* #,##0_-;\-* #,##0_-;_-* &quot;-&quot;??_-;_-@_-">
                  <c:v>21035.3</c:v>
                </c:pt>
                <c:pt idx="24" formatCode="_-* #,##0_-;\-* #,##0_-;_-* &quot;-&quot;??_-;_-@_-">
                  <c:v>21035.3</c:v>
                </c:pt>
                <c:pt idx="25" formatCode="_-* #,##0_-;\-* #,##0_-;_-* &quot;-&quot;??_-;_-@_-">
                  <c:v>21035.3</c:v>
                </c:pt>
                <c:pt idx="26" formatCode="_-* #,##0_-;\-* #,##0_-;_-* &quot;-&quot;??_-;_-@_-">
                  <c:v>21035.3</c:v>
                </c:pt>
                <c:pt idx="27" formatCode="_-* #,##0_-;\-* #,##0_-;_-* &quot;-&quot;??_-;_-@_-">
                  <c:v>21035.3</c:v>
                </c:pt>
                <c:pt idx="28" formatCode="_-* #,##0_-;\-* #,##0_-;_-* &quot;-&quot;??_-;_-@_-">
                  <c:v>21035.3</c:v>
                </c:pt>
                <c:pt idx="29" formatCode="_-* #,##0_-;\-* #,##0_-;_-* &quot;-&quot;??_-;_-@_-">
                  <c:v>21035.3</c:v>
                </c:pt>
                <c:pt idx="30" formatCode="_-* #,##0_-;\-* #,##0_-;_-* &quot;-&quot;??_-;_-@_-">
                  <c:v>21035.3</c:v>
                </c:pt>
                <c:pt idx="31" formatCode="_-* #,##0_-;\-* #,##0_-;_-* &quot;-&quot;??_-;_-@_-">
                  <c:v>21035.3</c:v>
                </c:pt>
                <c:pt idx="32" formatCode="_-* #,##0_-;\-* #,##0_-;_-* &quot;-&quot;??_-;_-@_-">
                  <c:v>21035.3</c:v>
                </c:pt>
                <c:pt idx="33" formatCode="_-* #,##0_-;\-* #,##0_-;_-* &quot;-&quot;??_-;_-@_-">
                  <c:v>21035.3</c:v>
                </c:pt>
                <c:pt idx="34" formatCode="_-* #,##0_-;\-* #,##0_-;_-* &quot;-&quot;??_-;_-@_-">
                  <c:v>21035.3</c:v>
                </c:pt>
                <c:pt idx="35" formatCode="_-* #,##0_-;\-* #,##0_-;_-* &quot;-&quot;??_-;_-@_-">
                  <c:v>21035.3</c:v>
                </c:pt>
                <c:pt idx="36" formatCode="_-* #,##0_-;\-* #,##0_-;_-* &quot;-&quot;??_-;_-@_-">
                  <c:v>21035.3</c:v>
                </c:pt>
              </c:numCache>
            </c:numRef>
          </c:val>
          <c:extLst xmlns:c16r2="http://schemas.microsoft.com/office/drawing/2015/06/chart">
            <c:ext xmlns:c16="http://schemas.microsoft.com/office/drawing/2014/chart" uri="{C3380CC4-5D6E-409C-BE32-E72D297353CC}">
              <c16:uniqueId val="{00000008-7CED-4BDC-9005-AA1B9B824069}"/>
            </c:ext>
          </c:extLst>
        </c:ser>
        <c:ser>
          <c:idx val="10"/>
          <c:order val="9"/>
          <c:tx>
            <c:strRef>
              <c:f>'ES2'!$V$86</c:f>
              <c:strCache>
                <c:ptCount val="1"/>
                <c:pt idx="0">
                  <c:v>Onshore Wind</c:v>
                </c:pt>
              </c:strCache>
            </c:strRef>
          </c:tx>
          <c:spPr>
            <a:solidFill>
              <a:srgbClr val="49D7BC"/>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'ES2'!$W$86:$BG$86</c:f>
              <c:numCache>
                <c:formatCode>#,##0.0</c:formatCode>
                <c:ptCount val="37"/>
                <c:pt idx="3" formatCode="_-* #,##0_-;\-* #,##0_-;_-* &quot;-&quot;??_-;_-@_-">
                  <c:v>11499.648664661145</c:v>
                </c:pt>
                <c:pt idx="4" formatCode="_-* #,##0_-;\-* #,##0_-;_-* &quot;-&quot;??_-;_-@_-">
                  <c:v>12427.506000000001</c:v>
                </c:pt>
                <c:pt idx="5" formatCode="_-* #,##0_-;\-* #,##0_-;_-* &quot;-&quot;??_-;_-@_-">
                  <c:v>12640.633</c:v>
                </c:pt>
                <c:pt idx="6" formatCode="_-* #,##0_-;\-* #,##0_-;_-* &quot;-&quot;??_-;_-@_-">
                  <c:v>12893.449000000001</c:v>
                </c:pt>
                <c:pt idx="7" formatCode="_-* #,##0_-;\-* #,##0_-;_-* &quot;-&quot;??_-;_-@_-">
                  <c:v>13053.539000000001</c:v>
                </c:pt>
                <c:pt idx="8" formatCode="_-* #,##0_-;\-* #,##0_-;_-* &quot;-&quot;??_-;_-@_-">
                  <c:v>13471.482</c:v>
                </c:pt>
                <c:pt idx="9" formatCode="_-* #,##0_-;\-* #,##0_-;_-* &quot;-&quot;??_-;_-@_-">
                  <c:v>14041.143</c:v>
                </c:pt>
                <c:pt idx="10" formatCode="_-* #,##0_-;\-* #,##0_-;_-* &quot;-&quot;??_-;_-@_-">
                  <c:v>14861.449000000001</c:v>
                </c:pt>
                <c:pt idx="11" formatCode="_-* #,##0_-;\-* #,##0_-;_-* &quot;-&quot;??_-;_-@_-">
                  <c:v>15725.124</c:v>
                </c:pt>
                <c:pt idx="12" formatCode="_-* #,##0_-;\-* #,##0_-;_-* &quot;-&quot;??_-;_-@_-">
                  <c:v>17079.977999999999</c:v>
                </c:pt>
                <c:pt idx="13" formatCode="_-* #,##0_-;\-* #,##0_-;_-* &quot;-&quot;??_-;_-@_-">
                  <c:v>18246.553</c:v>
                </c:pt>
                <c:pt idx="14" formatCode="_-* #,##0_-;\-* #,##0_-;_-* &quot;-&quot;??_-;_-@_-">
                  <c:v>19170.127</c:v>
                </c:pt>
                <c:pt idx="15" formatCode="_-* #,##0_-;\-* #,##0_-;_-* &quot;-&quot;??_-;_-@_-">
                  <c:v>19782.417000000001</c:v>
                </c:pt>
                <c:pt idx="16" formatCode="_-* #,##0_-;\-* #,##0_-;_-* &quot;-&quot;??_-;_-@_-">
                  <c:v>20447.748</c:v>
                </c:pt>
                <c:pt idx="17" formatCode="_-* #,##0_-;\-* #,##0_-;_-* &quot;-&quot;??_-;_-@_-">
                  <c:v>21055.27</c:v>
                </c:pt>
                <c:pt idx="18" formatCode="_-* #,##0_-;\-* #,##0_-;_-* &quot;-&quot;??_-;_-@_-">
                  <c:v>21652.629999999997</c:v>
                </c:pt>
                <c:pt idx="19" formatCode="_-* #,##0_-;\-* #,##0_-;_-* &quot;-&quot;??_-;_-@_-">
                  <c:v>22251.33</c:v>
                </c:pt>
                <c:pt idx="20" formatCode="_-* #,##0_-;\-* #,##0_-;_-* &quot;-&quot;??_-;_-@_-">
                  <c:v>22867.870000000003</c:v>
                </c:pt>
                <c:pt idx="21" formatCode="_-* #,##0_-;\-* #,##0_-;_-* &quot;-&quot;??_-;_-@_-">
                  <c:v>23504.25</c:v>
                </c:pt>
                <c:pt idx="22" formatCode="_-* #,##0_-;\-* #,##0_-;_-* &quot;-&quot;??_-;_-@_-">
                  <c:v>24162.54</c:v>
                </c:pt>
                <c:pt idx="23" formatCode="_-* #,##0_-;\-* #,##0_-;_-* &quot;-&quot;??_-;_-@_-">
                  <c:v>24845.010000000002</c:v>
                </c:pt>
                <c:pt idx="24" formatCode="_-* #,##0_-;\-* #,##0_-;_-* &quot;-&quot;??_-;_-@_-">
                  <c:v>25554.129999999997</c:v>
                </c:pt>
                <c:pt idx="25" formatCode="_-* #,##0_-;\-* #,##0_-;_-* &quot;-&quot;??_-;_-@_-">
                  <c:v>26274.36</c:v>
                </c:pt>
                <c:pt idx="26" formatCode="_-* #,##0_-;\-* #,##0_-;_-* &quot;-&quot;??_-;_-@_-">
                  <c:v>26990.879999999997</c:v>
                </c:pt>
                <c:pt idx="27" formatCode="_-* #,##0_-;\-* #,##0_-;_-* &quot;-&quot;??_-;_-@_-">
                  <c:v>27717.67</c:v>
                </c:pt>
                <c:pt idx="28" formatCode="_-* #,##0_-;\-* #,##0_-;_-* &quot;-&quot;??_-;_-@_-">
                  <c:v>28432.52</c:v>
                </c:pt>
                <c:pt idx="29" formatCode="_-* #,##0_-;\-* #,##0_-;_-* &quot;-&quot;??_-;_-@_-">
                  <c:v>29144.12</c:v>
                </c:pt>
                <c:pt idx="30" formatCode="_-* #,##0_-;\-* #,##0_-;_-* &quot;-&quot;??_-;_-@_-">
                  <c:v>29833.47</c:v>
                </c:pt>
                <c:pt idx="31" formatCode="_-* #,##0_-;\-* #,##0_-;_-* &quot;-&quot;??_-;_-@_-">
                  <c:v>30487.99</c:v>
                </c:pt>
                <c:pt idx="32" formatCode="_-* #,##0_-;\-* #,##0_-;_-* &quot;-&quot;??_-;_-@_-">
                  <c:v>31093.34</c:v>
                </c:pt>
                <c:pt idx="33" formatCode="_-* #,##0_-;\-* #,##0_-;_-* &quot;-&quot;??_-;_-@_-">
                  <c:v>31678.75</c:v>
                </c:pt>
                <c:pt idx="34" formatCode="_-* #,##0_-;\-* #,##0_-;_-* &quot;-&quot;??_-;_-@_-">
                  <c:v>32270.16</c:v>
                </c:pt>
                <c:pt idx="35" formatCode="_-* #,##0_-;\-* #,##0_-;_-* &quot;-&quot;??_-;_-@_-">
                  <c:v>32829.68</c:v>
                </c:pt>
                <c:pt idx="36" formatCode="_-* #,##0_-;\-* #,##0_-;_-* &quot;-&quot;??_-;_-@_-">
                  <c:v>33394.300000000003</c:v>
                </c:pt>
              </c:numCache>
            </c:numRef>
          </c:val>
          <c:extLst xmlns:c16r2="http://schemas.microsoft.com/office/drawing/2015/06/chart">
            <c:ext xmlns:c16="http://schemas.microsoft.com/office/drawing/2014/chart" uri="{C3380CC4-5D6E-409C-BE32-E72D297353CC}">
              <c16:uniqueId val="{00000009-7CED-4BDC-9005-AA1B9B824069}"/>
            </c:ext>
          </c:extLst>
        </c:ser>
        <c:ser>
          <c:idx val="11"/>
          <c:order val="10"/>
          <c:tx>
            <c:strRef>
              <c:f>'ES2'!$V$87</c:f>
              <c:strCache>
                <c:ptCount val="1"/>
                <c:pt idx="0">
                  <c:v>Other Renewables</c:v>
                </c:pt>
              </c:strCache>
            </c:strRef>
          </c:tx>
          <c:spPr>
            <a:solidFill>
              <a:srgbClr val="92D050"/>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'ES2'!$W$87:$BG$87</c:f>
              <c:numCache>
                <c:formatCode>#,##0.0</c:formatCode>
                <c:ptCount val="37"/>
                <c:pt idx="3" formatCode="_-* #,##0_-;\-* #,##0_-;_-* &quot;-&quot;??_-;_-@_-">
                  <c:v>1813.4596578779992</c:v>
                </c:pt>
                <c:pt idx="4" formatCode="_-* #,##0_-;\-* #,##0_-;_-* &quot;-&quot;??_-;_-@_-">
                  <c:v>1979.7890000000002</c:v>
                </c:pt>
                <c:pt idx="5" formatCode="_-* #,##0_-;\-* #,##0_-;_-* &quot;-&quot;??_-;_-@_-">
                  <c:v>2028.4859999999999</c:v>
                </c:pt>
                <c:pt idx="6" formatCode="_-* #,##0_-;\-* #,##0_-;_-* &quot;-&quot;??_-;_-@_-">
                  <c:v>2061.9679999999998</c:v>
                </c:pt>
                <c:pt idx="7" formatCode="_-* #,##0_-;\-* #,##0_-;_-* &quot;-&quot;??_-;_-@_-">
                  <c:v>2097.2809999999999</c:v>
                </c:pt>
                <c:pt idx="8" formatCode="_-* #,##0_-;\-* #,##0_-;_-* &quot;-&quot;??_-;_-@_-">
                  <c:v>2194.3649999999998</c:v>
                </c:pt>
                <c:pt idx="9" formatCode="_-* #,##0_-;\-* #,##0_-;_-* &quot;-&quot;??_-;_-@_-">
                  <c:v>2235.067</c:v>
                </c:pt>
                <c:pt idx="10" formatCode="_-* #,##0_-;\-* #,##0_-;_-* &quot;-&quot;??_-;_-@_-">
                  <c:v>2272.5730000000003</c:v>
                </c:pt>
                <c:pt idx="11" formatCode="_-* #,##0_-;\-* #,##0_-;_-* &quot;-&quot;??_-;_-@_-">
                  <c:v>2312.0969999999998</c:v>
                </c:pt>
                <c:pt idx="12" formatCode="_-* #,##0_-;\-* #,##0_-;_-* &quot;-&quot;??_-;_-@_-">
                  <c:v>2379.6660000000002</c:v>
                </c:pt>
                <c:pt idx="13" formatCode="_-* #,##0_-;\-* #,##0_-;_-* &quot;-&quot;??_-;_-@_-">
                  <c:v>2430.8110000000001</c:v>
                </c:pt>
                <c:pt idx="14" formatCode="_-* #,##0_-;\-* #,##0_-;_-* &quot;-&quot;??_-;_-@_-">
                  <c:v>2487.6569999999997</c:v>
                </c:pt>
                <c:pt idx="15" formatCode="_-* #,##0_-;\-* #,##0_-;_-* &quot;-&quot;??_-;_-@_-">
                  <c:v>2550.1790000000001</c:v>
                </c:pt>
                <c:pt idx="16" formatCode="_-* #,##0_-;\-* #,##0_-;_-* &quot;-&quot;??_-;_-@_-">
                  <c:v>2661.1650000000004</c:v>
                </c:pt>
                <c:pt idx="17" formatCode="_-* #,##0_-;\-* #,##0_-;_-* &quot;-&quot;??_-;_-@_-">
                  <c:v>2749.2670000000003</c:v>
                </c:pt>
                <c:pt idx="18" formatCode="_-* #,##0_-;\-* #,##0_-;_-* &quot;-&quot;??_-;_-@_-">
                  <c:v>2832.9880000000003</c:v>
                </c:pt>
                <c:pt idx="19" formatCode="_-* #,##0_-;\-* #,##0_-;_-* &quot;-&quot;??_-;_-@_-">
                  <c:v>2914.7200000000003</c:v>
                </c:pt>
                <c:pt idx="20" formatCode="_-* #,##0_-;\-* #,##0_-;_-* &quot;-&quot;??_-;_-@_-">
                  <c:v>3028.3469999999998</c:v>
                </c:pt>
                <c:pt idx="21" formatCode="_-* #,##0_-;\-* #,##0_-;_-* &quot;-&quot;??_-;_-@_-">
                  <c:v>3107.9179999999997</c:v>
                </c:pt>
                <c:pt idx="22" formatCode="_-* #,##0_-;\-* #,##0_-;_-* &quot;-&quot;??_-;_-@_-">
                  <c:v>3171.0030000000002</c:v>
                </c:pt>
                <c:pt idx="23" formatCode="_-* #,##0_-;\-* #,##0_-;_-* &quot;-&quot;??_-;_-@_-">
                  <c:v>3246.973</c:v>
                </c:pt>
                <c:pt idx="24" formatCode="_-* #,##0_-;\-* #,##0_-;_-* &quot;-&quot;??_-;_-@_-">
                  <c:v>3297.16</c:v>
                </c:pt>
                <c:pt idx="25" formatCode="_-* #,##0_-;\-* #,##0_-;_-* &quot;-&quot;??_-;_-@_-">
                  <c:v>3333.7870000000003</c:v>
                </c:pt>
                <c:pt idx="26" formatCode="_-* #,##0_-;\-* #,##0_-;_-* &quot;-&quot;??_-;_-@_-">
                  <c:v>3359.8789999999999</c:v>
                </c:pt>
                <c:pt idx="27" formatCode="_-* #,##0_-;\-* #,##0_-;_-* &quot;-&quot;??_-;_-@_-">
                  <c:v>3390.683</c:v>
                </c:pt>
                <c:pt idx="28" formatCode="_-* #,##0_-;\-* #,##0_-;_-* &quot;-&quot;??_-;_-@_-">
                  <c:v>3422.942</c:v>
                </c:pt>
                <c:pt idx="29" formatCode="_-* #,##0_-;\-* #,##0_-;_-* &quot;-&quot;??_-;_-@_-">
                  <c:v>3456.4059999999999</c:v>
                </c:pt>
                <c:pt idx="30" formatCode="_-* #,##0_-;\-* #,##0_-;_-* &quot;-&quot;??_-;_-@_-">
                  <c:v>3492.3879999999999</c:v>
                </c:pt>
                <c:pt idx="31" formatCode="_-* #,##0_-;\-* #,##0_-;_-* &quot;-&quot;??_-;_-@_-">
                  <c:v>3529.2269999999999</c:v>
                </c:pt>
                <c:pt idx="32" formatCode="_-* #,##0_-;\-* #,##0_-;_-* &quot;-&quot;??_-;_-@_-">
                  <c:v>3565.8799999999992</c:v>
                </c:pt>
                <c:pt idx="33" formatCode="_-* #,##0_-;\-* #,##0_-;_-* &quot;-&quot;??_-;_-@_-">
                  <c:v>3602.0470000000005</c:v>
                </c:pt>
                <c:pt idx="34" formatCode="_-* #,##0_-;\-* #,##0_-;_-* &quot;-&quot;??_-;_-@_-">
                  <c:v>3637.1620000000003</c:v>
                </c:pt>
                <c:pt idx="35" formatCode="_-* #,##0_-;\-* #,##0_-;_-* &quot;-&quot;??_-;_-@_-">
                  <c:v>3675.6350000000002</c:v>
                </c:pt>
                <c:pt idx="36" formatCode="_-* #,##0_-;\-* #,##0_-;_-* &quot;-&quot;??_-;_-@_-">
                  <c:v>3713.0309999999999</c:v>
                </c:pt>
              </c:numCache>
            </c:numRef>
          </c:val>
          <c:extLst xmlns:c16r2="http://schemas.microsoft.com/office/drawing/2015/06/chart">
            <c:ext xmlns:c16="http://schemas.microsoft.com/office/drawing/2014/chart" uri="{C3380CC4-5D6E-409C-BE32-E72D297353CC}">
              <c16:uniqueId val="{0000000A-7CED-4BDC-9005-AA1B9B824069}"/>
            </c:ext>
          </c:extLst>
        </c:ser>
        <c:ser>
          <c:idx val="12"/>
          <c:order val="11"/>
          <c:tx>
            <c:strRef>
              <c:f>'ES2'!$V$88</c:f>
              <c:strCache>
                <c:ptCount val="1"/>
                <c:pt idx="0">
                  <c:v>Other Thermal</c:v>
                </c:pt>
              </c:strCache>
            </c:strRef>
          </c:tx>
          <c:spPr>
            <a:solidFill>
              <a:srgbClr val="FFFF00"/>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'ES2'!$W$88:$BG$88</c:f>
              <c:numCache>
                <c:formatCode>#,##0.0</c:formatCode>
                <c:ptCount val="37"/>
                <c:pt idx="3" formatCode="_-* #,##0_-;\-* #,##0_-;_-* &quot;-&quot;??_-;_-@_-">
                  <c:v>1478.9609999999998</c:v>
                </c:pt>
                <c:pt idx="4" formatCode="_-* #,##0_-;\-* #,##0_-;_-* &quot;-&quot;??_-;_-@_-">
                  <c:v>1777.8110000000001</c:v>
                </c:pt>
                <c:pt idx="5" formatCode="_-* #,##0_-;\-* #,##0_-;_-* &quot;-&quot;??_-;_-@_-">
                  <c:v>1963.021</c:v>
                </c:pt>
                <c:pt idx="6" formatCode="_-* #,##0_-;\-* #,##0_-;_-* &quot;-&quot;??_-;_-@_-">
                  <c:v>2058.66</c:v>
                </c:pt>
                <c:pt idx="7" formatCode="_-* #,##0_-;\-* #,##0_-;_-* &quot;-&quot;??_-;_-@_-">
                  <c:v>2078.66</c:v>
                </c:pt>
                <c:pt idx="8" formatCode="_-* #,##0_-;\-* #,##0_-;_-* &quot;-&quot;??_-;_-@_-">
                  <c:v>2040.2719999999999</c:v>
                </c:pt>
                <c:pt idx="9" formatCode="_-* #,##0_-;\-* #,##0_-;_-* &quot;-&quot;??_-;_-@_-">
                  <c:v>2077.0889999999999</c:v>
                </c:pt>
                <c:pt idx="10" formatCode="_-* #,##0_-;\-* #,##0_-;_-* &quot;-&quot;??_-;_-@_-">
                  <c:v>2109.8320000000003</c:v>
                </c:pt>
                <c:pt idx="11" formatCode="_-* #,##0_-;\-* #,##0_-;_-* &quot;-&quot;??_-;_-@_-">
                  <c:v>2071.44</c:v>
                </c:pt>
                <c:pt idx="12" formatCode="_-* #,##0_-;\-* #,##0_-;_-* &quot;-&quot;??_-;_-@_-">
                  <c:v>1925.55</c:v>
                </c:pt>
                <c:pt idx="13" formatCode="_-* #,##0_-;\-* #,##0_-;_-* &quot;-&quot;??_-;_-@_-">
                  <c:v>1839.3889999999999</c:v>
                </c:pt>
                <c:pt idx="14" formatCode="_-* #,##0_-;\-* #,##0_-;_-* &quot;-&quot;??_-;_-@_-">
                  <c:v>1700.079</c:v>
                </c:pt>
                <c:pt idx="15" formatCode="_-* #,##0_-;\-* #,##0_-;_-* &quot;-&quot;??_-;_-@_-">
                  <c:v>1499.8</c:v>
                </c:pt>
                <c:pt idx="16" formatCode="_-* #,##0_-;\-* #,##0_-;_-* &quot;-&quot;??_-;_-@_-">
                  <c:v>1322.17</c:v>
                </c:pt>
                <c:pt idx="17" formatCode="_-* #,##0_-;\-* #,##0_-;_-* &quot;-&quot;??_-;_-@_-">
                  <c:v>1168.6309999999999</c:v>
                </c:pt>
                <c:pt idx="18" formatCode="_-* #,##0_-;\-* #,##0_-;_-* &quot;-&quot;??_-;_-@_-">
                  <c:v>1066.9189999999999</c:v>
                </c:pt>
                <c:pt idx="19" formatCode="_-* #,##0_-;\-* #,##0_-;_-* &quot;-&quot;??_-;_-@_-">
                  <c:v>999.44</c:v>
                </c:pt>
                <c:pt idx="20" formatCode="_-* #,##0_-;\-* #,##0_-;_-* &quot;-&quot;??_-;_-@_-">
                  <c:v>957.61</c:v>
                </c:pt>
                <c:pt idx="21" formatCode="_-* #,##0_-;\-* #,##0_-;_-* &quot;-&quot;??_-;_-@_-">
                  <c:v>930.34799999999996</c:v>
                </c:pt>
                <c:pt idx="22" formatCode="_-* #,##0_-;\-* #,##0_-;_-* &quot;-&quot;??_-;_-@_-">
                  <c:v>911.56100000000004</c:v>
                </c:pt>
                <c:pt idx="23" formatCode="_-* #,##0_-;\-* #,##0_-;_-* &quot;-&quot;??_-;_-@_-">
                  <c:v>899.70899999999995</c:v>
                </c:pt>
                <c:pt idx="24" formatCode="_-* #,##0_-;\-* #,##0_-;_-* &quot;-&quot;??_-;_-@_-">
                  <c:v>894.88800000000003</c:v>
                </c:pt>
                <c:pt idx="25" formatCode="_-* #,##0_-;\-* #,##0_-;_-* &quot;-&quot;??_-;_-@_-">
                  <c:v>893.34900000000005</c:v>
                </c:pt>
                <c:pt idx="26" formatCode="_-* #,##0_-;\-* #,##0_-;_-* &quot;-&quot;??_-;_-@_-">
                  <c:v>835.34900000000005</c:v>
                </c:pt>
                <c:pt idx="27" formatCode="_-* #,##0_-;\-* #,##0_-;_-* &quot;-&quot;??_-;_-@_-">
                  <c:v>835.34900000000005</c:v>
                </c:pt>
                <c:pt idx="28" formatCode="_-* #,##0_-;\-* #,##0_-;_-* &quot;-&quot;??_-;_-@_-">
                  <c:v>835.34900000000005</c:v>
                </c:pt>
                <c:pt idx="29" formatCode="_-* #,##0_-;\-* #,##0_-;_-* &quot;-&quot;??_-;_-@_-">
                  <c:v>835.34900000000005</c:v>
                </c:pt>
                <c:pt idx="30" formatCode="_-* #,##0_-;\-* #,##0_-;_-* &quot;-&quot;??_-;_-@_-">
                  <c:v>835.34900000000005</c:v>
                </c:pt>
                <c:pt idx="31" formatCode="_-* #,##0_-;\-* #,##0_-;_-* &quot;-&quot;??_-;_-@_-">
                  <c:v>835.34900000000005</c:v>
                </c:pt>
                <c:pt idx="32" formatCode="_-* #,##0_-;\-* #,##0_-;_-* &quot;-&quot;??_-;_-@_-">
                  <c:v>835.34900000000005</c:v>
                </c:pt>
                <c:pt idx="33" formatCode="_-* #,##0_-;\-* #,##0_-;_-* &quot;-&quot;??_-;_-@_-">
                  <c:v>835.34900000000005</c:v>
                </c:pt>
                <c:pt idx="34" formatCode="_-* #,##0_-;\-* #,##0_-;_-* &quot;-&quot;??_-;_-@_-">
                  <c:v>835.34900000000005</c:v>
                </c:pt>
                <c:pt idx="35" formatCode="_-* #,##0_-;\-* #,##0_-;_-* &quot;-&quot;??_-;_-@_-">
                  <c:v>835.34900000000005</c:v>
                </c:pt>
                <c:pt idx="36" formatCode="_-* #,##0_-;\-* #,##0_-;_-* &quot;-&quot;??_-;_-@_-">
                  <c:v>835.34900000000005</c:v>
                </c:pt>
              </c:numCache>
            </c:numRef>
          </c:val>
          <c:extLst xmlns:c16r2="http://schemas.microsoft.com/office/drawing/2015/06/chart">
            <c:ext xmlns:c16="http://schemas.microsoft.com/office/drawing/2014/chart" uri="{C3380CC4-5D6E-409C-BE32-E72D297353CC}">
              <c16:uniqueId val="{0000000B-7CED-4BDC-9005-AA1B9B824069}"/>
            </c:ext>
          </c:extLst>
        </c:ser>
        <c:ser>
          <c:idx val="13"/>
          <c:order val="12"/>
          <c:tx>
            <c:strRef>
              <c:f>'ES2'!$V$89</c:f>
              <c:strCache>
                <c:ptCount val="1"/>
                <c:pt idx="0">
                  <c:v>Solar</c:v>
                </c:pt>
              </c:strCache>
            </c:strRef>
          </c:tx>
          <c:spPr>
            <a:solidFill>
              <a:schemeClr val="bg2">
                <a:lumMod val="50000"/>
              </a:schemeClr>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'ES2'!$W$89:$BG$89</c:f>
              <c:numCache>
                <c:formatCode>#,##0.0</c:formatCode>
                <c:ptCount val="37"/>
                <c:pt idx="3" formatCode="_-* #,##0_-;\-* #,##0_-;_-* &quot;-&quot;??_-;_-@_-">
                  <c:v>12403.82478006999</c:v>
                </c:pt>
                <c:pt idx="4" formatCode="_-* #,##0_-;\-* #,##0_-;_-* &quot;-&quot;??_-;_-@_-">
                  <c:v>12933.75</c:v>
                </c:pt>
                <c:pt idx="5" formatCode="_-* #,##0_-;\-* #,##0_-;_-* &quot;-&quot;??_-;_-@_-">
                  <c:v>13383.74</c:v>
                </c:pt>
                <c:pt idx="6" formatCode="_-* #,##0_-;\-* #,##0_-;_-* &quot;-&quot;??_-;_-@_-">
                  <c:v>13877.91</c:v>
                </c:pt>
                <c:pt idx="7" formatCode="_-* #,##0_-;\-* #,##0_-;_-* &quot;-&quot;??_-;_-@_-">
                  <c:v>14335.79</c:v>
                </c:pt>
                <c:pt idx="8" formatCode="_-* #,##0_-;\-* #,##0_-;_-* &quot;-&quot;??_-;_-@_-">
                  <c:v>14868.56</c:v>
                </c:pt>
                <c:pt idx="9" formatCode="_-* #,##0_-;\-* #,##0_-;_-* &quot;-&quot;??_-;_-@_-">
                  <c:v>15406.42</c:v>
                </c:pt>
                <c:pt idx="10" formatCode="_-* #,##0_-;\-* #,##0_-;_-* &quot;-&quot;??_-;_-@_-">
                  <c:v>15944.98</c:v>
                </c:pt>
                <c:pt idx="11" formatCode="_-* #,##0_-;\-* #,##0_-;_-* &quot;-&quot;??_-;_-@_-">
                  <c:v>16477.330000000002</c:v>
                </c:pt>
                <c:pt idx="12" formatCode="_-* #,##0_-;\-* #,##0_-;_-* &quot;-&quot;??_-;_-@_-">
                  <c:v>17021.009999999998</c:v>
                </c:pt>
                <c:pt idx="13" formatCode="_-* #,##0_-;\-* #,##0_-;_-* &quot;-&quot;??_-;_-@_-">
                  <c:v>17610.79</c:v>
                </c:pt>
                <c:pt idx="14" formatCode="_-* #,##0_-;\-* #,##0_-;_-* &quot;-&quot;??_-;_-@_-">
                  <c:v>18302.259999999998</c:v>
                </c:pt>
                <c:pt idx="15" formatCode="_-* #,##0_-;\-* #,##0_-;_-* &quot;-&quot;??_-;_-@_-">
                  <c:v>19002.439999999999</c:v>
                </c:pt>
                <c:pt idx="16" formatCode="_-* #,##0_-;\-* #,##0_-;_-* &quot;-&quot;??_-;_-@_-">
                  <c:v>19772.93</c:v>
                </c:pt>
                <c:pt idx="17" formatCode="_-* #,##0_-;\-* #,##0_-;_-* &quot;-&quot;??_-;_-@_-">
                  <c:v>20626.669999999998</c:v>
                </c:pt>
                <c:pt idx="18" formatCode="_-* #,##0_-;\-* #,##0_-;_-* &quot;-&quot;??_-;_-@_-">
                  <c:v>21686.959999999999</c:v>
                </c:pt>
                <c:pt idx="19" formatCode="_-* #,##0_-;\-* #,##0_-;_-* &quot;-&quot;??_-;_-@_-">
                  <c:v>23208</c:v>
                </c:pt>
                <c:pt idx="20" formatCode="_-* #,##0_-;\-* #,##0_-;_-* &quot;-&quot;??_-;_-@_-">
                  <c:v>24976.92</c:v>
                </c:pt>
                <c:pt idx="21" formatCode="_-* #,##0_-;\-* #,##0_-;_-* &quot;-&quot;??_-;_-@_-">
                  <c:v>27133.82</c:v>
                </c:pt>
                <c:pt idx="22" formatCode="_-* #,##0_-;\-* #,##0_-;_-* &quot;-&quot;??_-;_-@_-">
                  <c:v>28956.48</c:v>
                </c:pt>
                <c:pt idx="23" formatCode="_-* #,##0_-;\-* #,##0_-;_-* &quot;-&quot;??_-;_-@_-">
                  <c:v>30338.639999999999</c:v>
                </c:pt>
                <c:pt idx="24" formatCode="_-* #,##0_-;\-* #,##0_-;_-* &quot;-&quot;??_-;_-@_-">
                  <c:v>31236.32</c:v>
                </c:pt>
                <c:pt idx="25" formatCode="_-* #,##0_-;\-* #,##0_-;_-* &quot;-&quot;??_-;_-@_-">
                  <c:v>31901.040000000001</c:v>
                </c:pt>
                <c:pt idx="26" formatCode="_-* #,##0_-;\-* #,##0_-;_-* &quot;-&quot;??_-;_-@_-">
                  <c:v>32469.31</c:v>
                </c:pt>
                <c:pt idx="27" formatCode="_-* #,##0_-;\-* #,##0_-;_-* &quot;-&quot;??_-;_-@_-">
                  <c:v>32938.07</c:v>
                </c:pt>
                <c:pt idx="28" formatCode="_-* #,##0_-;\-* #,##0_-;_-* &quot;-&quot;??_-;_-@_-">
                  <c:v>33342.25</c:v>
                </c:pt>
                <c:pt idx="29" formatCode="_-* #,##0_-;\-* #,##0_-;_-* &quot;-&quot;??_-;_-@_-">
                  <c:v>33704.92</c:v>
                </c:pt>
                <c:pt idx="30" formatCode="_-* #,##0_-;\-* #,##0_-;_-* &quot;-&quot;??_-;_-@_-">
                  <c:v>34040</c:v>
                </c:pt>
                <c:pt idx="31" formatCode="_-* #,##0_-;\-* #,##0_-;_-* &quot;-&quot;??_-;_-@_-">
                  <c:v>34356.89</c:v>
                </c:pt>
                <c:pt idx="32" formatCode="_-* #,##0_-;\-* #,##0_-;_-* &quot;-&quot;??_-;_-@_-">
                  <c:v>34662.879999999997</c:v>
                </c:pt>
                <c:pt idx="33" formatCode="_-* #,##0_-;\-* #,##0_-;_-* &quot;-&quot;??_-;_-@_-">
                  <c:v>34961.08</c:v>
                </c:pt>
                <c:pt idx="34" formatCode="_-* #,##0_-;\-* #,##0_-;_-* &quot;-&quot;??_-;_-@_-">
                  <c:v>35254.35</c:v>
                </c:pt>
                <c:pt idx="35" formatCode="_-* #,##0_-;\-* #,##0_-;_-* &quot;-&quot;??_-;_-@_-">
                  <c:v>35544.42</c:v>
                </c:pt>
                <c:pt idx="36" formatCode="_-* #,##0_-;\-* #,##0_-;_-* &quot;-&quot;??_-;_-@_-">
                  <c:v>35832.620000000003</c:v>
                </c:pt>
              </c:numCache>
            </c:numRef>
          </c:val>
          <c:extLst xmlns:c16r2="http://schemas.microsoft.com/office/drawing/2015/06/chart">
            <c:ext xmlns:c16="http://schemas.microsoft.com/office/drawing/2014/chart" uri="{C3380CC4-5D6E-409C-BE32-E72D297353CC}">
              <c16:uniqueId val="{0000000C-7CED-4BDC-9005-AA1B9B824069}"/>
            </c:ext>
          </c:extLst>
        </c:ser>
        <c:ser>
          <c:idx val="14"/>
          <c:order val="13"/>
          <c:tx>
            <c:strRef>
              <c:f>'ES2'!$V$90</c:f>
              <c:strCache>
                <c:ptCount val="1"/>
                <c:pt idx="0">
                  <c:v>Storage</c:v>
                </c:pt>
              </c:strCache>
            </c:strRef>
          </c:tx>
          <c:spPr>
            <a:solidFill>
              <a:schemeClr val="accent3">
                <a:lumMod val="75000"/>
              </a:schemeClr>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'ES2'!$W$90:$BG$90</c:f>
              <c:numCache>
                <c:formatCode>#,##0.0</c:formatCode>
                <c:ptCount val="37"/>
                <c:pt idx="3" formatCode="_-* #,##0_-;\-* #,##0_-;_-* &quot;-&quot;??_-;_-@_-">
                  <c:v>2939.6590000000001</c:v>
                </c:pt>
                <c:pt idx="4" formatCode="_-* #,##0_-;\-* #,##0_-;_-* &quot;-&quot;??_-;_-@_-">
                  <c:v>3403.75</c:v>
                </c:pt>
                <c:pt idx="5" formatCode="_-* #,##0_-;\-* #,##0_-;_-* &quot;-&quot;??_-;_-@_-">
                  <c:v>3683.453</c:v>
                </c:pt>
                <c:pt idx="6" formatCode="_-* #,##0_-;\-* #,##0_-;_-* &quot;-&quot;??_-;_-@_-">
                  <c:v>3815.413</c:v>
                </c:pt>
                <c:pt idx="7" formatCode="_-* #,##0_-;\-* #,##0_-;_-* &quot;-&quot;??_-;_-@_-">
                  <c:v>4116.973</c:v>
                </c:pt>
                <c:pt idx="8" formatCode="_-* #,##0_-;\-* #,##0_-;_-* &quot;-&quot;??_-;_-@_-">
                  <c:v>4157.1409999999996</c:v>
                </c:pt>
                <c:pt idx="9" formatCode="_-* #,##0_-;\-* #,##0_-;_-* &quot;-&quot;??_-;_-@_-">
                  <c:v>4295.3320000000003</c:v>
                </c:pt>
                <c:pt idx="10" formatCode="_-* #,##0_-;\-* #,##0_-;_-* &quot;-&quot;??_-;_-@_-">
                  <c:v>4325.5</c:v>
                </c:pt>
                <c:pt idx="11" formatCode="_-* #,##0_-;\-* #,##0_-;_-* &quot;-&quot;??_-;_-@_-">
                  <c:v>4349.1759999999995</c:v>
                </c:pt>
                <c:pt idx="12" formatCode="_-* #,##0_-;\-* #,##0_-;_-* &quot;-&quot;??_-;_-@_-">
                  <c:v>4584.0619999999999</c:v>
                </c:pt>
                <c:pt idx="13" formatCode="_-* #,##0_-;\-* #,##0_-;_-* &quot;-&quot;??_-;_-@_-">
                  <c:v>4680.3609999999999</c:v>
                </c:pt>
                <c:pt idx="14" formatCode="_-* #,##0_-;\-* #,##0_-;_-* &quot;-&quot;??_-;_-@_-">
                  <c:v>5727.2970000000005</c:v>
                </c:pt>
                <c:pt idx="15" formatCode="_-* #,##0_-;\-* #,##0_-;_-* &quot;-&quot;??_-;_-@_-">
                  <c:v>6351.1909999999998</c:v>
                </c:pt>
                <c:pt idx="16" formatCode="_-* #,##0_-;\-* #,##0_-;_-* &quot;-&quot;??_-;_-@_-">
                  <c:v>6836.8539999999994</c:v>
                </c:pt>
                <c:pt idx="17" formatCode="_-* #,##0_-;\-* #,##0_-;_-* &quot;-&quot;??_-;_-@_-">
                  <c:v>7839.3829999999998</c:v>
                </c:pt>
                <c:pt idx="18" formatCode="_-* #,##0_-;\-* #,##0_-;_-* &quot;-&quot;??_-;_-@_-">
                  <c:v>8758.4259999999995</c:v>
                </c:pt>
                <c:pt idx="19" formatCode="_-* #,##0_-;\-* #,##0_-;_-* &quot;-&quot;??_-;_-@_-">
                  <c:v>10092.924999999999</c:v>
                </c:pt>
                <c:pt idx="20" formatCode="_-* #,##0_-;\-* #,##0_-;_-* &quot;-&quot;??_-;_-@_-">
                  <c:v>10601.012000000001</c:v>
                </c:pt>
                <c:pt idx="21" formatCode="_-* #,##0_-;\-* #,##0_-;_-* &quot;-&quot;??_-;_-@_-">
                  <c:v>11325.720000000001</c:v>
                </c:pt>
                <c:pt idx="22" formatCode="_-* #,##0_-;\-* #,##0_-;_-* &quot;-&quot;??_-;_-@_-">
                  <c:v>12066.599</c:v>
                </c:pt>
                <c:pt idx="23" formatCode="_-* #,##0_-;\-* #,##0_-;_-* &quot;-&quot;??_-;_-@_-">
                  <c:v>12493.699000000001</c:v>
                </c:pt>
                <c:pt idx="24" formatCode="_-* #,##0_-;\-* #,##0_-;_-* &quot;-&quot;??_-;_-@_-">
                  <c:v>13358.966</c:v>
                </c:pt>
                <c:pt idx="25" formatCode="_-* #,##0_-;\-* #,##0_-;_-* &quot;-&quot;??_-;_-@_-">
                  <c:v>13603.928</c:v>
                </c:pt>
                <c:pt idx="26" formatCode="_-* #,##0_-;\-* #,##0_-;_-* &quot;-&quot;??_-;_-@_-">
                  <c:v>13921.035</c:v>
                </c:pt>
                <c:pt idx="27" formatCode="_-* #,##0_-;\-* #,##0_-;_-* &quot;-&quot;??_-;_-@_-">
                  <c:v>14207.692999999999</c:v>
                </c:pt>
                <c:pt idx="28" formatCode="_-* #,##0_-;\-* #,##0_-;_-* &quot;-&quot;??_-;_-@_-">
                  <c:v>14562.891</c:v>
                </c:pt>
                <c:pt idx="29" formatCode="_-* #,##0_-;\-* #,##0_-;_-* &quot;-&quot;??_-;_-@_-">
                  <c:v>14607.58</c:v>
                </c:pt>
                <c:pt idx="30" formatCode="_-* #,##0_-;\-* #,##0_-;_-* &quot;-&quot;??_-;_-@_-">
                  <c:v>14710.98</c:v>
                </c:pt>
                <c:pt idx="31" formatCode="_-* #,##0_-;\-* #,##0_-;_-* &quot;-&quot;??_-;_-@_-">
                  <c:v>14848.749</c:v>
                </c:pt>
                <c:pt idx="32" formatCode="_-* #,##0_-;\-* #,##0_-;_-* &quot;-&quot;??_-;_-@_-">
                  <c:v>15096.512999999999</c:v>
                </c:pt>
                <c:pt idx="33" formatCode="_-* #,##0_-;\-* #,##0_-;_-* &quot;-&quot;??_-;_-@_-">
                  <c:v>15401.811000000002</c:v>
                </c:pt>
                <c:pt idx="34" formatCode="_-* #,##0_-;\-* #,##0_-;_-* &quot;-&quot;??_-;_-@_-">
                  <c:v>15601.221000000001</c:v>
                </c:pt>
                <c:pt idx="35" formatCode="_-* #,##0_-;\-* #,##0_-;_-* &quot;-&quot;??_-;_-@_-">
                  <c:v>15791.209000000001</c:v>
                </c:pt>
                <c:pt idx="36" formatCode="_-* #,##0_-;\-* #,##0_-;_-* &quot;-&quot;??_-;_-@_-">
                  <c:v>15885.99</c:v>
                </c:pt>
              </c:numCache>
            </c:numRef>
          </c:val>
          <c:extLst xmlns:c16r2="http://schemas.microsoft.com/office/drawing/2015/06/chart">
            <c:ext xmlns:c16="http://schemas.microsoft.com/office/drawing/2014/chart" uri="{C3380CC4-5D6E-409C-BE32-E72D297353CC}">
              <c16:uniqueId val="{0000000D-7CED-4BDC-9005-AA1B9B824069}"/>
            </c:ext>
          </c:extLst>
        </c:ser>
        <c:ser>
          <c:idx val="0"/>
          <c:order val="14"/>
          <c:tx>
            <c:strRef>
              <c:f>'ES2'!$V$91</c:f>
              <c:strCache>
                <c:ptCount val="1"/>
                <c:pt idx="0">
                  <c:v>Vehicle to grid</c:v>
                </c:pt>
              </c:strCache>
            </c:strRef>
          </c:tx>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'ES2'!$W$91:$BG$91</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11.431000000000001</c:v>
                </c:pt>
                <c:pt idx="12" formatCode="_-* #,##0_-;\-* #,##0_-;_-* &quot;-&quot;??_-;_-@_-">
                  <c:v>28.602</c:v>
                </c:pt>
                <c:pt idx="13" formatCode="_-* #,##0_-;\-* #,##0_-;_-* &quot;-&quot;??_-;_-@_-">
                  <c:v>53.795000000000002</c:v>
                </c:pt>
                <c:pt idx="14" formatCode="_-* #,##0_-;\-* #,##0_-;_-* &quot;-&quot;??_-;_-@_-">
                  <c:v>90.040999999999997</c:v>
                </c:pt>
                <c:pt idx="15" formatCode="_-* #,##0_-;\-* #,##0_-;_-* &quot;-&quot;??_-;_-@_-">
                  <c:v>141.61000000000001</c:v>
                </c:pt>
                <c:pt idx="16" formatCode="_-* #,##0_-;\-* #,##0_-;_-* &quot;-&quot;??_-;_-@_-">
                  <c:v>225.51900000000001</c:v>
                </c:pt>
                <c:pt idx="17" formatCode="_-* #,##0_-;\-* #,##0_-;_-* &quot;-&quot;??_-;_-@_-">
                  <c:v>358.14100000000002</c:v>
                </c:pt>
                <c:pt idx="18" formatCode="_-* #,##0_-;\-* #,##0_-;_-* &quot;-&quot;??_-;_-@_-">
                  <c:v>543.221</c:v>
                </c:pt>
                <c:pt idx="19" formatCode="_-* #,##0_-;\-* #,##0_-;_-* &quot;-&quot;??_-;_-@_-">
                  <c:v>797.25099999999998</c:v>
                </c:pt>
                <c:pt idx="20" formatCode="_-* #,##0_-;\-* #,##0_-;_-* &quot;-&quot;??_-;_-@_-">
                  <c:v>1138.6410000000001</c:v>
                </c:pt>
                <c:pt idx="21" formatCode="_-* #,##0_-;\-* #,##0_-;_-* &quot;-&quot;??_-;_-@_-">
                  <c:v>1587.5509999999999</c:v>
                </c:pt>
                <c:pt idx="22" formatCode="_-* #,##0_-;\-* #,##0_-;_-* &quot;-&quot;??_-;_-@_-">
                  <c:v>2164.085</c:v>
                </c:pt>
                <c:pt idx="23" formatCode="_-* #,##0_-;\-* #,##0_-;_-* &quot;-&quot;??_-;_-@_-">
                  <c:v>2884.2870000000003</c:v>
                </c:pt>
                <c:pt idx="24" formatCode="_-* #,##0_-;\-* #,##0_-;_-* &quot;-&quot;??_-;_-@_-">
                  <c:v>3758.0550000000003</c:v>
                </c:pt>
                <c:pt idx="25" formatCode="_-* #,##0_-;\-* #,##0_-;_-* &quot;-&quot;??_-;_-@_-">
                  <c:v>4783.5690000000004</c:v>
                </c:pt>
                <c:pt idx="26" formatCode="_-* #,##0_-;\-* #,##0_-;_-* &quot;-&quot;??_-;_-@_-">
                  <c:v>5946.6329999999998</c:v>
                </c:pt>
                <c:pt idx="27" formatCode="_-* #,##0_-;\-* #,##0_-;_-* &quot;-&quot;??_-;_-@_-">
                  <c:v>7219.9960000000001</c:v>
                </c:pt>
                <c:pt idx="28" formatCode="_-* #,##0_-;\-* #,##0_-;_-* &quot;-&quot;??_-;_-@_-">
                  <c:v>8564.4719999999998</c:v>
                </c:pt>
                <c:pt idx="29" formatCode="_-* #,##0_-;\-* #,##0_-;_-* &quot;-&quot;??_-;_-@_-">
                  <c:v>9935.380000000001</c:v>
                </c:pt>
                <c:pt idx="30" formatCode="_-* #,##0_-;\-* #,##0_-;_-* &quot;-&quot;??_-;_-@_-">
                  <c:v>11289.341</c:v>
                </c:pt>
                <c:pt idx="31" formatCode="_-* #,##0_-;\-* #,##0_-;_-* &quot;-&quot;??_-;_-@_-">
                  <c:v>12591.012000000001</c:v>
                </c:pt>
                <c:pt idx="32" formatCode="_-* #,##0_-;\-* #,##0_-;_-* &quot;-&quot;??_-;_-@_-">
                  <c:v>13815.487000000001</c:v>
                </c:pt>
                <c:pt idx="33" formatCode="_-* #,##0_-;\-* #,##0_-;_-* &quot;-&quot;??_-;_-@_-">
                  <c:v>14951.16</c:v>
                </c:pt>
                <c:pt idx="34" formatCode="_-* #,##0_-;\-* #,##0_-;_-* &quot;-&quot;??_-;_-@_-">
                  <c:v>15996.33</c:v>
                </c:pt>
                <c:pt idx="35" formatCode="_-* #,##0_-;\-* #,##0_-;_-* &quot;-&quot;??_-;_-@_-">
                  <c:v>16955.903999999999</c:v>
                </c:pt>
                <c:pt idx="36" formatCode="_-* #,##0_-;\-* #,##0_-;_-* &quot;-&quot;??_-;_-@_-">
                  <c:v>17737.93</c:v>
                </c:pt>
              </c:numCache>
            </c:numRef>
          </c:val>
          <c:extLst xmlns:c16r2="http://schemas.microsoft.com/office/drawing/2015/06/chart">
            <c:ext xmlns:c16="http://schemas.microsoft.com/office/drawing/2014/chart" uri="{C3380CC4-5D6E-409C-BE32-E72D297353CC}">
              <c16:uniqueId val="{00000000-1D15-4873-A2BE-625B4AB04959}"/>
            </c:ext>
          </c:extLst>
        </c:ser>
        <c:ser>
          <c:idx val="16"/>
          <c:order val="15"/>
          <c:tx>
            <c:strRef>
              <c:f>'ES2'!$V$92</c:f>
              <c:strCache>
                <c:ptCount val="1"/>
                <c:pt idx="0">
                  <c:v>Waste</c:v>
                </c:pt>
              </c:strCache>
            </c:strRef>
          </c:tx>
          <c:spPr>
            <a:solidFill>
              <a:schemeClr val="accent2">
                <a:lumMod val="20000"/>
                <a:lumOff val="80000"/>
              </a:schemeClr>
            </a:solidFill>
          </c:spP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'ES2'!$W$92:$BG$92</c:f>
              <c:numCache>
                <c:formatCode>#,##0.0</c:formatCode>
                <c:ptCount val="37"/>
                <c:pt idx="3" formatCode="_-* #,##0_-;\-* #,##0_-;_-* &quot;-&quot;??_-;_-@_-">
                  <c:v>1305.2460000000001</c:v>
                </c:pt>
                <c:pt idx="4" formatCode="_-* #,##0_-;\-* #,##0_-;_-* &quot;-&quot;??_-;_-@_-">
                  <c:v>1407.1179999999999</c:v>
                </c:pt>
                <c:pt idx="5" formatCode="_-* #,##0_-;\-* #,##0_-;_-* &quot;-&quot;??_-;_-@_-">
                  <c:v>1694.0409999999999</c:v>
                </c:pt>
                <c:pt idx="6" formatCode="_-* #,##0_-;\-* #,##0_-;_-* &quot;-&quot;??_-;_-@_-">
                  <c:v>1782.461</c:v>
                </c:pt>
                <c:pt idx="7" formatCode="_-* #,##0_-;\-* #,##0_-;_-* &quot;-&quot;??_-;_-@_-">
                  <c:v>1832.0509999999999</c:v>
                </c:pt>
                <c:pt idx="8" formatCode="_-* #,##0_-;\-* #,##0_-;_-* &quot;-&quot;??_-;_-@_-">
                  <c:v>1865.9289999999999</c:v>
                </c:pt>
                <c:pt idx="9" formatCode="_-* #,##0_-;\-* #,##0_-;_-* &quot;-&quot;??_-;_-@_-">
                  <c:v>1898.519</c:v>
                </c:pt>
                <c:pt idx="10" formatCode="_-* #,##0_-;\-* #,##0_-;_-* &quot;-&quot;??_-;_-@_-">
                  <c:v>1929.9009999999998</c:v>
                </c:pt>
                <c:pt idx="11" formatCode="_-* #,##0_-;\-* #,##0_-;_-* &quot;-&quot;??_-;_-@_-">
                  <c:v>1960.1510000000001</c:v>
                </c:pt>
                <c:pt idx="12" formatCode="_-* #,##0_-;\-* #,##0_-;_-* &quot;-&quot;??_-;_-@_-">
                  <c:v>1989.37</c:v>
                </c:pt>
                <c:pt idx="13" formatCode="_-* #,##0_-;\-* #,##0_-;_-* &quot;-&quot;??_-;_-@_-">
                  <c:v>2017.5989999999999</c:v>
                </c:pt>
                <c:pt idx="14" formatCode="_-* #,##0_-;\-* #,##0_-;_-* &quot;-&quot;??_-;_-@_-">
                  <c:v>2044.9180000000001</c:v>
                </c:pt>
                <c:pt idx="15" formatCode="_-* #,##0_-;\-* #,##0_-;_-* &quot;-&quot;??_-;_-@_-">
                  <c:v>2071.3879999999999</c:v>
                </c:pt>
                <c:pt idx="16" formatCode="_-* #,##0_-;\-* #,##0_-;_-* &quot;-&quot;??_-;_-@_-">
                  <c:v>2097.029</c:v>
                </c:pt>
                <c:pt idx="17" formatCode="_-* #,##0_-;\-* #,##0_-;_-* &quot;-&quot;??_-;_-@_-">
                  <c:v>2121.971</c:v>
                </c:pt>
                <c:pt idx="18" formatCode="_-* #,##0_-;\-* #,##0_-;_-* &quot;-&quot;??_-;_-@_-">
                  <c:v>2146.1489999999999</c:v>
                </c:pt>
                <c:pt idx="19" formatCode="_-* #,##0_-;\-* #,##0_-;_-* &quot;-&quot;??_-;_-@_-">
                  <c:v>2169.6610000000001</c:v>
                </c:pt>
                <c:pt idx="20" formatCode="_-* #,##0_-;\-* #,##0_-;_-* &quot;-&quot;??_-;_-@_-">
                  <c:v>2192.558</c:v>
                </c:pt>
                <c:pt idx="21" formatCode="_-* #,##0_-;\-* #,##0_-;_-* &quot;-&quot;??_-;_-@_-">
                  <c:v>2209.7020000000002</c:v>
                </c:pt>
                <c:pt idx="22" formatCode="_-* #,##0_-;\-* #,##0_-;_-* &quot;-&quot;??_-;_-@_-">
                  <c:v>2226.2170000000001</c:v>
                </c:pt>
                <c:pt idx="23" formatCode="_-* #,##0_-;\-* #,##0_-;_-* &quot;-&quot;??_-;_-@_-">
                  <c:v>2239.5480000000002</c:v>
                </c:pt>
                <c:pt idx="24" formatCode="_-* #,##0_-;\-* #,##0_-;_-* &quot;-&quot;??_-;_-@_-">
                  <c:v>2252.31</c:v>
                </c:pt>
                <c:pt idx="25" formatCode="_-* #,##0_-;\-* #,##0_-;_-* &quot;-&quot;??_-;_-@_-">
                  <c:v>2260.9210000000003</c:v>
                </c:pt>
                <c:pt idx="26" formatCode="_-* #,##0_-;\-* #,##0_-;_-* &quot;-&quot;??_-;_-@_-">
                  <c:v>2267.002</c:v>
                </c:pt>
                <c:pt idx="27" formatCode="_-* #,##0_-;\-* #,##0_-;_-* &quot;-&quot;??_-;_-@_-">
                  <c:v>2270.511</c:v>
                </c:pt>
                <c:pt idx="28" formatCode="_-* #,##0_-;\-* #,##0_-;_-* &quot;-&quot;??_-;_-@_-">
                  <c:v>2271.422</c:v>
                </c:pt>
                <c:pt idx="29" formatCode="_-* #,##0_-;\-* #,##0_-;_-* &quot;-&quot;??_-;_-@_-">
                  <c:v>2271.422</c:v>
                </c:pt>
                <c:pt idx="30" formatCode="_-* #,##0_-;\-* #,##0_-;_-* &quot;-&quot;??_-;_-@_-">
                  <c:v>2271.422</c:v>
                </c:pt>
                <c:pt idx="31" formatCode="_-* #,##0_-;\-* #,##0_-;_-* &quot;-&quot;??_-;_-@_-">
                  <c:v>2271.422</c:v>
                </c:pt>
                <c:pt idx="32" formatCode="_-* #,##0_-;\-* #,##0_-;_-* &quot;-&quot;??_-;_-@_-">
                  <c:v>2271.422</c:v>
                </c:pt>
                <c:pt idx="33" formatCode="_-* #,##0_-;\-* #,##0_-;_-* &quot;-&quot;??_-;_-@_-">
                  <c:v>2271.422</c:v>
                </c:pt>
                <c:pt idx="34" formatCode="_-* #,##0_-;\-* #,##0_-;_-* &quot;-&quot;??_-;_-@_-">
                  <c:v>2271.422</c:v>
                </c:pt>
                <c:pt idx="35" formatCode="_-* #,##0_-;\-* #,##0_-;_-* &quot;-&quot;??_-;_-@_-">
                  <c:v>2271.422</c:v>
                </c:pt>
                <c:pt idx="36" formatCode="_-* #,##0_-;\-* #,##0_-;_-* &quot;-&quot;??_-;_-@_-">
                  <c:v>2271.422</c:v>
                </c:pt>
              </c:numCache>
            </c:numRef>
          </c:val>
          <c:extLst xmlns:c16r2="http://schemas.microsoft.com/office/drawing/2015/06/chart">
            <c:ext xmlns:c16="http://schemas.microsoft.com/office/drawing/2014/chart" uri="{C3380CC4-5D6E-409C-BE32-E72D297353CC}">
              <c16:uniqueId val="{0000000E-7CED-4BDC-9005-AA1B9B824069}"/>
            </c:ext>
          </c:extLst>
        </c:ser>
        <c:dLbls>
          <c:showLegendKey val="0"/>
          <c:showVal val="0"/>
          <c:showCatName val="0"/>
          <c:showSerName val="0"/>
          <c:showPercent val="0"/>
          <c:showBubbleSize val="0"/>
        </c:dLbls>
        <c:axId val="174491520"/>
        <c:axId val="174493056"/>
      </c:areaChart>
      <c:lineChart>
        <c:grouping val="standard"/>
        <c:varyColors val="0"/>
        <c:ser>
          <c:idx val="15"/>
          <c:order val="16"/>
          <c:tx>
            <c:strRef>
              <c:f>'ES2'!$V$94</c:f>
              <c:strCache>
                <c:ptCount val="1"/>
                <c:pt idx="0">
                  <c:v>Distributed+Microgen % of Total </c:v>
                </c:pt>
              </c:strCache>
            </c:strRef>
          </c:tx>
          <c:spPr>
            <a:ln w="28575">
              <a:solidFill>
                <a:schemeClr val="tx1"/>
              </a:solidFill>
              <a:prstDash val="solid"/>
            </a:ln>
          </c:spPr>
          <c:marker>
            <c:symbol val="none"/>
          </c:marker>
          <c:cat>
            <c:numRef>
              <c:f>'ES2'!$W$76:$BG$76</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'ES2'!$W$94:$BG$94</c:f>
              <c:numCache>
                <c:formatCode>#,##0.0</c:formatCode>
                <c:ptCount val="37"/>
                <c:pt idx="3" formatCode="0%">
                  <c:v>0.272403642973295</c:v>
                </c:pt>
                <c:pt idx="4" formatCode="0%">
                  <c:v>0.28786812670876694</c:v>
                </c:pt>
                <c:pt idx="5" formatCode="0%">
                  <c:v>0.3090353724076631</c:v>
                </c:pt>
                <c:pt idx="6" formatCode="0%">
                  <c:v>0.31430770027653288</c:v>
                </c:pt>
                <c:pt idx="7" formatCode="0%">
                  <c:v>0.32083624193668669</c:v>
                </c:pt>
                <c:pt idx="8" formatCode="0%">
                  <c:v>0.34013461201886686</c:v>
                </c:pt>
                <c:pt idx="9" formatCode="0%">
                  <c:v>0.34933304779031793</c:v>
                </c:pt>
                <c:pt idx="10" formatCode="0%">
                  <c:v>0.35518360308602259</c:v>
                </c:pt>
                <c:pt idx="11" formatCode="0%">
                  <c:v>0.35839957299430625</c:v>
                </c:pt>
                <c:pt idx="12" formatCode="0%">
                  <c:v>0.36648145619484129</c:v>
                </c:pt>
                <c:pt idx="13" formatCode="0%">
                  <c:v>0.37393854422014827</c:v>
                </c:pt>
                <c:pt idx="14" formatCode="0%">
                  <c:v>0.385474892556399</c:v>
                </c:pt>
                <c:pt idx="15" formatCode="0%">
                  <c:v>0.39705586609122401</c:v>
                </c:pt>
                <c:pt idx="16" formatCode="0%">
                  <c:v>0.40071736202048547</c:v>
                </c:pt>
                <c:pt idx="17" formatCode="0%">
                  <c:v>0.40476865474723267</c:v>
                </c:pt>
                <c:pt idx="18" formatCode="0%">
                  <c:v>0.41334437461904272</c:v>
                </c:pt>
                <c:pt idx="19" formatCode="0%">
                  <c:v>0.42864820261821035</c:v>
                </c:pt>
                <c:pt idx="20" formatCode="0%">
                  <c:v>0.44562607352015704</c:v>
                </c:pt>
                <c:pt idx="21" formatCode="0%">
                  <c:v>0.45700670188118797</c:v>
                </c:pt>
                <c:pt idx="22" formatCode="0%">
                  <c:v>0.46893533450718639</c:v>
                </c:pt>
                <c:pt idx="23" formatCode="0%">
                  <c:v>0.47661210141867816</c:v>
                </c:pt>
                <c:pt idx="24" formatCode="0%">
                  <c:v>0.4869721381124289</c:v>
                </c:pt>
                <c:pt idx="25" formatCode="0%">
                  <c:v>0.49476222495173561</c:v>
                </c:pt>
                <c:pt idx="26" formatCode="0%">
                  <c:v>0.50270523859280059</c:v>
                </c:pt>
                <c:pt idx="27" formatCode="0%">
                  <c:v>0.51015843576976561</c:v>
                </c:pt>
                <c:pt idx="28" formatCode="0%">
                  <c:v>0.51505703510704004</c:v>
                </c:pt>
                <c:pt idx="29" formatCode="0%">
                  <c:v>0.52190671506818065</c:v>
                </c:pt>
                <c:pt idx="30" formatCode="0%">
                  <c:v>0.52699256413944739</c:v>
                </c:pt>
                <c:pt idx="31" formatCode="0%">
                  <c:v>0.53298963500857677</c:v>
                </c:pt>
                <c:pt idx="32" formatCode="0%">
                  <c:v>0.53836184107421237</c:v>
                </c:pt>
                <c:pt idx="33" formatCode="0%">
                  <c:v>0.5466766373205314</c:v>
                </c:pt>
                <c:pt idx="34" formatCode="0%">
                  <c:v>0.55283842013111562</c:v>
                </c:pt>
                <c:pt idx="35" formatCode="0%">
                  <c:v>0.55799503860739352</c:v>
                </c:pt>
                <c:pt idx="36" formatCode="0%">
                  <c:v>0.56307659110046338</c:v>
                </c:pt>
              </c:numCache>
            </c:numRef>
          </c:val>
          <c:smooth val="0"/>
          <c:extLst xmlns:c16r2="http://schemas.microsoft.com/office/drawing/2015/06/chart">
            <c:ext xmlns:c16="http://schemas.microsoft.com/office/drawing/2014/chart" uri="{C3380CC4-5D6E-409C-BE32-E72D297353CC}">
              <c16:uniqueId val="{0000000F-7CED-4BDC-9005-AA1B9B824069}"/>
            </c:ext>
          </c:extLst>
        </c:ser>
        <c:dLbls>
          <c:showLegendKey val="0"/>
          <c:showVal val="0"/>
          <c:showCatName val="0"/>
          <c:showSerName val="0"/>
          <c:showPercent val="0"/>
          <c:showBubbleSize val="0"/>
        </c:dLbls>
        <c:marker val="1"/>
        <c:smooth val="0"/>
        <c:axId val="174510080"/>
        <c:axId val="174507904"/>
      </c:lineChart>
      <c:dateAx>
        <c:axId val="174491520"/>
        <c:scaling>
          <c:orientation val="minMax"/>
        </c:scaling>
        <c:delete val="0"/>
        <c:axPos val="b"/>
        <c:numFmt formatCode="yyyy" sourceLinked="1"/>
        <c:majorTickMark val="out"/>
        <c:minorTickMark val="none"/>
        <c:tickLblPos val="nextTo"/>
        <c:crossAx val="174493056"/>
        <c:crosses val="autoZero"/>
        <c:auto val="1"/>
        <c:lblOffset val="100"/>
        <c:baseTimeUnit val="days"/>
        <c:majorUnit val="3"/>
        <c:minorUnit val="3"/>
      </c:dateAx>
      <c:valAx>
        <c:axId val="174493056"/>
        <c:scaling>
          <c:orientation val="minMax"/>
          <c:max val="300000"/>
        </c:scaling>
        <c:delete val="0"/>
        <c:axPos val="l"/>
        <c:majorGridlines>
          <c:spPr>
            <a:ln>
              <a:solidFill>
                <a:schemeClr val="bg1">
                  <a:lumMod val="85000"/>
                </a:schemeClr>
              </a:solidFill>
            </a:ln>
          </c:spPr>
        </c:majorGridlines>
        <c:title>
          <c:tx>
            <c:rich>
              <a:bodyPr rot="-5400000" vert="horz"/>
              <a:lstStyle/>
              <a:p>
                <a:pPr algn="ctr" rtl="0">
                  <a:defRPr/>
                </a:pPr>
                <a:r>
                  <a:rPr lang="en-US"/>
                  <a:t>Total installed capacity per technology, GW</a:t>
                </a:r>
              </a:p>
            </c:rich>
          </c:tx>
          <c:overlay val="0"/>
        </c:title>
        <c:numFmt formatCode="_(* #,##0_);_(* \(#,##0\);_(* &quot;-&quot;_);_(@_)" sourceLinked="0"/>
        <c:majorTickMark val="out"/>
        <c:minorTickMark val="none"/>
        <c:tickLblPos val="nextTo"/>
        <c:crossAx val="174491520"/>
        <c:crosses val="autoZero"/>
        <c:crossBetween val="between"/>
        <c:dispUnits>
          <c:builtInUnit val="thousands"/>
        </c:dispUnits>
      </c:valAx>
      <c:valAx>
        <c:axId val="174507904"/>
        <c:scaling>
          <c:orientation val="minMax"/>
          <c:max val="1"/>
        </c:scaling>
        <c:delete val="0"/>
        <c:axPos val="r"/>
        <c:title>
          <c:tx>
            <c:rich>
              <a:bodyPr rot="-5400000" vert="horz"/>
              <a:lstStyle/>
              <a:p>
                <a:pPr>
                  <a:defRPr/>
                </a:pPr>
                <a:r>
                  <a:rPr lang="en-US"/>
                  <a:t>Decentralised generation, % of total capacity</a:t>
                </a:r>
              </a:p>
            </c:rich>
          </c:tx>
          <c:overlay val="0"/>
        </c:title>
        <c:numFmt formatCode="0%" sourceLinked="0"/>
        <c:majorTickMark val="out"/>
        <c:minorTickMark val="none"/>
        <c:tickLblPos val="nextTo"/>
        <c:spPr>
          <a:ln w="9525">
            <a:prstDash val="solid"/>
          </a:ln>
        </c:spPr>
        <c:crossAx val="174510080"/>
        <c:crosses val="max"/>
        <c:crossBetween val="between"/>
      </c:valAx>
      <c:dateAx>
        <c:axId val="174510080"/>
        <c:scaling>
          <c:orientation val="minMax"/>
        </c:scaling>
        <c:delete val="1"/>
        <c:axPos val="b"/>
        <c:numFmt formatCode="yyyy" sourceLinked="1"/>
        <c:majorTickMark val="out"/>
        <c:minorTickMark val="none"/>
        <c:tickLblPos val="nextTo"/>
        <c:crossAx val="174507904"/>
        <c:crosses val="autoZero"/>
        <c:auto val="1"/>
        <c:lblOffset val="100"/>
        <c:baseTimeUnit val="days"/>
      </c:dateAx>
    </c:plotArea>
    <c:legend>
      <c:legendPos val="b"/>
      <c:layout>
        <c:manualLayout>
          <c:xMode val="edge"/>
          <c:yMode val="edge"/>
          <c:x val="5.3451178451178454E-3"/>
          <c:y val="0.77890565134099621"/>
          <c:w val="0.99206902330162194"/>
          <c:h val="0.21805316091954022"/>
        </c:manualLayout>
      </c:layout>
      <c:overlay val="0"/>
      <c:txPr>
        <a:bodyPr/>
        <a:lstStyle/>
        <a:p>
          <a:pPr>
            <a:defRPr sz="1100"/>
          </a:pPr>
          <a:endParaRPr lang="en-US"/>
        </a:p>
      </c:txPr>
    </c:legend>
    <c:plotVisOnly val="0"/>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825728280484658E-2"/>
          <c:y val="3.0327923659601297E-2"/>
          <c:w val="0.81771345707656617"/>
          <c:h val="0.63107567956692512"/>
        </c:manualLayout>
      </c:layout>
      <c:areaChart>
        <c:grouping val="stacked"/>
        <c:varyColors val="0"/>
        <c:ser>
          <c:idx val="6"/>
          <c:order val="0"/>
          <c:tx>
            <c:strRef>
              <c:f>'ES2'!$V$59</c:f>
              <c:strCache>
                <c:ptCount val="1"/>
                <c:pt idx="0">
                  <c:v>Interconnectors</c:v>
                </c:pt>
              </c:strCache>
            </c:strRef>
          </c:tx>
          <c:spPr>
            <a:solidFill>
              <a:schemeClr val="tx2">
                <a:lumMod val="40000"/>
                <a:lumOff val="60000"/>
              </a:schemeClr>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'ES2'!$W$59:$BG$59</c:f>
              <c:numCache>
                <c:formatCode>#,##0.0</c:formatCode>
                <c:ptCount val="37"/>
                <c:pt idx="3" formatCode="_-* #,##0_-;\-* #,##0_-;_-* &quot;-&quot;??_-;_-@_-">
                  <c:v>3950</c:v>
                </c:pt>
                <c:pt idx="4" formatCode="_-* #,##0_-;\-* #,##0_-;_-* &quot;-&quot;??_-;_-@_-">
                  <c:v>3950</c:v>
                </c:pt>
                <c:pt idx="5" formatCode="_-* #,##0_-;\-* #,##0_-;_-* &quot;-&quot;??_-;_-@_-">
                  <c:v>4950</c:v>
                </c:pt>
                <c:pt idx="6" formatCode="_-* #,##0_-;\-* #,##0_-;_-* &quot;-&quot;??_-;_-@_-">
                  <c:v>5950</c:v>
                </c:pt>
                <c:pt idx="7" formatCode="_-* #,##0_-;\-* #,##0_-;_-* &quot;-&quot;??_-;_-@_-">
                  <c:v>6950</c:v>
                </c:pt>
                <c:pt idx="8" formatCode="_-* #,##0_-;\-* #,##0_-;_-* &quot;-&quot;??_-;_-@_-">
                  <c:v>8350</c:v>
                </c:pt>
                <c:pt idx="9" formatCode="_-* #,##0_-;\-* #,##0_-;_-* &quot;-&quot;??_-;_-@_-">
                  <c:v>8350</c:v>
                </c:pt>
                <c:pt idx="10" formatCode="_-* #,##0_-;\-* #,##0_-;_-* &quot;-&quot;??_-;_-@_-">
                  <c:v>9750</c:v>
                </c:pt>
                <c:pt idx="11" formatCode="_-* #,##0_-;\-* #,##0_-;_-* &quot;-&quot;??_-;_-@_-">
                  <c:v>11150</c:v>
                </c:pt>
                <c:pt idx="12" formatCode="_-* #,##0_-;\-* #,##0_-;_-* &quot;-&quot;??_-;_-@_-">
                  <c:v>13650</c:v>
                </c:pt>
                <c:pt idx="13" formatCode="_-* #,##0_-;\-* #,##0_-;_-* &quot;-&quot;??_-;_-@_-">
                  <c:v>15050</c:v>
                </c:pt>
                <c:pt idx="14" formatCode="_-* #,##0_-;\-* #,##0_-;_-* &quot;-&quot;??_-;_-@_-">
                  <c:v>15050</c:v>
                </c:pt>
                <c:pt idx="15" formatCode="_-* #,##0_-;\-* #,##0_-;_-* &quot;-&quot;??_-;_-@_-">
                  <c:v>15050</c:v>
                </c:pt>
                <c:pt idx="16" formatCode="_-* #,##0_-;\-* #,##0_-;_-* &quot;-&quot;??_-;_-@_-">
                  <c:v>15050</c:v>
                </c:pt>
                <c:pt idx="17" formatCode="_-* #,##0_-;\-* #,##0_-;_-* &quot;-&quot;??_-;_-@_-">
                  <c:v>15050</c:v>
                </c:pt>
                <c:pt idx="18" formatCode="_-* #,##0_-;\-* #,##0_-;_-* &quot;-&quot;??_-;_-@_-">
                  <c:v>15050</c:v>
                </c:pt>
                <c:pt idx="19" formatCode="_-* #,##0_-;\-* #,##0_-;_-* &quot;-&quot;??_-;_-@_-">
                  <c:v>15050</c:v>
                </c:pt>
                <c:pt idx="20" formatCode="_-* #,##0_-;\-* #,##0_-;_-* &quot;-&quot;??_-;_-@_-">
                  <c:v>15050</c:v>
                </c:pt>
                <c:pt idx="21" formatCode="_-* #,##0_-;\-* #,##0_-;_-* &quot;-&quot;??_-;_-@_-">
                  <c:v>15050</c:v>
                </c:pt>
                <c:pt idx="22" formatCode="_-* #,##0_-;\-* #,##0_-;_-* &quot;-&quot;??_-;_-@_-">
                  <c:v>15050</c:v>
                </c:pt>
                <c:pt idx="23" formatCode="_-* #,##0_-;\-* #,##0_-;_-* &quot;-&quot;??_-;_-@_-">
                  <c:v>15050</c:v>
                </c:pt>
                <c:pt idx="24" formatCode="_-* #,##0_-;\-* #,##0_-;_-* &quot;-&quot;??_-;_-@_-">
                  <c:v>15050</c:v>
                </c:pt>
                <c:pt idx="25" formatCode="_-* #,##0_-;\-* #,##0_-;_-* &quot;-&quot;??_-;_-@_-">
                  <c:v>15050</c:v>
                </c:pt>
                <c:pt idx="26" formatCode="_-* #,##0_-;\-* #,##0_-;_-* &quot;-&quot;??_-;_-@_-">
                  <c:v>15050</c:v>
                </c:pt>
                <c:pt idx="27" formatCode="_-* #,##0_-;\-* #,##0_-;_-* &quot;-&quot;??_-;_-@_-">
                  <c:v>15050</c:v>
                </c:pt>
                <c:pt idx="28" formatCode="_-* #,##0_-;\-* #,##0_-;_-* &quot;-&quot;??_-;_-@_-">
                  <c:v>15050</c:v>
                </c:pt>
                <c:pt idx="29" formatCode="_-* #,##0_-;\-* #,##0_-;_-* &quot;-&quot;??_-;_-@_-">
                  <c:v>15050</c:v>
                </c:pt>
                <c:pt idx="30" formatCode="_-* #,##0_-;\-* #,##0_-;_-* &quot;-&quot;??_-;_-@_-">
                  <c:v>15050</c:v>
                </c:pt>
                <c:pt idx="31" formatCode="_-* #,##0_-;\-* #,##0_-;_-* &quot;-&quot;??_-;_-@_-">
                  <c:v>15050</c:v>
                </c:pt>
                <c:pt idx="32" formatCode="_-* #,##0_-;\-* #,##0_-;_-* &quot;-&quot;??_-;_-@_-">
                  <c:v>15050</c:v>
                </c:pt>
                <c:pt idx="33" formatCode="_-* #,##0_-;\-* #,##0_-;_-* &quot;-&quot;??_-;_-@_-">
                  <c:v>15050</c:v>
                </c:pt>
                <c:pt idx="34" formatCode="_-* #,##0_-;\-* #,##0_-;_-* &quot;-&quot;??_-;_-@_-">
                  <c:v>15050</c:v>
                </c:pt>
                <c:pt idx="35" formatCode="_-* #,##0_-;\-* #,##0_-;_-* &quot;-&quot;??_-;_-@_-">
                  <c:v>15050</c:v>
                </c:pt>
                <c:pt idx="36" formatCode="_-* #,##0_-;\-* #,##0_-;_-* &quot;-&quot;??_-;_-@_-">
                  <c:v>15050</c:v>
                </c:pt>
              </c:numCache>
            </c:numRef>
          </c:val>
          <c:extLst xmlns:c16r2="http://schemas.microsoft.com/office/drawing/2015/06/chart">
            <c:ext xmlns:c16="http://schemas.microsoft.com/office/drawing/2014/chart" uri="{C3380CC4-5D6E-409C-BE32-E72D297353CC}">
              <c16:uniqueId val="{00000005-0012-4892-BBF0-6F108A86A9F6}"/>
            </c:ext>
          </c:extLst>
        </c:ser>
        <c:ser>
          <c:idx val="1"/>
          <c:order val="1"/>
          <c:tx>
            <c:strRef>
              <c:f>'ES2'!$V$54</c:f>
              <c:strCache>
                <c:ptCount val="1"/>
                <c:pt idx="0">
                  <c:v>Biomass</c:v>
                </c:pt>
              </c:strCache>
            </c:strRef>
          </c:tx>
          <c:spPr>
            <a:solidFill>
              <a:srgbClr val="00B050"/>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'ES2'!$W$54:$BG$54</c:f>
              <c:numCache>
                <c:formatCode>#,##0.0</c:formatCode>
                <c:ptCount val="37"/>
                <c:pt idx="3" formatCode="_-* #,##0_-;\-* #,##0_-;_-* &quot;-&quot;??_-;_-@_-">
                  <c:v>3293.6306999999997</c:v>
                </c:pt>
                <c:pt idx="4" formatCode="_-* #,##0_-;\-* #,##0_-;_-* &quot;-&quot;??_-;_-@_-">
                  <c:v>4053.8</c:v>
                </c:pt>
                <c:pt idx="5" formatCode="_-* #,##0_-;\-* #,##0_-;_-* &quot;-&quot;??_-;_-@_-">
                  <c:v>4061.279</c:v>
                </c:pt>
                <c:pt idx="6" formatCode="_-* #,##0_-;\-* #,##0_-;_-* &quot;-&quot;??_-;_-@_-">
                  <c:v>4354.17</c:v>
                </c:pt>
                <c:pt idx="7" formatCode="_-* #,##0_-;\-* #,##0_-;_-* &quot;-&quot;??_-;_-@_-">
                  <c:v>4321.5919999999996</c:v>
                </c:pt>
                <c:pt idx="8" formatCode="_-* #,##0_-;\-* #,##0_-;_-* &quot;-&quot;??_-;_-@_-">
                  <c:v>4422</c:v>
                </c:pt>
                <c:pt idx="9" formatCode="_-* #,##0_-;\-* #,##0_-;_-* &quot;-&quot;??_-;_-@_-">
                  <c:v>4389.982</c:v>
                </c:pt>
                <c:pt idx="10" formatCode="_-* #,##0_-;\-* #,##0_-;_-* &quot;-&quot;??_-;_-@_-">
                  <c:v>4399.1679999999997</c:v>
                </c:pt>
                <c:pt idx="11" formatCode="_-* #,##0_-;\-* #,##0_-;_-* &quot;-&quot;??_-;_-@_-">
                  <c:v>4399.05</c:v>
                </c:pt>
                <c:pt idx="12" formatCode="_-* #,##0_-;\-* #,##0_-;_-* &quot;-&quot;??_-;_-@_-">
                  <c:v>4413.8969999999999</c:v>
                </c:pt>
                <c:pt idx="13" formatCode="_-* #,##0_-;\-* #,##0_-;_-* &quot;-&quot;??_-;_-@_-">
                  <c:v>4733.7889999999998</c:v>
                </c:pt>
                <c:pt idx="14" formatCode="_-* #,##0_-;\-* #,##0_-;_-* &quot;-&quot;??_-;_-@_-">
                  <c:v>4698.6589999999997</c:v>
                </c:pt>
                <c:pt idx="15" formatCode="_-* #,##0_-;\-* #,##0_-;_-* &quot;-&quot;??_-;_-@_-">
                  <c:v>4700.7510000000002</c:v>
                </c:pt>
                <c:pt idx="16" formatCode="_-* #,##0_-;\-* #,##0_-;_-* &quot;-&quot;??_-;_-@_-">
                  <c:v>4712.4589999999998</c:v>
                </c:pt>
                <c:pt idx="17" formatCode="_-* #,##0_-;\-* #,##0_-;_-* &quot;-&quot;??_-;_-@_-">
                  <c:v>4726.1229999999996</c:v>
                </c:pt>
                <c:pt idx="18" formatCode="_-* #,##0_-;\-* #,##0_-;_-* &quot;-&quot;??_-;_-@_-">
                  <c:v>4743.5789999999997</c:v>
                </c:pt>
                <c:pt idx="19" formatCode="_-* #,##0_-;\-* #,##0_-;_-* &quot;-&quot;??_-;_-@_-">
                  <c:v>4722.01</c:v>
                </c:pt>
                <c:pt idx="20" formatCode="_-* #,##0_-;\-* #,##0_-;_-* &quot;-&quot;??_-;_-@_-">
                  <c:v>4744.9390000000003</c:v>
                </c:pt>
                <c:pt idx="21" formatCode="_-* #,##0_-;\-* #,##0_-;_-* &quot;-&quot;??_-;_-@_-">
                  <c:v>4738.13</c:v>
                </c:pt>
                <c:pt idx="22" formatCode="_-* #,##0_-;\-* #,##0_-;_-* &quot;-&quot;??_-;_-@_-">
                  <c:v>4763.68</c:v>
                </c:pt>
                <c:pt idx="23" formatCode="_-* #,##0_-;\-* #,##0_-;_-* &quot;-&quot;??_-;_-@_-">
                  <c:v>4816.6589999999997</c:v>
                </c:pt>
                <c:pt idx="24" formatCode="_-* #,##0_-;\-* #,##0_-;_-* &quot;-&quot;??_-;_-@_-">
                  <c:v>4842.2700000000004</c:v>
                </c:pt>
                <c:pt idx="25" formatCode="_-* #,##0_-;\-* #,##0_-;_-* &quot;-&quot;??_-;_-@_-">
                  <c:v>4867.1210000000001</c:v>
                </c:pt>
                <c:pt idx="26" formatCode="_-* #,##0_-;\-* #,##0_-;_-* &quot;-&quot;??_-;_-@_-">
                  <c:v>4258.84</c:v>
                </c:pt>
                <c:pt idx="27" formatCode="_-* #,##0_-;\-* #,##0_-;_-* &quot;-&quot;??_-;_-@_-">
                  <c:v>3647.2919999999999</c:v>
                </c:pt>
                <c:pt idx="28" formatCode="_-* #,##0_-;\-* #,##0_-;_-* &quot;-&quot;??_-;_-@_-">
                  <c:v>3191.2780000000002</c:v>
                </c:pt>
                <c:pt idx="29" formatCode="_-* #,##0_-;\-* #,##0_-;_-* &quot;-&quot;??_-;_-@_-">
                  <c:v>2577.819</c:v>
                </c:pt>
                <c:pt idx="30" formatCode="_-* #,##0_-;\-* #,##0_-;_-* &quot;-&quot;??_-;_-@_-">
                  <c:v>2598.6880000000001</c:v>
                </c:pt>
                <c:pt idx="31" formatCode="_-* #,##0_-;\-* #,##0_-;_-* &quot;-&quot;??_-;_-@_-">
                  <c:v>1983.1890000000001</c:v>
                </c:pt>
                <c:pt idx="32" formatCode="_-* #,##0_-;\-* #,##0_-;_-* &quot;-&quot;??_-;_-@_-">
                  <c:v>1719.1610000000001</c:v>
                </c:pt>
                <c:pt idx="33" formatCode="_-* #,##0_-;\-* #,##0_-;_-* &quot;-&quot;??_-;_-@_-">
                  <c:v>1739.2380000000001</c:v>
                </c:pt>
                <c:pt idx="34" formatCode="_-* #,##0_-;\-* #,##0_-;_-* &quot;-&quot;??_-;_-@_-">
                  <c:v>1757.79</c:v>
                </c:pt>
                <c:pt idx="35" formatCode="_-* #,##0_-;\-* #,##0_-;_-* &quot;-&quot;??_-;_-@_-">
                  <c:v>1779.0989999999999</c:v>
                </c:pt>
                <c:pt idx="36" formatCode="_-* #,##0_-;\-* #,##0_-;_-* &quot;-&quot;??_-;_-@_-">
                  <c:v>1799.25</c:v>
                </c:pt>
              </c:numCache>
            </c:numRef>
          </c:val>
          <c:extLst xmlns:c16r2="http://schemas.microsoft.com/office/drawing/2015/06/chart">
            <c:ext xmlns:c16="http://schemas.microsoft.com/office/drawing/2014/chart" uri="{C3380CC4-5D6E-409C-BE32-E72D297353CC}">
              <c16:uniqueId val="{00000000-0012-4892-BBF0-6F108A86A9F6}"/>
            </c:ext>
          </c:extLst>
        </c:ser>
        <c:ser>
          <c:idx val="2"/>
          <c:order val="2"/>
          <c:tx>
            <c:strRef>
              <c:f>'ES2'!$V$55</c:f>
              <c:strCache>
                <c:ptCount val="1"/>
                <c:pt idx="0">
                  <c:v>CCS</c:v>
                </c:pt>
              </c:strCache>
            </c:strRef>
          </c:tx>
          <c:spPr>
            <a:solidFill>
              <a:srgbClr val="F57913"/>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'ES2'!$W$55:$BG$55</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900</c:v>
                </c:pt>
                <c:pt idx="26" formatCode="_-* #,##0_-;\-* #,##0_-;_-* &quot;-&quot;??_-;_-@_-">
                  <c:v>900</c:v>
                </c:pt>
                <c:pt idx="27" formatCode="_-* #,##0_-;\-* #,##0_-;_-* &quot;-&quot;??_-;_-@_-">
                  <c:v>2200</c:v>
                </c:pt>
                <c:pt idx="28" formatCode="_-* #,##0_-;\-* #,##0_-;_-* &quot;-&quot;??_-;_-@_-">
                  <c:v>2200</c:v>
                </c:pt>
                <c:pt idx="29" formatCode="_-* #,##0_-;\-* #,##0_-;_-* &quot;-&quot;??_-;_-@_-">
                  <c:v>3100</c:v>
                </c:pt>
                <c:pt idx="30" formatCode="_-* #,##0_-;\-* #,##0_-;_-* &quot;-&quot;??_-;_-@_-">
                  <c:v>3100</c:v>
                </c:pt>
                <c:pt idx="31" formatCode="_-* #,##0_-;\-* #,##0_-;_-* &quot;-&quot;??_-;_-@_-">
                  <c:v>4000</c:v>
                </c:pt>
                <c:pt idx="32" formatCode="_-* #,##0_-;\-* #,##0_-;_-* &quot;-&quot;??_-;_-@_-">
                  <c:v>4000</c:v>
                </c:pt>
                <c:pt idx="33" formatCode="_-* #,##0_-;\-* #,##0_-;_-* &quot;-&quot;??_-;_-@_-">
                  <c:v>4900</c:v>
                </c:pt>
                <c:pt idx="34" formatCode="_-* #,##0_-;\-* #,##0_-;_-* &quot;-&quot;??_-;_-@_-">
                  <c:v>5800</c:v>
                </c:pt>
                <c:pt idx="35" formatCode="_-* #,##0_-;\-* #,##0_-;_-* &quot;-&quot;??_-;_-@_-">
                  <c:v>5800</c:v>
                </c:pt>
                <c:pt idx="36" formatCode="_-* #,##0_-;\-* #,##0_-;_-* &quot;-&quot;??_-;_-@_-">
                  <c:v>6700</c:v>
                </c:pt>
              </c:numCache>
            </c:numRef>
          </c:val>
          <c:extLst xmlns:c16r2="http://schemas.microsoft.com/office/drawing/2015/06/chart">
            <c:ext xmlns:c16="http://schemas.microsoft.com/office/drawing/2014/chart" uri="{C3380CC4-5D6E-409C-BE32-E72D297353CC}">
              <c16:uniqueId val="{00000001-0012-4892-BBF0-6F108A86A9F6}"/>
            </c:ext>
          </c:extLst>
        </c:ser>
        <c:ser>
          <c:idx val="3"/>
          <c:order val="3"/>
          <c:tx>
            <c:strRef>
              <c:f>'ES2'!$V$56</c:f>
              <c:strCache>
                <c:ptCount val="1"/>
                <c:pt idx="0">
                  <c:v>Coal</c:v>
                </c:pt>
              </c:strCache>
            </c:strRef>
          </c:tx>
          <c:spPr>
            <a:solidFill>
              <a:srgbClr val="F26893"/>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'ES2'!$W$56:$BG$56</c:f>
              <c:numCache>
                <c:formatCode>#,##0.0</c:formatCode>
                <c:ptCount val="37"/>
                <c:pt idx="3" formatCode="_-* #,##0_-;\-* #,##0_-;_-* &quot;-&quot;??_-;_-@_-">
                  <c:v>12711</c:v>
                </c:pt>
                <c:pt idx="4" formatCode="_-* #,##0_-;\-* #,##0_-;_-* &quot;-&quot;??_-;_-@_-">
                  <c:v>10199</c:v>
                </c:pt>
                <c:pt idx="5" formatCode="_-* #,##0_-;\-* #,##0_-;_-* &quot;-&quot;??_-;_-@_-">
                  <c:v>8280</c:v>
                </c:pt>
                <c:pt idx="6" formatCode="_-* #,##0_-;\-* #,##0_-;_-* &quot;-&quot;??_-;_-@_-">
                  <c:v>8280</c:v>
                </c:pt>
                <c:pt idx="7" formatCode="_-* #,##0_-;\-* #,##0_-;_-* &quot;-&quot;??_-;_-@_-">
                  <c:v>4312</c:v>
                </c:pt>
                <c:pt idx="8" formatCode="_-* #,##0_-;\-* #,##0_-;_-* &quot;-&quot;??_-;_-@_-">
                  <c:v>2775</c:v>
                </c:pt>
                <c:pt idx="9" formatCode="_-* #,##0_-;\-* #,##0_-;_-* &quot;-&quot;??_-;_-@_-">
                  <c:v>2775</c:v>
                </c:pt>
                <c:pt idx="10" formatCode="_-* #,##0_-;\-* #,##0_-;_-* &quot;-&quot;??_-;_-@_-">
                  <c:v>1139</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0</c:v>
                </c:pt>
                <c:pt idx="26" formatCode="_-* #,##0_-;\-* #,##0_-;_-* &quot;-&quot;??_-;_-@_-">
                  <c:v>0</c:v>
                </c:pt>
                <c:pt idx="27" formatCode="_-* #,##0_-;\-* #,##0_-;_-* &quot;-&quot;??_-;_-@_-">
                  <c:v>0</c:v>
                </c:pt>
                <c:pt idx="28" formatCode="_-* #,##0_-;\-* #,##0_-;_-* &quot;-&quot;??_-;_-@_-">
                  <c:v>0</c:v>
                </c:pt>
                <c:pt idx="29" formatCode="_-* #,##0_-;\-* #,##0_-;_-* &quot;-&quot;??_-;_-@_-">
                  <c:v>0</c:v>
                </c:pt>
                <c:pt idx="30" formatCode="_-* #,##0_-;\-* #,##0_-;_-* &quot;-&quot;??_-;_-@_-">
                  <c:v>0</c:v>
                </c:pt>
                <c:pt idx="31" formatCode="_-* #,##0_-;\-* #,##0_-;_-* &quot;-&quot;??_-;_-@_-">
                  <c:v>0</c:v>
                </c:pt>
                <c:pt idx="32" formatCode="_-* #,##0_-;\-* #,##0_-;_-* &quot;-&quot;??_-;_-@_-">
                  <c:v>0</c:v>
                </c:pt>
                <c:pt idx="33" formatCode="_-* #,##0_-;\-* #,##0_-;_-* &quot;-&quot;??_-;_-@_-">
                  <c:v>0</c:v>
                </c:pt>
                <c:pt idx="34" formatCode="_-* #,##0_-;\-* #,##0_-;_-* &quot;-&quot;??_-;_-@_-">
                  <c:v>0</c:v>
                </c:pt>
                <c:pt idx="35" formatCode="_-* #,##0_-;\-* #,##0_-;_-* &quot;-&quot;??_-;_-@_-">
                  <c:v>0</c:v>
                </c:pt>
                <c:pt idx="36" formatCode="_-* #,##0_-;\-* #,##0_-;_-* &quot;-&quot;??_-;_-@_-">
                  <c:v>0</c:v>
                </c:pt>
              </c:numCache>
            </c:numRef>
          </c:val>
          <c:extLst xmlns:c16r2="http://schemas.microsoft.com/office/drawing/2015/06/chart">
            <c:ext xmlns:c16="http://schemas.microsoft.com/office/drawing/2014/chart" uri="{C3380CC4-5D6E-409C-BE32-E72D297353CC}">
              <c16:uniqueId val="{00000002-0012-4892-BBF0-6F108A86A9F6}"/>
            </c:ext>
          </c:extLst>
        </c:ser>
        <c:ser>
          <c:idx val="4"/>
          <c:order val="4"/>
          <c:tx>
            <c:strRef>
              <c:f>'ES2'!$V$57</c:f>
              <c:strCache>
                <c:ptCount val="1"/>
                <c:pt idx="0">
                  <c:v>Gas</c:v>
                </c:pt>
              </c:strCache>
            </c:strRef>
          </c:tx>
          <c:spPr>
            <a:solidFill>
              <a:schemeClr val="bg1">
                <a:lumMod val="75000"/>
              </a:schemeClr>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'ES2'!$W$57:$BG$57</c:f>
              <c:numCache>
                <c:formatCode>#,##0.0</c:formatCode>
                <c:ptCount val="37"/>
                <c:pt idx="3" formatCode="_-* #,##0_-;\-* #,##0_-;_-* &quot;-&quot;??_-;_-@_-">
                  <c:v>34947.39070741825</c:v>
                </c:pt>
                <c:pt idx="4" formatCode="_-* #,##0_-;\-* #,##0_-;_-* &quot;-&quot;??_-;_-@_-">
                  <c:v>35969.82</c:v>
                </c:pt>
                <c:pt idx="5" formatCode="_-* #,##0_-;\-* #,##0_-;_-* &quot;-&quot;??_-;_-@_-">
                  <c:v>36148.667999999998</c:v>
                </c:pt>
                <c:pt idx="6" formatCode="_-* #,##0_-;\-* #,##0_-;_-* &quot;-&quot;??_-;_-@_-">
                  <c:v>37634.478000000003</c:v>
                </c:pt>
                <c:pt idx="7" formatCode="_-* #,##0_-;\-* #,##0_-;_-* &quot;-&quot;??_-;_-@_-">
                  <c:v>37370.315000000002</c:v>
                </c:pt>
                <c:pt idx="8" formatCode="_-* #,##0_-;\-* #,##0_-;_-* &quot;-&quot;??_-;_-@_-">
                  <c:v>33323.796999999999</c:v>
                </c:pt>
                <c:pt idx="9" formatCode="_-* #,##0_-;\-* #,##0_-;_-* &quot;-&quot;??_-;_-@_-">
                  <c:v>35022.614000000001</c:v>
                </c:pt>
                <c:pt idx="10" formatCode="_-* #,##0_-;\-* #,##0_-;_-* &quot;-&quot;??_-;_-@_-">
                  <c:v>35940.341999999997</c:v>
                </c:pt>
                <c:pt idx="11" formatCode="_-* #,##0_-;\-* #,##0_-;_-* &quot;-&quot;??_-;_-@_-">
                  <c:v>36552.124000000003</c:v>
                </c:pt>
                <c:pt idx="12" formatCode="_-* #,##0_-;\-* #,##0_-;_-* &quot;-&quot;??_-;_-@_-">
                  <c:v>36691.377</c:v>
                </c:pt>
                <c:pt idx="13" formatCode="_-* #,##0_-;\-* #,##0_-;_-* &quot;-&quot;??_-;_-@_-">
                  <c:v>36933.997000000003</c:v>
                </c:pt>
                <c:pt idx="14" formatCode="_-* #,##0_-;\-* #,##0_-;_-* &quot;-&quot;??_-;_-@_-">
                  <c:v>37152.347999999998</c:v>
                </c:pt>
                <c:pt idx="15" formatCode="_-* #,##0_-;\-* #,##0_-;_-* &quot;-&quot;??_-;_-@_-">
                  <c:v>39121.031999999999</c:v>
                </c:pt>
                <c:pt idx="16" formatCode="_-* #,##0_-;\-* #,##0_-;_-* &quot;-&quot;??_-;_-@_-">
                  <c:v>41422.099000000002</c:v>
                </c:pt>
                <c:pt idx="17" formatCode="_-* #,##0_-;\-* #,##0_-;_-* &quot;-&quot;??_-;_-@_-">
                  <c:v>41399.802000000003</c:v>
                </c:pt>
                <c:pt idx="18" formatCode="_-* #,##0_-;\-* #,##0_-;_-* &quot;-&quot;??_-;_-@_-">
                  <c:v>41566.964</c:v>
                </c:pt>
                <c:pt idx="19" formatCode="_-* #,##0_-;\-* #,##0_-;_-* &quot;-&quot;??_-;_-@_-">
                  <c:v>38253.873999999996</c:v>
                </c:pt>
                <c:pt idx="20" formatCode="_-* #,##0_-;\-* #,##0_-;_-* &quot;-&quot;??_-;_-@_-">
                  <c:v>38110.608</c:v>
                </c:pt>
                <c:pt idx="21" formatCode="_-* #,##0_-;\-* #,##0_-;_-* &quot;-&quot;??_-;_-@_-">
                  <c:v>36788.199999999997</c:v>
                </c:pt>
                <c:pt idx="22" formatCode="_-* #,##0_-;\-* #,##0_-;_-* &quot;-&quot;??_-;_-@_-">
                  <c:v>37620.773999999998</c:v>
                </c:pt>
                <c:pt idx="23" formatCode="_-* #,##0_-;\-* #,##0_-;_-* &quot;-&quot;??_-;_-@_-">
                  <c:v>38311.601000000002</c:v>
                </c:pt>
                <c:pt idx="24" formatCode="_-* #,##0_-;\-* #,##0_-;_-* &quot;-&quot;??_-;_-@_-">
                  <c:v>37006.692999999999</c:v>
                </c:pt>
                <c:pt idx="25" formatCode="_-* #,##0_-;\-* #,##0_-;_-* &quot;-&quot;??_-;_-@_-">
                  <c:v>37030.336000000003</c:v>
                </c:pt>
                <c:pt idx="26" formatCode="_-* #,##0_-;\-* #,##0_-;_-* &quot;-&quot;??_-;_-@_-">
                  <c:v>37929.711000000003</c:v>
                </c:pt>
                <c:pt idx="27" formatCode="_-* #,##0_-;\-* #,##0_-;_-* &quot;-&quot;??_-;_-@_-">
                  <c:v>37955.358</c:v>
                </c:pt>
                <c:pt idx="28" formatCode="_-* #,##0_-;\-* #,##0_-;_-* &quot;-&quot;??_-;_-@_-">
                  <c:v>37977.911999999997</c:v>
                </c:pt>
                <c:pt idx="29" formatCode="_-* #,##0_-;\-* #,##0_-;_-* &quot;-&quot;??_-;_-@_-">
                  <c:v>38433.942999999999</c:v>
                </c:pt>
                <c:pt idx="30" formatCode="_-* #,##0_-;\-* #,##0_-;_-* &quot;-&quot;??_-;_-@_-">
                  <c:v>38911.652999999998</c:v>
                </c:pt>
                <c:pt idx="31" formatCode="_-* #,##0_-;\-* #,##0_-;_-* &quot;-&quot;??_-;_-@_-">
                  <c:v>39372.271000000001</c:v>
                </c:pt>
                <c:pt idx="32" formatCode="_-* #,##0_-;\-* #,##0_-;_-* &quot;-&quot;??_-;_-@_-">
                  <c:v>39396.368000000002</c:v>
                </c:pt>
                <c:pt idx="33" formatCode="_-* #,##0_-;\-* #,##0_-;_-* &quot;-&quot;??_-;_-@_-">
                  <c:v>39038.76</c:v>
                </c:pt>
                <c:pt idx="34" formatCode="_-* #,##0_-;\-* #,##0_-;_-* &quot;-&quot;??_-;_-@_-">
                  <c:v>38211.269</c:v>
                </c:pt>
                <c:pt idx="35" formatCode="_-* #,##0_-;\-* #,##0_-;_-* &quot;-&quot;??_-;_-@_-">
                  <c:v>37858.048999999999</c:v>
                </c:pt>
                <c:pt idx="36" formatCode="_-* #,##0_-;\-* #,##0_-;_-* &quot;-&quot;??_-;_-@_-">
                  <c:v>36230.373</c:v>
                </c:pt>
              </c:numCache>
            </c:numRef>
          </c:val>
          <c:extLst xmlns:c16r2="http://schemas.microsoft.com/office/drawing/2015/06/chart">
            <c:ext xmlns:c16="http://schemas.microsoft.com/office/drawing/2014/chart" uri="{C3380CC4-5D6E-409C-BE32-E72D297353CC}">
              <c16:uniqueId val="{00000003-0012-4892-BBF0-6F108A86A9F6}"/>
            </c:ext>
          </c:extLst>
        </c:ser>
        <c:ser>
          <c:idx val="5"/>
          <c:order val="5"/>
          <c:tx>
            <c:strRef>
              <c:f>'ES2'!$V$58</c:f>
              <c:strCache>
                <c:ptCount val="1"/>
                <c:pt idx="0">
                  <c:v>Hydro</c:v>
                </c:pt>
              </c:strCache>
            </c:strRef>
          </c:tx>
          <c:spPr>
            <a:solidFill>
              <a:schemeClr val="accent1">
                <a:lumMod val="40000"/>
                <a:lumOff val="60000"/>
              </a:schemeClr>
            </a:solidFill>
            <a:ln>
              <a:solidFill>
                <a:schemeClr val="accent1">
                  <a:lumMod val="40000"/>
                  <a:lumOff val="60000"/>
                </a:schemeClr>
              </a:solidFill>
            </a:ln>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'ES2'!$W$58:$BG$58</c:f>
              <c:numCache>
                <c:formatCode>#,##0.0</c:formatCode>
                <c:ptCount val="37"/>
                <c:pt idx="3" formatCode="_-* #,##0_-;\-* #,##0_-;_-* &quot;-&quot;??_-;_-@_-">
                  <c:v>1790.0035712782678</c:v>
                </c:pt>
                <c:pt idx="4" formatCode="_-* #,##0_-;\-* #,##0_-;_-* &quot;-&quot;??_-;_-@_-">
                  <c:v>1825.6399999999999</c:v>
                </c:pt>
                <c:pt idx="5" formatCode="_-* #,##0_-;\-* #,##0_-;_-* &quot;-&quot;??_-;_-@_-">
                  <c:v>1885.2530000000002</c:v>
                </c:pt>
                <c:pt idx="6" formatCode="_-* #,##0_-;\-* #,##0_-;_-* &quot;-&quot;??_-;_-@_-">
                  <c:v>1902.78</c:v>
                </c:pt>
                <c:pt idx="7" formatCode="_-* #,##0_-;\-* #,##0_-;_-* &quot;-&quot;??_-;_-@_-">
                  <c:v>1910.229</c:v>
                </c:pt>
                <c:pt idx="8" formatCode="_-* #,##0_-;\-* #,##0_-;_-* &quot;-&quot;??_-;_-@_-">
                  <c:v>1917.6100000000001</c:v>
                </c:pt>
                <c:pt idx="9" formatCode="_-* #,##0_-;\-* #,##0_-;_-* &quot;-&quot;??_-;_-@_-">
                  <c:v>1924.9160000000002</c:v>
                </c:pt>
                <c:pt idx="10" formatCode="_-* #,##0_-;\-* #,##0_-;_-* &quot;-&quot;??_-;_-@_-">
                  <c:v>1931.8519999999999</c:v>
                </c:pt>
                <c:pt idx="11" formatCode="_-* #,##0_-;\-* #,##0_-;_-* &quot;-&quot;??_-;_-@_-">
                  <c:v>1938.1019999999999</c:v>
                </c:pt>
                <c:pt idx="12" formatCode="_-* #,##0_-;\-* #,##0_-;_-* &quot;-&quot;??_-;_-@_-">
                  <c:v>1944.0329999999999</c:v>
                </c:pt>
                <c:pt idx="13" formatCode="_-* #,##0_-;\-* #,##0_-;_-* &quot;-&quot;??_-;_-@_-">
                  <c:v>1949.673</c:v>
                </c:pt>
                <c:pt idx="14" formatCode="_-* #,##0_-;\-* #,##0_-;_-* &quot;-&quot;??_-;_-@_-">
                  <c:v>1955.027</c:v>
                </c:pt>
                <c:pt idx="15" formatCode="_-* #,##0_-;\-* #,##0_-;_-* &quot;-&quot;??_-;_-@_-">
                  <c:v>1960.1079999999999</c:v>
                </c:pt>
                <c:pt idx="16" formatCode="_-* #,##0_-;\-* #,##0_-;_-* &quot;-&quot;??_-;_-@_-">
                  <c:v>1964.9479999999999</c:v>
                </c:pt>
                <c:pt idx="17" formatCode="_-* #,##0_-;\-* #,##0_-;_-* &quot;-&quot;??_-;_-@_-">
                  <c:v>1969.538</c:v>
                </c:pt>
                <c:pt idx="18" formatCode="_-* #,##0_-;\-* #,##0_-;_-* &quot;-&quot;??_-;_-@_-">
                  <c:v>1973.8980000000001</c:v>
                </c:pt>
                <c:pt idx="19" formatCode="_-* #,##0_-;\-* #,##0_-;_-* &quot;-&quot;??_-;_-@_-">
                  <c:v>1978.049</c:v>
                </c:pt>
                <c:pt idx="20" formatCode="_-* #,##0_-;\-* #,##0_-;_-* &quot;-&quot;??_-;_-@_-">
                  <c:v>1981.9839999999999</c:v>
                </c:pt>
                <c:pt idx="21" formatCode="_-* #,##0_-;\-* #,##0_-;_-* &quot;-&quot;??_-;_-@_-">
                  <c:v>1985.7260000000001</c:v>
                </c:pt>
                <c:pt idx="22" formatCode="_-* #,##0_-;\-* #,##0_-;_-* &quot;-&quot;??_-;_-@_-">
                  <c:v>1989.2750000000001</c:v>
                </c:pt>
                <c:pt idx="23" formatCode="_-* #,##0_-;\-* #,##0_-;_-* &quot;-&quot;??_-;_-@_-">
                  <c:v>1992.643</c:v>
                </c:pt>
                <c:pt idx="24" formatCode="_-* #,##0_-;\-* #,##0_-;_-* &quot;-&quot;??_-;_-@_-">
                  <c:v>1995.8510000000001</c:v>
                </c:pt>
                <c:pt idx="25" formatCode="_-* #,##0_-;\-* #,##0_-;_-* &quot;-&quot;??_-;_-@_-">
                  <c:v>1998.904</c:v>
                </c:pt>
                <c:pt idx="26" formatCode="_-* #,##0_-;\-* #,##0_-;_-* &quot;-&quot;??_-;_-@_-">
                  <c:v>2001.7910000000002</c:v>
                </c:pt>
                <c:pt idx="27" formatCode="_-* #,##0_-;\-* #,##0_-;_-* &quot;-&quot;??_-;_-@_-">
                  <c:v>2004.5410000000002</c:v>
                </c:pt>
                <c:pt idx="28" formatCode="_-* #,##0_-;\-* #,##0_-;_-* &quot;-&quot;??_-;_-@_-">
                  <c:v>2007.152</c:v>
                </c:pt>
                <c:pt idx="29" formatCode="_-* #,##0_-;\-* #,##0_-;_-* &quot;-&quot;??_-;_-@_-">
                  <c:v>2009.6399999999999</c:v>
                </c:pt>
                <c:pt idx="30" formatCode="_-* #,##0_-;\-* #,##0_-;_-* &quot;-&quot;??_-;_-@_-">
                  <c:v>2011.99</c:v>
                </c:pt>
                <c:pt idx="31" formatCode="_-* #,##0_-;\-* #,##0_-;_-* &quot;-&quot;??_-;_-@_-">
                  <c:v>2014.2269999999999</c:v>
                </c:pt>
                <c:pt idx="32" formatCode="_-* #,##0_-;\-* #,##0_-;_-* &quot;-&quot;??_-;_-@_-">
                  <c:v>2016.357</c:v>
                </c:pt>
                <c:pt idx="33" formatCode="_-* #,##0_-;\-* #,##0_-;_-* &quot;-&quot;??_-;_-@_-">
                  <c:v>2018.3789999999999</c:v>
                </c:pt>
                <c:pt idx="34" formatCode="_-* #,##0_-;\-* #,##0_-;_-* &quot;-&quot;??_-;_-@_-">
                  <c:v>2020.296</c:v>
                </c:pt>
                <c:pt idx="35" formatCode="_-* #,##0_-;\-* #,##0_-;_-* &quot;-&quot;??_-;_-@_-">
                  <c:v>2022.1280000000002</c:v>
                </c:pt>
                <c:pt idx="36" formatCode="_-* #,##0_-;\-* #,##0_-;_-* &quot;-&quot;??_-;_-@_-">
                  <c:v>2023.8579999999999</c:v>
                </c:pt>
              </c:numCache>
            </c:numRef>
          </c:val>
          <c:extLst xmlns:c16r2="http://schemas.microsoft.com/office/drawing/2015/06/chart">
            <c:ext xmlns:c16="http://schemas.microsoft.com/office/drawing/2014/chart" uri="{C3380CC4-5D6E-409C-BE32-E72D297353CC}">
              <c16:uniqueId val="{00000004-0012-4892-BBF0-6F108A86A9F6}"/>
            </c:ext>
          </c:extLst>
        </c:ser>
        <c:ser>
          <c:idx val="7"/>
          <c:order val="6"/>
          <c:tx>
            <c:strRef>
              <c:f>'ES2'!$V$60</c:f>
              <c:strCache>
                <c:ptCount val="1"/>
                <c:pt idx="0">
                  <c:v>Marine</c:v>
                </c:pt>
              </c:strCache>
            </c:strRef>
          </c:tx>
          <c:spPr>
            <a:solidFill>
              <a:srgbClr val="FF0000"/>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'ES2'!$W$60:$BG$60</c:f>
              <c:numCache>
                <c:formatCode>#,##0.0</c:formatCode>
                <c:ptCount val="37"/>
                <c:pt idx="3" formatCode="_-* #,##0_-;\-* #,##0_-;_-* &quot;-&quot;??_-;_-@_-">
                  <c:v>27.2</c:v>
                </c:pt>
                <c:pt idx="4" formatCode="_-* #,##0_-;\-* #,##0_-;_-* &quot;-&quot;??_-;_-@_-">
                  <c:v>28.7</c:v>
                </c:pt>
                <c:pt idx="5" formatCode="_-* #,##0_-;\-* #,##0_-;_-* &quot;-&quot;??_-;_-@_-">
                  <c:v>28.7</c:v>
                </c:pt>
                <c:pt idx="6" formatCode="_-* #,##0_-;\-* #,##0_-;_-* &quot;-&quot;??_-;_-@_-">
                  <c:v>28.7</c:v>
                </c:pt>
                <c:pt idx="7" formatCode="_-* #,##0_-;\-* #,##0_-;_-* &quot;-&quot;??_-;_-@_-">
                  <c:v>28.7</c:v>
                </c:pt>
                <c:pt idx="8" formatCode="_-* #,##0_-;\-* #,##0_-;_-* &quot;-&quot;??_-;_-@_-">
                  <c:v>28.7</c:v>
                </c:pt>
                <c:pt idx="9" formatCode="_-* #,##0_-;\-* #,##0_-;_-* &quot;-&quot;??_-;_-@_-">
                  <c:v>28.7</c:v>
                </c:pt>
                <c:pt idx="10" formatCode="_-* #,##0_-;\-* #,##0_-;_-* &quot;-&quot;??_-;_-@_-">
                  <c:v>28.7</c:v>
                </c:pt>
                <c:pt idx="11" formatCode="_-* #,##0_-;\-* #,##0_-;_-* &quot;-&quot;??_-;_-@_-">
                  <c:v>28.7</c:v>
                </c:pt>
                <c:pt idx="12" formatCode="_-* #,##0_-;\-* #,##0_-;_-* &quot;-&quot;??_-;_-@_-">
                  <c:v>38.700000000000003</c:v>
                </c:pt>
                <c:pt idx="13" formatCode="_-* #,##0_-;\-* #,##0_-;_-* &quot;-&quot;??_-;_-@_-">
                  <c:v>38.700000000000003</c:v>
                </c:pt>
                <c:pt idx="14" formatCode="_-* #,##0_-;\-* #,##0_-;_-* &quot;-&quot;??_-;_-@_-">
                  <c:v>38.700000000000003</c:v>
                </c:pt>
                <c:pt idx="15" formatCode="_-* #,##0_-;\-* #,##0_-;_-* &quot;-&quot;??_-;_-@_-">
                  <c:v>38.700000000000003</c:v>
                </c:pt>
                <c:pt idx="16" formatCode="_-* #,##0_-;\-* #,##0_-;_-* &quot;-&quot;??_-;_-@_-">
                  <c:v>53.7</c:v>
                </c:pt>
                <c:pt idx="17" formatCode="_-* #,##0_-;\-* #,##0_-;_-* &quot;-&quot;??_-;_-@_-">
                  <c:v>139.69999999999999</c:v>
                </c:pt>
                <c:pt idx="18" formatCode="_-* #,##0_-;\-* #,##0_-;_-* &quot;-&quot;??_-;_-@_-">
                  <c:v>549.70000000000005</c:v>
                </c:pt>
                <c:pt idx="19" formatCode="_-* #,##0_-;\-* #,##0_-;_-* &quot;-&quot;??_-;_-@_-">
                  <c:v>787.7</c:v>
                </c:pt>
                <c:pt idx="20" formatCode="_-* #,##0_-;\-* #,##0_-;_-* &quot;-&quot;??_-;_-@_-">
                  <c:v>852.7</c:v>
                </c:pt>
                <c:pt idx="21" formatCode="_-* #,##0_-;\-* #,##0_-;_-* &quot;-&quot;??_-;_-@_-">
                  <c:v>935.7</c:v>
                </c:pt>
                <c:pt idx="22" formatCode="_-* #,##0_-;\-* #,##0_-;_-* &quot;-&quot;??_-;_-@_-">
                  <c:v>935.7</c:v>
                </c:pt>
                <c:pt idx="23" formatCode="_-* #,##0_-;\-* #,##0_-;_-* &quot;-&quot;??_-;_-@_-">
                  <c:v>935.7</c:v>
                </c:pt>
                <c:pt idx="24" formatCode="_-* #,##0_-;\-* #,##0_-;_-* &quot;-&quot;??_-;_-@_-">
                  <c:v>935.7</c:v>
                </c:pt>
                <c:pt idx="25" formatCode="_-* #,##0_-;\-* #,##0_-;_-* &quot;-&quot;??_-;_-@_-">
                  <c:v>935.7</c:v>
                </c:pt>
                <c:pt idx="26" formatCode="_-* #,##0_-;\-* #,##0_-;_-* &quot;-&quot;??_-;_-@_-">
                  <c:v>935.7</c:v>
                </c:pt>
                <c:pt idx="27" formatCode="_-* #,##0_-;\-* #,##0_-;_-* &quot;-&quot;??_-;_-@_-">
                  <c:v>935.7</c:v>
                </c:pt>
                <c:pt idx="28" formatCode="_-* #,##0_-;\-* #,##0_-;_-* &quot;-&quot;??_-;_-@_-">
                  <c:v>935.7</c:v>
                </c:pt>
                <c:pt idx="29" formatCode="_-* #,##0_-;\-* #,##0_-;_-* &quot;-&quot;??_-;_-@_-">
                  <c:v>935.7</c:v>
                </c:pt>
                <c:pt idx="30" formatCode="_-* #,##0_-;\-* #,##0_-;_-* &quot;-&quot;??_-;_-@_-">
                  <c:v>935.7</c:v>
                </c:pt>
                <c:pt idx="31" formatCode="_-* #,##0_-;\-* #,##0_-;_-* &quot;-&quot;??_-;_-@_-">
                  <c:v>935.7</c:v>
                </c:pt>
                <c:pt idx="32" formatCode="_-* #,##0_-;\-* #,##0_-;_-* &quot;-&quot;??_-;_-@_-">
                  <c:v>935.7</c:v>
                </c:pt>
                <c:pt idx="33" formatCode="_-* #,##0_-;\-* #,##0_-;_-* &quot;-&quot;??_-;_-@_-">
                  <c:v>935.7</c:v>
                </c:pt>
                <c:pt idx="34" formatCode="_-* #,##0_-;\-* #,##0_-;_-* &quot;-&quot;??_-;_-@_-">
                  <c:v>935.7</c:v>
                </c:pt>
                <c:pt idx="35" formatCode="_-* #,##0_-;\-* #,##0_-;_-* &quot;-&quot;??_-;_-@_-">
                  <c:v>935.7</c:v>
                </c:pt>
                <c:pt idx="36" formatCode="_-* #,##0_-;\-* #,##0_-;_-* &quot;-&quot;??_-;_-@_-">
                  <c:v>935.7</c:v>
                </c:pt>
              </c:numCache>
            </c:numRef>
          </c:val>
          <c:extLst xmlns:c16r2="http://schemas.microsoft.com/office/drawing/2015/06/chart">
            <c:ext xmlns:c16="http://schemas.microsoft.com/office/drawing/2014/chart" uri="{C3380CC4-5D6E-409C-BE32-E72D297353CC}">
              <c16:uniqueId val="{00000006-0012-4892-BBF0-6F108A86A9F6}"/>
            </c:ext>
          </c:extLst>
        </c:ser>
        <c:ser>
          <c:idx val="8"/>
          <c:order val="7"/>
          <c:tx>
            <c:strRef>
              <c:f>'ES2'!$V$61</c:f>
              <c:strCache>
                <c:ptCount val="1"/>
                <c:pt idx="0">
                  <c:v>Nuclear</c:v>
                </c:pt>
              </c:strCache>
            </c:strRef>
          </c:tx>
          <c:spPr>
            <a:solidFill>
              <a:srgbClr val="0070C0"/>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'ES2'!$W$61:$BG$61</c:f>
              <c:numCache>
                <c:formatCode>#,##0.0</c:formatCode>
                <c:ptCount val="37"/>
                <c:pt idx="3" formatCode="_-* #,##0_-;\-* #,##0_-;_-* &quot;-&quot;??_-;_-@_-">
                  <c:v>9229</c:v>
                </c:pt>
                <c:pt idx="4" formatCode="_-* #,##0_-;\-* #,##0_-;_-* &quot;-&quot;??_-;_-@_-">
                  <c:v>9229</c:v>
                </c:pt>
                <c:pt idx="5" formatCode="_-* #,##0_-;\-* #,##0_-;_-* &quot;-&quot;??_-;_-@_-">
                  <c:v>9229</c:v>
                </c:pt>
                <c:pt idx="6" formatCode="_-* #,##0_-;\-* #,##0_-;_-* &quot;-&quot;??_-;_-@_-">
                  <c:v>9229</c:v>
                </c:pt>
                <c:pt idx="7" formatCode="_-* #,##0_-;\-* #,##0_-;_-* &quot;-&quot;??_-;_-@_-">
                  <c:v>9229</c:v>
                </c:pt>
                <c:pt idx="8" formatCode="_-* #,##0_-;\-* #,##0_-;_-* &quot;-&quot;??_-;_-@_-">
                  <c:v>9229</c:v>
                </c:pt>
                <c:pt idx="9" formatCode="_-* #,##0_-;\-* #,##0_-;_-* &quot;-&quot;??_-;_-@_-">
                  <c:v>7149</c:v>
                </c:pt>
                <c:pt idx="10" formatCode="_-* #,##0_-;\-* #,##0_-;_-* &quot;-&quot;??_-;_-@_-">
                  <c:v>7149</c:v>
                </c:pt>
                <c:pt idx="11" formatCode="_-* #,##0_-;\-* #,##0_-;_-* &quot;-&quot;??_-;_-@_-">
                  <c:v>7149</c:v>
                </c:pt>
                <c:pt idx="12" formatCode="_-* #,##0_-;\-* #,##0_-;_-* &quot;-&quot;??_-;_-@_-">
                  <c:v>7149</c:v>
                </c:pt>
                <c:pt idx="13" formatCode="_-* #,##0_-;\-* #,##0_-;_-* &quot;-&quot;??_-;_-@_-">
                  <c:v>7149</c:v>
                </c:pt>
                <c:pt idx="14" formatCode="_-* #,##0_-;\-* #,##0_-;_-* &quot;-&quot;??_-;_-@_-">
                  <c:v>6059</c:v>
                </c:pt>
                <c:pt idx="15" formatCode="_-* #,##0_-;\-* #,##0_-;_-* &quot;-&quot;??_-;_-@_-">
                  <c:v>5366</c:v>
                </c:pt>
                <c:pt idx="16" formatCode="_-* #,##0_-;\-* #,##0_-;_-* &quot;-&quot;??_-;_-@_-">
                  <c:v>2886</c:v>
                </c:pt>
                <c:pt idx="17" formatCode="_-* #,##0_-;\-* #,##0_-;_-* &quot;-&quot;??_-;_-@_-">
                  <c:v>4556</c:v>
                </c:pt>
                <c:pt idx="18" formatCode="_-* #,##0_-;\-* #,##0_-;_-* &quot;-&quot;??_-;_-@_-">
                  <c:v>5956</c:v>
                </c:pt>
                <c:pt idx="19" formatCode="_-* #,##0_-;\-* #,##0_-;_-* &quot;-&quot;??_-;_-@_-">
                  <c:v>7626</c:v>
                </c:pt>
                <c:pt idx="20" formatCode="_-* #,##0_-;\-* #,##0_-;_-* &quot;-&quot;??_-;_-@_-">
                  <c:v>9026</c:v>
                </c:pt>
                <c:pt idx="21" formatCode="_-* #,##0_-;\-* #,##0_-;_-* &quot;-&quot;??_-;_-@_-">
                  <c:v>10426</c:v>
                </c:pt>
                <c:pt idx="22" formatCode="_-* #,##0_-;\-* #,##0_-;_-* &quot;-&quot;??_-;_-@_-">
                  <c:v>10426</c:v>
                </c:pt>
                <c:pt idx="23" formatCode="_-* #,##0_-;\-* #,##0_-;_-* &quot;-&quot;??_-;_-@_-">
                  <c:v>11826</c:v>
                </c:pt>
                <c:pt idx="24" formatCode="_-* #,##0_-;\-* #,##0_-;_-* &quot;-&quot;??_-;_-@_-">
                  <c:v>12955</c:v>
                </c:pt>
                <c:pt idx="25" formatCode="_-* #,##0_-;\-* #,##0_-;_-* &quot;-&quot;??_-;_-@_-">
                  <c:v>12955</c:v>
                </c:pt>
                <c:pt idx="26" formatCode="_-* #,##0_-;\-* #,##0_-;_-* &quot;-&quot;??_-;_-@_-">
                  <c:v>14084</c:v>
                </c:pt>
                <c:pt idx="27" formatCode="_-* #,##0_-;\-* #,##0_-;_-* &quot;-&quot;??_-;_-@_-">
                  <c:v>14084</c:v>
                </c:pt>
                <c:pt idx="28" formatCode="_-* #,##0_-;\-* #,##0_-;_-* &quot;-&quot;??_-;_-@_-">
                  <c:v>15213</c:v>
                </c:pt>
                <c:pt idx="29" formatCode="_-* #,##0_-;\-* #,##0_-;_-* &quot;-&quot;??_-;_-@_-">
                  <c:v>15213</c:v>
                </c:pt>
                <c:pt idx="30" formatCode="_-* #,##0_-;\-* #,##0_-;_-* &quot;-&quot;??_-;_-@_-">
                  <c:v>15213</c:v>
                </c:pt>
                <c:pt idx="31" formatCode="_-* #,##0_-;\-* #,##0_-;_-* &quot;-&quot;??_-;_-@_-">
                  <c:v>15213</c:v>
                </c:pt>
                <c:pt idx="32" formatCode="_-* #,##0_-;\-* #,##0_-;_-* &quot;-&quot;??_-;_-@_-">
                  <c:v>15213</c:v>
                </c:pt>
                <c:pt idx="33" formatCode="_-* #,##0_-;\-* #,##0_-;_-* &quot;-&quot;??_-;_-@_-">
                  <c:v>15213</c:v>
                </c:pt>
                <c:pt idx="34" formatCode="_-* #,##0_-;\-* #,##0_-;_-* &quot;-&quot;??_-;_-@_-">
                  <c:v>15213</c:v>
                </c:pt>
                <c:pt idx="35" formatCode="_-* #,##0_-;\-* #,##0_-;_-* &quot;-&quot;??_-;_-@_-">
                  <c:v>15213</c:v>
                </c:pt>
                <c:pt idx="36" formatCode="_-* #,##0_-;\-* #,##0_-;_-* &quot;-&quot;??_-;_-@_-">
                  <c:v>15213</c:v>
                </c:pt>
              </c:numCache>
            </c:numRef>
          </c:val>
          <c:extLst xmlns:c16r2="http://schemas.microsoft.com/office/drawing/2015/06/chart">
            <c:ext xmlns:c16="http://schemas.microsoft.com/office/drawing/2014/chart" uri="{C3380CC4-5D6E-409C-BE32-E72D297353CC}">
              <c16:uniqueId val="{00000007-0012-4892-BBF0-6F108A86A9F6}"/>
            </c:ext>
          </c:extLst>
        </c:ser>
        <c:ser>
          <c:idx val="9"/>
          <c:order val="8"/>
          <c:tx>
            <c:strRef>
              <c:f>'ES2'!$V$62</c:f>
              <c:strCache>
                <c:ptCount val="1"/>
                <c:pt idx="0">
                  <c:v>Offshore Wind</c:v>
                </c:pt>
              </c:strCache>
            </c:strRef>
          </c:tx>
          <c:spPr>
            <a:solidFill>
              <a:srgbClr val="7030A0"/>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'ES2'!$W$62:$BG$62</c:f>
              <c:numCache>
                <c:formatCode>#,##0.0</c:formatCode>
                <c:ptCount val="37"/>
                <c:pt idx="3" formatCode="_-* #,##0_-;\-* #,##0_-;_-* &quot;-&quot;??_-;_-@_-">
                  <c:v>6098.3</c:v>
                </c:pt>
                <c:pt idx="4" formatCode="_-* #,##0_-;\-* #,##0_-;_-* &quot;-&quot;??_-;_-@_-">
                  <c:v>8216.2999999999993</c:v>
                </c:pt>
                <c:pt idx="5" formatCode="_-* #,##0_-;\-* #,##0_-;_-* &quot;-&quot;??_-;_-@_-">
                  <c:v>9379.2999999999993</c:v>
                </c:pt>
                <c:pt idx="6" formatCode="_-* #,##0_-;\-* #,##0_-;_-* &quot;-&quot;??_-;_-@_-">
                  <c:v>9990.2999999999993</c:v>
                </c:pt>
                <c:pt idx="7" formatCode="_-* #,##0_-;\-* #,##0_-;_-* &quot;-&quot;??_-;_-@_-">
                  <c:v>10750.3</c:v>
                </c:pt>
                <c:pt idx="8" formatCode="_-* #,##0_-;\-* #,##0_-;_-* &quot;-&quot;??_-;_-@_-">
                  <c:v>11740.3</c:v>
                </c:pt>
                <c:pt idx="9" formatCode="_-* #,##0_-;\-* #,##0_-;_-* &quot;-&quot;??_-;_-@_-">
                  <c:v>13960.3</c:v>
                </c:pt>
                <c:pt idx="10" formatCode="_-* #,##0_-;\-* #,##0_-;_-* &quot;-&quot;??_-;_-@_-">
                  <c:v>15605.3</c:v>
                </c:pt>
                <c:pt idx="11" formatCode="_-* #,##0_-;\-* #,##0_-;_-* &quot;-&quot;??_-;_-@_-">
                  <c:v>17635.3</c:v>
                </c:pt>
                <c:pt idx="12" formatCode="_-* #,##0_-;\-* #,##0_-;_-* &quot;-&quot;??_-;_-@_-">
                  <c:v>19635.3</c:v>
                </c:pt>
                <c:pt idx="13" formatCode="_-* #,##0_-;\-* #,##0_-;_-* &quot;-&quot;??_-;_-@_-">
                  <c:v>21535.3</c:v>
                </c:pt>
                <c:pt idx="14" formatCode="_-* #,##0_-;\-* #,##0_-;_-* &quot;-&quot;??_-;_-@_-">
                  <c:v>22635.3</c:v>
                </c:pt>
                <c:pt idx="15" formatCode="_-* #,##0_-;\-* #,##0_-;_-* &quot;-&quot;??_-;_-@_-">
                  <c:v>23475.3</c:v>
                </c:pt>
                <c:pt idx="16" formatCode="_-* #,##0_-;\-* #,##0_-;_-* &quot;-&quot;??_-;_-@_-">
                  <c:v>24805.3</c:v>
                </c:pt>
                <c:pt idx="17" formatCode="_-* #,##0_-;\-* #,##0_-;_-* &quot;-&quot;??_-;_-@_-">
                  <c:v>26255.3</c:v>
                </c:pt>
                <c:pt idx="18" formatCode="_-* #,##0_-;\-* #,##0_-;_-* &quot;-&quot;??_-;_-@_-">
                  <c:v>27535.3</c:v>
                </c:pt>
                <c:pt idx="19" formatCode="_-* #,##0_-;\-* #,##0_-;_-* &quot;-&quot;??_-;_-@_-">
                  <c:v>28385.3</c:v>
                </c:pt>
                <c:pt idx="20" formatCode="_-* #,##0_-;\-* #,##0_-;_-* &quot;-&quot;??_-;_-@_-">
                  <c:v>29265.3</c:v>
                </c:pt>
                <c:pt idx="21" formatCode="_-* #,##0_-;\-* #,##0_-;_-* &quot;-&quot;??_-;_-@_-">
                  <c:v>31045.3</c:v>
                </c:pt>
                <c:pt idx="22" formatCode="_-* #,##0_-;\-* #,##0_-;_-* &quot;-&quot;??_-;_-@_-">
                  <c:v>32495.3</c:v>
                </c:pt>
                <c:pt idx="23" formatCode="_-* #,##0_-;\-* #,##0_-;_-* &quot;-&quot;??_-;_-@_-">
                  <c:v>32995.300000000003</c:v>
                </c:pt>
                <c:pt idx="24" formatCode="_-* #,##0_-;\-* #,##0_-;_-* &quot;-&quot;??_-;_-@_-">
                  <c:v>34245.300000000003</c:v>
                </c:pt>
                <c:pt idx="25" formatCode="_-* #,##0_-;\-* #,##0_-;_-* &quot;-&quot;??_-;_-@_-">
                  <c:v>34245.300000000003</c:v>
                </c:pt>
                <c:pt idx="26" formatCode="_-* #,##0_-;\-* #,##0_-;_-* &quot;-&quot;??_-;_-@_-">
                  <c:v>34995.300000000003</c:v>
                </c:pt>
                <c:pt idx="27" formatCode="_-* #,##0_-;\-* #,##0_-;_-* &quot;-&quot;??_-;_-@_-">
                  <c:v>34995.300000000003</c:v>
                </c:pt>
                <c:pt idx="28" formatCode="_-* #,##0_-;\-* #,##0_-;_-* &quot;-&quot;??_-;_-@_-">
                  <c:v>34995.300000000003</c:v>
                </c:pt>
                <c:pt idx="29" formatCode="_-* #,##0_-;\-* #,##0_-;_-* &quot;-&quot;??_-;_-@_-">
                  <c:v>34995.300000000003</c:v>
                </c:pt>
                <c:pt idx="30" formatCode="_-* #,##0_-;\-* #,##0_-;_-* &quot;-&quot;??_-;_-@_-">
                  <c:v>34995.300000000003</c:v>
                </c:pt>
                <c:pt idx="31" formatCode="_-* #,##0_-;\-* #,##0_-;_-* &quot;-&quot;??_-;_-@_-">
                  <c:v>34995.300000000003</c:v>
                </c:pt>
                <c:pt idx="32" formatCode="_-* #,##0_-;\-* #,##0_-;_-* &quot;-&quot;??_-;_-@_-">
                  <c:v>34995.300000000003</c:v>
                </c:pt>
                <c:pt idx="33" formatCode="_-* #,##0_-;\-* #,##0_-;_-* &quot;-&quot;??_-;_-@_-">
                  <c:v>34995.300000000003</c:v>
                </c:pt>
                <c:pt idx="34" formatCode="_-* #,##0_-;\-* #,##0_-;_-* &quot;-&quot;??_-;_-@_-">
                  <c:v>34995.300000000003</c:v>
                </c:pt>
                <c:pt idx="35" formatCode="_-* #,##0_-;\-* #,##0_-;_-* &quot;-&quot;??_-;_-@_-">
                  <c:v>34995.300000000003</c:v>
                </c:pt>
                <c:pt idx="36" formatCode="_-* #,##0_-;\-* #,##0_-;_-* &quot;-&quot;??_-;_-@_-">
                  <c:v>34995.300000000003</c:v>
                </c:pt>
              </c:numCache>
            </c:numRef>
          </c:val>
          <c:extLst xmlns:c16r2="http://schemas.microsoft.com/office/drawing/2015/06/chart">
            <c:ext xmlns:c16="http://schemas.microsoft.com/office/drawing/2014/chart" uri="{C3380CC4-5D6E-409C-BE32-E72D297353CC}">
              <c16:uniqueId val="{00000008-0012-4892-BBF0-6F108A86A9F6}"/>
            </c:ext>
          </c:extLst>
        </c:ser>
        <c:ser>
          <c:idx val="10"/>
          <c:order val="9"/>
          <c:tx>
            <c:strRef>
              <c:f>'ES2'!$V$63</c:f>
              <c:strCache>
                <c:ptCount val="1"/>
                <c:pt idx="0">
                  <c:v>Onshore Wind</c:v>
                </c:pt>
              </c:strCache>
            </c:strRef>
          </c:tx>
          <c:spPr>
            <a:solidFill>
              <a:srgbClr val="49D7BC"/>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'ES2'!$W$63:$BG$63</c:f>
              <c:numCache>
                <c:formatCode>#,##0.0</c:formatCode>
                <c:ptCount val="37"/>
                <c:pt idx="3" formatCode="_-* #,##0_-;\-* #,##0_-;_-* &quot;-&quot;??_-;_-@_-">
                  <c:v>11499.648664661145</c:v>
                </c:pt>
                <c:pt idx="4" formatCode="_-* #,##0_-;\-* #,##0_-;_-* &quot;-&quot;??_-;_-@_-">
                  <c:v>12376.506000000001</c:v>
                </c:pt>
                <c:pt idx="5" formatCode="_-* #,##0_-;\-* #,##0_-;_-* &quot;-&quot;??_-;_-@_-">
                  <c:v>12637.767</c:v>
                </c:pt>
                <c:pt idx="6" formatCode="_-* #,##0_-;\-* #,##0_-;_-* &quot;-&quot;??_-;_-@_-">
                  <c:v>12764.421</c:v>
                </c:pt>
                <c:pt idx="7" formatCode="_-* #,##0_-;\-* #,##0_-;_-* &quot;-&quot;??_-;_-@_-">
                  <c:v>12823.084999999999</c:v>
                </c:pt>
                <c:pt idx="8" formatCode="_-* #,##0_-;\-* #,##0_-;_-* &quot;-&quot;??_-;_-@_-">
                  <c:v>12960.745999999999</c:v>
                </c:pt>
                <c:pt idx="9" formatCode="_-* #,##0_-;\-* #,##0_-;_-* &quot;-&quot;??_-;_-@_-">
                  <c:v>13006.269</c:v>
                </c:pt>
                <c:pt idx="10" formatCode="_-* #,##0_-;\-* #,##0_-;_-* &quot;-&quot;??_-;_-@_-">
                  <c:v>13285.232</c:v>
                </c:pt>
                <c:pt idx="11" formatCode="_-* #,##0_-;\-* #,##0_-;_-* &quot;-&quot;??_-;_-@_-">
                  <c:v>13708.682000000001</c:v>
                </c:pt>
                <c:pt idx="12" formatCode="_-* #,##0_-;\-* #,##0_-;_-* &quot;-&quot;??_-;_-@_-">
                  <c:v>14067.632</c:v>
                </c:pt>
                <c:pt idx="13" formatCode="_-* #,##0_-;\-* #,##0_-;_-* &quot;-&quot;??_-;_-@_-">
                  <c:v>14183.130000000001</c:v>
                </c:pt>
                <c:pt idx="14" formatCode="_-* #,##0_-;\-* #,##0_-;_-* &quot;-&quot;??_-;_-@_-">
                  <c:v>15043.777</c:v>
                </c:pt>
                <c:pt idx="15" formatCode="_-* #,##0_-;\-* #,##0_-;_-* &quot;-&quot;??_-;_-@_-">
                  <c:v>15278.727999999999</c:v>
                </c:pt>
                <c:pt idx="16" formatCode="_-* #,##0_-;\-* #,##0_-;_-* &quot;-&quot;??_-;_-@_-">
                  <c:v>15491.319</c:v>
                </c:pt>
                <c:pt idx="17" formatCode="_-* #,##0_-;\-* #,##0_-;_-* &quot;-&quot;??_-;_-@_-">
                  <c:v>15545.528</c:v>
                </c:pt>
                <c:pt idx="18" formatCode="_-* #,##0_-;\-* #,##0_-;_-* &quot;-&quot;??_-;_-@_-">
                  <c:v>15598.960999999999</c:v>
                </c:pt>
                <c:pt idx="19" formatCode="_-* #,##0_-;\-* #,##0_-;_-* &quot;-&quot;??_-;_-@_-">
                  <c:v>15651.666000000001</c:v>
                </c:pt>
                <c:pt idx="20" formatCode="_-* #,##0_-;\-* #,##0_-;_-* &quot;-&quot;??_-;_-@_-">
                  <c:v>15703.646000000001</c:v>
                </c:pt>
                <c:pt idx="21" formatCode="_-* #,##0_-;\-* #,##0_-;_-* &quot;-&quot;??_-;_-@_-">
                  <c:v>15754.544</c:v>
                </c:pt>
                <c:pt idx="22" formatCode="_-* #,##0_-;\-* #,##0_-;_-* &quot;-&quot;??_-;_-@_-">
                  <c:v>15804.362000000001</c:v>
                </c:pt>
                <c:pt idx="23" formatCode="_-* #,##0_-;\-* #,##0_-;_-* &quot;-&quot;??_-;_-@_-">
                  <c:v>15853.142</c:v>
                </c:pt>
                <c:pt idx="24" formatCode="_-* #,##0_-;\-* #,##0_-;_-* &quot;-&quot;??_-;_-@_-">
                  <c:v>15900.155999999999</c:v>
                </c:pt>
                <c:pt idx="25" formatCode="_-* #,##0_-;\-* #,##0_-;_-* &quot;-&quot;??_-;_-@_-">
                  <c:v>15945.498</c:v>
                </c:pt>
                <c:pt idx="26" formatCode="_-* #,##0_-;\-* #,##0_-;_-* &quot;-&quot;??_-;_-@_-">
                  <c:v>15989.202000000001</c:v>
                </c:pt>
                <c:pt idx="27" formatCode="_-* #,##0_-;\-* #,##0_-;_-* &quot;-&quot;??_-;_-@_-">
                  <c:v>16031.362000000001</c:v>
                </c:pt>
                <c:pt idx="28" formatCode="_-* #,##0_-;\-* #,##0_-;_-* &quot;-&quot;??_-;_-@_-">
                  <c:v>16073.302</c:v>
                </c:pt>
                <c:pt idx="29" formatCode="_-* #,##0_-;\-* #,##0_-;_-* &quot;-&quot;??_-;_-@_-">
                  <c:v>16115.035</c:v>
                </c:pt>
                <c:pt idx="30" formatCode="_-* #,##0_-;\-* #,##0_-;_-* &quot;-&quot;??_-;_-@_-">
                  <c:v>16156.537</c:v>
                </c:pt>
                <c:pt idx="31" formatCode="_-* #,##0_-;\-* #,##0_-;_-* &quot;-&quot;??_-;_-@_-">
                  <c:v>16197.867</c:v>
                </c:pt>
                <c:pt idx="32" formatCode="_-* #,##0_-;\-* #,##0_-;_-* &quot;-&quot;??_-;_-@_-">
                  <c:v>16238.996999999999</c:v>
                </c:pt>
                <c:pt idx="33" formatCode="_-* #,##0_-;\-* #,##0_-;_-* &quot;-&quot;??_-;_-@_-">
                  <c:v>16279.954</c:v>
                </c:pt>
                <c:pt idx="34" formatCode="_-* #,##0_-;\-* #,##0_-;_-* &quot;-&quot;??_-;_-@_-">
                  <c:v>16320.74</c:v>
                </c:pt>
                <c:pt idx="35" formatCode="_-* #,##0_-;\-* #,##0_-;_-* &quot;-&quot;??_-;_-@_-">
                  <c:v>16361.352999999999</c:v>
                </c:pt>
                <c:pt idx="36" formatCode="_-* #,##0_-;\-* #,##0_-;_-* &quot;-&quot;??_-;_-@_-">
                  <c:v>16401.791000000001</c:v>
                </c:pt>
              </c:numCache>
            </c:numRef>
          </c:val>
          <c:extLst xmlns:c16r2="http://schemas.microsoft.com/office/drawing/2015/06/chart">
            <c:ext xmlns:c16="http://schemas.microsoft.com/office/drawing/2014/chart" uri="{C3380CC4-5D6E-409C-BE32-E72D297353CC}">
              <c16:uniqueId val="{00000009-0012-4892-BBF0-6F108A86A9F6}"/>
            </c:ext>
          </c:extLst>
        </c:ser>
        <c:ser>
          <c:idx val="11"/>
          <c:order val="10"/>
          <c:tx>
            <c:strRef>
              <c:f>'ES2'!$V$64</c:f>
              <c:strCache>
                <c:ptCount val="1"/>
                <c:pt idx="0">
                  <c:v>Other Renewables</c:v>
                </c:pt>
              </c:strCache>
            </c:strRef>
          </c:tx>
          <c:spPr>
            <a:solidFill>
              <a:srgbClr val="92D050"/>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'ES2'!$W$64:$BG$64</c:f>
              <c:numCache>
                <c:formatCode>#,##0.0</c:formatCode>
                <c:ptCount val="37"/>
                <c:pt idx="3" formatCode="_-* #,##0_-;\-* #,##0_-;_-* &quot;-&quot;??_-;_-@_-">
                  <c:v>1813.4596578779992</c:v>
                </c:pt>
                <c:pt idx="4" formatCode="_-* #,##0_-;\-* #,##0_-;_-* &quot;-&quot;??_-;_-@_-">
                  <c:v>1862.3330000000001</c:v>
                </c:pt>
                <c:pt idx="5" formatCode="_-* #,##0_-;\-* #,##0_-;_-* &quot;-&quot;??_-;_-@_-">
                  <c:v>1872.624</c:v>
                </c:pt>
                <c:pt idx="6" formatCode="_-* #,##0_-;\-* #,##0_-;_-* &quot;-&quot;??_-;_-@_-">
                  <c:v>1882.3010000000004</c:v>
                </c:pt>
                <c:pt idx="7" formatCode="_-* #,##0_-;\-* #,##0_-;_-* &quot;-&quot;??_-;_-@_-">
                  <c:v>1894.4710000000002</c:v>
                </c:pt>
                <c:pt idx="8" formatCode="_-* #,##0_-;\-* #,##0_-;_-* &quot;-&quot;??_-;_-@_-">
                  <c:v>1950.1489999999999</c:v>
                </c:pt>
                <c:pt idx="9" formatCode="_-* #,##0_-;\-* #,##0_-;_-* &quot;-&quot;??_-;_-@_-">
                  <c:v>1959.8960000000002</c:v>
                </c:pt>
                <c:pt idx="10" formatCode="_-* #,##0_-;\-* #,##0_-;_-* &quot;-&quot;??_-;_-@_-">
                  <c:v>1964.1620000000003</c:v>
                </c:pt>
                <c:pt idx="11" formatCode="_-* #,##0_-;\-* #,##0_-;_-* &quot;-&quot;??_-;_-@_-">
                  <c:v>1966.2490000000003</c:v>
                </c:pt>
                <c:pt idx="12" formatCode="_-* #,##0_-;\-* #,##0_-;_-* &quot;-&quot;??_-;_-@_-">
                  <c:v>1993.116</c:v>
                </c:pt>
                <c:pt idx="13" formatCode="_-* #,##0_-;\-* #,##0_-;_-* &quot;-&quot;??_-;_-@_-">
                  <c:v>2004.9109999999998</c:v>
                </c:pt>
                <c:pt idx="14" formatCode="_-* #,##0_-;\-* #,##0_-;_-* &quot;-&quot;??_-;_-@_-">
                  <c:v>2023.4859999999999</c:v>
                </c:pt>
                <c:pt idx="15" formatCode="_-* #,##0_-;\-* #,##0_-;_-* &quot;-&quot;??_-;_-@_-">
                  <c:v>2032.6799999999998</c:v>
                </c:pt>
                <c:pt idx="16" formatCode="_-* #,##0_-;\-* #,##0_-;_-* &quot;-&quot;??_-;_-@_-">
                  <c:v>2092.0549999999998</c:v>
                </c:pt>
                <c:pt idx="17" formatCode="_-* #,##0_-;\-* #,##0_-;_-* &quot;-&quot;??_-;_-@_-">
                  <c:v>2128.9870000000001</c:v>
                </c:pt>
                <c:pt idx="18" formatCode="_-* #,##0_-;\-* #,##0_-;_-* &quot;-&quot;??_-;_-@_-">
                  <c:v>2165.7800000000002</c:v>
                </c:pt>
                <c:pt idx="19" formatCode="_-* #,##0_-;\-* #,##0_-;_-* &quot;-&quot;??_-;_-@_-">
                  <c:v>2201.1960000000004</c:v>
                </c:pt>
                <c:pt idx="20" formatCode="_-* #,##0_-;\-* #,##0_-;_-* &quot;-&quot;??_-;_-@_-">
                  <c:v>2264.2939999999999</c:v>
                </c:pt>
                <c:pt idx="21" formatCode="_-* #,##0_-;\-* #,##0_-;_-* &quot;-&quot;??_-;_-@_-">
                  <c:v>2293.8879999999999</c:v>
                </c:pt>
                <c:pt idx="22" formatCode="_-* #,##0_-;\-* #,##0_-;_-* &quot;-&quot;??_-;_-@_-">
                  <c:v>2313.3040000000001</c:v>
                </c:pt>
                <c:pt idx="23" formatCode="_-* #,##0_-;\-* #,##0_-;_-* &quot;-&quot;??_-;_-@_-">
                  <c:v>2346.92</c:v>
                </c:pt>
                <c:pt idx="24" formatCode="_-* #,##0_-;\-* #,##0_-;_-* &quot;-&quot;??_-;_-@_-">
                  <c:v>2364.9459999999999</c:v>
                </c:pt>
                <c:pt idx="25" formatCode="_-* #,##0_-;\-* #,##0_-;_-* &quot;-&quot;??_-;_-@_-">
                  <c:v>2379.1759999999999</c:v>
                </c:pt>
                <c:pt idx="26" formatCode="_-* #,##0_-;\-* #,##0_-;_-* &quot;-&quot;??_-;_-@_-">
                  <c:v>2389.8240000000001</c:v>
                </c:pt>
                <c:pt idx="27" formatCode="_-* #,##0_-;\-* #,##0_-;_-* &quot;-&quot;??_-;_-@_-">
                  <c:v>2408.5440000000003</c:v>
                </c:pt>
                <c:pt idx="28" formatCode="_-* #,##0_-;\-* #,##0_-;_-* &quot;-&quot;??_-;_-@_-">
                  <c:v>2430.3599999999997</c:v>
                </c:pt>
                <c:pt idx="29" formatCode="_-* #,##0_-;\-* #,##0_-;_-* &quot;-&quot;??_-;_-@_-">
                  <c:v>2454.1759999999999</c:v>
                </c:pt>
                <c:pt idx="30" formatCode="_-* #,##0_-;\-* #,##0_-;_-* &quot;-&quot;??_-;_-@_-">
                  <c:v>2480.3199999999997</c:v>
                </c:pt>
                <c:pt idx="31" formatCode="_-* #,##0_-;\-* #,##0_-;_-* &quot;-&quot;??_-;_-@_-">
                  <c:v>2507.2170000000001</c:v>
                </c:pt>
                <c:pt idx="32" formatCode="_-* #,##0_-;\-* #,##0_-;_-* &quot;-&quot;??_-;_-@_-">
                  <c:v>2536.7199999999998</c:v>
                </c:pt>
                <c:pt idx="33" formatCode="_-* #,##0_-;\-* #,##0_-;_-* &quot;-&quot;??_-;_-@_-">
                  <c:v>2566.2459999999996</c:v>
                </c:pt>
                <c:pt idx="34" formatCode="_-* #,##0_-;\-* #,##0_-;_-* &quot;-&quot;??_-;_-@_-">
                  <c:v>2595.2489999999993</c:v>
                </c:pt>
                <c:pt idx="35" formatCode="_-* #,##0_-;\-* #,##0_-;_-* &quot;-&quot;??_-;_-@_-">
                  <c:v>2627.1479999999997</c:v>
                </c:pt>
                <c:pt idx="36" formatCode="_-* #,##0_-;\-* #,##0_-;_-* &quot;-&quot;??_-;_-@_-">
                  <c:v>2658.3059999999996</c:v>
                </c:pt>
              </c:numCache>
            </c:numRef>
          </c:val>
          <c:extLst xmlns:c16r2="http://schemas.microsoft.com/office/drawing/2015/06/chart">
            <c:ext xmlns:c16="http://schemas.microsoft.com/office/drawing/2014/chart" uri="{C3380CC4-5D6E-409C-BE32-E72D297353CC}">
              <c16:uniqueId val="{0000000A-0012-4892-BBF0-6F108A86A9F6}"/>
            </c:ext>
          </c:extLst>
        </c:ser>
        <c:ser>
          <c:idx val="12"/>
          <c:order val="11"/>
          <c:tx>
            <c:strRef>
              <c:f>'ES2'!$V$65</c:f>
              <c:strCache>
                <c:ptCount val="1"/>
                <c:pt idx="0">
                  <c:v>Other Thermal</c:v>
                </c:pt>
              </c:strCache>
            </c:strRef>
          </c:tx>
          <c:spPr>
            <a:solidFill>
              <a:srgbClr val="FFFF00"/>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'ES2'!$W$65:$BG$65</c:f>
              <c:numCache>
                <c:formatCode>#,##0.0</c:formatCode>
                <c:ptCount val="37"/>
                <c:pt idx="3" formatCode="_-* #,##0_-;\-* #,##0_-;_-* &quot;-&quot;??_-;_-@_-">
                  <c:v>1478.9609999999998</c:v>
                </c:pt>
                <c:pt idx="4" formatCode="_-* #,##0_-;\-* #,##0_-;_-* &quot;-&quot;??_-;_-@_-">
                  <c:v>1732.98</c:v>
                </c:pt>
                <c:pt idx="5" formatCode="_-* #,##0_-;\-* #,##0_-;_-* &quot;-&quot;??_-;_-@_-">
                  <c:v>1887.7090000000001</c:v>
                </c:pt>
                <c:pt idx="6" formatCode="_-* #,##0_-;\-* #,##0_-;_-* &quot;-&quot;??_-;_-@_-">
                  <c:v>1968.999</c:v>
                </c:pt>
                <c:pt idx="7" formatCode="_-* #,##0_-;\-* #,##0_-;_-* &quot;-&quot;??_-;_-@_-">
                  <c:v>2020</c:v>
                </c:pt>
                <c:pt idx="8" formatCode="_-* #,##0_-;\-* #,##0_-;_-* &quot;-&quot;??_-;_-@_-">
                  <c:v>1990.828</c:v>
                </c:pt>
                <c:pt idx="9" formatCode="_-* #,##0_-;\-* #,##0_-;_-* &quot;-&quot;??_-;_-@_-">
                  <c:v>2007.82</c:v>
                </c:pt>
                <c:pt idx="10" formatCode="_-* #,##0_-;\-* #,##0_-;_-* &quot;-&quot;??_-;_-@_-">
                  <c:v>2022.76</c:v>
                </c:pt>
                <c:pt idx="11" formatCode="_-* #,##0_-;\-* #,##0_-;_-* &quot;-&quot;??_-;_-@_-">
                  <c:v>1947.07</c:v>
                </c:pt>
                <c:pt idx="12" formatCode="_-* #,##0_-;\-* #,##0_-;_-* &quot;-&quot;??_-;_-@_-">
                  <c:v>1794.921</c:v>
                </c:pt>
                <c:pt idx="13" formatCode="_-* #,##0_-;\-* #,##0_-;_-* &quot;-&quot;??_-;_-@_-">
                  <c:v>1698.9280000000001</c:v>
                </c:pt>
                <c:pt idx="14" formatCode="_-* #,##0_-;\-* #,##0_-;_-* &quot;-&quot;??_-;_-@_-">
                  <c:v>1544.8109999999999</c:v>
                </c:pt>
                <c:pt idx="15" formatCode="_-* #,##0_-;\-* #,##0_-;_-* &quot;-&quot;??_-;_-@_-">
                  <c:v>1324.6010000000001</c:v>
                </c:pt>
                <c:pt idx="16" formatCode="_-* #,##0_-;\-* #,##0_-;_-* &quot;-&quot;??_-;_-@_-">
                  <c:v>1134.52</c:v>
                </c:pt>
                <c:pt idx="17" formatCode="_-* #,##0_-;\-* #,##0_-;_-* &quot;-&quot;??_-;_-@_-">
                  <c:v>977.73099999999999</c:v>
                </c:pt>
                <c:pt idx="18" formatCode="_-* #,##0_-;\-* #,##0_-;_-* &quot;-&quot;??_-;_-@_-">
                  <c:v>879.19100000000003</c:v>
                </c:pt>
                <c:pt idx="19" formatCode="_-* #,##0_-;\-* #,##0_-;_-* &quot;-&quot;??_-;_-@_-">
                  <c:v>817.38099999999997</c:v>
                </c:pt>
                <c:pt idx="20" formatCode="_-* #,##0_-;\-* #,##0_-;_-* &quot;-&quot;??_-;_-@_-">
                  <c:v>807.21</c:v>
                </c:pt>
                <c:pt idx="21" formatCode="_-* #,##0_-;\-* #,##0_-;_-* &quot;-&quot;??_-;_-@_-">
                  <c:v>788.38099999999997</c:v>
                </c:pt>
                <c:pt idx="22" formatCode="_-* #,##0_-;\-* #,##0_-;_-* &quot;-&quot;??_-;_-@_-">
                  <c:v>777.27</c:v>
                </c:pt>
                <c:pt idx="23" formatCode="_-* #,##0_-;\-* #,##0_-;_-* &quot;-&quot;??_-;_-@_-">
                  <c:v>771.07899999999995</c:v>
                </c:pt>
                <c:pt idx="24" formatCode="_-* #,##0_-;\-* #,##0_-;_-* &quot;-&quot;??_-;_-@_-">
                  <c:v>768.56099999999992</c:v>
                </c:pt>
                <c:pt idx="25" formatCode="_-* #,##0_-;\-* #,##0_-;_-* &quot;-&quot;??_-;_-@_-">
                  <c:v>767.75800000000004</c:v>
                </c:pt>
                <c:pt idx="26" formatCode="_-* #,##0_-;\-* #,##0_-;_-* &quot;-&quot;??_-;_-@_-">
                  <c:v>767.75800000000004</c:v>
                </c:pt>
                <c:pt idx="27" formatCode="_-* #,##0_-;\-* #,##0_-;_-* &quot;-&quot;??_-;_-@_-">
                  <c:v>767.75800000000004</c:v>
                </c:pt>
                <c:pt idx="28" formatCode="_-* #,##0_-;\-* #,##0_-;_-* &quot;-&quot;??_-;_-@_-">
                  <c:v>767.75800000000004</c:v>
                </c:pt>
                <c:pt idx="29" formatCode="_-* #,##0_-;\-* #,##0_-;_-* &quot;-&quot;??_-;_-@_-">
                  <c:v>767.75800000000004</c:v>
                </c:pt>
                <c:pt idx="30" formatCode="_-* #,##0_-;\-* #,##0_-;_-* &quot;-&quot;??_-;_-@_-">
                  <c:v>767.75800000000004</c:v>
                </c:pt>
                <c:pt idx="31" formatCode="_-* #,##0_-;\-* #,##0_-;_-* &quot;-&quot;??_-;_-@_-">
                  <c:v>767.75800000000004</c:v>
                </c:pt>
                <c:pt idx="32" formatCode="_-* #,##0_-;\-* #,##0_-;_-* &quot;-&quot;??_-;_-@_-">
                  <c:v>767.75800000000004</c:v>
                </c:pt>
                <c:pt idx="33" formatCode="_-* #,##0_-;\-* #,##0_-;_-* &quot;-&quot;??_-;_-@_-">
                  <c:v>767.75800000000004</c:v>
                </c:pt>
                <c:pt idx="34" formatCode="_-* #,##0_-;\-* #,##0_-;_-* &quot;-&quot;??_-;_-@_-">
                  <c:v>767.75800000000004</c:v>
                </c:pt>
                <c:pt idx="35" formatCode="_-* #,##0_-;\-* #,##0_-;_-* &quot;-&quot;??_-;_-@_-">
                  <c:v>767.75800000000004</c:v>
                </c:pt>
                <c:pt idx="36" formatCode="_-* #,##0_-;\-* #,##0_-;_-* &quot;-&quot;??_-;_-@_-">
                  <c:v>767.75800000000004</c:v>
                </c:pt>
              </c:numCache>
            </c:numRef>
          </c:val>
          <c:extLst xmlns:c16r2="http://schemas.microsoft.com/office/drawing/2015/06/chart">
            <c:ext xmlns:c16="http://schemas.microsoft.com/office/drawing/2014/chart" uri="{C3380CC4-5D6E-409C-BE32-E72D297353CC}">
              <c16:uniqueId val="{0000000B-0012-4892-BBF0-6F108A86A9F6}"/>
            </c:ext>
          </c:extLst>
        </c:ser>
        <c:ser>
          <c:idx val="13"/>
          <c:order val="12"/>
          <c:tx>
            <c:strRef>
              <c:f>'ES2'!$V$66</c:f>
              <c:strCache>
                <c:ptCount val="1"/>
                <c:pt idx="0">
                  <c:v>Solar</c:v>
                </c:pt>
              </c:strCache>
            </c:strRef>
          </c:tx>
          <c:spPr>
            <a:solidFill>
              <a:schemeClr val="bg2">
                <a:lumMod val="50000"/>
              </a:schemeClr>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'ES2'!$W$66:$BG$66</c:f>
              <c:numCache>
                <c:formatCode>#,##0.0</c:formatCode>
                <c:ptCount val="37"/>
                <c:pt idx="3" formatCode="_-* #,##0_-;\-* #,##0_-;_-* &quot;-&quot;??_-;_-@_-">
                  <c:v>12403.82478006999</c:v>
                </c:pt>
                <c:pt idx="4" formatCode="_-* #,##0_-;\-* #,##0_-;_-* &quot;-&quot;??_-;_-@_-">
                  <c:v>12933.75</c:v>
                </c:pt>
                <c:pt idx="5" formatCode="_-* #,##0_-;\-* #,##0_-;_-* &quot;-&quot;??_-;_-@_-">
                  <c:v>13346.26</c:v>
                </c:pt>
                <c:pt idx="6" formatCode="_-* #,##0_-;\-* #,##0_-;_-* &quot;-&quot;??_-;_-@_-">
                  <c:v>13672.59</c:v>
                </c:pt>
                <c:pt idx="7" formatCode="_-* #,##0_-;\-* #,##0_-;_-* &quot;-&quot;??_-;_-@_-">
                  <c:v>13907.57</c:v>
                </c:pt>
                <c:pt idx="8" formatCode="_-* #,##0_-;\-* #,##0_-;_-* &quot;-&quot;??_-;_-@_-">
                  <c:v>14125.07</c:v>
                </c:pt>
                <c:pt idx="9" formatCode="_-* #,##0_-;\-* #,##0_-;_-* &quot;-&quot;??_-;_-@_-">
                  <c:v>14327.51</c:v>
                </c:pt>
                <c:pt idx="10" formatCode="_-* #,##0_-;\-* #,##0_-;_-* &quot;-&quot;??_-;_-@_-">
                  <c:v>14525.32</c:v>
                </c:pt>
                <c:pt idx="11" formatCode="_-* #,##0_-;\-* #,##0_-;_-* &quot;-&quot;??_-;_-@_-">
                  <c:v>14731.98</c:v>
                </c:pt>
                <c:pt idx="12" formatCode="_-* #,##0_-;\-* #,##0_-;_-* &quot;-&quot;??_-;_-@_-">
                  <c:v>14959.56</c:v>
                </c:pt>
                <c:pt idx="13" formatCode="_-* #,##0_-;\-* #,##0_-;_-* &quot;-&quot;??_-;_-@_-">
                  <c:v>15256.1</c:v>
                </c:pt>
                <c:pt idx="14" formatCode="_-* #,##0_-;\-* #,##0_-;_-* &quot;-&quot;??_-;_-@_-">
                  <c:v>15601.36</c:v>
                </c:pt>
                <c:pt idx="15" formatCode="_-* #,##0_-;\-* #,##0_-;_-* &quot;-&quot;??_-;_-@_-">
                  <c:v>15989.64</c:v>
                </c:pt>
                <c:pt idx="16" formatCode="_-* #,##0_-;\-* #,##0_-;_-* &quot;-&quot;??_-;_-@_-">
                  <c:v>16428.8</c:v>
                </c:pt>
                <c:pt idx="17" formatCode="_-* #,##0_-;\-* #,##0_-;_-* &quot;-&quot;??_-;_-@_-">
                  <c:v>16930.12</c:v>
                </c:pt>
                <c:pt idx="18" formatCode="_-* #,##0_-;\-* #,##0_-;_-* &quot;-&quot;??_-;_-@_-">
                  <c:v>17625.310000000001</c:v>
                </c:pt>
                <c:pt idx="19" formatCode="_-* #,##0_-;\-* #,##0_-;_-* &quot;-&quot;??_-;_-@_-">
                  <c:v>18760.939999999999</c:v>
                </c:pt>
                <c:pt idx="20" formatCode="_-* #,##0_-;\-* #,##0_-;_-* &quot;-&quot;??_-;_-@_-">
                  <c:v>20123.23</c:v>
                </c:pt>
                <c:pt idx="21" formatCode="_-* #,##0_-;\-* #,##0_-;_-* &quot;-&quot;??_-;_-@_-">
                  <c:v>21850.42</c:v>
                </c:pt>
                <c:pt idx="22" formatCode="_-* #,##0_-;\-* #,##0_-;_-* &quot;-&quot;??_-;_-@_-">
                  <c:v>23350.66</c:v>
                </c:pt>
                <c:pt idx="23" formatCode="_-* #,##0_-;\-* #,##0_-;_-* &quot;-&quot;??_-;_-@_-">
                  <c:v>24440.2</c:v>
                </c:pt>
                <c:pt idx="24" formatCode="_-* #,##0_-;\-* #,##0_-;_-* &quot;-&quot;??_-;_-@_-">
                  <c:v>25079.3</c:v>
                </c:pt>
                <c:pt idx="25" formatCode="_-* #,##0_-;\-* #,##0_-;_-* &quot;-&quot;??_-;_-@_-">
                  <c:v>25523.64</c:v>
                </c:pt>
                <c:pt idx="26" formatCode="_-* #,##0_-;\-* #,##0_-;_-* &quot;-&quot;??_-;_-@_-">
                  <c:v>25896.94</c:v>
                </c:pt>
                <c:pt idx="27" formatCode="_-* #,##0_-;\-* #,##0_-;_-* &quot;-&quot;??_-;_-@_-">
                  <c:v>26170.720000000001</c:v>
                </c:pt>
                <c:pt idx="28" formatCode="_-* #,##0_-;\-* #,##0_-;_-* &quot;-&quot;??_-;_-@_-">
                  <c:v>26379.93</c:v>
                </c:pt>
                <c:pt idx="29" formatCode="_-* #,##0_-;\-* #,##0_-;_-* &quot;-&quot;??_-;_-@_-">
                  <c:v>26547.62</c:v>
                </c:pt>
                <c:pt idx="30" formatCode="_-* #,##0_-;\-* #,##0_-;_-* &quot;-&quot;??_-;_-@_-">
                  <c:v>26687.74</c:v>
                </c:pt>
                <c:pt idx="31" formatCode="_-* #,##0_-;\-* #,##0_-;_-* &quot;-&quot;??_-;_-@_-">
                  <c:v>26809.65</c:v>
                </c:pt>
                <c:pt idx="32" formatCode="_-* #,##0_-;\-* #,##0_-;_-* &quot;-&quot;??_-;_-@_-">
                  <c:v>26920.67</c:v>
                </c:pt>
                <c:pt idx="33" formatCode="_-* #,##0_-;\-* #,##0_-;_-* &quot;-&quot;??_-;_-@_-">
                  <c:v>27023.89</c:v>
                </c:pt>
                <c:pt idx="34" formatCode="_-* #,##0_-;\-* #,##0_-;_-* &quot;-&quot;??_-;_-@_-">
                  <c:v>27122.19</c:v>
                </c:pt>
                <c:pt idx="35" formatCode="_-* #,##0_-;\-* #,##0_-;_-* &quot;-&quot;??_-;_-@_-">
                  <c:v>27217.29</c:v>
                </c:pt>
                <c:pt idx="36" formatCode="_-* #,##0_-;\-* #,##0_-;_-* &quot;-&quot;??_-;_-@_-">
                  <c:v>27310.51</c:v>
                </c:pt>
              </c:numCache>
            </c:numRef>
          </c:val>
          <c:extLst xmlns:c16r2="http://schemas.microsoft.com/office/drawing/2015/06/chart">
            <c:ext xmlns:c16="http://schemas.microsoft.com/office/drawing/2014/chart" uri="{C3380CC4-5D6E-409C-BE32-E72D297353CC}">
              <c16:uniqueId val="{0000000C-0012-4892-BBF0-6F108A86A9F6}"/>
            </c:ext>
          </c:extLst>
        </c:ser>
        <c:ser>
          <c:idx val="14"/>
          <c:order val="13"/>
          <c:tx>
            <c:strRef>
              <c:f>'ES2'!$V$67</c:f>
              <c:strCache>
                <c:ptCount val="1"/>
                <c:pt idx="0">
                  <c:v>Storage</c:v>
                </c:pt>
              </c:strCache>
            </c:strRef>
          </c:tx>
          <c:spPr>
            <a:solidFill>
              <a:schemeClr val="accent3">
                <a:lumMod val="75000"/>
              </a:schemeClr>
            </a:solidFill>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'ES2'!$W$67:$BG$67</c:f>
              <c:numCache>
                <c:formatCode>#,##0.0</c:formatCode>
                <c:ptCount val="37"/>
                <c:pt idx="3" formatCode="_-* #,##0_-;\-* #,##0_-;_-* &quot;-&quot;??_-;_-@_-">
                  <c:v>2939.6590000000001</c:v>
                </c:pt>
                <c:pt idx="4" formatCode="_-* #,##0_-;\-* #,##0_-;_-* &quot;-&quot;??_-;_-@_-">
                  <c:v>3403.75</c:v>
                </c:pt>
                <c:pt idx="5" formatCode="_-* #,##0_-;\-* #,##0_-;_-* &quot;-&quot;??_-;_-@_-">
                  <c:v>3683.453</c:v>
                </c:pt>
                <c:pt idx="6" formatCode="_-* #,##0_-;\-* #,##0_-;_-* &quot;-&quot;??_-;_-@_-">
                  <c:v>3815.491</c:v>
                </c:pt>
                <c:pt idx="7" formatCode="_-* #,##0_-;\-* #,##0_-;_-* &quot;-&quot;??_-;_-@_-">
                  <c:v>4117.9629999999997</c:v>
                </c:pt>
                <c:pt idx="8" formatCode="_-* #,##0_-;\-* #,##0_-;_-* &quot;-&quot;??_-;_-@_-">
                  <c:v>4158.1620000000003</c:v>
                </c:pt>
                <c:pt idx="9" formatCode="_-* #,##0_-;\-* #,##0_-;_-* &quot;-&quot;??_-;_-@_-">
                  <c:v>4206.3109999999997</c:v>
                </c:pt>
                <c:pt idx="10" formatCode="_-* #,##0_-;\-* #,##0_-;_-* &quot;-&quot;??_-;_-@_-">
                  <c:v>4336.4709999999995</c:v>
                </c:pt>
                <c:pt idx="11" formatCode="_-* #,##0_-;\-* #,##0_-;_-* &quot;-&quot;??_-;_-@_-">
                  <c:v>4575.5730000000003</c:v>
                </c:pt>
                <c:pt idx="12" formatCode="_-* #,##0_-;\-* #,##0_-;_-* &quot;-&quot;??_-;_-@_-">
                  <c:v>4629.1229999999996</c:v>
                </c:pt>
                <c:pt idx="13" formatCode="_-* #,##0_-;\-* #,##0_-;_-* &quot;-&quot;??_-;_-@_-">
                  <c:v>5291.951</c:v>
                </c:pt>
                <c:pt idx="14" formatCode="_-* #,##0_-;\-* #,##0_-;_-* &quot;-&quot;??_-;_-@_-">
                  <c:v>5325.1040000000003</c:v>
                </c:pt>
                <c:pt idx="15" formatCode="_-* #,##0_-;\-* #,##0_-;_-* &quot;-&quot;??_-;_-@_-">
                  <c:v>5366.1720000000005</c:v>
                </c:pt>
                <c:pt idx="16" formatCode="_-* #,##0_-;\-* #,##0_-;_-* &quot;-&quot;??_-;_-@_-">
                  <c:v>5920.1639999999998</c:v>
                </c:pt>
                <c:pt idx="17" formatCode="_-* #,##0_-;\-* #,##0_-;_-* &quot;-&quot;??_-;_-@_-">
                  <c:v>6078.5599999999995</c:v>
                </c:pt>
                <c:pt idx="18" formatCode="_-* #,##0_-;\-* #,##0_-;_-* &quot;-&quot;??_-;_-@_-">
                  <c:v>6296.6210000000001</c:v>
                </c:pt>
                <c:pt idx="19" formatCode="_-* #,##0_-;\-* #,##0_-;_-* &quot;-&quot;??_-;_-@_-">
                  <c:v>6458.5720000000001</c:v>
                </c:pt>
                <c:pt idx="20" formatCode="_-* #,##0_-;\-* #,##0_-;_-* &quot;-&quot;??_-;_-@_-">
                  <c:v>6677.8710000000001</c:v>
                </c:pt>
                <c:pt idx="21" formatCode="_-* #,##0_-;\-* #,##0_-;_-* &quot;-&quot;??_-;_-@_-">
                  <c:v>6939.5529999999999</c:v>
                </c:pt>
                <c:pt idx="22" formatCode="_-* #,##0_-;\-* #,##0_-;_-* &quot;-&quot;??_-;_-@_-">
                  <c:v>7087.6730000000007</c:v>
                </c:pt>
                <c:pt idx="23" formatCode="_-* #,##0_-;\-* #,##0_-;_-* &quot;-&quot;??_-;_-@_-">
                  <c:v>7428.5529999999999</c:v>
                </c:pt>
                <c:pt idx="24" formatCode="_-* #,##0_-;\-* #,##0_-;_-* &quot;-&quot;??_-;_-@_-">
                  <c:v>7820.1720000000005</c:v>
                </c:pt>
                <c:pt idx="25" formatCode="_-* #,##0_-;\-* #,##0_-;_-* &quot;-&quot;??_-;_-@_-">
                  <c:v>7964.9920000000002</c:v>
                </c:pt>
                <c:pt idx="26" formatCode="_-* #,##0_-;\-* #,##0_-;_-* &quot;-&quot;??_-;_-@_-">
                  <c:v>8268.5319999999992</c:v>
                </c:pt>
                <c:pt idx="27" formatCode="_-* #,##0_-;\-* #,##0_-;_-* &quot;-&quot;??_-;_-@_-">
                  <c:v>8657.0109999999986</c:v>
                </c:pt>
                <c:pt idx="28" formatCode="_-* #,##0_-;\-* #,##0_-;_-* &quot;-&quot;??_-;_-@_-">
                  <c:v>8874.6899999999987</c:v>
                </c:pt>
                <c:pt idx="29" formatCode="_-* #,##0_-;\-* #,##0_-;_-* &quot;-&quot;??_-;_-@_-">
                  <c:v>9169.66</c:v>
                </c:pt>
                <c:pt idx="30" formatCode="_-* #,##0_-;\-* #,##0_-;_-* &quot;-&quot;??_-;_-@_-">
                  <c:v>9304.4209999999985</c:v>
                </c:pt>
                <c:pt idx="31" formatCode="_-* #,##0_-;\-* #,##0_-;_-* &quot;-&quot;??_-;_-@_-">
                  <c:v>9931.2380000000012</c:v>
                </c:pt>
                <c:pt idx="32" formatCode="_-* #,##0_-;\-* #,##0_-;_-* &quot;-&quot;??_-;_-@_-">
                  <c:v>10230.319</c:v>
                </c:pt>
                <c:pt idx="33" formatCode="_-* #,##0_-;\-* #,##0_-;_-* &quot;-&quot;??_-;_-@_-">
                  <c:v>10696.016</c:v>
                </c:pt>
                <c:pt idx="34" formatCode="_-* #,##0_-;\-* #,##0_-;_-* &quot;-&quot;??_-;_-@_-">
                  <c:v>11095.159</c:v>
                </c:pt>
                <c:pt idx="35" formatCode="_-* #,##0_-;\-* #,##0_-;_-* &quot;-&quot;??_-;_-@_-">
                  <c:v>11478.77</c:v>
                </c:pt>
                <c:pt idx="36" formatCode="_-* #,##0_-;\-* #,##0_-;_-* &quot;-&quot;??_-;_-@_-">
                  <c:v>11817.029999999999</c:v>
                </c:pt>
              </c:numCache>
            </c:numRef>
          </c:val>
          <c:extLst xmlns:c16r2="http://schemas.microsoft.com/office/drawing/2015/06/chart">
            <c:ext xmlns:c16="http://schemas.microsoft.com/office/drawing/2014/chart" uri="{C3380CC4-5D6E-409C-BE32-E72D297353CC}">
              <c16:uniqueId val="{0000000D-0012-4892-BBF0-6F108A86A9F6}"/>
            </c:ext>
          </c:extLst>
        </c:ser>
        <c:ser>
          <c:idx val="0"/>
          <c:order val="14"/>
          <c:tx>
            <c:strRef>
              <c:f>'ES2'!$V$68</c:f>
              <c:strCache>
                <c:ptCount val="1"/>
                <c:pt idx="0">
                  <c:v>Vehicle to grid</c:v>
                </c:pt>
              </c:strCache>
            </c:strRef>
          </c:tx>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'ES2'!$W$68:$BG$68</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9.9610000000000003</c:v>
                </c:pt>
                <c:pt idx="12" formatCode="_-* #,##0_-;\-* #,##0_-;_-* &quot;-&quot;??_-;_-@_-">
                  <c:v>25.010999999999999</c:v>
                </c:pt>
                <c:pt idx="13" formatCode="_-* #,##0_-;\-* #,##0_-;_-* &quot;-&quot;??_-;_-@_-">
                  <c:v>47.117000000000004</c:v>
                </c:pt>
                <c:pt idx="14" formatCode="_-* #,##0_-;\-* #,##0_-;_-* &quot;-&quot;??_-;_-@_-">
                  <c:v>79.093000000000004</c:v>
                </c:pt>
                <c:pt idx="15" formatCode="_-* #,##0_-;\-* #,##0_-;_-* &quot;-&quot;??_-;_-@_-">
                  <c:v>124.57900000000001</c:v>
                </c:pt>
                <c:pt idx="16" formatCode="_-* #,##0_-;\-* #,##0_-;_-* &quot;-&quot;??_-;_-@_-">
                  <c:v>198.84900000000002</c:v>
                </c:pt>
                <c:pt idx="17" formatCode="_-* #,##0_-;\-* #,##0_-;_-* &quot;-&quot;??_-;_-@_-">
                  <c:v>316.12</c:v>
                </c:pt>
                <c:pt idx="18" formatCode="_-* #,##0_-;\-* #,##0_-;_-* &quot;-&quot;??_-;_-@_-">
                  <c:v>480.27699999999999</c:v>
                </c:pt>
                <c:pt idx="19" formatCode="_-* #,##0_-;\-* #,##0_-;_-* &quot;-&quot;??_-;_-@_-">
                  <c:v>705.41800000000001</c:v>
                </c:pt>
                <c:pt idx="20" formatCode="_-* #,##0_-;\-* #,##0_-;_-* &quot;-&quot;??_-;_-@_-">
                  <c:v>1008.35</c:v>
                </c:pt>
                <c:pt idx="21" formatCode="_-* #,##0_-;\-* #,##0_-;_-* &quot;-&quot;??_-;_-@_-">
                  <c:v>1406.741</c:v>
                </c:pt>
                <c:pt idx="22" formatCode="_-* #,##0_-;\-* #,##0_-;_-* &quot;-&quot;??_-;_-@_-">
                  <c:v>1918.0140000000001</c:v>
                </c:pt>
                <c:pt idx="23" formatCode="_-* #,##0_-;\-* #,##0_-;_-* &quot;-&quot;??_-;_-@_-">
                  <c:v>2556.9740000000002</c:v>
                </c:pt>
                <c:pt idx="24" formatCode="_-* #,##0_-;\-* #,##0_-;_-* &quot;-&quot;??_-;_-@_-">
                  <c:v>3331.223</c:v>
                </c:pt>
                <c:pt idx="25" formatCode="_-* #,##0_-;\-* #,##0_-;_-* &quot;-&quot;??_-;_-@_-">
                  <c:v>4239.97</c:v>
                </c:pt>
                <c:pt idx="26" formatCode="_-* #,##0_-;\-* #,##0_-;_-* &quot;-&quot;??_-;_-@_-">
                  <c:v>5269.7330000000002</c:v>
                </c:pt>
                <c:pt idx="27" formatCode="_-* #,##0_-;\-* #,##0_-;_-* &quot;-&quot;??_-;_-@_-">
                  <c:v>6395.3540000000003</c:v>
                </c:pt>
                <c:pt idx="28" formatCode="_-* #,##0_-;\-* #,##0_-;_-* &quot;-&quot;??_-;_-@_-">
                  <c:v>7582.8060000000005</c:v>
                </c:pt>
                <c:pt idx="29" formatCode="_-* #,##0_-;\-* #,##0_-;_-* &quot;-&quot;??_-;_-@_-">
                  <c:v>8791.6219999999994</c:v>
                </c:pt>
                <c:pt idx="30" formatCode="_-* #,##0_-;\-* #,##0_-;_-* &quot;-&quot;??_-;_-@_-">
                  <c:v>9983.0149999999994</c:v>
                </c:pt>
                <c:pt idx="31" formatCode="_-* #,##0_-;\-* #,##0_-;_-* &quot;-&quot;??_-;_-@_-">
                  <c:v>11125.163</c:v>
                </c:pt>
                <c:pt idx="32" formatCode="_-* #,##0_-;\-* #,##0_-;_-* &quot;-&quot;??_-;_-@_-">
                  <c:v>12197.108</c:v>
                </c:pt>
                <c:pt idx="33" formatCode="_-* #,##0_-;\-* #,##0_-;_-* &quot;-&quot;??_-;_-@_-">
                  <c:v>13187.782999999999</c:v>
                </c:pt>
                <c:pt idx="34" formatCode="_-* #,##0_-;\-* #,##0_-;_-* &quot;-&quot;??_-;_-@_-">
                  <c:v>14095.704</c:v>
                </c:pt>
                <c:pt idx="35" formatCode="_-* #,##0_-;\-* #,##0_-;_-* &quot;-&quot;??_-;_-@_-">
                  <c:v>14925.127</c:v>
                </c:pt>
                <c:pt idx="36" formatCode="_-* #,##0_-;\-* #,##0_-;_-* &quot;-&quot;??_-;_-@_-">
                  <c:v>15553.58</c:v>
                </c:pt>
              </c:numCache>
            </c:numRef>
          </c:val>
          <c:extLst xmlns:c16r2="http://schemas.microsoft.com/office/drawing/2015/06/chart">
            <c:ext xmlns:c16="http://schemas.microsoft.com/office/drawing/2014/chart" uri="{C3380CC4-5D6E-409C-BE32-E72D297353CC}">
              <c16:uniqueId val="{00000000-41E0-401F-AF19-5E48B3AD0615}"/>
            </c:ext>
          </c:extLst>
        </c:ser>
        <c:ser>
          <c:idx val="16"/>
          <c:order val="15"/>
          <c:tx>
            <c:strRef>
              <c:f>'ES2'!$V$69</c:f>
              <c:strCache>
                <c:ptCount val="1"/>
                <c:pt idx="0">
                  <c:v>Waste</c:v>
                </c:pt>
              </c:strCache>
            </c:strRef>
          </c:tx>
          <c:spPr>
            <a:solidFill>
              <a:schemeClr val="accent2">
                <a:lumMod val="20000"/>
                <a:lumOff val="80000"/>
              </a:schemeClr>
            </a:solidFill>
            <a:ln w="34925">
              <a:noFill/>
              <a:prstDash val="solid"/>
            </a:ln>
          </c:spP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'ES2'!$W$69:$BG$69</c:f>
              <c:numCache>
                <c:formatCode>#,##0.0</c:formatCode>
                <c:ptCount val="37"/>
                <c:pt idx="3" formatCode="_-* #,##0_-;\-* #,##0_-;_-* &quot;-&quot;??_-;_-@_-">
                  <c:v>1305.2460000000001</c:v>
                </c:pt>
                <c:pt idx="4" formatCode="_-* #,##0_-;\-* #,##0_-;_-* &quot;-&quot;??_-;_-@_-">
                  <c:v>1375.1010000000001</c:v>
                </c:pt>
                <c:pt idx="5" formatCode="_-* #,##0_-;\-* #,##0_-;_-* &quot;-&quot;??_-;_-@_-">
                  <c:v>1488.4829999999999</c:v>
                </c:pt>
                <c:pt idx="6" formatCode="_-* #,##0_-;\-* #,##0_-;_-* &quot;-&quot;??_-;_-@_-">
                  <c:v>1533.9279999999999</c:v>
                </c:pt>
                <c:pt idx="7" formatCode="_-* #,##0_-;\-* #,##0_-;_-* &quot;-&quot;??_-;_-@_-">
                  <c:v>1628.6590000000001</c:v>
                </c:pt>
                <c:pt idx="8" formatCode="_-* #,##0_-;\-* #,##0_-;_-* &quot;-&quot;??_-;_-@_-">
                  <c:v>1645.3520000000001</c:v>
                </c:pt>
                <c:pt idx="9" formatCode="_-* #,##0_-;\-* #,##0_-;_-* &quot;-&quot;??_-;_-@_-">
                  <c:v>1660.51</c:v>
                </c:pt>
                <c:pt idx="10" formatCode="_-* #,##0_-;\-* #,##0_-;_-* &quot;-&quot;??_-;_-@_-">
                  <c:v>1672.5889999999999</c:v>
                </c:pt>
                <c:pt idx="11" formatCode="_-* #,##0_-;\-* #,##0_-;_-* &quot;-&quot;??_-;_-@_-">
                  <c:v>1683.3020000000001</c:v>
                </c:pt>
                <c:pt idx="12" formatCode="_-* #,##0_-;\-* #,##0_-;_-* &quot;-&quot;??_-;_-@_-">
                  <c:v>1692.7570000000001</c:v>
                </c:pt>
                <c:pt idx="13" formatCode="_-* #,##0_-;\-* #,##0_-;_-* &quot;-&quot;??_-;_-@_-">
                  <c:v>1701.009</c:v>
                </c:pt>
                <c:pt idx="14" formatCode="_-* #,##0_-;\-* #,##0_-;_-* &quot;-&quot;??_-;_-@_-">
                  <c:v>1741.431</c:v>
                </c:pt>
                <c:pt idx="15" formatCode="_-* #,##0_-;\-* #,##0_-;_-* &quot;-&quot;??_-;_-@_-">
                  <c:v>1745.7809999999999</c:v>
                </c:pt>
                <c:pt idx="16" formatCode="_-* #,##0_-;\-* #,##0_-;_-* &quot;-&quot;??_-;_-@_-">
                  <c:v>1749.1799999999998</c:v>
                </c:pt>
                <c:pt idx="17" formatCode="_-* #,##0_-;\-* #,##0_-;_-* &quot;-&quot;??_-;_-@_-">
                  <c:v>1751.65</c:v>
                </c:pt>
                <c:pt idx="18" formatCode="_-* #,##0_-;\-* #,##0_-;_-* &quot;-&quot;??_-;_-@_-">
                  <c:v>1753.279</c:v>
                </c:pt>
                <c:pt idx="19" formatCode="_-* #,##0_-;\-* #,##0_-;_-* &quot;-&quot;??_-;_-@_-">
                  <c:v>1752.2910000000002</c:v>
                </c:pt>
                <c:pt idx="20" formatCode="_-* #,##0_-;\-* #,##0_-;_-* &quot;-&quot;??_-;_-@_-">
                  <c:v>1748.8000000000002</c:v>
                </c:pt>
                <c:pt idx="21" formatCode="_-* #,##0_-;\-* #,##0_-;_-* &quot;-&quot;??_-;_-@_-">
                  <c:v>1745.0520000000001</c:v>
                </c:pt>
                <c:pt idx="22" formatCode="_-* #,##0_-;\-* #,##0_-;_-* &quot;-&quot;??_-;_-@_-">
                  <c:v>1741.069</c:v>
                </c:pt>
                <c:pt idx="23" formatCode="_-* #,##0_-;\-* #,##0_-;_-* &quot;-&quot;??_-;_-@_-">
                  <c:v>1736.8780000000002</c:v>
                </c:pt>
                <c:pt idx="24" formatCode="_-* #,##0_-;\-* #,##0_-;_-* &quot;-&quot;??_-;_-@_-">
                  <c:v>1732.481</c:v>
                </c:pt>
                <c:pt idx="25" formatCode="_-* #,##0_-;\-* #,##0_-;_-* &quot;-&quot;??_-;_-@_-">
                  <c:v>1727.8899999999999</c:v>
                </c:pt>
                <c:pt idx="26" formatCode="_-* #,##0_-;\-* #,##0_-;_-* &quot;-&quot;??_-;_-@_-">
                  <c:v>1723.13</c:v>
                </c:pt>
                <c:pt idx="27" formatCode="_-* #,##0_-;\-* #,##0_-;_-* &quot;-&quot;??_-;_-@_-">
                  <c:v>1718.23</c:v>
                </c:pt>
                <c:pt idx="28" formatCode="_-* #,##0_-;\-* #,##0_-;_-* &quot;-&quot;??_-;_-@_-">
                  <c:v>1713.16</c:v>
                </c:pt>
                <c:pt idx="29" formatCode="_-* #,##0_-;\-* #,##0_-;_-* &quot;-&quot;??_-;_-@_-">
                  <c:v>1707.971</c:v>
                </c:pt>
                <c:pt idx="30" formatCode="_-* #,##0_-;\-* #,##0_-;_-* &quot;-&quot;??_-;_-@_-">
                  <c:v>1702.65</c:v>
                </c:pt>
                <c:pt idx="31" formatCode="_-* #,##0_-;\-* #,##0_-;_-* &quot;-&quot;??_-;_-@_-">
                  <c:v>1697.221</c:v>
                </c:pt>
                <c:pt idx="32" formatCode="_-* #,##0_-;\-* #,##0_-;_-* &quot;-&quot;??_-;_-@_-">
                  <c:v>1691.6790000000001</c:v>
                </c:pt>
                <c:pt idx="33" formatCode="_-* #,##0_-;\-* #,##0_-;_-* &quot;-&quot;??_-;_-@_-">
                  <c:v>1686.049</c:v>
                </c:pt>
                <c:pt idx="34" formatCode="_-* #,##0_-;\-* #,##0_-;_-* &quot;-&quot;??_-;_-@_-">
                  <c:v>1680.3200000000002</c:v>
                </c:pt>
                <c:pt idx="35" formatCode="_-* #,##0_-;\-* #,##0_-;_-* &quot;-&quot;??_-;_-@_-">
                  <c:v>1674.5210000000002</c:v>
                </c:pt>
                <c:pt idx="36" formatCode="_-* #,##0_-;\-* #,##0_-;_-* &quot;-&quot;??_-;_-@_-">
                  <c:v>1668.6399999999999</c:v>
                </c:pt>
              </c:numCache>
            </c:numRef>
          </c:val>
          <c:extLst xmlns:c16r2="http://schemas.microsoft.com/office/drawing/2015/06/chart">
            <c:ext xmlns:c16="http://schemas.microsoft.com/office/drawing/2014/chart" uri="{C3380CC4-5D6E-409C-BE32-E72D297353CC}">
              <c16:uniqueId val="{0000000E-0012-4892-BBF0-6F108A86A9F6}"/>
            </c:ext>
          </c:extLst>
        </c:ser>
        <c:dLbls>
          <c:showLegendKey val="0"/>
          <c:showVal val="0"/>
          <c:showCatName val="0"/>
          <c:showSerName val="0"/>
          <c:showPercent val="0"/>
          <c:showBubbleSize val="0"/>
        </c:dLbls>
        <c:axId val="174625536"/>
        <c:axId val="174627072"/>
      </c:areaChart>
      <c:lineChart>
        <c:grouping val="standard"/>
        <c:varyColors val="0"/>
        <c:ser>
          <c:idx val="15"/>
          <c:order val="16"/>
          <c:tx>
            <c:strRef>
              <c:f>'ES2'!$V$71</c:f>
              <c:strCache>
                <c:ptCount val="1"/>
                <c:pt idx="0">
                  <c:v>Distributed+Microgen % of Total </c:v>
                </c:pt>
              </c:strCache>
            </c:strRef>
          </c:tx>
          <c:spPr>
            <a:ln w="28575">
              <a:solidFill>
                <a:schemeClr val="tx1"/>
              </a:solidFill>
              <a:prstDash val="solid"/>
            </a:ln>
          </c:spPr>
          <c:marker>
            <c:symbol val="none"/>
          </c:marker>
          <c:cat>
            <c:numRef>
              <c:f>'ES2'!$W$53:$BG$53</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'ES2'!$W$71:$BG$71</c:f>
              <c:numCache>
                <c:formatCode>#,##0.0</c:formatCode>
                <c:ptCount val="37"/>
                <c:pt idx="3" formatCode="0%">
                  <c:v>0.272403642973295</c:v>
                </c:pt>
                <c:pt idx="4" formatCode="0%">
                  <c:v>0.28360975722652093</c:v>
                </c:pt>
                <c:pt idx="5" formatCode="0%">
                  <c:v>0.29356114544418388</c:v>
                </c:pt>
                <c:pt idx="6" formatCode="0%">
                  <c:v>0.29162009365813801</c:v>
                </c:pt>
                <c:pt idx="7" formatCode="0%">
                  <c:v>0.30515637940519846</c:v>
                </c:pt>
                <c:pt idx="8" formatCode="0%">
                  <c:v>0.31582352970096284</c:v>
                </c:pt>
                <c:pt idx="9" formatCode="0%">
                  <c:v>0.31272180653567982</c:v>
                </c:pt>
                <c:pt idx="10" formatCode="0%">
                  <c:v>0.30631145368255974</c:v>
                </c:pt>
                <c:pt idx="11" formatCode="0%">
                  <c:v>0.29944298916196643</c:v>
                </c:pt>
                <c:pt idx="12" formatCode="0%">
                  <c:v>0.2899180268413365</c:v>
                </c:pt>
                <c:pt idx="13" formatCode="0%">
                  <c:v>0.28189690963111069</c:v>
                </c:pt>
                <c:pt idx="14" formatCode="0%">
                  <c:v>0.28139303429497708</c:v>
                </c:pt>
                <c:pt idx="15" formatCode="0%">
                  <c:v>0.27861927082411786</c:v>
                </c:pt>
                <c:pt idx="16" formatCode="0%">
                  <c:v>0.27863163415280345</c:v>
                </c:pt>
                <c:pt idx="17" formatCode="0%">
                  <c:v>0.27630049024648673</c:v>
                </c:pt>
                <c:pt idx="18" formatCode="0%">
                  <c:v>0.27580023641310447</c:v>
                </c:pt>
                <c:pt idx="19" formatCode="0%">
                  <c:v>0.284857030469849</c:v>
                </c:pt>
                <c:pt idx="20" formatCode="0%">
                  <c:v>0.28988533038511499</c:v>
                </c:pt>
                <c:pt idx="21" formatCode="0%">
                  <c:v>0.2977946575575956</c:v>
                </c:pt>
                <c:pt idx="22" formatCode="0%">
                  <c:v>0.30370605542742202</c:v>
                </c:pt>
                <c:pt idx="23" formatCode="0%">
                  <c:v>0.30856289693147254</c:v>
                </c:pt>
                <c:pt idx="24" formatCode="0%">
                  <c:v>0.31467043547833973</c:v>
                </c:pt>
                <c:pt idx="25" formatCode="0%">
                  <c:v>0.31956929294096315</c:v>
                </c:pt>
                <c:pt idx="26" formatCode="0%">
                  <c:v>0.3225291113110389</c:v>
                </c:pt>
                <c:pt idx="27" formatCode="0%">
                  <c:v>0.32868908469408686</c:v>
                </c:pt>
                <c:pt idx="28" formatCode="0%">
                  <c:v>0.33405874696426319</c:v>
                </c:pt>
                <c:pt idx="29" formatCode="0%">
                  <c:v>0.33940799793358323</c:v>
                </c:pt>
                <c:pt idx="30" formatCode="0%">
                  <c:v>0.3443312664746816</c:v>
                </c:pt>
                <c:pt idx="31" formatCode="0%">
                  <c:v>0.34935306966736501</c:v>
                </c:pt>
                <c:pt idx="32" formatCode="0%">
                  <c:v>0.35542626139341849</c:v>
                </c:pt>
                <c:pt idx="33" formatCode="0%">
                  <c:v>0.35913898474381289</c:v>
                </c:pt>
                <c:pt idx="34" formatCode="0%">
                  <c:v>0.36420815304874399</c:v>
                </c:pt>
                <c:pt idx="35" formatCode="0%">
                  <c:v>0.36974194193427901</c:v>
                </c:pt>
                <c:pt idx="36" formatCode="0%">
                  <c:v>0.3749586781439096</c:v>
                </c:pt>
              </c:numCache>
            </c:numRef>
          </c:val>
          <c:smooth val="0"/>
          <c:extLst xmlns:c16r2="http://schemas.microsoft.com/office/drawing/2015/06/chart">
            <c:ext xmlns:c16="http://schemas.microsoft.com/office/drawing/2014/chart" uri="{C3380CC4-5D6E-409C-BE32-E72D297353CC}">
              <c16:uniqueId val="{0000000F-0012-4892-BBF0-6F108A86A9F6}"/>
            </c:ext>
          </c:extLst>
        </c:ser>
        <c:dLbls>
          <c:showLegendKey val="0"/>
          <c:showVal val="0"/>
          <c:showCatName val="0"/>
          <c:showSerName val="0"/>
          <c:showPercent val="0"/>
          <c:showBubbleSize val="0"/>
        </c:dLbls>
        <c:marker val="1"/>
        <c:smooth val="0"/>
        <c:axId val="174635648"/>
        <c:axId val="174633728"/>
      </c:lineChart>
      <c:dateAx>
        <c:axId val="174625536"/>
        <c:scaling>
          <c:orientation val="minMax"/>
        </c:scaling>
        <c:delete val="0"/>
        <c:axPos val="b"/>
        <c:numFmt formatCode="yyyy" sourceLinked="1"/>
        <c:majorTickMark val="out"/>
        <c:minorTickMark val="none"/>
        <c:tickLblPos val="nextTo"/>
        <c:crossAx val="174627072"/>
        <c:crosses val="autoZero"/>
        <c:auto val="1"/>
        <c:lblOffset val="100"/>
        <c:baseTimeUnit val="days"/>
        <c:majorUnit val="3"/>
        <c:minorUnit val="3"/>
      </c:dateAx>
      <c:valAx>
        <c:axId val="174627072"/>
        <c:scaling>
          <c:orientation val="minMax"/>
          <c:max val="300000"/>
        </c:scaling>
        <c:delete val="0"/>
        <c:axPos val="l"/>
        <c:majorGridlines>
          <c:spPr>
            <a:ln>
              <a:solidFill>
                <a:schemeClr val="bg1">
                  <a:lumMod val="85000"/>
                </a:schemeClr>
              </a:solidFill>
            </a:ln>
          </c:spPr>
        </c:majorGridlines>
        <c:title>
          <c:tx>
            <c:rich>
              <a:bodyPr rot="-5400000" vert="horz"/>
              <a:lstStyle/>
              <a:p>
                <a:pPr algn="ctr" rtl="0">
                  <a:defRPr/>
                </a:pPr>
                <a:r>
                  <a:rPr lang="en-US"/>
                  <a:t>Total installed capacity per technology, GW</a:t>
                </a:r>
              </a:p>
            </c:rich>
          </c:tx>
          <c:overlay val="0"/>
        </c:title>
        <c:numFmt formatCode="_(* #,##0_);_(* \(#,##0\);_(* &quot;-&quot;_);_(@_)" sourceLinked="0"/>
        <c:majorTickMark val="out"/>
        <c:minorTickMark val="none"/>
        <c:tickLblPos val="nextTo"/>
        <c:crossAx val="174625536"/>
        <c:crosses val="autoZero"/>
        <c:crossBetween val="between"/>
        <c:dispUnits>
          <c:builtInUnit val="thousands"/>
        </c:dispUnits>
      </c:valAx>
      <c:valAx>
        <c:axId val="174633728"/>
        <c:scaling>
          <c:orientation val="minMax"/>
          <c:max val="1"/>
        </c:scaling>
        <c:delete val="0"/>
        <c:axPos val="r"/>
        <c:title>
          <c:tx>
            <c:rich>
              <a:bodyPr rot="-5400000" vert="horz"/>
              <a:lstStyle/>
              <a:p>
                <a:pPr>
                  <a:defRPr/>
                </a:pPr>
                <a:r>
                  <a:rPr lang="en-US"/>
                  <a:t>Decentralised generation, % of total capacity</a:t>
                </a:r>
              </a:p>
            </c:rich>
          </c:tx>
          <c:overlay val="0"/>
        </c:title>
        <c:numFmt formatCode="0%" sourceLinked="0"/>
        <c:majorTickMark val="out"/>
        <c:minorTickMark val="none"/>
        <c:tickLblPos val="nextTo"/>
        <c:crossAx val="174635648"/>
        <c:crosses val="max"/>
        <c:crossBetween val="between"/>
      </c:valAx>
      <c:dateAx>
        <c:axId val="174635648"/>
        <c:scaling>
          <c:orientation val="minMax"/>
        </c:scaling>
        <c:delete val="1"/>
        <c:axPos val="b"/>
        <c:numFmt formatCode="yyyy" sourceLinked="1"/>
        <c:majorTickMark val="out"/>
        <c:minorTickMark val="none"/>
        <c:tickLblPos val="nextTo"/>
        <c:crossAx val="174633728"/>
        <c:crosses val="autoZero"/>
        <c:auto val="1"/>
        <c:lblOffset val="100"/>
        <c:baseTimeUnit val="days"/>
      </c:dateAx>
    </c:plotArea>
    <c:legend>
      <c:legendPos val="b"/>
      <c:layout>
        <c:manualLayout>
          <c:xMode val="edge"/>
          <c:yMode val="edge"/>
          <c:x val="1.2962962962962958E-4"/>
          <c:y val="0.73632902298850578"/>
          <c:w val="0.99506242985409654"/>
          <c:h val="0.24238266283524904"/>
        </c:manualLayout>
      </c:layout>
      <c:overlay val="0"/>
    </c:legend>
    <c:plotVisOnly val="0"/>
    <c:dispBlanksAs val="gap"/>
    <c:showDLblsOverMax val="0"/>
  </c:chart>
  <c:spPr>
    <a:ln>
      <a:noFill/>
    </a:ln>
  </c:spPr>
  <c:txPr>
    <a:bodyPr/>
    <a:lstStyle/>
    <a:p>
      <a:pPr>
        <a:defRPr sz="1100"/>
      </a:pPr>
      <a:endParaRPr lang="en-US"/>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551688579530801E-2"/>
          <c:y val="3.0327923659601297E-2"/>
          <c:w val="0.81962013405516887"/>
          <c:h val="0.63107567956692512"/>
        </c:manualLayout>
      </c:layout>
      <c:areaChart>
        <c:grouping val="stacked"/>
        <c:varyColors val="0"/>
        <c:ser>
          <c:idx val="6"/>
          <c:order val="0"/>
          <c:tx>
            <c:strRef>
              <c:f>'ES2'!$V$36</c:f>
              <c:strCache>
                <c:ptCount val="1"/>
                <c:pt idx="0">
                  <c:v>Interconnectors</c:v>
                </c:pt>
              </c:strCache>
            </c:strRef>
          </c:tx>
          <c:spPr>
            <a:solidFill>
              <a:schemeClr val="tx2">
                <a:lumMod val="40000"/>
                <a:lumOff val="60000"/>
              </a:schemeClr>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'ES2'!$W$36:$BG$36</c:f>
              <c:numCache>
                <c:formatCode>#,##0.0</c:formatCode>
                <c:ptCount val="37"/>
                <c:pt idx="3" formatCode="_-* #,##0_-;\-* #,##0_-;_-* &quot;-&quot;??_-;_-@_-">
                  <c:v>3950</c:v>
                </c:pt>
                <c:pt idx="4" formatCode="_-* #,##0_-;\-* #,##0_-;_-* &quot;-&quot;??_-;_-@_-">
                  <c:v>3950</c:v>
                </c:pt>
                <c:pt idx="5" formatCode="_-* #,##0_-;\-* #,##0_-;_-* &quot;-&quot;??_-;_-@_-">
                  <c:v>4950</c:v>
                </c:pt>
                <c:pt idx="6" formatCode="_-* #,##0_-;\-* #,##0_-;_-* &quot;-&quot;??_-;_-@_-">
                  <c:v>6950</c:v>
                </c:pt>
                <c:pt idx="7" formatCode="_-* #,##0_-;\-* #,##0_-;_-* &quot;-&quot;??_-;_-@_-">
                  <c:v>8350</c:v>
                </c:pt>
                <c:pt idx="8" formatCode="_-* #,##0_-;\-* #,##0_-;_-* &quot;-&quot;??_-;_-@_-">
                  <c:v>9750</c:v>
                </c:pt>
                <c:pt idx="9" formatCode="_-* #,##0_-;\-* #,##0_-;_-* &quot;-&quot;??_-;_-@_-">
                  <c:v>13650</c:v>
                </c:pt>
                <c:pt idx="10" formatCode="_-* #,##0_-;\-* #,##0_-;_-* &quot;-&quot;??_-;_-@_-">
                  <c:v>15050</c:v>
                </c:pt>
                <c:pt idx="11" formatCode="_-* #,##0_-;\-* #,##0_-;_-* &quot;-&quot;??_-;_-@_-">
                  <c:v>16450</c:v>
                </c:pt>
                <c:pt idx="12" formatCode="_-* #,##0_-;\-* #,##0_-;_-* &quot;-&quot;??_-;_-@_-">
                  <c:v>17850</c:v>
                </c:pt>
                <c:pt idx="13" formatCode="_-* #,##0_-;\-* #,##0_-;_-* &quot;-&quot;??_-;_-@_-">
                  <c:v>19750</c:v>
                </c:pt>
                <c:pt idx="14" formatCode="_-* #,##0_-;\-* #,##0_-;_-* &quot;-&quot;??_-;_-@_-">
                  <c:v>19750</c:v>
                </c:pt>
                <c:pt idx="15" formatCode="_-* #,##0_-;\-* #,##0_-;_-* &quot;-&quot;??_-;_-@_-">
                  <c:v>19750</c:v>
                </c:pt>
                <c:pt idx="16" formatCode="_-* #,##0_-;\-* #,##0_-;_-* &quot;-&quot;??_-;_-@_-">
                  <c:v>19750</c:v>
                </c:pt>
                <c:pt idx="17" formatCode="_-* #,##0_-;\-* #,##0_-;_-* &quot;-&quot;??_-;_-@_-">
                  <c:v>19750</c:v>
                </c:pt>
                <c:pt idx="18" formatCode="_-* #,##0_-;\-* #,##0_-;_-* &quot;-&quot;??_-;_-@_-">
                  <c:v>19750</c:v>
                </c:pt>
                <c:pt idx="19" formatCode="_-* #,##0_-;\-* #,##0_-;_-* &quot;-&quot;??_-;_-@_-">
                  <c:v>19750</c:v>
                </c:pt>
                <c:pt idx="20" formatCode="_-* #,##0_-;\-* #,##0_-;_-* &quot;-&quot;??_-;_-@_-">
                  <c:v>19750</c:v>
                </c:pt>
                <c:pt idx="21" formatCode="_-* #,##0_-;\-* #,##0_-;_-* &quot;-&quot;??_-;_-@_-">
                  <c:v>19750</c:v>
                </c:pt>
                <c:pt idx="22" formatCode="_-* #,##0_-;\-* #,##0_-;_-* &quot;-&quot;??_-;_-@_-">
                  <c:v>19750</c:v>
                </c:pt>
                <c:pt idx="23" formatCode="_-* #,##0_-;\-* #,##0_-;_-* &quot;-&quot;??_-;_-@_-">
                  <c:v>19750</c:v>
                </c:pt>
                <c:pt idx="24" formatCode="_-* #,##0_-;\-* #,##0_-;_-* &quot;-&quot;??_-;_-@_-">
                  <c:v>19750</c:v>
                </c:pt>
                <c:pt idx="25" formatCode="_-* #,##0_-;\-* #,##0_-;_-* &quot;-&quot;??_-;_-@_-">
                  <c:v>19750</c:v>
                </c:pt>
                <c:pt idx="26" formatCode="_-* #,##0_-;\-* #,##0_-;_-* &quot;-&quot;??_-;_-@_-">
                  <c:v>19750</c:v>
                </c:pt>
                <c:pt idx="27" formatCode="_-* #,##0_-;\-* #,##0_-;_-* &quot;-&quot;??_-;_-@_-">
                  <c:v>19750</c:v>
                </c:pt>
                <c:pt idx="28" formatCode="_-* #,##0_-;\-* #,##0_-;_-* &quot;-&quot;??_-;_-@_-">
                  <c:v>19750</c:v>
                </c:pt>
                <c:pt idx="29" formatCode="_-* #,##0_-;\-* #,##0_-;_-* &quot;-&quot;??_-;_-@_-">
                  <c:v>19750</c:v>
                </c:pt>
                <c:pt idx="30" formatCode="_-* #,##0_-;\-* #,##0_-;_-* &quot;-&quot;??_-;_-@_-">
                  <c:v>19750</c:v>
                </c:pt>
                <c:pt idx="31" formatCode="_-* #,##0_-;\-* #,##0_-;_-* &quot;-&quot;??_-;_-@_-">
                  <c:v>19750</c:v>
                </c:pt>
                <c:pt idx="32" formatCode="_-* #,##0_-;\-* #,##0_-;_-* &quot;-&quot;??_-;_-@_-">
                  <c:v>19750</c:v>
                </c:pt>
                <c:pt idx="33" formatCode="_-* #,##0_-;\-* #,##0_-;_-* &quot;-&quot;??_-;_-@_-">
                  <c:v>19750</c:v>
                </c:pt>
                <c:pt idx="34" formatCode="_-* #,##0_-;\-* #,##0_-;_-* &quot;-&quot;??_-;_-@_-">
                  <c:v>19750</c:v>
                </c:pt>
                <c:pt idx="35" formatCode="_-* #,##0_-;\-* #,##0_-;_-* &quot;-&quot;??_-;_-@_-">
                  <c:v>19750</c:v>
                </c:pt>
                <c:pt idx="36" formatCode="_-* #,##0_-;\-* #,##0_-;_-* &quot;-&quot;??_-;_-@_-">
                  <c:v>19750</c:v>
                </c:pt>
              </c:numCache>
            </c:numRef>
          </c:val>
          <c:extLst xmlns:c16r2="http://schemas.microsoft.com/office/drawing/2015/06/chart">
            <c:ext xmlns:c16="http://schemas.microsoft.com/office/drawing/2014/chart" uri="{C3380CC4-5D6E-409C-BE32-E72D297353CC}">
              <c16:uniqueId val="{00000005-6AD2-404B-BD81-16108DB74C99}"/>
            </c:ext>
          </c:extLst>
        </c:ser>
        <c:ser>
          <c:idx val="1"/>
          <c:order val="1"/>
          <c:tx>
            <c:strRef>
              <c:f>'ES2'!$V$31</c:f>
              <c:strCache>
                <c:ptCount val="1"/>
                <c:pt idx="0">
                  <c:v>Biomass</c:v>
                </c:pt>
              </c:strCache>
            </c:strRef>
          </c:tx>
          <c:spPr>
            <a:solidFill>
              <a:srgbClr val="00B050"/>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'ES2'!$W$31:$BG$31</c:f>
              <c:numCache>
                <c:formatCode>#,##0.0</c:formatCode>
                <c:ptCount val="37"/>
                <c:pt idx="3" formatCode="_-* #,##0_-;\-* #,##0_-;_-* &quot;-&quot;??_-;_-@_-">
                  <c:v>3293.6306999999997</c:v>
                </c:pt>
                <c:pt idx="4" formatCode="_-* #,##0_-;\-* #,##0_-;_-* &quot;-&quot;??_-;_-@_-">
                  <c:v>4138.2029999999995</c:v>
                </c:pt>
                <c:pt idx="5" formatCode="_-* #,##0_-;\-* #,##0_-;_-* &quot;-&quot;??_-;_-@_-">
                  <c:v>4473.1610000000001</c:v>
                </c:pt>
                <c:pt idx="6" formatCode="_-* #,##0_-;\-* #,##0_-;_-* &quot;-&quot;??_-;_-@_-">
                  <c:v>4507.8870000000006</c:v>
                </c:pt>
                <c:pt idx="7" formatCode="_-* #,##0_-;\-* #,##0_-;_-* &quot;-&quot;??_-;_-@_-">
                  <c:v>4637.393</c:v>
                </c:pt>
                <c:pt idx="8" formatCode="_-* #,##0_-;\-* #,##0_-;_-* &quot;-&quot;??_-;_-@_-">
                  <c:v>4983.2139999999999</c:v>
                </c:pt>
                <c:pt idx="9" formatCode="_-* #,##0_-;\-* #,##0_-;_-* &quot;-&quot;??_-;_-@_-">
                  <c:v>5084.4679999999998</c:v>
                </c:pt>
                <c:pt idx="10" formatCode="_-* #,##0_-;\-* #,##0_-;_-* &quot;-&quot;??_-;_-@_-">
                  <c:v>5156.49</c:v>
                </c:pt>
                <c:pt idx="11" formatCode="_-* #,##0_-;\-* #,##0_-;_-* &quot;-&quot;??_-;_-@_-">
                  <c:v>5228.4870000000001</c:v>
                </c:pt>
                <c:pt idx="12" formatCode="_-* #,##0_-;\-* #,##0_-;_-* &quot;-&quot;??_-;_-@_-">
                  <c:v>5646.857</c:v>
                </c:pt>
                <c:pt idx="13" formatCode="_-* #,##0_-;\-* #,##0_-;_-* &quot;-&quot;??_-;_-@_-">
                  <c:v>5712.2199999999993</c:v>
                </c:pt>
                <c:pt idx="14" formatCode="_-* #,##0_-;\-* #,##0_-;_-* &quot;-&quot;??_-;_-@_-">
                  <c:v>5739.1190000000006</c:v>
                </c:pt>
                <c:pt idx="15" formatCode="_-* #,##0_-;\-* #,##0_-;_-* &quot;-&quot;??_-;_-@_-">
                  <c:v>5798.9409999999998</c:v>
                </c:pt>
                <c:pt idx="16" formatCode="_-* #,##0_-;\-* #,##0_-;_-* &quot;-&quot;??_-;_-@_-">
                  <c:v>5856.05</c:v>
                </c:pt>
                <c:pt idx="17" formatCode="_-* #,##0_-;\-* #,##0_-;_-* &quot;-&quot;??_-;_-@_-">
                  <c:v>5910.9699999999993</c:v>
                </c:pt>
                <c:pt idx="18" formatCode="_-* #,##0_-;\-* #,##0_-;_-* &quot;-&quot;??_-;_-@_-">
                  <c:v>5977.7139999999999</c:v>
                </c:pt>
                <c:pt idx="19" formatCode="_-* #,##0_-;\-* #,##0_-;_-* &quot;-&quot;??_-;_-@_-">
                  <c:v>6002.9290000000001</c:v>
                </c:pt>
                <c:pt idx="20" formatCode="_-* #,##0_-;\-* #,##0_-;_-* &quot;-&quot;??_-;_-@_-">
                  <c:v>6069.3009999999995</c:v>
                </c:pt>
                <c:pt idx="21" formatCode="_-* #,##0_-;\-* #,##0_-;_-* &quot;-&quot;??_-;_-@_-">
                  <c:v>6104.4400000000005</c:v>
                </c:pt>
                <c:pt idx="22" formatCode="_-* #,##0_-;\-* #,##0_-;_-* &quot;-&quot;??_-;_-@_-">
                  <c:v>6171.5879999999997</c:v>
                </c:pt>
                <c:pt idx="23" formatCode="_-* #,##0_-;\-* #,##0_-;_-* &quot;-&quot;??_-;_-@_-">
                  <c:v>6268.16</c:v>
                </c:pt>
                <c:pt idx="24" formatCode="_-* #,##0_-;\-* #,##0_-;_-* &quot;-&quot;??_-;_-@_-">
                  <c:v>6339.3819999999996</c:v>
                </c:pt>
                <c:pt idx="25" formatCode="_-* #,##0_-;\-* #,##0_-;_-* &quot;-&quot;??_-;_-@_-">
                  <c:v>6419.93</c:v>
                </c:pt>
                <c:pt idx="26" formatCode="_-* #,##0_-;\-* #,##0_-;_-* &quot;-&quot;??_-;_-@_-">
                  <c:v>6517</c:v>
                </c:pt>
                <c:pt idx="27" formatCode="_-* #,##0_-;\-* #,##0_-;_-* &quot;-&quot;??_-;_-@_-">
                  <c:v>6004.8989999999994</c:v>
                </c:pt>
                <c:pt idx="28" formatCode="_-* #,##0_-;\-* #,##0_-;_-* &quot;-&quot;??_-;_-@_-">
                  <c:v>5353.7520000000004</c:v>
                </c:pt>
                <c:pt idx="29" formatCode="_-* #,##0_-;\-* #,##0_-;_-* &quot;-&quot;??_-;_-@_-">
                  <c:v>4754.7669999999998</c:v>
                </c:pt>
                <c:pt idx="30" formatCode="_-* #,##0_-;\-* #,##0_-;_-* &quot;-&quot;??_-;_-@_-">
                  <c:v>4213.75</c:v>
                </c:pt>
                <c:pt idx="31" formatCode="_-* #,##0_-;\-* #,##0_-;_-* &quot;-&quot;??_-;_-@_-">
                  <c:v>3576.152</c:v>
                </c:pt>
                <c:pt idx="32" formatCode="_-* #,##0_-;\-* #,##0_-;_-* &quot;-&quot;??_-;_-@_-">
                  <c:v>3392.59</c:v>
                </c:pt>
                <c:pt idx="33" formatCode="_-* #,##0_-;\-* #,##0_-;_-* &quot;-&quot;??_-;_-@_-">
                  <c:v>3523.4690000000001</c:v>
                </c:pt>
                <c:pt idx="34" formatCode="_-* #,##0_-;\-* #,##0_-;_-* &quot;-&quot;??_-;_-@_-">
                  <c:v>3664.7620000000002</c:v>
                </c:pt>
                <c:pt idx="35" formatCode="_-* #,##0_-;\-* #,##0_-;_-* &quot;-&quot;??_-;_-@_-">
                  <c:v>3475.5210000000002</c:v>
                </c:pt>
                <c:pt idx="36" formatCode="_-* #,##0_-;\-* #,##0_-;_-* &quot;-&quot;??_-;_-@_-">
                  <c:v>3657.607</c:v>
                </c:pt>
              </c:numCache>
            </c:numRef>
          </c:val>
          <c:extLst xmlns:c16r2="http://schemas.microsoft.com/office/drawing/2015/06/chart">
            <c:ext xmlns:c16="http://schemas.microsoft.com/office/drawing/2014/chart" uri="{C3380CC4-5D6E-409C-BE32-E72D297353CC}">
              <c16:uniqueId val="{00000000-6AD2-404B-BD81-16108DB74C99}"/>
            </c:ext>
          </c:extLst>
        </c:ser>
        <c:ser>
          <c:idx val="2"/>
          <c:order val="2"/>
          <c:tx>
            <c:strRef>
              <c:f>'ES2'!$V$32</c:f>
              <c:strCache>
                <c:ptCount val="1"/>
                <c:pt idx="0">
                  <c:v>CCS</c:v>
                </c:pt>
              </c:strCache>
            </c:strRef>
          </c:tx>
          <c:spPr>
            <a:solidFill>
              <a:srgbClr val="F57913"/>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'ES2'!$W$32:$BG$32</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900</c:v>
                </c:pt>
                <c:pt idx="17" formatCode="_-* #,##0_-;\-* #,##0_-;_-* &quot;-&quot;??_-;_-@_-">
                  <c:v>1800</c:v>
                </c:pt>
                <c:pt idx="18" formatCode="_-* #,##0_-;\-* #,##0_-;_-* &quot;-&quot;??_-;_-@_-">
                  <c:v>2700</c:v>
                </c:pt>
                <c:pt idx="19" formatCode="_-* #,##0_-;\-* #,##0_-;_-* &quot;-&quot;??_-;_-@_-">
                  <c:v>3600</c:v>
                </c:pt>
                <c:pt idx="20" formatCode="_-* #,##0_-;\-* #,##0_-;_-* &quot;-&quot;??_-;_-@_-">
                  <c:v>4500</c:v>
                </c:pt>
                <c:pt idx="21" formatCode="_-* #,##0_-;\-* #,##0_-;_-* &quot;-&quot;??_-;_-@_-">
                  <c:v>4900</c:v>
                </c:pt>
                <c:pt idx="22" formatCode="_-* #,##0_-;\-* #,##0_-;_-* &quot;-&quot;??_-;_-@_-">
                  <c:v>5800</c:v>
                </c:pt>
                <c:pt idx="23" formatCode="_-* #,##0_-;\-* #,##0_-;_-* &quot;-&quot;??_-;_-@_-">
                  <c:v>6700</c:v>
                </c:pt>
                <c:pt idx="24" formatCode="_-* #,##0_-;\-* #,##0_-;_-* &quot;-&quot;??_-;_-@_-">
                  <c:v>7600</c:v>
                </c:pt>
                <c:pt idx="25" formatCode="_-* #,##0_-;\-* #,##0_-;_-* &quot;-&quot;??_-;_-@_-">
                  <c:v>8500</c:v>
                </c:pt>
                <c:pt idx="26" formatCode="_-* #,##0_-;\-* #,##0_-;_-* &quot;-&quot;??_-;_-@_-">
                  <c:v>8500</c:v>
                </c:pt>
                <c:pt idx="27" formatCode="_-* #,##0_-;\-* #,##0_-;_-* &quot;-&quot;??_-;_-@_-">
                  <c:v>9400</c:v>
                </c:pt>
                <c:pt idx="28" formatCode="_-* #,##0_-;\-* #,##0_-;_-* &quot;-&quot;??_-;_-@_-">
                  <c:v>9400</c:v>
                </c:pt>
                <c:pt idx="29" formatCode="_-* #,##0_-;\-* #,##0_-;_-* &quot;-&quot;??_-;_-@_-">
                  <c:v>10300</c:v>
                </c:pt>
                <c:pt idx="30" formatCode="_-* #,##0_-;\-* #,##0_-;_-* &quot;-&quot;??_-;_-@_-">
                  <c:v>10300</c:v>
                </c:pt>
                <c:pt idx="31" formatCode="_-* #,##0_-;\-* #,##0_-;_-* &quot;-&quot;??_-;_-@_-">
                  <c:v>10300</c:v>
                </c:pt>
                <c:pt idx="32" formatCode="_-* #,##0_-;\-* #,##0_-;_-* &quot;-&quot;??_-;_-@_-">
                  <c:v>11200</c:v>
                </c:pt>
                <c:pt idx="33" formatCode="_-* #,##0_-;\-* #,##0_-;_-* &quot;-&quot;??_-;_-@_-">
                  <c:v>11200</c:v>
                </c:pt>
                <c:pt idx="34" formatCode="_-* #,##0_-;\-* #,##0_-;_-* &quot;-&quot;??_-;_-@_-">
                  <c:v>12100</c:v>
                </c:pt>
                <c:pt idx="35" formatCode="_-* #,##0_-;\-* #,##0_-;_-* &quot;-&quot;??_-;_-@_-">
                  <c:v>12100</c:v>
                </c:pt>
                <c:pt idx="36" formatCode="_-* #,##0_-;\-* #,##0_-;_-* &quot;-&quot;??_-;_-@_-">
                  <c:v>12100</c:v>
                </c:pt>
              </c:numCache>
            </c:numRef>
          </c:val>
          <c:extLst xmlns:c16r2="http://schemas.microsoft.com/office/drawing/2015/06/chart">
            <c:ext xmlns:c16="http://schemas.microsoft.com/office/drawing/2014/chart" uri="{C3380CC4-5D6E-409C-BE32-E72D297353CC}">
              <c16:uniqueId val="{00000001-6AD2-404B-BD81-16108DB74C99}"/>
            </c:ext>
          </c:extLst>
        </c:ser>
        <c:ser>
          <c:idx val="3"/>
          <c:order val="3"/>
          <c:tx>
            <c:strRef>
              <c:f>'ES2'!$V$33</c:f>
              <c:strCache>
                <c:ptCount val="1"/>
                <c:pt idx="0">
                  <c:v>Coal</c:v>
                </c:pt>
              </c:strCache>
            </c:strRef>
          </c:tx>
          <c:spPr>
            <a:solidFill>
              <a:srgbClr val="F26893"/>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'ES2'!$W$33:$BG$33</c:f>
              <c:numCache>
                <c:formatCode>#,##0.0</c:formatCode>
                <c:ptCount val="37"/>
                <c:pt idx="3" formatCode="_-* #,##0_-;\-* #,##0_-;_-* &quot;-&quot;??_-;_-@_-">
                  <c:v>12711</c:v>
                </c:pt>
                <c:pt idx="4" formatCode="_-* #,##0_-;\-* #,##0_-;_-* &quot;-&quot;??_-;_-@_-">
                  <c:v>9726</c:v>
                </c:pt>
                <c:pt idx="5" formatCode="_-* #,##0_-;\-* #,##0_-;_-* &quot;-&quot;??_-;_-@_-">
                  <c:v>8280</c:v>
                </c:pt>
                <c:pt idx="6" formatCode="_-* #,##0_-;\-* #,##0_-;_-* &quot;-&quot;??_-;_-@_-">
                  <c:v>5760</c:v>
                </c:pt>
                <c:pt idx="7" formatCode="_-* #,##0_-;\-* #,##0_-;_-* &quot;-&quot;??_-;_-@_-">
                  <c:v>1636</c:v>
                </c:pt>
                <c:pt idx="8" formatCode="_-* #,##0_-;\-* #,##0_-;_-* &quot;-&quot;??_-;_-@_-">
                  <c:v>642</c:v>
                </c:pt>
                <c:pt idx="9" formatCode="_-* #,##0_-;\-* #,##0_-;_-* &quot;-&quot;??_-;_-@_-">
                  <c:v>0</c:v>
                </c:pt>
                <c:pt idx="10" formatCode="_-* #,##0_-;\-* #,##0_-;_-* &quot;-&quot;??_-;_-@_-">
                  <c:v>0</c:v>
                </c:pt>
                <c:pt idx="11" formatCode="_-* #,##0_-;\-* #,##0_-;_-* &quot;-&quot;??_-;_-@_-">
                  <c:v>0</c:v>
                </c:pt>
                <c:pt idx="12" formatCode="_-* #,##0_-;\-* #,##0_-;_-* &quot;-&quot;??_-;_-@_-">
                  <c:v>0</c:v>
                </c:pt>
                <c:pt idx="13" formatCode="_-* #,##0_-;\-* #,##0_-;_-* &quot;-&quot;??_-;_-@_-">
                  <c:v>0</c:v>
                </c:pt>
                <c:pt idx="14" formatCode="_-* #,##0_-;\-* #,##0_-;_-* &quot;-&quot;??_-;_-@_-">
                  <c:v>0</c:v>
                </c:pt>
                <c:pt idx="15" formatCode="_-* #,##0_-;\-* #,##0_-;_-* &quot;-&quot;??_-;_-@_-">
                  <c:v>0</c:v>
                </c:pt>
                <c:pt idx="16" formatCode="_-* #,##0_-;\-* #,##0_-;_-* &quot;-&quot;??_-;_-@_-">
                  <c:v>0</c:v>
                </c:pt>
                <c:pt idx="17" formatCode="_-* #,##0_-;\-* #,##0_-;_-* &quot;-&quot;??_-;_-@_-">
                  <c:v>0</c:v>
                </c:pt>
                <c:pt idx="18" formatCode="_-* #,##0_-;\-* #,##0_-;_-* &quot;-&quot;??_-;_-@_-">
                  <c:v>0</c:v>
                </c:pt>
                <c:pt idx="19" formatCode="_-* #,##0_-;\-* #,##0_-;_-* &quot;-&quot;??_-;_-@_-">
                  <c:v>0</c:v>
                </c:pt>
                <c:pt idx="20" formatCode="_-* #,##0_-;\-* #,##0_-;_-* &quot;-&quot;??_-;_-@_-">
                  <c:v>0</c:v>
                </c:pt>
                <c:pt idx="21" formatCode="_-* #,##0_-;\-* #,##0_-;_-* &quot;-&quot;??_-;_-@_-">
                  <c:v>0</c:v>
                </c:pt>
                <c:pt idx="22" formatCode="_-* #,##0_-;\-* #,##0_-;_-* &quot;-&quot;??_-;_-@_-">
                  <c:v>0</c:v>
                </c:pt>
                <c:pt idx="23" formatCode="_-* #,##0_-;\-* #,##0_-;_-* &quot;-&quot;??_-;_-@_-">
                  <c:v>0</c:v>
                </c:pt>
                <c:pt idx="24" formatCode="_-* #,##0_-;\-* #,##0_-;_-* &quot;-&quot;??_-;_-@_-">
                  <c:v>0</c:v>
                </c:pt>
                <c:pt idx="25" formatCode="_-* #,##0_-;\-* #,##0_-;_-* &quot;-&quot;??_-;_-@_-">
                  <c:v>0</c:v>
                </c:pt>
                <c:pt idx="26" formatCode="_-* #,##0_-;\-* #,##0_-;_-* &quot;-&quot;??_-;_-@_-">
                  <c:v>0</c:v>
                </c:pt>
                <c:pt idx="27" formatCode="_-* #,##0_-;\-* #,##0_-;_-* &quot;-&quot;??_-;_-@_-">
                  <c:v>0</c:v>
                </c:pt>
                <c:pt idx="28" formatCode="_-* #,##0_-;\-* #,##0_-;_-* &quot;-&quot;??_-;_-@_-">
                  <c:v>0</c:v>
                </c:pt>
                <c:pt idx="29" formatCode="_-* #,##0_-;\-* #,##0_-;_-* &quot;-&quot;??_-;_-@_-">
                  <c:v>0</c:v>
                </c:pt>
                <c:pt idx="30" formatCode="_-* #,##0_-;\-* #,##0_-;_-* &quot;-&quot;??_-;_-@_-">
                  <c:v>0</c:v>
                </c:pt>
                <c:pt idx="31" formatCode="_-* #,##0_-;\-* #,##0_-;_-* &quot;-&quot;??_-;_-@_-">
                  <c:v>0</c:v>
                </c:pt>
                <c:pt idx="32" formatCode="_-* #,##0_-;\-* #,##0_-;_-* &quot;-&quot;??_-;_-@_-">
                  <c:v>0</c:v>
                </c:pt>
                <c:pt idx="33" formatCode="_-* #,##0_-;\-* #,##0_-;_-* &quot;-&quot;??_-;_-@_-">
                  <c:v>0</c:v>
                </c:pt>
                <c:pt idx="34" formatCode="_-* #,##0_-;\-* #,##0_-;_-* &quot;-&quot;??_-;_-@_-">
                  <c:v>0</c:v>
                </c:pt>
                <c:pt idx="35" formatCode="_-* #,##0_-;\-* #,##0_-;_-* &quot;-&quot;??_-;_-@_-">
                  <c:v>0</c:v>
                </c:pt>
                <c:pt idx="36" formatCode="_-* #,##0_-;\-* #,##0_-;_-* &quot;-&quot;??_-;_-@_-">
                  <c:v>0</c:v>
                </c:pt>
              </c:numCache>
            </c:numRef>
          </c:val>
          <c:extLst xmlns:c16r2="http://schemas.microsoft.com/office/drawing/2015/06/chart">
            <c:ext xmlns:c16="http://schemas.microsoft.com/office/drawing/2014/chart" uri="{C3380CC4-5D6E-409C-BE32-E72D297353CC}">
              <c16:uniqueId val="{00000002-6AD2-404B-BD81-16108DB74C99}"/>
            </c:ext>
          </c:extLst>
        </c:ser>
        <c:ser>
          <c:idx val="4"/>
          <c:order val="4"/>
          <c:tx>
            <c:strRef>
              <c:f>'ES2'!$V$34</c:f>
              <c:strCache>
                <c:ptCount val="1"/>
                <c:pt idx="0">
                  <c:v>Gas</c:v>
                </c:pt>
              </c:strCache>
            </c:strRef>
          </c:tx>
          <c:spPr>
            <a:solidFill>
              <a:schemeClr val="bg1">
                <a:lumMod val="75000"/>
              </a:schemeClr>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'ES2'!$W$34:$BG$34</c:f>
              <c:numCache>
                <c:formatCode>#,##0.0</c:formatCode>
                <c:ptCount val="37"/>
                <c:pt idx="3" formatCode="_-* #,##0_-;\-* #,##0_-;_-* &quot;-&quot;??_-;_-@_-">
                  <c:v>34947.39070741825</c:v>
                </c:pt>
                <c:pt idx="4" formatCode="_-* #,##0_-;\-* #,##0_-;_-* &quot;-&quot;??_-;_-@_-">
                  <c:v>35662.567999999999</c:v>
                </c:pt>
                <c:pt idx="5" formatCode="_-* #,##0_-;\-* #,##0_-;_-* &quot;-&quot;??_-;_-@_-">
                  <c:v>34178.663</c:v>
                </c:pt>
                <c:pt idx="6" formatCode="_-* #,##0_-;\-* #,##0_-;_-* &quot;-&quot;??_-;_-@_-">
                  <c:v>35301.756999999998</c:v>
                </c:pt>
                <c:pt idx="7" formatCode="_-* #,##0_-;\-* #,##0_-;_-* &quot;-&quot;??_-;_-@_-">
                  <c:v>35544.856</c:v>
                </c:pt>
                <c:pt idx="8" formatCode="_-* #,##0_-;\-* #,##0_-;_-* &quot;-&quot;??_-;_-@_-">
                  <c:v>31260.284</c:v>
                </c:pt>
                <c:pt idx="9" formatCode="_-* #,##0_-;\-* #,##0_-;_-* &quot;-&quot;??_-;_-@_-">
                  <c:v>31291.633999999998</c:v>
                </c:pt>
                <c:pt idx="10" formatCode="_-* #,##0_-;\-* #,##0_-;_-* &quot;-&quot;??_-;_-@_-">
                  <c:v>31181.999</c:v>
                </c:pt>
                <c:pt idx="11" formatCode="_-* #,##0_-;\-* #,##0_-;_-* &quot;-&quot;??_-;_-@_-">
                  <c:v>31270.048000000003</c:v>
                </c:pt>
                <c:pt idx="12" formatCode="_-* #,##0_-;\-* #,##0_-;_-* &quot;-&quot;??_-;_-@_-">
                  <c:v>31407.934999999998</c:v>
                </c:pt>
                <c:pt idx="13" formatCode="_-* #,##0_-;\-* #,##0_-;_-* &quot;-&quot;??_-;_-@_-">
                  <c:v>32156.903999999999</c:v>
                </c:pt>
                <c:pt idx="14" formatCode="_-* #,##0_-;\-* #,##0_-;_-* &quot;-&quot;??_-;_-@_-">
                  <c:v>30156.879999999997</c:v>
                </c:pt>
                <c:pt idx="15" formatCode="_-* #,##0_-;\-* #,##0_-;_-* &quot;-&quot;??_-;_-@_-">
                  <c:v>31090.517</c:v>
                </c:pt>
                <c:pt idx="16" formatCode="_-* #,##0_-;\-* #,##0_-;_-* &quot;-&quot;??_-;_-@_-">
                  <c:v>30666.487000000001</c:v>
                </c:pt>
                <c:pt idx="17" formatCode="_-* #,##0_-;\-* #,##0_-;_-* &quot;-&quot;??_-;_-@_-">
                  <c:v>28926.665000000001</c:v>
                </c:pt>
                <c:pt idx="18" formatCode="_-* #,##0_-;\-* #,##0_-;_-* &quot;-&quot;??_-;_-@_-">
                  <c:v>29049.371999999999</c:v>
                </c:pt>
                <c:pt idx="19" formatCode="_-* #,##0_-;\-* #,##0_-;_-* &quot;-&quot;??_-;_-@_-">
                  <c:v>25332.367999999999</c:v>
                </c:pt>
                <c:pt idx="20" formatCode="_-* #,##0_-;\-* #,##0_-;_-* &quot;-&quot;??_-;_-@_-">
                  <c:v>24961.010000000002</c:v>
                </c:pt>
                <c:pt idx="21" formatCode="_-* #,##0_-;\-* #,##0_-;_-* &quot;-&quot;??_-;_-@_-">
                  <c:v>22322.616999999998</c:v>
                </c:pt>
                <c:pt idx="22" formatCode="_-* #,##0_-;\-* #,##0_-;_-* &quot;-&quot;??_-;_-@_-">
                  <c:v>20044.258999999998</c:v>
                </c:pt>
                <c:pt idx="23" formatCode="_-* #,##0_-;\-* #,##0_-;_-* &quot;-&quot;??_-;_-@_-">
                  <c:v>18398.527999999998</c:v>
                </c:pt>
                <c:pt idx="24" formatCode="_-* #,##0_-;\-* #,##0_-;_-* &quot;-&quot;??_-;_-@_-">
                  <c:v>16237.062</c:v>
                </c:pt>
                <c:pt idx="25" formatCode="_-* #,##0_-;\-* #,##0_-;_-* &quot;-&quot;??_-;_-@_-">
                  <c:v>14081.368</c:v>
                </c:pt>
                <c:pt idx="26" formatCode="_-* #,##0_-;\-* #,##0_-;_-* &quot;-&quot;??_-;_-@_-">
                  <c:v>13214.087</c:v>
                </c:pt>
                <c:pt idx="27" formatCode="_-* #,##0_-;\-* #,##0_-;_-* &quot;-&quot;??_-;_-@_-">
                  <c:v>12324.397999999999</c:v>
                </c:pt>
                <c:pt idx="28" formatCode="_-* #,##0_-;\-* #,##0_-;_-* &quot;-&quot;??_-;_-@_-">
                  <c:v>12349.638999999999</c:v>
                </c:pt>
                <c:pt idx="29" formatCode="_-* #,##0_-;\-* #,##0_-;_-* &quot;-&quot;??_-;_-@_-">
                  <c:v>12007.857</c:v>
                </c:pt>
                <c:pt idx="30" formatCode="_-* #,##0_-;\-* #,##0_-;_-* &quot;-&quot;??_-;_-@_-">
                  <c:v>12054.93</c:v>
                </c:pt>
                <c:pt idx="31" formatCode="_-* #,##0_-;\-* #,##0_-;_-* &quot;-&quot;??_-;_-@_-">
                  <c:v>12119.986000000001</c:v>
                </c:pt>
                <c:pt idx="32" formatCode="_-* #,##0_-;\-* #,##0_-;_-* &quot;-&quot;??_-;_-@_-">
                  <c:v>11530.936</c:v>
                </c:pt>
                <c:pt idx="33" formatCode="_-* #,##0_-;\-* #,##0_-;_-* &quot;-&quot;??_-;_-@_-">
                  <c:v>10337.581</c:v>
                </c:pt>
                <c:pt idx="34" formatCode="_-* #,##0_-;\-* #,##0_-;_-* &quot;-&quot;??_-;_-@_-">
                  <c:v>9364.6679999999997</c:v>
                </c:pt>
                <c:pt idx="35" formatCode="_-* #,##0_-;\-* #,##0_-;_-* &quot;-&quot;??_-;_-@_-">
                  <c:v>9465.8289999999997</c:v>
                </c:pt>
                <c:pt idx="36" formatCode="_-* #,##0_-;\-* #,##0_-;_-* &quot;-&quot;??_-;_-@_-">
                  <c:v>9501.527</c:v>
                </c:pt>
              </c:numCache>
            </c:numRef>
          </c:val>
          <c:extLst xmlns:c16r2="http://schemas.microsoft.com/office/drawing/2015/06/chart">
            <c:ext xmlns:c16="http://schemas.microsoft.com/office/drawing/2014/chart" uri="{C3380CC4-5D6E-409C-BE32-E72D297353CC}">
              <c16:uniqueId val="{00000003-6AD2-404B-BD81-16108DB74C99}"/>
            </c:ext>
          </c:extLst>
        </c:ser>
        <c:ser>
          <c:idx val="5"/>
          <c:order val="5"/>
          <c:tx>
            <c:strRef>
              <c:f>'ES2'!$V$35</c:f>
              <c:strCache>
                <c:ptCount val="1"/>
                <c:pt idx="0">
                  <c:v>Hydro</c:v>
                </c:pt>
              </c:strCache>
            </c:strRef>
          </c:tx>
          <c:spPr>
            <a:solidFill>
              <a:schemeClr val="accent1">
                <a:lumMod val="40000"/>
                <a:lumOff val="60000"/>
              </a:schemeClr>
            </a:solidFill>
            <a:ln>
              <a:solidFill>
                <a:schemeClr val="accent1">
                  <a:lumMod val="40000"/>
                  <a:lumOff val="60000"/>
                </a:schemeClr>
              </a:solidFill>
            </a:ln>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'ES2'!$W$35:$BG$35</c:f>
              <c:numCache>
                <c:formatCode>#,##0.0</c:formatCode>
                <c:ptCount val="37"/>
                <c:pt idx="3" formatCode="_-* #,##0_-;\-* #,##0_-;_-* &quot;-&quot;??_-;_-@_-">
                  <c:v>1790.0035712782678</c:v>
                </c:pt>
                <c:pt idx="4" formatCode="_-* #,##0_-;\-* #,##0_-;_-* &quot;-&quot;??_-;_-@_-">
                  <c:v>1832.1420000000001</c:v>
                </c:pt>
                <c:pt idx="5" formatCode="_-* #,##0_-;\-* #,##0_-;_-* &quot;-&quot;??_-;_-@_-">
                  <c:v>1908.3240000000001</c:v>
                </c:pt>
                <c:pt idx="6" formatCode="_-* #,##0_-;\-* #,##0_-;_-* &quot;-&quot;??_-;_-@_-">
                  <c:v>1918.51</c:v>
                </c:pt>
                <c:pt idx="7" formatCode="_-* #,##0_-;\-* #,##0_-;_-* &quot;-&quot;??_-;_-@_-">
                  <c:v>1928.6280000000002</c:v>
                </c:pt>
                <c:pt idx="8" formatCode="_-* #,##0_-;\-* #,##0_-;_-* &quot;-&quot;??_-;_-@_-">
                  <c:v>1938.6590000000001</c:v>
                </c:pt>
                <c:pt idx="9" formatCode="_-* #,##0_-;\-* #,##0_-;_-* &quot;-&quot;??_-;_-@_-">
                  <c:v>1948.6179999999999</c:v>
                </c:pt>
                <c:pt idx="10" formatCode="_-* #,##0_-;\-* #,##0_-;_-* &quot;-&quot;??_-;_-@_-">
                  <c:v>1958.182</c:v>
                </c:pt>
                <c:pt idx="11" formatCode="_-* #,##0_-;\-* #,##0_-;_-* &quot;-&quot;??_-;_-@_-">
                  <c:v>1967.0529999999999</c:v>
                </c:pt>
                <c:pt idx="12" formatCode="_-* #,##0_-;\-* #,##0_-;_-* &quot;-&quot;??_-;_-@_-">
                  <c:v>1975.633</c:v>
                </c:pt>
                <c:pt idx="13" formatCode="_-* #,##0_-;\-* #,##0_-;_-* &quot;-&quot;??_-;_-@_-">
                  <c:v>1983.893</c:v>
                </c:pt>
                <c:pt idx="14" formatCode="_-* #,##0_-;\-* #,##0_-;_-* &quot;-&quot;??_-;_-@_-">
                  <c:v>1991.8679999999999</c:v>
                </c:pt>
                <c:pt idx="15" formatCode="_-* #,##0_-;\-* #,##0_-;_-* &quot;-&quot;??_-;_-@_-">
                  <c:v>1999.569</c:v>
                </c:pt>
                <c:pt idx="16" formatCode="_-* #,##0_-;\-* #,##0_-;_-* &quot;-&quot;??_-;_-@_-">
                  <c:v>2007.028</c:v>
                </c:pt>
                <c:pt idx="17" formatCode="_-* #,##0_-;\-* #,##0_-;_-* &quot;-&quot;??_-;_-@_-">
                  <c:v>2014.249</c:v>
                </c:pt>
                <c:pt idx="18" formatCode="_-* #,##0_-;\-* #,##0_-;_-* &quot;-&quot;??_-;_-@_-">
                  <c:v>2021.229</c:v>
                </c:pt>
                <c:pt idx="19" formatCode="_-* #,##0_-;\-* #,##0_-;_-* &quot;-&quot;??_-;_-@_-">
                  <c:v>2028.009</c:v>
                </c:pt>
                <c:pt idx="20" formatCode="_-* #,##0_-;\-* #,##0_-;_-* &quot;-&quot;??_-;_-@_-">
                  <c:v>2034.5839999999998</c:v>
                </c:pt>
                <c:pt idx="21" formatCode="_-* #,##0_-;\-* #,##0_-;_-* &quot;-&quot;??_-;_-@_-">
                  <c:v>2040.9560000000001</c:v>
                </c:pt>
                <c:pt idx="22" formatCode="_-* #,##0_-;\-* #,##0_-;_-* &quot;-&quot;??_-;_-@_-">
                  <c:v>2047.143</c:v>
                </c:pt>
                <c:pt idx="23" formatCode="_-* #,##0_-;\-* #,##0_-;_-* &quot;-&quot;??_-;_-@_-">
                  <c:v>2053.1620000000003</c:v>
                </c:pt>
                <c:pt idx="24" formatCode="_-* #,##0_-;\-* #,##0_-;_-* &quot;-&quot;??_-;_-@_-">
                  <c:v>2059.0209999999997</c:v>
                </c:pt>
                <c:pt idx="25" formatCode="_-* #,##0_-;\-* #,##0_-;_-* &quot;-&quot;??_-;_-@_-">
                  <c:v>2064.7219999999998</c:v>
                </c:pt>
                <c:pt idx="26" formatCode="_-* #,##0_-;\-* #,##0_-;_-* &quot;-&quot;??_-;_-@_-">
                  <c:v>2070.2619999999997</c:v>
                </c:pt>
                <c:pt idx="27" formatCode="_-* #,##0_-;\-* #,##0_-;_-* &quot;-&quot;??_-;_-@_-">
                  <c:v>2075.6819999999998</c:v>
                </c:pt>
                <c:pt idx="28" formatCode="_-* #,##0_-;\-* #,##0_-;_-* &quot;-&quot;??_-;_-@_-">
                  <c:v>2080.9629999999997</c:v>
                </c:pt>
                <c:pt idx="29" formatCode="_-* #,##0_-;\-* #,##0_-;_-* &quot;-&quot;??_-;_-@_-">
                  <c:v>2086.13</c:v>
                </c:pt>
                <c:pt idx="30" formatCode="_-* #,##0_-;\-* #,##0_-;_-* &quot;-&quot;??_-;_-@_-">
                  <c:v>2091.1680000000001</c:v>
                </c:pt>
                <c:pt idx="31" formatCode="_-* #,##0_-;\-* #,##0_-;_-* &quot;-&quot;??_-;_-@_-">
                  <c:v>2096.0879999999997</c:v>
                </c:pt>
                <c:pt idx="32" formatCode="_-* #,##0_-;\-* #,##0_-;_-* &quot;-&quot;??_-;_-@_-">
                  <c:v>2100.9380000000001</c:v>
                </c:pt>
                <c:pt idx="33" formatCode="_-* #,##0_-;\-* #,##0_-;_-* &quot;-&quot;??_-;_-@_-">
                  <c:v>2105.66</c:v>
                </c:pt>
                <c:pt idx="34" formatCode="_-* #,##0_-;\-* #,##0_-;_-* &quot;-&quot;??_-;_-@_-">
                  <c:v>2110.2960000000003</c:v>
                </c:pt>
                <c:pt idx="35" formatCode="_-* #,##0_-;\-* #,##0_-;_-* &quot;-&quot;??_-;_-@_-">
                  <c:v>2114.8469999999998</c:v>
                </c:pt>
                <c:pt idx="36" formatCode="_-* #,##0_-;\-* #,##0_-;_-* &quot;-&quot;??_-;_-@_-">
                  <c:v>2119.3090000000002</c:v>
                </c:pt>
              </c:numCache>
            </c:numRef>
          </c:val>
          <c:extLst xmlns:c16r2="http://schemas.microsoft.com/office/drawing/2015/06/chart">
            <c:ext xmlns:c16="http://schemas.microsoft.com/office/drawing/2014/chart" uri="{C3380CC4-5D6E-409C-BE32-E72D297353CC}">
              <c16:uniqueId val="{00000004-6AD2-404B-BD81-16108DB74C99}"/>
            </c:ext>
          </c:extLst>
        </c:ser>
        <c:ser>
          <c:idx val="7"/>
          <c:order val="6"/>
          <c:tx>
            <c:strRef>
              <c:f>'ES2'!$V$37</c:f>
              <c:strCache>
                <c:ptCount val="1"/>
                <c:pt idx="0">
                  <c:v>Marine</c:v>
                </c:pt>
              </c:strCache>
            </c:strRef>
          </c:tx>
          <c:spPr>
            <a:solidFill>
              <a:srgbClr val="FF0000"/>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'ES2'!$W$37:$BG$37</c:f>
              <c:numCache>
                <c:formatCode>#,##0.0</c:formatCode>
                <c:ptCount val="37"/>
                <c:pt idx="3" formatCode="_-* #,##0_-;\-* #,##0_-;_-* &quot;-&quot;??_-;_-@_-">
                  <c:v>27.2</c:v>
                </c:pt>
                <c:pt idx="4" formatCode="_-* #,##0_-;\-* #,##0_-;_-* &quot;-&quot;??_-;_-@_-">
                  <c:v>28.7</c:v>
                </c:pt>
                <c:pt idx="5" formatCode="_-* #,##0_-;\-* #,##0_-;_-* &quot;-&quot;??_-;_-@_-">
                  <c:v>29.2</c:v>
                </c:pt>
                <c:pt idx="6" formatCode="_-* #,##0_-;\-* #,##0_-;_-* &quot;-&quot;??_-;_-@_-">
                  <c:v>30.4</c:v>
                </c:pt>
                <c:pt idx="7" formatCode="_-* #,##0_-;\-* #,##0_-;_-* &quot;-&quot;??_-;_-@_-">
                  <c:v>31.4</c:v>
                </c:pt>
                <c:pt idx="8" formatCode="_-* #,##0_-;\-* #,##0_-;_-* &quot;-&quot;??_-;_-@_-">
                  <c:v>86.4</c:v>
                </c:pt>
                <c:pt idx="9" formatCode="_-* #,##0_-;\-* #,##0_-;_-* &quot;-&quot;??_-;_-@_-">
                  <c:v>242.4</c:v>
                </c:pt>
                <c:pt idx="10" formatCode="_-* #,##0_-;\-* #,##0_-;_-* &quot;-&quot;??_-;_-@_-">
                  <c:v>397.4</c:v>
                </c:pt>
                <c:pt idx="11" formatCode="_-* #,##0_-;\-* #,##0_-;_-* &quot;-&quot;??_-;_-@_-">
                  <c:v>566.4</c:v>
                </c:pt>
                <c:pt idx="12" formatCode="_-* #,##0_-;\-* #,##0_-;_-* &quot;-&quot;??_-;_-@_-">
                  <c:v>886.4</c:v>
                </c:pt>
                <c:pt idx="13" formatCode="_-* #,##0_-;\-* #,##0_-;_-* &quot;-&quot;??_-;_-@_-">
                  <c:v>1749.4</c:v>
                </c:pt>
                <c:pt idx="14" formatCode="_-* #,##0_-;\-* #,##0_-;_-* &quot;-&quot;??_-;_-@_-">
                  <c:v>1749.4</c:v>
                </c:pt>
                <c:pt idx="15" formatCode="_-* #,##0_-;\-* #,##0_-;_-* &quot;-&quot;??_-;_-@_-">
                  <c:v>3349.4</c:v>
                </c:pt>
                <c:pt idx="16" formatCode="_-* #,##0_-;\-* #,##0_-;_-* &quot;-&quot;??_-;_-@_-">
                  <c:v>3349.4</c:v>
                </c:pt>
                <c:pt idx="17" formatCode="_-* #,##0_-;\-* #,##0_-;_-* &quot;-&quot;??_-;_-@_-">
                  <c:v>4259.3999999999996</c:v>
                </c:pt>
                <c:pt idx="18" formatCode="_-* #,##0_-;\-* #,##0_-;_-* &quot;-&quot;??_-;_-@_-">
                  <c:v>4273.3999999999996</c:v>
                </c:pt>
                <c:pt idx="19" formatCode="_-* #,##0_-;\-* #,##0_-;_-* &quot;-&quot;??_-;_-@_-">
                  <c:v>4283.3999999999996</c:v>
                </c:pt>
                <c:pt idx="20" formatCode="_-* #,##0_-;\-* #,##0_-;_-* &quot;-&quot;??_-;_-@_-">
                  <c:v>4283.3999999999996</c:v>
                </c:pt>
                <c:pt idx="21" formatCode="_-* #,##0_-;\-* #,##0_-;_-* &quot;-&quot;??_-;_-@_-">
                  <c:v>4283.3999999999996</c:v>
                </c:pt>
                <c:pt idx="22" formatCode="_-* #,##0_-;\-* #,##0_-;_-* &quot;-&quot;??_-;_-@_-">
                  <c:v>4283.3999999999996</c:v>
                </c:pt>
                <c:pt idx="23" formatCode="_-* #,##0_-;\-* #,##0_-;_-* &quot;-&quot;??_-;_-@_-">
                  <c:v>4283.3999999999996</c:v>
                </c:pt>
                <c:pt idx="24" formatCode="_-* #,##0_-;\-* #,##0_-;_-* &quot;-&quot;??_-;_-@_-">
                  <c:v>4883.3999999999996</c:v>
                </c:pt>
                <c:pt idx="25" formatCode="_-* #,##0_-;\-* #,##0_-;_-* &quot;-&quot;??_-;_-@_-">
                  <c:v>4883.3999999999996</c:v>
                </c:pt>
                <c:pt idx="26" formatCode="_-* #,##0_-;\-* #,##0_-;_-* &quot;-&quot;??_-;_-@_-">
                  <c:v>5483.4</c:v>
                </c:pt>
                <c:pt idx="27" formatCode="_-* #,##0_-;\-* #,##0_-;_-* &quot;-&quot;??_-;_-@_-">
                  <c:v>5483.4</c:v>
                </c:pt>
                <c:pt idx="28" formatCode="_-* #,##0_-;\-* #,##0_-;_-* &quot;-&quot;??_-;_-@_-">
                  <c:v>6083.4</c:v>
                </c:pt>
                <c:pt idx="29" formatCode="_-* #,##0_-;\-* #,##0_-;_-* &quot;-&quot;??_-;_-@_-">
                  <c:v>6083.4</c:v>
                </c:pt>
                <c:pt idx="30" formatCode="_-* #,##0_-;\-* #,##0_-;_-* &quot;-&quot;??_-;_-@_-">
                  <c:v>6083.4</c:v>
                </c:pt>
                <c:pt idx="31" formatCode="_-* #,##0_-;\-* #,##0_-;_-* &quot;-&quot;??_-;_-@_-">
                  <c:v>6083.4</c:v>
                </c:pt>
                <c:pt idx="32" formatCode="_-* #,##0_-;\-* #,##0_-;_-* &quot;-&quot;??_-;_-@_-">
                  <c:v>6083.4</c:v>
                </c:pt>
                <c:pt idx="33" formatCode="_-* #,##0_-;\-* #,##0_-;_-* &quot;-&quot;??_-;_-@_-">
                  <c:v>6083.4</c:v>
                </c:pt>
                <c:pt idx="34" formatCode="_-* #,##0_-;\-* #,##0_-;_-* &quot;-&quot;??_-;_-@_-">
                  <c:v>6083.4</c:v>
                </c:pt>
                <c:pt idx="35" formatCode="_-* #,##0_-;\-* #,##0_-;_-* &quot;-&quot;??_-;_-@_-">
                  <c:v>6083.4</c:v>
                </c:pt>
                <c:pt idx="36" formatCode="_-* #,##0_-;\-* #,##0_-;_-* &quot;-&quot;??_-;_-@_-">
                  <c:v>6083.4</c:v>
                </c:pt>
              </c:numCache>
            </c:numRef>
          </c:val>
          <c:extLst xmlns:c16r2="http://schemas.microsoft.com/office/drawing/2015/06/chart">
            <c:ext xmlns:c16="http://schemas.microsoft.com/office/drawing/2014/chart" uri="{C3380CC4-5D6E-409C-BE32-E72D297353CC}">
              <c16:uniqueId val="{00000006-6AD2-404B-BD81-16108DB74C99}"/>
            </c:ext>
          </c:extLst>
        </c:ser>
        <c:ser>
          <c:idx val="8"/>
          <c:order val="7"/>
          <c:tx>
            <c:strRef>
              <c:f>'ES2'!$V$38</c:f>
              <c:strCache>
                <c:ptCount val="1"/>
                <c:pt idx="0">
                  <c:v>Nuclear</c:v>
                </c:pt>
              </c:strCache>
            </c:strRef>
          </c:tx>
          <c:spPr>
            <a:solidFill>
              <a:srgbClr val="0070C0"/>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'ES2'!$W$38:$BG$38</c:f>
              <c:numCache>
                <c:formatCode>#,##0.0</c:formatCode>
                <c:ptCount val="37"/>
                <c:pt idx="3" formatCode="_-* #,##0_-;\-* #,##0_-;_-* &quot;-&quot;??_-;_-@_-">
                  <c:v>9229</c:v>
                </c:pt>
                <c:pt idx="4" formatCode="_-* #,##0_-;\-* #,##0_-;_-* &quot;-&quot;??_-;_-@_-">
                  <c:v>9229</c:v>
                </c:pt>
                <c:pt idx="5" formatCode="_-* #,##0_-;\-* #,##0_-;_-* &quot;-&quot;??_-;_-@_-">
                  <c:v>9229</c:v>
                </c:pt>
                <c:pt idx="6" formatCode="_-* #,##0_-;\-* #,##0_-;_-* &quot;-&quot;??_-;_-@_-">
                  <c:v>9229</c:v>
                </c:pt>
                <c:pt idx="7" formatCode="_-* #,##0_-;\-* #,##0_-;_-* &quot;-&quot;??_-;_-@_-">
                  <c:v>9229</c:v>
                </c:pt>
                <c:pt idx="8" formatCode="_-* #,##0_-;\-* #,##0_-;_-* &quot;-&quot;??_-;_-@_-">
                  <c:v>9229</c:v>
                </c:pt>
                <c:pt idx="9" formatCode="_-* #,##0_-;\-* #,##0_-;_-* &quot;-&quot;??_-;_-@_-">
                  <c:v>7149</c:v>
                </c:pt>
                <c:pt idx="10" formatCode="_-* #,##0_-;\-* #,##0_-;_-* &quot;-&quot;??_-;_-@_-">
                  <c:v>4786</c:v>
                </c:pt>
                <c:pt idx="11" formatCode="_-* #,##0_-;\-* #,##0_-;_-* &quot;-&quot;??_-;_-@_-">
                  <c:v>4786</c:v>
                </c:pt>
                <c:pt idx="12" formatCode="_-* #,##0_-;\-* #,##0_-;_-* &quot;-&quot;??_-;_-@_-">
                  <c:v>6456</c:v>
                </c:pt>
                <c:pt idx="13" formatCode="_-* #,##0_-;\-* #,##0_-;_-* &quot;-&quot;??_-;_-@_-">
                  <c:v>6456</c:v>
                </c:pt>
                <c:pt idx="14" formatCode="_-* #,##0_-;\-* #,##0_-;_-* &quot;-&quot;??_-;_-@_-">
                  <c:v>8436</c:v>
                </c:pt>
                <c:pt idx="15" formatCode="_-* #,##0_-;\-* #,##0_-;_-* &quot;-&quot;??_-;_-@_-">
                  <c:v>8436</c:v>
                </c:pt>
                <c:pt idx="16" formatCode="_-* #,##0_-;\-* #,##0_-;_-* &quot;-&quot;??_-;_-@_-">
                  <c:v>9026</c:v>
                </c:pt>
                <c:pt idx="17" formatCode="_-* #,##0_-;\-* #,##0_-;_-* &quot;-&quot;??_-;_-@_-">
                  <c:v>10696</c:v>
                </c:pt>
                <c:pt idx="18" formatCode="_-* #,##0_-;\-* #,##0_-;_-* &quot;-&quot;??_-;_-@_-">
                  <c:v>10696</c:v>
                </c:pt>
                <c:pt idx="19" formatCode="_-* #,##0_-;\-* #,##0_-;_-* &quot;-&quot;??_-;_-@_-">
                  <c:v>13495</c:v>
                </c:pt>
                <c:pt idx="20" formatCode="_-* #,##0_-;\-* #,##0_-;_-* &quot;-&quot;??_-;_-@_-">
                  <c:v>13495</c:v>
                </c:pt>
                <c:pt idx="21" formatCode="_-* #,##0_-;\-* #,##0_-;_-* &quot;-&quot;??_-;_-@_-">
                  <c:v>14624</c:v>
                </c:pt>
                <c:pt idx="22" formatCode="_-* #,##0_-;\-* #,##0_-;_-* &quot;-&quot;??_-;_-@_-">
                  <c:v>16024</c:v>
                </c:pt>
                <c:pt idx="23" formatCode="_-* #,##0_-;\-* #,##0_-;_-* &quot;-&quot;??_-;_-@_-">
                  <c:v>17153</c:v>
                </c:pt>
                <c:pt idx="24" formatCode="_-* #,##0_-;\-* #,##0_-;_-* &quot;-&quot;??_-;_-@_-">
                  <c:v>18553</c:v>
                </c:pt>
                <c:pt idx="25" formatCode="_-* #,##0_-;\-* #,##0_-;_-* &quot;-&quot;??_-;_-@_-">
                  <c:v>18553</c:v>
                </c:pt>
                <c:pt idx="26" formatCode="_-* #,##0_-;\-* #,##0_-;_-* &quot;-&quot;??_-;_-@_-">
                  <c:v>18553</c:v>
                </c:pt>
                <c:pt idx="27" formatCode="_-* #,##0_-;\-* #,##0_-;_-* &quot;-&quot;??_-;_-@_-">
                  <c:v>18553</c:v>
                </c:pt>
                <c:pt idx="28" formatCode="_-* #,##0_-;\-* #,##0_-;_-* &quot;-&quot;??_-;_-@_-">
                  <c:v>18553</c:v>
                </c:pt>
                <c:pt idx="29" formatCode="_-* #,##0_-;\-* #,##0_-;_-* &quot;-&quot;??_-;_-@_-">
                  <c:v>18553</c:v>
                </c:pt>
                <c:pt idx="30" formatCode="_-* #,##0_-;\-* #,##0_-;_-* &quot;-&quot;??_-;_-@_-">
                  <c:v>18553</c:v>
                </c:pt>
                <c:pt idx="31" formatCode="_-* #,##0_-;\-* #,##0_-;_-* &quot;-&quot;??_-;_-@_-">
                  <c:v>18553</c:v>
                </c:pt>
                <c:pt idx="32" formatCode="_-* #,##0_-;\-* #,##0_-;_-* &quot;-&quot;??_-;_-@_-">
                  <c:v>18553</c:v>
                </c:pt>
                <c:pt idx="33" formatCode="_-* #,##0_-;\-* #,##0_-;_-* &quot;-&quot;??_-;_-@_-">
                  <c:v>18553</c:v>
                </c:pt>
                <c:pt idx="34" formatCode="_-* #,##0_-;\-* #,##0_-;_-* &quot;-&quot;??_-;_-@_-">
                  <c:v>18553</c:v>
                </c:pt>
                <c:pt idx="35" formatCode="_-* #,##0_-;\-* #,##0_-;_-* &quot;-&quot;??_-;_-@_-">
                  <c:v>18553</c:v>
                </c:pt>
                <c:pt idx="36" formatCode="_-* #,##0_-;\-* #,##0_-;_-* &quot;-&quot;??_-;_-@_-">
                  <c:v>18553</c:v>
                </c:pt>
              </c:numCache>
            </c:numRef>
          </c:val>
          <c:extLst xmlns:c16r2="http://schemas.microsoft.com/office/drawing/2015/06/chart">
            <c:ext xmlns:c16="http://schemas.microsoft.com/office/drawing/2014/chart" uri="{C3380CC4-5D6E-409C-BE32-E72D297353CC}">
              <c16:uniqueId val="{00000007-6AD2-404B-BD81-16108DB74C99}"/>
            </c:ext>
          </c:extLst>
        </c:ser>
        <c:ser>
          <c:idx val="9"/>
          <c:order val="8"/>
          <c:tx>
            <c:strRef>
              <c:f>'ES2'!$V$39</c:f>
              <c:strCache>
                <c:ptCount val="1"/>
                <c:pt idx="0">
                  <c:v>Offshore Wind</c:v>
                </c:pt>
              </c:strCache>
            </c:strRef>
          </c:tx>
          <c:spPr>
            <a:solidFill>
              <a:srgbClr val="7030A0"/>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'ES2'!$W$39:$BG$39</c:f>
              <c:numCache>
                <c:formatCode>#,##0.0</c:formatCode>
                <c:ptCount val="37"/>
                <c:pt idx="3" formatCode="_-* #,##0_-;\-* #,##0_-;_-* &quot;-&quot;??_-;_-@_-">
                  <c:v>6098.3</c:v>
                </c:pt>
                <c:pt idx="4" formatCode="_-* #,##0_-;\-* #,##0_-;_-* &quot;-&quot;??_-;_-@_-">
                  <c:v>8216.2999999999993</c:v>
                </c:pt>
                <c:pt idx="5" formatCode="_-* #,##0_-;\-* #,##0_-;_-* &quot;-&quot;??_-;_-@_-">
                  <c:v>9590.2999999999993</c:v>
                </c:pt>
                <c:pt idx="6" formatCode="_-* #,##0_-;\-* #,##0_-;_-* &quot;-&quot;??_-;_-@_-">
                  <c:v>10350.299999999999</c:v>
                </c:pt>
                <c:pt idx="7" formatCode="_-* #,##0_-;\-* #,##0_-;_-* &quot;-&quot;??_-;_-@_-">
                  <c:v>11740.3</c:v>
                </c:pt>
                <c:pt idx="8" formatCode="_-* #,##0_-;\-* #,##0_-;_-* &quot;-&quot;??_-;_-@_-">
                  <c:v>13080.3</c:v>
                </c:pt>
                <c:pt idx="9" formatCode="_-* #,##0_-;\-* #,##0_-;_-* &quot;-&quot;??_-;_-@_-">
                  <c:v>15505.3</c:v>
                </c:pt>
                <c:pt idx="10" formatCode="_-* #,##0_-;\-* #,##0_-;_-* &quot;-&quot;??_-;_-@_-">
                  <c:v>17335.3</c:v>
                </c:pt>
                <c:pt idx="11" formatCode="_-* #,##0_-;\-* #,##0_-;_-* &quot;-&quot;??_-;_-@_-">
                  <c:v>20235.3</c:v>
                </c:pt>
                <c:pt idx="12" formatCode="_-* #,##0_-;\-* #,##0_-;_-* &quot;-&quot;??_-;_-@_-">
                  <c:v>23425.100999999999</c:v>
                </c:pt>
                <c:pt idx="13" formatCode="_-* #,##0_-;\-* #,##0_-;_-* &quot;-&quot;??_-;_-@_-">
                  <c:v>25275.100999999999</c:v>
                </c:pt>
                <c:pt idx="14" formatCode="_-* #,##0_-;\-* #,##0_-;_-* &quot;-&quot;??_-;_-@_-">
                  <c:v>27605.100999999999</c:v>
                </c:pt>
                <c:pt idx="15" formatCode="_-* #,##0_-;\-* #,##0_-;_-* &quot;-&quot;??_-;_-@_-">
                  <c:v>29055.100999999999</c:v>
                </c:pt>
                <c:pt idx="16" formatCode="_-* #,##0_-;\-* #,##0_-;_-* &quot;-&quot;??_-;_-@_-">
                  <c:v>29935.100999999999</c:v>
                </c:pt>
                <c:pt idx="17" formatCode="_-* #,##0_-;\-* #,##0_-;_-* &quot;-&quot;??_-;_-@_-">
                  <c:v>31265.100999999999</c:v>
                </c:pt>
                <c:pt idx="18" formatCode="_-* #,##0_-;\-* #,##0_-;_-* &quot;-&quot;??_-;_-@_-">
                  <c:v>33645.101000000002</c:v>
                </c:pt>
                <c:pt idx="19" formatCode="_-* #,##0_-;\-* #,##0_-;_-* &quot;-&quot;??_-;_-@_-">
                  <c:v>35345.101000000002</c:v>
                </c:pt>
                <c:pt idx="20" formatCode="_-* #,##0_-;\-* #,##0_-;_-* &quot;-&quot;??_-;_-@_-">
                  <c:v>37295.101000000002</c:v>
                </c:pt>
                <c:pt idx="21" formatCode="_-* #,##0_-;\-* #,##0_-;_-* &quot;-&quot;??_-;_-@_-">
                  <c:v>38645.101000000002</c:v>
                </c:pt>
                <c:pt idx="22" formatCode="_-* #,##0_-;\-* #,##0_-;_-* &quot;-&quot;??_-;_-@_-">
                  <c:v>39845.101000000002</c:v>
                </c:pt>
                <c:pt idx="23" formatCode="_-* #,##0_-;\-* #,##0_-;_-* &quot;-&quot;??_-;_-@_-">
                  <c:v>40445.101000000002</c:v>
                </c:pt>
                <c:pt idx="24" formatCode="_-* #,##0_-;\-* #,##0_-;_-* &quot;-&quot;??_-;_-@_-">
                  <c:v>41045.101000000002</c:v>
                </c:pt>
                <c:pt idx="25" formatCode="_-* #,##0_-;\-* #,##0_-;_-* &quot;-&quot;??_-;_-@_-">
                  <c:v>41045.101000000002</c:v>
                </c:pt>
                <c:pt idx="26" formatCode="_-* #,##0_-;\-* #,##0_-;_-* &quot;-&quot;??_-;_-@_-">
                  <c:v>41645.101000000002</c:v>
                </c:pt>
                <c:pt idx="27" formatCode="_-* #,##0_-;\-* #,##0_-;_-* &quot;-&quot;??_-;_-@_-">
                  <c:v>41645.101000000002</c:v>
                </c:pt>
                <c:pt idx="28" formatCode="_-* #,##0_-;\-* #,##0_-;_-* &quot;-&quot;??_-;_-@_-">
                  <c:v>42245.101000000002</c:v>
                </c:pt>
                <c:pt idx="29" formatCode="_-* #,##0_-;\-* #,##0_-;_-* &quot;-&quot;??_-;_-@_-">
                  <c:v>42245.101000000002</c:v>
                </c:pt>
                <c:pt idx="30" formatCode="_-* #,##0_-;\-* #,##0_-;_-* &quot;-&quot;??_-;_-@_-">
                  <c:v>42845.101000000002</c:v>
                </c:pt>
                <c:pt idx="31" formatCode="_-* #,##0_-;\-* #,##0_-;_-* &quot;-&quot;??_-;_-@_-">
                  <c:v>42845.101000000002</c:v>
                </c:pt>
                <c:pt idx="32" formatCode="_-* #,##0_-;\-* #,##0_-;_-* &quot;-&quot;??_-;_-@_-">
                  <c:v>43445.101000000002</c:v>
                </c:pt>
                <c:pt idx="33" formatCode="_-* #,##0_-;\-* #,##0_-;_-* &quot;-&quot;??_-;_-@_-">
                  <c:v>43445.101000000002</c:v>
                </c:pt>
                <c:pt idx="34" formatCode="_-* #,##0_-;\-* #,##0_-;_-* &quot;-&quot;??_-;_-@_-">
                  <c:v>43445.101000000002</c:v>
                </c:pt>
                <c:pt idx="35" formatCode="_-* #,##0_-;\-* #,##0_-;_-* &quot;-&quot;??_-;_-@_-">
                  <c:v>43445.101000000002</c:v>
                </c:pt>
                <c:pt idx="36" formatCode="_-* #,##0_-;\-* #,##0_-;_-* &quot;-&quot;??_-;_-@_-">
                  <c:v>43445.101000000002</c:v>
                </c:pt>
              </c:numCache>
            </c:numRef>
          </c:val>
          <c:extLst xmlns:c16r2="http://schemas.microsoft.com/office/drawing/2015/06/chart">
            <c:ext xmlns:c16="http://schemas.microsoft.com/office/drawing/2014/chart" uri="{C3380CC4-5D6E-409C-BE32-E72D297353CC}">
              <c16:uniqueId val="{00000008-6AD2-404B-BD81-16108DB74C99}"/>
            </c:ext>
          </c:extLst>
        </c:ser>
        <c:ser>
          <c:idx val="10"/>
          <c:order val="9"/>
          <c:tx>
            <c:strRef>
              <c:f>'ES2'!$V$40</c:f>
              <c:strCache>
                <c:ptCount val="1"/>
                <c:pt idx="0">
                  <c:v>Onshore Wind</c:v>
                </c:pt>
              </c:strCache>
            </c:strRef>
          </c:tx>
          <c:spPr>
            <a:solidFill>
              <a:srgbClr val="49D7BC"/>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'ES2'!$W$40:$BG$40</c:f>
              <c:numCache>
                <c:formatCode>#,##0.0</c:formatCode>
                <c:ptCount val="37"/>
                <c:pt idx="3" formatCode="_-* #,##0_-;\-* #,##0_-;_-* &quot;-&quot;??_-;_-@_-">
                  <c:v>11499.648664661145</c:v>
                </c:pt>
                <c:pt idx="4" formatCode="_-* #,##0_-;\-* #,##0_-;_-* &quot;-&quot;??_-;_-@_-">
                  <c:v>12496.506000000001</c:v>
                </c:pt>
                <c:pt idx="5" formatCode="_-* #,##0_-;\-* #,##0_-;_-* &quot;-&quot;??_-;_-@_-">
                  <c:v>12765.198</c:v>
                </c:pt>
                <c:pt idx="6" formatCode="_-* #,##0_-;\-* #,##0_-;_-* &quot;-&quot;??_-;_-@_-">
                  <c:v>13110.161</c:v>
                </c:pt>
                <c:pt idx="7" formatCode="_-* #,##0_-;\-* #,##0_-;_-* &quot;-&quot;??_-;_-@_-">
                  <c:v>13595.003000000001</c:v>
                </c:pt>
                <c:pt idx="8" formatCode="_-* #,##0_-;\-* #,##0_-;_-* &quot;-&quot;??_-;_-@_-">
                  <c:v>14527.761999999999</c:v>
                </c:pt>
                <c:pt idx="9" formatCode="_-* #,##0_-;\-* #,##0_-;_-* &quot;-&quot;??_-;_-@_-">
                  <c:v>15668.249</c:v>
                </c:pt>
                <c:pt idx="10" formatCode="_-* #,##0_-;\-* #,##0_-;_-* &quot;-&quot;??_-;_-@_-">
                  <c:v>17424.080000000002</c:v>
                </c:pt>
                <c:pt idx="11" formatCode="_-* #,##0_-;\-* #,##0_-;_-* &quot;-&quot;??_-;_-@_-">
                  <c:v>17852.645</c:v>
                </c:pt>
                <c:pt idx="12" formatCode="_-* #,##0_-;\-* #,##0_-;_-* &quot;-&quot;??_-;_-@_-">
                  <c:v>18538.103999999999</c:v>
                </c:pt>
                <c:pt idx="13" formatCode="_-* #,##0_-;\-* #,##0_-;_-* &quot;-&quot;??_-;_-@_-">
                  <c:v>18833.629000000001</c:v>
                </c:pt>
                <c:pt idx="14" formatCode="_-* #,##0_-;\-* #,##0_-;_-* &quot;-&quot;??_-;_-@_-">
                  <c:v>19196.989999999998</c:v>
                </c:pt>
                <c:pt idx="15" formatCode="_-* #,##0_-;\-* #,##0_-;_-* &quot;-&quot;??_-;_-@_-">
                  <c:v>19364.506999999998</c:v>
                </c:pt>
                <c:pt idx="16" formatCode="_-* #,##0_-;\-* #,##0_-;_-* &quot;-&quot;??_-;_-@_-">
                  <c:v>19536.38</c:v>
                </c:pt>
                <c:pt idx="17" formatCode="_-* #,##0_-;\-* #,##0_-;_-* &quot;-&quot;??_-;_-@_-">
                  <c:v>19708.702000000001</c:v>
                </c:pt>
                <c:pt idx="18" formatCode="_-* #,##0_-;\-* #,##0_-;_-* &quot;-&quot;??_-;_-@_-">
                  <c:v>19881.470999999998</c:v>
                </c:pt>
                <c:pt idx="19" formatCode="_-* #,##0_-;\-* #,##0_-;_-* &quot;-&quot;??_-;_-@_-">
                  <c:v>20054.724999999999</c:v>
                </c:pt>
                <c:pt idx="20" formatCode="_-* #,##0_-;\-* #,##0_-;_-* &quot;-&quot;??_-;_-@_-">
                  <c:v>20228.503000000001</c:v>
                </c:pt>
                <c:pt idx="21" formatCode="_-* #,##0_-;\-* #,##0_-;_-* &quot;-&quot;??_-;_-@_-">
                  <c:v>20398.633000000002</c:v>
                </c:pt>
                <c:pt idx="22" formatCode="_-* #,##0_-;\-* #,##0_-;_-* &quot;-&quot;??_-;_-@_-">
                  <c:v>20565.357</c:v>
                </c:pt>
                <c:pt idx="23" formatCode="_-* #,##0_-;\-* #,##0_-;_-* &quot;-&quot;??_-;_-@_-">
                  <c:v>20728.892</c:v>
                </c:pt>
                <c:pt idx="24" formatCode="_-* #,##0_-;\-* #,##0_-;_-* &quot;-&quot;??_-;_-@_-">
                  <c:v>20889.447</c:v>
                </c:pt>
                <c:pt idx="25" formatCode="_-* #,##0_-;\-* #,##0_-;_-* &quot;-&quot;??_-;_-@_-">
                  <c:v>21020.203000000001</c:v>
                </c:pt>
                <c:pt idx="26" formatCode="_-* #,##0_-;\-* #,##0_-;_-* &quot;-&quot;??_-;_-@_-">
                  <c:v>21148.392</c:v>
                </c:pt>
                <c:pt idx="27" formatCode="_-* #,##0_-;\-* #,##0_-;_-* &quot;-&quot;??_-;_-@_-">
                  <c:v>21274.167000000001</c:v>
                </c:pt>
                <c:pt idx="28" formatCode="_-* #,##0_-;\-* #,##0_-;_-* &quot;-&quot;??_-;_-@_-">
                  <c:v>21397.707999999999</c:v>
                </c:pt>
                <c:pt idx="29" formatCode="_-* #,##0_-;\-* #,##0_-;_-* &quot;-&quot;??_-;_-@_-">
                  <c:v>21519.15</c:v>
                </c:pt>
                <c:pt idx="30" formatCode="_-* #,##0_-;\-* #,##0_-;_-* &quot;-&quot;??_-;_-@_-">
                  <c:v>21638.662</c:v>
                </c:pt>
                <c:pt idx="31" formatCode="_-* #,##0_-;\-* #,##0_-;_-* &quot;-&quot;??_-;_-@_-">
                  <c:v>21756.355</c:v>
                </c:pt>
                <c:pt idx="32" formatCode="_-* #,##0_-;\-* #,##0_-;_-* &quot;-&quot;??_-;_-@_-">
                  <c:v>21872.385000000002</c:v>
                </c:pt>
                <c:pt idx="33" formatCode="_-* #,##0_-;\-* #,##0_-;_-* &quot;-&quot;??_-;_-@_-">
                  <c:v>21986.851999999999</c:v>
                </c:pt>
                <c:pt idx="34" formatCode="_-* #,##0_-;\-* #,##0_-;_-* &quot;-&quot;??_-;_-@_-">
                  <c:v>22099.888999999999</c:v>
                </c:pt>
                <c:pt idx="35" formatCode="_-* #,##0_-;\-* #,##0_-;_-* &quot;-&quot;??_-;_-@_-">
                  <c:v>22211.61</c:v>
                </c:pt>
                <c:pt idx="36" formatCode="_-* #,##0_-;\-* #,##0_-;_-* &quot;-&quot;??_-;_-@_-">
                  <c:v>22322.15</c:v>
                </c:pt>
              </c:numCache>
            </c:numRef>
          </c:val>
          <c:extLst xmlns:c16r2="http://schemas.microsoft.com/office/drawing/2015/06/chart">
            <c:ext xmlns:c16="http://schemas.microsoft.com/office/drawing/2014/chart" uri="{C3380CC4-5D6E-409C-BE32-E72D297353CC}">
              <c16:uniqueId val="{00000009-6AD2-404B-BD81-16108DB74C99}"/>
            </c:ext>
          </c:extLst>
        </c:ser>
        <c:ser>
          <c:idx val="11"/>
          <c:order val="10"/>
          <c:tx>
            <c:strRef>
              <c:f>'ES2'!$V$41</c:f>
              <c:strCache>
                <c:ptCount val="1"/>
                <c:pt idx="0">
                  <c:v>Other Renewables</c:v>
                </c:pt>
              </c:strCache>
            </c:strRef>
          </c:tx>
          <c:spPr>
            <a:solidFill>
              <a:srgbClr val="92D050"/>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'ES2'!$W$41:$BG$41</c:f>
              <c:numCache>
                <c:formatCode>#,##0.0</c:formatCode>
                <c:ptCount val="37"/>
                <c:pt idx="3" formatCode="_-* #,##0_-;\-* #,##0_-;_-* &quot;-&quot;??_-;_-@_-">
                  <c:v>1813.4596578779992</c:v>
                </c:pt>
                <c:pt idx="4" formatCode="_-* #,##0_-;\-* #,##0_-;_-* &quot;-&quot;??_-;_-@_-">
                  <c:v>1944.2710000000002</c:v>
                </c:pt>
                <c:pt idx="5" formatCode="_-* #,##0_-;\-* #,##0_-;_-* &quot;-&quot;??_-;_-@_-">
                  <c:v>1997.8449999999998</c:v>
                </c:pt>
                <c:pt idx="6" formatCode="_-* #,##0_-;\-* #,##0_-;_-* &quot;-&quot;??_-;_-@_-">
                  <c:v>2042.1109999999999</c:v>
                </c:pt>
                <c:pt idx="7" formatCode="_-* #,##0_-;\-* #,##0_-;_-* &quot;-&quot;??_-;_-@_-">
                  <c:v>2088.5500000000002</c:v>
                </c:pt>
                <c:pt idx="8" formatCode="_-* #,##0_-;\-* #,##0_-;_-* &quot;-&quot;??_-;_-@_-">
                  <c:v>2151.6109999999999</c:v>
                </c:pt>
                <c:pt idx="9" formatCode="_-* #,##0_-;\-* #,##0_-;_-* &quot;-&quot;??_-;_-@_-">
                  <c:v>2204.54</c:v>
                </c:pt>
                <c:pt idx="10" formatCode="_-* #,##0_-;\-* #,##0_-;_-* &quot;-&quot;??_-;_-@_-">
                  <c:v>2272.5390000000002</c:v>
                </c:pt>
                <c:pt idx="11" formatCode="_-* #,##0_-;\-* #,##0_-;_-* &quot;-&quot;??_-;_-@_-">
                  <c:v>2345.7239999999997</c:v>
                </c:pt>
                <c:pt idx="12" formatCode="_-* #,##0_-;\-* #,##0_-;_-* &quot;-&quot;??_-;_-@_-">
                  <c:v>2455.2320000000004</c:v>
                </c:pt>
                <c:pt idx="13" formatCode="_-* #,##0_-;\-* #,##0_-;_-* &quot;-&quot;??_-;_-@_-">
                  <c:v>2538.5899999999997</c:v>
                </c:pt>
                <c:pt idx="14" formatCode="_-* #,##0_-;\-* #,##0_-;_-* &quot;-&quot;??_-;_-@_-">
                  <c:v>2632.9949999999999</c:v>
                </c:pt>
                <c:pt idx="15" formatCode="_-* #,##0_-;\-* #,##0_-;_-* &quot;-&quot;??_-;_-@_-">
                  <c:v>2739.625</c:v>
                </c:pt>
                <c:pt idx="16" formatCode="_-* #,##0_-;\-* #,##0_-;_-* &quot;-&quot;??_-;_-@_-">
                  <c:v>2913.1180000000004</c:v>
                </c:pt>
                <c:pt idx="17" formatCode="_-* #,##0_-;\-* #,##0_-;_-* &quot;-&quot;??_-;_-@_-">
                  <c:v>3062.2149999999997</c:v>
                </c:pt>
                <c:pt idx="18" formatCode="_-* #,##0_-;\-* #,##0_-;_-* &quot;-&quot;??_-;_-@_-">
                  <c:v>3213.7739999999999</c:v>
                </c:pt>
                <c:pt idx="19" formatCode="_-* #,##0_-;\-* #,##0_-;_-* &quot;-&quot;??_-;_-@_-">
                  <c:v>3370.402</c:v>
                </c:pt>
                <c:pt idx="20" formatCode="_-* #,##0_-;\-* #,##0_-;_-* &quot;-&quot;??_-;_-@_-">
                  <c:v>3582.0279999999993</c:v>
                </c:pt>
                <c:pt idx="21" formatCode="_-* #,##0_-;\-* #,##0_-;_-* &quot;-&quot;??_-;_-@_-">
                  <c:v>3763.9349999999999</c:v>
                </c:pt>
                <c:pt idx="22" formatCode="_-* #,##0_-;\-* #,##0_-;_-* &quot;-&quot;??_-;_-@_-">
                  <c:v>3943.7820000000002</c:v>
                </c:pt>
                <c:pt idx="23" formatCode="_-* #,##0_-;\-* #,##0_-;_-* &quot;-&quot;??_-;_-@_-">
                  <c:v>4139.5399999999991</c:v>
                </c:pt>
                <c:pt idx="24" formatCode="_-* #,##0_-;\-* #,##0_-;_-* &quot;-&quot;??_-;_-@_-">
                  <c:v>4257.6499999999996</c:v>
                </c:pt>
                <c:pt idx="25" formatCode="_-* #,##0_-;\-* #,##0_-;_-* &quot;-&quot;??_-;_-@_-">
                  <c:v>4361.6689999999999</c:v>
                </c:pt>
                <c:pt idx="26" formatCode="_-* #,##0_-;\-* #,##0_-;_-* &quot;-&quot;??_-;_-@_-">
                  <c:v>4452.4380000000001</c:v>
                </c:pt>
                <c:pt idx="27" formatCode="_-* #,##0_-;\-* #,##0_-;_-* &quot;-&quot;??_-;_-@_-">
                  <c:v>4546.7730000000001</c:v>
                </c:pt>
                <c:pt idx="28" formatCode="_-* #,##0_-;\-* #,##0_-;_-* &quot;-&quot;??_-;_-@_-">
                  <c:v>4640.933</c:v>
                </c:pt>
                <c:pt idx="29" formatCode="_-* #,##0_-;\-* #,##0_-;_-* &quot;-&quot;??_-;_-@_-">
                  <c:v>4733.0730000000003</c:v>
                </c:pt>
                <c:pt idx="30" formatCode="_-* #,##0_-;\-* #,##0_-;_-* &quot;-&quot;??_-;_-@_-">
                  <c:v>4834.2989999999991</c:v>
                </c:pt>
                <c:pt idx="31" formatCode="_-* #,##0_-;\-* #,##0_-;_-* &quot;-&quot;??_-;_-@_-">
                  <c:v>4946.0050000000001</c:v>
                </c:pt>
                <c:pt idx="32" formatCode="_-* #,##0_-;\-* #,##0_-;_-* &quot;-&quot;??_-;_-@_-">
                  <c:v>5064.2299999999996</c:v>
                </c:pt>
                <c:pt idx="33" formatCode="_-* #,##0_-;\-* #,##0_-;_-* &quot;-&quot;??_-;_-@_-">
                  <c:v>5199.1069999999991</c:v>
                </c:pt>
                <c:pt idx="34" formatCode="_-* #,##0_-;\-* #,##0_-;_-* &quot;-&quot;??_-;_-@_-">
                  <c:v>5350.33</c:v>
                </c:pt>
                <c:pt idx="35" formatCode="_-* #,##0_-;\-* #,##0_-;_-* &quot;-&quot;??_-;_-@_-">
                  <c:v>5523.7169999999996</c:v>
                </c:pt>
                <c:pt idx="36" formatCode="_-* #,##0_-;\-* #,##0_-;_-* &quot;-&quot;??_-;_-@_-">
                  <c:v>5728.375</c:v>
                </c:pt>
              </c:numCache>
            </c:numRef>
          </c:val>
          <c:extLst xmlns:c16r2="http://schemas.microsoft.com/office/drawing/2015/06/chart">
            <c:ext xmlns:c16="http://schemas.microsoft.com/office/drawing/2014/chart" uri="{C3380CC4-5D6E-409C-BE32-E72D297353CC}">
              <c16:uniqueId val="{0000000A-6AD2-404B-BD81-16108DB74C99}"/>
            </c:ext>
          </c:extLst>
        </c:ser>
        <c:ser>
          <c:idx val="12"/>
          <c:order val="11"/>
          <c:tx>
            <c:strRef>
              <c:f>'ES2'!$V$42</c:f>
              <c:strCache>
                <c:ptCount val="1"/>
                <c:pt idx="0">
                  <c:v>Other Thermal</c:v>
                </c:pt>
              </c:strCache>
            </c:strRef>
          </c:tx>
          <c:spPr>
            <a:solidFill>
              <a:srgbClr val="FFFF00"/>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'ES2'!$W$42:$BG$42</c:f>
              <c:numCache>
                <c:formatCode>#,##0.0</c:formatCode>
                <c:ptCount val="37"/>
                <c:pt idx="3" formatCode="_-* #,##0_-;\-* #,##0_-;_-* &quot;-&quot;??_-;_-@_-">
                  <c:v>1478.9609999999998</c:v>
                </c:pt>
                <c:pt idx="4" formatCode="_-* #,##0_-;\-* #,##0_-;_-* &quot;-&quot;??_-;_-@_-">
                  <c:v>1688.1510000000001</c:v>
                </c:pt>
                <c:pt idx="5" formatCode="_-* #,##0_-;\-* #,##0_-;_-* &quot;-&quot;??_-;_-@_-">
                  <c:v>1794.4090000000001</c:v>
                </c:pt>
                <c:pt idx="6" formatCode="_-* #,##0_-;\-* #,##0_-;_-* &quot;-&quot;??_-;_-@_-">
                  <c:v>1861.3510000000001</c:v>
                </c:pt>
                <c:pt idx="7" formatCode="_-* #,##0_-;\-* #,##0_-;_-* &quot;-&quot;??_-;_-@_-">
                  <c:v>1852.3510000000001</c:v>
                </c:pt>
                <c:pt idx="8" formatCode="_-* #,##0_-;\-* #,##0_-;_-* &quot;-&quot;??_-;_-@_-">
                  <c:v>1722.42</c:v>
                </c:pt>
                <c:pt idx="9" formatCode="_-* #,##0_-;\-* #,##0_-;_-* &quot;-&quot;??_-;_-@_-">
                  <c:v>1743.5520000000001</c:v>
                </c:pt>
                <c:pt idx="10" formatCode="_-* #,##0_-;\-* #,##0_-;_-* &quot;-&quot;??_-;_-@_-">
                  <c:v>1746.2719999999999</c:v>
                </c:pt>
                <c:pt idx="11" formatCode="_-* #,##0_-;\-* #,##0_-;_-* &quot;-&quot;??_-;_-@_-">
                  <c:v>1695.42</c:v>
                </c:pt>
                <c:pt idx="12" formatCode="_-* #,##0_-;\-* #,##0_-;_-* &quot;-&quot;??_-;_-@_-">
                  <c:v>1625.8779999999999</c:v>
                </c:pt>
                <c:pt idx="13" formatCode="_-* #,##0_-;\-* #,##0_-;_-* &quot;-&quot;??_-;_-@_-">
                  <c:v>1500.4580000000001</c:v>
                </c:pt>
                <c:pt idx="14" formatCode="_-* #,##0_-;\-* #,##0_-;_-* &quot;-&quot;??_-;_-@_-">
                  <c:v>1300.55</c:v>
                </c:pt>
                <c:pt idx="15" formatCode="_-* #,##0_-;\-* #,##0_-;_-* &quot;-&quot;??_-;_-@_-">
                  <c:v>1016.7809999999999</c:v>
                </c:pt>
                <c:pt idx="16" formatCode="_-* #,##0_-;\-* #,##0_-;_-* &quot;-&quot;??_-;_-@_-">
                  <c:v>779.03800000000001</c:v>
                </c:pt>
                <c:pt idx="17" formatCode="_-* #,##0_-;\-* #,##0_-;_-* &quot;-&quot;??_-;_-@_-">
                  <c:v>593.16999999999996</c:v>
                </c:pt>
                <c:pt idx="18" formatCode="_-* #,##0_-;\-* #,##0_-;_-* &quot;-&quot;??_-;_-@_-">
                  <c:v>483.55899999999997</c:v>
                </c:pt>
                <c:pt idx="19" formatCode="_-* #,##0_-;\-* #,##0_-;_-* &quot;-&quot;??_-;_-@_-">
                  <c:v>419.17</c:v>
                </c:pt>
                <c:pt idx="20" formatCode="_-* #,##0_-;\-* #,##0_-;_-* &quot;-&quot;??_-;_-@_-">
                  <c:v>385.89</c:v>
                </c:pt>
                <c:pt idx="21" formatCode="_-* #,##0_-;\-* #,##0_-;_-* &quot;-&quot;??_-;_-@_-">
                  <c:v>372.89099999999996</c:v>
                </c:pt>
                <c:pt idx="22" formatCode="_-* #,##0_-;\-* #,##0_-;_-* &quot;-&quot;??_-;_-@_-">
                  <c:v>309.83100000000002</c:v>
                </c:pt>
                <c:pt idx="23" formatCode="_-* #,##0_-;\-* #,##0_-;_-* &quot;-&quot;??_-;_-@_-">
                  <c:v>308.30899999999997</c:v>
                </c:pt>
                <c:pt idx="24" formatCode="_-* #,##0_-;\-* #,##0_-;_-* &quot;-&quot;??_-;_-@_-">
                  <c:v>267.69100000000003</c:v>
                </c:pt>
                <c:pt idx="25" formatCode="_-* #,##0_-;\-* #,##0_-;_-* &quot;-&quot;??_-;_-@_-">
                  <c:v>267.5</c:v>
                </c:pt>
                <c:pt idx="26" formatCode="_-* #,##0_-;\-* #,##0_-;_-* &quot;-&quot;??_-;_-@_-">
                  <c:v>267.5</c:v>
                </c:pt>
                <c:pt idx="27" formatCode="_-* #,##0_-;\-* #,##0_-;_-* &quot;-&quot;??_-;_-@_-">
                  <c:v>267.5</c:v>
                </c:pt>
                <c:pt idx="28" formatCode="_-* #,##0_-;\-* #,##0_-;_-* &quot;-&quot;??_-;_-@_-">
                  <c:v>267.5</c:v>
                </c:pt>
                <c:pt idx="29" formatCode="_-* #,##0_-;\-* #,##0_-;_-* &quot;-&quot;??_-;_-@_-">
                  <c:v>267.5</c:v>
                </c:pt>
                <c:pt idx="30" formatCode="_-* #,##0_-;\-* #,##0_-;_-* &quot;-&quot;??_-;_-@_-">
                  <c:v>267.5</c:v>
                </c:pt>
                <c:pt idx="31" formatCode="_-* #,##0_-;\-* #,##0_-;_-* &quot;-&quot;??_-;_-@_-">
                  <c:v>267.5</c:v>
                </c:pt>
                <c:pt idx="32" formatCode="_-* #,##0_-;\-* #,##0_-;_-* &quot;-&quot;??_-;_-@_-">
                  <c:v>267.5</c:v>
                </c:pt>
                <c:pt idx="33" formatCode="_-* #,##0_-;\-* #,##0_-;_-* &quot;-&quot;??_-;_-@_-">
                  <c:v>267.5</c:v>
                </c:pt>
                <c:pt idx="34" formatCode="_-* #,##0_-;\-* #,##0_-;_-* &quot;-&quot;??_-;_-@_-">
                  <c:v>192.5</c:v>
                </c:pt>
                <c:pt idx="35" formatCode="_-* #,##0_-;\-* #,##0_-;_-* &quot;-&quot;??_-;_-@_-">
                  <c:v>192.5</c:v>
                </c:pt>
                <c:pt idx="36" formatCode="_-* #,##0_-;\-* #,##0_-;_-* &quot;-&quot;??_-;_-@_-">
                  <c:v>192.5</c:v>
                </c:pt>
              </c:numCache>
            </c:numRef>
          </c:val>
          <c:extLst xmlns:c16r2="http://schemas.microsoft.com/office/drawing/2015/06/chart">
            <c:ext xmlns:c16="http://schemas.microsoft.com/office/drawing/2014/chart" uri="{C3380CC4-5D6E-409C-BE32-E72D297353CC}">
              <c16:uniqueId val="{0000000B-6AD2-404B-BD81-16108DB74C99}"/>
            </c:ext>
          </c:extLst>
        </c:ser>
        <c:ser>
          <c:idx val="13"/>
          <c:order val="12"/>
          <c:tx>
            <c:strRef>
              <c:f>'ES2'!$V$43</c:f>
              <c:strCache>
                <c:ptCount val="1"/>
                <c:pt idx="0">
                  <c:v>Solar</c:v>
                </c:pt>
              </c:strCache>
            </c:strRef>
          </c:tx>
          <c:spPr>
            <a:solidFill>
              <a:schemeClr val="bg2">
                <a:lumMod val="50000"/>
              </a:schemeClr>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'ES2'!$W$43:$BG$43</c:f>
              <c:numCache>
                <c:formatCode>#,##0.0</c:formatCode>
                <c:ptCount val="37"/>
                <c:pt idx="3" formatCode="_-* #,##0_-;\-* #,##0_-;_-* &quot;-&quot;??_-;_-@_-">
                  <c:v>12403.82478006999</c:v>
                </c:pt>
                <c:pt idx="4" formatCode="_-* #,##0_-;\-* #,##0_-;_-* &quot;-&quot;??_-;_-@_-">
                  <c:v>13396.73</c:v>
                </c:pt>
                <c:pt idx="5" formatCode="_-* #,##0_-;\-* #,##0_-;_-* &quot;-&quot;??_-;_-@_-">
                  <c:v>14114.85</c:v>
                </c:pt>
                <c:pt idx="6" formatCode="_-* #,##0_-;\-* #,##0_-;_-* &quot;-&quot;??_-;_-@_-">
                  <c:v>14672.92</c:v>
                </c:pt>
                <c:pt idx="7" formatCode="_-* #,##0_-;\-* #,##0_-;_-* &quot;-&quot;??_-;_-@_-">
                  <c:v>15104.4</c:v>
                </c:pt>
                <c:pt idx="8" formatCode="_-* #,##0_-;\-* #,##0_-;_-* &quot;-&quot;??_-;_-@_-">
                  <c:v>15729.24</c:v>
                </c:pt>
                <c:pt idx="9" formatCode="_-* #,##0_-;\-* #,##0_-;_-* &quot;-&quot;??_-;_-@_-">
                  <c:v>16530.650000000001</c:v>
                </c:pt>
                <c:pt idx="10" formatCode="_-* #,##0_-;\-* #,##0_-;_-* &quot;-&quot;??_-;_-@_-">
                  <c:v>17349.52</c:v>
                </c:pt>
                <c:pt idx="11" formatCode="_-* #,##0_-;\-* #,##0_-;_-* &quot;-&quot;??_-;_-@_-">
                  <c:v>18193.41</c:v>
                </c:pt>
                <c:pt idx="12" formatCode="_-* #,##0_-;\-* #,##0_-;_-* &quot;-&quot;??_-;_-@_-">
                  <c:v>19084.98</c:v>
                </c:pt>
                <c:pt idx="13" formatCode="_-* #,##0_-;\-* #,##0_-;_-* &quot;-&quot;??_-;_-@_-">
                  <c:v>20105.75</c:v>
                </c:pt>
                <c:pt idx="14" formatCode="_-* #,##0_-;\-* #,##0_-;_-* &quot;-&quot;??_-;_-@_-">
                  <c:v>21308.42</c:v>
                </c:pt>
                <c:pt idx="15" formatCode="_-* #,##0_-;\-* #,##0_-;_-* &quot;-&quot;??_-;_-@_-">
                  <c:v>22539.68</c:v>
                </c:pt>
                <c:pt idx="16" formatCode="_-* #,##0_-;\-* #,##0_-;_-* &quot;-&quot;??_-;_-@_-">
                  <c:v>24274.75</c:v>
                </c:pt>
                <c:pt idx="17" formatCode="_-* #,##0_-;\-* #,##0_-;_-* &quot;-&quot;??_-;_-@_-">
                  <c:v>26561.14</c:v>
                </c:pt>
                <c:pt idx="18" formatCode="_-* #,##0_-;\-* #,##0_-;_-* &quot;-&quot;??_-;_-@_-">
                  <c:v>29286.01</c:v>
                </c:pt>
                <c:pt idx="19" formatCode="_-* #,##0_-;\-* #,##0_-;_-* &quot;-&quot;??_-;_-@_-">
                  <c:v>31933.62</c:v>
                </c:pt>
                <c:pt idx="20" formatCode="_-* #,##0_-;\-* #,##0_-;_-* &quot;-&quot;??_-;_-@_-">
                  <c:v>34649.06</c:v>
                </c:pt>
                <c:pt idx="21" formatCode="_-* #,##0_-;\-* #,##0_-;_-* &quot;-&quot;??_-;_-@_-">
                  <c:v>36652.1</c:v>
                </c:pt>
                <c:pt idx="22" formatCode="_-* #,##0_-;\-* #,##0_-;_-* &quot;-&quot;??_-;_-@_-">
                  <c:v>37697.279999999999</c:v>
                </c:pt>
                <c:pt idx="23" formatCode="_-* #,##0_-;\-* #,##0_-;_-* &quot;-&quot;??_-;_-@_-">
                  <c:v>38588.57</c:v>
                </c:pt>
                <c:pt idx="24" formatCode="_-* #,##0_-;\-* #,##0_-;_-* &quot;-&quot;??_-;_-@_-">
                  <c:v>39352.730000000003</c:v>
                </c:pt>
                <c:pt idx="25" formatCode="_-* #,##0_-;\-* #,##0_-;_-* &quot;-&quot;??_-;_-@_-">
                  <c:v>40306.49</c:v>
                </c:pt>
                <c:pt idx="26" formatCode="_-* #,##0_-;\-* #,##0_-;_-* &quot;-&quot;??_-;_-@_-">
                  <c:v>41070.11</c:v>
                </c:pt>
                <c:pt idx="27" formatCode="_-* #,##0_-;\-* #,##0_-;_-* &quot;-&quot;??_-;_-@_-">
                  <c:v>41698.18</c:v>
                </c:pt>
                <c:pt idx="28" formatCode="_-* #,##0_-;\-* #,##0_-;_-* &quot;-&quot;??_-;_-@_-">
                  <c:v>42144.4</c:v>
                </c:pt>
                <c:pt idx="29" formatCode="_-* #,##0_-;\-* #,##0_-;_-* &quot;-&quot;??_-;_-@_-">
                  <c:v>42416.33</c:v>
                </c:pt>
                <c:pt idx="30" formatCode="_-* #,##0_-;\-* #,##0_-;_-* &quot;-&quot;??_-;_-@_-">
                  <c:v>42546.03</c:v>
                </c:pt>
                <c:pt idx="31" formatCode="_-* #,##0_-;\-* #,##0_-;_-* &quot;-&quot;??_-;_-@_-">
                  <c:v>42691.45</c:v>
                </c:pt>
                <c:pt idx="32" formatCode="_-* #,##0_-;\-* #,##0_-;_-* &quot;-&quot;??_-;_-@_-">
                  <c:v>42836.480000000003</c:v>
                </c:pt>
                <c:pt idx="33" formatCode="_-* #,##0_-;\-* #,##0_-;_-* &quot;-&quot;??_-;_-@_-">
                  <c:v>42981.84</c:v>
                </c:pt>
                <c:pt idx="34" formatCode="_-* #,##0_-;\-* #,##0_-;_-* &quot;-&quot;??_-;_-@_-">
                  <c:v>43191.46</c:v>
                </c:pt>
                <c:pt idx="35" formatCode="_-* #,##0_-;\-* #,##0_-;_-* &quot;-&quot;??_-;_-@_-">
                  <c:v>43440.62</c:v>
                </c:pt>
                <c:pt idx="36" formatCode="_-* #,##0_-;\-* #,##0_-;_-* &quot;-&quot;??_-;_-@_-">
                  <c:v>43730.11</c:v>
                </c:pt>
              </c:numCache>
            </c:numRef>
          </c:val>
          <c:extLst xmlns:c16r2="http://schemas.microsoft.com/office/drawing/2015/06/chart">
            <c:ext xmlns:c16="http://schemas.microsoft.com/office/drawing/2014/chart" uri="{C3380CC4-5D6E-409C-BE32-E72D297353CC}">
              <c16:uniqueId val="{0000000C-6AD2-404B-BD81-16108DB74C99}"/>
            </c:ext>
          </c:extLst>
        </c:ser>
        <c:ser>
          <c:idx val="14"/>
          <c:order val="13"/>
          <c:tx>
            <c:strRef>
              <c:f>'ES2'!$V$44</c:f>
              <c:strCache>
                <c:ptCount val="1"/>
                <c:pt idx="0">
                  <c:v>Storage</c:v>
                </c:pt>
              </c:strCache>
            </c:strRef>
          </c:tx>
          <c:spPr>
            <a:solidFill>
              <a:schemeClr val="accent3">
                <a:lumMod val="75000"/>
              </a:schemeClr>
            </a:solidFill>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'ES2'!$W$44:$BG$44</c:f>
              <c:numCache>
                <c:formatCode>#,##0.0</c:formatCode>
                <c:ptCount val="37"/>
                <c:pt idx="3" formatCode="_-* #,##0_-;\-* #,##0_-;_-* &quot;-&quot;??_-;_-@_-">
                  <c:v>2939.6590000000001</c:v>
                </c:pt>
                <c:pt idx="4" formatCode="_-* #,##0_-;\-* #,##0_-;_-* &quot;-&quot;??_-;_-@_-">
                  <c:v>3403.7200000000003</c:v>
                </c:pt>
                <c:pt idx="5" formatCode="_-* #,##0_-;\-* #,##0_-;_-* &quot;-&quot;??_-;_-@_-">
                  <c:v>3683.413</c:v>
                </c:pt>
                <c:pt idx="6" formatCode="_-* #,##0_-;\-* #,##0_-;_-* &quot;-&quot;??_-;_-@_-">
                  <c:v>3908.6320000000001</c:v>
                </c:pt>
                <c:pt idx="7" formatCode="_-* #,##0_-;\-* #,##0_-;_-* &quot;-&quot;??_-;_-@_-">
                  <c:v>4208.1819999999998</c:v>
                </c:pt>
                <c:pt idx="8" formatCode="_-* #,##0_-;\-* #,##0_-;_-* &quot;-&quot;??_-;_-@_-">
                  <c:v>4348.4639999999999</c:v>
                </c:pt>
                <c:pt idx="9" formatCode="_-* #,##0_-;\-* #,##0_-;_-* &quot;-&quot;??_-;_-@_-">
                  <c:v>4911.8090000000002</c:v>
                </c:pt>
                <c:pt idx="10" formatCode="_-* #,##0_-;\-* #,##0_-;_-* &quot;-&quot;??_-;_-@_-">
                  <c:v>5356.1909999999998</c:v>
                </c:pt>
                <c:pt idx="11" formatCode="_-* #,##0_-;\-* #,##0_-;_-* &quot;-&quot;??_-;_-@_-">
                  <c:v>6533.1610000000001</c:v>
                </c:pt>
                <c:pt idx="12" formatCode="_-* #,##0_-;\-* #,##0_-;_-* &quot;-&quot;??_-;_-@_-">
                  <c:v>7039.558</c:v>
                </c:pt>
                <c:pt idx="13" formatCode="_-* #,##0_-;\-* #,##0_-;_-* &quot;-&quot;??_-;_-@_-">
                  <c:v>7735.3989999999994</c:v>
                </c:pt>
                <c:pt idx="14" formatCode="_-* #,##0_-;\-* #,##0_-;_-* &quot;-&quot;??_-;_-@_-">
                  <c:v>8387.3090000000011</c:v>
                </c:pt>
                <c:pt idx="15" formatCode="_-* #,##0_-;\-* #,##0_-;_-* &quot;-&quot;??_-;_-@_-">
                  <c:v>8672.3009999999995</c:v>
                </c:pt>
                <c:pt idx="16" formatCode="_-* #,##0_-;\-* #,##0_-;_-* &quot;-&quot;??_-;_-@_-">
                  <c:v>8924.5509999999995</c:v>
                </c:pt>
                <c:pt idx="17" formatCode="_-* #,##0_-;\-* #,##0_-;_-* &quot;-&quot;??_-;_-@_-">
                  <c:v>9070.9560000000001</c:v>
                </c:pt>
                <c:pt idx="18" formatCode="_-* #,##0_-;\-* #,##0_-;_-* &quot;-&quot;??_-;_-@_-">
                  <c:v>9531.0959999999995</c:v>
                </c:pt>
                <c:pt idx="19" formatCode="_-* #,##0_-;\-* #,##0_-;_-* &quot;-&quot;??_-;_-@_-">
                  <c:v>10390.599</c:v>
                </c:pt>
                <c:pt idx="20" formatCode="_-* #,##0_-;\-* #,##0_-;_-* &quot;-&quot;??_-;_-@_-">
                  <c:v>11194.285</c:v>
                </c:pt>
                <c:pt idx="21" formatCode="_-* #,##0_-;\-* #,##0_-;_-* &quot;-&quot;??_-;_-@_-">
                  <c:v>12372.643</c:v>
                </c:pt>
                <c:pt idx="22" formatCode="_-* #,##0_-;\-* #,##0_-;_-* &quot;-&quot;??_-;_-@_-">
                  <c:v>13145.91</c:v>
                </c:pt>
                <c:pt idx="23" formatCode="_-* #,##0_-;\-* #,##0_-;_-* &quot;-&quot;??_-;_-@_-">
                  <c:v>13709.249</c:v>
                </c:pt>
                <c:pt idx="24" formatCode="_-* #,##0_-;\-* #,##0_-;_-* &quot;-&quot;??_-;_-@_-">
                  <c:v>14622.280999999999</c:v>
                </c:pt>
                <c:pt idx="25" formatCode="_-* #,##0_-;\-* #,##0_-;_-* &quot;-&quot;??_-;_-@_-">
                  <c:v>15315.207</c:v>
                </c:pt>
                <c:pt idx="26" formatCode="_-* #,##0_-;\-* #,##0_-;_-* &quot;-&quot;??_-;_-@_-">
                  <c:v>15946.109</c:v>
                </c:pt>
                <c:pt idx="27" formatCode="_-* #,##0_-;\-* #,##0_-;_-* &quot;-&quot;??_-;_-@_-">
                  <c:v>16093.82</c:v>
                </c:pt>
                <c:pt idx="28" formatCode="_-* #,##0_-;\-* #,##0_-;_-* &quot;-&quot;??_-;_-@_-">
                  <c:v>16163.182000000001</c:v>
                </c:pt>
                <c:pt idx="29" formatCode="_-* #,##0_-;\-* #,##0_-;_-* &quot;-&quot;??_-;_-@_-">
                  <c:v>16324.378000000001</c:v>
                </c:pt>
                <c:pt idx="30" formatCode="_-* #,##0_-;\-* #,##0_-;_-* &quot;-&quot;??_-;_-@_-">
                  <c:v>16434.698</c:v>
                </c:pt>
                <c:pt idx="31" formatCode="_-* #,##0_-;\-* #,##0_-;_-* &quot;-&quot;??_-;_-@_-">
                  <c:v>16579.14</c:v>
                </c:pt>
                <c:pt idx="32" formatCode="_-* #,##0_-;\-* #,##0_-;_-* &quot;-&quot;??_-;_-@_-">
                  <c:v>16636.224999999999</c:v>
                </c:pt>
                <c:pt idx="33" formatCode="_-* #,##0_-;\-* #,##0_-;_-* &quot;-&quot;??_-;_-@_-">
                  <c:v>16916.351999999999</c:v>
                </c:pt>
                <c:pt idx="34" formatCode="_-* #,##0_-;\-* #,##0_-;_-* &quot;-&quot;??_-;_-@_-">
                  <c:v>17058.695</c:v>
                </c:pt>
                <c:pt idx="35" formatCode="_-* #,##0_-;\-* #,##0_-;_-* &quot;-&quot;??_-;_-@_-">
                  <c:v>17267.758000000002</c:v>
                </c:pt>
                <c:pt idx="36" formatCode="_-* #,##0_-;\-* #,##0_-;_-* &quot;-&quot;??_-;_-@_-">
                  <c:v>17294.580999999998</c:v>
                </c:pt>
              </c:numCache>
            </c:numRef>
          </c:val>
          <c:extLst xmlns:c16r2="http://schemas.microsoft.com/office/drawing/2015/06/chart">
            <c:ext xmlns:c16="http://schemas.microsoft.com/office/drawing/2014/chart" uri="{C3380CC4-5D6E-409C-BE32-E72D297353CC}">
              <c16:uniqueId val="{0000000D-6AD2-404B-BD81-16108DB74C99}"/>
            </c:ext>
          </c:extLst>
        </c:ser>
        <c:ser>
          <c:idx val="0"/>
          <c:order val="14"/>
          <c:tx>
            <c:strRef>
              <c:f>'ES2'!$V$45</c:f>
              <c:strCache>
                <c:ptCount val="1"/>
                <c:pt idx="0">
                  <c:v>Vehicle to grid</c:v>
                </c:pt>
              </c:strCache>
            </c:strRef>
          </c:tx>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'ES2'!$W$45:$BG$45</c:f>
              <c:numCache>
                <c:formatCode>#,##0.0</c:formatCode>
                <c:ptCount val="37"/>
                <c:pt idx="3" formatCode="_-* #,##0_-;\-* #,##0_-;_-* &quot;-&quot;??_-;_-@_-">
                  <c:v>0</c:v>
                </c:pt>
                <c:pt idx="4" formatCode="_-* #,##0_-;\-* #,##0_-;_-* &quot;-&quot;??_-;_-@_-">
                  <c:v>0</c:v>
                </c:pt>
                <c:pt idx="5" formatCode="_-* #,##0_-;\-* #,##0_-;_-* &quot;-&quot;??_-;_-@_-">
                  <c:v>0</c:v>
                </c:pt>
                <c:pt idx="6" formatCode="_-* #,##0_-;\-* #,##0_-;_-* &quot;-&quot;??_-;_-@_-">
                  <c:v>0</c:v>
                </c:pt>
                <c:pt idx="7" formatCode="_-* #,##0_-;\-* #,##0_-;_-* &quot;-&quot;??_-;_-@_-">
                  <c:v>0</c:v>
                </c:pt>
                <c:pt idx="8" formatCode="_-* #,##0_-;\-* #,##0_-;_-* &quot;-&quot;??_-;_-@_-">
                  <c:v>0</c:v>
                </c:pt>
                <c:pt idx="9" formatCode="_-* #,##0_-;\-* #,##0_-;_-* &quot;-&quot;??_-;_-@_-">
                  <c:v>0</c:v>
                </c:pt>
                <c:pt idx="10" formatCode="_-* #,##0_-;\-* #,##0_-;_-* &quot;-&quot;??_-;_-@_-">
                  <c:v>0</c:v>
                </c:pt>
                <c:pt idx="11" formatCode="_-* #,##0_-;\-* #,##0_-;_-* &quot;-&quot;??_-;_-@_-">
                  <c:v>43.707999999999998</c:v>
                </c:pt>
                <c:pt idx="12" formatCode="_-* #,##0_-;\-* #,##0_-;_-* &quot;-&quot;??_-;_-@_-">
                  <c:v>115.934</c:v>
                </c:pt>
                <c:pt idx="13" formatCode="_-* #,##0_-;\-* #,##0_-;_-* &quot;-&quot;??_-;_-@_-">
                  <c:v>224.245</c:v>
                </c:pt>
                <c:pt idx="14" formatCode="_-* #,##0_-;\-* #,##0_-;_-* &quot;-&quot;??_-;_-@_-">
                  <c:v>383.15899999999999</c:v>
                </c:pt>
                <c:pt idx="15" formatCode="_-* #,##0_-;\-* #,##0_-;_-* &quot;-&quot;??_-;_-@_-">
                  <c:v>608.202</c:v>
                </c:pt>
                <c:pt idx="16" formatCode="_-* #,##0_-;\-* #,##0_-;_-* &quot;-&quot;??_-;_-@_-">
                  <c:v>966.18899999999996</c:v>
                </c:pt>
                <c:pt idx="17" formatCode="_-* #,##0_-;\-* #,##0_-;_-* &quot;-&quot;??_-;_-@_-">
                  <c:v>1510.7819999999999</c:v>
                </c:pt>
                <c:pt idx="18" formatCode="_-* #,##0_-;\-* #,##0_-;_-* &quot;-&quot;??_-;_-@_-">
                  <c:v>2223.5360000000001</c:v>
                </c:pt>
                <c:pt idx="19" formatCode="_-* #,##0_-;\-* #,##0_-;_-* &quot;-&quot;??_-;_-@_-">
                  <c:v>3113.6489999999999</c:v>
                </c:pt>
                <c:pt idx="20" formatCode="_-* #,##0_-;\-* #,##0_-;_-* &quot;-&quot;??_-;_-@_-">
                  <c:v>4173.5889999999999</c:v>
                </c:pt>
                <c:pt idx="21" formatCode="_-* #,##0_-;\-* #,##0_-;_-* &quot;-&quot;??_-;_-@_-">
                  <c:v>5370.2390000000005</c:v>
                </c:pt>
                <c:pt idx="22" formatCode="_-* #,##0_-;\-* #,##0_-;_-* &quot;-&quot;??_-;_-@_-">
                  <c:v>6661.2629999999999</c:v>
                </c:pt>
                <c:pt idx="23" formatCode="_-* #,##0_-;\-* #,##0_-;_-* &quot;-&quot;??_-;_-@_-">
                  <c:v>7987.8469999999998</c:v>
                </c:pt>
                <c:pt idx="24" formatCode="_-* #,##0_-;\-* #,##0_-;_-* &quot;-&quot;??_-;_-@_-">
                  <c:v>9309.9230000000007</c:v>
                </c:pt>
                <c:pt idx="25" formatCode="_-* #,##0_-;\-* #,##0_-;_-* &quot;-&quot;??_-;_-@_-">
                  <c:v>10675.308000000001</c:v>
                </c:pt>
                <c:pt idx="26" formatCode="_-* #,##0_-;\-* #,##0_-;_-* &quot;-&quot;??_-;_-@_-">
                  <c:v>11469.969000000001</c:v>
                </c:pt>
                <c:pt idx="27" formatCode="_-* #,##0_-;\-* #,##0_-;_-* &quot;-&quot;??_-;_-@_-">
                  <c:v>12251.379000000001</c:v>
                </c:pt>
                <c:pt idx="28" formatCode="_-* #,##0_-;\-* #,##0_-;_-* &quot;-&quot;??_-;_-@_-">
                  <c:v>13016.227000000001</c:v>
                </c:pt>
                <c:pt idx="29" formatCode="_-* #,##0_-;\-* #,##0_-;_-* &quot;-&quot;??_-;_-@_-">
                  <c:v>13760.586000000001</c:v>
                </c:pt>
                <c:pt idx="30" formatCode="_-* #,##0_-;\-* #,##0_-;_-* &quot;-&quot;??_-;_-@_-">
                  <c:v>14479.871000000001</c:v>
                </c:pt>
                <c:pt idx="31" formatCode="_-* #,##0_-;\-* #,##0_-;_-* &quot;-&quot;??_-;_-@_-">
                  <c:v>15168.748</c:v>
                </c:pt>
                <c:pt idx="32" formatCode="_-* #,##0_-;\-* #,##0_-;_-* &quot;-&quot;??_-;_-@_-">
                  <c:v>15821.036</c:v>
                </c:pt>
                <c:pt idx="33" formatCode="_-* #,##0_-;\-* #,##0_-;_-* &quot;-&quot;??_-;_-@_-">
                  <c:v>16429.601999999999</c:v>
                </c:pt>
                <c:pt idx="34" formatCode="_-* #,##0_-;\-* #,##0_-;_-* &quot;-&quot;??_-;_-@_-">
                  <c:v>16986.249</c:v>
                </c:pt>
                <c:pt idx="35" formatCode="_-* #,##0_-;\-* #,##0_-;_-* &quot;-&quot;??_-;_-@_-">
                  <c:v>17481.59</c:v>
                </c:pt>
                <c:pt idx="36" formatCode="_-* #,##0_-;\-* #,##0_-;_-* &quot;-&quot;??_-;_-@_-">
                  <c:v>17903.179</c:v>
                </c:pt>
              </c:numCache>
            </c:numRef>
          </c:val>
          <c:extLst xmlns:c16r2="http://schemas.microsoft.com/office/drawing/2015/06/chart">
            <c:ext xmlns:c16="http://schemas.microsoft.com/office/drawing/2014/chart" uri="{C3380CC4-5D6E-409C-BE32-E72D297353CC}">
              <c16:uniqueId val="{00000000-1A97-4699-A942-452DA68FEA35}"/>
            </c:ext>
          </c:extLst>
        </c:ser>
        <c:ser>
          <c:idx val="16"/>
          <c:order val="15"/>
          <c:tx>
            <c:strRef>
              <c:f>'ES2'!$V$46</c:f>
              <c:strCache>
                <c:ptCount val="1"/>
                <c:pt idx="0">
                  <c:v>Waste</c:v>
                </c:pt>
              </c:strCache>
            </c:strRef>
          </c:tx>
          <c:spPr>
            <a:solidFill>
              <a:schemeClr val="accent2">
                <a:lumMod val="20000"/>
                <a:lumOff val="80000"/>
              </a:schemeClr>
            </a:solidFill>
            <a:ln w="34925">
              <a:noFill/>
              <a:prstDash val="solid"/>
            </a:ln>
          </c:spP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'ES2'!$W$46:$BG$46</c:f>
              <c:numCache>
                <c:formatCode>#,##0.0</c:formatCode>
                <c:ptCount val="37"/>
                <c:pt idx="3" formatCode="_-* #,##0_-;\-* #,##0_-;_-* &quot;-&quot;??_-;_-@_-">
                  <c:v>1305.2460000000001</c:v>
                </c:pt>
                <c:pt idx="4" formatCode="_-* #,##0_-;\-* #,##0_-;_-* &quot;-&quot;??_-;_-@_-">
                  <c:v>1375.1010000000001</c:v>
                </c:pt>
                <c:pt idx="5" formatCode="_-* #,##0_-;\-* #,##0_-;_-* &quot;-&quot;??_-;_-@_-">
                  <c:v>1488.4829999999999</c:v>
                </c:pt>
                <c:pt idx="6" formatCode="_-* #,##0_-;\-* #,##0_-;_-* &quot;-&quot;??_-;_-@_-">
                  <c:v>1533.9279999999999</c:v>
                </c:pt>
                <c:pt idx="7" formatCode="_-* #,##0_-;\-* #,##0_-;_-* &quot;-&quot;??_-;_-@_-">
                  <c:v>1848.6590000000001</c:v>
                </c:pt>
                <c:pt idx="8" formatCode="_-* #,##0_-;\-* #,##0_-;_-* &quot;-&quot;??_-;_-@_-">
                  <c:v>1865.3520000000001</c:v>
                </c:pt>
                <c:pt idx="9" formatCode="_-* #,##0_-;\-* #,##0_-;_-* &quot;-&quot;??_-;_-@_-">
                  <c:v>1880.51</c:v>
                </c:pt>
                <c:pt idx="10" formatCode="_-* #,##0_-;\-* #,##0_-;_-* &quot;-&quot;??_-;_-@_-">
                  <c:v>1927.5889999999999</c:v>
                </c:pt>
                <c:pt idx="11" formatCode="_-* #,##0_-;\-* #,##0_-;_-* &quot;-&quot;??_-;_-@_-">
                  <c:v>1938.3020000000001</c:v>
                </c:pt>
                <c:pt idx="12" formatCode="_-* #,##0_-;\-* #,##0_-;_-* &quot;-&quot;??_-;_-@_-">
                  <c:v>1947.7570000000001</c:v>
                </c:pt>
                <c:pt idx="13" formatCode="_-* #,##0_-;\-* #,##0_-;_-* &quot;-&quot;??_-;_-@_-">
                  <c:v>1956.009</c:v>
                </c:pt>
                <c:pt idx="14" formatCode="_-* #,##0_-;\-* #,##0_-;_-* &quot;-&quot;??_-;_-@_-">
                  <c:v>1961.431</c:v>
                </c:pt>
                <c:pt idx="15" formatCode="_-* #,##0_-;\-* #,##0_-;_-* &quot;-&quot;??_-;_-@_-">
                  <c:v>1965.7809999999999</c:v>
                </c:pt>
                <c:pt idx="16" formatCode="_-* #,##0_-;\-* #,##0_-;_-* &quot;-&quot;??_-;_-@_-">
                  <c:v>1969.1799999999998</c:v>
                </c:pt>
                <c:pt idx="17" formatCode="_-* #,##0_-;\-* #,##0_-;_-* &quot;-&quot;??_-;_-@_-">
                  <c:v>1971.65</c:v>
                </c:pt>
                <c:pt idx="18" formatCode="_-* #,##0_-;\-* #,##0_-;_-* &quot;-&quot;??_-;_-@_-">
                  <c:v>1973.279</c:v>
                </c:pt>
                <c:pt idx="19" formatCode="_-* #,##0_-;\-* #,##0_-;_-* &quot;-&quot;??_-;_-@_-">
                  <c:v>1972.2910000000002</c:v>
                </c:pt>
                <c:pt idx="20" formatCode="_-* #,##0_-;\-* #,##0_-;_-* &quot;-&quot;??_-;_-@_-">
                  <c:v>1968.8000000000002</c:v>
                </c:pt>
                <c:pt idx="21" formatCode="_-* #,##0_-;\-* #,##0_-;_-* &quot;-&quot;??_-;_-@_-">
                  <c:v>1965.0520000000001</c:v>
                </c:pt>
                <c:pt idx="22" formatCode="_-* #,##0_-;\-* #,##0_-;_-* &quot;-&quot;??_-;_-@_-">
                  <c:v>1961.069</c:v>
                </c:pt>
                <c:pt idx="23" formatCode="_-* #,##0_-;\-* #,##0_-;_-* &quot;-&quot;??_-;_-@_-">
                  <c:v>1956.8780000000002</c:v>
                </c:pt>
                <c:pt idx="24" formatCode="_-* #,##0_-;\-* #,##0_-;_-* &quot;-&quot;??_-;_-@_-">
                  <c:v>1952.481</c:v>
                </c:pt>
                <c:pt idx="25" formatCode="_-* #,##0_-;\-* #,##0_-;_-* &quot;-&quot;??_-;_-@_-">
                  <c:v>1947.8899999999999</c:v>
                </c:pt>
                <c:pt idx="26" formatCode="_-* #,##0_-;\-* #,##0_-;_-* &quot;-&quot;??_-;_-@_-">
                  <c:v>1943.13</c:v>
                </c:pt>
                <c:pt idx="27" formatCode="_-* #,##0_-;\-* #,##0_-;_-* &quot;-&quot;??_-;_-@_-">
                  <c:v>1938.23</c:v>
                </c:pt>
                <c:pt idx="28" formatCode="_-* #,##0_-;\-* #,##0_-;_-* &quot;-&quot;??_-;_-@_-">
                  <c:v>1933.16</c:v>
                </c:pt>
                <c:pt idx="29" formatCode="_-* #,##0_-;\-* #,##0_-;_-* &quot;-&quot;??_-;_-@_-">
                  <c:v>1927.971</c:v>
                </c:pt>
                <c:pt idx="30" formatCode="_-* #,##0_-;\-* #,##0_-;_-* &quot;-&quot;??_-;_-@_-">
                  <c:v>1922.65</c:v>
                </c:pt>
                <c:pt idx="31" formatCode="_-* #,##0_-;\-* #,##0_-;_-* &quot;-&quot;??_-;_-@_-">
                  <c:v>1917.221</c:v>
                </c:pt>
                <c:pt idx="32" formatCode="_-* #,##0_-;\-* #,##0_-;_-* &quot;-&quot;??_-;_-@_-">
                  <c:v>1911.6790000000001</c:v>
                </c:pt>
                <c:pt idx="33" formatCode="_-* #,##0_-;\-* #,##0_-;_-* &quot;-&quot;??_-;_-@_-">
                  <c:v>1906.049</c:v>
                </c:pt>
                <c:pt idx="34" formatCode="_-* #,##0_-;\-* #,##0_-;_-* &quot;-&quot;??_-;_-@_-">
                  <c:v>1900.3200000000002</c:v>
                </c:pt>
                <c:pt idx="35" formatCode="_-* #,##0_-;\-* #,##0_-;_-* &quot;-&quot;??_-;_-@_-">
                  <c:v>1894.5210000000002</c:v>
                </c:pt>
                <c:pt idx="36" formatCode="_-* #,##0_-;\-* #,##0_-;_-* &quot;-&quot;??_-;_-@_-">
                  <c:v>1888.6399999999999</c:v>
                </c:pt>
              </c:numCache>
            </c:numRef>
          </c:val>
          <c:extLst xmlns:c16r2="http://schemas.microsoft.com/office/drawing/2015/06/chart">
            <c:ext xmlns:c16="http://schemas.microsoft.com/office/drawing/2014/chart" uri="{C3380CC4-5D6E-409C-BE32-E72D297353CC}">
              <c16:uniqueId val="{0000000E-6AD2-404B-BD81-16108DB74C99}"/>
            </c:ext>
          </c:extLst>
        </c:ser>
        <c:dLbls>
          <c:showLegendKey val="0"/>
          <c:showVal val="0"/>
          <c:showCatName val="0"/>
          <c:showSerName val="0"/>
          <c:showPercent val="0"/>
          <c:showBubbleSize val="0"/>
        </c:dLbls>
        <c:axId val="174751744"/>
        <c:axId val="174753280"/>
      </c:areaChart>
      <c:lineChart>
        <c:grouping val="standard"/>
        <c:varyColors val="0"/>
        <c:ser>
          <c:idx val="15"/>
          <c:order val="16"/>
          <c:tx>
            <c:strRef>
              <c:f>'ES2'!$V$48</c:f>
              <c:strCache>
                <c:ptCount val="1"/>
                <c:pt idx="0">
                  <c:v>Distributed+Microgen % of Total </c:v>
                </c:pt>
              </c:strCache>
            </c:strRef>
          </c:tx>
          <c:spPr>
            <a:ln w="28575">
              <a:solidFill>
                <a:schemeClr val="tx1"/>
              </a:solidFill>
              <a:prstDash val="solid"/>
            </a:ln>
          </c:spPr>
          <c:marker>
            <c:symbol val="none"/>
          </c:marker>
          <c:cat>
            <c:numRef>
              <c:f>'ES2'!$W$30:$BG$30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'ES2'!$W$48:$BG$48</c:f>
              <c:numCache>
                <c:formatCode>#,##0.0</c:formatCode>
                <c:ptCount val="37"/>
                <c:pt idx="3" formatCode="0%">
                  <c:v>0.272403642973295</c:v>
                </c:pt>
                <c:pt idx="4" formatCode="0%">
                  <c:v>0.28875847494726536</c:v>
                </c:pt>
                <c:pt idx="5" formatCode="0%">
                  <c:v>0.30322624463594916</c:v>
                </c:pt>
                <c:pt idx="6" formatCode="0%">
                  <c:v>0.30811202181041897</c:v>
                </c:pt>
                <c:pt idx="7" formatCode="0%">
                  <c:v>0.31817890293604367</c:v>
                </c:pt>
                <c:pt idx="8" formatCode="0%">
                  <c:v>0.32632441215808461</c:v>
                </c:pt>
                <c:pt idx="9" formatCode="0%">
                  <c:v>0.3191621849724553</c:v>
                </c:pt>
                <c:pt idx="10" formatCode="0%">
                  <c:v>0.32118304339909964</c:v>
                </c:pt>
                <c:pt idx="11" formatCode="0%">
                  <c:v>0.31695479992054265</c:v>
                </c:pt>
                <c:pt idx="12" formatCode="0%">
                  <c:v>0.30859308171718502</c:v>
                </c:pt>
                <c:pt idx="13" formatCode="0%">
                  <c:v>0.30618121281869548</c:v>
                </c:pt>
                <c:pt idx="14" formatCode="0%">
                  <c:v>0.30739350034623691</c:v>
                </c:pt>
                <c:pt idx="15" formatCode="0%">
                  <c:v>0.30727993907143003</c:v>
                </c:pt>
                <c:pt idx="16" formatCode="0%">
                  <c:v>0.31401457596709637</c:v>
                </c:pt>
                <c:pt idx="17" formatCode="0%">
                  <c:v>0.32060250985930672</c:v>
                </c:pt>
                <c:pt idx="18" formatCode="0%">
                  <c:v>0.32971788227369392</c:v>
                </c:pt>
                <c:pt idx="19" formatCode="0%">
                  <c:v>0.34063080668889034</c:v>
                </c:pt>
                <c:pt idx="20" formatCode="0%">
                  <c:v>0.35190834755528722</c:v>
                </c:pt>
                <c:pt idx="21" formatCode="0%">
                  <c:v>0.3636899272298364</c:v>
                </c:pt>
                <c:pt idx="22" formatCode="0%">
                  <c:v>0.37138960561726764</c:v>
                </c:pt>
                <c:pt idx="23" formatCode="0%">
                  <c:v>0.37892722379752897</c:v>
                </c:pt>
                <c:pt idx="24" formatCode="0%">
                  <c:v>0.38442201841781243</c:v>
                </c:pt>
                <c:pt idx="25" formatCode="0%">
                  <c:v>0.39358040192285182</c:v>
                </c:pt>
                <c:pt idx="26" formatCode="0%">
                  <c:v>0.39778474698484179</c:v>
                </c:pt>
                <c:pt idx="27" formatCode="0%">
                  <c:v>0.40441110454710927</c:v>
                </c:pt>
                <c:pt idx="28" formatCode="0%">
                  <c:v>0.40797375454005003</c:v>
                </c:pt>
                <c:pt idx="29" formatCode="0%">
                  <c:v>0.41175912287941696</c:v>
                </c:pt>
                <c:pt idx="30" formatCode="0%">
                  <c:v>0.41493032368924576</c:v>
                </c:pt>
                <c:pt idx="31" formatCode="0%">
                  <c:v>0.42003697541551155</c:v>
                </c:pt>
                <c:pt idx="32" formatCode="0%">
                  <c:v>0.42222252461269461</c:v>
                </c:pt>
                <c:pt idx="33" formatCode="0%">
                  <c:v>0.42868927694406478</c:v>
                </c:pt>
                <c:pt idx="34" formatCode="0%">
                  <c:v>0.43288429104135684</c:v>
                </c:pt>
                <c:pt idx="35" formatCode="0%">
                  <c:v>0.43737671693599089</c:v>
                </c:pt>
                <c:pt idx="36" formatCode="0%">
                  <c:v>0.44056141495740486</c:v>
                </c:pt>
              </c:numCache>
            </c:numRef>
          </c:val>
          <c:smooth val="0"/>
          <c:extLst xmlns:c16r2="http://schemas.microsoft.com/office/drawing/2015/06/chart">
            <c:ext xmlns:c16="http://schemas.microsoft.com/office/drawing/2014/chart" uri="{C3380CC4-5D6E-409C-BE32-E72D297353CC}">
              <c16:uniqueId val="{0000000F-6AD2-404B-BD81-16108DB74C99}"/>
            </c:ext>
          </c:extLst>
        </c:ser>
        <c:dLbls>
          <c:showLegendKey val="0"/>
          <c:showVal val="0"/>
          <c:showCatName val="0"/>
          <c:showSerName val="0"/>
          <c:showPercent val="0"/>
          <c:showBubbleSize val="0"/>
        </c:dLbls>
        <c:marker val="1"/>
        <c:smooth val="0"/>
        <c:axId val="174765952"/>
        <c:axId val="174764032"/>
      </c:lineChart>
      <c:dateAx>
        <c:axId val="174751744"/>
        <c:scaling>
          <c:orientation val="minMax"/>
        </c:scaling>
        <c:delete val="0"/>
        <c:axPos val="b"/>
        <c:numFmt formatCode="yyyy" sourceLinked="1"/>
        <c:majorTickMark val="out"/>
        <c:minorTickMark val="none"/>
        <c:tickLblPos val="nextTo"/>
        <c:crossAx val="174753280"/>
        <c:crosses val="autoZero"/>
        <c:auto val="1"/>
        <c:lblOffset val="100"/>
        <c:baseTimeUnit val="days"/>
        <c:majorUnit val="3"/>
        <c:minorUnit val="3"/>
      </c:dateAx>
      <c:valAx>
        <c:axId val="174753280"/>
        <c:scaling>
          <c:orientation val="minMax"/>
          <c:max val="300000"/>
        </c:scaling>
        <c:delete val="0"/>
        <c:axPos val="l"/>
        <c:majorGridlines>
          <c:spPr>
            <a:ln>
              <a:solidFill>
                <a:schemeClr val="bg1">
                  <a:lumMod val="85000"/>
                </a:schemeClr>
              </a:solidFill>
            </a:ln>
          </c:spPr>
        </c:majorGridlines>
        <c:title>
          <c:tx>
            <c:rich>
              <a:bodyPr rot="-5400000" vert="horz"/>
              <a:lstStyle/>
              <a:p>
                <a:pPr algn="ctr" rtl="0">
                  <a:defRPr/>
                </a:pPr>
                <a:r>
                  <a:rPr lang="en-US"/>
                  <a:t>Total installed capacity per technology, GW</a:t>
                </a:r>
              </a:p>
            </c:rich>
          </c:tx>
          <c:overlay val="0"/>
        </c:title>
        <c:numFmt formatCode="_(* #,##0_);_(* \(#,##0\);_(* &quot;-&quot;_);_(@_)" sourceLinked="0"/>
        <c:majorTickMark val="out"/>
        <c:minorTickMark val="none"/>
        <c:tickLblPos val="nextTo"/>
        <c:crossAx val="174751744"/>
        <c:crosses val="autoZero"/>
        <c:crossBetween val="between"/>
        <c:dispUnits>
          <c:builtInUnit val="thousands"/>
        </c:dispUnits>
      </c:valAx>
      <c:valAx>
        <c:axId val="174764032"/>
        <c:scaling>
          <c:orientation val="minMax"/>
          <c:max val="1"/>
        </c:scaling>
        <c:delete val="0"/>
        <c:axPos val="r"/>
        <c:title>
          <c:tx>
            <c:rich>
              <a:bodyPr rot="-5400000" vert="horz"/>
              <a:lstStyle/>
              <a:p>
                <a:pPr>
                  <a:defRPr/>
                </a:pPr>
                <a:r>
                  <a:rPr lang="en-US"/>
                  <a:t>Decentralised generation, % of total capacity</a:t>
                </a:r>
              </a:p>
            </c:rich>
          </c:tx>
          <c:overlay val="0"/>
        </c:title>
        <c:numFmt formatCode="0%" sourceLinked="0"/>
        <c:majorTickMark val="out"/>
        <c:minorTickMark val="none"/>
        <c:tickLblPos val="nextTo"/>
        <c:crossAx val="174765952"/>
        <c:crosses val="max"/>
        <c:crossBetween val="between"/>
      </c:valAx>
      <c:dateAx>
        <c:axId val="174765952"/>
        <c:scaling>
          <c:orientation val="minMax"/>
        </c:scaling>
        <c:delete val="1"/>
        <c:axPos val="b"/>
        <c:numFmt formatCode="yyyy" sourceLinked="1"/>
        <c:majorTickMark val="out"/>
        <c:minorTickMark val="none"/>
        <c:tickLblPos val="nextTo"/>
        <c:crossAx val="174764032"/>
        <c:crosses val="autoZero"/>
        <c:auto val="1"/>
        <c:lblOffset val="100"/>
        <c:baseTimeUnit val="days"/>
      </c:dateAx>
    </c:plotArea>
    <c:legend>
      <c:legendPos val="b"/>
      <c:layout>
        <c:manualLayout>
          <c:xMode val="edge"/>
          <c:yMode val="edge"/>
          <c:x val="1.9113355780022434E-3"/>
          <c:y val="0.75465972222222222"/>
          <c:w val="0.99451066217732897"/>
          <c:h val="0.24534027777777778"/>
        </c:manualLayout>
      </c:layout>
      <c:overlay val="0"/>
    </c:legend>
    <c:plotVisOnly val="0"/>
    <c:dispBlanksAs val="gap"/>
    <c:showDLblsOverMax val="0"/>
  </c:chart>
  <c:spPr>
    <a:ln>
      <a:noFill/>
    </a:ln>
  </c:spPr>
  <c:txPr>
    <a:bodyPr/>
    <a:lstStyle/>
    <a:p>
      <a:pPr>
        <a:defRPr sz="1100"/>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9306358381503"/>
          <c:y val="3.5422993199253808E-2"/>
          <c:w val="0.87655218242228394"/>
          <c:h val="0.79793645128884827"/>
        </c:manualLayout>
      </c:layout>
      <c:areaChart>
        <c:grouping val="stacked"/>
        <c:varyColors val="0"/>
        <c:ser>
          <c:idx val="0"/>
          <c:order val="0"/>
          <c:tx>
            <c:strRef>
              <c:f>'GS1'!$Y$8</c:f>
              <c:strCache>
                <c:ptCount val="1"/>
                <c:pt idx="0">
                  <c:v>UKCS</c:v>
                </c:pt>
              </c:strCache>
            </c:strRef>
          </c:tx>
          <c:spPr>
            <a:solidFill>
              <a:schemeClr val="tx2">
                <a:lumMod val="40000"/>
                <a:lumOff val="60000"/>
              </a:schemeClr>
            </a:solidFill>
            <a:ln>
              <a:noFill/>
            </a:ln>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'GS1'!$Z$8:$BJ$8</c:f>
              <c:numCache>
                <c:formatCode>0</c:formatCode>
                <c:ptCount val="37"/>
                <c:pt idx="3">
                  <c:v>124</c:v>
                </c:pt>
                <c:pt idx="4">
                  <c:v>117</c:v>
                </c:pt>
                <c:pt idx="5">
                  <c:v>111</c:v>
                </c:pt>
                <c:pt idx="6">
                  <c:v>105</c:v>
                </c:pt>
                <c:pt idx="7">
                  <c:v>89</c:v>
                </c:pt>
                <c:pt idx="8">
                  <c:v>80</c:v>
                </c:pt>
                <c:pt idx="9">
                  <c:v>70</c:v>
                </c:pt>
                <c:pt idx="10">
                  <c:v>57</c:v>
                </c:pt>
                <c:pt idx="11">
                  <c:v>50</c:v>
                </c:pt>
                <c:pt idx="12">
                  <c:v>46</c:v>
                </c:pt>
                <c:pt idx="13">
                  <c:v>44</c:v>
                </c:pt>
                <c:pt idx="14">
                  <c:v>40</c:v>
                </c:pt>
                <c:pt idx="15">
                  <c:v>32</c:v>
                </c:pt>
                <c:pt idx="16">
                  <c:v>26</c:v>
                </c:pt>
                <c:pt idx="17">
                  <c:v>22</c:v>
                </c:pt>
                <c:pt idx="18">
                  <c:v>18</c:v>
                </c:pt>
                <c:pt idx="19">
                  <c:v>16</c:v>
                </c:pt>
                <c:pt idx="20">
                  <c:v>12</c:v>
                </c:pt>
                <c:pt idx="21">
                  <c:v>10</c:v>
                </c:pt>
                <c:pt idx="22">
                  <c:v>8</c:v>
                </c:pt>
                <c:pt idx="23">
                  <c:v>7</c:v>
                </c:pt>
                <c:pt idx="24">
                  <c:v>5</c:v>
                </c:pt>
                <c:pt idx="25">
                  <c:v>4</c:v>
                </c:pt>
                <c:pt idx="26">
                  <c:v>3</c:v>
                </c:pt>
                <c:pt idx="27">
                  <c:v>1</c:v>
                </c:pt>
                <c:pt idx="28">
                  <c:v>0</c:v>
                </c:pt>
                <c:pt idx="29">
                  <c:v>1</c:v>
                </c:pt>
                <c:pt idx="30">
                  <c:v>1</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0-4CC8-437B-9ED6-62DBA8DCE431}"/>
            </c:ext>
          </c:extLst>
        </c:ser>
        <c:ser>
          <c:idx val="2"/>
          <c:order val="1"/>
          <c:tx>
            <c:strRef>
              <c:f>'GS1'!$Y$9</c:f>
              <c:strCache>
                <c:ptCount val="1"/>
                <c:pt idx="0">
                  <c:v>Shale</c:v>
                </c:pt>
              </c:strCache>
            </c:strRef>
          </c:tx>
          <c:spPr>
            <a:solidFill>
              <a:schemeClr val="accent1">
                <a:lumMod val="75000"/>
              </a:schemeClr>
            </a:solidFill>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'GS1'!$Z$9:$BJ$9</c:f>
              <c:numCache>
                <c:formatCode>0</c:formatCode>
                <c:ptCount val="37"/>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1-4CC8-437B-9ED6-62DBA8DCE431}"/>
            </c:ext>
          </c:extLst>
        </c:ser>
        <c:ser>
          <c:idx val="3"/>
          <c:order val="2"/>
          <c:tx>
            <c:strRef>
              <c:f>'GS1'!$Y$10</c:f>
              <c:strCache>
                <c:ptCount val="1"/>
                <c:pt idx="0">
                  <c:v>Green Gas</c:v>
                </c:pt>
              </c:strCache>
            </c:strRef>
          </c:tx>
          <c:spPr>
            <a:solidFill>
              <a:schemeClr val="accent3">
                <a:lumMod val="50000"/>
              </a:schemeClr>
            </a:solidFill>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'GS1'!$Z$10:$BJ$10</c:f>
              <c:numCache>
                <c:formatCode>0</c:formatCode>
                <c:ptCount val="37"/>
                <c:pt idx="3">
                  <c:v>1</c:v>
                </c:pt>
                <c:pt idx="4">
                  <c:v>1</c:v>
                </c:pt>
                <c:pt idx="5">
                  <c:v>1</c:v>
                </c:pt>
                <c:pt idx="6">
                  <c:v>2</c:v>
                </c:pt>
                <c:pt idx="7">
                  <c:v>2</c:v>
                </c:pt>
                <c:pt idx="8">
                  <c:v>2</c:v>
                </c:pt>
                <c:pt idx="9">
                  <c:v>3</c:v>
                </c:pt>
                <c:pt idx="10">
                  <c:v>3</c:v>
                </c:pt>
                <c:pt idx="11">
                  <c:v>4</c:v>
                </c:pt>
                <c:pt idx="12">
                  <c:v>4</c:v>
                </c:pt>
                <c:pt idx="13">
                  <c:v>5</c:v>
                </c:pt>
                <c:pt idx="14">
                  <c:v>6</c:v>
                </c:pt>
                <c:pt idx="15">
                  <c:v>6</c:v>
                </c:pt>
                <c:pt idx="16">
                  <c:v>7</c:v>
                </c:pt>
                <c:pt idx="17">
                  <c:v>9</c:v>
                </c:pt>
                <c:pt idx="18">
                  <c:v>11</c:v>
                </c:pt>
                <c:pt idx="19">
                  <c:v>12</c:v>
                </c:pt>
                <c:pt idx="20">
                  <c:v>14</c:v>
                </c:pt>
                <c:pt idx="21">
                  <c:v>17</c:v>
                </c:pt>
                <c:pt idx="22">
                  <c:v>18</c:v>
                </c:pt>
                <c:pt idx="23">
                  <c:v>21</c:v>
                </c:pt>
                <c:pt idx="24">
                  <c:v>22</c:v>
                </c:pt>
                <c:pt idx="25">
                  <c:v>23</c:v>
                </c:pt>
                <c:pt idx="26">
                  <c:v>25</c:v>
                </c:pt>
                <c:pt idx="27">
                  <c:v>26</c:v>
                </c:pt>
                <c:pt idx="28">
                  <c:v>28</c:v>
                </c:pt>
                <c:pt idx="29">
                  <c:v>29</c:v>
                </c:pt>
                <c:pt idx="30">
                  <c:v>30</c:v>
                </c:pt>
                <c:pt idx="31">
                  <c:v>32</c:v>
                </c:pt>
                <c:pt idx="32">
                  <c:v>33</c:v>
                </c:pt>
                <c:pt idx="33">
                  <c:v>35</c:v>
                </c:pt>
                <c:pt idx="34">
                  <c:v>36</c:v>
                </c:pt>
                <c:pt idx="35">
                  <c:v>38</c:v>
                </c:pt>
                <c:pt idx="36">
                  <c:v>39</c:v>
                </c:pt>
              </c:numCache>
            </c:numRef>
          </c:val>
          <c:extLst xmlns:c16r2="http://schemas.microsoft.com/office/drawing/2015/06/chart">
            <c:ext xmlns:c16="http://schemas.microsoft.com/office/drawing/2014/chart" uri="{C3380CC4-5D6E-409C-BE32-E72D297353CC}">
              <c16:uniqueId val="{00000002-4CC8-437B-9ED6-62DBA8DCE431}"/>
            </c:ext>
          </c:extLst>
        </c:ser>
        <c:ser>
          <c:idx val="1"/>
          <c:order val="3"/>
          <c:tx>
            <c:strRef>
              <c:f>'GS1'!$Y$11</c:f>
              <c:strCache>
                <c:ptCount val="1"/>
                <c:pt idx="0">
                  <c:v>Norway</c:v>
                </c:pt>
              </c:strCache>
            </c:strRef>
          </c:tx>
          <c:spPr>
            <a:solidFill>
              <a:srgbClr val="002060"/>
            </a:solidFill>
            <a:ln>
              <a:noFill/>
            </a:ln>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'GS1'!$Z$11:$BJ$11</c:f>
              <c:numCache>
                <c:formatCode>0</c:formatCode>
                <c:ptCount val="37"/>
                <c:pt idx="3">
                  <c:v>147</c:v>
                </c:pt>
                <c:pt idx="4">
                  <c:v>147</c:v>
                </c:pt>
                <c:pt idx="5">
                  <c:v>147</c:v>
                </c:pt>
                <c:pt idx="6">
                  <c:v>147</c:v>
                </c:pt>
                <c:pt idx="7">
                  <c:v>147</c:v>
                </c:pt>
                <c:pt idx="8">
                  <c:v>147</c:v>
                </c:pt>
                <c:pt idx="9">
                  <c:v>147</c:v>
                </c:pt>
                <c:pt idx="10">
                  <c:v>147</c:v>
                </c:pt>
                <c:pt idx="11">
                  <c:v>147</c:v>
                </c:pt>
                <c:pt idx="12">
                  <c:v>147</c:v>
                </c:pt>
                <c:pt idx="13">
                  <c:v>147</c:v>
                </c:pt>
                <c:pt idx="14">
                  <c:v>147</c:v>
                </c:pt>
                <c:pt idx="15">
                  <c:v>147</c:v>
                </c:pt>
                <c:pt idx="16">
                  <c:v>147</c:v>
                </c:pt>
                <c:pt idx="17">
                  <c:v>147</c:v>
                </c:pt>
                <c:pt idx="18">
                  <c:v>147</c:v>
                </c:pt>
                <c:pt idx="19">
                  <c:v>147</c:v>
                </c:pt>
                <c:pt idx="20">
                  <c:v>147</c:v>
                </c:pt>
                <c:pt idx="21">
                  <c:v>147</c:v>
                </c:pt>
                <c:pt idx="22">
                  <c:v>147</c:v>
                </c:pt>
                <c:pt idx="23">
                  <c:v>147</c:v>
                </c:pt>
                <c:pt idx="24">
                  <c:v>147</c:v>
                </c:pt>
                <c:pt idx="25">
                  <c:v>147</c:v>
                </c:pt>
                <c:pt idx="26">
                  <c:v>147</c:v>
                </c:pt>
                <c:pt idx="27">
                  <c:v>147</c:v>
                </c:pt>
                <c:pt idx="28">
                  <c:v>147</c:v>
                </c:pt>
                <c:pt idx="29">
                  <c:v>147</c:v>
                </c:pt>
                <c:pt idx="30">
                  <c:v>147</c:v>
                </c:pt>
                <c:pt idx="31">
                  <c:v>147</c:v>
                </c:pt>
                <c:pt idx="32">
                  <c:v>147</c:v>
                </c:pt>
                <c:pt idx="33">
                  <c:v>147</c:v>
                </c:pt>
                <c:pt idx="34">
                  <c:v>147</c:v>
                </c:pt>
                <c:pt idx="35">
                  <c:v>147</c:v>
                </c:pt>
                <c:pt idx="36">
                  <c:v>147</c:v>
                </c:pt>
              </c:numCache>
            </c:numRef>
          </c:val>
          <c:extLst xmlns:c16r2="http://schemas.microsoft.com/office/drawing/2015/06/chart">
            <c:ext xmlns:c16="http://schemas.microsoft.com/office/drawing/2014/chart" uri="{C3380CC4-5D6E-409C-BE32-E72D297353CC}">
              <c16:uniqueId val="{00000003-4CC8-437B-9ED6-62DBA8DCE431}"/>
            </c:ext>
          </c:extLst>
        </c:ser>
        <c:ser>
          <c:idx val="5"/>
          <c:order val="4"/>
          <c:tx>
            <c:strRef>
              <c:f>'GS1'!$Y$12</c:f>
              <c:strCache>
                <c:ptCount val="1"/>
                <c:pt idx="0">
                  <c:v>Continent</c:v>
                </c:pt>
              </c:strCache>
            </c:strRef>
          </c:tx>
          <c:spPr>
            <a:solidFill>
              <a:srgbClr val="FF3399"/>
            </a:solidFill>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'GS1'!$Z$12:$BJ$12</c:f>
              <c:numCache>
                <c:formatCode>0</c:formatCode>
                <c:ptCount val="37"/>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numCache>
            </c:numRef>
          </c:val>
          <c:extLst xmlns:c16r2="http://schemas.microsoft.com/office/drawing/2015/06/chart">
            <c:ext xmlns:c16="http://schemas.microsoft.com/office/drawing/2014/chart" uri="{C3380CC4-5D6E-409C-BE32-E72D297353CC}">
              <c16:uniqueId val="{00000004-4CC8-437B-9ED6-62DBA8DCE431}"/>
            </c:ext>
          </c:extLst>
        </c:ser>
        <c:ser>
          <c:idx val="6"/>
          <c:order val="5"/>
          <c:tx>
            <c:strRef>
              <c:f>'GS1'!$Y$13</c:f>
              <c:strCache>
                <c:ptCount val="1"/>
                <c:pt idx="0">
                  <c:v>LNG</c:v>
                </c:pt>
              </c:strCache>
            </c:strRef>
          </c:tx>
          <c:spPr>
            <a:solidFill>
              <a:srgbClr val="FFFF00"/>
            </a:solidFill>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'GS1'!$Z$13:$BJ$13</c:f>
              <c:numCache>
                <c:formatCode>0</c:formatCode>
                <c:ptCount val="37"/>
                <c:pt idx="3">
                  <c:v>140</c:v>
                </c:pt>
                <c:pt idx="4">
                  <c:v>140</c:v>
                </c:pt>
                <c:pt idx="5">
                  <c:v>140</c:v>
                </c:pt>
                <c:pt idx="6">
                  <c:v>140</c:v>
                </c:pt>
                <c:pt idx="7">
                  <c:v>140</c:v>
                </c:pt>
                <c:pt idx="8">
                  <c:v>140</c:v>
                </c:pt>
                <c:pt idx="9">
                  <c:v>140</c:v>
                </c:pt>
                <c:pt idx="10">
                  <c:v>140</c:v>
                </c:pt>
                <c:pt idx="11">
                  <c:v>140</c:v>
                </c:pt>
                <c:pt idx="12">
                  <c:v>140</c:v>
                </c:pt>
                <c:pt idx="13">
                  <c:v>140</c:v>
                </c:pt>
                <c:pt idx="14">
                  <c:v>140</c:v>
                </c:pt>
                <c:pt idx="15">
                  <c:v>140</c:v>
                </c:pt>
                <c:pt idx="16">
                  <c:v>140</c:v>
                </c:pt>
                <c:pt idx="17">
                  <c:v>140</c:v>
                </c:pt>
                <c:pt idx="18">
                  <c:v>140</c:v>
                </c:pt>
                <c:pt idx="19">
                  <c:v>140</c:v>
                </c:pt>
                <c:pt idx="20">
                  <c:v>140</c:v>
                </c:pt>
                <c:pt idx="21">
                  <c:v>140</c:v>
                </c:pt>
                <c:pt idx="22">
                  <c:v>140</c:v>
                </c:pt>
                <c:pt idx="23">
                  <c:v>140</c:v>
                </c:pt>
                <c:pt idx="24">
                  <c:v>140</c:v>
                </c:pt>
                <c:pt idx="25">
                  <c:v>140</c:v>
                </c:pt>
                <c:pt idx="26">
                  <c:v>140</c:v>
                </c:pt>
                <c:pt idx="27">
                  <c:v>140</c:v>
                </c:pt>
                <c:pt idx="28">
                  <c:v>140</c:v>
                </c:pt>
                <c:pt idx="29">
                  <c:v>140</c:v>
                </c:pt>
                <c:pt idx="30">
                  <c:v>140</c:v>
                </c:pt>
                <c:pt idx="31">
                  <c:v>140</c:v>
                </c:pt>
                <c:pt idx="32">
                  <c:v>140</c:v>
                </c:pt>
                <c:pt idx="33">
                  <c:v>140</c:v>
                </c:pt>
                <c:pt idx="34">
                  <c:v>140</c:v>
                </c:pt>
                <c:pt idx="35">
                  <c:v>140</c:v>
                </c:pt>
                <c:pt idx="36">
                  <c:v>140</c:v>
                </c:pt>
              </c:numCache>
            </c:numRef>
          </c:val>
          <c:extLst xmlns:c16r2="http://schemas.microsoft.com/office/drawing/2015/06/chart">
            <c:ext xmlns:c16="http://schemas.microsoft.com/office/drawing/2014/chart" uri="{C3380CC4-5D6E-409C-BE32-E72D297353CC}">
              <c16:uniqueId val="{00000005-4CC8-437B-9ED6-62DBA8DCE431}"/>
            </c:ext>
          </c:extLst>
        </c:ser>
        <c:ser>
          <c:idx val="7"/>
          <c:order val="6"/>
          <c:tx>
            <c:strRef>
              <c:f>'GS1'!$Y$14</c:f>
              <c:strCache>
                <c:ptCount val="1"/>
                <c:pt idx="0">
                  <c:v>Storage</c:v>
                </c:pt>
              </c:strCache>
            </c:strRef>
          </c:tx>
          <c:spPr>
            <a:solidFill>
              <a:srgbClr val="92D050"/>
            </a:solidFill>
          </c:spPr>
          <c:cat>
            <c:numRef>
              <c:f>'GS1'!$Z$7:$BJ$7</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'GS1'!$Z$14:$BJ$14</c:f>
              <c:numCache>
                <c:formatCode>0</c:formatCode>
                <c:ptCount val="37"/>
                <c:pt idx="3">
                  <c:v>124</c:v>
                </c:pt>
                <c:pt idx="4">
                  <c:v>121</c:v>
                </c:pt>
                <c:pt idx="5">
                  <c:v>121</c:v>
                </c:pt>
                <c:pt idx="6">
                  <c:v>121</c:v>
                </c:pt>
                <c:pt idx="7">
                  <c:v>121</c:v>
                </c:pt>
                <c:pt idx="8">
                  <c:v>121</c:v>
                </c:pt>
                <c:pt idx="9">
                  <c:v>121</c:v>
                </c:pt>
                <c:pt idx="10">
                  <c:v>121</c:v>
                </c:pt>
                <c:pt idx="11">
                  <c:v>121</c:v>
                </c:pt>
                <c:pt idx="12">
                  <c:v>121</c:v>
                </c:pt>
                <c:pt idx="13">
                  <c:v>121</c:v>
                </c:pt>
                <c:pt idx="14">
                  <c:v>121</c:v>
                </c:pt>
                <c:pt idx="15">
                  <c:v>121</c:v>
                </c:pt>
                <c:pt idx="16">
                  <c:v>121</c:v>
                </c:pt>
                <c:pt idx="17">
                  <c:v>121</c:v>
                </c:pt>
                <c:pt idx="18">
                  <c:v>121</c:v>
                </c:pt>
                <c:pt idx="19">
                  <c:v>121</c:v>
                </c:pt>
                <c:pt idx="20">
                  <c:v>121</c:v>
                </c:pt>
                <c:pt idx="21">
                  <c:v>121</c:v>
                </c:pt>
                <c:pt idx="22">
                  <c:v>121</c:v>
                </c:pt>
                <c:pt idx="23">
                  <c:v>121</c:v>
                </c:pt>
                <c:pt idx="24">
                  <c:v>121</c:v>
                </c:pt>
                <c:pt idx="25">
                  <c:v>121</c:v>
                </c:pt>
                <c:pt idx="26">
                  <c:v>121</c:v>
                </c:pt>
                <c:pt idx="27">
                  <c:v>121</c:v>
                </c:pt>
                <c:pt idx="28">
                  <c:v>121</c:v>
                </c:pt>
                <c:pt idx="29">
                  <c:v>121</c:v>
                </c:pt>
                <c:pt idx="30">
                  <c:v>121</c:v>
                </c:pt>
                <c:pt idx="31">
                  <c:v>121</c:v>
                </c:pt>
                <c:pt idx="32">
                  <c:v>121</c:v>
                </c:pt>
                <c:pt idx="33">
                  <c:v>121</c:v>
                </c:pt>
                <c:pt idx="34">
                  <c:v>121</c:v>
                </c:pt>
                <c:pt idx="35">
                  <c:v>121</c:v>
                </c:pt>
                <c:pt idx="36">
                  <c:v>121</c:v>
                </c:pt>
              </c:numCache>
            </c:numRef>
          </c:val>
          <c:extLst xmlns:c16r2="http://schemas.microsoft.com/office/drawing/2015/06/chart">
            <c:ext xmlns:c16="http://schemas.microsoft.com/office/drawing/2014/chart" uri="{C3380CC4-5D6E-409C-BE32-E72D297353CC}">
              <c16:uniqueId val="{00000006-4CC8-437B-9ED6-62DBA8DCE431}"/>
            </c:ext>
          </c:extLst>
        </c:ser>
        <c:dLbls>
          <c:showLegendKey val="0"/>
          <c:showVal val="0"/>
          <c:showCatName val="0"/>
          <c:showSerName val="0"/>
          <c:showPercent val="0"/>
          <c:showBubbleSize val="0"/>
        </c:dLbls>
        <c:axId val="174138112"/>
        <c:axId val="174139648"/>
      </c:areaChart>
      <c:dateAx>
        <c:axId val="174138112"/>
        <c:scaling>
          <c:orientation val="minMax"/>
        </c:scaling>
        <c:delete val="0"/>
        <c:axPos val="b"/>
        <c:numFmt formatCode="yyyy" sourceLinked="1"/>
        <c:majorTickMark val="out"/>
        <c:minorTickMark val="none"/>
        <c:tickLblPos val="nextTo"/>
        <c:txPr>
          <a:bodyPr rot="0" vert="horz"/>
          <a:lstStyle/>
          <a:p>
            <a:pPr>
              <a:defRPr/>
            </a:pPr>
            <a:endParaRPr lang="en-US"/>
          </a:p>
        </c:txPr>
        <c:crossAx val="174139648"/>
        <c:crosses val="autoZero"/>
        <c:auto val="1"/>
        <c:lblOffset val="100"/>
        <c:baseTimeUnit val="days"/>
        <c:majorUnit val="5"/>
        <c:majorTimeUnit val="years"/>
      </c:dateAx>
      <c:valAx>
        <c:axId val="174139648"/>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Peak Supply (mcm/d)</a:t>
                </a:r>
              </a:p>
            </c:rich>
          </c:tx>
          <c:layout>
            <c:manualLayout>
              <c:xMode val="edge"/>
              <c:yMode val="edge"/>
              <c:x val="7.1539257010124237E-3"/>
              <c:y val="0.23635046773577698"/>
            </c:manualLayout>
          </c:layout>
          <c:overlay val="0"/>
        </c:title>
        <c:numFmt formatCode="0" sourceLinked="0"/>
        <c:majorTickMark val="out"/>
        <c:minorTickMark val="none"/>
        <c:tickLblPos val="nextTo"/>
        <c:crossAx val="174138112"/>
        <c:crosses val="autoZero"/>
        <c:crossBetween val="midCat"/>
      </c:valAx>
    </c:plotArea>
    <c:legend>
      <c:legendPos val="b"/>
      <c:layout>
        <c:manualLayout>
          <c:xMode val="edge"/>
          <c:yMode val="edge"/>
          <c:x val="0.12606860558615143"/>
          <c:y val="0.91966340135414282"/>
          <c:w val="0.68154111924594596"/>
          <c:h val="5.3563457854406131E-2"/>
        </c:manualLayout>
      </c:layout>
      <c:overlay val="0"/>
      <c:spPr>
        <a:ln>
          <a:noFill/>
        </a:ln>
      </c:spPr>
    </c:legend>
    <c:plotVisOnly val="0"/>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016672172745923"/>
          <c:y val="5.2740168212567544E-2"/>
          <c:w val="0.85768659690927374"/>
          <c:h val="0.76492458953799158"/>
        </c:manualLayout>
      </c:layout>
      <c:areaChart>
        <c:grouping val="stacked"/>
        <c:varyColors val="0"/>
        <c:ser>
          <c:idx val="0"/>
          <c:order val="0"/>
          <c:tx>
            <c:strRef>
              <c:f>'3.5'!$X$22</c:f>
              <c:strCache>
                <c:ptCount val="1"/>
                <c:pt idx="0">
                  <c:v>Transmission supply</c:v>
                </c:pt>
              </c:strCache>
            </c:strRef>
          </c:tx>
          <c:cat>
            <c:numRef>
              <c:f>'3.5'!$Y$21:$BH$21</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'3.5'!$Y$22:$BH$22</c:f>
              <c:numCache>
                <c:formatCode>General</c:formatCode>
                <c:ptCount val="36"/>
                <c:pt idx="3" formatCode="_-* #,##0_-;\-* #,##0_-;_-* &quot;-&quot;??_-;_-@_-">
                  <c:v>898.34297982862881</c:v>
                </c:pt>
                <c:pt idx="4" formatCode="_-* #,##0_-;\-* #,##0_-;_-* &quot;-&quot;??_-;_-@_-">
                  <c:v>878.38133499888193</c:v>
                </c:pt>
                <c:pt idx="5" formatCode="_-* #,##0_-;\-* #,##0_-;_-* &quot;-&quot;??_-;_-@_-">
                  <c:v>859.28625890021715</c:v>
                </c:pt>
                <c:pt idx="6" formatCode="_-* #,##0_-;\-* #,##0_-;_-* &quot;-&quot;??_-;_-@_-">
                  <c:v>842.56096430305161</c:v>
                </c:pt>
                <c:pt idx="7" formatCode="_-* #,##0_-;\-* #,##0_-;_-* &quot;-&quot;??_-;_-@_-">
                  <c:v>816.35315058882338</c:v>
                </c:pt>
                <c:pt idx="8" formatCode="_-* #,##0_-;\-* #,##0_-;_-* &quot;-&quot;??_-;_-@_-">
                  <c:v>829.09006818173145</c:v>
                </c:pt>
                <c:pt idx="9" formatCode="_-* #,##0_-;\-* #,##0_-;_-* &quot;-&quot;??_-;_-@_-">
                  <c:v>802.20884902988621</c:v>
                </c:pt>
                <c:pt idx="10" formatCode="_-* #,##0_-;\-* #,##0_-;_-* &quot;-&quot;??_-;_-@_-">
                  <c:v>787.93412766208144</c:v>
                </c:pt>
                <c:pt idx="11" formatCode="_-* #,##0_-;\-* #,##0_-;_-* &quot;-&quot;??_-;_-@_-">
                  <c:v>769.60723212415428</c:v>
                </c:pt>
                <c:pt idx="12" formatCode="_-* #,##0_-;\-* #,##0_-;_-* &quot;-&quot;??_-;_-@_-">
                  <c:v>758.47083242199187</c:v>
                </c:pt>
                <c:pt idx="13" formatCode="_-* #,##0_-;\-* #,##0_-;_-* &quot;-&quot;??_-;_-@_-">
                  <c:v>754.87553690390143</c:v>
                </c:pt>
                <c:pt idx="14" formatCode="_-* #,##0_-;\-* #,##0_-;_-* &quot;-&quot;??_-;_-@_-">
                  <c:v>744.14755200876562</c:v>
                </c:pt>
                <c:pt idx="15" formatCode="_-* #,##0_-;\-* #,##0_-;_-* &quot;-&quot;??_-;_-@_-">
                  <c:v>749.99207065276835</c:v>
                </c:pt>
                <c:pt idx="16" formatCode="_-* #,##0_-;\-* #,##0_-;_-* &quot;-&quot;??_-;_-@_-">
                  <c:v>728.03469172747327</c:v>
                </c:pt>
                <c:pt idx="17" formatCode="_-* #,##0_-;\-* #,##0_-;_-* &quot;-&quot;??_-;_-@_-">
                  <c:v>698.43099787999574</c:v>
                </c:pt>
                <c:pt idx="18" formatCode="_-* #,##0_-;\-* #,##0_-;_-* &quot;-&quot;??_-;_-@_-">
                  <c:v>678.03341584523548</c:v>
                </c:pt>
                <c:pt idx="19" formatCode="_-* #,##0_-;\-* #,##0_-;_-* &quot;-&quot;??_-;_-@_-">
                  <c:v>661.09100153792099</c:v>
                </c:pt>
                <c:pt idx="20" formatCode="_-* #,##0_-;\-* #,##0_-;_-* &quot;-&quot;??_-;_-@_-">
                  <c:v>646.46008221375075</c:v>
                </c:pt>
                <c:pt idx="21" formatCode="_-* #,##0_-;\-* #,##0_-;_-* &quot;-&quot;??_-;_-@_-">
                  <c:v>638.26358354826675</c:v>
                </c:pt>
                <c:pt idx="22" formatCode="_-* #,##0_-;\-* #,##0_-;_-* &quot;-&quot;??_-;_-@_-">
                  <c:v>630.36120523047634</c:v>
                </c:pt>
                <c:pt idx="23" formatCode="_-* #,##0_-;\-* #,##0_-;_-* &quot;-&quot;??_-;_-@_-">
                  <c:v>620.20910212290653</c:v>
                </c:pt>
                <c:pt idx="24" formatCode="_-* #,##0_-;\-* #,##0_-;_-* &quot;-&quot;??_-;_-@_-">
                  <c:v>613.51021396311057</c:v>
                </c:pt>
                <c:pt idx="25" formatCode="_-* #,##0_-;\-* #,##0_-;_-* &quot;-&quot;??_-;_-@_-">
                  <c:v>610.48479766747744</c:v>
                </c:pt>
                <c:pt idx="26" formatCode="_-* #,##0_-;\-* #,##0_-;_-* &quot;-&quot;??_-;_-@_-">
                  <c:v>612.29302565222747</c:v>
                </c:pt>
                <c:pt idx="27" formatCode="_-* #,##0_-;\-* #,##0_-;_-* &quot;-&quot;??_-;_-@_-">
                  <c:v>610.1190357389894</c:v>
                </c:pt>
                <c:pt idx="28" formatCode="_-* #,##0_-;\-* #,##0_-;_-* &quot;-&quot;??_-;_-@_-">
                  <c:v>611.61165065234445</c:v>
                </c:pt>
                <c:pt idx="29" formatCode="_-* #,##0_-;\-* #,##0_-;_-* &quot;-&quot;??_-;_-@_-">
                  <c:v>609.43737355006817</c:v>
                </c:pt>
                <c:pt idx="30" formatCode="_-* #,##0_-;\-* #,##0_-;_-* &quot;-&quot;??_-;_-@_-">
                  <c:v>611.1678212209747</c:v>
                </c:pt>
                <c:pt idx="31" formatCode="_-* #,##0_-;\-* #,##0_-;_-* &quot;-&quot;??_-;_-@_-">
                  <c:v>613.07462816126065</c:v>
                </c:pt>
                <c:pt idx="32" formatCode="_-* #,##0_-;\-* #,##0_-;_-* &quot;-&quot;??_-;_-@_-">
                  <c:v>610.97153841900285</c:v>
                </c:pt>
                <c:pt idx="33" formatCode="_-* #,##0_-;\-* #,##0_-;_-* &quot;-&quot;??_-;_-@_-">
                  <c:v>607.89750526084777</c:v>
                </c:pt>
                <c:pt idx="34" formatCode="_-* #,##0_-;\-* #,##0_-;_-* &quot;-&quot;??_-;_-@_-">
                  <c:v>608.18446081558795</c:v>
                </c:pt>
                <c:pt idx="35" formatCode="_-* #,##0_-;\-* #,##0_-;_-* &quot;-&quot;??_-;_-@_-">
                  <c:v>603.18459728572032</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'3.5'!$X$23</c:f>
              <c:strCache>
                <c:ptCount val="1"/>
                <c:pt idx="0">
                  <c:v>Distribution supply</c:v>
                </c:pt>
              </c:strCache>
            </c:strRef>
          </c:tx>
          <c:spPr>
            <a:solidFill>
              <a:schemeClr val="accent4"/>
            </a:solidFill>
          </c:spPr>
          <c:cat>
            <c:numRef>
              <c:f>'3.5'!$Y$21:$BH$21</c:f>
              <c:numCache>
                <c:formatCode>yyyy</c:formatCode>
                <c:ptCount val="36"/>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numCache>
            </c:numRef>
          </c:cat>
          <c:val>
            <c:numRef>
              <c:f>'3.5'!$Y$23:$BH$23</c:f>
              <c:numCache>
                <c:formatCode>General</c:formatCode>
                <c:ptCount val="36"/>
                <c:pt idx="3" formatCode="_-* #,##0_-;\-* #,##0_-;_-* &quot;-&quot;??_-;_-@_-">
                  <c:v>2.8104999999999993</c:v>
                </c:pt>
                <c:pt idx="4" formatCode="_-* #,##0_-;\-* #,##0_-;_-* &quot;-&quot;??_-;_-@_-">
                  <c:v>3.4920599999999995</c:v>
                </c:pt>
                <c:pt idx="5" formatCode="_-* #,##0_-;\-* #,##0_-;_-* &quot;-&quot;??_-;_-@_-">
                  <c:v>3.52352</c:v>
                </c:pt>
                <c:pt idx="6" formatCode="_-* #,##0_-;\-* #,##0_-;_-* &quot;-&quot;??_-;_-@_-">
                  <c:v>3.52352</c:v>
                </c:pt>
                <c:pt idx="7" formatCode="_-* #,##0_-;\-* #,##0_-;_-* &quot;-&quot;??_-;_-@_-">
                  <c:v>4.0311931362039619</c:v>
                </c:pt>
                <c:pt idx="8" formatCode="_-* #,##0_-;\-* #,##0_-;_-* &quot;-&quot;??_-;_-@_-">
                  <c:v>4.891952678925434</c:v>
                </c:pt>
                <c:pt idx="9" formatCode="_-* #,##0_-;\-* #,##0_-;_-* &quot;-&quot;??_-;_-@_-">
                  <c:v>6.5603500391003831</c:v>
                </c:pt>
                <c:pt idx="10" formatCode="_-* #,##0_-;\-* #,##0_-;_-* &quot;-&quot;??_-;_-@_-">
                  <c:v>9.394919928381098</c:v>
                </c:pt>
                <c:pt idx="11" formatCode="_-* #,##0_-;\-* #,##0_-;_-* &quot;-&quot;??_-;_-@_-">
                  <c:v>13.00997636671115</c:v>
                </c:pt>
                <c:pt idx="12" formatCode="_-* #,##0_-;\-* #,##0_-;_-* &quot;-&quot;??_-;_-@_-">
                  <c:v>18.509024155040819</c:v>
                </c:pt>
                <c:pt idx="13" formatCode="_-* #,##0_-;\-* #,##0_-;_-* &quot;-&quot;??_-;_-@_-">
                  <c:v>22.69599379187774</c:v>
                </c:pt>
                <c:pt idx="14" formatCode="_-* #,##0_-;\-* #,##0_-;_-* &quot;-&quot;??_-;_-@_-">
                  <c:v>26.996900081587825</c:v>
                </c:pt>
                <c:pt idx="15" formatCode="_-* #,##0_-;\-* #,##0_-;_-* &quot;-&quot;??_-;_-@_-">
                  <c:v>30.535396381718975</c:v>
                </c:pt>
                <c:pt idx="16" formatCode="_-* #,##0_-;\-* #,##0_-;_-* &quot;-&quot;??_-;_-@_-">
                  <c:v>33.538536776419726</c:v>
                </c:pt>
                <c:pt idx="17" formatCode="_-* #,##0_-;\-* #,##0_-;_-* &quot;-&quot;??_-;_-@_-">
                  <c:v>36.450609512017571</c:v>
                </c:pt>
                <c:pt idx="18" formatCode="_-* #,##0_-;\-* #,##0_-;_-* &quot;-&quot;??_-;_-@_-">
                  <c:v>39.63073357006644</c:v>
                </c:pt>
                <c:pt idx="19" formatCode="_-* #,##0_-;\-* #,##0_-;_-* &quot;-&quot;??_-;_-@_-">
                  <c:v>42.899896727757422</c:v>
                </c:pt>
                <c:pt idx="20" formatCode="_-* #,##0_-;\-* #,##0_-;_-* &quot;-&quot;??_-;_-@_-">
                  <c:v>44.429455737354544</c:v>
                </c:pt>
                <c:pt idx="21" formatCode="_-* #,##0_-;\-* #,##0_-;_-* &quot;-&quot;??_-;_-@_-">
                  <c:v>45.869606449466858</c:v>
                </c:pt>
                <c:pt idx="22" formatCode="_-* #,##0_-;\-* #,##0_-;_-* &quot;-&quot;??_-;_-@_-">
                  <c:v>46.523661778971622</c:v>
                </c:pt>
                <c:pt idx="23" formatCode="_-* #,##0_-;\-* #,##0_-;_-* &quot;-&quot;??_-;_-@_-">
                  <c:v>46.429017319588588</c:v>
                </c:pt>
                <c:pt idx="24" formatCode="_-* #,##0_-;\-* #,##0_-;_-* &quot;-&quot;??_-;_-@_-">
                  <c:v>46.32669473125501</c:v>
                </c:pt>
                <c:pt idx="25" formatCode="_-* #,##0_-;\-* #,##0_-;_-* &quot;-&quot;??_-;_-@_-">
                  <c:v>46.167866860489021</c:v>
                </c:pt>
                <c:pt idx="26" formatCode="_-* #,##0_-;\-* #,##0_-;_-* &quot;-&quot;??_-;_-@_-">
                  <c:v>46.108945122444787</c:v>
                </c:pt>
                <c:pt idx="27" formatCode="_-* #,##0_-;\-* #,##0_-;_-* &quot;-&quot;??_-;_-@_-">
                  <c:v>46.018113270045177</c:v>
                </c:pt>
                <c:pt idx="28" formatCode="_-* #,##0_-;\-* #,##0_-;_-* &quot;-&quot;??_-;_-@_-">
                  <c:v>46.011448286395051</c:v>
                </c:pt>
                <c:pt idx="29" formatCode="_-* #,##0_-;\-* #,##0_-;_-* &quot;-&quot;??_-;_-@_-">
                  <c:v>46.008275674724203</c:v>
                </c:pt>
                <c:pt idx="30" formatCode="_-* #,##0_-;\-* #,##0_-;_-* &quot;-&quot;??_-;_-@_-">
                  <c:v>46.00819170062433</c:v>
                </c:pt>
                <c:pt idx="31" formatCode="_-* #,##0_-;\-* #,##0_-;_-* &quot;-&quot;??_-;_-@_-">
                  <c:v>46.010853201505832</c:v>
                </c:pt>
                <c:pt idx="32" formatCode="_-* #,##0_-;\-* #,##0_-;_-* &quot;-&quot;??_-;_-@_-">
                  <c:v>46.015965772394559</c:v>
                </c:pt>
                <c:pt idx="33" formatCode="_-* #,##0_-;\-* #,##0_-;_-* &quot;-&quot;??_-;_-@_-">
                  <c:v>46.023274579675316</c:v>
                </c:pt>
                <c:pt idx="34" formatCode="_-* #,##0_-;\-* #,##0_-;_-* &quot;-&quot;??_-;_-@_-">
                  <c:v>46.040456329590313</c:v>
                </c:pt>
                <c:pt idx="35" formatCode="_-* #,##0_-;\-* #,##0_-;_-* &quot;-&quot;??_-;_-@_-">
                  <c:v>46.05934876515461</c:v>
                </c:pt>
              </c:numCache>
            </c:numRef>
          </c:val>
          <c:extLst xmlns:c16r2="http://schemas.microsoft.com/office/drawing/2015/06/chart">
            <c:ext xmlns:c16="http://schemas.microsoft.com/office/drawing/2014/chart" uri="{C3380CC4-5D6E-409C-BE32-E72D297353CC}">
              <c16:uniqueId val="{00000001-561A-48AD-8479-84E860AC6A4C}"/>
            </c:ext>
          </c:extLst>
        </c:ser>
        <c:dLbls>
          <c:showLegendKey val="0"/>
          <c:showVal val="0"/>
          <c:showCatName val="0"/>
          <c:showSerName val="0"/>
          <c:showPercent val="0"/>
          <c:showBubbleSize val="0"/>
        </c:dLbls>
        <c:axId val="64731392"/>
        <c:axId val="64741376"/>
      </c:areaChart>
      <c:dateAx>
        <c:axId val="64731392"/>
        <c:scaling>
          <c:orientation val="minMax"/>
        </c:scaling>
        <c:delete val="0"/>
        <c:axPos val="b"/>
        <c:numFmt formatCode="yyyy" sourceLinked="1"/>
        <c:majorTickMark val="out"/>
        <c:minorTickMark val="none"/>
        <c:tickLblPos val="nextTo"/>
        <c:crossAx val="64741376"/>
        <c:crosses val="autoZero"/>
        <c:auto val="1"/>
        <c:lblOffset val="100"/>
        <c:baseTimeUnit val="days"/>
        <c:majorUnit val="5"/>
      </c:dateAx>
      <c:valAx>
        <c:axId val="64741376"/>
        <c:scaling>
          <c:orientation val="minMax"/>
          <c:max val="1000"/>
        </c:scaling>
        <c:delete val="0"/>
        <c:axPos val="l"/>
        <c:majorGridlines>
          <c:spPr>
            <a:ln>
              <a:solidFill>
                <a:schemeClr val="bg1">
                  <a:lumMod val="75000"/>
                </a:schemeClr>
              </a:solidFill>
            </a:ln>
          </c:spPr>
        </c:majorGridlines>
        <c:title>
          <c:tx>
            <c:rich>
              <a:bodyPr rot="-5400000" vert="horz"/>
              <a:lstStyle/>
              <a:p>
                <a:pPr>
                  <a:defRPr sz="1050"/>
                </a:pPr>
                <a:r>
                  <a:rPr lang="en-US" sz="1050"/>
                  <a:t> </a:t>
                </a:r>
                <a:r>
                  <a:rPr lang="en-US" sz="1050" b="1" i="0" baseline="0">
                    <a:effectLst/>
                  </a:rPr>
                  <a:t>Location of gas supply (TWh)</a:t>
                </a:r>
                <a:endParaRPr lang="en-GB" sz="1050">
                  <a:effectLst/>
                </a:endParaRPr>
              </a:p>
            </c:rich>
          </c:tx>
          <c:overlay val="0"/>
        </c:title>
        <c:numFmt formatCode="General" sourceLinked="1"/>
        <c:majorTickMark val="out"/>
        <c:minorTickMark val="none"/>
        <c:tickLblPos val="nextTo"/>
        <c:crossAx val="64731392"/>
        <c:crosses val="autoZero"/>
        <c:crossBetween val="between"/>
      </c:valAx>
      <c:spPr>
        <a:solidFill>
          <a:schemeClr val="bg1">
            <a:alpha val="24706"/>
          </a:schemeClr>
        </a:solidFill>
      </c:spPr>
    </c:plotArea>
    <c:legend>
      <c:legendPos val="b"/>
      <c:layout>
        <c:manualLayout>
          <c:xMode val="edge"/>
          <c:yMode val="edge"/>
          <c:x val="0.12495513467644657"/>
          <c:y val="0.91142683276059566"/>
          <c:w val="0.78642889908051794"/>
          <c:h val="6.6340683466972139E-2"/>
        </c:manualLayout>
      </c:layout>
      <c:overlay val="0"/>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310211946050093E-2"/>
          <c:y val="3.5986723093097257E-2"/>
          <c:w val="0.87963503406004884"/>
          <c:h val="0.79472076417218285"/>
        </c:manualLayout>
      </c:layout>
      <c:areaChart>
        <c:grouping val="stacked"/>
        <c:varyColors val="0"/>
        <c:ser>
          <c:idx val="0"/>
          <c:order val="0"/>
          <c:tx>
            <c:strRef>
              <c:f>'GS1'!$Y$19</c:f>
              <c:strCache>
                <c:ptCount val="1"/>
                <c:pt idx="0">
                  <c:v>UKCS</c:v>
                </c:pt>
              </c:strCache>
            </c:strRef>
          </c:tx>
          <c:spPr>
            <a:solidFill>
              <a:schemeClr val="tx2">
                <a:lumMod val="40000"/>
                <a:lumOff val="60000"/>
              </a:schemeClr>
            </a:solidFill>
            <a:ln>
              <a:noFill/>
            </a:ln>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'GS1'!$Z$19:$BJ$19</c:f>
              <c:numCache>
                <c:formatCode>0</c:formatCode>
                <c:ptCount val="37"/>
                <c:pt idx="3">
                  <c:v>124</c:v>
                </c:pt>
                <c:pt idx="4">
                  <c:v>124</c:v>
                </c:pt>
                <c:pt idx="5">
                  <c:v>122</c:v>
                </c:pt>
                <c:pt idx="6">
                  <c:v>119</c:v>
                </c:pt>
                <c:pt idx="7">
                  <c:v>109</c:v>
                </c:pt>
                <c:pt idx="8">
                  <c:v>95</c:v>
                </c:pt>
                <c:pt idx="9">
                  <c:v>81</c:v>
                </c:pt>
                <c:pt idx="10">
                  <c:v>75</c:v>
                </c:pt>
                <c:pt idx="11">
                  <c:v>71</c:v>
                </c:pt>
                <c:pt idx="12">
                  <c:v>67</c:v>
                </c:pt>
                <c:pt idx="13">
                  <c:v>62</c:v>
                </c:pt>
                <c:pt idx="14">
                  <c:v>59</c:v>
                </c:pt>
                <c:pt idx="15">
                  <c:v>55</c:v>
                </c:pt>
                <c:pt idx="16">
                  <c:v>49</c:v>
                </c:pt>
                <c:pt idx="17">
                  <c:v>44</c:v>
                </c:pt>
                <c:pt idx="18">
                  <c:v>40</c:v>
                </c:pt>
                <c:pt idx="19">
                  <c:v>36</c:v>
                </c:pt>
                <c:pt idx="20">
                  <c:v>31</c:v>
                </c:pt>
                <c:pt idx="21">
                  <c:v>26</c:v>
                </c:pt>
                <c:pt idx="22">
                  <c:v>23</c:v>
                </c:pt>
                <c:pt idx="23">
                  <c:v>19</c:v>
                </c:pt>
                <c:pt idx="24">
                  <c:v>16</c:v>
                </c:pt>
                <c:pt idx="25">
                  <c:v>13</c:v>
                </c:pt>
                <c:pt idx="26">
                  <c:v>10</c:v>
                </c:pt>
                <c:pt idx="27">
                  <c:v>9</c:v>
                </c:pt>
                <c:pt idx="28">
                  <c:v>7</c:v>
                </c:pt>
                <c:pt idx="29">
                  <c:v>5</c:v>
                </c:pt>
                <c:pt idx="30">
                  <c:v>4</c:v>
                </c:pt>
                <c:pt idx="31">
                  <c:v>3</c:v>
                </c:pt>
                <c:pt idx="32">
                  <c:v>1</c:v>
                </c:pt>
                <c:pt idx="33">
                  <c:v>0</c:v>
                </c:pt>
                <c:pt idx="34">
                  <c:v>0</c:v>
                </c:pt>
                <c:pt idx="35">
                  <c:v>0</c:v>
                </c:pt>
                <c:pt idx="36">
                  <c:v>0</c:v>
                </c:pt>
              </c:numCache>
            </c:numRef>
          </c:val>
          <c:extLst xmlns:c16r2="http://schemas.microsoft.com/office/drawing/2015/06/chart">
            <c:ext xmlns:c16="http://schemas.microsoft.com/office/drawing/2014/chart" uri="{C3380CC4-5D6E-409C-BE32-E72D297353CC}">
              <c16:uniqueId val="{00000000-4634-4D27-894E-C4705EDFFCC9}"/>
            </c:ext>
          </c:extLst>
        </c:ser>
        <c:ser>
          <c:idx val="2"/>
          <c:order val="1"/>
          <c:tx>
            <c:strRef>
              <c:f>'GS1'!$Y$20</c:f>
              <c:strCache>
                <c:ptCount val="1"/>
                <c:pt idx="0">
                  <c:v>Shale</c:v>
                </c:pt>
              </c:strCache>
            </c:strRef>
          </c:tx>
          <c:spPr>
            <a:solidFill>
              <a:schemeClr val="accent1">
                <a:lumMod val="75000"/>
              </a:schemeClr>
            </a:solidFill>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'GS1'!$Z$20:$AZ$20</c:f>
              <c:numCache>
                <c:formatCode>0</c:formatCode>
                <c:ptCount val="27"/>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xmlns:c16r2="http://schemas.microsoft.com/office/drawing/2015/06/chart">
            <c:ext xmlns:c16="http://schemas.microsoft.com/office/drawing/2014/chart" uri="{C3380CC4-5D6E-409C-BE32-E72D297353CC}">
              <c16:uniqueId val="{00000001-4634-4D27-894E-C4705EDFFCC9}"/>
            </c:ext>
          </c:extLst>
        </c:ser>
        <c:ser>
          <c:idx val="3"/>
          <c:order val="2"/>
          <c:tx>
            <c:strRef>
              <c:f>'GS1'!$Y$21</c:f>
              <c:strCache>
                <c:ptCount val="1"/>
                <c:pt idx="0">
                  <c:v>Green Gas</c:v>
                </c:pt>
              </c:strCache>
            </c:strRef>
          </c:tx>
          <c:spPr>
            <a:solidFill>
              <a:schemeClr val="accent3">
                <a:lumMod val="50000"/>
              </a:schemeClr>
            </a:solidFill>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'GS1'!$Z$21:$BJ$21</c:f>
              <c:numCache>
                <c:formatCode>0</c:formatCode>
                <c:ptCount val="37"/>
                <c:pt idx="3">
                  <c:v>1</c:v>
                </c:pt>
                <c:pt idx="4">
                  <c:v>1</c:v>
                </c:pt>
                <c:pt idx="5">
                  <c:v>1</c:v>
                </c:pt>
                <c:pt idx="6">
                  <c:v>1</c:v>
                </c:pt>
                <c:pt idx="7">
                  <c:v>2</c:v>
                </c:pt>
                <c:pt idx="8">
                  <c:v>2</c:v>
                </c:pt>
                <c:pt idx="9">
                  <c:v>2</c:v>
                </c:pt>
                <c:pt idx="10">
                  <c:v>2</c:v>
                </c:pt>
                <c:pt idx="11">
                  <c:v>3</c:v>
                </c:pt>
                <c:pt idx="12">
                  <c:v>3</c:v>
                </c:pt>
                <c:pt idx="13">
                  <c:v>3</c:v>
                </c:pt>
                <c:pt idx="14">
                  <c:v>4</c:v>
                </c:pt>
                <c:pt idx="15">
                  <c:v>4</c:v>
                </c:pt>
                <c:pt idx="16">
                  <c:v>4</c:v>
                </c:pt>
                <c:pt idx="17">
                  <c:v>5</c:v>
                </c:pt>
                <c:pt idx="18">
                  <c:v>6</c:v>
                </c:pt>
                <c:pt idx="19">
                  <c:v>7</c:v>
                </c:pt>
                <c:pt idx="20">
                  <c:v>8</c:v>
                </c:pt>
                <c:pt idx="21">
                  <c:v>9</c:v>
                </c:pt>
                <c:pt idx="22">
                  <c:v>10</c:v>
                </c:pt>
                <c:pt idx="23">
                  <c:v>11</c:v>
                </c:pt>
                <c:pt idx="24">
                  <c:v>12</c:v>
                </c:pt>
                <c:pt idx="25">
                  <c:v>12</c:v>
                </c:pt>
                <c:pt idx="26">
                  <c:v>13</c:v>
                </c:pt>
                <c:pt idx="27">
                  <c:v>14</c:v>
                </c:pt>
                <c:pt idx="28">
                  <c:v>15</c:v>
                </c:pt>
                <c:pt idx="29">
                  <c:v>15</c:v>
                </c:pt>
                <c:pt idx="30">
                  <c:v>16</c:v>
                </c:pt>
                <c:pt idx="31">
                  <c:v>17</c:v>
                </c:pt>
                <c:pt idx="32">
                  <c:v>18</c:v>
                </c:pt>
                <c:pt idx="33">
                  <c:v>19</c:v>
                </c:pt>
                <c:pt idx="34">
                  <c:v>20</c:v>
                </c:pt>
                <c:pt idx="35">
                  <c:v>21</c:v>
                </c:pt>
                <c:pt idx="36">
                  <c:v>22</c:v>
                </c:pt>
              </c:numCache>
            </c:numRef>
          </c:val>
          <c:extLst xmlns:c16r2="http://schemas.microsoft.com/office/drawing/2015/06/chart">
            <c:ext xmlns:c16="http://schemas.microsoft.com/office/drawing/2014/chart" uri="{C3380CC4-5D6E-409C-BE32-E72D297353CC}">
              <c16:uniqueId val="{00000002-4634-4D27-894E-C4705EDFFCC9}"/>
            </c:ext>
          </c:extLst>
        </c:ser>
        <c:ser>
          <c:idx val="1"/>
          <c:order val="3"/>
          <c:tx>
            <c:strRef>
              <c:f>'GS1'!$Y$22</c:f>
              <c:strCache>
                <c:ptCount val="1"/>
                <c:pt idx="0">
                  <c:v>Norway</c:v>
                </c:pt>
              </c:strCache>
            </c:strRef>
          </c:tx>
          <c:spPr>
            <a:solidFill>
              <a:srgbClr val="002060"/>
            </a:solidFill>
            <a:ln>
              <a:noFill/>
            </a:ln>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'GS1'!$Z$22:$BJ$22</c:f>
              <c:numCache>
                <c:formatCode>0</c:formatCode>
                <c:ptCount val="37"/>
                <c:pt idx="3">
                  <c:v>147</c:v>
                </c:pt>
                <c:pt idx="4">
                  <c:v>147</c:v>
                </c:pt>
                <c:pt idx="5">
                  <c:v>147</c:v>
                </c:pt>
                <c:pt idx="6">
                  <c:v>147</c:v>
                </c:pt>
                <c:pt idx="7">
                  <c:v>147</c:v>
                </c:pt>
                <c:pt idx="8">
                  <c:v>147</c:v>
                </c:pt>
                <c:pt idx="9">
                  <c:v>147</c:v>
                </c:pt>
                <c:pt idx="10">
                  <c:v>147</c:v>
                </c:pt>
                <c:pt idx="11">
                  <c:v>147</c:v>
                </c:pt>
                <c:pt idx="12">
                  <c:v>147</c:v>
                </c:pt>
                <c:pt idx="13">
                  <c:v>147</c:v>
                </c:pt>
                <c:pt idx="14">
                  <c:v>147</c:v>
                </c:pt>
                <c:pt idx="15">
                  <c:v>147</c:v>
                </c:pt>
                <c:pt idx="16">
                  <c:v>147</c:v>
                </c:pt>
                <c:pt idx="17">
                  <c:v>147</c:v>
                </c:pt>
                <c:pt idx="18">
                  <c:v>147</c:v>
                </c:pt>
                <c:pt idx="19">
                  <c:v>147</c:v>
                </c:pt>
                <c:pt idx="20">
                  <c:v>147</c:v>
                </c:pt>
                <c:pt idx="21">
                  <c:v>147</c:v>
                </c:pt>
                <c:pt idx="22">
                  <c:v>147</c:v>
                </c:pt>
                <c:pt idx="23">
                  <c:v>147</c:v>
                </c:pt>
                <c:pt idx="24">
                  <c:v>147</c:v>
                </c:pt>
                <c:pt idx="25">
                  <c:v>147</c:v>
                </c:pt>
                <c:pt idx="26">
                  <c:v>147</c:v>
                </c:pt>
                <c:pt idx="27">
                  <c:v>147</c:v>
                </c:pt>
                <c:pt idx="28">
                  <c:v>147</c:v>
                </c:pt>
                <c:pt idx="29">
                  <c:v>147</c:v>
                </c:pt>
                <c:pt idx="30">
                  <c:v>147</c:v>
                </c:pt>
                <c:pt idx="31">
                  <c:v>147</c:v>
                </c:pt>
                <c:pt idx="32">
                  <c:v>147</c:v>
                </c:pt>
                <c:pt idx="33">
                  <c:v>147</c:v>
                </c:pt>
                <c:pt idx="34">
                  <c:v>147</c:v>
                </c:pt>
                <c:pt idx="35">
                  <c:v>147</c:v>
                </c:pt>
                <c:pt idx="36">
                  <c:v>147</c:v>
                </c:pt>
              </c:numCache>
            </c:numRef>
          </c:val>
          <c:extLst xmlns:c16r2="http://schemas.microsoft.com/office/drawing/2015/06/chart">
            <c:ext xmlns:c16="http://schemas.microsoft.com/office/drawing/2014/chart" uri="{C3380CC4-5D6E-409C-BE32-E72D297353CC}">
              <c16:uniqueId val="{00000003-4634-4D27-894E-C4705EDFFCC9}"/>
            </c:ext>
          </c:extLst>
        </c:ser>
        <c:ser>
          <c:idx val="5"/>
          <c:order val="4"/>
          <c:tx>
            <c:strRef>
              <c:f>'GS1'!$Y$23</c:f>
              <c:strCache>
                <c:ptCount val="1"/>
                <c:pt idx="0">
                  <c:v>Continent</c:v>
                </c:pt>
              </c:strCache>
            </c:strRef>
          </c:tx>
          <c:spPr>
            <a:solidFill>
              <a:srgbClr val="FF3399"/>
            </a:solidFill>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'GS1'!$Z$23:$BJ$23</c:f>
              <c:numCache>
                <c:formatCode>0</c:formatCode>
                <c:ptCount val="37"/>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numCache>
            </c:numRef>
          </c:val>
          <c:extLst xmlns:c16r2="http://schemas.microsoft.com/office/drawing/2015/06/chart">
            <c:ext xmlns:c16="http://schemas.microsoft.com/office/drawing/2014/chart" uri="{C3380CC4-5D6E-409C-BE32-E72D297353CC}">
              <c16:uniqueId val="{00000004-4634-4D27-894E-C4705EDFFCC9}"/>
            </c:ext>
          </c:extLst>
        </c:ser>
        <c:ser>
          <c:idx val="6"/>
          <c:order val="5"/>
          <c:tx>
            <c:strRef>
              <c:f>'GS1'!$Y$24</c:f>
              <c:strCache>
                <c:ptCount val="1"/>
                <c:pt idx="0">
                  <c:v>LNG</c:v>
                </c:pt>
              </c:strCache>
            </c:strRef>
          </c:tx>
          <c:spPr>
            <a:solidFill>
              <a:srgbClr val="FFFF00"/>
            </a:solidFill>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'GS1'!$Z$24:$BJ$24</c:f>
              <c:numCache>
                <c:formatCode>0</c:formatCode>
                <c:ptCount val="37"/>
                <c:pt idx="3">
                  <c:v>140</c:v>
                </c:pt>
                <c:pt idx="4">
                  <c:v>140</c:v>
                </c:pt>
                <c:pt idx="5">
                  <c:v>140</c:v>
                </c:pt>
                <c:pt idx="6">
                  <c:v>140</c:v>
                </c:pt>
                <c:pt idx="7">
                  <c:v>140</c:v>
                </c:pt>
                <c:pt idx="8">
                  <c:v>140</c:v>
                </c:pt>
                <c:pt idx="9">
                  <c:v>140</c:v>
                </c:pt>
                <c:pt idx="10">
                  <c:v>140</c:v>
                </c:pt>
                <c:pt idx="11">
                  <c:v>140</c:v>
                </c:pt>
                <c:pt idx="12">
                  <c:v>140</c:v>
                </c:pt>
                <c:pt idx="13">
                  <c:v>140</c:v>
                </c:pt>
                <c:pt idx="14">
                  <c:v>140</c:v>
                </c:pt>
                <c:pt idx="15">
                  <c:v>140</c:v>
                </c:pt>
                <c:pt idx="16">
                  <c:v>140</c:v>
                </c:pt>
                <c:pt idx="17">
                  <c:v>140</c:v>
                </c:pt>
                <c:pt idx="18">
                  <c:v>140</c:v>
                </c:pt>
                <c:pt idx="19">
                  <c:v>140</c:v>
                </c:pt>
                <c:pt idx="20">
                  <c:v>140</c:v>
                </c:pt>
                <c:pt idx="21">
                  <c:v>140</c:v>
                </c:pt>
                <c:pt idx="22">
                  <c:v>140</c:v>
                </c:pt>
                <c:pt idx="23">
                  <c:v>140</c:v>
                </c:pt>
                <c:pt idx="24">
                  <c:v>140</c:v>
                </c:pt>
                <c:pt idx="25">
                  <c:v>140</c:v>
                </c:pt>
                <c:pt idx="26">
                  <c:v>140</c:v>
                </c:pt>
                <c:pt idx="27">
                  <c:v>140</c:v>
                </c:pt>
                <c:pt idx="28">
                  <c:v>140</c:v>
                </c:pt>
                <c:pt idx="29">
                  <c:v>140</c:v>
                </c:pt>
                <c:pt idx="30">
                  <c:v>140</c:v>
                </c:pt>
                <c:pt idx="31">
                  <c:v>140</c:v>
                </c:pt>
                <c:pt idx="32">
                  <c:v>140</c:v>
                </c:pt>
                <c:pt idx="33">
                  <c:v>140</c:v>
                </c:pt>
                <c:pt idx="34">
                  <c:v>140</c:v>
                </c:pt>
                <c:pt idx="35">
                  <c:v>140</c:v>
                </c:pt>
                <c:pt idx="36">
                  <c:v>140</c:v>
                </c:pt>
              </c:numCache>
            </c:numRef>
          </c:val>
          <c:extLst xmlns:c16r2="http://schemas.microsoft.com/office/drawing/2015/06/chart">
            <c:ext xmlns:c16="http://schemas.microsoft.com/office/drawing/2014/chart" uri="{C3380CC4-5D6E-409C-BE32-E72D297353CC}">
              <c16:uniqueId val="{00000005-4634-4D27-894E-C4705EDFFCC9}"/>
            </c:ext>
          </c:extLst>
        </c:ser>
        <c:ser>
          <c:idx val="7"/>
          <c:order val="6"/>
          <c:tx>
            <c:strRef>
              <c:f>'GS1'!$Y$25</c:f>
              <c:strCache>
                <c:ptCount val="1"/>
                <c:pt idx="0">
                  <c:v>Storage</c:v>
                </c:pt>
              </c:strCache>
            </c:strRef>
          </c:tx>
          <c:spPr>
            <a:solidFill>
              <a:srgbClr val="92D050"/>
            </a:solidFill>
          </c:spPr>
          <c:cat>
            <c:numRef>
              <c:f>'GS1'!$Z$18:$BJ$18</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'GS1'!$Z$25:$BJ$25</c:f>
              <c:numCache>
                <c:formatCode>0</c:formatCode>
                <c:ptCount val="37"/>
                <c:pt idx="3">
                  <c:v>124</c:v>
                </c:pt>
                <c:pt idx="4">
                  <c:v>121</c:v>
                </c:pt>
                <c:pt idx="5">
                  <c:v>121</c:v>
                </c:pt>
                <c:pt idx="6">
                  <c:v>121</c:v>
                </c:pt>
                <c:pt idx="7">
                  <c:v>121</c:v>
                </c:pt>
                <c:pt idx="8">
                  <c:v>121</c:v>
                </c:pt>
                <c:pt idx="9">
                  <c:v>121</c:v>
                </c:pt>
                <c:pt idx="10">
                  <c:v>121</c:v>
                </c:pt>
                <c:pt idx="11">
                  <c:v>121</c:v>
                </c:pt>
                <c:pt idx="12">
                  <c:v>121</c:v>
                </c:pt>
                <c:pt idx="13">
                  <c:v>121</c:v>
                </c:pt>
                <c:pt idx="14">
                  <c:v>121</c:v>
                </c:pt>
                <c:pt idx="15">
                  <c:v>121</c:v>
                </c:pt>
                <c:pt idx="16">
                  <c:v>121</c:v>
                </c:pt>
                <c:pt idx="17">
                  <c:v>121</c:v>
                </c:pt>
                <c:pt idx="18">
                  <c:v>121</c:v>
                </c:pt>
                <c:pt idx="19">
                  <c:v>121</c:v>
                </c:pt>
                <c:pt idx="20">
                  <c:v>121</c:v>
                </c:pt>
                <c:pt idx="21">
                  <c:v>121</c:v>
                </c:pt>
                <c:pt idx="22">
                  <c:v>121</c:v>
                </c:pt>
                <c:pt idx="23">
                  <c:v>121</c:v>
                </c:pt>
                <c:pt idx="24">
                  <c:v>121</c:v>
                </c:pt>
                <c:pt idx="25">
                  <c:v>121</c:v>
                </c:pt>
                <c:pt idx="26">
                  <c:v>121</c:v>
                </c:pt>
                <c:pt idx="27">
                  <c:v>121</c:v>
                </c:pt>
                <c:pt idx="28">
                  <c:v>121</c:v>
                </c:pt>
                <c:pt idx="29">
                  <c:v>121</c:v>
                </c:pt>
                <c:pt idx="30">
                  <c:v>121</c:v>
                </c:pt>
                <c:pt idx="31">
                  <c:v>121</c:v>
                </c:pt>
                <c:pt idx="32">
                  <c:v>121</c:v>
                </c:pt>
                <c:pt idx="33">
                  <c:v>121</c:v>
                </c:pt>
                <c:pt idx="34">
                  <c:v>121</c:v>
                </c:pt>
                <c:pt idx="35">
                  <c:v>121</c:v>
                </c:pt>
                <c:pt idx="36">
                  <c:v>121</c:v>
                </c:pt>
              </c:numCache>
            </c:numRef>
          </c:val>
          <c:extLst xmlns:c16r2="http://schemas.microsoft.com/office/drawing/2015/06/chart">
            <c:ext xmlns:c16="http://schemas.microsoft.com/office/drawing/2014/chart" uri="{C3380CC4-5D6E-409C-BE32-E72D297353CC}">
              <c16:uniqueId val="{00000006-4634-4D27-894E-C4705EDFFCC9}"/>
            </c:ext>
          </c:extLst>
        </c:ser>
        <c:dLbls>
          <c:showLegendKey val="0"/>
          <c:showVal val="0"/>
          <c:showCatName val="0"/>
          <c:showSerName val="0"/>
          <c:showPercent val="0"/>
          <c:showBubbleSize val="0"/>
        </c:dLbls>
        <c:axId val="174188416"/>
        <c:axId val="174189952"/>
      </c:areaChart>
      <c:dateAx>
        <c:axId val="174188416"/>
        <c:scaling>
          <c:orientation val="minMax"/>
        </c:scaling>
        <c:delete val="0"/>
        <c:axPos val="b"/>
        <c:numFmt formatCode="yyyy" sourceLinked="1"/>
        <c:majorTickMark val="out"/>
        <c:minorTickMark val="none"/>
        <c:tickLblPos val="nextTo"/>
        <c:txPr>
          <a:bodyPr rot="0" vert="horz"/>
          <a:lstStyle/>
          <a:p>
            <a:pPr>
              <a:defRPr/>
            </a:pPr>
            <a:endParaRPr lang="en-US"/>
          </a:p>
        </c:txPr>
        <c:crossAx val="174189952"/>
        <c:crosses val="autoZero"/>
        <c:auto val="1"/>
        <c:lblOffset val="100"/>
        <c:baseTimeUnit val="days"/>
        <c:majorUnit val="5"/>
        <c:minorUnit val="5"/>
      </c:dateAx>
      <c:valAx>
        <c:axId val="174189952"/>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Peak Supply (mcm/d)</a:t>
                </a:r>
              </a:p>
            </c:rich>
          </c:tx>
          <c:layout>
            <c:manualLayout>
              <c:xMode val="edge"/>
              <c:yMode val="edge"/>
              <c:x val="1.1927734807109832E-3"/>
              <c:y val="0.2384626765941199"/>
            </c:manualLayout>
          </c:layout>
          <c:overlay val="0"/>
        </c:title>
        <c:numFmt formatCode="0" sourceLinked="0"/>
        <c:majorTickMark val="out"/>
        <c:minorTickMark val="none"/>
        <c:tickLblPos val="nextTo"/>
        <c:crossAx val="174188416"/>
        <c:crosses val="autoZero"/>
        <c:crossBetween val="midCat"/>
      </c:valAx>
    </c:plotArea>
    <c:legend>
      <c:legendPos val="b"/>
      <c:layout>
        <c:manualLayout>
          <c:xMode val="edge"/>
          <c:yMode val="edge"/>
          <c:x val="0.11527862485397417"/>
          <c:y val="0.91838490571794329"/>
          <c:w val="0.68154111924594596"/>
          <c:h val="5.3563457854406131E-2"/>
        </c:manualLayout>
      </c:layout>
      <c:overlay val="0"/>
      <c:spPr>
        <a:ln>
          <a:noFill/>
        </a:ln>
      </c:spPr>
    </c:legend>
    <c:plotVisOnly val="0"/>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587668593449"/>
          <c:y val="3.7873521420570794E-2"/>
          <c:w val="0.87559904722892301"/>
          <c:h val="0.78772621870586601"/>
        </c:manualLayout>
      </c:layout>
      <c:areaChart>
        <c:grouping val="stacked"/>
        <c:varyColors val="0"/>
        <c:ser>
          <c:idx val="0"/>
          <c:order val="0"/>
          <c:tx>
            <c:strRef>
              <c:f>'GS1'!$Y$30</c:f>
              <c:strCache>
                <c:ptCount val="1"/>
                <c:pt idx="0">
                  <c:v>UKCS</c:v>
                </c:pt>
              </c:strCache>
            </c:strRef>
          </c:tx>
          <c:spPr>
            <a:solidFill>
              <a:schemeClr val="tx2">
                <a:lumMod val="40000"/>
                <a:lumOff val="60000"/>
              </a:schemeClr>
            </a:solidFill>
            <a:ln>
              <a:noFill/>
            </a:ln>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'GS1'!$Z$30:$BJ$30</c:f>
              <c:numCache>
                <c:formatCode>0</c:formatCode>
                <c:ptCount val="37"/>
                <c:pt idx="3">
                  <c:v>124</c:v>
                </c:pt>
                <c:pt idx="4">
                  <c:v>129</c:v>
                </c:pt>
                <c:pt idx="5">
                  <c:v>131</c:v>
                </c:pt>
                <c:pt idx="6">
                  <c:v>131</c:v>
                </c:pt>
                <c:pt idx="7">
                  <c:v>124</c:v>
                </c:pt>
                <c:pt idx="8">
                  <c:v>113</c:v>
                </c:pt>
                <c:pt idx="9">
                  <c:v>105</c:v>
                </c:pt>
                <c:pt idx="10">
                  <c:v>95</c:v>
                </c:pt>
                <c:pt idx="11">
                  <c:v>88</c:v>
                </c:pt>
                <c:pt idx="12">
                  <c:v>86</c:v>
                </c:pt>
                <c:pt idx="13">
                  <c:v>82</c:v>
                </c:pt>
                <c:pt idx="14">
                  <c:v>79</c:v>
                </c:pt>
                <c:pt idx="15">
                  <c:v>75</c:v>
                </c:pt>
                <c:pt idx="16">
                  <c:v>71</c:v>
                </c:pt>
                <c:pt idx="17">
                  <c:v>66</c:v>
                </c:pt>
                <c:pt idx="18">
                  <c:v>63</c:v>
                </c:pt>
                <c:pt idx="19">
                  <c:v>60</c:v>
                </c:pt>
                <c:pt idx="20">
                  <c:v>57</c:v>
                </c:pt>
                <c:pt idx="21">
                  <c:v>54</c:v>
                </c:pt>
                <c:pt idx="22">
                  <c:v>48</c:v>
                </c:pt>
                <c:pt idx="23">
                  <c:v>43</c:v>
                </c:pt>
                <c:pt idx="24">
                  <c:v>39</c:v>
                </c:pt>
                <c:pt idx="25">
                  <c:v>34</c:v>
                </c:pt>
                <c:pt idx="26">
                  <c:v>30</c:v>
                </c:pt>
                <c:pt idx="27">
                  <c:v>25</c:v>
                </c:pt>
                <c:pt idx="28">
                  <c:v>21</c:v>
                </c:pt>
                <c:pt idx="29">
                  <c:v>17</c:v>
                </c:pt>
                <c:pt idx="30">
                  <c:v>13</c:v>
                </c:pt>
                <c:pt idx="31">
                  <c:v>10</c:v>
                </c:pt>
                <c:pt idx="32">
                  <c:v>8</c:v>
                </c:pt>
                <c:pt idx="33">
                  <c:v>6</c:v>
                </c:pt>
                <c:pt idx="34">
                  <c:v>5</c:v>
                </c:pt>
                <c:pt idx="35">
                  <c:v>4</c:v>
                </c:pt>
                <c:pt idx="36">
                  <c:v>0</c:v>
                </c:pt>
              </c:numCache>
            </c:numRef>
          </c:val>
          <c:extLst xmlns:c16r2="http://schemas.microsoft.com/office/drawing/2015/06/chart">
            <c:ext xmlns:c16="http://schemas.microsoft.com/office/drawing/2014/chart" uri="{C3380CC4-5D6E-409C-BE32-E72D297353CC}">
              <c16:uniqueId val="{00000000-8BF2-4CF1-99FA-4C07A13E7A19}"/>
            </c:ext>
          </c:extLst>
        </c:ser>
        <c:ser>
          <c:idx val="2"/>
          <c:order val="1"/>
          <c:tx>
            <c:strRef>
              <c:f>'GS1'!$Y$31</c:f>
              <c:strCache>
                <c:ptCount val="1"/>
                <c:pt idx="0">
                  <c:v>Shale</c:v>
                </c:pt>
              </c:strCache>
            </c:strRef>
          </c:tx>
          <c:spPr>
            <a:solidFill>
              <a:schemeClr val="accent1">
                <a:lumMod val="75000"/>
              </a:schemeClr>
            </a:solidFill>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'GS1'!$Z$31:$BJ$31</c:f>
              <c:numCache>
                <c:formatCode>0</c:formatCode>
                <c:ptCount val="37"/>
                <c:pt idx="3">
                  <c:v>0</c:v>
                </c:pt>
                <c:pt idx="4">
                  <c:v>0</c:v>
                </c:pt>
                <c:pt idx="5">
                  <c:v>0</c:v>
                </c:pt>
                <c:pt idx="6">
                  <c:v>0</c:v>
                </c:pt>
                <c:pt idx="7">
                  <c:v>0</c:v>
                </c:pt>
                <c:pt idx="8">
                  <c:v>1</c:v>
                </c:pt>
                <c:pt idx="9">
                  <c:v>2</c:v>
                </c:pt>
                <c:pt idx="10">
                  <c:v>4</c:v>
                </c:pt>
                <c:pt idx="11">
                  <c:v>7</c:v>
                </c:pt>
                <c:pt idx="12">
                  <c:v>11</c:v>
                </c:pt>
                <c:pt idx="13">
                  <c:v>18</c:v>
                </c:pt>
                <c:pt idx="14">
                  <c:v>23</c:v>
                </c:pt>
                <c:pt idx="15">
                  <c:v>28</c:v>
                </c:pt>
                <c:pt idx="16">
                  <c:v>32</c:v>
                </c:pt>
                <c:pt idx="17">
                  <c:v>36</c:v>
                </c:pt>
                <c:pt idx="18">
                  <c:v>40</c:v>
                </c:pt>
                <c:pt idx="19">
                  <c:v>43</c:v>
                </c:pt>
                <c:pt idx="20">
                  <c:v>48</c:v>
                </c:pt>
                <c:pt idx="21">
                  <c:v>49</c:v>
                </c:pt>
                <c:pt idx="22">
                  <c:v>51</c:v>
                </c:pt>
                <c:pt idx="23">
                  <c:v>52</c:v>
                </c:pt>
                <c:pt idx="24">
                  <c:v>52</c:v>
                </c:pt>
                <c:pt idx="25">
                  <c:v>52</c:v>
                </c:pt>
                <c:pt idx="26">
                  <c:v>52</c:v>
                </c:pt>
                <c:pt idx="27">
                  <c:v>52</c:v>
                </c:pt>
                <c:pt idx="28">
                  <c:v>52</c:v>
                </c:pt>
                <c:pt idx="29">
                  <c:v>52</c:v>
                </c:pt>
                <c:pt idx="30">
                  <c:v>52</c:v>
                </c:pt>
                <c:pt idx="31">
                  <c:v>52</c:v>
                </c:pt>
                <c:pt idx="32">
                  <c:v>52</c:v>
                </c:pt>
                <c:pt idx="33">
                  <c:v>52</c:v>
                </c:pt>
                <c:pt idx="34">
                  <c:v>52</c:v>
                </c:pt>
                <c:pt idx="35">
                  <c:v>52</c:v>
                </c:pt>
                <c:pt idx="36">
                  <c:v>52</c:v>
                </c:pt>
              </c:numCache>
            </c:numRef>
          </c:val>
          <c:extLst xmlns:c16r2="http://schemas.microsoft.com/office/drawing/2015/06/chart">
            <c:ext xmlns:c16="http://schemas.microsoft.com/office/drawing/2014/chart" uri="{C3380CC4-5D6E-409C-BE32-E72D297353CC}">
              <c16:uniqueId val="{00000001-8BF2-4CF1-99FA-4C07A13E7A19}"/>
            </c:ext>
          </c:extLst>
        </c:ser>
        <c:ser>
          <c:idx val="3"/>
          <c:order val="2"/>
          <c:tx>
            <c:strRef>
              <c:f>'GS1'!$Y$32</c:f>
              <c:strCache>
                <c:ptCount val="1"/>
                <c:pt idx="0">
                  <c:v>Green Gas</c:v>
                </c:pt>
              </c:strCache>
            </c:strRef>
          </c:tx>
          <c:spPr>
            <a:solidFill>
              <a:schemeClr val="accent3">
                <a:lumMod val="50000"/>
              </a:schemeClr>
            </a:solidFill>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'GS1'!$Z$32:$BJ$32</c:f>
              <c:numCache>
                <c:formatCode>0</c:formatCode>
                <c:ptCount val="37"/>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numCache>
            </c:numRef>
          </c:val>
          <c:extLst xmlns:c16r2="http://schemas.microsoft.com/office/drawing/2015/06/chart">
            <c:ext xmlns:c16="http://schemas.microsoft.com/office/drawing/2014/chart" uri="{C3380CC4-5D6E-409C-BE32-E72D297353CC}">
              <c16:uniqueId val="{00000002-8BF2-4CF1-99FA-4C07A13E7A19}"/>
            </c:ext>
          </c:extLst>
        </c:ser>
        <c:ser>
          <c:idx val="1"/>
          <c:order val="3"/>
          <c:tx>
            <c:strRef>
              <c:f>'GS1'!$Y$33</c:f>
              <c:strCache>
                <c:ptCount val="1"/>
                <c:pt idx="0">
                  <c:v>Norway</c:v>
                </c:pt>
              </c:strCache>
            </c:strRef>
          </c:tx>
          <c:spPr>
            <a:solidFill>
              <a:srgbClr val="002060"/>
            </a:solidFill>
            <a:ln>
              <a:noFill/>
            </a:ln>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'GS1'!$Z$33:$BJ$33</c:f>
              <c:numCache>
                <c:formatCode>0</c:formatCode>
                <c:ptCount val="37"/>
                <c:pt idx="3">
                  <c:v>147</c:v>
                </c:pt>
                <c:pt idx="4">
                  <c:v>147</c:v>
                </c:pt>
                <c:pt idx="5">
                  <c:v>147</c:v>
                </c:pt>
                <c:pt idx="6">
                  <c:v>147</c:v>
                </c:pt>
                <c:pt idx="7">
                  <c:v>147</c:v>
                </c:pt>
                <c:pt idx="8">
                  <c:v>147</c:v>
                </c:pt>
                <c:pt idx="9">
                  <c:v>147</c:v>
                </c:pt>
                <c:pt idx="10">
                  <c:v>147</c:v>
                </c:pt>
                <c:pt idx="11">
                  <c:v>147</c:v>
                </c:pt>
                <c:pt idx="12">
                  <c:v>147</c:v>
                </c:pt>
                <c:pt idx="13">
                  <c:v>147</c:v>
                </c:pt>
                <c:pt idx="14">
                  <c:v>147</c:v>
                </c:pt>
                <c:pt idx="15">
                  <c:v>147</c:v>
                </c:pt>
                <c:pt idx="16">
                  <c:v>147</c:v>
                </c:pt>
                <c:pt idx="17">
                  <c:v>147</c:v>
                </c:pt>
                <c:pt idx="18">
                  <c:v>147</c:v>
                </c:pt>
                <c:pt idx="19">
                  <c:v>147</c:v>
                </c:pt>
                <c:pt idx="20">
                  <c:v>147</c:v>
                </c:pt>
                <c:pt idx="21">
                  <c:v>147</c:v>
                </c:pt>
                <c:pt idx="22">
                  <c:v>147</c:v>
                </c:pt>
                <c:pt idx="23">
                  <c:v>147</c:v>
                </c:pt>
                <c:pt idx="24">
                  <c:v>147</c:v>
                </c:pt>
                <c:pt idx="25">
                  <c:v>147</c:v>
                </c:pt>
                <c:pt idx="26">
                  <c:v>147</c:v>
                </c:pt>
                <c:pt idx="27">
                  <c:v>147</c:v>
                </c:pt>
                <c:pt idx="28">
                  <c:v>147</c:v>
                </c:pt>
                <c:pt idx="29">
                  <c:v>147</c:v>
                </c:pt>
                <c:pt idx="30">
                  <c:v>147</c:v>
                </c:pt>
                <c:pt idx="31">
                  <c:v>147</c:v>
                </c:pt>
                <c:pt idx="32">
                  <c:v>147</c:v>
                </c:pt>
                <c:pt idx="33">
                  <c:v>147</c:v>
                </c:pt>
                <c:pt idx="34">
                  <c:v>147</c:v>
                </c:pt>
                <c:pt idx="35">
                  <c:v>147</c:v>
                </c:pt>
                <c:pt idx="36">
                  <c:v>147</c:v>
                </c:pt>
              </c:numCache>
            </c:numRef>
          </c:val>
          <c:extLst xmlns:c16r2="http://schemas.microsoft.com/office/drawing/2015/06/chart">
            <c:ext xmlns:c16="http://schemas.microsoft.com/office/drawing/2014/chart" uri="{C3380CC4-5D6E-409C-BE32-E72D297353CC}">
              <c16:uniqueId val="{00000003-8BF2-4CF1-99FA-4C07A13E7A19}"/>
            </c:ext>
          </c:extLst>
        </c:ser>
        <c:ser>
          <c:idx val="5"/>
          <c:order val="4"/>
          <c:tx>
            <c:strRef>
              <c:f>'GS1'!$Y$34</c:f>
              <c:strCache>
                <c:ptCount val="1"/>
                <c:pt idx="0">
                  <c:v>Continent</c:v>
                </c:pt>
              </c:strCache>
            </c:strRef>
          </c:tx>
          <c:spPr>
            <a:solidFill>
              <a:srgbClr val="FF3399"/>
            </a:solidFill>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'GS1'!$Z$34:$BJ$34</c:f>
              <c:numCache>
                <c:formatCode>0</c:formatCode>
                <c:ptCount val="37"/>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numCache>
            </c:numRef>
          </c:val>
          <c:extLst xmlns:c16r2="http://schemas.microsoft.com/office/drawing/2015/06/chart">
            <c:ext xmlns:c16="http://schemas.microsoft.com/office/drawing/2014/chart" uri="{C3380CC4-5D6E-409C-BE32-E72D297353CC}">
              <c16:uniqueId val="{00000004-8BF2-4CF1-99FA-4C07A13E7A19}"/>
            </c:ext>
          </c:extLst>
        </c:ser>
        <c:ser>
          <c:idx val="6"/>
          <c:order val="5"/>
          <c:tx>
            <c:strRef>
              <c:f>'GS1'!$Y$35</c:f>
              <c:strCache>
                <c:ptCount val="1"/>
                <c:pt idx="0">
                  <c:v>LNG</c:v>
                </c:pt>
              </c:strCache>
            </c:strRef>
          </c:tx>
          <c:spPr>
            <a:solidFill>
              <a:srgbClr val="FFFF00"/>
            </a:solidFill>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'GS1'!$Z$35:$BJ$35</c:f>
              <c:numCache>
                <c:formatCode>0</c:formatCode>
                <c:ptCount val="37"/>
                <c:pt idx="3">
                  <c:v>140</c:v>
                </c:pt>
                <c:pt idx="4">
                  <c:v>140</c:v>
                </c:pt>
                <c:pt idx="5">
                  <c:v>140</c:v>
                </c:pt>
                <c:pt idx="6">
                  <c:v>140</c:v>
                </c:pt>
                <c:pt idx="7">
                  <c:v>140</c:v>
                </c:pt>
                <c:pt idx="8">
                  <c:v>140</c:v>
                </c:pt>
                <c:pt idx="9">
                  <c:v>140</c:v>
                </c:pt>
                <c:pt idx="10">
                  <c:v>140</c:v>
                </c:pt>
                <c:pt idx="11">
                  <c:v>140</c:v>
                </c:pt>
                <c:pt idx="12">
                  <c:v>140</c:v>
                </c:pt>
                <c:pt idx="13">
                  <c:v>140</c:v>
                </c:pt>
                <c:pt idx="14">
                  <c:v>140</c:v>
                </c:pt>
                <c:pt idx="15">
                  <c:v>140</c:v>
                </c:pt>
                <c:pt idx="16">
                  <c:v>140</c:v>
                </c:pt>
                <c:pt idx="17">
                  <c:v>140</c:v>
                </c:pt>
                <c:pt idx="18">
                  <c:v>140</c:v>
                </c:pt>
                <c:pt idx="19">
                  <c:v>140</c:v>
                </c:pt>
                <c:pt idx="20">
                  <c:v>140</c:v>
                </c:pt>
                <c:pt idx="21">
                  <c:v>140</c:v>
                </c:pt>
                <c:pt idx="22">
                  <c:v>140</c:v>
                </c:pt>
                <c:pt idx="23">
                  <c:v>140</c:v>
                </c:pt>
                <c:pt idx="24">
                  <c:v>140</c:v>
                </c:pt>
                <c:pt idx="25">
                  <c:v>140</c:v>
                </c:pt>
                <c:pt idx="26">
                  <c:v>140</c:v>
                </c:pt>
                <c:pt idx="27">
                  <c:v>140</c:v>
                </c:pt>
                <c:pt idx="28">
                  <c:v>140</c:v>
                </c:pt>
                <c:pt idx="29">
                  <c:v>140</c:v>
                </c:pt>
                <c:pt idx="30">
                  <c:v>140</c:v>
                </c:pt>
                <c:pt idx="31">
                  <c:v>140</c:v>
                </c:pt>
                <c:pt idx="32">
                  <c:v>140</c:v>
                </c:pt>
                <c:pt idx="33">
                  <c:v>140</c:v>
                </c:pt>
                <c:pt idx="34">
                  <c:v>140</c:v>
                </c:pt>
                <c:pt idx="35">
                  <c:v>140</c:v>
                </c:pt>
                <c:pt idx="36">
                  <c:v>140</c:v>
                </c:pt>
              </c:numCache>
            </c:numRef>
          </c:val>
          <c:extLst xmlns:c16r2="http://schemas.microsoft.com/office/drawing/2015/06/chart">
            <c:ext xmlns:c16="http://schemas.microsoft.com/office/drawing/2014/chart" uri="{C3380CC4-5D6E-409C-BE32-E72D297353CC}">
              <c16:uniqueId val="{00000005-8BF2-4CF1-99FA-4C07A13E7A19}"/>
            </c:ext>
          </c:extLst>
        </c:ser>
        <c:ser>
          <c:idx val="7"/>
          <c:order val="6"/>
          <c:tx>
            <c:strRef>
              <c:f>'GS1'!$Y$36</c:f>
              <c:strCache>
                <c:ptCount val="1"/>
                <c:pt idx="0">
                  <c:v>Storage</c:v>
                </c:pt>
              </c:strCache>
            </c:strRef>
          </c:tx>
          <c:spPr>
            <a:solidFill>
              <a:srgbClr val="92D050"/>
            </a:solidFill>
          </c:spPr>
          <c:cat>
            <c:numRef>
              <c:f>'GS1'!$Z$29:$BJ$29</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'GS1'!$Z$36:$BJ$36</c:f>
              <c:numCache>
                <c:formatCode>0</c:formatCode>
                <c:ptCount val="37"/>
                <c:pt idx="3">
                  <c:v>124</c:v>
                </c:pt>
                <c:pt idx="4">
                  <c:v>121</c:v>
                </c:pt>
                <c:pt idx="5">
                  <c:v>121</c:v>
                </c:pt>
                <c:pt idx="6">
                  <c:v>121</c:v>
                </c:pt>
                <c:pt idx="7">
                  <c:v>121</c:v>
                </c:pt>
                <c:pt idx="8">
                  <c:v>121</c:v>
                </c:pt>
                <c:pt idx="9">
                  <c:v>121</c:v>
                </c:pt>
                <c:pt idx="10">
                  <c:v>121</c:v>
                </c:pt>
                <c:pt idx="11">
                  <c:v>121</c:v>
                </c:pt>
                <c:pt idx="12">
                  <c:v>121</c:v>
                </c:pt>
                <c:pt idx="13">
                  <c:v>121</c:v>
                </c:pt>
                <c:pt idx="14">
                  <c:v>121</c:v>
                </c:pt>
                <c:pt idx="15">
                  <c:v>121</c:v>
                </c:pt>
                <c:pt idx="16">
                  <c:v>121</c:v>
                </c:pt>
                <c:pt idx="17">
                  <c:v>121</c:v>
                </c:pt>
                <c:pt idx="18">
                  <c:v>121</c:v>
                </c:pt>
                <c:pt idx="19">
                  <c:v>121</c:v>
                </c:pt>
                <c:pt idx="20">
                  <c:v>121</c:v>
                </c:pt>
                <c:pt idx="21">
                  <c:v>121</c:v>
                </c:pt>
                <c:pt idx="22">
                  <c:v>121</c:v>
                </c:pt>
                <c:pt idx="23">
                  <c:v>121</c:v>
                </c:pt>
                <c:pt idx="24">
                  <c:v>121</c:v>
                </c:pt>
                <c:pt idx="25">
                  <c:v>121</c:v>
                </c:pt>
                <c:pt idx="26">
                  <c:v>121</c:v>
                </c:pt>
                <c:pt idx="27">
                  <c:v>121</c:v>
                </c:pt>
                <c:pt idx="28">
                  <c:v>121</c:v>
                </c:pt>
                <c:pt idx="29">
                  <c:v>121</c:v>
                </c:pt>
                <c:pt idx="30">
                  <c:v>121</c:v>
                </c:pt>
                <c:pt idx="31">
                  <c:v>121</c:v>
                </c:pt>
                <c:pt idx="32">
                  <c:v>121</c:v>
                </c:pt>
                <c:pt idx="33">
                  <c:v>121</c:v>
                </c:pt>
                <c:pt idx="34">
                  <c:v>121</c:v>
                </c:pt>
                <c:pt idx="35">
                  <c:v>121</c:v>
                </c:pt>
                <c:pt idx="36">
                  <c:v>121</c:v>
                </c:pt>
              </c:numCache>
            </c:numRef>
          </c:val>
          <c:extLst xmlns:c16r2="http://schemas.microsoft.com/office/drawing/2015/06/chart">
            <c:ext xmlns:c16="http://schemas.microsoft.com/office/drawing/2014/chart" uri="{C3380CC4-5D6E-409C-BE32-E72D297353CC}">
              <c16:uniqueId val="{00000006-8BF2-4CF1-99FA-4C07A13E7A19}"/>
            </c:ext>
          </c:extLst>
        </c:ser>
        <c:dLbls>
          <c:showLegendKey val="0"/>
          <c:showVal val="0"/>
          <c:showCatName val="0"/>
          <c:showSerName val="0"/>
          <c:showPercent val="0"/>
          <c:showBubbleSize val="0"/>
        </c:dLbls>
        <c:axId val="174230528"/>
        <c:axId val="174248704"/>
      </c:areaChart>
      <c:dateAx>
        <c:axId val="174230528"/>
        <c:scaling>
          <c:orientation val="minMax"/>
        </c:scaling>
        <c:delete val="0"/>
        <c:axPos val="b"/>
        <c:numFmt formatCode="yyyy" sourceLinked="1"/>
        <c:majorTickMark val="out"/>
        <c:minorTickMark val="none"/>
        <c:tickLblPos val="nextTo"/>
        <c:txPr>
          <a:bodyPr rot="0" vert="horz"/>
          <a:lstStyle/>
          <a:p>
            <a:pPr>
              <a:defRPr/>
            </a:pPr>
            <a:endParaRPr lang="en-US"/>
          </a:p>
        </c:txPr>
        <c:crossAx val="174248704"/>
        <c:crosses val="autoZero"/>
        <c:auto val="1"/>
        <c:lblOffset val="100"/>
        <c:baseTimeUnit val="days"/>
        <c:majorUnit val="5"/>
        <c:minorUnit val="5"/>
      </c:dateAx>
      <c:valAx>
        <c:axId val="174248704"/>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Peak Supply (mcm/d)</a:t>
                </a:r>
              </a:p>
            </c:rich>
          </c:tx>
          <c:layout>
            <c:manualLayout>
              <c:xMode val="edge"/>
              <c:yMode val="edge"/>
              <c:x val="1.1299077400262696E-2"/>
              <c:y val="0.22663421153111876"/>
            </c:manualLayout>
          </c:layout>
          <c:overlay val="0"/>
        </c:title>
        <c:numFmt formatCode="0" sourceLinked="0"/>
        <c:majorTickMark val="out"/>
        <c:minorTickMark val="none"/>
        <c:tickLblPos val="nextTo"/>
        <c:crossAx val="174230528"/>
        <c:crosses val="autoZero"/>
        <c:crossBetween val="midCat"/>
      </c:valAx>
    </c:plotArea>
    <c:legend>
      <c:legendPos val="b"/>
      <c:overlay val="0"/>
      <c:spPr>
        <a:ln>
          <a:noFill/>
        </a:ln>
      </c:spPr>
    </c:legend>
    <c:plotVisOnly val="0"/>
    <c:dispBlanksAs val="zero"/>
    <c:showDLblsOverMax val="0"/>
  </c:chart>
  <c:spPr>
    <a:ln>
      <a:noFill/>
    </a:ln>
  </c:spPr>
  <c:txPr>
    <a:bodyPr/>
    <a:lstStyle/>
    <a:p>
      <a:pPr>
        <a:defRPr sz="11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95192961990861"/>
          <c:y val="3.7795199515909025E-2"/>
          <c:w val="0.87616214639836676"/>
          <c:h val="0.79649288292193654"/>
        </c:manualLayout>
      </c:layout>
      <c:areaChart>
        <c:grouping val="stacked"/>
        <c:varyColors val="0"/>
        <c:ser>
          <c:idx val="0"/>
          <c:order val="0"/>
          <c:tx>
            <c:strRef>
              <c:f>'GS1'!$Y$41</c:f>
              <c:strCache>
                <c:ptCount val="1"/>
                <c:pt idx="0">
                  <c:v>UKCS</c:v>
                </c:pt>
              </c:strCache>
            </c:strRef>
          </c:tx>
          <c:spPr>
            <a:solidFill>
              <a:schemeClr val="tx2">
                <a:lumMod val="40000"/>
                <a:lumOff val="60000"/>
              </a:schemeClr>
            </a:solidFill>
            <a:ln>
              <a:noFill/>
            </a:ln>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'GS1'!$Z$41:$BJ$41</c:f>
              <c:numCache>
                <c:formatCode>0</c:formatCode>
                <c:ptCount val="37"/>
                <c:pt idx="3">
                  <c:v>124</c:v>
                </c:pt>
                <c:pt idx="4">
                  <c:v>125</c:v>
                </c:pt>
                <c:pt idx="5">
                  <c:v>122</c:v>
                </c:pt>
                <c:pt idx="6">
                  <c:v>120</c:v>
                </c:pt>
                <c:pt idx="7">
                  <c:v>111</c:v>
                </c:pt>
                <c:pt idx="8">
                  <c:v>97</c:v>
                </c:pt>
                <c:pt idx="9">
                  <c:v>85</c:v>
                </c:pt>
                <c:pt idx="10">
                  <c:v>76</c:v>
                </c:pt>
                <c:pt idx="11">
                  <c:v>71</c:v>
                </c:pt>
                <c:pt idx="12">
                  <c:v>67</c:v>
                </c:pt>
                <c:pt idx="13">
                  <c:v>62</c:v>
                </c:pt>
                <c:pt idx="14">
                  <c:v>56</c:v>
                </c:pt>
                <c:pt idx="15">
                  <c:v>52</c:v>
                </c:pt>
                <c:pt idx="16">
                  <c:v>47</c:v>
                </c:pt>
                <c:pt idx="17">
                  <c:v>42</c:v>
                </c:pt>
                <c:pt idx="18">
                  <c:v>37</c:v>
                </c:pt>
                <c:pt idx="19">
                  <c:v>32</c:v>
                </c:pt>
                <c:pt idx="20">
                  <c:v>27</c:v>
                </c:pt>
                <c:pt idx="21">
                  <c:v>22</c:v>
                </c:pt>
                <c:pt idx="22">
                  <c:v>16</c:v>
                </c:pt>
                <c:pt idx="23">
                  <c:v>14</c:v>
                </c:pt>
                <c:pt idx="24">
                  <c:v>11</c:v>
                </c:pt>
                <c:pt idx="25">
                  <c:v>8</c:v>
                </c:pt>
                <c:pt idx="26">
                  <c:v>6</c:v>
                </c:pt>
                <c:pt idx="27">
                  <c:v>4</c:v>
                </c:pt>
                <c:pt idx="28">
                  <c:v>3</c:v>
                </c:pt>
                <c:pt idx="29">
                  <c:v>3</c:v>
                </c:pt>
                <c:pt idx="30">
                  <c:v>1</c:v>
                </c:pt>
                <c:pt idx="31">
                  <c:v>1</c:v>
                </c:pt>
                <c:pt idx="32">
                  <c:v>1</c:v>
                </c:pt>
                <c:pt idx="33">
                  <c:v>1</c:v>
                </c:pt>
                <c:pt idx="34">
                  <c:v>0</c:v>
                </c:pt>
                <c:pt idx="35">
                  <c:v>0</c:v>
                </c:pt>
                <c:pt idx="36">
                  <c:v>0</c:v>
                </c:pt>
              </c:numCache>
            </c:numRef>
          </c:val>
          <c:extLst xmlns:c16r2="http://schemas.microsoft.com/office/drawing/2015/06/chart">
            <c:ext xmlns:c16="http://schemas.microsoft.com/office/drawing/2014/chart" uri="{C3380CC4-5D6E-409C-BE32-E72D297353CC}">
              <c16:uniqueId val="{00000000-2E38-4EEC-8AC5-8A632C444711}"/>
            </c:ext>
          </c:extLst>
        </c:ser>
        <c:ser>
          <c:idx val="2"/>
          <c:order val="1"/>
          <c:tx>
            <c:strRef>
              <c:f>'GS1'!$Y$42</c:f>
              <c:strCache>
                <c:ptCount val="1"/>
                <c:pt idx="0">
                  <c:v>Shale</c:v>
                </c:pt>
              </c:strCache>
            </c:strRef>
          </c:tx>
          <c:spPr>
            <a:solidFill>
              <a:schemeClr val="accent1">
                <a:lumMod val="75000"/>
              </a:schemeClr>
            </a:solidFill>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'GS1'!$Z$42:$BJ$42</c:f>
              <c:numCache>
                <c:formatCode>0</c:formatCode>
                <c:ptCount val="37"/>
                <c:pt idx="3">
                  <c:v>0</c:v>
                </c:pt>
                <c:pt idx="4">
                  <c:v>0</c:v>
                </c:pt>
                <c:pt idx="5">
                  <c:v>0</c:v>
                </c:pt>
                <c:pt idx="6">
                  <c:v>0</c:v>
                </c:pt>
                <c:pt idx="7">
                  <c:v>1</c:v>
                </c:pt>
                <c:pt idx="8">
                  <c:v>3</c:v>
                </c:pt>
                <c:pt idx="9">
                  <c:v>7</c:v>
                </c:pt>
                <c:pt idx="10">
                  <c:v>14</c:v>
                </c:pt>
                <c:pt idx="11">
                  <c:v>23</c:v>
                </c:pt>
                <c:pt idx="12">
                  <c:v>36</c:v>
                </c:pt>
                <c:pt idx="13">
                  <c:v>46</c:v>
                </c:pt>
                <c:pt idx="14">
                  <c:v>57</c:v>
                </c:pt>
                <c:pt idx="15">
                  <c:v>65</c:v>
                </c:pt>
                <c:pt idx="16">
                  <c:v>72</c:v>
                </c:pt>
                <c:pt idx="17">
                  <c:v>79</c:v>
                </c:pt>
                <c:pt idx="18">
                  <c:v>87</c:v>
                </c:pt>
                <c:pt idx="19">
                  <c:v>95</c:v>
                </c:pt>
                <c:pt idx="20">
                  <c:v>99</c:v>
                </c:pt>
                <c:pt idx="21">
                  <c:v>103</c:v>
                </c:pt>
                <c:pt idx="22">
                  <c:v>105</c:v>
                </c:pt>
                <c:pt idx="23">
                  <c:v>105</c:v>
                </c:pt>
                <c:pt idx="24">
                  <c:v>105</c:v>
                </c:pt>
                <c:pt idx="25">
                  <c:v>105</c:v>
                </c:pt>
                <c:pt idx="26">
                  <c:v>105</c:v>
                </c:pt>
                <c:pt idx="27">
                  <c:v>105</c:v>
                </c:pt>
                <c:pt idx="28">
                  <c:v>105</c:v>
                </c:pt>
                <c:pt idx="29">
                  <c:v>105</c:v>
                </c:pt>
                <c:pt idx="30">
                  <c:v>105</c:v>
                </c:pt>
                <c:pt idx="31">
                  <c:v>105</c:v>
                </c:pt>
                <c:pt idx="32">
                  <c:v>105</c:v>
                </c:pt>
                <c:pt idx="33">
                  <c:v>105</c:v>
                </c:pt>
                <c:pt idx="34">
                  <c:v>105</c:v>
                </c:pt>
                <c:pt idx="35">
                  <c:v>105</c:v>
                </c:pt>
                <c:pt idx="36">
                  <c:v>105</c:v>
                </c:pt>
              </c:numCache>
            </c:numRef>
          </c:val>
          <c:extLst xmlns:c16r2="http://schemas.microsoft.com/office/drawing/2015/06/chart">
            <c:ext xmlns:c16="http://schemas.microsoft.com/office/drawing/2014/chart" uri="{C3380CC4-5D6E-409C-BE32-E72D297353CC}">
              <c16:uniqueId val="{00000001-2E38-4EEC-8AC5-8A632C444711}"/>
            </c:ext>
          </c:extLst>
        </c:ser>
        <c:ser>
          <c:idx val="3"/>
          <c:order val="2"/>
          <c:tx>
            <c:strRef>
              <c:f>'GS1'!$Y$43</c:f>
              <c:strCache>
                <c:ptCount val="1"/>
                <c:pt idx="0">
                  <c:v>Green Gas</c:v>
                </c:pt>
              </c:strCache>
            </c:strRef>
          </c:tx>
          <c:spPr>
            <a:solidFill>
              <a:schemeClr val="accent3">
                <a:lumMod val="50000"/>
              </a:schemeClr>
            </a:solidFill>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'GS1'!$Z$43:$BJ$43</c:f>
              <c:numCache>
                <c:formatCode>0</c:formatCode>
                <c:ptCount val="37"/>
                <c:pt idx="3">
                  <c:v>1</c:v>
                </c:pt>
                <c:pt idx="4">
                  <c:v>1</c:v>
                </c:pt>
                <c:pt idx="5">
                  <c:v>1</c:v>
                </c:pt>
                <c:pt idx="6">
                  <c:v>1</c:v>
                </c:pt>
                <c:pt idx="7">
                  <c:v>1</c:v>
                </c:pt>
                <c:pt idx="8">
                  <c:v>2</c:v>
                </c:pt>
                <c:pt idx="9">
                  <c:v>2</c:v>
                </c:pt>
                <c:pt idx="10">
                  <c:v>2</c:v>
                </c:pt>
                <c:pt idx="11">
                  <c:v>2</c:v>
                </c:pt>
                <c:pt idx="12">
                  <c:v>2</c:v>
                </c:pt>
                <c:pt idx="13">
                  <c:v>2</c:v>
                </c:pt>
                <c:pt idx="14">
                  <c:v>2</c:v>
                </c:pt>
                <c:pt idx="15">
                  <c:v>3</c:v>
                </c:pt>
                <c:pt idx="16">
                  <c:v>3</c:v>
                </c:pt>
                <c:pt idx="17">
                  <c:v>3</c:v>
                </c:pt>
                <c:pt idx="18">
                  <c:v>4</c:v>
                </c:pt>
                <c:pt idx="19">
                  <c:v>4</c:v>
                </c:pt>
                <c:pt idx="20">
                  <c:v>4</c:v>
                </c:pt>
                <c:pt idx="21">
                  <c:v>5</c:v>
                </c:pt>
                <c:pt idx="22">
                  <c:v>5</c:v>
                </c:pt>
                <c:pt idx="23">
                  <c:v>6</c:v>
                </c:pt>
                <c:pt idx="24">
                  <c:v>6</c:v>
                </c:pt>
                <c:pt idx="25">
                  <c:v>7</c:v>
                </c:pt>
                <c:pt idx="26">
                  <c:v>7</c:v>
                </c:pt>
                <c:pt idx="27">
                  <c:v>8</c:v>
                </c:pt>
                <c:pt idx="28">
                  <c:v>8</c:v>
                </c:pt>
                <c:pt idx="29">
                  <c:v>8</c:v>
                </c:pt>
                <c:pt idx="30">
                  <c:v>9</c:v>
                </c:pt>
                <c:pt idx="31">
                  <c:v>9</c:v>
                </c:pt>
                <c:pt idx="32">
                  <c:v>10</c:v>
                </c:pt>
                <c:pt idx="33">
                  <c:v>11</c:v>
                </c:pt>
                <c:pt idx="34">
                  <c:v>11</c:v>
                </c:pt>
                <c:pt idx="35">
                  <c:v>12</c:v>
                </c:pt>
                <c:pt idx="36">
                  <c:v>12</c:v>
                </c:pt>
              </c:numCache>
            </c:numRef>
          </c:val>
          <c:extLst xmlns:c16r2="http://schemas.microsoft.com/office/drawing/2015/06/chart">
            <c:ext xmlns:c16="http://schemas.microsoft.com/office/drawing/2014/chart" uri="{C3380CC4-5D6E-409C-BE32-E72D297353CC}">
              <c16:uniqueId val="{00000002-2E38-4EEC-8AC5-8A632C444711}"/>
            </c:ext>
          </c:extLst>
        </c:ser>
        <c:ser>
          <c:idx val="1"/>
          <c:order val="3"/>
          <c:tx>
            <c:strRef>
              <c:f>'GS1'!$Y$44</c:f>
              <c:strCache>
                <c:ptCount val="1"/>
                <c:pt idx="0">
                  <c:v>Norway</c:v>
                </c:pt>
              </c:strCache>
            </c:strRef>
          </c:tx>
          <c:spPr>
            <a:solidFill>
              <a:srgbClr val="002060"/>
            </a:solidFill>
            <a:ln>
              <a:noFill/>
            </a:ln>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'GS1'!$Z$44:$BJ$44</c:f>
              <c:numCache>
                <c:formatCode>0</c:formatCode>
                <c:ptCount val="37"/>
                <c:pt idx="3">
                  <c:v>147</c:v>
                </c:pt>
                <c:pt idx="4">
                  <c:v>147</c:v>
                </c:pt>
                <c:pt idx="5">
                  <c:v>147</c:v>
                </c:pt>
                <c:pt idx="6">
                  <c:v>147</c:v>
                </c:pt>
                <c:pt idx="7">
                  <c:v>147</c:v>
                </c:pt>
                <c:pt idx="8">
                  <c:v>147</c:v>
                </c:pt>
                <c:pt idx="9">
                  <c:v>147</c:v>
                </c:pt>
                <c:pt idx="10">
                  <c:v>147</c:v>
                </c:pt>
                <c:pt idx="11">
                  <c:v>147</c:v>
                </c:pt>
                <c:pt idx="12">
                  <c:v>147</c:v>
                </c:pt>
                <c:pt idx="13">
                  <c:v>147</c:v>
                </c:pt>
                <c:pt idx="14">
                  <c:v>147</c:v>
                </c:pt>
                <c:pt idx="15">
                  <c:v>147</c:v>
                </c:pt>
                <c:pt idx="16">
                  <c:v>147</c:v>
                </c:pt>
                <c:pt idx="17">
                  <c:v>147</c:v>
                </c:pt>
                <c:pt idx="18">
                  <c:v>147</c:v>
                </c:pt>
                <c:pt idx="19">
                  <c:v>147</c:v>
                </c:pt>
                <c:pt idx="20">
                  <c:v>147</c:v>
                </c:pt>
                <c:pt idx="21">
                  <c:v>147</c:v>
                </c:pt>
                <c:pt idx="22">
                  <c:v>147</c:v>
                </c:pt>
                <c:pt idx="23">
                  <c:v>147</c:v>
                </c:pt>
                <c:pt idx="24">
                  <c:v>147</c:v>
                </c:pt>
                <c:pt idx="25">
                  <c:v>147</c:v>
                </c:pt>
                <c:pt idx="26">
                  <c:v>147</c:v>
                </c:pt>
                <c:pt idx="27">
                  <c:v>147</c:v>
                </c:pt>
                <c:pt idx="28">
                  <c:v>147</c:v>
                </c:pt>
                <c:pt idx="29">
                  <c:v>147</c:v>
                </c:pt>
                <c:pt idx="30">
                  <c:v>147</c:v>
                </c:pt>
                <c:pt idx="31">
                  <c:v>147</c:v>
                </c:pt>
                <c:pt idx="32">
                  <c:v>147</c:v>
                </c:pt>
                <c:pt idx="33">
                  <c:v>147</c:v>
                </c:pt>
                <c:pt idx="34">
                  <c:v>147</c:v>
                </c:pt>
                <c:pt idx="35">
                  <c:v>147</c:v>
                </c:pt>
                <c:pt idx="36">
                  <c:v>147</c:v>
                </c:pt>
              </c:numCache>
            </c:numRef>
          </c:val>
          <c:extLst xmlns:c16r2="http://schemas.microsoft.com/office/drawing/2015/06/chart">
            <c:ext xmlns:c16="http://schemas.microsoft.com/office/drawing/2014/chart" uri="{C3380CC4-5D6E-409C-BE32-E72D297353CC}">
              <c16:uniqueId val="{00000003-2E38-4EEC-8AC5-8A632C444711}"/>
            </c:ext>
          </c:extLst>
        </c:ser>
        <c:ser>
          <c:idx val="5"/>
          <c:order val="4"/>
          <c:tx>
            <c:strRef>
              <c:f>'GS1'!$Y$45</c:f>
              <c:strCache>
                <c:ptCount val="1"/>
                <c:pt idx="0">
                  <c:v>Continent</c:v>
                </c:pt>
              </c:strCache>
            </c:strRef>
          </c:tx>
          <c:spPr>
            <a:solidFill>
              <a:srgbClr val="FF3399"/>
            </a:solidFill>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'GS1'!$Z$45:$BJ$45</c:f>
              <c:numCache>
                <c:formatCode>0</c:formatCode>
                <c:ptCount val="37"/>
                <c:pt idx="3">
                  <c:v>125</c:v>
                </c:pt>
                <c:pt idx="4">
                  <c:v>125</c:v>
                </c:pt>
                <c:pt idx="5">
                  <c:v>125</c:v>
                </c:pt>
                <c:pt idx="6">
                  <c:v>125</c:v>
                </c:pt>
                <c:pt idx="7">
                  <c:v>125</c:v>
                </c:pt>
                <c:pt idx="8">
                  <c:v>125</c:v>
                </c:pt>
                <c:pt idx="9">
                  <c:v>125</c:v>
                </c:pt>
                <c:pt idx="10">
                  <c:v>125</c:v>
                </c:pt>
                <c:pt idx="11">
                  <c:v>125</c:v>
                </c:pt>
                <c:pt idx="12">
                  <c:v>125</c:v>
                </c:pt>
                <c:pt idx="13">
                  <c:v>125</c:v>
                </c:pt>
                <c:pt idx="14">
                  <c:v>125</c:v>
                </c:pt>
                <c:pt idx="15">
                  <c:v>125</c:v>
                </c:pt>
                <c:pt idx="16">
                  <c:v>125</c:v>
                </c:pt>
                <c:pt idx="17">
                  <c:v>125</c:v>
                </c:pt>
                <c:pt idx="18">
                  <c:v>125</c:v>
                </c:pt>
                <c:pt idx="19">
                  <c:v>125</c:v>
                </c:pt>
                <c:pt idx="20">
                  <c:v>125</c:v>
                </c:pt>
                <c:pt idx="21">
                  <c:v>125</c:v>
                </c:pt>
                <c:pt idx="22">
                  <c:v>125</c:v>
                </c:pt>
                <c:pt idx="23">
                  <c:v>125</c:v>
                </c:pt>
                <c:pt idx="24">
                  <c:v>125</c:v>
                </c:pt>
                <c:pt idx="25">
                  <c:v>125</c:v>
                </c:pt>
                <c:pt idx="26">
                  <c:v>125</c:v>
                </c:pt>
                <c:pt idx="27">
                  <c:v>125</c:v>
                </c:pt>
                <c:pt idx="28">
                  <c:v>125</c:v>
                </c:pt>
                <c:pt idx="29">
                  <c:v>125</c:v>
                </c:pt>
                <c:pt idx="30">
                  <c:v>125</c:v>
                </c:pt>
                <c:pt idx="31">
                  <c:v>125</c:v>
                </c:pt>
                <c:pt idx="32">
                  <c:v>125</c:v>
                </c:pt>
                <c:pt idx="33">
                  <c:v>125</c:v>
                </c:pt>
                <c:pt idx="34">
                  <c:v>125</c:v>
                </c:pt>
                <c:pt idx="35">
                  <c:v>125</c:v>
                </c:pt>
                <c:pt idx="36">
                  <c:v>125</c:v>
                </c:pt>
              </c:numCache>
            </c:numRef>
          </c:val>
          <c:extLst xmlns:c16r2="http://schemas.microsoft.com/office/drawing/2015/06/chart">
            <c:ext xmlns:c16="http://schemas.microsoft.com/office/drawing/2014/chart" uri="{C3380CC4-5D6E-409C-BE32-E72D297353CC}">
              <c16:uniqueId val="{00000004-2E38-4EEC-8AC5-8A632C444711}"/>
            </c:ext>
          </c:extLst>
        </c:ser>
        <c:ser>
          <c:idx val="6"/>
          <c:order val="5"/>
          <c:tx>
            <c:strRef>
              <c:f>'GS1'!$Y$46</c:f>
              <c:strCache>
                <c:ptCount val="1"/>
                <c:pt idx="0">
                  <c:v>LNG</c:v>
                </c:pt>
              </c:strCache>
            </c:strRef>
          </c:tx>
          <c:spPr>
            <a:solidFill>
              <a:srgbClr val="FFFF00"/>
            </a:solidFill>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'GS1'!$Z$46:$BJ$46</c:f>
              <c:numCache>
                <c:formatCode>0</c:formatCode>
                <c:ptCount val="37"/>
                <c:pt idx="3">
                  <c:v>140</c:v>
                </c:pt>
                <c:pt idx="4">
                  <c:v>140</c:v>
                </c:pt>
                <c:pt idx="5">
                  <c:v>140</c:v>
                </c:pt>
                <c:pt idx="6">
                  <c:v>140</c:v>
                </c:pt>
                <c:pt idx="7">
                  <c:v>140</c:v>
                </c:pt>
                <c:pt idx="8">
                  <c:v>140</c:v>
                </c:pt>
                <c:pt idx="9">
                  <c:v>140</c:v>
                </c:pt>
                <c:pt idx="10">
                  <c:v>140</c:v>
                </c:pt>
                <c:pt idx="11">
                  <c:v>140</c:v>
                </c:pt>
                <c:pt idx="12">
                  <c:v>140</c:v>
                </c:pt>
                <c:pt idx="13">
                  <c:v>140</c:v>
                </c:pt>
                <c:pt idx="14">
                  <c:v>140</c:v>
                </c:pt>
                <c:pt idx="15">
                  <c:v>140</c:v>
                </c:pt>
                <c:pt idx="16">
                  <c:v>140</c:v>
                </c:pt>
                <c:pt idx="17">
                  <c:v>140</c:v>
                </c:pt>
                <c:pt idx="18">
                  <c:v>140</c:v>
                </c:pt>
                <c:pt idx="19">
                  <c:v>140</c:v>
                </c:pt>
                <c:pt idx="20">
                  <c:v>140</c:v>
                </c:pt>
                <c:pt idx="21">
                  <c:v>140</c:v>
                </c:pt>
                <c:pt idx="22">
                  <c:v>140</c:v>
                </c:pt>
                <c:pt idx="23">
                  <c:v>140</c:v>
                </c:pt>
                <c:pt idx="24">
                  <c:v>140</c:v>
                </c:pt>
                <c:pt idx="25">
                  <c:v>140</c:v>
                </c:pt>
                <c:pt idx="26">
                  <c:v>140</c:v>
                </c:pt>
                <c:pt idx="27">
                  <c:v>140</c:v>
                </c:pt>
                <c:pt idx="28">
                  <c:v>140</c:v>
                </c:pt>
                <c:pt idx="29">
                  <c:v>140</c:v>
                </c:pt>
                <c:pt idx="30">
                  <c:v>140</c:v>
                </c:pt>
                <c:pt idx="31">
                  <c:v>140</c:v>
                </c:pt>
                <c:pt idx="32">
                  <c:v>140</c:v>
                </c:pt>
                <c:pt idx="33">
                  <c:v>140</c:v>
                </c:pt>
                <c:pt idx="34">
                  <c:v>140</c:v>
                </c:pt>
                <c:pt idx="35">
                  <c:v>140</c:v>
                </c:pt>
                <c:pt idx="36">
                  <c:v>140</c:v>
                </c:pt>
              </c:numCache>
            </c:numRef>
          </c:val>
          <c:extLst xmlns:c16r2="http://schemas.microsoft.com/office/drawing/2015/06/chart">
            <c:ext xmlns:c16="http://schemas.microsoft.com/office/drawing/2014/chart" uri="{C3380CC4-5D6E-409C-BE32-E72D297353CC}">
              <c16:uniqueId val="{00000005-2E38-4EEC-8AC5-8A632C444711}"/>
            </c:ext>
          </c:extLst>
        </c:ser>
        <c:ser>
          <c:idx val="7"/>
          <c:order val="6"/>
          <c:tx>
            <c:strRef>
              <c:f>'GS1'!$Y$47</c:f>
              <c:strCache>
                <c:ptCount val="1"/>
                <c:pt idx="0">
                  <c:v>Storage</c:v>
                </c:pt>
              </c:strCache>
            </c:strRef>
          </c:tx>
          <c:spPr>
            <a:solidFill>
              <a:srgbClr val="92D050"/>
            </a:solidFill>
          </c:spPr>
          <c:cat>
            <c:numRef>
              <c:f>'GS1'!$Z$40:$BJ$40</c:f>
              <c:numCache>
                <c:formatCode>yyyy</c:formatCode>
                <c:ptCount val="37"/>
                <c:pt idx="0">
                  <c:v>42095</c:v>
                </c:pt>
                <c:pt idx="1">
                  <c:v>42461</c:v>
                </c:pt>
                <c:pt idx="2">
                  <c:v>42826</c:v>
                </c:pt>
                <c:pt idx="3">
                  <c:v>42826</c:v>
                </c:pt>
                <c:pt idx="4">
                  <c:v>43191</c:v>
                </c:pt>
                <c:pt idx="5">
                  <c:v>43556</c:v>
                </c:pt>
                <c:pt idx="6">
                  <c:v>43922</c:v>
                </c:pt>
                <c:pt idx="7">
                  <c:v>44287</c:v>
                </c:pt>
                <c:pt idx="8">
                  <c:v>44652</c:v>
                </c:pt>
                <c:pt idx="9">
                  <c:v>45017</c:v>
                </c:pt>
                <c:pt idx="10">
                  <c:v>45383</c:v>
                </c:pt>
                <c:pt idx="11">
                  <c:v>45748</c:v>
                </c:pt>
                <c:pt idx="12">
                  <c:v>46113</c:v>
                </c:pt>
                <c:pt idx="13">
                  <c:v>46478</c:v>
                </c:pt>
                <c:pt idx="14">
                  <c:v>46844</c:v>
                </c:pt>
                <c:pt idx="15">
                  <c:v>47209</c:v>
                </c:pt>
                <c:pt idx="16">
                  <c:v>47574</c:v>
                </c:pt>
                <c:pt idx="17">
                  <c:v>47939</c:v>
                </c:pt>
                <c:pt idx="18">
                  <c:v>48305</c:v>
                </c:pt>
                <c:pt idx="19">
                  <c:v>48670</c:v>
                </c:pt>
                <c:pt idx="20">
                  <c:v>49035</c:v>
                </c:pt>
                <c:pt idx="21">
                  <c:v>49400</c:v>
                </c:pt>
                <c:pt idx="22">
                  <c:v>49766</c:v>
                </c:pt>
                <c:pt idx="23">
                  <c:v>50131</c:v>
                </c:pt>
                <c:pt idx="24">
                  <c:v>50496</c:v>
                </c:pt>
                <c:pt idx="25">
                  <c:v>50861</c:v>
                </c:pt>
                <c:pt idx="26">
                  <c:v>51227</c:v>
                </c:pt>
                <c:pt idx="27">
                  <c:v>51592</c:v>
                </c:pt>
                <c:pt idx="28">
                  <c:v>51957</c:v>
                </c:pt>
                <c:pt idx="29">
                  <c:v>52322</c:v>
                </c:pt>
                <c:pt idx="30">
                  <c:v>52688</c:v>
                </c:pt>
                <c:pt idx="31">
                  <c:v>53053</c:v>
                </c:pt>
                <c:pt idx="32">
                  <c:v>53418</c:v>
                </c:pt>
                <c:pt idx="33">
                  <c:v>53783</c:v>
                </c:pt>
                <c:pt idx="34">
                  <c:v>54149</c:v>
                </c:pt>
                <c:pt idx="35">
                  <c:v>54514</c:v>
                </c:pt>
                <c:pt idx="36">
                  <c:v>54879</c:v>
                </c:pt>
              </c:numCache>
            </c:numRef>
          </c:cat>
          <c:val>
            <c:numRef>
              <c:f>'GS1'!$Z$47:$BJ$47</c:f>
              <c:numCache>
                <c:formatCode>0</c:formatCode>
                <c:ptCount val="37"/>
                <c:pt idx="3">
                  <c:v>124</c:v>
                </c:pt>
                <c:pt idx="4">
                  <c:v>121</c:v>
                </c:pt>
                <c:pt idx="5">
                  <c:v>121</c:v>
                </c:pt>
                <c:pt idx="6">
                  <c:v>121</c:v>
                </c:pt>
                <c:pt idx="7">
                  <c:v>121</c:v>
                </c:pt>
                <c:pt idx="8">
                  <c:v>121</c:v>
                </c:pt>
                <c:pt idx="9">
                  <c:v>121</c:v>
                </c:pt>
                <c:pt idx="10">
                  <c:v>121</c:v>
                </c:pt>
                <c:pt idx="11">
                  <c:v>121</c:v>
                </c:pt>
                <c:pt idx="12">
                  <c:v>121</c:v>
                </c:pt>
                <c:pt idx="13">
                  <c:v>121</c:v>
                </c:pt>
                <c:pt idx="14">
                  <c:v>121</c:v>
                </c:pt>
                <c:pt idx="15">
                  <c:v>121</c:v>
                </c:pt>
                <c:pt idx="16">
                  <c:v>121</c:v>
                </c:pt>
                <c:pt idx="17">
                  <c:v>121</c:v>
                </c:pt>
                <c:pt idx="18">
                  <c:v>121</c:v>
                </c:pt>
                <c:pt idx="19">
                  <c:v>121</c:v>
                </c:pt>
                <c:pt idx="20">
                  <c:v>121</c:v>
                </c:pt>
                <c:pt idx="21">
                  <c:v>121</c:v>
                </c:pt>
                <c:pt idx="22">
                  <c:v>121</c:v>
                </c:pt>
                <c:pt idx="23">
                  <c:v>121</c:v>
                </c:pt>
                <c:pt idx="24">
                  <c:v>121</c:v>
                </c:pt>
                <c:pt idx="25">
                  <c:v>121</c:v>
                </c:pt>
                <c:pt idx="26">
                  <c:v>121</c:v>
                </c:pt>
                <c:pt idx="27">
                  <c:v>121</c:v>
                </c:pt>
                <c:pt idx="28">
                  <c:v>121</c:v>
                </c:pt>
                <c:pt idx="29">
                  <c:v>121</c:v>
                </c:pt>
                <c:pt idx="30">
                  <c:v>121</c:v>
                </c:pt>
                <c:pt idx="31">
                  <c:v>121</c:v>
                </c:pt>
                <c:pt idx="32">
                  <c:v>121</c:v>
                </c:pt>
                <c:pt idx="33">
                  <c:v>121</c:v>
                </c:pt>
                <c:pt idx="34">
                  <c:v>121</c:v>
                </c:pt>
                <c:pt idx="35">
                  <c:v>121</c:v>
                </c:pt>
                <c:pt idx="36">
                  <c:v>121</c:v>
                </c:pt>
              </c:numCache>
            </c:numRef>
          </c:val>
          <c:extLst xmlns:c16r2="http://schemas.microsoft.com/office/drawing/2015/06/chart">
            <c:ext xmlns:c16="http://schemas.microsoft.com/office/drawing/2014/chart" uri="{C3380CC4-5D6E-409C-BE32-E72D297353CC}">
              <c16:uniqueId val="{00000006-2E38-4EEC-8AC5-8A632C444711}"/>
            </c:ext>
          </c:extLst>
        </c:ser>
        <c:dLbls>
          <c:showLegendKey val="0"/>
          <c:showVal val="0"/>
          <c:showCatName val="0"/>
          <c:showSerName val="0"/>
          <c:showPercent val="0"/>
          <c:showBubbleSize val="0"/>
        </c:dLbls>
        <c:axId val="174309760"/>
        <c:axId val="174311296"/>
      </c:areaChart>
      <c:dateAx>
        <c:axId val="174309760"/>
        <c:scaling>
          <c:orientation val="minMax"/>
        </c:scaling>
        <c:delete val="0"/>
        <c:axPos val="b"/>
        <c:numFmt formatCode="yyyy" sourceLinked="1"/>
        <c:majorTickMark val="out"/>
        <c:minorTickMark val="none"/>
        <c:tickLblPos val="nextTo"/>
        <c:txPr>
          <a:bodyPr rot="0" vert="horz"/>
          <a:lstStyle/>
          <a:p>
            <a:pPr>
              <a:defRPr/>
            </a:pPr>
            <a:endParaRPr lang="en-US"/>
          </a:p>
        </c:txPr>
        <c:crossAx val="174311296"/>
        <c:crosses val="autoZero"/>
        <c:auto val="1"/>
        <c:lblOffset val="100"/>
        <c:baseTimeUnit val="days"/>
        <c:majorUnit val="5"/>
        <c:majorTimeUnit val="years"/>
      </c:dateAx>
      <c:valAx>
        <c:axId val="174311296"/>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Peak Supply (mcm/d)</a:t>
                </a:r>
              </a:p>
            </c:rich>
          </c:tx>
          <c:layout>
            <c:manualLayout>
              <c:xMode val="edge"/>
              <c:yMode val="edge"/>
              <c:x val="1.6975308641975308E-2"/>
              <c:y val="0.24115714015120213"/>
            </c:manualLayout>
          </c:layout>
          <c:overlay val="0"/>
        </c:title>
        <c:numFmt formatCode="0" sourceLinked="0"/>
        <c:majorTickMark val="out"/>
        <c:minorTickMark val="none"/>
        <c:tickLblPos val="nextTo"/>
        <c:crossAx val="174309760"/>
        <c:crosses val="autoZero"/>
        <c:crossBetween val="midCat"/>
      </c:valAx>
    </c:plotArea>
    <c:legend>
      <c:legendPos val="b"/>
      <c:layout>
        <c:manualLayout>
          <c:xMode val="edge"/>
          <c:yMode val="edge"/>
          <c:x val="0.1364382229999028"/>
          <c:y val="0.91838490571794329"/>
          <c:w val="0.68154111924594596"/>
          <c:h val="5.3563457854406131E-2"/>
        </c:manualLayout>
      </c:layout>
      <c:overlay val="0"/>
      <c:spPr>
        <a:ln>
          <a:noFill/>
        </a:ln>
      </c:spPr>
    </c:legend>
    <c:plotVisOnly val="0"/>
    <c:dispBlanksAs val="zero"/>
    <c:showDLblsOverMax val="0"/>
  </c:chart>
  <c:spPr>
    <a:ln>
      <a:noFill/>
    </a:ln>
  </c:spPr>
  <c:txPr>
    <a:bodyPr/>
    <a:lstStyle/>
    <a:p>
      <a:pPr>
        <a:defRPr sz="105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43952005999254E-2"/>
          <c:y val="3.6802778387766681E-2"/>
          <c:w val="0.80172922384701928"/>
          <c:h val="0.74722836808997295"/>
        </c:manualLayout>
      </c:layout>
      <c:barChart>
        <c:barDir val="col"/>
        <c:grouping val="stacked"/>
        <c:varyColors val="0"/>
        <c:ser>
          <c:idx val="0"/>
          <c:order val="0"/>
          <c:tx>
            <c:strRef>
              <c:f>'GS2'!$M$8</c:f>
              <c:strCache>
                <c:ptCount val="1"/>
                <c:pt idx="0">
                  <c:v>UKCS</c:v>
                </c:pt>
              </c:strCache>
            </c:strRef>
          </c:tx>
          <c:spPr>
            <a:solidFill>
              <a:schemeClr val="tx2">
                <a:lumMod val="40000"/>
                <a:lumOff val="60000"/>
              </a:schemeClr>
            </a:solidFill>
          </c:spPr>
          <c:invertIfNegative val="0"/>
          <c:cat>
            <c:strRef>
              <c:f>'GS2'!$N$7:$V$7</c:f>
              <c:strCache>
                <c:ptCount val="9"/>
                <c:pt idx="0">
                  <c:v>Current</c:v>
                </c:pt>
                <c:pt idx="2">
                  <c:v>CR 2050</c:v>
                </c:pt>
                <c:pt idx="4">
                  <c:v>TD 2050</c:v>
                </c:pt>
                <c:pt idx="6">
                  <c:v>SP 2050</c:v>
                </c:pt>
                <c:pt idx="8">
                  <c:v>CE 2050</c:v>
                </c:pt>
              </c:strCache>
            </c:strRef>
          </c:cat>
          <c:val>
            <c:numRef>
              <c:f>'GS2'!$N$8:$V$8</c:f>
              <c:numCache>
                <c:formatCode>0</c:formatCode>
                <c:ptCount val="9"/>
                <c:pt idx="0">
                  <c:v>124</c:v>
                </c:pt>
                <c:pt idx="2">
                  <c:v>0</c:v>
                </c:pt>
                <c:pt idx="4">
                  <c:v>0</c:v>
                </c:pt>
                <c:pt idx="6">
                  <c:v>0</c:v>
                </c:pt>
                <c:pt idx="8">
                  <c:v>0</c:v>
                </c:pt>
              </c:numCache>
            </c:numRef>
          </c:val>
          <c:extLst xmlns:c16r2="http://schemas.microsoft.com/office/drawing/2015/06/chart">
            <c:ext xmlns:c16="http://schemas.microsoft.com/office/drawing/2014/chart" uri="{C3380CC4-5D6E-409C-BE32-E72D297353CC}">
              <c16:uniqueId val="{00000000-54DF-472E-BA42-CF08FEE199FB}"/>
            </c:ext>
          </c:extLst>
        </c:ser>
        <c:ser>
          <c:idx val="2"/>
          <c:order val="1"/>
          <c:tx>
            <c:strRef>
              <c:f>'GS2'!$M$9</c:f>
              <c:strCache>
                <c:ptCount val="1"/>
                <c:pt idx="0">
                  <c:v>Shale</c:v>
                </c:pt>
              </c:strCache>
            </c:strRef>
          </c:tx>
          <c:spPr>
            <a:solidFill>
              <a:schemeClr val="accent1">
                <a:lumMod val="75000"/>
              </a:schemeClr>
            </a:solidFill>
          </c:spPr>
          <c:invertIfNegative val="0"/>
          <c:cat>
            <c:strRef>
              <c:f>'GS2'!$N$7:$V$7</c:f>
              <c:strCache>
                <c:ptCount val="9"/>
                <c:pt idx="0">
                  <c:v>Current</c:v>
                </c:pt>
                <c:pt idx="2">
                  <c:v>CR 2050</c:v>
                </c:pt>
                <c:pt idx="4">
                  <c:v>TD 2050</c:v>
                </c:pt>
                <c:pt idx="6">
                  <c:v>SP 2050</c:v>
                </c:pt>
                <c:pt idx="8">
                  <c:v>CE 2050</c:v>
                </c:pt>
              </c:strCache>
            </c:strRef>
          </c:cat>
          <c:val>
            <c:numRef>
              <c:f>'GS2'!$N$9:$V$9</c:f>
              <c:numCache>
                <c:formatCode>0</c:formatCode>
                <c:ptCount val="9"/>
                <c:pt idx="0">
                  <c:v>0</c:v>
                </c:pt>
                <c:pt idx="2">
                  <c:v>0</c:v>
                </c:pt>
                <c:pt idx="4">
                  <c:v>0</c:v>
                </c:pt>
                <c:pt idx="6">
                  <c:v>52</c:v>
                </c:pt>
                <c:pt idx="8">
                  <c:v>105</c:v>
                </c:pt>
              </c:numCache>
            </c:numRef>
          </c:val>
          <c:extLst xmlns:c16r2="http://schemas.microsoft.com/office/drawing/2015/06/chart">
            <c:ext xmlns:c16="http://schemas.microsoft.com/office/drawing/2014/chart" uri="{C3380CC4-5D6E-409C-BE32-E72D297353CC}">
              <c16:uniqueId val="{00000001-54DF-472E-BA42-CF08FEE199FB}"/>
            </c:ext>
          </c:extLst>
        </c:ser>
        <c:ser>
          <c:idx val="3"/>
          <c:order val="2"/>
          <c:tx>
            <c:strRef>
              <c:f>'GS2'!$M$10</c:f>
              <c:strCache>
                <c:ptCount val="1"/>
                <c:pt idx="0">
                  <c:v>Green gas</c:v>
                </c:pt>
              </c:strCache>
            </c:strRef>
          </c:tx>
          <c:spPr>
            <a:solidFill>
              <a:schemeClr val="accent3">
                <a:lumMod val="50000"/>
              </a:schemeClr>
            </a:solidFill>
          </c:spPr>
          <c:invertIfNegative val="0"/>
          <c:cat>
            <c:strRef>
              <c:f>'GS2'!$N$7:$V$7</c:f>
              <c:strCache>
                <c:ptCount val="9"/>
                <c:pt idx="0">
                  <c:v>Current</c:v>
                </c:pt>
                <c:pt idx="2">
                  <c:v>CR 2050</c:v>
                </c:pt>
                <c:pt idx="4">
                  <c:v>TD 2050</c:v>
                </c:pt>
                <c:pt idx="6">
                  <c:v>SP 2050</c:v>
                </c:pt>
                <c:pt idx="8">
                  <c:v>CE 2050</c:v>
                </c:pt>
              </c:strCache>
            </c:strRef>
          </c:cat>
          <c:val>
            <c:numRef>
              <c:f>'GS2'!$N$10:$V$10</c:f>
              <c:numCache>
                <c:formatCode>0</c:formatCode>
                <c:ptCount val="9"/>
                <c:pt idx="0">
                  <c:v>1</c:v>
                </c:pt>
                <c:pt idx="2">
                  <c:v>39</c:v>
                </c:pt>
                <c:pt idx="4">
                  <c:v>22</c:v>
                </c:pt>
                <c:pt idx="6">
                  <c:v>1</c:v>
                </c:pt>
                <c:pt idx="8">
                  <c:v>12</c:v>
                </c:pt>
              </c:numCache>
            </c:numRef>
          </c:val>
          <c:extLst xmlns:c16r2="http://schemas.microsoft.com/office/drawing/2015/06/chart">
            <c:ext xmlns:c16="http://schemas.microsoft.com/office/drawing/2014/chart" uri="{C3380CC4-5D6E-409C-BE32-E72D297353CC}">
              <c16:uniqueId val="{00000002-54DF-472E-BA42-CF08FEE199FB}"/>
            </c:ext>
          </c:extLst>
        </c:ser>
        <c:ser>
          <c:idx val="1"/>
          <c:order val="3"/>
          <c:tx>
            <c:strRef>
              <c:f>'GS2'!$M$11</c:f>
              <c:strCache>
                <c:ptCount val="1"/>
                <c:pt idx="0">
                  <c:v>Norway</c:v>
                </c:pt>
              </c:strCache>
            </c:strRef>
          </c:tx>
          <c:spPr>
            <a:solidFill>
              <a:srgbClr val="002060"/>
            </a:solidFill>
          </c:spPr>
          <c:invertIfNegative val="0"/>
          <c:cat>
            <c:strRef>
              <c:f>'GS2'!$N$7:$V$7</c:f>
              <c:strCache>
                <c:ptCount val="9"/>
                <c:pt idx="0">
                  <c:v>Current</c:v>
                </c:pt>
                <c:pt idx="2">
                  <c:v>CR 2050</c:v>
                </c:pt>
                <c:pt idx="4">
                  <c:v>TD 2050</c:v>
                </c:pt>
                <c:pt idx="6">
                  <c:v>SP 2050</c:v>
                </c:pt>
                <c:pt idx="8">
                  <c:v>CE 2050</c:v>
                </c:pt>
              </c:strCache>
            </c:strRef>
          </c:cat>
          <c:val>
            <c:numRef>
              <c:f>'GS2'!$N$11:$V$11</c:f>
              <c:numCache>
                <c:formatCode>0</c:formatCode>
                <c:ptCount val="9"/>
                <c:pt idx="0">
                  <c:v>147</c:v>
                </c:pt>
                <c:pt idx="2">
                  <c:v>147</c:v>
                </c:pt>
                <c:pt idx="4">
                  <c:v>147</c:v>
                </c:pt>
                <c:pt idx="6">
                  <c:v>147</c:v>
                </c:pt>
                <c:pt idx="8">
                  <c:v>147</c:v>
                </c:pt>
              </c:numCache>
            </c:numRef>
          </c:val>
          <c:extLst xmlns:c16r2="http://schemas.microsoft.com/office/drawing/2015/06/chart">
            <c:ext xmlns:c16="http://schemas.microsoft.com/office/drawing/2014/chart" uri="{C3380CC4-5D6E-409C-BE32-E72D297353CC}">
              <c16:uniqueId val="{00000003-54DF-472E-BA42-CF08FEE199FB}"/>
            </c:ext>
          </c:extLst>
        </c:ser>
        <c:ser>
          <c:idx val="5"/>
          <c:order val="4"/>
          <c:tx>
            <c:strRef>
              <c:f>'GS2'!$M$12</c:f>
              <c:strCache>
                <c:ptCount val="1"/>
                <c:pt idx="0">
                  <c:v>Continent</c:v>
                </c:pt>
              </c:strCache>
            </c:strRef>
          </c:tx>
          <c:spPr>
            <a:solidFill>
              <a:srgbClr val="FF3399"/>
            </a:solidFill>
          </c:spPr>
          <c:invertIfNegative val="0"/>
          <c:cat>
            <c:strRef>
              <c:f>'GS2'!$N$7:$V$7</c:f>
              <c:strCache>
                <c:ptCount val="9"/>
                <c:pt idx="0">
                  <c:v>Current</c:v>
                </c:pt>
                <c:pt idx="2">
                  <c:v>CR 2050</c:v>
                </c:pt>
                <c:pt idx="4">
                  <c:v>TD 2050</c:v>
                </c:pt>
                <c:pt idx="6">
                  <c:v>SP 2050</c:v>
                </c:pt>
                <c:pt idx="8">
                  <c:v>CE 2050</c:v>
                </c:pt>
              </c:strCache>
            </c:strRef>
          </c:cat>
          <c:val>
            <c:numRef>
              <c:f>'GS2'!$N$12:$V$12</c:f>
              <c:numCache>
                <c:formatCode>0</c:formatCode>
                <c:ptCount val="9"/>
                <c:pt idx="0">
                  <c:v>125</c:v>
                </c:pt>
                <c:pt idx="2">
                  <c:v>125</c:v>
                </c:pt>
                <c:pt idx="4">
                  <c:v>125</c:v>
                </c:pt>
                <c:pt idx="6">
                  <c:v>125</c:v>
                </c:pt>
                <c:pt idx="8">
                  <c:v>125</c:v>
                </c:pt>
              </c:numCache>
            </c:numRef>
          </c:val>
          <c:extLst xmlns:c16r2="http://schemas.microsoft.com/office/drawing/2015/06/chart">
            <c:ext xmlns:c16="http://schemas.microsoft.com/office/drawing/2014/chart" uri="{C3380CC4-5D6E-409C-BE32-E72D297353CC}">
              <c16:uniqueId val="{00000004-54DF-472E-BA42-CF08FEE199FB}"/>
            </c:ext>
          </c:extLst>
        </c:ser>
        <c:ser>
          <c:idx val="6"/>
          <c:order val="5"/>
          <c:tx>
            <c:strRef>
              <c:f>'GS2'!$M$13</c:f>
              <c:strCache>
                <c:ptCount val="1"/>
                <c:pt idx="0">
                  <c:v>LNG</c:v>
                </c:pt>
              </c:strCache>
            </c:strRef>
          </c:tx>
          <c:spPr>
            <a:solidFill>
              <a:srgbClr val="FFFF00"/>
            </a:solidFill>
          </c:spPr>
          <c:invertIfNegative val="0"/>
          <c:cat>
            <c:strRef>
              <c:f>'GS2'!$N$7:$V$7</c:f>
              <c:strCache>
                <c:ptCount val="9"/>
                <c:pt idx="0">
                  <c:v>Current</c:v>
                </c:pt>
                <c:pt idx="2">
                  <c:v>CR 2050</c:v>
                </c:pt>
                <c:pt idx="4">
                  <c:v>TD 2050</c:v>
                </c:pt>
                <c:pt idx="6">
                  <c:v>SP 2050</c:v>
                </c:pt>
                <c:pt idx="8">
                  <c:v>CE 2050</c:v>
                </c:pt>
              </c:strCache>
            </c:strRef>
          </c:cat>
          <c:val>
            <c:numRef>
              <c:f>'GS2'!$N$13:$V$13</c:f>
              <c:numCache>
                <c:formatCode>0</c:formatCode>
                <c:ptCount val="9"/>
                <c:pt idx="0">
                  <c:v>140</c:v>
                </c:pt>
                <c:pt idx="2">
                  <c:v>140</c:v>
                </c:pt>
                <c:pt idx="4">
                  <c:v>140</c:v>
                </c:pt>
                <c:pt idx="6">
                  <c:v>140</c:v>
                </c:pt>
                <c:pt idx="8">
                  <c:v>140</c:v>
                </c:pt>
              </c:numCache>
            </c:numRef>
          </c:val>
          <c:extLst xmlns:c16r2="http://schemas.microsoft.com/office/drawing/2015/06/chart">
            <c:ext xmlns:c16="http://schemas.microsoft.com/office/drawing/2014/chart" uri="{C3380CC4-5D6E-409C-BE32-E72D297353CC}">
              <c16:uniqueId val="{00000005-54DF-472E-BA42-CF08FEE199FB}"/>
            </c:ext>
          </c:extLst>
        </c:ser>
        <c:ser>
          <c:idx val="7"/>
          <c:order val="6"/>
          <c:tx>
            <c:strRef>
              <c:f>'GS2'!$M$14</c:f>
              <c:strCache>
                <c:ptCount val="1"/>
                <c:pt idx="0">
                  <c:v>Storage</c:v>
                </c:pt>
              </c:strCache>
            </c:strRef>
          </c:tx>
          <c:spPr>
            <a:solidFill>
              <a:srgbClr val="78A22F"/>
            </a:solidFill>
          </c:spPr>
          <c:invertIfNegative val="0"/>
          <c:cat>
            <c:strRef>
              <c:f>'GS2'!$N$7:$V$7</c:f>
              <c:strCache>
                <c:ptCount val="9"/>
                <c:pt idx="0">
                  <c:v>Current</c:v>
                </c:pt>
                <c:pt idx="2">
                  <c:v>CR 2050</c:v>
                </c:pt>
                <c:pt idx="4">
                  <c:v>TD 2050</c:v>
                </c:pt>
                <c:pt idx="6">
                  <c:v>SP 2050</c:v>
                </c:pt>
                <c:pt idx="8">
                  <c:v>CE 2050</c:v>
                </c:pt>
              </c:strCache>
            </c:strRef>
          </c:cat>
          <c:val>
            <c:numRef>
              <c:f>'GS2'!$N$14:$V$14</c:f>
              <c:numCache>
                <c:formatCode>0</c:formatCode>
                <c:ptCount val="9"/>
                <c:pt idx="0">
                  <c:v>124</c:v>
                </c:pt>
                <c:pt idx="2">
                  <c:v>121</c:v>
                </c:pt>
                <c:pt idx="4">
                  <c:v>121</c:v>
                </c:pt>
                <c:pt idx="6">
                  <c:v>121</c:v>
                </c:pt>
                <c:pt idx="8">
                  <c:v>121</c:v>
                </c:pt>
              </c:numCache>
            </c:numRef>
          </c:val>
          <c:extLst xmlns:c16r2="http://schemas.microsoft.com/office/drawing/2015/06/chart">
            <c:ext xmlns:c16="http://schemas.microsoft.com/office/drawing/2014/chart" uri="{C3380CC4-5D6E-409C-BE32-E72D297353CC}">
              <c16:uniqueId val="{00000006-54DF-472E-BA42-CF08FEE199FB}"/>
            </c:ext>
          </c:extLst>
        </c:ser>
        <c:dLbls>
          <c:showLegendKey val="0"/>
          <c:showVal val="0"/>
          <c:showCatName val="0"/>
          <c:showSerName val="0"/>
          <c:showPercent val="0"/>
          <c:showBubbleSize val="0"/>
        </c:dLbls>
        <c:gapWidth val="49"/>
        <c:overlap val="100"/>
        <c:axId val="174959616"/>
        <c:axId val="174978176"/>
      </c:barChart>
      <c:lineChart>
        <c:grouping val="standard"/>
        <c:varyColors val="0"/>
        <c:ser>
          <c:idx val="4"/>
          <c:order val="7"/>
          <c:tx>
            <c:strRef>
              <c:f>'GS2'!$M$15</c:f>
              <c:strCache>
                <c:ptCount val="1"/>
                <c:pt idx="0">
                  <c:v>Peak demand</c:v>
                </c:pt>
              </c:strCache>
            </c:strRef>
          </c:tx>
          <c:spPr>
            <a:ln>
              <a:noFill/>
            </a:ln>
          </c:spPr>
          <c:marker>
            <c:symbol val="dash"/>
            <c:size val="30"/>
            <c:spPr>
              <a:solidFill>
                <a:schemeClr val="tx1"/>
              </a:solidFill>
              <a:ln w="38100" cmpd="sng">
                <a:noFill/>
              </a:ln>
            </c:spPr>
          </c:marker>
          <c:cat>
            <c:strRef>
              <c:f>'GS2'!$N$7:$V$7</c:f>
              <c:strCache>
                <c:ptCount val="9"/>
                <c:pt idx="0">
                  <c:v>Current</c:v>
                </c:pt>
                <c:pt idx="2">
                  <c:v>CR 2050</c:v>
                </c:pt>
                <c:pt idx="4">
                  <c:v>TD 2050</c:v>
                </c:pt>
                <c:pt idx="6">
                  <c:v>SP 2050</c:v>
                </c:pt>
                <c:pt idx="8">
                  <c:v>CE 2050</c:v>
                </c:pt>
              </c:strCache>
            </c:strRef>
          </c:cat>
          <c:val>
            <c:numRef>
              <c:f>'GS2'!$N$15:$V$15</c:f>
              <c:numCache>
                <c:formatCode>0</c:formatCode>
                <c:ptCount val="9"/>
                <c:pt idx="0">
                  <c:v>502</c:v>
                </c:pt>
                <c:pt idx="2">
                  <c:v>198</c:v>
                </c:pt>
                <c:pt idx="4">
                  <c:v>274</c:v>
                </c:pt>
                <c:pt idx="6">
                  <c:v>444</c:v>
                </c:pt>
                <c:pt idx="8">
                  <c:v>382</c:v>
                </c:pt>
              </c:numCache>
            </c:numRef>
          </c:val>
          <c:smooth val="0"/>
          <c:extLst xmlns:c16r2="http://schemas.microsoft.com/office/drawing/2015/06/chart">
            <c:ext xmlns:c16="http://schemas.microsoft.com/office/drawing/2014/chart" uri="{C3380CC4-5D6E-409C-BE32-E72D297353CC}">
              <c16:uniqueId val="{00000007-54DF-472E-BA42-CF08FEE199FB}"/>
            </c:ext>
          </c:extLst>
        </c:ser>
        <c:dLbls>
          <c:showLegendKey val="0"/>
          <c:showVal val="0"/>
          <c:showCatName val="0"/>
          <c:showSerName val="0"/>
          <c:showPercent val="0"/>
          <c:showBubbleSize val="0"/>
        </c:dLbls>
        <c:marker val="1"/>
        <c:smooth val="0"/>
        <c:axId val="174959616"/>
        <c:axId val="174978176"/>
      </c:lineChart>
      <c:catAx>
        <c:axId val="174959616"/>
        <c:scaling>
          <c:orientation val="minMax"/>
        </c:scaling>
        <c:delete val="0"/>
        <c:axPos val="b"/>
        <c:numFmt formatCode="General" sourceLinked="0"/>
        <c:majorTickMark val="out"/>
        <c:minorTickMark val="none"/>
        <c:tickLblPos val="nextTo"/>
        <c:crossAx val="174978176"/>
        <c:crosses val="autoZero"/>
        <c:auto val="1"/>
        <c:lblAlgn val="ctr"/>
        <c:lblOffset val="100"/>
        <c:noMultiLvlLbl val="0"/>
      </c:catAx>
      <c:valAx>
        <c:axId val="174978176"/>
        <c:scaling>
          <c:orientation val="minMax"/>
        </c:scaling>
        <c:delete val="0"/>
        <c:axPos val="l"/>
        <c:majorGridlines>
          <c:spPr>
            <a:ln>
              <a:solidFill>
                <a:schemeClr val="bg1">
                  <a:lumMod val="85000"/>
                </a:schemeClr>
              </a:solidFill>
            </a:ln>
          </c:spPr>
        </c:majorGridlines>
        <c:title>
          <c:tx>
            <c:rich>
              <a:bodyPr rot="-5400000" vert="horz"/>
              <a:lstStyle/>
              <a:p>
                <a:pPr>
                  <a:defRPr/>
                </a:pPr>
                <a:r>
                  <a:rPr lang="en-US"/>
                  <a:t>Peak Supply (mcm/day)</a:t>
                </a:r>
              </a:p>
            </c:rich>
          </c:tx>
          <c:overlay val="0"/>
        </c:title>
        <c:numFmt formatCode="0" sourceLinked="0"/>
        <c:majorTickMark val="out"/>
        <c:minorTickMark val="none"/>
        <c:tickLblPos val="nextTo"/>
        <c:crossAx val="174959616"/>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386533616042544"/>
          <c:y val="5.2740168212567544E-2"/>
          <c:w val="0.84461605912059368"/>
          <c:h val="0.70127914935779945"/>
        </c:manualLayout>
      </c:layout>
      <c:areaChart>
        <c:grouping val="stacked"/>
        <c:varyColors val="0"/>
        <c:ser>
          <c:idx val="0"/>
          <c:order val="0"/>
          <c:tx>
            <c:strRef>
              <c:f>'3.6'!$X$35</c:f>
              <c:strCache>
                <c:ptCount val="1"/>
                <c:pt idx="0">
                  <c:v>Transmission Capacity</c:v>
                </c:pt>
              </c:strCache>
            </c:strRef>
          </c:tx>
          <c:cat>
            <c:numRef>
              <c:f>'3.6'!$Y$34:$BI$34</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'3.6'!$Y$35:$BI$35</c:f>
              <c:numCache>
                <c:formatCode>General</c:formatCode>
                <c:ptCount val="37"/>
                <c:pt idx="3" formatCode="_-* #,##0_-;\-* #,##0_-;_-* &quot;-&quot;??_-;_-@_-">
                  <c:v>74.932000000000002</c:v>
                </c:pt>
                <c:pt idx="4" formatCode="_-* #,##0_-;\-* #,##0_-;_-* &quot;-&quot;??_-;_-@_-">
                  <c:v>75.923000000000002</c:v>
                </c:pt>
                <c:pt idx="5" formatCode="_-* #,##0_-;\-* #,##0_-;_-* &quot;-&quot;??_-;_-@_-">
                  <c:v>73.019000000000005</c:v>
                </c:pt>
                <c:pt idx="6" formatCode="_-* #,##0_-;\-* #,##0_-;_-* &quot;-&quot;??_-;_-@_-">
                  <c:v>74.242000000000004</c:v>
                </c:pt>
                <c:pt idx="7" formatCode="_-* #,##0_-;\-* #,##0_-;_-* &quot;-&quot;??_-;_-@_-">
                  <c:v>74.885999999999996</c:v>
                </c:pt>
                <c:pt idx="8" formatCode="_-* #,##0_-;\-* #,##0_-;_-* &quot;-&quot;??_-;_-@_-">
                  <c:v>71.078999999999994</c:v>
                </c:pt>
                <c:pt idx="9" formatCode="_-* #,##0_-;\-* #,##0_-;_-* &quot;-&quot;??_-;_-@_-">
                  <c:v>70.956000000000003</c:v>
                </c:pt>
                <c:pt idx="10" formatCode="_-* #,##0_-;\-* #,##0_-;_-* &quot;-&quot;??_-;_-@_-">
                  <c:v>71.994</c:v>
                </c:pt>
                <c:pt idx="11" formatCode="_-* #,##0_-;\-* #,##0_-;_-* &quot;-&quot;??_-;_-@_-">
                  <c:v>73.975999999999999</c:v>
                </c:pt>
                <c:pt idx="12" formatCode="_-* #,##0_-;\-* #,##0_-;_-* &quot;-&quot;??_-;_-@_-">
                  <c:v>74.668000000000006</c:v>
                </c:pt>
                <c:pt idx="13" formatCode="_-* #,##0_-;\-* #,##0_-;_-* &quot;-&quot;??_-;_-@_-">
                  <c:v>75.497</c:v>
                </c:pt>
                <c:pt idx="14" formatCode="_-* #,##0_-;\-* #,##0_-;_-* &quot;-&quot;??_-;_-@_-">
                  <c:v>75.703999999999994</c:v>
                </c:pt>
                <c:pt idx="15" formatCode="_-* #,##0_-;\-* #,##0_-;_-* &quot;-&quot;??_-;_-@_-">
                  <c:v>75.977000000000004</c:v>
                </c:pt>
                <c:pt idx="16" formatCode="_-* #,##0_-;\-* #,##0_-;_-* &quot;-&quot;??_-;_-@_-">
                  <c:v>78.558999999999997</c:v>
                </c:pt>
                <c:pt idx="17" formatCode="_-* #,##0_-;\-* #,##0_-;_-* &quot;-&quot;??_-;_-@_-">
                  <c:v>81.203999999999994</c:v>
                </c:pt>
                <c:pt idx="18" formatCode="_-* #,##0_-;\-* #,##0_-;_-* &quot;-&quot;??_-;_-@_-">
                  <c:v>82.914000000000001</c:v>
                </c:pt>
                <c:pt idx="19" formatCode="_-* #,##0_-;\-* #,##0_-;_-* &quot;-&quot;??_-;_-@_-">
                  <c:v>83.316000000000003</c:v>
                </c:pt>
                <c:pt idx="20" formatCode="_-* #,##0_-;\-* #,##0_-;_-* &quot;-&quot;??_-;_-@_-">
                  <c:v>82.350999999999999</c:v>
                </c:pt>
                <c:pt idx="21" formatCode="_-* #,##0_-;\-* #,##0_-;_-* &quot;-&quot;??_-;_-@_-">
                  <c:v>83.337000000000003</c:v>
                </c:pt>
                <c:pt idx="22" formatCode="_-* #,##0_-;\-* #,##0_-;_-* &quot;-&quot;??_-;_-@_-">
                  <c:v>83.951999999999998</c:v>
                </c:pt>
                <c:pt idx="23" formatCode="_-* #,##0_-;\-* #,##0_-;_-* &quot;-&quot;??_-;_-@_-">
                  <c:v>85.165999999999997</c:v>
                </c:pt>
                <c:pt idx="24" formatCode="_-* #,##0_-;\-* #,##0_-;_-* &quot;-&quot;??_-;_-@_-">
                  <c:v>85.436000000000007</c:v>
                </c:pt>
                <c:pt idx="25" formatCode="_-* #,##0_-;\-* #,##0_-;_-* &quot;-&quot;??_-;_-@_-">
                  <c:v>85.76</c:v>
                </c:pt>
                <c:pt idx="26" formatCode="_-* #,##0_-;\-* #,##0_-;_-* &quot;-&quot;??_-;_-@_-">
                  <c:v>85.983999999999995</c:v>
                </c:pt>
                <c:pt idx="27" formatCode="_-* #,##0_-;\-* #,##0_-;_-* &quot;-&quot;??_-;_-@_-">
                  <c:v>86.313999999999993</c:v>
                </c:pt>
                <c:pt idx="28" formatCode="_-* #,##0_-;\-* #,##0_-;_-* &quot;-&quot;??_-;_-@_-">
                  <c:v>87.495999999999995</c:v>
                </c:pt>
                <c:pt idx="29" formatCode="_-* #,##0_-;\-* #,##0_-;_-* &quot;-&quot;??_-;_-@_-">
                  <c:v>87.608000000000004</c:v>
                </c:pt>
                <c:pt idx="30" formatCode="_-* #,##0_-;\-* #,##0_-;_-* &quot;-&quot;??_-;_-@_-">
                  <c:v>88.238</c:v>
                </c:pt>
                <c:pt idx="31" formatCode="_-* #,##0_-;\-* #,##0_-;_-* &quot;-&quot;??_-;_-@_-">
                  <c:v>88.441999999999993</c:v>
                </c:pt>
                <c:pt idx="32" formatCode="_-* #,##0_-;\-* #,##0_-;_-* &quot;-&quot;??_-;_-@_-">
                  <c:v>88.742000000000004</c:v>
                </c:pt>
                <c:pt idx="33" formatCode="_-* #,##0_-;\-* #,##0_-;_-* &quot;-&quot;??_-;_-@_-">
                  <c:v>87.89</c:v>
                </c:pt>
                <c:pt idx="34" formatCode="_-* #,##0_-;\-* #,##0_-;_-* &quot;-&quot;??_-;_-@_-">
                  <c:v>87.59</c:v>
                </c:pt>
                <c:pt idx="35" formatCode="_-* #,##0_-;\-* #,##0_-;_-* &quot;-&quot;??_-;_-@_-">
                  <c:v>87.51</c:v>
                </c:pt>
                <c:pt idx="36" formatCode="_-* #,##0_-;\-* #,##0_-;_-* &quot;-&quot;??_-;_-@_-">
                  <c:v>87.210999999999999</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'3.6'!$X$36</c:f>
              <c:strCache>
                <c:ptCount val="1"/>
                <c:pt idx="0">
                  <c:v>Distribution Capacity</c:v>
                </c:pt>
              </c:strCache>
            </c:strRef>
          </c:tx>
          <c:spPr>
            <a:solidFill>
              <a:schemeClr val="accent4"/>
            </a:solidFill>
          </c:spPr>
          <c:cat>
            <c:numRef>
              <c:f>'3.6'!$Y$34:$BI$34</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'3.6'!$Y$36:$BI$36</c:f>
              <c:numCache>
                <c:formatCode>General</c:formatCode>
                <c:ptCount val="37"/>
                <c:pt idx="3" formatCode="_-* #,##0_-;\-* #,##0_-;_-* &quot;-&quot;??_-;_-@_-">
                  <c:v>23.256260585321396</c:v>
                </c:pt>
                <c:pt idx="4" formatCode="_-* #,##0_-;\-* #,##0_-;_-* &quot;-&quot;??_-;_-@_-">
                  <c:v>25.657529339962377</c:v>
                </c:pt>
                <c:pt idx="5" formatCode="_-* #,##0_-;\-* #,##0_-;_-* &quot;-&quot;??_-;_-@_-">
                  <c:v>27.362292690170214</c:v>
                </c:pt>
                <c:pt idx="6" formatCode="_-* #,##0_-;\-* #,##0_-;_-* &quot;-&quot;??_-;_-@_-">
                  <c:v>28.425168524915414</c:v>
                </c:pt>
                <c:pt idx="7" formatCode="_-* #,##0_-;\-* #,##0_-;_-* &quot;-&quot;??_-;_-@_-">
                  <c:v>29.418262755124896</c:v>
                </c:pt>
                <c:pt idx="8" formatCode="_-* #,##0_-;\-* #,##0_-;_-* &quot;-&quot;??_-;_-@_-">
                  <c:v>30.025473333060862</c:v>
                </c:pt>
                <c:pt idx="9" formatCode="_-* #,##0_-;\-* #,##0_-;_-* &quot;-&quot;??_-;_-@_-">
                  <c:v>30.965738889289728</c:v>
                </c:pt>
                <c:pt idx="10" formatCode="_-* #,##0_-;\-* #,##0_-;_-* &quot;-&quot;??_-;_-@_-">
                  <c:v>31.913994919237528</c:v>
                </c:pt>
                <c:pt idx="11" formatCode="_-* #,##0_-;\-* #,##0_-;_-* &quot;-&quot;??_-;_-@_-">
                  <c:v>32.798104622898947</c:v>
                </c:pt>
                <c:pt idx="12" formatCode="_-* #,##0_-;\-* #,##0_-;_-* &quot;-&quot;??_-;_-@_-">
                  <c:v>33.868720462678624</c:v>
                </c:pt>
                <c:pt idx="13" formatCode="_-* #,##0_-;\-* #,##0_-;_-* &quot;-&quot;??_-;_-@_-">
                  <c:v>34.928119242536937</c:v>
                </c:pt>
                <c:pt idx="14" formatCode="_-* #,##0_-;\-* #,##0_-;_-* &quot;-&quot;??_-;_-@_-">
                  <c:v>36.181803402610065</c:v>
                </c:pt>
                <c:pt idx="15" formatCode="_-* #,##0_-;\-* #,##0_-;_-* &quot;-&quot;??_-;_-@_-">
                  <c:v>37.468108654654195</c:v>
                </c:pt>
                <c:pt idx="16" formatCode="_-* #,##0_-;\-* #,##0_-;_-* &quot;-&quot;??_-;_-@_-">
                  <c:v>38.797919993701974</c:v>
                </c:pt>
                <c:pt idx="17" formatCode="_-* #,##0_-;\-* #,##0_-;_-* &quot;-&quot;??_-;_-@_-">
                  <c:v>40.377576725488346</c:v>
                </c:pt>
                <c:pt idx="18" formatCode="_-* #,##0_-;\-* #,##0_-;_-* &quot;-&quot;??_-;_-@_-">
                  <c:v>42.053136954930224</c:v>
                </c:pt>
                <c:pt idx="19" formatCode="_-* #,##0_-;\-* #,##0_-;_-* &quot;-&quot;??_-;_-@_-">
                  <c:v>44.085549768975895</c:v>
                </c:pt>
                <c:pt idx="20" formatCode="_-* #,##0_-;\-* #,##0_-;_-* &quot;-&quot;??_-;_-@_-">
                  <c:v>46.299309144400084</c:v>
                </c:pt>
                <c:pt idx="21" formatCode="_-* #,##0_-;\-* #,##0_-;_-* &quot;-&quot;??_-;_-@_-">
                  <c:v>48.446368868467232</c:v>
                </c:pt>
                <c:pt idx="22" formatCode="_-* #,##0_-;\-* #,##0_-;_-* &quot;-&quot;??_-;_-@_-">
                  <c:v>50.673361795392438</c:v>
                </c:pt>
                <c:pt idx="23" formatCode="_-* #,##0_-;\-* #,##0_-;_-* &quot;-&quot;??_-;_-@_-">
                  <c:v>52.367703991670659</c:v>
                </c:pt>
                <c:pt idx="24" formatCode="_-* #,##0_-;\-* #,##0_-;_-* &quot;-&quot;??_-;_-@_-">
                  <c:v>53.633565008103325</c:v>
                </c:pt>
                <c:pt idx="25" formatCode="_-* #,##0_-;\-* #,##0_-;_-* &quot;-&quot;??_-;_-@_-">
                  <c:v>54.659667107122075</c:v>
                </c:pt>
                <c:pt idx="26" formatCode="_-* #,##0_-;\-* #,##0_-;_-* &quot;-&quot;??_-;_-@_-">
                  <c:v>55.645591285661091</c:v>
                </c:pt>
                <c:pt idx="27" formatCode="_-* #,##0_-;\-* #,##0_-;_-* &quot;-&quot;??_-;_-@_-">
                  <c:v>56.572499418484689</c:v>
                </c:pt>
                <c:pt idx="28" formatCode="_-* #,##0_-;\-* #,##0_-;_-* &quot;-&quot;??_-;_-@_-">
                  <c:v>57.607011611084729</c:v>
                </c:pt>
                <c:pt idx="29" formatCode="_-* #,##0_-;\-* #,##0_-;_-* &quot;-&quot;??_-;_-@_-">
                  <c:v>58.338210473180169</c:v>
                </c:pt>
                <c:pt idx="30" formatCode="_-* #,##0_-;\-* #,##0_-;_-* &quot;-&quot;??_-;_-@_-">
                  <c:v>59.057976317199639</c:v>
                </c:pt>
                <c:pt idx="31" formatCode="_-* #,##0_-;\-* #,##0_-;_-* &quot;-&quot;??_-;_-@_-">
                  <c:v>59.803071690050452</c:v>
                </c:pt>
                <c:pt idx="32" formatCode="_-* #,##0_-;\-* #,##0_-;_-* &quot;-&quot;??_-;_-@_-">
                  <c:v>60.553895339976734</c:v>
                </c:pt>
                <c:pt idx="33" formatCode="_-* #,##0_-;\-* #,##0_-;_-* &quot;-&quot;??_-;_-@_-">
                  <c:v>61.349684704847718</c:v>
                </c:pt>
                <c:pt idx="34" formatCode="_-* #,##0_-;\-* #,##0_-;_-* &quot;-&quot;??_-;_-@_-">
                  <c:v>62.051511748228378</c:v>
                </c:pt>
                <c:pt idx="35" formatCode="_-* #,##0_-;\-* #,##0_-;_-* &quot;-&quot;??_-;_-@_-">
                  <c:v>62.718527951029174</c:v>
                </c:pt>
                <c:pt idx="36" formatCode="_-* #,##0_-;\-* #,##0_-;_-* &quot;-&quot;??_-;_-@_-">
                  <c:v>63.308093715553163</c:v>
                </c:pt>
              </c:numCache>
            </c:numRef>
          </c:val>
          <c:extLst xmlns:c16r2="http://schemas.microsoft.com/office/drawing/2015/06/chart">
            <c:ext xmlns:c16="http://schemas.microsoft.com/office/drawing/2014/chart" uri="{C3380CC4-5D6E-409C-BE32-E72D297353CC}">
              <c16:uniqueId val="{00000001-561A-48AD-8479-84E860AC6A4C}"/>
            </c:ext>
          </c:extLst>
        </c:ser>
        <c:ser>
          <c:idx val="2"/>
          <c:order val="2"/>
          <c:tx>
            <c:strRef>
              <c:f>'3.6'!$X$37</c:f>
              <c:strCache>
                <c:ptCount val="1"/>
                <c:pt idx="0">
                  <c:v>Micro Capacity</c:v>
                </c:pt>
              </c:strCache>
            </c:strRef>
          </c:tx>
          <c:spPr>
            <a:solidFill>
              <a:schemeClr val="accent6"/>
            </a:solidFill>
          </c:spPr>
          <c:cat>
            <c:numRef>
              <c:f>'3.6'!$Y$34:$BI$34</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'3.6'!$Y$37:$BI$37</c:f>
              <c:numCache>
                <c:formatCode>General</c:formatCode>
                <c:ptCount val="37"/>
                <c:pt idx="3" formatCode="_-* #,##0_-;\-* #,##0_-;_-* &quot;-&quot;??_-;_-@_-">
                  <c:v>4.9340634959842538</c:v>
                </c:pt>
                <c:pt idx="4" formatCode="_-* #,##0_-;\-* #,##0_-;_-* &quot;-&quot;??_-;_-@_-">
                  <c:v>5.1331854423984113</c:v>
                </c:pt>
                <c:pt idx="5" formatCode="_-* #,##0_-;\-* #,##0_-;_-* &quot;-&quot;??_-;_-@_-">
                  <c:v>5.2720281728760705</c:v>
                </c:pt>
                <c:pt idx="6" formatCode="_-* #,##0_-;\-* #,##0_-;_-* &quot;-&quot;??_-;_-@_-">
                  <c:v>5.4232982020532878</c:v>
                </c:pt>
                <c:pt idx="7" formatCode="_-* #,##0_-;\-* #,##0_-;_-* &quot;-&quot;??_-;_-@_-">
                  <c:v>5.5667172565235976</c:v>
                </c:pt>
                <c:pt idx="8" formatCode="_-* #,##0_-;\-* #,##0_-;_-* &quot;-&quot;??_-;_-@_-">
                  <c:v>5.7375613351831198</c:v>
                </c:pt>
                <c:pt idx="9" formatCode="_-* #,##0_-;\-* #,##0_-;_-* &quot;-&quot;??_-;_-@_-">
                  <c:v>5.8701770057398859</c:v>
                </c:pt>
                <c:pt idx="10" formatCode="_-* #,##0_-;\-* #,##0_-;_-* &quot;-&quot;??_-;_-@_-">
                  <c:v>6.0121246162441455</c:v>
                </c:pt>
                <c:pt idx="11" formatCode="_-* #,##0_-;\-* #,##0_-;_-* &quot;-&quot;??_-;_-@_-">
                  <c:v>6.1789007936712013</c:v>
                </c:pt>
                <c:pt idx="12" formatCode="_-* #,##0_-;\-* #,##0_-;_-* &quot;-&quot;??_-;_-@_-">
                  <c:v>6.3745790128141584</c:v>
                </c:pt>
                <c:pt idx="13" formatCode="_-* #,##0_-;\-* #,##0_-;_-* &quot;-&quot;??_-;_-@_-">
                  <c:v>6.6100414948092361</c:v>
                </c:pt>
                <c:pt idx="14" formatCode="_-* #,##0_-;\-* #,##0_-;_-* &quot;-&quot;??_-;_-@_-">
                  <c:v>6.8748702460077551</c:v>
                </c:pt>
                <c:pt idx="15" formatCode="_-* #,##0_-;\-* #,##0_-;_-* &quot;-&quot;??_-;_-@_-">
                  <c:v>7.1567399009696953</c:v>
                </c:pt>
                <c:pt idx="16" formatCode="_-* #,##0_-;\-* #,##0_-;_-* &quot;-&quot;??_-;_-@_-">
                  <c:v>7.474402820242938</c:v>
                </c:pt>
                <c:pt idx="17" formatCode="_-* #,##0_-;\-* #,##0_-;_-* &quot;-&quot;??_-;_-@_-">
                  <c:v>7.8306212438748242</c:v>
                </c:pt>
                <c:pt idx="18" formatCode="_-* #,##0_-;\-* #,##0_-;_-* &quot;-&quot;??_-;_-@_-">
                  <c:v>8.2420374699395609</c:v>
                </c:pt>
                <c:pt idx="19" formatCode="_-* #,##0_-;\-* #,##0_-;_-* &quot;-&quot;??_-;_-@_-">
                  <c:v>8.7086373407306255</c:v>
                </c:pt>
                <c:pt idx="20" formatCode="_-* #,##0_-;\-* #,##0_-;_-* &quot;-&quot;??_-;_-@_-">
                  <c:v>9.2503796880300406</c:v>
                </c:pt>
                <c:pt idx="21" formatCode="_-* #,##0_-;\-* #,##0_-;_-* &quot;-&quot;??_-;_-@_-">
                  <c:v>9.8734361468452114</c:v>
                </c:pt>
                <c:pt idx="22" formatCode="_-* #,##0_-;\-* #,##0_-;_-* &quot;-&quot;??_-;_-@_-">
                  <c:v>10.603170784788206</c:v>
                </c:pt>
                <c:pt idx="23" formatCode="_-* #,##0_-;\-* #,##0_-;_-* &quot;-&quot;??_-;_-@_-">
                  <c:v>11.509510367270938</c:v>
                </c:pt>
                <c:pt idx="24" formatCode="_-* #,##0_-;\-* #,##0_-;_-* &quot;-&quot;??_-;_-@_-">
                  <c:v>12.493244120564</c:v>
                </c:pt>
                <c:pt idx="25" formatCode="_-* #,##0_-;\-* #,##0_-;_-* &quot;-&quot;??_-;_-@_-">
                  <c:v>13.60879673099206</c:v>
                </c:pt>
                <c:pt idx="26" formatCode="_-* #,##0_-;\-* #,##0_-;_-* &quot;-&quot;??_-;_-@_-">
                  <c:v>14.850712219061679</c:v>
                </c:pt>
                <c:pt idx="27" formatCode="_-* #,##0_-;\-* #,##0_-;_-* &quot;-&quot;??_-;_-@_-">
                  <c:v>16.178892868025276</c:v>
                </c:pt>
                <c:pt idx="28" formatCode="_-* #,##0_-;\-* #,##0_-;_-* &quot;-&quot;??_-;_-@_-">
                  <c:v>17.569477184060393</c:v>
                </c:pt>
                <c:pt idx="29" formatCode="_-* #,##0_-;\-* #,##0_-;_-* &quot;-&quot;??_-;_-@_-">
                  <c:v>18.978606169674389</c:v>
                </c:pt>
                <c:pt idx="30" formatCode="_-* #,##0_-;\-* #,##0_-;_-* &quot;-&quot;??_-;_-@_-">
                  <c:v>20.369442871257625</c:v>
                </c:pt>
                <c:pt idx="31" formatCode="_-* #,##0_-;\-* #,##0_-;_-* &quot;-&quot;??_-;_-@_-">
                  <c:v>21.705466316270563</c:v>
                </c:pt>
                <c:pt idx="32" formatCode="_-* #,##0_-;\-* #,##0_-;_-* &quot;-&quot;??_-;_-@_-">
                  <c:v>22.976124905613499</c:v>
                </c:pt>
                <c:pt idx="33" formatCode="_-* #,##0_-;\-* #,##0_-;_-* &quot;-&quot;??_-;_-@_-">
                  <c:v>24.160803581795772</c:v>
                </c:pt>
                <c:pt idx="34" formatCode="_-* #,##0_-;\-* #,##0_-;_-* &quot;-&quot;??_-;_-@_-">
                  <c:v>25.259819185637411</c:v>
                </c:pt>
                <c:pt idx="35" formatCode="_-* #,##0_-;\-* #,##0_-;_-* &quot;-&quot;??_-;_-@_-">
                  <c:v>26.288210172575269</c:v>
                </c:pt>
                <c:pt idx="36" formatCode="_-* #,##0_-;\-* #,##0_-;_-* &quot;-&quot;??_-;_-@_-">
                  <c:v>27.111157433903891</c:v>
                </c:pt>
              </c:numCache>
            </c:numRef>
          </c:val>
          <c:extLst xmlns:c16r2="http://schemas.microsoft.com/office/drawing/2015/06/chart">
            <c:ext xmlns:c16="http://schemas.microsoft.com/office/drawing/2014/chart" uri="{C3380CC4-5D6E-409C-BE32-E72D297353CC}">
              <c16:uniqueId val="{00000002-561A-48AD-8479-84E860AC6A4C}"/>
            </c:ext>
          </c:extLst>
        </c:ser>
        <c:dLbls>
          <c:showLegendKey val="0"/>
          <c:showVal val="0"/>
          <c:showCatName val="0"/>
          <c:showSerName val="0"/>
          <c:showPercent val="0"/>
          <c:showBubbleSize val="0"/>
        </c:dLbls>
        <c:axId val="62900096"/>
        <c:axId val="62901632"/>
      </c:areaChart>
      <c:lineChart>
        <c:grouping val="standard"/>
        <c:varyColors val="0"/>
        <c:ser>
          <c:idx val="3"/>
          <c:order val="3"/>
          <c:tx>
            <c:strRef>
              <c:f>'3.6'!$X$39</c:f>
              <c:strCache>
                <c:ptCount val="1"/>
                <c:pt idx="0">
                  <c:v>Peak Demand</c:v>
                </c:pt>
              </c:strCache>
            </c:strRef>
          </c:tx>
          <c:spPr>
            <a:ln w="38100">
              <a:solidFill>
                <a:schemeClr val="tx1"/>
              </a:solidFill>
            </a:ln>
          </c:spPr>
          <c:marker>
            <c:symbol val="none"/>
          </c:marker>
          <c:cat>
            <c:numRef>
              <c:f>'3.6'!$Y$34:$BI$34</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'3.6'!$Y$39:$BI$39</c:f>
              <c:numCache>
                <c:formatCode>General</c:formatCode>
                <c:ptCount val="37"/>
                <c:pt idx="3" formatCode="_-* #,##0_-;\-* #,##0_-;_-* &quot;-&quot;??_-;_-@_-">
                  <c:v>59.411000000000001</c:v>
                </c:pt>
                <c:pt idx="4" formatCode="_-* #,##0_-;\-* #,##0_-;_-* &quot;-&quot;??_-;_-@_-">
                  <c:v>59.204999999999998</c:v>
                </c:pt>
                <c:pt idx="5" formatCode="_-* #,##0_-;\-* #,##0_-;_-* &quot;-&quot;??_-;_-@_-">
                  <c:v>59.760000000000005</c:v>
                </c:pt>
                <c:pt idx="6" formatCode="_-* #,##0_-;\-* #,##0_-;_-* &quot;-&quot;??_-;_-@_-">
                  <c:v>59.894999999999996</c:v>
                </c:pt>
                <c:pt idx="7" formatCode="_-* #,##0_-;\-* #,##0_-;_-* &quot;-&quot;??_-;_-@_-">
                  <c:v>60.233999999999995</c:v>
                </c:pt>
                <c:pt idx="8" formatCode="_-* #,##0_-;\-* #,##0_-;_-* &quot;-&quot;??_-;_-@_-">
                  <c:v>60.49799999999999</c:v>
                </c:pt>
                <c:pt idx="9" formatCode="_-* #,##0_-;\-* #,##0_-;_-* &quot;-&quot;??_-;_-@_-">
                  <c:v>60.796999999999997</c:v>
                </c:pt>
                <c:pt idx="10" formatCode="_-* #,##0_-;\-* #,##0_-;_-* &quot;-&quot;??_-;_-@_-">
                  <c:v>60.897999999999996</c:v>
                </c:pt>
                <c:pt idx="11" formatCode="_-* #,##0_-;\-* #,##0_-;_-* &quot;-&quot;??_-;_-@_-">
                  <c:v>61.067999999999998</c:v>
                </c:pt>
                <c:pt idx="12" formatCode="_-* #,##0_-;\-* #,##0_-;_-* &quot;-&quot;??_-;_-@_-">
                  <c:v>61.376000000000005</c:v>
                </c:pt>
                <c:pt idx="13" formatCode="_-* #,##0_-;\-* #,##0_-;_-* &quot;-&quot;??_-;_-@_-">
                  <c:v>61.743000000000009</c:v>
                </c:pt>
                <c:pt idx="14" formatCode="_-* #,##0_-;\-* #,##0_-;_-* &quot;-&quot;??_-;_-@_-">
                  <c:v>62.284000000000006</c:v>
                </c:pt>
                <c:pt idx="15" formatCode="_-* #,##0_-;\-* #,##0_-;_-* &quot;-&quot;??_-;_-@_-">
                  <c:v>62.899000000000001</c:v>
                </c:pt>
                <c:pt idx="16" formatCode="_-* #,##0_-;\-* #,##0_-;_-* &quot;-&quot;??_-;_-@_-">
                  <c:v>63.698000000000008</c:v>
                </c:pt>
                <c:pt idx="17" formatCode="_-* #,##0_-;\-* #,##0_-;_-* &quot;-&quot;??_-;_-@_-">
                  <c:v>64.661000000000001</c:v>
                </c:pt>
                <c:pt idx="18" formatCode="_-* #,##0_-;\-* #,##0_-;_-* &quot;-&quot;??_-;_-@_-">
                  <c:v>65.602999999999994</c:v>
                </c:pt>
                <c:pt idx="19" formatCode="_-* #,##0_-;\-* #,##0_-;_-* &quot;-&quot;??_-;_-@_-">
                  <c:v>66.575000000000003</c:v>
                </c:pt>
                <c:pt idx="20" formatCode="_-* #,##0_-;\-* #,##0_-;_-* &quot;-&quot;??_-;_-@_-">
                  <c:v>67.686999999999998</c:v>
                </c:pt>
                <c:pt idx="21" formatCode="_-* #,##0_-;\-* #,##0_-;_-* &quot;-&quot;??_-;_-@_-">
                  <c:v>68.873999999999995</c:v>
                </c:pt>
                <c:pt idx="22" formatCode="_-* #,##0_-;\-* #,##0_-;_-* &quot;-&quot;??_-;_-@_-">
                  <c:v>70.201999999999998</c:v>
                </c:pt>
                <c:pt idx="23" formatCode="_-* #,##0_-;\-* #,##0_-;_-* &quot;-&quot;??_-;_-@_-">
                  <c:v>71.415999999999997</c:v>
                </c:pt>
                <c:pt idx="24" formatCode="_-* #,##0_-;\-* #,##0_-;_-* &quot;-&quot;??_-;_-@_-">
                  <c:v>72.617999999999995</c:v>
                </c:pt>
                <c:pt idx="25" formatCode="_-* #,##0_-;\-* #,##0_-;_-* &quot;-&quot;??_-;_-@_-">
                  <c:v>74.069999999999993</c:v>
                </c:pt>
                <c:pt idx="26" formatCode="_-* #,##0_-;\-* #,##0_-;_-* &quot;-&quot;??_-;_-@_-">
                  <c:v>75.700999999999993</c:v>
                </c:pt>
                <c:pt idx="27" formatCode="_-* #,##0_-;\-* #,##0_-;_-* &quot;-&quot;??_-;_-@_-">
                  <c:v>77.41</c:v>
                </c:pt>
                <c:pt idx="28" formatCode="_-* #,##0_-;\-* #,##0_-;_-* &quot;-&quot;??_-;_-@_-">
                  <c:v>79.141999999999996</c:v>
                </c:pt>
                <c:pt idx="29" formatCode="_-* #,##0_-;\-* #,##0_-;_-* &quot;-&quot;??_-;_-@_-">
                  <c:v>80.740000000000009</c:v>
                </c:pt>
                <c:pt idx="30" formatCode="_-* #,##0_-;\-* #,##0_-;_-* &quot;-&quot;??_-;_-@_-">
                  <c:v>82.123999999999995</c:v>
                </c:pt>
                <c:pt idx="31" formatCode="_-* #,##0_-;\-* #,##0_-;_-* &quot;-&quot;??_-;_-@_-">
                  <c:v>83.358000000000004</c:v>
                </c:pt>
                <c:pt idx="32" formatCode="_-* #,##0_-;\-* #,##0_-;_-* &quot;-&quot;??_-;_-@_-">
                  <c:v>84.369</c:v>
                </c:pt>
                <c:pt idx="33" formatCode="_-* #,##0_-;\-* #,##0_-;_-* &quot;-&quot;??_-;_-@_-">
                  <c:v>85.200999999999993</c:v>
                </c:pt>
                <c:pt idx="34" formatCode="_-* #,##0_-;\-* #,##0_-;_-* &quot;-&quot;??_-;_-@_-">
                  <c:v>85.875</c:v>
                </c:pt>
                <c:pt idx="35" formatCode="_-* #,##0_-;\-* #,##0_-;_-* &quot;-&quot;??_-;_-@_-">
                  <c:v>86.38</c:v>
                </c:pt>
                <c:pt idx="36" formatCode="_-* #,##0_-;\-* #,##0_-;_-* &quot;-&quot;??_-;_-@_-">
                  <c:v>86.688000000000002</c:v>
                </c:pt>
              </c:numCache>
            </c:numRef>
          </c:val>
          <c:smooth val="0"/>
          <c:extLst xmlns:c16r2="http://schemas.microsoft.com/office/drawing/2015/06/chart">
            <c:ext xmlns:c16="http://schemas.microsoft.com/office/drawing/2014/chart" uri="{C3380CC4-5D6E-409C-BE32-E72D297353CC}">
              <c16:uniqueId val="{00000003-561A-48AD-8479-84E860AC6A4C}"/>
            </c:ext>
          </c:extLst>
        </c:ser>
        <c:dLbls>
          <c:showLegendKey val="0"/>
          <c:showVal val="0"/>
          <c:showCatName val="0"/>
          <c:showSerName val="0"/>
          <c:showPercent val="0"/>
          <c:showBubbleSize val="0"/>
        </c:dLbls>
        <c:marker val="1"/>
        <c:smooth val="0"/>
        <c:axId val="63138816"/>
        <c:axId val="63137280"/>
      </c:lineChart>
      <c:dateAx>
        <c:axId val="62900096"/>
        <c:scaling>
          <c:orientation val="minMax"/>
        </c:scaling>
        <c:delete val="0"/>
        <c:axPos val="b"/>
        <c:numFmt formatCode="yyyy" sourceLinked="1"/>
        <c:majorTickMark val="out"/>
        <c:minorTickMark val="none"/>
        <c:tickLblPos val="nextTo"/>
        <c:crossAx val="62901632"/>
        <c:crosses val="autoZero"/>
        <c:auto val="1"/>
        <c:lblOffset val="100"/>
        <c:baseTimeUnit val="days"/>
        <c:majorUnit val="5"/>
      </c:dateAx>
      <c:valAx>
        <c:axId val="62901632"/>
        <c:scaling>
          <c:orientation val="minMax"/>
          <c:max val="300"/>
        </c:scaling>
        <c:delete val="0"/>
        <c:axPos val="l"/>
        <c:majorGridlines>
          <c:spPr>
            <a:ln>
              <a:solidFill>
                <a:schemeClr val="bg1">
                  <a:lumMod val="75000"/>
                </a:schemeClr>
              </a:solidFill>
            </a:ln>
          </c:spPr>
        </c:majorGridlines>
        <c:title>
          <c:tx>
            <c:rich>
              <a:bodyPr rot="-5400000" vert="horz"/>
              <a:lstStyle/>
              <a:p>
                <a:pPr>
                  <a:defRPr/>
                </a:pPr>
                <a:r>
                  <a:rPr lang="en-US"/>
                  <a:t> Location of electricity capacity/peak demand (GW)</a:t>
                </a:r>
              </a:p>
            </c:rich>
          </c:tx>
          <c:overlay val="0"/>
        </c:title>
        <c:numFmt formatCode="General" sourceLinked="1"/>
        <c:majorTickMark val="out"/>
        <c:minorTickMark val="none"/>
        <c:tickLblPos val="nextTo"/>
        <c:crossAx val="62900096"/>
        <c:crosses val="autoZero"/>
        <c:crossBetween val="between"/>
      </c:valAx>
      <c:valAx>
        <c:axId val="63137280"/>
        <c:scaling>
          <c:orientation val="minMax"/>
          <c:max val="2600"/>
          <c:min val="0"/>
        </c:scaling>
        <c:delete val="1"/>
        <c:axPos val="r"/>
        <c:numFmt formatCode="General" sourceLinked="1"/>
        <c:majorTickMark val="out"/>
        <c:minorTickMark val="none"/>
        <c:tickLblPos val="nextTo"/>
        <c:crossAx val="63138816"/>
        <c:crosses val="max"/>
        <c:crossBetween val="between"/>
      </c:valAx>
      <c:dateAx>
        <c:axId val="63138816"/>
        <c:scaling>
          <c:orientation val="minMax"/>
        </c:scaling>
        <c:delete val="1"/>
        <c:axPos val="b"/>
        <c:numFmt formatCode="yyyy" sourceLinked="1"/>
        <c:majorTickMark val="out"/>
        <c:minorTickMark val="none"/>
        <c:tickLblPos val="nextTo"/>
        <c:crossAx val="63137280"/>
        <c:crosses val="autoZero"/>
        <c:auto val="1"/>
        <c:lblOffset val="100"/>
        <c:baseTimeUnit val="days"/>
      </c:dateAx>
      <c:spPr>
        <a:solidFill>
          <a:schemeClr val="bg1">
            <a:alpha val="24706"/>
          </a:schemeClr>
        </a:solidFill>
      </c:spPr>
    </c:plotArea>
    <c:legend>
      <c:legendPos val="b"/>
      <c:layout>
        <c:manualLayout>
          <c:xMode val="edge"/>
          <c:yMode val="edge"/>
          <c:x val="0.12495513467644657"/>
          <c:y val="0.85687368451150336"/>
          <c:w val="0.84700687429854093"/>
          <c:h val="0.12089393989789446"/>
        </c:manualLayout>
      </c:layout>
      <c:overlay val="0"/>
    </c:legend>
    <c:plotVisOnly val="0"/>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386533616042544"/>
          <c:y val="5.2740168212567544E-2"/>
          <c:w val="0.84461605912059368"/>
          <c:h val="0.70127914935779945"/>
        </c:manualLayout>
      </c:layout>
      <c:areaChart>
        <c:grouping val="stacked"/>
        <c:varyColors val="0"/>
        <c:ser>
          <c:idx val="0"/>
          <c:order val="0"/>
          <c:tx>
            <c:strRef>
              <c:f>'3.6'!$X$8</c:f>
              <c:strCache>
                <c:ptCount val="1"/>
                <c:pt idx="0">
                  <c:v>Transmission Capacity</c:v>
                </c:pt>
              </c:strCache>
            </c:strRef>
          </c:tx>
          <c:cat>
            <c:numRef>
              <c:f>'3.6'!$Y$7:$BI$7</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'3.6'!$Y$8:$BI$8</c:f>
              <c:numCache>
                <c:formatCode>General</c:formatCode>
                <c:ptCount val="37"/>
                <c:pt idx="3" formatCode="_-* #,##0_-;\-* #,##0_-;_-* &quot;-&quot;??_-;_-@_-">
                  <c:v>74.932000000000002</c:v>
                </c:pt>
                <c:pt idx="4" formatCode="_-* #,##0_-;\-* #,##0_-;_-* &quot;-&quot;??_-;_-@_-">
                  <c:v>74.787999999999997</c:v>
                </c:pt>
                <c:pt idx="5" formatCode="_-* #,##0_-;\-* #,##0_-;_-* &quot;-&quot;??_-;_-@_-">
                  <c:v>72.763999999999996</c:v>
                </c:pt>
                <c:pt idx="6" formatCode="_-* #,##0_-;\-* #,##0_-;_-* &quot;-&quot;??_-;_-@_-">
                  <c:v>74.81</c:v>
                </c:pt>
                <c:pt idx="7" formatCode="_-* #,##0_-;\-* #,##0_-;_-* &quot;-&quot;??_-;_-@_-">
                  <c:v>72.356999999999999</c:v>
                </c:pt>
                <c:pt idx="8" formatCode="_-* #,##0_-;\-* #,##0_-;_-* &quot;-&quot;??_-;_-@_-">
                  <c:v>71.533000000000001</c:v>
                </c:pt>
                <c:pt idx="9" formatCode="_-* #,##0_-;\-* #,##0_-;_-* &quot;-&quot;??_-;_-@_-">
                  <c:v>73.034999999999997</c:v>
                </c:pt>
                <c:pt idx="10" formatCode="_-* #,##0_-;\-* #,##0_-;_-* &quot;-&quot;??_-;_-@_-">
                  <c:v>75.697999999999993</c:v>
                </c:pt>
                <c:pt idx="11" formatCode="_-* #,##0_-;\-* #,##0_-;_-* &quot;-&quot;??_-;_-@_-">
                  <c:v>78.236999999999995</c:v>
                </c:pt>
                <c:pt idx="12" formatCode="_-* #,##0_-;\-* #,##0_-;_-* &quot;-&quot;??_-;_-@_-">
                  <c:v>81.739000000000004</c:v>
                </c:pt>
                <c:pt idx="13" formatCode="_-* #,##0_-;\-* #,##0_-;_-* &quot;-&quot;??_-;_-@_-">
                  <c:v>84.241</c:v>
                </c:pt>
                <c:pt idx="14" formatCode="_-* #,##0_-;\-* #,##0_-;_-* &quot;-&quot;??_-;_-@_-">
                  <c:v>84.918999999999997</c:v>
                </c:pt>
                <c:pt idx="15" formatCode="_-* #,##0_-;\-* #,##0_-;_-* &quot;-&quot;??_-;_-@_-">
                  <c:v>85.19</c:v>
                </c:pt>
                <c:pt idx="16" formatCode="_-* #,##0_-;\-* #,##0_-;_-* &quot;-&quot;??_-;_-@_-">
                  <c:v>87.09</c:v>
                </c:pt>
                <c:pt idx="17" formatCode="_-* #,##0_-;\-* #,##0_-;_-* &quot;-&quot;??_-;_-@_-">
                  <c:v>88.881</c:v>
                </c:pt>
                <c:pt idx="18" formatCode="_-* #,##0_-;\-* #,##0_-;_-* &quot;-&quot;??_-;_-@_-">
                  <c:v>91.701999999999998</c:v>
                </c:pt>
                <c:pt idx="19" formatCode="_-* #,##0_-;\-* #,##0_-;_-* &quot;-&quot;??_-;_-@_-">
                  <c:v>93.721000000000004</c:v>
                </c:pt>
                <c:pt idx="20" formatCode="_-* #,##0_-;\-* #,##0_-;_-* &quot;-&quot;??_-;_-@_-">
                  <c:v>96.387</c:v>
                </c:pt>
                <c:pt idx="21" formatCode="_-* #,##0_-;\-* #,##0_-;_-* &quot;-&quot;??_-;_-@_-">
                  <c:v>96.686999999999998</c:v>
                </c:pt>
                <c:pt idx="22" formatCode="_-* #,##0_-;\-* #,##0_-;_-* &quot;-&quot;??_-;_-@_-">
                  <c:v>98.977000000000004</c:v>
                </c:pt>
                <c:pt idx="23" formatCode="_-* #,##0_-;\-* #,##0_-;_-* &quot;-&quot;??_-;_-@_-">
                  <c:v>99.820999999999998</c:v>
                </c:pt>
                <c:pt idx="24" formatCode="_-* #,##0_-;\-* #,##0_-;_-* &quot;-&quot;??_-;_-@_-">
                  <c:v>100.636</c:v>
                </c:pt>
                <c:pt idx="25" formatCode="_-* #,##0_-;\-* #,##0_-;_-* &quot;-&quot;??_-;_-@_-">
                  <c:v>101.736</c:v>
                </c:pt>
                <c:pt idx="26" formatCode="_-* #,##0_-;\-* #,##0_-;_-* &quot;-&quot;??_-;_-@_-">
                  <c:v>101.926</c:v>
                </c:pt>
                <c:pt idx="27" formatCode="_-* #,##0_-;\-* #,##0_-;_-* &quot;-&quot;??_-;_-@_-">
                  <c:v>101.39100000000001</c:v>
                </c:pt>
                <c:pt idx="28" formatCode="_-* #,##0_-;\-* #,##0_-;_-* &quot;-&quot;??_-;_-@_-">
                  <c:v>99.706000000000003</c:v>
                </c:pt>
                <c:pt idx="29" formatCode="_-* #,##0_-;\-* #,##0_-;_-* &quot;-&quot;??_-;_-@_-">
                  <c:v>99.995999999999995</c:v>
                </c:pt>
                <c:pt idx="30" formatCode="_-* #,##0_-;\-* #,##0_-;_-* &quot;-&quot;??_-;_-@_-">
                  <c:v>98.561000000000007</c:v>
                </c:pt>
                <c:pt idx="31" formatCode="_-* #,##0_-;\-* #,##0_-;_-* &quot;-&quot;??_-;_-@_-">
                  <c:v>98.025999999999996</c:v>
                </c:pt>
                <c:pt idx="32" formatCode="_-* #,##0_-;\-* #,##0_-;_-* &quot;-&quot;??_-;_-@_-">
                  <c:v>96.016999999999996</c:v>
                </c:pt>
                <c:pt idx="33" formatCode="_-* #,##0_-;\-* #,##0_-;_-* &quot;-&quot;??_-;_-@_-">
                  <c:v>95.156999999999996</c:v>
                </c:pt>
                <c:pt idx="34" formatCode="_-* #,##0_-;\-* #,##0_-;_-* &quot;-&quot;??_-;_-@_-">
                  <c:v>94.626999999999995</c:v>
                </c:pt>
                <c:pt idx="35" formatCode="_-* #,##0_-;\-* #,##0_-;_-* &quot;-&quot;??_-;_-@_-">
                  <c:v>94.727000000000004</c:v>
                </c:pt>
                <c:pt idx="36" formatCode="_-* #,##0_-;\-* #,##0_-;_-* &quot;-&quot;??_-;_-@_-">
                  <c:v>94.701999999999998</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'3.6'!$X$9</c:f>
              <c:strCache>
                <c:ptCount val="1"/>
                <c:pt idx="0">
                  <c:v>Distribution Capacity</c:v>
                </c:pt>
              </c:strCache>
            </c:strRef>
          </c:tx>
          <c:spPr>
            <a:solidFill>
              <a:schemeClr val="accent4"/>
            </a:solidFill>
          </c:spPr>
          <c:cat>
            <c:numRef>
              <c:f>'3.6'!$Y$7:$BI$7</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'3.6'!$Y$9:$BI$9</c:f>
              <c:numCache>
                <c:formatCode>General</c:formatCode>
                <c:ptCount val="37"/>
                <c:pt idx="3" formatCode="_-* #,##0_-;\-* #,##0_-;_-* &quot;-&quot;??_-;_-@_-">
                  <c:v>23.256260585321396</c:v>
                </c:pt>
                <c:pt idx="4" formatCode="_-* #,##0_-;\-* #,##0_-;_-* &quot;-&quot;??_-;_-@_-">
                  <c:v>25.849106111027019</c:v>
                </c:pt>
                <c:pt idx="5" formatCode="_-* #,##0_-;\-* #,##0_-;_-* &quot;-&quot;??_-;_-@_-">
                  <c:v>27.792487804500468</c:v>
                </c:pt>
                <c:pt idx="6" formatCode="_-* #,##0_-;\-* #,##0_-;_-* &quot;-&quot;??_-;_-@_-">
                  <c:v>29.07151856717946</c:v>
                </c:pt>
                <c:pt idx="7" formatCode="_-* #,##0_-;\-* #,##0_-;_-* &quot;-&quot;??_-;_-@_-">
                  <c:v>30.294534612992251</c:v>
                </c:pt>
                <c:pt idx="8" formatCode="_-* #,##0_-;\-* #,##0_-;_-* &quot;-&quot;??_-;_-@_-">
                  <c:v>31.134581344846911</c:v>
                </c:pt>
                <c:pt idx="9" formatCode="_-* #,##0_-;\-* #,##0_-;_-* &quot;-&quot;??_-;_-@_-">
                  <c:v>32.447728144777848</c:v>
                </c:pt>
                <c:pt idx="10" formatCode="_-* #,##0_-;\-* #,##0_-;_-* &quot;-&quot;??_-;_-@_-">
                  <c:v>34.072717815091508</c:v>
                </c:pt>
                <c:pt idx="11" formatCode="_-* #,##0_-;\-* #,##0_-;_-* &quot;-&quot;??_-;_-@_-">
                  <c:v>35.944998208679422</c:v>
                </c:pt>
                <c:pt idx="12" formatCode="_-* #,##0_-;\-* #,##0_-;_-* &quot;-&quot;??_-;_-@_-">
                  <c:v>38.103063058001446</c:v>
                </c:pt>
                <c:pt idx="13" formatCode="_-* #,##0_-;\-* #,##0_-;_-* &quot;-&quot;??_-;_-@_-">
                  <c:v>40.196773897276849</c:v>
                </c:pt>
                <c:pt idx="14" formatCode="_-* #,##0_-;\-* #,##0_-;_-* &quot;-&quot;??_-;_-@_-">
                  <c:v>42.726971639420178</c:v>
                </c:pt>
                <c:pt idx="15" formatCode="_-* #,##0_-;\-* #,##0_-;_-* &quot;-&quot;??_-;_-@_-">
                  <c:v>45.184183310323718</c:v>
                </c:pt>
                <c:pt idx="16" formatCode="_-* #,##0_-;\-* #,##0_-;_-* &quot;-&quot;??_-;_-@_-">
                  <c:v>47.849501043680313</c:v>
                </c:pt>
                <c:pt idx="17" formatCode="_-* #,##0_-;\-* #,##0_-;_-* &quot;-&quot;??_-;_-@_-">
                  <c:v>50.763880392405717</c:v>
                </c:pt>
                <c:pt idx="18" formatCode="_-* #,##0_-;\-* #,##0_-;_-* &quot;-&quot;??_-;_-@_-">
                  <c:v>54.626566251411795</c:v>
                </c:pt>
                <c:pt idx="19" formatCode="_-* #,##0_-;\-* #,##0_-;_-* &quot;-&quot;??_-;_-@_-">
                  <c:v>58.420668608547182</c:v>
                </c:pt>
                <c:pt idx="20" formatCode="_-* #,##0_-;\-* #,##0_-;_-* &quot;-&quot;??_-;_-@_-">
                  <c:v>62.63036393637482</c:v>
                </c:pt>
                <c:pt idx="21" formatCode="_-* #,##0_-;\-* #,##0_-;_-* &quot;-&quot;??_-;_-@_-">
                  <c:v>66.479897511928584</c:v>
                </c:pt>
                <c:pt idx="22" formatCode="_-* #,##0_-;\-* #,##0_-;_-* &quot;-&quot;??_-;_-@_-">
                  <c:v>69.935956256846836</c:v>
                </c:pt>
                <c:pt idx="23" formatCode="_-* #,##0_-;\-* #,##0_-;_-* &quot;-&quot;??_-;_-@_-">
                  <c:v>72.691902350278482</c:v>
                </c:pt>
                <c:pt idx="24" formatCode="_-* #,##0_-;\-* #,##0_-;_-* &quot;-&quot;??_-;_-@_-">
                  <c:v>74.677223786324674</c:v>
                </c:pt>
                <c:pt idx="25" formatCode="_-* #,##0_-;\-* #,##0_-;_-* &quot;-&quot;??_-;_-@_-">
                  <c:v>76.498509685974341</c:v>
                </c:pt>
                <c:pt idx="26" formatCode="_-* #,##0_-;\-* #,##0_-;_-* &quot;-&quot;??_-;_-@_-">
                  <c:v>78.09730981664157</c:v>
                </c:pt>
                <c:pt idx="27" formatCode="_-* #,##0_-;\-* #,##0_-;_-* &quot;-&quot;??_-;_-@_-">
                  <c:v>79.650663363640859</c:v>
                </c:pt>
                <c:pt idx="28" formatCode="_-* #,##0_-;\-* #,##0_-;_-* &quot;-&quot;??_-;_-@_-">
                  <c:v>81.147246554750723</c:v>
                </c:pt>
                <c:pt idx="29" formatCode="_-* #,##0_-;\-* #,##0_-;_-* &quot;-&quot;??_-;_-@_-">
                  <c:v>82.632549359430826</c:v>
                </c:pt>
                <c:pt idx="30" formatCode="_-* #,##0_-;\-* #,##0_-;_-* &quot;-&quot;??_-;_-@_-">
                  <c:v>84.038424235563753</c:v>
                </c:pt>
                <c:pt idx="31" formatCode="_-* #,##0_-;\-* #,##0_-;_-* &quot;-&quot;??_-;_-@_-">
                  <c:v>85.360471210640071</c:v>
                </c:pt>
                <c:pt idx="32" formatCode="_-* #,##0_-;\-* #,##0_-;_-* &quot;-&quot;??_-;_-@_-">
                  <c:v>86.552833710340835</c:v>
                </c:pt>
                <c:pt idx="33" formatCode="_-* #,##0_-;\-* #,##0_-;_-* &quot;-&quot;??_-;_-@_-">
                  <c:v>87.697903698026892</c:v>
                </c:pt>
                <c:pt idx="34" formatCode="_-* #,##0_-;\-* #,##0_-;_-* &quot;-&quot;??_-;_-@_-">
                  <c:v>88.870244007129244</c:v>
                </c:pt>
                <c:pt idx="35" formatCode="_-* #,##0_-;\-* #,##0_-;_-* &quot;-&quot;??_-;_-@_-">
                  <c:v>89.922478000515724</c:v>
                </c:pt>
                <c:pt idx="36" formatCode="_-* #,##0_-;\-* #,##0_-;_-* &quot;-&quot;??_-;_-@_-">
                  <c:v>90.911463263755692</c:v>
                </c:pt>
              </c:numCache>
            </c:numRef>
          </c:val>
          <c:extLst xmlns:c16r2="http://schemas.microsoft.com/office/drawing/2015/06/chart">
            <c:ext xmlns:c16="http://schemas.microsoft.com/office/drawing/2014/chart" uri="{C3380CC4-5D6E-409C-BE32-E72D297353CC}">
              <c16:uniqueId val="{00000001-561A-48AD-8479-84E860AC6A4C}"/>
            </c:ext>
          </c:extLst>
        </c:ser>
        <c:ser>
          <c:idx val="2"/>
          <c:order val="2"/>
          <c:tx>
            <c:strRef>
              <c:f>'3.6'!$X$10</c:f>
              <c:strCache>
                <c:ptCount val="1"/>
                <c:pt idx="0">
                  <c:v>Micro Capacity</c:v>
                </c:pt>
              </c:strCache>
            </c:strRef>
          </c:tx>
          <c:spPr>
            <a:solidFill>
              <a:schemeClr val="accent6"/>
            </a:solidFill>
          </c:spPr>
          <c:cat>
            <c:numRef>
              <c:f>'3.6'!$Y$7:$BI$7</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'3.6'!$Y$10:$BI$10</c:f>
              <c:numCache>
                <c:formatCode>General</c:formatCode>
                <c:ptCount val="37"/>
                <c:pt idx="3" formatCode="_-* #,##0_-;\-* #,##0_-;_-* &quot;-&quot;??_-;_-@_-">
                  <c:v>4.9340634959842538</c:v>
                </c:pt>
                <c:pt idx="4" formatCode="_-* #,##0_-;\-* #,##0_-;_-* &quot;-&quot;??_-;_-@_-">
                  <c:v>5.1911760850408433</c:v>
                </c:pt>
                <c:pt idx="5" formatCode="_-* #,##0_-;\-* #,##0_-;_-* &quot;-&quot;??_-;_-@_-">
                  <c:v>5.6223642045660078</c:v>
                </c:pt>
                <c:pt idx="6" formatCode="_-* #,##0_-;\-* #,##0_-;_-* &quot;-&quot;??_-;_-@_-">
                  <c:v>6.2936089142529816</c:v>
                </c:pt>
                <c:pt idx="7" formatCode="_-* #,##0_-;\-* #,##0_-;_-* &quot;-&quot;??_-;_-@_-">
                  <c:v>7.2756579801978036</c:v>
                </c:pt>
                <c:pt idx="8" formatCode="_-* #,##0_-;\-* #,##0_-;_-* &quot;-&quot;??_-;_-@_-">
                  <c:v>8.4326651603409779</c:v>
                </c:pt>
                <c:pt idx="9" formatCode="_-* #,##0_-;\-* #,##0_-;_-* &quot;-&quot;??_-;_-@_-">
                  <c:v>9.7588570508313897</c:v>
                </c:pt>
                <c:pt idx="10" formatCode="_-* #,##0_-;\-* #,##0_-;_-* &quot;-&quot;??_-;_-@_-">
                  <c:v>11.223652315068472</c:v>
                </c:pt>
                <c:pt idx="11" formatCode="_-* #,##0_-;\-* #,##0_-;_-* &quot;-&quot;??_-;_-@_-">
                  <c:v>13.082006636666323</c:v>
                </c:pt>
                <c:pt idx="12" formatCode="_-* #,##0_-;\-* #,##0_-;_-* &quot;-&quot;??_-;_-@_-">
                  <c:v>14.920264816328123</c:v>
                </c:pt>
                <c:pt idx="13" formatCode="_-* #,##0_-;\-* #,##0_-;_-* &quot;-&quot;??_-;_-@_-">
                  <c:v>16.72628732077575</c:v>
                </c:pt>
                <c:pt idx="14" formatCode="_-* #,##0_-;\-* #,##0_-;_-* &quot;-&quot;??_-;_-@_-">
                  <c:v>18.622232387713023</c:v>
                </c:pt>
                <c:pt idx="15" formatCode="_-* #,##0_-;\-* #,##0_-;_-* &quot;-&quot;??_-;_-@_-">
                  <c:v>20.710287818392157</c:v>
                </c:pt>
                <c:pt idx="16" formatCode="_-* #,##0_-;\-* #,##0_-;_-* &quot;-&quot;??_-;_-@_-">
                  <c:v>23.254488753694574</c:v>
                </c:pt>
                <c:pt idx="17" formatCode="_-* #,##0_-;\-* #,##0_-;_-* &quot;-&quot;??_-;_-@_-">
                  <c:v>25.743776008964538</c:v>
                </c:pt>
                <c:pt idx="18" formatCode="_-* #,##0_-;\-* #,##0_-;_-* &quot;-&quot;??_-;_-@_-">
                  <c:v>29.563396637852414</c:v>
                </c:pt>
                <c:pt idx="19" formatCode="_-* #,##0_-;\-* #,##0_-;_-* &quot;-&quot;??_-;_-@_-">
                  <c:v>32.483188109244772</c:v>
                </c:pt>
                <c:pt idx="20" formatCode="_-* #,##0_-;\-* #,##0_-;_-* &quot;-&quot;??_-;_-@_-">
                  <c:v>36.134461709817401</c:v>
                </c:pt>
                <c:pt idx="21" formatCode="_-* #,##0_-;\-* #,##0_-;_-* &quot;-&quot;??_-;_-@_-">
                  <c:v>39.718322003350927</c:v>
                </c:pt>
                <c:pt idx="22" formatCode="_-* #,##0_-;\-* #,##0_-;_-* &quot;-&quot;??_-;_-@_-">
                  <c:v>43.159221332435173</c:v>
                </c:pt>
                <c:pt idx="23" formatCode="_-* #,##0_-;\-* #,##0_-;_-* &quot;-&quot;??_-;_-@_-">
                  <c:v>46.042836335037329</c:v>
                </c:pt>
                <c:pt idx="24" formatCode="_-* #,##0_-;\-* #,##0_-;_-* &quot;-&quot;??_-;_-@_-">
                  <c:v>49.086787553424273</c:v>
                </c:pt>
                <c:pt idx="25" formatCode="_-* #,##0_-;\-* #,##0_-;_-* &quot;-&quot;??_-;_-@_-">
                  <c:v>52.047012174431543</c:v>
                </c:pt>
                <c:pt idx="26" formatCode="_-* #,##0_-;\-* #,##0_-;_-* &quot;-&quot;??_-;_-@_-">
                  <c:v>54.323336987793603</c:v>
                </c:pt>
                <c:pt idx="27" formatCode="_-* #,##0_-;\-* #,##0_-;_-* &quot;-&quot;??_-;_-@_-">
                  <c:v>56.563876169723876</c:v>
                </c:pt>
                <c:pt idx="28" formatCode="_-* #,##0_-;\-* #,##0_-;_-* &quot;-&quot;??_-;_-@_-">
                  <c:v>59.249079682300582</c:v>
                </c:pt>
                <c:pt idx="29" formatCode="_-* #,##0_-;\-* #,##0_-;_-* &quot;-&quot;??_-;_-@_-">
                  <c:v>61.735919656209546</c:v>
                </c:pt>
                <c:pt idx="30" formatCode="_-* #,##0_-;\-* #,##0_-;_-* &quot;-&quot;??_-;_-@_-">
                  <c:v>66.211049180800671</c:v>
                </c:pt>
                <c:pt idx="31" formatCode="_-* #,##0_-;\-* #,##0_-;_-* &quot;-&quot;??_-;_-@_-">
                  <c:v>68.846630622728</c:v>
                </c:pt>
                <c:pt idx="32" formatCode="_-* #,##0_-;\-* #,##0_-;_-* &quot;-&quot;??_-;_-@_-">
                  <c:v>72.27156682564879</c:v>
                </c:pt>
                <c:pt idx="33" formatCode="_-* #,##0_-;\-* #,##0_-;_-* &quot;-&quot;??_-;_-@_-">
                  <c:v>75.486033508540686</c:v>
                </c:pt>
                <c:pt idx="34" formatCode="_-* #,##0_-;\-* #,##0_-;_-* &quot;-&quot;??_-;_-@_-">
                  <c:v>78.249291376863681</c:v>
                </c:pt>
                <c:pt idx="35" formatCode="_-* #,##0_-;\-* #,##0_-;_-* &quot;-&quot;??_-;_-@_-">
                  <c:v>80.013038428426398</c:v>
                </c:pt>
                <c:pt idx="36" formatCode="_-* #,##0_-;\-* #,##0_-;_-* &quot;-&quot;??_-;_-@_-">
                  <c:v>82.044887647408387</c:v>
                </c:pt>
              </c:numCache>
            </c:numRef>
          </c:val>
          <c:extLst xmlns:c16r2="http://schemas.microsoft.com/office/drawing/2015/06/chart">
            <c:ext xmlns:c16="http://schemas.microsoft.com/office/drawing/2014/chart" uri="{C3380CC4-5D6E-409C-BE32-E72D297353CC}">
              <c16:uniqueId val="{00000002-561A-48AD-8479-84E860AC6A4C}"/>
            </c:ext>
          </c:extLst>
        </c:ser>
        <c:dLbls>
          <c:showLegendKey val="0"/>
          <c:showVal val="0"/>
          <c:showCatName val="0"/>
          <c:showSerName val="0"/>
          <c:showPercent val="0"/>
          <c:showBubbleSize val="0"/>
        </c:dLbls>
        <c:axId val="122212352"/>
        <c:axId val="122213888"/>
      </c:areaChart>
      <c:lineChart>
        <c:grouping val="standard"/>
        <c:varyColors val="0"/>
        <c:ser>
          <c:idx val="3"/>
          <c:order val="3"/>
          <c:tx>
            <c:strRef>
              <c:f>'3.6'!$X$12</c:f>
              <c:strCache>
                <c:ptCount val="1"/>
                <c:pt idx="0">
                  <c:v>Peak Demand</c:v>
                </c:pt>
              </c:strCache>
            </c:strRef>
          </c:tx>
          <c:spPr>
            <a:ln w="38100">
              <a:solidFill>
                <a:schemeClr val="tx1"/>
              </a:solidFill>
            </a:ln>
          </c:spPr>
          <c:marker>
            <c:symbol val="none"/>
          </c:marker>
          <c:cat>
            <c:numRef>
              <c:f>'3.6'!$Y$7:$BI$7</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'3.6'!$Y$12:$BI$12</c:f>
              <c:numCache>
                <c:formatCode>General</c:formatCode>
                <c:ptCount val="37"/>
                <c:pt idx="3" formatCode="_-* #,##0_-;\-* #,##0_-;_-* &quot;-&quot;??_-;_-@_-">
                  <c:v>59.411000000000001</c:v>
                </c:pt>
                <c:pt idx="4" formatCode="_-* #,##0_-;\-* #,##0_-;_-* &quot;-&quot;??_-;_-@_-">
                  <c:v>59.091999999999999</c:v>
                </c:pt>
                <c:pt idx="5" formatCode="_-* #,##0_-;\-* #,##0_-;_-* &quot;-&quot;??_-;_-@_-">
                  <c:v>58.878999999999998</c:v>
                </c:pt>
                <c:pt idx="6" formatCode="_-* #,##0_-;\-* #,##0_-;_-* &quot;-&quot;??_-;_-@_-">
                  <c:v>59.064000000000007</c:v>
                </c:pt>
                <c:pt idx="7" formatCode="_-* #,##0_-;\-* #,##0_-;_-* &quot;-&quot;??_-;_-@_-">
                  <c:v>59.033000000000001</c:v>
                </c:pt>
                <c:pt idx="8" formatCode="_-* #,##0_-;\-* #,##0_-;_-* &quot;-&quot;??_-;_-@_-">
                  <c:v>59.159000000000006</c:v>
                </c:pt>
                <c:pt idx="9" formatCode="_-* #,##0_-;\-* #,##0_-;_-* &quot;-&quot;??_-;_-@_-">
                  <c:v>59.144999999999996</c:v>
                </c:pt>
                <c:pt idx="10" formatCode="_-* #,##0_-;\-* #,##0_-;_-* &quot;-&quot;??_-;_-@_-">
                  <c:v>58.865000000000002</c:v>
                </c:pt>
                <c:pt idx="11" formatCode="_-* #,##0_-;\-* #,##0_-;_-* &quot;-&quot;??_-;_-@_-">
                  <c:v>58.784000000000006</c:v>
                </c:pt>
                <c:pt idx="12" formatCode="_-* #,##0_-;\-* #,##0_-;_-* &quot;-&quot;??_-;_-@_-">
                  <c:v>59.066000000000003</c:v>
                </c:pt>
                <c:pt idx="13" formatCode="_-* #,##0_-;\-* #,##0_-;_-* &quot;-&quot;??_-;_-@_-">
                  <c:v>59.423999999999992</c:v>
                </c:pt>
                <c:pt idx="14" formatCode="_-* #,##0_-;\-* #,##0_-;_-* &quot;-&quot;??_-;_-@_-">
                  <c:v>60.012</c:v>
                </c:pt>
                <c:pt idx="15" formatCode="_-* #,##0_-;\-* #,##0_-;_-* &quot;-&quot;??_-;_-@_-">
                  <c:v>60.794000000000004</c:v>
                </c:pt>
                <c:pt idx="16" formatCode="_-* #,##0_-;\-* #,##0_-;_-* &quot;-&quot;??_-;_-@_-">
                  <c:v>61.998999999999995</c:v>
                </c:pt>
                <c:pt idx="17" formatCode="_-* #,##0_-;\-* #,##0_-;_-* &quot;-&quot;??_-;_-@_-">
                  <c:v>63.674999999999997</c:v>
                </c:pt>
                <c:pt idx="18" formatCode="_-* #,##0_-;\-* #,##0_-;_-* &quot;-&quot;??_-;_-@_-">
                  <c:v>65.492999999999995</c:v>
                </c:pt>
                <c:pt idx="19" formatCode="_-* #,##0_-;\-* #,##0_-;_-* &quot;-&quot;??_-;_-@_-">
                  <c:v>67.597999999999999</c:v>
                </c:pt>
                <c:pt idx="20" formatCode="_-* #,##0_-;\-* #,##0_-;_-* &quot;-&quot;??_-;_-@_-">
                  <c:v>69.665000000000006</c:v>
                </c:pt>
                <c:pt idx="21" formatCode="_-* #,##0_-;\-* #,##0_-;_-* &quot;-&quot;??_-;_-@_-">
                  <c:v>71.533000000000001</c:v>
                </c:pt>
                <c:pt idx="22" formatCode="_-* #,##0_-;\-* #,##0_-;_-* &quot;-&quot;??_-;_-@_-">
                  <c:v>73.031000000000006</c:v>
                </c:pt>
                <c:pt idx="23" formatCode="_-* #,##0_-;\-* #,##0_-;_-* &quot;-&quot;??_-;_-@_-">
                  <c:v>74.281999999999996</c:v>
                </c:pt>
                <c:pt idx="24" formatCode="_-* #,##0_-;\-* #,##0_-;_-* &quot;-&quot;??_-;_-@_-">
                  <c:v>75.491</c:v>
                </c:pt>
                <c:pt idx="25" formatCode="_-* #,##0_-;\-* #,##0_-;_-* &quot;-&quot;??_-;_-@_-">
                  <c:v>76.835999999999999</c:v>
                </c:pt>
                <c:pt idx="26" formatCode="_-* #,##0_-;\-* #,##0_-;_-* &quot;-&quot;??_-;_-@_-">
                  <c:v>77.242999999999995</c:v>
                </c:pt>
                <c:pt idx="27" formatCode="_-* #,##0_-;\-* #,##0_-;_-* &quot;-&quot;??_-;_-@_-">
                  <c:v>77.667000000000002</c:v>
                </c:pt>
                <c:pt idx="28" formatCode="_-* #,##0_-;\-* #,##0_-;_-* &quot;-&quot;??_-;_-@_-">
                  <c:v>78.138999999999996</c:v>
                </c:pt>
                <c:pt idx="29" formatCode="_-* #,##0_-;\-* #,##0_-;_-* &quot;-&quot;??_-;_-@_-">
                  <c:v>78.528999999999996</c:v>
                </c:pt>
                <c:pt idx="30" formatCode="_-* #,##0_-;\-* #,##0_-;_-* &quot;-&quot;??_-;_-@_-">
                  <c:v>79.120999999999995</c:v>
                </c:pt>
                <c:pt idx="31" formatCode="_-* #,##0_-;\-* #,##0_-;_-* &quot;-&quot;??_-;_-@_-">
                  <c:v>79.703999999999994</c:v>
                </c:pt>
                <c:pt idx="32" formatCode="_-* #,##0_-;\-* #,##0_-;_-* &quot;-&quot;??_-;_-@_-">
                  <c:v>80.233000000000004</c:v>
                </c:pt>
                <c:pt idx="33" formatCode="_-* #,##0_-;\-* #,##0_-;_-* &quot;-&quot;??_-;_-@_-">
                  <c:v>80.936000000000007</c:v>
                </c:pt>
                <c:pt idx="34" formatCode="_-* #,##0_-;\-* #,##0_-;_-* &quot;-&quot;??_-;_-@_-">
                  <c:v>81.515000000000001</c:v>
                </c:pt>
                <c:pt idx="35" formatCode="_-* #,##0_-;\-* #,##0_-;_-* &quot;-&quot;??_-;_-@_-">
                  <c:v>82.067999999999998</c:v>
                </c:pt>
                <c:pt idx="36" formatCode="_-* #,##0_-;\-* #,##0_-;_-* &quot;-&quot;??_-;_-@_-">
                  <c:v>82.712999999999994</c:v>
                </c:pt>
              </c:numCache>
            </c:numRef>
          </c:val>
          <c:smooth val="0"/>
          <c:extLst xmlns:c16r2="http://schemas.microsoft.com/office/drawing/2015/06/chart">
            <c:ext xmlns:c16="http://schemas.microsoft.com/office/drawing/2014/chart" uri="{C3380CC4-5D6E-409C-BE32-E72D297353CC}">
              <c16:uniqueId val="{00000003-561A-48AD-8479-84E860AC6A4C}"/>
            </c:ext>
          </c:extLst>
        </c:ser>
        <c:dLbls>
          <c:showLegendKey val="0"/>
          <c:showVal val="0"/>
          <c:showCatName val="0"/>
          <c:showSerName val="0"/>
          <c:showPercent val="0"/>
          <c:showBubbleSize val="0"/>
        </c:dLbls>
        <c:marker val="1"/>
        <c:smooth val="0"/>
        <c:axId val="122221696"/>
        <c:axId val="122215808"/>
      </c:lineChart>
      <c:dateAx>
        <c:axId val="122212352"/>
        <c:scaling>
          <c:orientation val="minMax"/>
        </c:scaling>
        <c:delete val="0"/>
        <c:axPos val="b"/>
        <c:numFmt formatCode="yyyy" sourceLinked="1"/>
        <c:majorTickMark val="out"/>
        <c:minorTickMark val="none"/>
        <c:tickLblPos val="nextTo"/>
        <c:crossAx val="122213888"/>
        <c:crosses val="autoZero"/>
        <c:auto val="1"/>
        <c:lblOffset val="100"/>
        <c:baseTimeUnit val="days"/>
        <c:majorUnit val="5"/>
      </c:dateAx>
      <c:valAx>
        <c:axId val="122213888"/>
        <c:scaling>
          <c:orientation val="minMax"/>
          <c:max val="300"/>
        </c:scaling>
        <c:delete val="0"/>
        <c:axPos val="l"/>
        <c:majorGridlines>
          <c:spPr>
            <a:ln>
              <a:solidFill>
                <a:schemeClr val="bg1">
                  <a:lumMod val="75000"/>
                </a:schemeClr>
              </a:solidFill>
            </a:ln>
          </c:spPr>
        </c:majorGridlines>
        <c:title>
          <c:tx>
            <c:rich>
              <a:bodyPr rot="-5400000" vert="horz"/>
              <a:lstStyle/>
              <a:p>
                <a:pPr>
                  <a:defRPr sz="1050"/>
                </a:pPr>
                <a:r>
                  <a:rPr lang="en-US" sz="1050" b="1" i="0" baseline="0">
                    <a:effectLst/>
                  </a:rPr>
                  <a:t> Location of electricity capacity/peak demand (GW)</a:t>
                </a:r>
                <a:endParaRPr lang="en-GB" sz="1050">
                  <a:effectLst/>
                </a:endParaRPr>
              </a:p>
            </c:rich>
          </c:tx>
          <c:overlay val="0"/>
        </c:title>
        <c:numFmt formatCode="General" sourceLinked="1"/>
        <c:majorTickMark val="out"/>
        <c:minorTickMark val="none"/>
        <c:tickLblPos val="nextTo"/>
        <c:crossAx val="122212352"/>
        <c:crosses val="autoZero"/>
        <c:crossBetween val="between"/>
      </c:valAx>
      <c:valAx>
        <c:axId val="122215808"/>
        <c:scaling>
          <c:orientation val="minMax"/>
          <c:max val="2600"/>
          <c:min val="0"/>
        </c:scaling>
        <c:delete val="1"/>
        <c:axPos val="r"/>
        <c:numFmt formatCode="General" sourceLinked="1"/>
        <c:majorTickMark val="out"/>
        <c:minorTickMark val="none"/>
        <c:tickLblPos val="nextTo"/>
        <c:crossAx val="122221696"/>
        <c:crosses val="max"/>
        <c:crossBetween val="between"/>
      </c:valAx>
      <c:dateAx>
        <c:axId val="122221696"/>
        <c:scaling>
          <c:orientation val="minMax"/>
        </c:scaling>
        <c:delete val="1"/>
        <c:axPos val="b"/>
        <c:numFmt formatCode="yyyy" sourceLinked="1"/>
        <c:majorTickMark val="out"/>
        <c:minorTickMark val="none"/>
        <c:tickLblPos val="nextTo"/>
        <c:crossAx val="122215808"/>
        <c:crosses val="autoZero"/>
        <c:auto val="1"/>
        <c:lblOffset val="100"/>
        <c:baseTimeUnit val="days"/>
      </c:dateAx>
      <c:spPr>
        <a:solidFill>
          <a:schemeClr val="bg1">
            <a:alpha val="24706"/>
          </a:schemeClr>
        </a:solidFill>
      </c:spPr>
    </c:plotArea>
    <c:legend>
      <c:legendPos val="b"/>
      <c:layout>
        <c:manualLayout>
          <c:xMode val="edge"/>
          <c:yMode val="edge"/>
          <c:x val="0.12495513467644657"/>
          <c:y val="0.85687368451150336"/>
          <c:w val="0.83877932098765429"/>
          <c:h val="0.1167496313853178"/>
        </c:manualLayout>
      </c:layout>
      <c:overlay val="0"/>
    </c:legend>
    <c:plotVisOnly val="0"/>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386533616042544"/>
          <c:y val="5.2740168212567544E-2"/>
          <c:w val="0.84461605912059368"/>
          <c:h val="0.70127914935779945"/>
        </c:manualLayout>
      </c:layout>
      <c:areaChart>
        <c:grouping val="stacked"/>
        <c:varyColors val="0"/>
        <c:ser>
          <c:idx val="0"/>
          <c:order val="0"/>
          <c:tx>
            <c:strRef>
              <c:f>'3.6'!$X$17</c:f>
              <c:strCache>
                <c:ptCount val="1"/>
                <c:pt idx="0">
                  <c:v>Transmission Capacity</c:v>
                </c:pt>
              </c:strCache>
            </c:strRef>
          </c:tx>
          <c:cat>
            <c:numRef>
              <c:f>'3.6'!$Y$16:$BI$16</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'3.6'!$Y$17:$BI$17</c:f>
              <c:numCache>
                <c:formatCode>General</c:formatCode>
                <c:ptCount val="37"/>
                <c:pt idx="3" formatCode="_-* #,##0_-;\-* #,##0_-;_-* &quot;-&quot;??_-;_-@_-">
                  <c:v>74.932000000000002</c:v>
                </c:pt>
                <c:pt idx="4" formatCode="_-* #,##0_-;\-* #,##0_-;_-* &quot;-&quot;??_-;_-@_-">
                  <c:v>75.8</c:v>
                </c:pt>
                <c:pt idx="5" formatCode="_-* #,##0_-;\-* #,##0_-;_-* &quot;-&quot;??_-;_-@_-">
                  <c:v>75.45</c:v>
                </c:pt>
                <c:pt idx="6" formatCode="_-* #,##0_-;\-* #,##0_-;_-* &quot;-&quot;??_-;_-@_-">
                  <c:v>76.727000000000004</c:v>
                </c:pt>
                <c:pt idx="7" formatCode="_-* #,##0_-;\-* #,##0_-;_-* &quot;-&quot;??_-;_-@_-">
                  <c:v>75.938999999999993</c:v>
                </c:pt>
                <c:pt idx="8" formatCode="_-* #,##0_-;\-* #,##0_-;_-* &quot;-&quot;??_-;_-@_-">
                  <c:v>75.045000000000002</c:v>
                </c:pt>
                <c:pt idx="9" formatCode="_-* #,##0_-;\-* #,##0_-;_-* &quot;-&quot;??_-;_-@_-">
                  <c:v>80.265000000000001</c:v>
                </c:pt>
                <c:pt idx="10" formatCode="_-* #,##0_-;\-* #,##0_-;_-* &quot;-&quot;??_-;_-@_-">
                  <c:v>82.831000000000003</c:v>
                </c:pt>
                <c:pt idx="11" formatCode="_-* #,##0_-;\-* #,##0_-;_-* &quot;-&quot;??_-;_-@_-">
                  <c:v>88.24</c:v>
                </c:pt>
                <c:pt idx="12" formatCode="_-* #,##0_-;\-* #,##0_-;_-* &quot;-&quot;??_-;_-@_-">
                  <c:v>95.784000000000006</c:v>
                </c:pt>
                <c:pt idx="13" formatCode="_-* #,##0_-;\-* #,##0_-;_-* &quot;-&quot;??_-;_-@_-">
                  <c:v>101.337</c:v>
                </c:pt>
                <c:pt idx="14" formatCode="_-* #,##0_-;\-* #,##0_-;_-* &quot;-&quot;??_-;_-@_-">
                  <c:v>104.361</c:v>
                </c:pt>
                <c:pt idx="15" formatCode="_-* #,##0_-;\-* #,##0_-;_-* &quot;-&quot;??_-;_-@_-">
                  <c:v>108.387</c:v>
                </c:pt>
                <c:pt idx="16" formatCode="_-* #,##0_-;\-* #,##0_-;_-* &quot;-&quot;??_-;_-@_-">
                  <c:v>110.398</c:v>
                </c:pt>
                <c:pt idx="17" formatCode="_-* #,##0_-;\-* #,##0_-;_-* &quot;-&quot;??_-;_-@_-">
                  <c:v>113.583</c:v>
                </c:pt>
                <c:pt idx="18" formatCode="_-* #,##0_-;\-* #,##0_-;_-* &quot;-&quot;??_-;_-@_-">
                  <c:v>117.157</c:v>
                </c:pt>
                <c:pt idx="19" formatCode="_-* #,##0_-;\-* #,##0_-;_-* &quot;-&quot;??_-;_-@_-">
                  <c:v>119.461</c:v>
                </c:pt>
                <c:pt idx="20" formatCode="_-* #,##0_-;\-* #,##0_-;_-* &quot;-&quot;??_-;_-@_-">
                  <c:v>122.26600000000001</c:v>
                </c:pt>
                <c:pt idx="21" formatCode="_-* #,##0_-;\-* #,##0_-;_-* &quot;-&quot;??_-;_-@_-">
                  <c:v>123.223</c:v>
                </c:pt>
                <c:pt idx="22" formatCode="_-* #,##0_-;\-* #,##0_-;_-* &quot;-&quot;??_-;_-@_-">
                  <c:v>124.67700000000001</c:v>
                </c:pt>
                <c:pt idx="23" formatCode="_-* #,##0_-;\-* #,##0_-;_-* &quot;-&quot;??_-;_-@_-">
                  <c:v>125.804</c:v>
                </c:pt>
                <c:pt idx="24" formatCode="_-* #,##0_-;\-* #,##0_-;_-* &quot;-&quot;??_-;_-@_-">
                  <c:v>127.553</c:v>
                </c:pt>
                <c:pt idx="25" formatCode="_-* #,##0_-;\-* #,##0_-;_-* &quot;-&quot;??_-;_-@_-">
                  <c:v>126.913</c:v>
                </c:pt>
                <c:pt idx="26" formatCode="_-* #,##0_-;\-* #,##0_-;_-* &quot;-&quot;??_-;_-@_-">
                  <c:v>127.74299999999999</c:v>
                </c:pt>
                <c:pt idx="27" formatCode="_-* #,##0_-;\-* #,##0_-;_-* &quot;-&quot;??_-;_-@_-">
                  <c:v>127.098</c:v>
                </c:pt>
                <c:pt idx="28" formatCode="_-* #,##0_-;\-* #,##0_-;_-* &quot;-&quot;??_-;_-@_-">
                  <c:v>127.565</c:v>
                </c:pt>
                <c:pt idx="29" formatCode="_-* #,##0_-;\-* #,##0_-;_-* &quot;-&quot;??_-;_-@_-">
                  <c:v>127.544</c:v>
                </c:pt>
                <c:pt idx="30" formatCode="_-* #,##0_-;\-* #,##0_-;_-* &quot;-&quot;??_-;_-@_-">
                  <c:v>127.60899999999999</c:v>
                </c:pt>
                <c:pt idx="31" formatCode="_-* #,##0_-;\-* #,##0_-;_-* &quot;-&quot;??_-;_-@_-">
                  <c:v>126.864</c:v>
                </c:pt>
                <c:pt idx="32" formatCode="_-* #,##0_-;\-* #,##0_-;_-* &quot;-&quot;??_-;_-@_-">
                  <c:v>127.435</c:v>
                </c:pt>
                <c:pt idx="33" formatCode="_-* #,##0_-;\-* #,##0_-;_-* &quot;-&quot;??_-;_-@_-">
                  <c:v>126.13500000000001</c:v>
                </c:pt>
                <c:pt idx="34" formatCode="_-* #,##0_-;\-* #,##0_-;_-* &quot;-&quot;??_-;_-@_-">
                  <c:v>125.87</c:v>
                </c:pt>
                <c:pt idx="35" formatCode="_-* #,##0_-;\-* #,##0_-;_-* &quot;-&quot;??_-;_-@_-">
                  <c:v>125.52</c:v>
                </c:pt>
                <c:pt idx="36" formatCode="_-* #,##0_-;\-* #,##0_-;_-* &quot;-&quot;??_-;_-@_-">
                  <c:v>125.52</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'3.6'!$X$18</c:f>
              <c:strCache>
                <c:ptCount val="1"/>
                <c:pt idx="0">
                  <c:v>Distribution Capacity</c:v>
                </c:pt>
              </c:strCache>
            </c:strRef>
          </c:tx>
          <c:spPr>
            <a:solidFill>
              <a:schemeClr val="accent4"/>
            </a:solidFill>
          </c:spPr>
          <c:cat>
            <c:numRef>
              <c:f>'3.6'!$Y$16:$BI$16</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'3.6'!$Y$18:$BI$18</c:f>
              <c:numCache>
                <c:formatCode>General</c:formatCode>
                <c:ptCount val="37"/>
                <c:pt idx="3" formatCode="_-* #,##0_-;\-* #,##0_-;_-* &quot;-&quot;??_-;_-@_-">
                  <c:v>23.256260585321396</c:v>
                </c:pt>
                <c:pt idx="4" formatCode="_-* #,##0_-;\-* #,##0_-;_-* &quot;-&quot;??_-;_-@_-">
                  <c:v>25.751409197190828</c:v>
                </c:pt>
                <c:pt idx="5" formatCode="_-* #,##0_-;\-* #,##0_-;_-* &quot;-&quot;??_-;_-@_-">
                  <c:v>27.502835972156426</c:v>
                </c:pt>
                <c:pt idx="6" formatCode="_-* #,##0_-;\-* #,##0_-;_-* &quot;-&quot;??_-;_-@_-">
                  <c:v>28.677884329878818</c:v>
                </c:pt>
                <c:pt idx="7" formatCode="_-* #,##0_-;\-* #,##0_-;_-* &quot;-&quot;??_-;_-@_-">
                  <c:v>29.797835324076001</c:v>
                </c:pt>
                <c:pt idx="8" formatCode="_-* #,##0_-;\-* #,##0_-;_-* &quot;-&quot;??_-;_-@_-">
                  <c:v>30.363336168338876</c:v>
                </c:pt>
                <c:pt idx="9" formatCode="_-* #,##0_-;\-* #,##0_-;_-* &quot;-&quot;??_-;_-@_-">
                  <c:v>31.438240455195661</c:v>
                </c:pt>
                <c:pt idx="10" formatCode="_-* #,##0_-;\-* #,##0_-;_-* &quot;-&quot;??_-;_-@_-">
                  <c:v>32.763716950749611</c:v>
                </c:pt>
                <c:pt idx="11" formatCode="_-* #,##0_-;\-* #,##0_-;_-* &quot;-&quot;??_-;_-@_-">
                  <c:v>34.209287583650323</c:v>
                </c:pt>
                <c:pt idx="12" formatCode="_-* #,##0_-;\-* #,##0_-;_-* &quot;-&quot;??_-;_-@_-">
                  <c:v>35.642133187190616</c:v>
                </c:pt>
                <c:pt idx="13" formatCode="_-* #,##0_-;\-* #,##0_-;_-* &quot;-&quot;??_-;_-@_-">
                  <c:v>37.15489799221119</c:v>
                </c:pt>
                <c:pt idx="14" formatCode="_-* #,##0_-;\-* #,##0_-;_-* &quot;-&quot;??_-;_-@_-">
                  <c:v>38.21096837974072</c:v>
                </c:pt>
                <c:pt idx="15" formatCode="_-* #,##0_-;\-* #,##0_-;_-* &quot;-&quot;??_-;_-@_-">
                  <c:v>39.353293550915375</c:v>
                </c:pt>
                <c:pt idx="16" formatCode="_-* #,##0_-;\-* #,##0_-;_-* &quot;-&quot;??_-;_-@_-">
                  <c:v>41.044481416585775</c:v>
                </c:pt>
                <c:pt idx="17" formatCode="_-* #,##0_-;\-* #,##0_-;_-* &quot;-&quot;??_-;_-@_-">
                  <c:v>43.14764622995007</c:v>
                </c:pt>
                <c:pt idx="18" formatCode="_-* #,##0_-;\-* #,##0_-;_-* &quot;-&quot;??_-;_-@_-">
                  <c:v>46.019389452734437</c:v>
                </c:pt>
                <c:pt idx="19" formatCode="_-* #,##0_-;\-* #,##0_-;_-* &quot;-&quot;??_-;_-@_-">
                  <c:v>48.746471481498055</c:v>
                </c:pt>
                <c:pt idx="20" formatCode="_-* #,##0_-;\-* #,##0_-;_-* &quot;-&quot;??_-;_-@_-">
                  <c:v>51.875101356859489</c:v>
                </c:pt>
                <c:pt idx="21" formatCode="_-* #,##0_-;\-* #,##0_-;_-* &quot;-&quot;??_-;_-@_-">
                  <c:v>54.211393645950729</c:v>
                </c:pt>
                <c:pt idx="22" formatCode="_-* #,##0_-;\-* #,##0_-;_-* &quot;-&quot;??_-;_-@_-">
                  <c:v>55.620911666225723</c:v>
                </c:pt>
                <c:pt idx="23" formatCode="_-* #,##0_-;\-* #,##0_-;_-* &quot;-&quot;??_-;_-@_-">
                  <c:v>56.830261685859718</c:v>
                </c:pt>
                <c:pt idx="24" formatCode="_-* #,##0_-;\-* #,##0_-;_-* &quot;-&quot;??_-;_-@_-">
                  <c:v>57.990730693103146</c:v>
                </c:pt>
                <c:pt idx="25" formatCode="_-* #,##0_-;\-* #,##0_-;_-* &quot;-&quot;??_-;_-@_-">
                  <c:v>58.922249454750585</c:v>
                </c:pt>
                <c:pt idx="26" formatCode="_-* #,##0_-;\-* #,##0_-;_-* &quot;-&quot;??_-;_-@_-">
                  <c:v>59.703600831720976</c:v>
                </c:pt>
                <c:pt idx="27" formatCode="_-* #,##0_-;\-* #,##0_-;_-* &quot;-&quot;??_-;_-@_-">
                  <c:v>60.389499602401322</c:v>
                </c:pt>
                <c:pt idx="28" formatCode="_-* #,##0_-;\-* #,##0_-;_-* &quot;-&quot;??_-;_-@_-">
                  <c:v>60.820560504878557</c:v>
                </c:pt>
                <c:pt idx="29" formatCode="_-* #,##0_-;\-* #,##0_-;_-* &quot;-&quot;??_-;_-@_-">
                  <c:v>61.031337966275807</c:v>
                </c:pt>
                <c:pt idx="30" formatCode="_-* #,##0_-;\-* #,##0_-;_-* &quot;-&quot;??_-;_-@_-">
                  <c:v>61.092180767412707</c:v>
                </c:pt>
                <c:pt idx="31" formatCode="_-* #,##0_-;\-* #,##0_-;_-* &quot;-&quot;??_-;_-@_-">
                  <c:v>61.181870609202313</c:v>
                </c:pt>
                <c:pt idx="32" formatCode="_-* #,##0_-;\-* #,##0_-;_-* &quot;-&quot;??_-;_-@_-">
                  <c:v>61.277762501190487</c:v>
                </c:pt>
                <c:pt idx="33" formatCode="_-* #,##0_-;\-* #,##0_-;_-* &quot;-&quot;??_-;_-@_-">
                  <c:v>61.374868575447351</c:v>
                </c:pt>
                <c:pt idx="34" formatCode="_-* #,##0_-;\-* #,##0_-;_-* &quot;-&quot;??_-;_-@_-">
                  <c:v>61.530166608213769</c:v>
                </c:pt>
                <c:pt idx="35" formatCode="_-* #,##0_-;\-* #,##0_-;_-* &quot;-&quot;??_-;_-@_-">
                  <c:v>61.68927328169265</c:v>
                </c:pt>
                <c:pt idx="36" formatCode="_-* #,##0_-;\-* #,##0_-;_-* &quot;-&quot;??_-;_-@_-">
                  <c:v>61.796422381203463</c:v>
                </c:pt>
              </c:numCache>
            </c:numRef>
          </c:val>
          <c:extLst xmlns:c16r2="http://schemas.microsoft.com/office/drawing/2015/06/chart">
            <c:ext xmlns:c16="http://schemas.microsoft.com/office/drawing/2014/chart" uri="{C3380CC4-5D6E-409C-BE32-E72D297353CC}">
              <c16:uniqueId val="{00000001-561A-48AD-8479-84E860AC6A4C}"/>
            </c:ext>
          </c:extLst>
        </c:ser>
        <c:ser>
          <c:idx val="2"/>
          <c:order val="2"/>
          <c:tx>
            <c:strRef>
              <c:f>'3.6'!$X$19</c:f>
              <c:strCache>
                <c:ptCount val="1"/>
                <c:pt idx="0">
                  <c:v>Micro Capacity</c:v>
                </c:pt>
              </c:strCache>
            </c:strRef>
          </c:tx>
          <c:spPr>
            <a:solidFill>
              <a:schemeClr val="accent6"/>
            </a:solidFill>
          </c:spPr>
          <c:cat>
            <c:numRef>
              <c:f>'3.6'!$Y$16:$BI$16</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'3.6'!$Y$19:$BI$19</c:f>
              <c:numCache>
                <c:formatCode>General</c:formatCode>
                <c:ptCount val="37"/>
                <c:pt idx="3" formatCode="_-* #,##0_-;\-* #,##0_-;_-* &quot;-&quot;??_-;_-@_-">
                  <c:v>4.9340634959842538</c:v>
                </c:pt>
                <c:pt idx="4" formatCode="_-* #,##0_-;\-* #,##0_-;_-* &quot;-&quot;??_-;_-@_-">
                  <c:v>5.1859883334914052</c:v>
                </c:pt>
                <c:pt idx="5" formatCode="_-* #,##0_-;\-* #,##0_-;_-* &quot;-&quot;??_-;_-@_-">
                  <c:v>5.4071596018361063</c:v>
                </c:pt>
                <c:pt idx="6" formatCode="_-* #,##0_-;\-* #,##0_-;_-* &quot;-&quot;??_-;_-@_-">
                  <c:v>5.5923132176007604</c:v>
                </c:pt>
                <c:pt idx="7" formatCode="_-* #,##0_-;\-* #,##0_-;_-* &quot;-&quot;??_-;_-@_-">
                  <c:v>5.7886345842841136</c:v>
                </c:pt>
                <c:pt idx="8" formatCode="_-* #,##0_-;\-* #,##0_-;_-* &quot;-&quot;??_-;_-@_-">
                  <c:v>5.9773708567891202</c:v>
                </c:pt>
                <c:pt idx="9" formatCode="_-* #,##0_-;\-* #,##0_-;_-* &quot;-&quot;??_-;_-@_-">
                  <c:v>6.1788897999718868</c:v>
                </c:pt>
                <c:pt idx="10" formatCode="_-* #,##0_-;\-* #,##0_-;_-* &quot;-&quot;??_-;_-@_-">
                  <c:v>6.4189600310635617</c:v>
                </c:pt>
                <c:pt idx="11" formatCode="_-* #,##0_-;\-* #,##0_-;_-* &quot;-&quot;??_-;_-@_-">
                  <c:v>6.7289843774034601</c:v>
                </c:pt>
                <c:pt idx="12" formatCode="_-* #,##0_-;\-* #,##0_-;_-* &quot;-&quot;??_-;_-@_-">
                  <c:v>7.1022857397512746</c:v>
                </c:pt>
                <c:pt idx="13" formatCode="_-* #,##0_-;\-* #,##0_-;_-* &quot;-&quot;??_-;_-@_-">
                  <c:v>7.5593938501729125</c:v>
                </c:pt>
                <c:pt idx="14" formatCode="_-* #,##0_-;\-* #,##0_-;_-* &quot;-&quot;??_-;_-@_-">
                  <c:v>8.101802276554162</c:v>
                </c:pt>
                <c:pt idx="15" formatCode="_-* #,##0_-;\-* #,##0_-;_-* &quot;-&quot;??_-;_-@_-">
                  <c:v>8.7214925302143396</c:v>
                </c:pt>
                <c:pt idx="16" formatCode="_-* #,##0_-;\-* #,##0_-;_-* &quot;-&quot;??_-;_-@_-">
                  <c:v>9.4867182037489801</c:v>
                </c:pt>
                <c:pt idx="17" formatCode="_-* #,##0_-;\-* #,##0_-;_-* &quot;-&quot;??_-;_-@_-">
                  <c:v>10.446656612794289</c:v>
                </c:pt>
                <c:pt idx="18" formatCode="_-* #,##0_-;\-* #,##0_-;_-* &quot;-&quot;??_-;_-@_-">
                  <c:v>11.606301413428087</c:v>
                </c:pt>
                <c:pt idx="19" formatCode="_-* #,##0_-;\-* #,##0_-;_-* &quot;-&quot;??_-;_-@_-">
                  <c:v>12.961697061532696</c:v>
                </c:pt>
                <c:pt idx="20" formatCode="_-* #,##0_-;\-* #,##0_-;_-* &quot;-&quot;??_-;_-@_-">
                  <c:v>14.50804163247437</c:v>
                </c:pt>
                <c:pt idx="21" formatCode="_-* #,##0_-;\-* #,##0_-;_-* &quot;-&quot;??_-;_-@_-">
                  <c:v>16.210758434111114</c:v>
                </c:pt>
                <c:pt idx="22" formatCode="_-* #,##0_-;\-* #,##0_-;_-* &quot;-&quot;??_-;_-@_-">
                  <c:v>18.032338732997172</c:v>
                </c:pt>
                <c:pt idx="23" formatCode="_-* #,##0_-;\-* #,##0_-;_-* &quot;-&quot;??_-;_-@_-">
                  <c:v>19.916990035635433</c:v>
                </c:pt>
                <c:pt idx="24" formatCode="_-* #,##0_-;\-* #,##0_-;_-* &quot;-&quot;??_-;_-@_-">
                  <c:v>21.656975475550368</c:v>
                </c:pt>
                <c:pt idx="25" formatCode="_-* #,##0_-;\-* #,##0_-;_-* &quot;-&quot;??_-;_-@_-">
                  <c:v>23.438675469740964</c:v>
                </c:pt>
                <c:pt idx="26" formatCode="_-* #,##0_-;\-* #,##0_-;_-* &quot;-&quot;??_-;_-@_-">
                  <c:v>24.667250671904593</c:v>
                </c:pt>
                <c:pt idx="27" formatCode="_-* #,##0_-;\-* #,##0_-;_-* &quot;-&quot;??_-;_-@_-">
                  <c:v>25.902774112154312</c:v>
                </c:pt>
                <c:pt idx="28" formatCode="_-* #,##0_-;\-* #,##0_-;_-* &quot;-&quot;??_-;_-@_-">
                  <c:v>27.077939404386598</c:v>
                </c:pt>
                <c:pt idx="29" formatCode="_-* #,##0_-;\-* #,##0_-;_-* &quot;-&quot;??_-;_-@_-">
                  <c:v>28.238971139225768</c:v>
                </c:pt>
                <c:pt idx="30" formatCode="_-* #,##0_-;\-* #,##0_-;_-* &quot;-&quot;??_-;_-@_-">
                  <c:v>29.398890971633584</c:v>
                </c:pt>
                <c:pt idx="31" formatCode="_-* #,##0_-;\-* #,##0_-;_-* &quot;-&quot;??_-;_-@_-">
                  <c:v>30.689893169958648</c:v>
                </c:pt>
                <c:pt idx="32" formatCode="_-* #,##0_-;\-* #,##0_-;_-* &quot;-&quot;??_-;_-@_-">
                  <c:v>31.83894374377704</c:v>
                </c:pt>
                <c:pt idx="33" formatCode="_-* #,##0_-;\-* #,##0_-;_-* &quot;-&quot;??_-;_-@_-">
                  <c:v>33.262336123859889</c:v>
                </c:pt>
                <c:pt idx="34" formatCode="_-* #,##0_-;\-* #,##0_-;_-* &quot;-&quot;??_-;_-@_-">
                  <c:v>34.537259398670692</c:v>
                </c:pt>
                <c:pt idx="35" formatCode="_-* #,##0_-;\-* #,##0_-;_-* &quot;-&quot;??_-;_-@_-">
                  <c:v>35.878068331104636</c:v>
                </c:pt>
                <c:pt idx="36" formatCode="_-* #,##0_-;\-* #,##0_-;_-* &quot;-&quot;??_-;_-@_-">
                  <c:v>37.040683518308796</c:v>
                </c:pt>
              </c:numCache>
            </c:numRef>
          </c:val>
          <c:extLst xmlns:c16r2="http://schemas.microsoft.com/office/drawing/2015/06/chart">
            <c:ext xmlns:c16="http://schemas.microsoft.com/office/drawing/2014/chart" uri="{C3380CC4-5D6E-409C-BE32-E72D297353CC}">
              <c16:uniqueId val="{00000002-561A-48AD-8479-84E860AC6A4C}"/>
            </c:ext>
          </c:extLst>
        </c:ser>
        <c:dLbls>
          <c:showLegendKey val="0"/>
          <c:showVal val="0"/>
          <c:showCatName val="0"/>
          <c:showSerName val="0"/>
          <c:showPercent val="0"/>
          <c:showBubbleSize val="0"/>
        </c:dLbls>
        <c:axId val="122587008"/>
        <c:axId val="122588544"/>
      </c:areaChart>
      <c:lineChart>
        <c:grouping val="standard"/>
        <c:varyColors val="0"/>
        <c:ser>
          <c:idx val="3"/>
          <c:order val="3"/>
          <c:tx>
            <c:strRef>
              <c:f>'3.6'!$X$21</c:f>
              <c:strCache>
                <c:ptCount val="1"/>
                <c:pt idx="0">
                  <c:v>Peak Demand</c:v>
                </c:pt>
              </c:strCache>
            </c:strRef>
          </c:tx>
          <c:spPr>
            <a:ln w="38100">
              <a:solidFill>
                <a:schemeClr val="tx1"/>
              </a:solidFill>
            </a:ln>
          </c:spPr>
          <c:marker>
            <c:symbol val="none"/>
          </c:marker>
          <c:cat>
            <c:numRef>
              <c:f>'3.6'!$Y$16:$BI$16</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'3.6'!$Y$21:$BI$21</c:f>
              <c:numCache>
                <c:formatCode>General</c:formatCode>
                <c:ptCount val="37"/>
                <c:pt idx="3" formatCode="_-* #,##0_-;\-* #,##0_-;_-* &quot;-&quot;??_-;_-@_-">
                  <c:v>59.411000000000001</c:v>
                </c:pt>
                <c:pt idx="4" formatCode="_-* #,##0_-;\-* #,##0_-;_-* &quot;-&quot;??_-;_-@_-">
                  <c:v>58.873999999999995</c:v>
                </c:pt>
                <c:pt idx="5" formatCode="_-* #,##0_-;\-* #,##0_-;_-* &quot;-&quot;??_-;_-@_-">
                  <c:v>58.578000000000003</c:v>
                </c:pt>
                <c:pt idx="6" formatCode="_-* #,##0_-;\-* #,##0_-;_-* &quot;-&quot;??_-;_-@_-">
                  <c:v>58.703000000000003</c:v>
                </c:pt>
                <c:pt idx="7" formatCode="_-* #,##0_-;\-* #,##0_-;_-* &quot;-&quot;??_-;_-@_-">
                  <c:v>58.646000000000001</c:v>
                </c:pt>
                <c:pt idx="8" formatCode="_-* #,##0_-;\-* #,##0_-;_-* &quot;-&quot;??_-;_-@_-">
                  <c:v>58.745999999999995</c:v>
                </c:pt>
                <c:pt idx="9" formatCode="_-* #,##0_-;\-* #,##0_-;_-* &quot;-&quot;??_-;_-@_-">
                  <c:v>58.832000000000008</c:v>
                </c:pt>
                <c:pt idx="10" formatCode="_-* #,##0_-;\-* #,##0_-;_-* &quot;-&quot;??_-;_-@_-">
                  <c:v>58.928999999999995</c:v>
                </c:pt>
                <c:pt idx="11" formatCode="_-* #,##0_-;\-* #,##0_-;_-* &quot;-&quot;??_-;_-@_-">
                  <c:v>59.008999999999993</c:v>
                </c:pt>
                <c:pt idx="12" formatCode="_-* #,##0_-;\-* #,##0_-;_-* &quot;-&quot;??_-;_-@_-">
                  <c:v>59.552999999999997</c:v>
                </c:pt>
                <c:pt idx="13" formatCode="_-* #,##0_-;\-* #,##0_-;_-* &quot;-&quot;??_-;_-@_-">
                  <c:v>60.165999999999997</c:v>
                </c:pt>
                <c:pt idx="14" formatCode="_-* #,##0_-;\-* #,##0_-;_-* &quot;-&quot;??_-;_-@_-">
                  <c:v>61.202000000000005</c:v>
                </c:pt>
                <c:pt idx="15" formatCode="_-* #,##0_-;\-* #,##0_-;_-* &quot;-&quot;??_-;_-@_-">
                  <c:v>62.439</c:v>
                </c:pt>
                <c:pt idx="16" formatCode="_-* #,##0_-;\-* #,##0_-;_-* &quot;-&quot;??_-;_-@_-">
                  <c:v>63.757999999999996</c:v>
                </c:pt>
                <c:pt idx="17" formatCode="_-* #,##0_-;\-* #,##0_-;_-* &quot;-&quot;??_-;_-@_-">
                  <c:v>65.63</c:v>
                </c:pt>
                <c:pt idx="18" formatCode="_-* #,##0_-;\-* #,##0_-;_-* &quot;-&quot;??_-;_-@_-">
                  <c:v>67.174999999999997</c:v>
                </c:pt>
                <c:pt idx="19" formatCode="_-* #,##0_-;\-* #,##0_-;_-* &quot;-&quot;??_-;_-@_-">
                  <c:v>68.503999999999991</c:v>
                </c:pt>
                <c:pt idx="20" formatCode="_-* #,##0_-;\-* #,##0_-;_-* &quot;-&quot;??_-;_-@_-">
                  <c:v>70.010000000000005</c:v>
                </c:pt>
                <c:pt idx="21" formatCode="_-* #,##0_-;\-* #,##0_-;_-* &quot;-&quot;??_-;_-@_-">
                  <c:v>71.043000000000006</c:v>
                </c:pt>
                <c:pt idx="22" formatCode="_-* #,##0_-;\-* #,##0_-;_-* &quot;-&quot;??_-;_-@_-">
                  <c:v>72.448999999999998</c:v>
                </c:pt>
                <c:pt idx="23" formatCode="_-* #,##0_-;\-* #,##0_-;_-* &quot;-&quot;??_-;_-@_-">
                  <c:v>73.713999999999999</c:v>
                </c:pt>
                <c:pt idx="24" formatCode="_-* #,##0_-;\-* #,##0_-;_-* &quot;-&quot;??_-;_-@_-">
                  <c:v>74.772999999999996</c:v>
                </c:pt>
                <c:pt idx="25" formatCode="_-* #,##0_-;\-* #,##0_-;_-* &quot;-&quot;??_-;_-@_-">
                  <c:v>75.807000000000002</c:v>
                </c:pt>
                <c:pt idx="26" formatCode="_-* #,##0_-;\-* #,##0_-;_-* &quot;-&quot;??_-;_-@_-">
                  <c:v>75.86</c:v>
                </c:pt>
                <c:pt idx="27" formatCode="_-* #,##0_-;\-* #,##0_-;_-* &quot;-&quot;??_-;_-@_-">
                  <c:v>75.929000000000002</c:v>
                </c:pt>
                <c:pt idx="28" formatCode="_-* #,##0_-;\-* #,##0_-;_-* &quot;-&quot;??_-;_-@_-">
                  <c:v>76.131</c:v>
                </c:pt>
                <c:pt idx="29" formatCode="_-* #,##0_-;\-* #,##0_-;_-* &quot;-&quot;??_-;_-@_-">
                  <c:v>76.396999999999991</c:v>
                </c:pt>
                <c:pt idx="30" formatCode="_-* #,##0_-;\-* #,##0_-;_-* &quot;-&quot;??_-;_-@_-">
                  <c:v>76.709000000000003</c:v>
                </c:pt>
                <c:pt idx="31" formatCode="_-* #,##0_-;\-* #,##0_-;_-* &quot;-&quot;??_-;_-@_-">
                  <c:v>77.022999999999996</c:v>
                </c:pt>
                <c:pt idx="32" formatCode="_-* #,##0_-;\-* #,##0_-;_-* &quot;-&quot;??_-;_-@_-">
                  <c:v>77.25200000000001</c:v>
                </c:pt>
                <c:pt idx="33" formatCode="_-* #,##0_-;\-* #,##0_-;_-* &quot;-&quot;??_-;_-@_-">
                  <c:v>77.626999999999995</c:v>
                </c:pt>
                <c:pt idx="34" formatCode="_-* #,##0_-;\-* #,##0_-;_-* &quot;-&quot;??_-;_-@_-">
                  <c:v>77.908999999999992</c:v>
                </c:pt>
                <c:pt idx="35" formatCode="_-* #,##0_-;\-* #,##0_-;_-* &quot;-&quot;??_-;_-@_-">
                  <c:v>78.198999999999998</c:v>
                </c:pt>
                <c:pt idx="36" formatCode="_-* #,##0_-;\-* #,##0_-;_-* &quot;-&quot;??_-;_-@_-">
                  <c:v>78.486000000000004</c:v>
                </c:pt>
              </c:numCache>
            </c:numRef>
          </c:val>
          <c:smooth val="0"/>
          <c:extLst xmlns:c16r2="http://schemas.microsoft.com/office/drawing/2015/06/chart">
            <c:ext xmlns:c16="http://schemas.microsoft.com/office/drawing/2014/chart" uri="{C3380CC4-5D6E-409C-BE32-E72D297353CC}">
              <c16:uniqueId val="{00000003-561A-48AD-8479-84E860AC6A4C}"/>
            </c:ext>
          </c:extLst>
        </c:ser>
        <c:dLbls>
          <c:showLegendKey val="0"/>
          <c:showVal val="0"/>
          <c:showCatName val="0"/>
          <c:showSerName val="0"/>
          <c:showPercent val="0"/>
          <c:showBubbleSize val="0"/>
        </c:dLbls>
        <c:marker val="1"/>
        <c:smooth val="0"/>
        <c:axId val="122604544"/>
        <c:axId val="122603008"/>
      </c:lineChart>
      <c:dateAx>
        <c:axId val="122587008"/>
        <c:scaling>
          <c:orientation val="minMax"/>
        </c:scaling>
        <c:delete val="0"/>
        <c:axPos val="b"/>
        <c:numFmt formatCode="yyyy" sourceLinked="1"/>
        <c:majorTickMark val="out"/>
        <c:minorTickMark val="none"/>
        <c:tickLblPos val="nextTo"/>
        <c:crossAx val="122588544"/>
        <c:crosses val="autoZero"/>
        <c:auto val="1"/>
        <c:lblOffset val="100"/>
        <c:baseTimeUnit val="days"/>
        <c:majorUnit val="5"/>
      </c:dateAx>
      <c:valAx>
        <c:axId val="122588544"/>
        <c:scaling>
          <c:orientation val="minMax"/>
          <c:max val="300"/>
        </c:scaling>
        <c:delete val="0"/>
        <c:axPos val="l"/>
        <c:majorGridlines>
          <c:spPr>
            <a:ln>
              <a:solidFill>
                <a:schemeClr val="bg1">
                  <a:lumMod val="75000"/>
                </a:schemeClr>
              </a:solidFill>
            </a:ln>
          </c:spPr>
        </c:majorGridlines>
        <c:title>
          <c:tx>
            <c:rich>
              <a:bodyPr rot="-5400000" vert="horz"/>
              <a:lstStyle/>
              <a:p>
                <a:pPr marL="0" marR="0" indent="0" algn="ctr" defTabSz="914400" rtl="0" eaLnBrk="1" fontAlgn="auto" latinLnBrk="0" hangingPunct="1">
                  <a:lnSpc>
                    <a:spcPct val="100000"/>
                  </a:lnSpc>
                  <a:spcBef>
                    <a:spcPts val="0"/>
                  </a:spcBef>
                  <a:spcAft>
                    <a:spcPts val="0"/>
                  </a:spcAft>
                  <a:buClrTx/>
                  <a:buSzTx/>
                  <a:buFontTx/>
                  <a:buNone/>
                  <a:tabLst/>
                  <a:defRPr sz="1050" b="1" i="0" u="none" strike="noStrike" kern="1200" baseline="0">
                    <a:solidFill>
                      <a:sysClr val="windowText" lastClr="000000"/>
                    </a:solidFill>
                    <a:latin typeface="+mn-lt"/>
                    <a:ea typeface="+mn-ea"/>
                    <a:cs typeface="+mn-cs"/>
                  </a:defRPr>
                </a:pPr>
                <a:r>
                  <a:rPr lang="en-US" sz="1050"/>
                  <a:t> </a:t>
                </a:r>
                <a:r>
                  <a:rPr lang="en-US" sz="1050" b="1" i="0" baseline="0">
                    <a:effectLst/>
                  </a:rPr>
                  <a:t>Location of electricity capacity/peak demand (GW)</a:t>
                </a:r>
                <a:endParaRPr lang="en-GB" sz="1050">
                  <a:effectLst/>
                </a:endParaRPr>
              </a:p>
            </c:rich>
          </c:tx>
          <c:overlay val="0"/>
        </c:title>
        <c:numFmt formatCode="General" sourceLinked="1"/>
        <c:majorTickMark val="out"/>
        <c:minorTickMark val="none"/>
        <c:tickLblPos val="nextTo"/>
        <c:crossAx val="122587008"/>
        <c:crosses val="autoZero"/>
        <c:crossBetween val="between"/>
      </c:valAx>
      <c:valAx>
        <c:axId val="122603008"/>
        <c:scaling>
          <c:orientation val="minMax"/>
          <c:max val="2600"/>
          <c:min val="0"/>
        </c:scaling>
        <c:delete val="1"/>
        <c:axPos val="r"/>
        <c:numFmt formatCode="General" sourceLinked="1"/>
        <c:majorTickMark val="out"/>
        <c:minorTickMark val="none"/>
        <c:tickLblPos val="nextTo"/>
        <c:crossAx val="122604544"/>
        <c:crosses val="max"/>
        <c:crossBetween val="between"/>
      </c:valAx>
      <c:dateAx>
        <c:axId val="122604544"/>
        <c:scaling>
          <c:orientation val="minMax"/>
        </c:scaling>
        <c:delete val="1"/>
        <c:axPos val="b"/>
        <c:numFmt formatCode="yyyy" sourceLinked="1"/>
        <c:majorTickMark val="out"/>
        <c:minorTickMark val="none"/>
        <c:tickLblPos val="nextTo"/>
        <c:crossAx val="122603008"/>
        <c:crosses val="autoZero"/>
        <c:auto val="1"/>
        <c:lblOffset val="100"/>
        <c:baseTimeUnit val="days"/>
      </c:dateAx>
      <c:spPr>
        <a:solidFill>
          <a:schemeClr val="bg1">
            <a:alpha val="24706"/>
          </a:schemeClr>
        </a:solidFill>
      </c:spPr>
    </c:plotArea>
    <c:legend>
      <c:legendPos val="b"/>
      <c:layout>
        <c:manualLayout>
          <c:xMode val="edge"/>
          <c:yMode val="edge"/>
          <c:x val="0.12495513467644657"/>
          <c:y val="0.85687368451150336"/>
          <c:w val="0.84522516835016837"/>
          <c:h val="0.12089393989789446"/>
        </c:manualLayout>
      </c:layout>
      <c:overlay val="0"/>
    </c:legend>
    <c:plotVisOnly val="0"/>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386533616042544"/>
          <c:y val="5.2740168212567544E-2"/>
          <c:w val="0.84461605912059368"/>
          <c:h val="0.70127914935779945"/>
        </c:manualLayout>
      </c:layout>
      <c:areaChart>
        <c:grouping val="stacked"/>
        <c:varyColors val="0"/>
        <c:ser>
          <c:idx val="0"/>
          <c:order val="0"/>
          <c:tx>
            <c:strRef>
              <c:f>'3.6'!$X$26</c:f>
              <c:strCache>
                <c:ptCount val="1"/>
                <c:pt idx="0">
                  <c:v>Transmission Capacity</c:v>
                </c:pt>
              </c:strCache>
            </c:strRef>
          </c:tx>
          <c:cat>
            <c:numRef>
              <c:f>'3.6'!$Y$25:$BI$25</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'3.6'!$Y$26:$BI$26</c:f>
              <c:numCache>
                <c:formatCode>General</c:formatCode>
                <c:ptCount val="37"/>
                <c:pt idx="3" formatCode="_-* #,##0_-;\-* #,##0_-;_-* &quot;-&quot;??_-;_-@_-">
                  <c:v>74.932000000000002</c:v>
                </c:pt>
                <c:pt idx="4" formatCode="_-* #,##0_-;\-* #,##0_-;_-* &quot;-&quot;??_-;_-@_-">
                  <c:v>76.400999999999996</c:v>
                </c:pt>
                <c:pt idx="5" formatCode="_-* #,##0_-;\-* #,##0_-;_-* &quot;-&quot;??_-;_-@_-">
                  <c:v>76.778000000000006</c:v>
                </c:pt>
                <c:pt idx="6" formatCode="_-* #,##0_-;\-* #,##0_-;_-* &quot;-&quot;??_-;_-@_-">
                  <c:v>79.856999999999999</c:v>
                </c:pt>
                <c:pt idx="7" formatCode="_-* #,##0_-;\-* #,##0_-;_-* &quot;-&quot;??_-;_-@_-">
                  <c:v>77.025999999999996</c:v>
                </c:pt>
                <c:pt idx="8" formatCode="_-* #,##0_-;\-* #,##0_-;_-* &quot;-&quot;??_-;_-@_-">
                  <c:v>74.367999999999995</c:v>
                </c:pt>
                <c:pt idx="9" formatCode="_-* #,##0_-;\-* #,##0_-;_-* &quot;-&quot;??_-;_-@_-">
                  <c:v>76.183999999999997</c:v>
                </c:pt>
                <c:pt idx="10" formatCode="_-* #,##0_-;\-* #,##0_-;_-* &quot;-&quot;??_-;_-@_-">
                  <c:v>78.962000000000003</c:v>
                </c:pt>
                <c:pt idx="11" formatCode="_-* #,##0_-;\-* #,##0_-;_-* &quot;-&quot;??_-;_-@_-">
                  <c:v>82.352999999999994</c:v>
                </c:pt>
                <c:pt idx="12" formatCode="_-* #,##0_-;\-* #,##0_-;_-* &quot;-&quot;??_-;_-@_-">
                  <c:v>87.171000000000006</c:v>
                </c:pt>
                <c:pt idx="13" formatCode="_-* #,##0_-;\-* #,##0_-;_-* &quot;-&quot;??_-;_-@_-">
                  <c:v>91.665999999999997</c:v>
                </c:pt>
                <c:pt idx="14" formatCode="_-* #,##0_-;\-* #,##0_-;_-* &quot;-&quot;??_-;_-@_-">
                  <c:v>92.718000000000004</c:v>
                </c:pt>
                <c:pt idx="15" formatCode="_-* #,##0_-;\-* #,##0_-;_-* &quot;-&quot;??_-;_-@_-">
                  <c:v>94.97</c:v>
                </c:pt>
                <c:pt idx="16" formatCode="_-* #,##0_-;\-* #,##0_-;_-* &quot;-&quot;??_-;_-@_-">
                  <c:v>96.653000000000006</c:v>
                </c:pt>
                <c:pt idx="17" formatCode="_-* #,##0_-;\-* #,##0_-;_-* &quot;-&quot;??_-;_-@_-">
                  <c:v>99.799000000000007</c:v>
                </c:pt>
                <c:pt idx="18" formatCode="_-* #,##0_-;\-* #,##0_-;_-* &quot;-&quot;??_-;_-@_-">
                  <c:v>103.018</c:v>
                </c:pt>
                <c:pt idx="19" formatCode="_-* #,##0_-;\-* #,##0_-;_-* &quot;-&quot;??_-;_-@_-">
                  <c:v>102.428</c:v>
                </c:pt>
                <c:pt idx="20" formatCode="_-* #,##0_-;\-* #,##0_-;_-* &quot;-&quot;??_-;_-@_-">
                  <c:v>104.70099999999999</c:v>
                </c:pt>
                <c:pt idx="21" formatCode="_-* #,##0_-;\-* #,##0_-;_-* &quot;-&quot;??_-;_-@_-">
                  <c:v>106.613</c:v>
                </c:pt>
                <c:pt idx="22" formatCode="_-* #,##0_-;\-* #,##0_-;_-* &quot;-&quot;??_-;_-@_-">
                  <c:v>108.867</c:v>
                </c:pt>
                <c:pt idx="23" formatCode="_-* #,##0_-;\-* #,##0_-;_-* &quot;-&quot;??_-;_-@_-">
                  <c:v>111.419</c:v>
                </c:pt>
                <c:pt idx="24" formatCode="_-* #,##0_-;\-* #,##0_-;_-* &quot;-&quot;??_-;_-@_-">
                  <c:v>112.468</c:v>
                </c:pt>
                <c:pt idx="25" formatCode="_-* #,##0_-;\-* #,##0_-;_-* &quot;-&quot;??_-;_-@_-">
                  <c:v>113.36799999999999</c:v>
                </c:pt>
                <c:pt idx="26" formatCode="_-* #,##0_-;\-* #,##0_-;_-* &quot;-&quot;??_-;_-@_-">
                  <c:v>115.53700000000001</c:v>
                </c:pt>
                <c:pt idx="27" formatCode="_-* #,##0_-;\-* #,##0_-;_-* &quot;-&quot;??_-;_-@_-">
                  <c:v>116.206</c:v>
                </c:pt>
                <c:pt idx="28" formatCode="_-* #,##0_-;\-* #,##0_-;_-* &quot;-&quot;??_-;_-@_-">
                  <c:v>116.85599999999999</c:v>
                </c:pt>
                <c:pt idx="29" formatCode="_-* #,##0_-;\-* #,##0_-;_-* &quot;-&quot;??_-;_-@_-">
                  <c:v>117.554</c:v>
                </c:pt>
                <c:pt idx="30" formatCode="_-* #,##0_-;\-* #,##0_-;_-* &quot;-&quot;??_-;_-@_-">
                  <c:v>118.009</c:v>
                </c:pt>
                <c:pt idx="31" formatCode="_-* #,##0_-;\-* #,##0_-;_-* &quot;-&quot;??_-;_-@_-">
                  <c:v>118.863</c:v>
                </c:pt>
                <c:pt idx="32" formatCode="_-* #,##0_-;\-* #,##0_-;_-* &quot;-&quot;??_-;_-@_-">
                  <c:v>118.598</c:v>
                </c:pt>
                <c:pt idx="33" formatCode="_-* #,##0_-;\-* #,##0_-;_-* &quot;-&quot;??_-;_-@_-">
                  <c:v>119.318</c:v>
                </c:pt>
                <c:pt idx="34" formatCode="_-* #,##0_-;\-* #,##0_-;_-* &quot;-&quot;??_-;_-@_-">
                  <c:v>119.36799999999999</c:v>
                </c:pt>
                <c:pt idx="35" formatCode="_-* #,##0_-;\-* #,##0_-;_-* &quot;-&quot;??_-;_-@_-">
                  <c:v>118.988</c:v>
                </c:pt>
                <c:pt idx="36" formatCode="_-* #,##0_-;\-* #,##0_-;_-* &quot;-&quot;??_-;_-@_-">
                  <c:v>118.26600000000001</c:v>
                </c:pt>
              </c:numCache>
            </c:numRef>
          </c:val>
          <c:extLst xmlns:c16r2="http://schemas.microsoft.com/office/drawing/2015/06/chart">
            <c:ext xmlns:c16="http://schemas.microsoft.com/office/drawing/2014/chart" uri="{C3380CC4-5D6E-409C-BE32-E72D297353CC}">
              <c16:uniqueId val="{00000000-561A-48AD-8479-84E860AC6A4C}"/>
            </c:ext>
          </c:extLst>
        </c:ser>
        <c:ser>
          <c:idx val="1"/>
          <c:order val="1"/>
          <c:tx>
            <c:strRef>
              <c:f>'3.6'!$X$27</c:f>
              <c:strCache>
                <c:ptCount val="1"/>
                <c:pt idx="0">
                  <c:v>Distribution Capacity</c:v>
                </c:pt>
              </c:strCache>
            </c:strRef>
          </c:tx>
          <c:spPr>
            <a:solidFill>
              <a:schemeClr val="accent4"/>
            </a:solidFill>
          </c:spPr>
          <c:cat>
            <c:numRef>
              <c:f>'3.6'!$Y$25:$BI$25</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'3.6'!$Y$27:$BI$27</c:f>
              <c:numCache>
                <c:formatCode>General</c:formatCode>
                <c:ptCount val="37"/>
                <c:pt idx="3" formatCode="_-* #,##0_-;\-* #,##0_-;_-* &quot;-&quot;??_-;_-@_-">
                  <c:v>23.256260585321396</c:v>
                </c:pt>
                <c:pt idx="4" formatCode="_-* #,##0_-;\-* #,##0_-;_-* &quot;-&quot;??_-;_-@_-">
                  <c:v>25.272468935838333</c:v>
                </c:pt>
                <c:pt idx="5" formatCode="_-* #,##0_-;\-* #,##0_-;_-* &quot;-&quot;??_-;_-@_-">
                  <c:v>26.705669802187046</c:v>
                </c:pt>
                <c:pt idx="6" formatCode="_-* #,##0_-;\-* #,##0_-;_-* &quot;-&quot;??_-;_-@_-">
                  <c:v>27.547440379787123</c:v>
                </c:pt>
                <c:pt idx="7" formatCode="_-* #,##0_-;\-* #,##0_-;_-* &quot;-&quot;??_-;_-@_-">
                  <c:v>28.401847353895061</c:v>
                </c:pt>
                <c:pt idx="8" formatCode="_-* #,##0_-;\-* #,##0_-;_-* &quot;-&quot;??_-;_-@_-">
                  <c:v>28.582172792231162</c:v>
                </c:pt>
                <c:pt idx="9" formatCode="_-* #,##0_-;\-* #,##0_-;_-* &quot;-&quot;??_-;_-@_-">
                  <c:v>28.785621245417769</c:v>
                </c:pt>
                <c:pt idx="10" formatCode="_-* #,##0_-;\-* #,##0_-;_-* &quot;-&quot;??_-;_-@_-">
                  <c:v>28.846925744151758</c:v>
                </c:pt>
                <c:pt idx="11" formatCode="_-* #,##0_-;\-* #,##0_-;_-* &quot;-&quot;??_-;_-@_-">
                  <c:v>29.014520973281325</c:v>
                </c:pt>
                <c:pt idx="12" formatCode="_-* #,##0_-;\-* #,##0_-;_-* &quot;-&quot;??_-;_-@_-">
                  <c:v>29.210792629338115</c:v>
                </c:pt>
                <c:pt idx="13" formatCode="_-* #,##0_-;\-* #,##0_-;_-* &quot;-&quot;??_-;_-@_-">
                  <c:v>29.369578569898078</c:v>
                </c:pt>
                <c:pt idx="14" formatCode="_-* #,##0_-;\-* #,##0_-;_-* &quot;-&quot;??_-;_-@_-">
                  <c:v>29.426728058822601</c:v>
                </c:pt>
                <c:pt idx="15" formatCode="_-* #,##0_-;\-* #,##0_-;_-* &quot;-&quot;??_-;_-@_-">
                  <c:v>29.519775337053019</c:v>
                </c:pt>
                <c:pt idx="16" formatCode="_-* #,##0_-;\-* #,##0_-;_-* &quot;-&quot;??_-;_-@_-">
                  <c:v>29.854582762665828</c:v>
                </c:pt>
                <c:pt idx="17" formatCode="_-* #,##0_-;\-* #,##0_-;_-* &quot;-&quot;??_-;_-@_-">
                  <c:v>30.268503975674129</c:v>
                </c:pt>
                <c:pt idx="18" formatCode="_-* #,##0_-;\-* #,##0_-;_-* &quot;-&quot;??_-;_-@_-">
                  <c:v>30.988012946753503</c:v>
                </c:pt>
                <c:pt idx="19" formatCode="_-* #,##0_-;\-* #,##0_-;_-* &quot;-&quot;??_-;_-@_-">
                  <c:v>32.087399349575584</c:v>
                </c:pt>
                <c:pt idx="20" formatCode="_-* #,##0_-;\-* #,##0_-;_-* &quot;-&quot;??_-;_-@_-">
                  <c:v>33.487193489632006</c:v>
                </c:pt>
                <c:pt idx="21" formatCode="_-* #,##0_-;\-* #,##0_-;_-* &quot;-&quot;??_-;_-@_-">
                  <c:v>35.335243928678771</c:v>
                </c:pt>
                <c:pt idx="22" formatCode="_-* #,##0_-;\-* #,##0_-;_-* &quot;-&quot;??_-;_-@_-">
                  <c:v>36.877197966265093</c:v>
                </c:pt>
                <c:pt idx="23" formatCode="_-* #,##0_-;\-* #,##0_-;_-* &quot;-&quot;??_-;_-@_-">
                  <c:v>38.207261372958456</c:v>
                </c:pt>
                <c:pt idx="24" formatCode="_-* #,##0_-;\-* #,##0_-;_-* &quot;-&quot;??_-;_-@_-">
                  <c:v>39.141237215558363</c:v>
                </c:pt>
                <c:pt idx="25" formatCode="_-* #,##0_-;\-* #,##0_-;_-* &quot;-&quot;??_-;_-@_-">
                  <c:v>39.629603872954597</c:v>
                </c:pt>
                <c:pt idx="26" formatCode="_-* #,##0_-;\-* #,##0_-;_-* &quot;-&quot;??_-;_-@_-">
                  <c:v>40.147910896001413</c:v>
                </c:pt>
                <c:pt idx="27" formatCode="_-* #,##0_-;\-* #,##0_-;_-* &quot;-&quot;??_-;_-@_-">
                  <c:v>40.71189539924675</c:v>
                </c:pt>
                <c:pt idx="28" formatCode="_-* #,##0_-;\-* #,##0_-;_-* &quot;-&quot;??_-;_-@_-">
                  <c:v>41.042810051327798</c:v>
                </c:pt>
                <c:pt idx="29" formatCode="_-* #,##0_-;\-* #,##0_-;_-* &quot;-&quot;??_-;_-@_-">
                  <c:v>41.413461460826511</c:v>
                </c:pt>
                <c:pt idx="30" formatCode="_-* #,##0_-;\-* #,##0_-;_-* &quot;-&quot;??_-;_-@_-">
                  <c:v>41.597487380866454</c:v>
                </c:pt>
                <c:pt idx="31" formatCode="_-* #,##0_-;\-* #,##0_-;_-* &quot;-&quot;??_-;_-@_-">
                  <c:v>42.108768768297075</c:v>
                </c:pt>
                <c:pt idx="32" formatCode="_-* #,##0_-;\-* #,##0_-;_-* &quot;-&quot;??_-;_-@_-">
                  <c:v>42.41213187174111</c:v>
                </c:pt>
                <c:pt idx="33" formatCode="_-* #,##0_-;\-* #,##0_-;_-* &quot;-&quot;??_-;_-@_-">
                  <c:v>42.697460839829631</c:v>
                </c:pt>
                <c:pt idx="34" formatCode="_-* #,##0_-;\-* #,##0_-;_-* &quot;-&quot;??_-;_-@_-">
                  <c:v>43.110870902840666</c:v>
                </c:pt>
                <c:pt idx="35" formatCode="_-* #,##0_-;\-* #,##0_-;_-* &quot;-&quot;??_-;_-@_-">
                  <c:v>43.507311893563028</c:v>
                </c:pt>
                <c:pt idx="36" formatCode="_-* #,##0_-;\-* #,##0_-;_-* &quot;-&quot;??_-;_-@_-">
                  <c:v>43.826698742680293</c:v>
                </c:pt>
              </c:numCache>
            </c:numRef>
          </c:val>
          <c:extLst xmlns:c16r2="http://schemas.microsoft.com/office/drawing/2015/06/chart">
            <c:ext xmlns:c16="http://schemas.microsoft.com/office/drawing/2014/chart" uri="{C3380CC4-5D6E-409C-BE32-E72D297353CC}">
              <c16:uniqueId val="{00000001-561A-48AD-8479-84E860AC6A4C}"/>
            </c:ext>
          </c:extLst>
        </c:ser>
        <c:ser>
          <c:idx val="2"/>
          <c:order val="2"/>
          <c:tx>
            <c:strRef>
              <c:f>'3.6'!$X$28</c:f>
              <c:strCache>
                <c:ptCount val="1"/>
                <c:pt idx="0">
                  <c:v>Micro Capacity</c:v>
                </c:pt>
              </c:strCache>
            </c:strRef>
          </c:tx>
          <c:spPr>
            <a:solidFill>
              <a:schemeClr val="accent6"/>
            </a:solidFill>
          </c:spPr>
          <c:cat>
            <c:numRef>
              <c:f>'3.6'!$Y$25:$BI$25</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'3.6'!$Y$28:$BI$28</c:f>
              <c:numCache>
                <c:formatCode>General</c:formatCode>
                <c:ptCount val="37"/>
                <c:pt idx="3" formatCode="_-* #,##0_-;\-* #,##0_-;_-* &quot;-&quot;??_-;_-@_-">
                  <c:v>4.9340634959842538</c:v>
                </c:pt>
                <c:pt idx="4" formatCode="_-* #,##0_-;\-* #,##0_-;_-* &quot;-&quot;??_-;_-@_-">
                  <c:v>5.1331854423984113</c:v>
                </c:pt>
                <c:pt idx="5" formatCode="_-* #,##0_-;\-* #,##0_-;_-* &quot;-&quot;??_-;_-@_-">
                  <c:v>5.2720281728760705</c:v>
                </c:pt>
                <c:pt idx="6" formatCode="_-* #,##0_-;\-* #,##0_-;_-* &quot;-&quot;??_-;_-@_-">
                  <c:v>5.4232982020532878</c:v>
                </c:pt>
                <c:pt idx="7" formatCode="_-* #,##0_-;\-* #,##0_-;_-* &quot;-&quot;??_-;_-@_-">
                  <c:v>5.5667172565235976</c:v>
                </c:pt>
                <c:pt idx="8" formatCode="_-* #,##0_-;\-* #,##0_-;_-* &quot;-&quot;??_-;_-@_-">
                  <c:v>5.7375613351831198</c:v>
                </c:pt>
                <c:pt idx="9" formatCode="_-* #,##0_-;\-* #,##0_-;_-* &quot;-&quot;??_-;_-@_-">
                  <c:v>5.8701770057398859</c:v>
                </c:pt>
                <c:pt idx="10" formatCode="_-* #,##0_-;\-* #,##0_-;_-* &quot;-&quot;??_-;_-@_-">
                  <c:v>6.0121246162441455</c:v>
                </c:pt>
                <c:pt idx="11" formatCode="_-* #,##0_-;\-* #,##0_-;_-* &quot;-&quot;??_-;_-@_-">
                  <c:v>6.1789007936712013</c:v>
                </c:pt>
                <c:pt idx="12" formatCode="_-* #,##0_-;\-* #,##0_-;_-* &quot;-&quot;??_-;_-@_-">
                  <c:v>6.3745790128141584</c:v>
                </c:pt>
                <c:pt idx="13" formatCode="_-* #,##0_-;\-* #,##0_-;_-* &quot;-&quot;??_-;_-@_-">
                  <c:v>6.6100414948092361</c:v>
                </c:pt>
                <c:pt idx="14" formatCode="_-* #,##0_-;\-* #,##0_-;_-* &quot;-&quot;??_-;_-@_-">
                  <c:v>6.8748702460077551</c:v>
                </c:pt>
                <c:pt idx="15" formatCode="_-* #,##0_-;\-* #,##0_-;_-* &quot;-&quot;??_-;_-@_-">
                  <c:v>7.1567399009696953</c:v>
                </c:pt>
                <c:pt idx="16" formatCode="_-* #,##0_-;\-* #,##0_-;_-* &quot;-&quot;??_-;_-@_-">
                  <c:v>7.474402820242938</c:v>
                </c:pt>
                <c:pt idx="17" formatCode="_-* #,##0_-;\-* #,##0_-;_-* &quot;-&quot;??_-;_-@_-">
                  <c:v>7.8306212438748242</c:v>
                </c:pt>
                <c:pt idx="18" formatCode="_-* #,##0_-;\-* #,##0_-;_-* &quot;-&quot;??_-;_-@_-">
                  <c:v>8.2420374699395609</c:v>
                </c:pt>
                <c:pt idx="19" formatCode="_-* #,##0_-;\-* #,##0_-;_-* &quot;-&quot;??_-;_-@_-">
                  <c:v>8.7086373407306255</c:v>
                </c:pt>
                <c:pt idx="20" formatCode="_-* #,##0_-;\-* #,##0_-;_-* &quot;-&quot;??_-;_-@_-">
                  <c:v>9.2503796880300406</c:v>
                </c:pt>
                <c:pt idx="21" formatCode="_-* #,##0_-;\-* #,##0_-;_-* &quot;-&quot;??_-;_-@_-">
                  <c:v>9.8734361468452114</c:v>
                </c:pt>
                <c:pt idx="22" formatCode="_-* #,##0_-;\-* #,##0_-;_-* &quot;-&quot;??_-;_-@_-">
                  <c:v>10.603170784788206</c:v>
                </c:pt>
                <c:pt idx="23" formatCode="_-* #,##0_-;\-* #,##0_-;_-* &quot;-&quot;??_-;_-@_-">
                  <c:v>11.509510367270938</c:v>
                </c:pt>
                <c:pt idx="24" formatCode="_-* #,##0_-;\-* #,##0_-;_-* &quot;-&quot;??_-;_-@_-">
                  <c:v>12.493244120564</c:v>
                </c:pt>
                <c:pt idx="25" formatCode="_-* #,##0_-;\-* #,##0_-;_-* &quot;-&quot;??_-;_-@_-">
                  <c:v>13.60879673099206</c:v>
                </c:pt>
                <c:pt idx="26" formatCode="_-* #,##0_-;\-* #,##0_-;_-* &quot;-&quot;??_-;_-@_-">
                  <c:v>14.850712219061679</c:v>
                </c:pt>
                <c:pt idx="27" formatCode="_-* #,##0_-;\-* #,##0_-;_-* &quot;-&quot;??_-;_-@_-">
                  <c:v>16.178892868025276</c:v>
                </c:pt>
                <c:pt idx="28" formatCode="_-* #,##0_-;\-* #,##0_-;_-* &quot;-&quot;??_-;_-@_-">
                  <c:v>17.569477184060393</c:v>
                </c:pt>
                <c:pt idx="29" formatCode="_-* #,##0_-;\-* #,##0_-;_-* &quot;-&quot;??_-;_-@_-">
                  <c:v>18.978606169674389</c:v>
                </c:pt>
                <c:pt idx="30" formatCode="_-* #,##0_-;\-* #,##0_-;_-* &quot;-&quot;??_-;_-@_-">
                  <c:v>20.369442871257625</c:v>
                </c:pt>
                <c:pt idx="31" formatCode="_-* #,##0_-;\-* #,##0_-;_-* &quot;-&quot;??_-;_-@_-">
                  <c:v>21.705466316270563</c:v>
                </c:pt>
                <c:pt idx="32" formatCode="_-* #,##0_-;\-* #,##0_-;_-* &quot;-&quot;??_-;_-@_-">
                  <c:v>22.976124905613499</c:v>
                </c:pt>
                <c:pt idx="33" formatCode="_-* #,##0_-;\-* #,##0_-;_-* &quot;-&quot;??_-;_-@_-">
                  <c:v>24.160803581795772</c:v>
                </c:pt>
                <c:pt idx="34" formatCode="_-* #,##0_-;\-* #,##0_-;_-* &quot;-&quot;??_-;_-@_-">
                  <c:v>25.259819185637411</c:v>
                </c:pt>
                <c:pt idx="35" formatCode="_-* #,##0_-;\-* #,##0_-;_-* &quot;-&quot;??_-;_-@_-">
                  <c:v>26.288210172575269</c:v>
                </c:pt>
                <c:pt idx="36" formatCode="_-* #,##0_-;\-* #,##0_-;_-* &quot;-&quot;??_-;_-@_-">
                  <c:v>27.111157433903891</c:v>
                </c:pt>
              </c:numCache>
            </c:numRef>
          </c:val>
          <c:extLst xmlns:c16r2="http://schemas.microsoft.com/office/drawing/2015/06/chart">
            <c:ext xmlns:c16="http://schemas.microsoft.com/office/drawing/2014/chart" uri="{C3380CC4-5D6E-409C-BE32-E72D297353CC}">
              <c16:uniqueId val="{00000002-561A-48AD-8479-84E860AC6A4C}"/>
            </c:ext>
          </c:extLst>
        </c:ser>
        <c:dLbls>
          <c:showLegendKey val="0"/>
          <c:showVal val="0"/>
          <c:showCatName val="0"/>
          <c:showSerName val="0"/>
          <c:showPercent val="0"/>
          <c:showBubbleSize val="0"/>
        </c:dLbls>
        <c:axId val="122920960"/>
        <c:axId val="122922496"/>
      </c:areaChart>
      <c:lineChart>
        <c:grouping val="standard"/>
        <c:varyColors val="0"/>
        <c:ser>
          <c:idx val="3"/>
          <c:order val="3"/>
          <c:tx>
            <c:strRef>
              <c:f>'3.6'!$X$30</c:f>
              <c:strCache>
                <c:ptCount val="1"/>
                <c:pt idx="0">
                  <c:v>Peak Demand</c:v>
                </c:pt>
              </c:strCache>
            </c:strRef>
          </c:tx>
          <c:spPr>
            <a:ln w="38100">
              <a:solidFill>
                <a:schemeClr val="tx1"/>
              </a:solidFill>
            </a:ln>
          </c:spPr>
          <c:marker>
            <c:symbol val="none"/>
          </c:marker>
          <c:cat>
            <c:numRef>
              <c:f>'3.6'!$Y$25:$BI$25</c:f>
              <c:numCache>
                <c:formatCode>yyyy</c:formatCode>
                <c:ptCount val="37"/>
                <c:pt idx="0">
                  <c:v>42005</c:v>
                </c:pt>
                <c:pt idx="1">
                  <c:v>42370</c:v>
                </c:pt>
                <c:pt idx="2">
                  <c:v>42736</c:v>
                </c:pt>
                <c:pt idx="3">
                  <c:v>42736</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54879</c:v>
                </c:pt>
              </c:numCache>
            </c:numRef>
          </c:cat>
          <c:val>
            <c:numRef>
              <c:f>'3.6'!$Y$30:$BI$30</c:f>
              <c:numCache>
                <c:formatCode>General</c:formatCode>
                <c:ptCount val="37"/>
                <c:pt idx="3" formatCode="_-* #,##0_-;\-* #,##0_-;_-* &quot;-&quot;??_-;_-@_-">
                  <c:v>59.411000000000001</c:v>
                </c:pt>
                <c:pt idx="4" formatCode="_-* #,##0_-;\-* #,##0_-;_-* &quot;-&quot;??_-;_-@_-">
                  <c:v>58.838000000000008</c:v>
                </c:pt>
                <c:pt idx="5" formatCode="_-* #,##0_-;\-* #,##0_-;_-* &quot;-&quot;??_-;_-@_-">
                  <c:v>59.355999999999995</c:v>
                </c:pt>
                <c:pt idx="6" formatCode="_-* #,##0_-;\-* #,##0_-;_-* &quot;-&quot;??_-;_-@_-">
                  <c:v>59.477000000000004</c:v>
                </c:pt>
                <c:pt idx="7" formatCode="_-* #,##0_-;\-* #,##0_-;_-* &quot;-&quot;??_-;_-@_-">
                  <c:v>59.813000000000002</c:v>
                </c:pt>
                <c:pt idx="8" formatCode="_-* #,##0_-;\-* #,##0_-;_-* &quot;-&quot;??_-;_-@_-">
                  <c:v>60.058</c:v>
                </c:pt>
                <c:pt idx="9" formatCode="_-* #,##0_-;\-* #,##0_-;_-* &quot;-&quot;??_-;_-@_-">
                  <c:v>60.346999999999994</c:v>
                </c:pt>
                <c:pt idx="10" formatCode="_-* #,##0_-;\-* #,##0_-;_-* &quot;-&quot;??_-;_-@_-">
                  <c:v>60.435999999999993</c:v>
                </c:pt>
                <c:pt idx="11" formatCode="_-* #,##0_-;\-* #,##0_-;_-* &quot;-&quot;??_-;_-@_-">
                  <c:v>60.52000000000001</c:v>
                </c:pt>
                <c:pt idx="12" formatCode="_-* #,##0_-;\-* #,##0_-;_-* &quot;-&quot;??_-;_-@_-">
                  <c:v>60.687999999999995</c:v>
                </c:pt>
                <c:pt idx="13" formatCode="_-* #,##0_-;\-* #,##0_-;_-* &quot;-&quot;??_-;_-@_-">
                  <c:v>60.838000000000008</c:v>
                </c:pt>
                <c:pt idx="14" formatCode="_-* #,##0_-;\-* #,##0_-;_-* &quot;-&quot;??_-;_-@_-">
                  <c:v>61.15</c:v>
                </c:pt>
                <c:pt idx="15" formatCode="_-* #,##0_-;\-* #,##0_-;_-* &quot;-&quot;??_-;_-@_-">
                  <c:v>61.588999999999999</c:v>
                </c:pt>
                <c:pt idx="16" formatCode="_-* #,##0_-;\-* #,##0_-;_-* &quot;-&quot;??_-;_-@_-">
                  <c:v>62.25</c:v>
                </c:pt>
                <c:pt idx="17" formatCode="_-* #,##0_-;\-* #,##0_-;_-* &quot;-&quot;??_-;_-@_-">
                  <c:v>63.134999999999998</c:v>
                </c:pt>
                <c:pt idx="18" formatCode="_-* #,##0_-;\-* #,##0_-;_-* &quot;-&quot;??_-;_-@_-">
                  <c:v>64.09899999999999</c:v>
                </c:pt>
                <c:pt idx="19" formatCode="_-* #,##0_-;\-* #,##0_-;_-* &quot;-&quot;??_-;_-@_-">
                  <c:v>65.135000000000005</c:v>
                </c:pt>
                <c:pt idx="20" formatCode="_-* #,##0_-;\-* #,##0_-;_-* &quot;-&quot;??_-;_-@_-">
                  <c:v>66.378</c:v>
                </c:pt>
                <c:pt idx="21" formatCode="_-* #,##0_-;\-* #,##0_-;_-* &quot;-&quot;??_-;_-@_-">
                  <c:v>67.616</c:v>
                </c:pt>
                <c:pt idx="22" formatCode="_-* #,##0_-;\-* #,##0_-;_-* &quot;-&quot;??_-;_-@_-">
                  <c:v>69.064999999999998</c:v>
                </c:pt>
                <c:pt idx="23" formatCode="_-* #,##0_-;\-* #,##0_-;_-* &quot;-&quot;??_-;_-@_-">
                  <c:v>70.420999999999992</c:v>
                </c:pt>
                <c:pt idx="24" formatCode="_-* #,##0_-;\-* #,##0_-;_-* &quot;-&quot;??_-;_-@_-">
                  <c:v>71.81</c:v>
                </c:pt>
                <c:pt idx="25" formatCode="_-* #,##0_-;\-* #,##0_-;_-* &quot;-&quot;??_-;_-@_-">
                  <c:v>73.466000000000008</c:v>
                </c:pt>
                <c:pt idx="26" formatCode="_-* #,##0_-;\-* #,##0_-;_-* &quot;-&quot;??_-;_-@_-">
                  <c:v>75.269000000000005</c:v>
                </c:pt>
                <c:pt idx="27" formatCode="_-* #,##0_-;\-* #,##0_-;_-* &quot;-&quot;??_-;_-@_-">
                  <c:v>77.131</c:v>
                </c:pt>
                <c:pt idx="28" formatCode="_-* #,##0_-;\-* #,##0_-;_-* &quot;-&quot;??_-;_-@_-">
                  <c:v>78.948000000000008</c:v>
                </c:pt>
                <c:pt idx="29" formatCode="_-* #,##0_-;\-* #,##0_-;_-* &quot;-&quot;??_-;_-@_-">
                  <c:v>80.608999999999995</c:v>
                </c:pt>
                <c:pt idx="30" formatCode="_-* #,##0_-;\-* #,##0_-;_-* &quot;-&quot;??_-;_-@_-">
                  <c:v>82.03</c:v>
                </c:pt>
                <c:pt idx="31" formatCode="_-* #,##0_-;\-* #,##0_-;_-* &quot;-&quot;??_-;_-@_-">
                  <c:v>83.308000000000007</c:v>
                </c:pt>
                <c:pt idx="32" formatCode="_-* #,##0_-;\-* #,##0_-;_-* &quot;-&quot;??_-;_-@_-">
                  <c:v>84.352000000000004</c:v>
                </c:pt>
                <c:pt idx="33" formatCode="_-* #,##0_-;\-* #,##0_-;_-* &quot;-&quot;??_-;_-@_-">
                  <c:v>85.198999999999998</c:v>
                </c:pt>
                <c:pt idx="34" formatCode="_-* #,##0_-;\-* #,##0_-;_-* &quot;-&quot;??_-;_-@_-">
                  <c:v>85.866</c:v>
                </c:pt>
                <c:pt idx="35" formatCode="_-* #,##0_-;\-* #,##0_-;_-* &quot;-&quot;??_-;_-@_-">
                  <c:v>86.34</c:v>
                </c:pt>
                <c:pt idx="36" formatCode="_-* #,##0_-;\-* #,##0_-;_-* &quot;-&quot;??_-;_-@_-">
                  <c:v>86.536000000000001</c:v>
                </c:pt>
              </c:numCache>
            </c:numRef>
          </c:val>
          <c:smooth val="0"/>
          <c:extLst xmlns:c16r2="http://schemas.microsoft.com/office/drawing/2015/06/chart">
            <c:ext xmlns:c16="http://schemas.microsoft.com/office/drawing/2014/chart" uri="{C3380CC4-5D6E-409C-BE32-E72D297353CC}">
              <c16:uniqueId val="{00000003-561A-48AD-8479-84E860AC6A4C}"/>
            </c:ext>
          </c:extLst>
        </c:ser>
        <c:dLbls>
          <c:showLegendKey val="0"/>
          <c:showVal val="0"/>
          <c:showCatName val="0"/>
          <c:showSerName val="0"/>
          <c:showPercent val="0"/>
          <c:showBubbleSize val="0"/>
        </c:dLbls>
        <c:marker val="1"/>
        <c:smooth val="0"/>
        <c:axId val="122930304"/>
        <c:axId val="122924416"/>
      </c:lineChart>
      <c:dateAx>
        <c:axId val="122920960"/>
        <c:scaling>
          <c:orientation val="minMax"/>
        </c:scaling>
        <c:delete val="0"/>
        <c:axPos val="b"/>
        <c:numFmt formatCode="yyyy" sourceLinked="1"/>
        <c:majorTickMark val="out"/>
        <c:minorTickMark val="none"/>
        <c:tickLblPos val="nextTo"/>
        <c:crossAx val="122922496"/>
        <c:crosses val="autoZero"/>
        <c:auto val="1"/>
        <c:lblOffset val="100"/>
        <c:baseTimeUnit val="days"/>
        <c:majorUnit val="5"/>
      </c:dateAx>
      <c:valAx>
        <c:axId val="122922496"/>
        <c:scaling>
          <c:orientation val="minMax"/>
          <c:max val="300"/>
        </c:scaling>
        <c:delete val="0"/>
        <c:axPos val="l"/>
        <c:majorGridlines>
          <c:spPr>
            <a:ln>
              <a:solidFill>
                <a:schemeClr val="bg1">
                  <a:lumMod val="75000"/>
                </a:schemeClr>
              </a:solidFill>
            </a:ln>
          </c:spPr>
        </c:majorGridlines>
        <c:title>
          <c:tx>
            <c:rich>
              <a:bodyPr rot="-5400000" vert="horz"/>
              <a:lstStyle/>
              <a:p>
                <a:pPr marL="0" marR="0" indent="0" algn="ctr" defTabSz="914400" rtl="0" eaLnBrk="1" fontAlgn="auto" latinLnBrk="0" hangingPunct="1">
                  <a:lnSpc>
                    <a:spcPct val="100000"/>
                  </a:lnSpc>
                  <a:spcBef>
                    <a:spcPts val="0"/>
                  </a:spcBef>
                  <a:spcAft>
                    <a:spcPts val="0"/>
                  </a:spcAft>
                  <a:buClrTx/>
                  <a:buSzTx/>
                  <a:buFontTx/>
                  <a:buNone/>
                  <a:tabLst/>
                  <a:defRPr sz="1050" b="1" i="0" u="none" strike="noStrike" kern="1200" baseline="0">
                    <a:solidFill>
                      <a:sysClr val="windowText" lastClr="000000"/>
                    </a:solidFill>
                    <a:latin typeface="+mn-lt"/>
                    <a:ea typeface="+mn-ea"/>
                    <a:cs typeface="+mn-cs"/>
                  </a:defRPr>
                </a:pPr>
                <a:r>
                  <a:rPr lang="en-US" sz="1050" b="1" i="0" baseline="0">
                    <a:effectLst/>
                  </a:rPr>
                  <a:t> Location of electricity capacity/peak demand (GW)</a:t>
                </a:r>
                <a:endParaRPr lang="en-GB" sz="1050">
                  <a:effectLst/>
                </a:endParaRPr>
              </a:p>
            </c:rich>
          </c:tx>
          <c:layout>
            <c:manualLayout>
              <c:xMode val="edge"/>
              <c:yMode val="edge"/>
              <c:x val="2.2132435465768803E-3"/>
              <c:y val="8.9234434865900381E-2"/>
            </c:manualLayout>
          </c:layout>
          <c:overlay val="0"/>
        </c:title>
        <c:numFmt formatCode="General" sourceLinked="1"/>
        <c:majorTickMark val="out"/>
        <c:minorTickMark val="none"/>
        <c:tickLblPos val="nextTo"/>
        <c:crossAx val="122920960"/>
        <c:crosses val="autoZero"/>
        <c:crossBetween val="between"/>
      </c:valAx>
      <c:valAx>
        <c:axId val="122924416"/>
        <c:scaling>
          <c:orientation val="minMax"/>
          <c:max val="2600"/>
          <c:min val="0"/>
        </c:scaling>
        <c:delete val="1"/>
        <c:axPos val="r"/>
        <c:numFmt formatCode="General" sourceLinked="1"/>
        <c:majorTickMark val="out"/>
        <c:minorTickMark val="none"/>
        <c:tickLblPos val="nextTo"/>
        <c:crossAx val="122930304"/>
        <c:crosses val="max"/>
        <c:crossBetween val="between"/>
      </c:valAx>
      <c:dateAx>
        <c:axId val="122930304"/>
        <c:scaling>
          <c:orientation val="minMax"/>
        </c:scaling>
        <c:delete val="1"/>
        <c:axPos val="b"/>
        <c:numFmt formatCode="yyyy" sourceLinked="1"/>
        <c:majorTickMark val="out"/>
        <c:minorTickMark val="none"/>
        <c:tickLblPos val="nextTo"/>
        <c:crossAx val="122924416"/>
        <c:crosses val="autoZero"/>
        <c:auto val="1"/>
        <c:lblOffset val="100"/>
        <c:baseTimeUnit val="days"/>
      </c:dateAx>
      <c:spPr>
        <a:solidFill>
          <a:schemeClr val="bg1">
            <a:alpha val="24706"/>
          </a:schemeClr>
        </a:solidFill>
      </c:spPr>
    </c:plotArea>
    <c:legend>
      <c:legendPos val="b"/>
      <c:layout>
        <c:manualLayout>
          <c:xMode val="edge"/>
          <c:yMode val="edge"/>
          <c:x val="0.12495513467644657"/>
          <c:y val="0.85687368451150336"/>
          <c:w val="0.84878858024691362"/>
          <c:h val="0.12089393989789446"/>
        </c:manualLayout>
      </c:layout>
      <c:overlay val="0"/>
    </c:legend>
    <c:plotVisOnly val="0"/>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Consumer Evolution</a:t>
            </a:r>
          </a:p>
        </c:rich>
      </c:tx>
      <c:layout>
        <c:manualLayout>
          <c:xMode val="edge"/>
          <c:yMode val="edge"/>
          <c:x val="3.3993739596687102E-3"/>
          <c:y val="8.8095113125917519E-3"/>
        </c:manualLayout>
      </c:layout>
      <c:overlay val="0"/>
    </c:title>
    <c:autoTitleDeleted val="0"/>
    <c:plotArea>
      <c:layout/>
      <c:areaChart>
        <c:grouping val="stacked"/>
        <c:varyColors val="0"/>
        <c:ser>
          <c:idx val="0"/>
          <c:order val="0"/>
          <c:tx>
            <c:strRef>
              <c:f>d.1!$M$8</c:f>
              <c:strCache>
                <c:ptCount val="1"/>
                <c:pt idx="0">
                  <c:v>Electricity</c:v>
                </c:pt>
              </c:strCache>
            </c:strRef>
          </c:tx>
          <c:spPr>
            <a:solidFill>
              <a:srgbClr val="00B0F0"/>
            </a:solidFill>
            <a:ln>
              <a:noFill/>
            </a:ln>
          </c:spPr>
          <c:cat>
            <c:numRef>
              <c:f>d.1!$N$7:$AX$7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d.1!$N$8:$AX$8</c:f>
              <c:numCache>
                <c:formatCode>General</c:formatCode>
                <c:ptCount val="37"/>
                <c:pt idx="0">
                  <c:v>0</c:v>
                </c:pt>
                <c:pt idx="1">
                  <c:v>0</c:v>
                </c:pt>
                <c:pt idx="2">
                  <c:v>0</c:v>
                </c:pt>
                <c:pt idx="3">
                  <c:v>0</c:v>
                </c:pt>
                <c:pt idx="4" formatCode="0.0">
                  <c:v>50.696719999999999</c:v>
                </c:pt>
                <c:pt idx="5" formatCode="0.0">
                  <c:v>51.473059999999997</c:v>
                </c:pt>
                <c:pt idx="6" formatCode="0.0">
                  <c:v>50.393970000000003</c:v>
                </c:pt>
                <c:pt idx="7" formatCode="0.0">
                  <c:v>47.104799999999997</c:v>
                </c:pt>
                <c:pt idx="8" formatCode="0.0">
                  <c:v>42.036000000000001</c:v>
                </c:pt>
                <c:pt idx="9" formatCode="0.0">
                  <c:v>39.73762</c:v>
                </c:pt>
                <c:pt idx="10" formatCode="0.0">
                  <c:v>41.399760000000001</c:v>
                </c:pt>
                <c:pt idx="11" formatCode="0.0">
                  <c:v>37.948239999999998</c:v>
                </c:pt>
                <c:pt idx="12" formatCode="0.0">
                  <c:v>36.535429999999998</c:v>
                </c:pt>
                <c:pt idx="13" formatCode="0.0">
                  <c:v>37.42107</c:v>
                </c:pt>
                <c:pt idx="14" formatCode="0.0">
                  <c:v>38.31362</c:v>
                </c:pt>
                <c:pt idx="15" formatCode="0.0">
                  <c:v>37.039540000000002</c:v>
                </c:pt>
                <c:pt idx="16" formatCode="0.0">
                  <c:v>44.116909999999997</c:v>
                </c:pt>
                <c:pt idx="17" formatCode="0.0">
                  <c:v>44.22372</c:v>
                </c:pt>
                <c:pt idx="18" formatCode="0.0">
                  <c:v>41.8386</c:v>
                </c:pt>
                <c:pt idx="19" formatCode="0.0">
                  <c:v>35.366379999999999</c:v>
                </c:pt>
                <c:pt idx="20" formatCode="0.0">
                  <c:v>35.318080000000002</c:v>
                </c:pt>
                <c:pt idx="21" formatCode="0.0">
                  <c:v>30.877690000000001</c:v>
                </c:pt>
                <c:pt idx="22" formatCode="0.0">
                  <c:v>29.24484</c:v>
                </c:pt>
                <c:pt idx="23" formatCode="0.0">
                  <c:v>27.126390000000001</c:v>
                </c:pt>
                <c:pt idx="24" formatCode="0.0">
                  <c:v>28.208570000000002</c:v>
                </c:pt>
                <c:pt idx="25" formatCode="0.0">
                  <c:v>27.256989999999998</c:v>
                </c:pt>
                <c:pt idx="26" formatCode="0.0">
                  <c:v>25.517469999999999</c:v>
                </c:pt>
                <c:pt idx="27" formatCode="0.0">
                  <c:v>26.837569999999999</c:v>
                </c:pt>
                <c:pt idx="28" formatCode="0.0">
                  <c:v>26.831160000000001</c:v>
                </c:pt>
                <c:pt idx="29" formatCode="0.0">
                  <c:v>27.835909999999998</c:v>
                </c:pt>
                <c:pt idx="30" formatCode="0.0">
                  <c:v>27.701319999999999</c:v>
                </c:pt>
                <c:pt idx="31" formatCode="0.0">
                  <c:v>28.067530000000001</c:v>
                </c:pt>
                <c:pt idx="32" formatCode="0.0">
                  <c:v>28.505929999999999</c:v>
                </c:pt>
                <c:pt idx="33" formatCode="0.0">
                  <c:v>27.9879</c:v>
                </c:pt>
                <c:pt idx="34" formatCode="0.0">
                  <c:v>28.580220000000001</c:v>
                </c:pt>
                <c:pt idx="35" formatCode="0.0">
                  <c:v>28.7346</c:v>
                </c:pt>
                <c:pt idx="36" formatCode="0.0">
                  <c:v>29.217610000000001</c:v>
                </c:pt>
              </c:numCache>
            </c:numRef>
          </c:val>
          <c:extLst xmlns:c16r2="http://schemas.microsoft.com/office/drawing/2015/06/chart">
            <c:ext xmlns:c16="http://schemas.microsoft.com/office/drawing/2014/chart" uri="{C3380CC4-5D6E-409C-BE32-E72D297353CC}">
              <c16:uniqueId val="{00000000-9A85-4BD3-B63D-5A7F9A266CAC}"/>
            </c:ext>
          </c:extLst>
        </c:ser>
        <c:ser>
          <c:idx val="1"/>
          <c:order val="1"/>
          <c:tx>
            <c:strRef>
              <c:f>d.1!$M$9</c:f>
              <c:strCache>
                <c:ptCount val="1"/>
                <c:pt idx="0">
                  <c:v>Heat </c:v>
                </c:pt>
              </c:strCache>
            </c:strRef>
          </c:tx>
          <c:spPr>
            <a:solidFill>
              <a:srgbClr val="7030A0"/>
            </a:solidFill>
            <a:ln>
              <a:noFill/>
            </a:ln>
          </c:spPr>
          <c:cat>
            <c:numRef>
              <c:f>d.1!$N$7:$AX$7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d.1!$N$9:$AX$9</c:f>
              <c:numCache>
                <c:formatCode>General</c:formatCode>
                <c:ptCount val="37"/>
                <c:pt idx="0">
                  <c:v>0</c:v>
                </c:pt>
                <c:pt idx="1">
                  <c:v>0</c:v>
                </c:pt>
                <c:pt idx="2">
                  <c:v>0</c:v>
                </c:pt>
                <c:pt idx="3">
                  <c:v>0</c:v>
                </c:pt>
                <c:pt idx="4" formatCode="0.0">
                  <c:v>251.36298061683482</c:v>
                </c:pt>
                <c:pt idx="5" formatCode="0.0">
                  <c:v>248.39770652201457</c:v>
                </c:pt>
                <c:pt idx="6" formatCode="0.0">
                  <c:v>245.43243242719433</c:v>
                </c:pt>
                <c:pt idx="7" formatCode="0.0">
                  <c:v>242.46715833237408</c:v>
                </c:pt>
                <c:pt idx="8" formatCode="0.0">
                  <c:v>239.50188423755384</c:v>
                </c:pt>
                <c:pt idx="9" formatCode="0.0">
                  <c:v>236.53661014273359</c:v>
                </c:pt>
                <c:pt idx="10" formatCode="0.0">
                  <c:v>233.57133604791335</c:v>
                </c:pt>
                <c:pt idx="11" formatCode="0.0">
                  <c:v>230.6060619530931</c:v>
                </c:pt>
                <c:pt idx="12" formatCode="0.0">
                  <c:v>227.64078785827286</c:v>
                </c:pt>
                <c:pt idx="13" formatCode="0.0">
                  <c:v>224.67551376345261</c:v>
                </c:pt>
                <c:pt idx="14" formatCode="0.0">
                  <c:v>224.6755137634527</c:v>
                </c:pt>
                <c:pt idx="15" formatCode="0.0">
                  <c:v>218.83953284269762</c:v>
                </c:pt>
                <c:pt idx="16" formatCode="0.0">
                  <c:v>213.00355192194257</c:v>
                </c:pt>
                <c:pt idx="17" formatCode="0.0">
                  <c:v>213.90923486644274</c:v>
                </c:pt>
                <c:pt idx="18" formatCode="0.0">
                  <c:v>214.81491781094292</c:v>
                </c:pt>
                <c:pt idx="19" formatCode="0.0">
                  <c:v>215.72060075544309</c:v>
                </c:pt>
                <c:pt idx="20" formatCode="0.0">
                  <c:v>216.62628369994326</c:v>
                </c:pt>
                <c:pt idx="21" formatCode="0.0">
                  <c:v>217.53196664444349</c:v>
                </c:pt>
                <c:pt idx="22" formatCode="0.0">
                  <c:v>216.52169075872408</c:v>
                </c:pt>
                <c:pt idx="23" formatCode="0.0">
                  <c:v>215.51141487300467</c:v>
                </c:pt>
                <c:pt idx="24" formatCode="0.0">
                  <c:v>214.50113898728526</c:v>
                </c:pt>
                <c:pt idx="25" formatCode="0.0">
                  <c:v>213.49086310156585</c:v>
                </c:pt>
                <c:pt idx="26" formatCode="0.0">
                  <c:v>212.48058721584641</c:v>
                </c:pt>
                <c:pt idx="27" formatCode="0.0">
                  <c:v>212.79936338240472</c:v>
                </c:pt>
                <c:pt idx="28" formatCode="0.0">
                  <c:v>213.11813954896303</c:v>
                </c:pt>
                <c:pt idx="29" formatCode="0.0">
                  <c:v>213.43691571552134</c:v>
                </c:pt>
                <c:pt idx="30" formatCode="0.0">
                  <c:v>213.75569188207965</c:v>
                </c:pt>
                <c:pt idx="31" formatCode="0.0">
                  <c:v>214.07446804863801</c:v>
                </c:pt>
                <c:pt idx="32" formatCode="0.0">
                  <c:v>212.91551531896886</c:v>
                </c:pt>
                <c:pt idx="33" formatCode="0.0">
                  <c:v>211.7565625892997</c:v>
                </c:pt>
                <c:pt idx="34" formatCode="0.0">
                  <c:v>210.59760985963055</c:v>
                </c:pt>
                <c:pt idx="35" formatCode="0.0">
                  <c:v>209.4386571299614</c:v>
                </c:pt>
                <c:pt idx="36" formatCode="0.0">
                  <c:v>208.27970440029225</c:v>
                </c:pt>
              </c:numCache>
            </c:numRef>
          </c:val>
          <c:extLst xmlns:c16r2="http://schemas.microsoft.com/office/drawing/2015/06/chart">
            <c:ext xmlns:c16="http://schemas.microsoft.com/office/drawing/2014/chart" uri="{C3380CC4-5D6E-409C-BE32-E72D297353CC}">
              <c16:uniqueId val="{00000001-9A85-4BD3-B63D-5A7F9A266CAC}"/>
            </c:ext>
          </c:extLst>
        </c:ser>
        <c:ser>
          <c:idx val="2"/>
          <c:order val="2"/>
          <c:tx>
            <c:strRef>
              <c:f>d.1!$M$10</c:f>
              <c:strCache>
                <c:ptCount val="1"/>
                <c:pt idx="0">
                  <c:v>Road Transport</c:v>
                </c:pt>
              </c:strCache>
            </c:strRef>
          </c:tx>
          <c:spPr>
            <a:solidFill>
              <a:srgbClr val="FFC000"/>
            </a:solidFill>
            <a:ln>
              <a:solidFill>
                <a:srgbClr val="FFC000"/>
              </a:solidFill>
            </a:ln>
          </c:spPr>
          <c:cat>
            <c:numRef>
              <c:f>d.1!$N$7:$AX$7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d.1!$N$10:$AX$10</c:f>
              <c:numCache>
                <c:formatCode>General</c:formatCode>
                <c:ptCount val="37"/>
                <c:pt idx="0">
                  <c:v>0</c:v>
                </c:pt>
                <c:pt idx="1">
                  <c:v>0</c:v>
                </c:pt>
                <c:pt idx="2">
                  <c:v>0</c:v>
                </c:pt>
                <c:pt idx="3">
                  <c:v>0</c:v>
                </c:pt>
                <c:pt idx="4" formatCode="0.0">
                  <c:v>87.47568634887655</c:v>
                </c:pt>
                <c:pt idx="5" formatCode="0.0">
                  <c:v>87.395001583376754</c:v>
                </c:pt>
                <c:pt idx="6" formatCode="0.0">
                  <c:v>87.314316817876957</c:v>
                </c:pt>
                <c:pt idx="7" formatCode="0.0">
                  <c:v>87.23363205237716</c:v>
                </c:pt>
                <c:pt idx="8" formatCode="0.0">
                  <c:v>87.152947286877364</c:v>
                </c:pt>
                <c:pt idx="9" formatCode="0.0">
                  <c:v>87.072262521377567</c:v>
                </c:pt>
                <c:pt idx="10" formatCode="0.0">
                  <c:v>86.991577755877771</c:v>
                </c:pt>
                <c:pt idx="11" formatCode="0.0">
                  <c:v>86.910892990377974</c:v>
                </c:pt>
                <c:pt idx="12" formatCode="0.0">
                  <c:v>86.830208224878177</c:v>
                </c:pt>
                <c:pt idx="13" formatCode="0.0">
                  <c:v>86.749523459378381</c:v>
                </c:pt>
                <c:pt idx="14" formatCode="0.0">
                  <c:v>86.749523459378409</c:v>
                </c:pt>
                <c:pt idx="15" formatCode="0.0">
                  <c:v>85.066712724381631</c:v>
                </c:pt>
                <c:pt idx="16" formatCode="0.0">
                  <c:v>83.383901989384825</c:v>
                </c:pt>
                <c:pt idx="17" formatCode="0.0">
                  <c:v>81.20608977160316</c:v>
                </c:pt>
                <c:pt idx="18" formatCode="0.0">
                  <c:v>79.028277553821496</c:v>
                </c:pt>
                <c:pt idx="19" formatCode="0.0">
                  <c:v>76.850465336039832</c:v>
                </c:pt>
                <c:pt idx="20" formatCode="0.0">
                  <c:v>74.672653118258168</c:v>
                </c:pt>
                <c:pt idx="21" formatCode="0.0">
                  <c:v>72.49484090047649</c:v>
                </c:pt>
                <c:pt idx="22" formatCode="0.0">
                  <c:v>68.98282270909489</c:v>
                </c:pt>
                <c:pt idx="23" formatCode="0.0">
                  <c:v>65.47080451771329</c:v>
                </c:pt>
                <c:pt idx="24" formatCode="0.0">
                  <c:v>61.958786326331683</c:v>
                </c:pt>
                <c:pt idx="25" formatCode="0.0">
                  <c:v>58.446768134950077</c:v>
                </c:pt>
                <c:pt idx="26" formatCode="0.0">
                  <c:v>54.934749943568463</c:v>
                </c:pt>
                <c:pt idx="27" formatCode="0.0">
                  <c:v>51.611880412548395</c:v>
                </c:pt>
                <c:pt idx="28" formatCode="0.0">
                  <c:v>48.289010881528327</c:v>
                </c:pt>
                <c:pt idx="29" formatCode="0.0">
                  <c:v>44.966141350508259</c:v>
                </c:pt>
                <c:pt idx="30" formatCode="0.0">
                  <c:v>41.643271819488191</c:v>
                </c:pt>
                <c:pt idx="31" formatCode="0.0">
                  <c:v>38.320402288468124</c:v>
                </c:pt>
                <c:pt idx="32" formatCode="0.0">
                  <c:v>36.475739590181895</c:v>
                </c:pt>
                <c:pt idx="33" formatCode="0.0">
                  <c:v>34.631076891895667</c:v>
                </c:pt>
                <c:pt idx="34" formatCode="0.0">
                  <c:v>32.786414193609438</c:v>
                </c:pt>
                <c:pt idx="35" formatCode="0.0">
                  <c:v>30.941751495323206</c:v>
                </c:pt>
                <c:pt idx="36" formatCode="0.0">
                  <c:v>29.097088797036971</c:v>
                </c:pt>
              </c:numCache>
            </c:numRef>
          </c:val>
          <c:extLst xmlns:c16r2="http://schemas.microsoft.com/office/drawing/2015/06/chart">
            <c:ext xmlns:c16="http://schemas.microsoft.com/office/drawing/2014/chart" uri="{C3380CC4-5D6E-409C-BE32-E72D297353CC}">
              <c16:uniqueId val="{00000002-9A85-4BD3-B63D-5A7F9A266CAC}"/>
            </c:ext>
          </c:extLst>
        </c:ser>
        <c:ser>
          <c:idx val="3"/>
          <c:order val="3"/>
          <c:tx>
            <c:strRef>
              <c:f>d.1!$M$11</c:f>
              <c:strCache>
                <c:ptCount val="1"/>
                <c:pt idx="0">
                  <c:v>Other (inc aviation &amp; shipping)</c:v>
                </c:pt>
              </c:strCache>
            </c:strRef>
          </c:tx>
          <c:spPr>
            <a:solidFill>
              <a:srgbClr val="C00000"/>
            </a:solidFill>
            <a:ln>
              <a:noFill/>
            </a:ln>
          </c:spPr>
          <c:cat>
            <c:numRef>
              <c:f>d.1!$N$7:$AX$7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d.1!$N$11:$AX$11</c:f>
              <c:numCache>
                <c:formatCode>General</c:formatCode>
                <c:ptCount val="37"/>
                <c:pt idx="0">
                  <c:v>0</c:v>
                </c:pt>
                <c:pt idx="1">
                  <c:v>0</c:v>
                </c:pt>
                <c:pt idx="2">
                  <c:v>0</c:v>
                </c:pt>
                <c:pt idx="3">
                  <c:v>0</c:v>
                </c:pt>
                <c:pt idx="4" formatCode="0.0">
                  <c:v>79.957093034289102</c:v>
                </c:pt>
                <c:pt idx="5" formatCode="0.0">
                  <c:v>83.329338386155456</c:v>
                </c:pt>
                <c:pt idx="6" formatCode="0.0">
                  <c:v>86.701583738021839</c:v>
                </c:pt>
                <c:pt idx="7" formatCode="0.0">
                  <c:v>90.073829089888193</c:v>
                </c:pt>
                <c:pt idx="8" formatCode="0.0">
                  <c:v>93.446074441754575</c:v>
                </c:pt>
                <c:pt idx="9" formatCode="0.0">
                  <c:v>96.81831979362093</c:v>
                </c:pt>
                <c:pt idx="10" formatCode="0.0">
                  <c:v>100.19056514548731</c:v>
                </c:pt>
                <c:pt idx="11" formatCode="0.0">
                  <c:v>103.56281049735367</c:v>
                </c:pt>
                <c:pt idx="12" formatCode="0.0">
                  <c:v>106.93505584922005</c:v>
                </c:pt>
                <c:pt idx="13" formatCode="0.0">
                  <c:v>110.3073012010864</c:v>
                </c:pt>
                <c:pt idx="14" formatCode="0.0">
                  <c:v>110.3073012010864</c:v>
                </c:pt>
                <c:pt idx="15" formatCode="0.0">
                  <c:v>110.79336772724263</c:v>
                </c:pt>
                <c:pt idx="16" formatCode="0.0">
                  <c:v>111.27943425339886</c:v>
                </c:pt>
                <c:pt idx="17" formatCode="0.0">
                  <c:v>112.02517383168251</c:v>
                </c:pt>
                <c:pt idx="18" formatCode="0.0">
                  <c:v>112.77091340996617</c:v>
                </c:pt>
                <c:pt idx="19" formatCode="0.0">
                  <c:v>113.51665298824983</c:v>
                </c:pt>
                <c:pt idx="20" formatCode="0.0">
                  <c:v>114.26239256653348</c:v>
                </c:pt>
                <c:pt idx="21" formatCode="0.0">
                  <c:v>115.00813214481715</c:v>
                </c:pt>
                <c:pt idx="22" formatCode="0.0">
                  <c:v>115.77269207397713</c:v>
                </c:pt>
                <c:pt idx="23" formatCode="0.0">
                  <c:v>116.5372520031371</c:v>
                </c:pt>
                <c:pt idx="24" formatCode="0.0">
                  <c:v>117.30181193229708</c:v>
                </c:pt>
                <c:pt idx="25" formatCode="0.0">
                  <c:v>118.06637186145707</c:v>
                </c:pt>
                <c:pt idx="26" formatCode="0.0">
                  <c:v>118.83093179061703</c:v>
                </c:pt>
                <c:pt idx="27" formatCode="0.0">
                  <c:v>119.15335027195886</c:v>
                </c:pt>
                <c:pt idx="28" formatCode="0.0">
                  <c:v>119.47576875330068</c:v>
                </c:pt>
                <c:pt idx="29" formatCode="0.0">
                  <c:v>119.7981872346425</c:v>
                </c:pt>
                <c:pt idx="30" formatCode="0.0">
                  <c:v>120.12060571598431</c:v>
                </c:pt>
                <c:pt idx="31" formatCode="0.0">
                  <c:v>120.44302419732611</c:v>
                </c:pt>
                <c:pt idx="32" formatCode="0.0">
                  <c:v>120.5684562714748</c:v>
                </c:pt>
                <c:pt idx="33" formatCode="0.0">
                  <c:v>120.69388834562349</c:v>
                </c:pt>
                <c:pt idx="34" formatCode="0.0">
                  <c:v>120.81932041977217</c:v>
                </c:pt>
                <c:pt idx="35" formatCode="0.0">
                  <c:v>120.94475249392084</c:v>
                </c:pt>
                <c:pt idx="36" formatCode="0.0">
                  <c:v>121.07018456806956</c:v>
                </c:pt>
              </c:numCache>
            </c:numRef>
          </c:val>
          <c:extLst xmlns:c16r2="http://schemas.microsoft.com/office/drawing/2015/06/chart">
            <c:ext xmlns:c16="http://schemas.microsoft.com/office/drawing/2014/chart" uri="{C3380CC4-5D6E-409C-BE32-E72D297353CC}">
              <c16:uniqueId val="{00000003-9A85-4BD3-B63D-5A7F9A266CAC}"/>
            </c:ext>
          </c:extLst>
        </c:ser>
        <c:dLbls>
          <c:showLegendKey val="0"/>
          <c:showVal val="0"/>
          <c:showCatName val="0"/>
          <c:showSerName val="0"/>
          <c:showPercent val="0"/>
          <c:showBubbleSize val="0"/>
        </c:dLbls>
        <c:axId val="122631680"/>
        <c:axId val="122633216"/>
      </c:areaChart>
      <c:dateAx>
        <c:axId val="122631680"/>
        <c:scaling>
          <c:orientation val="minMax"/>
        </c:scaling>
        <c:delete val="0"/>
        <c:axPos val="b"/>
        <c:numFmt formatCode="yyyy" sourceLinked="1"/>
        <c:majorTickMark val="out"/>
        <c:minorTickMark val="none"/>
        <c:tickLblPos val="nextTo"/>
        <c:txPr>
          <a:bodyPr/>
          <a:lstStyle/>
          <a:p>
            <a:pPr>
              <a:defRPr sz="1100"/>
            </a:pPr>
            <a:endParaRPr lang="en-US"/>
          </a:p>
        </c:txPr>
        <c:crossAx val="122633216"/>
        <c:crosses val="autoZero"/>
        <c:auto val="1"/>
        <c:lblOffset val="100"/>
        <c:baseTimeUnit val="days"/>
        <c:majorUnit val="5"/>
      </c:dateAx>
      <c:valAx>
        <c:axId val="122633216"/>
        <c:scaling>
          <c:orientation val="minMax"/>
          <c:max val="600"/>
        </c:scaling>
        <c:delete val="0"/>
        <c:axPos val="l"/>
        <c:majorGridlines>
          <c:spPr>
            <a:ln>
              <a:solidFill>
                <a:schemeClr val="bg1">
                  <a:lumMod val="75000"/>
                </a:schemeClr>
              </a:solidFill>
            </a:ln>
          </c:spPr>
        </c:majorGridlines>
        <c:title>
          <c:tx>
            <c:rich>
              <a:bodyPr rot="-5400000" vert="horz"/>
              <a:lstStyle/>
              <a:p>
                <a:pPr>
                  <a:defRPr sz="1100"/>
                </a:pPr>
                <a:r>
                  <a:rPr lang="en-US" sz="1100"/>
                  <a:t>Carbon dioxide equivalent (Mt)</a:t>
                </a:r>
              </a:p>
            </c:rich>
          </c:tx>
          <c:overlay val="0"/>
        </c:title>
        <c:numFmt formatCode="General" sourceLinked="1"/>
        <c:majorTickMark val="out"/>
        <c:minorTickMark val="none"/>
        <c:tickLblPos val="nextTo"/>
        <c:crossAx val="122631680"/>
        <c:crosses val="autoZero"/>
        <c:crossBetween val="midCat"/>
      </c:valAx>
    </c:plotArea>
    <c:legend>
      <c:legendPos val="b"/>
      <c:overlay val="0"/>
      <c:txPr>
        <a:bodyPr/>
        <a:lstStyle/>
        <a:p>
          <a:pPr>
            <a:defRPr sz="1100"/>
          </a:pPr>
          <a:endParaRPr lang="en-US"/>
        </a:p>
      </c:txPr>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Steady Progression</a:t>
            </a:r>
          </a:p>
        </c:rich>
      </c:tx>
      <c:layout>
        <c:manualLayout>
          <c:xMode val="edge"/>
          <c:yMode val="edge"/>
          <c:x val="7.8873744651128674E-3"/>
          <c:y val="8.8095113125917519E-3"/>
        </c:manualLayout>
      </c:layout>
      <c:overlay val="0"/>
    </c:title>
    <c:autoTitleDeleted val="0"/>
    <c:plotArea>
      <c:layout/>
      <c:areaChart>
        <c:grouping val="stacked"/>
        <c:varyColors val="0"/>
        <c:ser>
          <c:idx val="0"/>
          <c:order val="0"/>
          <c:tx>
            <c:strRef>
              <c:f>d.1!$M$15</c:f>
              <c:strCache>
                <c:ptCount val="1"/>
                <c:pt idx="0">
                  <c:v>Electricity</c:v>
                </c:pt>
              </c:strCache>
            </c:strRef>
          </c:tx>
          <c:spPr>
            <a:solidFill>
              <a:srgbClr val="00B0F0"/>
            </a:solidFill>
            <a:ln>
              <a:noFill/>
            </a:ln>
          </c:spPr>
          <c:cat>
            <c:numRef>
              <c:f>d.1!$N$14:$AX$14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d.1!$N$15:$AX$15</c:f>
              <c:numCache>
                <c:formatCode>General</c:formatCode>
                <c:ptCount val="37"/>
                <c:pt idx="4" formatCode="0.0">
                  <c:v>50.708660000000002</c:v>
                </c:pt>
                <c:pt idx="5" formatCode="0.0">
                  <c:v>47.154089999999997</c:v>
                </c:pt>
                <c:pt idx="6" formatCode="0.0">
                  <c:v>43.791939999999997</c:v>
                </c:pt>
                <c:pt idx="7" formatCode="0.0">
                  <c:v>40.613010000000003</c:v>
                </c:pt>
                <c:pt idx="8" formatCode="0.0">
                  <c:v>35.898420000000002</c:v>
                </c:pt>
                <c:pt idx="9" formatCode="0.0">
                  <c:v>37.884160000000001</c:v>
                </c:pt>
                <c:pt idx="10" formatCode="0.0">
                  <c:v>35.624389999999998</c:v>
                </c:pt>
                <c:pt idx="11" formatCode="0.0">
                  <c:v>33.914700000000003</c:v>
                </c:pt>
                <c:pt idx="12" formatCode="0.0">
                  <c:v>31.808959999999999</c:v>
                </c:pt>
                <c:pt idx="13" formatCode="0.0">
                  <c:v>31.340920000000001</c:v>
                </c:pt>
                <c:pt idx="14" formatCode="0.0">
                  <c:v>31.876080000000002</c:v>
                </c:pt>
                <c:pt idx="15" formatCode="0.0">
                  <c:v>31.840620000000001</c:v>
                </c:pt>
                <c:pt idx="16" formatCode="0.0">
                  <c:v>34.405410000000003</c:v>
                </c:pt>
                <c:pt idx="17" formatCode="0.0">
                  <c:v>31.77477</c:v>
                </c:pt>
                <c:pt idx="18" formatCode="0.0">
                  <c:v>26.964839999999999</c:v>
                </c:pt>
                <c:pt idx="19" formatCode="0.0">
                  <c:v>24.576519999999999</c:v>
                </c:pt>
                <c:pt idx="20" formatCode="0.0">
                  <c:v>23.022929999999999</c:v>
                </c:pt>
                <c:pt idx="21" formatCode="0.0">
                  <c:v>21.38119</c:v>
                </c:pt>
                <c:pt idx="22" formatCode="0.0">
                  <c:v>20.924109999999999</c:v>
                </c:pt>
                <c:pt idx="23" formatCode="0.0">
                  <c:v>20.118359999999999</c:v>
                </c:pt>
                <c:pt idx="24" formatCode="0.0">
                  <c:v>18.944649999999999</c:v>
                </c:pt>
                <c:pt idx="25" formatCode="0.0">
                  <c:v>18.552900000000001</c:v>
                </c:pt>
                <c:pt idx="26" formatCode="0.0">
                  <c:v>18.322839999999999</c:v>
                </c:pt>
                <c:pt idx="27" formatCode="0.0">
                  <c:v>19.258500000000002</c:v>
                </c:pt>
                <c:pt idx="28" formatCode="0.0">
                  <c:v>19.134250000000002</c:v>
                </c:pt>
                <c:pt idx="29" formatCode="0.0">
                  <c:v>19.90071</c:v>
                </c:pt>
                <c:pt idx="30" formatCode="0.0">
                  <c:v>20.37201</c:v>
                </c:pt>
                <c:pt idx="31" formatCode="0.0">
                  <c:v>21.388470000000002</c:v>
                </c:pt>
                <c:pt idx="32" formatCode="0.0">
                  <c:v>22.17803</c:v>
                </c:pt>
                <c:pt idx="33" formatCode="0.0">
                  <c:v>22.321449999999999</c:v>
                </c:pt>
                <c:pt idx="34" formatCode="0.0">
                  <c:v>22.255210000000002</c:v>
                </c:pt>
                <c:pt idx="35" formatCode="0.0">
                  <c:v>22.632670000000001</c:v>
                </c:pt>
                <c:pt idx="36" formatCode="0.0">
                  <c:v>22.20534</c:v>
                </c:pt>
              </c:numCache>
            </c:numRef>
          </c:val>
          <c:extLst xmlns:c16r2="http://schemas.microsoft.com/office/drawing/2015/06/chart">
            <c:ext xmlns:c16="http://schemas.microsoft.com/office/drawing/2014/chart" uri="{C3380CC4-5D6E-409C-BE32-E72D297353CC}">
              <c16:uniqueId val="{00000000-9A85-4BD3-B63D-5A7F9A266CAC}"/>
            </c:ext>
          </c:extLst>
        </c:ser>
        <c:ser>
          <c:idx val="1"/>
          <c:order val="1"/>
          <c:tx>
            <c:strRef>
              <c:f>d.1!$M$16</c:f>
              <c:strCache>
                <c:ptCount val="1"/>
                <c:pt idx="0">
                  <c:v>Heat </c:v>
                </c:pt>
              </c:strCache>
            </c:strRef>
          </c:tx>
          <c:spPr>
            <a:solidFill>
              <a:srgbClr val="7030A0"/>
            </a:solidFill>
            <a:ln>
              <a:noFill/>
            </a:ln>
          </c:spPr>
          <c:cat>
            <c:numRef>
              <c:f>d.1!$N$14:$AX$14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d.1!$N$16:$AX$16</c:f>
              <c:numCache>
                <c:formatCode>General</c:formatCode>
                <c:ptCount val="37"/>
                <c:pt idx="4" formatCode="0.0">
                  <c:v>251.36298061683482</c:v>
                </c:pt>
                <c:pt idx="5" formatCode="0.0">
                  <c:v>248.8169910888484</c:v>
                </c:pt>
                <c:pt idx="6" formatCode="0.0">
                  <c:v>246.27100156086198</c:v>
                </c:pt>
                <c:pt idx="7" formatCode="0.0">
                  <c:v>243.72501203287555</c:v>
                </c:pt>
                <c:pt idx="8" formatCode="0.0">
                  <c:v>241.17902250488913</c:v>
                </c:pt>
                <c:pt idx="9" formatCode="0.0">
                  <c:v>238.63303297690271</c:v>
                </c:pt>
                <c:pt idx="10" formatCode="0.0">
                  <c:v>236.08704344891629</c:v>
                </c:pt>
                <c:pt idx="11" formatCode="0.0">
                  <c:v>233.54105392092987</c:v>
                </c:pt>
                <c:pt idx="12" formatCode="0.0">
                  <c:v>230.99506439294345</c:v>
                </c:pt>
                <c:pt idx="13" formatCode="0.0">
                  <c:v>228.44907486495703</c:v>
                </c:pt>
                <c:pt idx="14" formatCode="0.0">
                  <c:v>228.44907486495708</c:v>
                </c:pt>
                <c:pt idx="15" formatCode="0.0">
                  <c:v>222.42104661353716</c:v>
                </c:pt>
                <c:pt idx="16" formatCode="0.0">
                  <c:v>216.39301836211729</c:v>
                </c:pt>
                <c:pt idx="17" formatCode="0.0">
                  <c:v>217.1666208294412</c:v>
                </c:pt>
                <c:pt idx="18" formatCode="0.0">
                  <c:v>217.94022329676511</c:v>
                </c:pt>
                <c:pt idx="19" formatCode="0.0">
                  <c:v>218.71382576408902</c:v>
                </c:pt>
                <c:pt idx="20" formatCode="0.0">
                  <c:v>219.48742823141293</c:v>
                </c:pt>
                <c:pt idx="21" formatCode="0.0">
                  <c:v>220.26103069873687</c:v>
                </c:pt>
                <c:pt idx="22" formatCode="0.0">
                  <c:v>219.18304476912948</c:v>
                </c:pt>
                <c:pt idx="23" formatCode="0.0">
                  <c:v>218.10505883952209</c:v>
                </c:pt>
                <c:pt idx="24" formatCode="0.0">
                  <c:v>217.02707290991469</c:v>
                </c:pt>
                <c:pt idx="25" formatCode="0.0">
                  <c:v>215.9490869803073</c:v>
                </c:pt>
                <c:pt idx="26" formatCode="0.0">
                  <c:v>214.87110105069985</c:v>
                </c:pt>
                <c:pt idx="27" formatCode="0.0">
                  <c:v>215.17153910928849</c:v>
                </c:pt>
                <c:pt idx="28" formatCode="0.0">
                  <c:v>215.47197716787713</c:v>
                </c:pt>
                <c:pt idx="29" formatCode="0.0">
                  <c:v>215.77241522646577</c:v>
                </c:pt>
                <c:pt idx="30" formatCode="0.0">
                  <c:v>216.07285328505441</c:v>
                </c:pt>
                <c:pt idx="31" formatCode="0.0">
                  <c:v>216.37329134364305</c:v>
                </c:pt>
                <c:pt idx="32" formatCode="0.0">
                  <c:v>215.21198585557369</c:v>
                </c:pt>
                <c:pt idx="33" formatCode="0.0">
                  <c:v>214.05068036750433</c:v>
                </c:pt>
                <c:pt idx="34" formatCode="0.0">
                  <c:v>212.88937487943497</c:v>
                </c:pt>
                <c:pt idx="35" formatCode="0.0">
                  <c:v>211.72806939136561</c:v>
                </c:pt>
                <c:pt idx="36" formatCode="0.0">
                  <c:v>210.56676390329628</c:v>
                </c:pt>
              </c:numCache>
            </c:numRef>
          </c:val>
          <c:extLst xmlns:c16r2="http://schemas.microsoft.com/office/drawing/2015/06/chart">
            <c:ext xmlns:c16="http://schemas.microsoft.com/office/drawing/2014/chart" uri="{C3380CC4-5D6E-409C-BE32-E72D297353CC}">
              <c16:uniqueId val="{00000001-9A85-4BD3-B63D-5A7F9A266CAC}"/>
            </c:ext>
          </c:extLst>
        </c:ser>
        <c:ser>
          <c:idx val="2"/>
          <c:order val="2"/>
          <c:tx>
            <c:strRef>
              <c:f>d.1!$M$17</c:f>
              <c:strCache>
                <c:ptCount val="1"/>
                <c:pt idx="0">
                  <c:v>Road Transport</c:v>
                </c:pt>
              </c:strCache>
            </c:strRef>
          </c:tx>
          <c:spPr>
            <a:solidFill>
              <a:srgbClr val="FFC000"/>
            </a:solidFill>
            <a:ln>
              <a:noFill/>
            </a:ln>
          </c:spPr>
          <c:cat>
            <c:numRef>
              <c:f>d.1!$N$14:$AX$14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d.1!$N$17:$AX$17</c:f>
              <c:numCache>
                <c:formatCode>General</c:formatCode>
                <c:ptCount val="37"/>
                <c:pt idx="4" formatCode="0.0">
                  <c:v>87.47568634887655</c:v>
                </c:pt>
                <c:pt idx="5" formatCode="0.0">
                  <c:v>87.369667726789018</c:v>
                </c:pt>
                <c:pt idx="6" formatCode="0.0">
                  <c:v>87.263649104701486</c:v>
                </c:pt>
                <c:pt idx="7" formatCode="0.0">
                  <c:v>87.157630482613953</c:v>
                </c:pt>
                <c:pt idx="8" formatCode="0.0">
                  <c:v>87.051611860526421</c:v>
                </c:pt>
                <c:pt idx="9" formatCode="0.0">
                  <c:v>86.945593238438889</c:v>
                </c:pt>
                <c:pt idx="10" formatCode="0.0">
                  <c:v>86.839574616351356</c:v>
                </c:pt>
                <c:pt idx="11" formatCode="0.0">
                  <c:v>86.733555994263824</c:v>
                </c:pt>
                <c:pt idx="12" formatCode="0.0">
                  <c:v>86.627537372176292</c:v>
                </c:pt>
                <c:pt idx="13" formatCode="0.0">
                  <c:v>86.521518750088759</c:v>
                </c:pt>
                <c:pt idx="14" formatCode="0.0">
                  <c:v>86.521518750088759</c:v>
                </c:pt>
                <c:pt idx="15" formatCode="0.0">
                  <c:v>84.736985078308265</c:v>
                </c:pt>
                <c:pt idx="16" formatCode="0.0">
                  <c:v>82.952451406527771</c:v>
                </c:pt>
                <c:pt idx="17" formatCode="0.0">
                  <c:v>80.808353983258243</c:v>
                </c:pt>
                <c:pt idx="18" formatCode="0.0">
                  <c:v>78.664256559988715</c:v>
                </c:pt>
                <c:pt idx="19" formatCode="0.0">
                  <c:v>76.520159136719187</c:v>
                </c:pt>
                <c:pt idx="20" formatCode="0.0">
                  <c:v>74.376061713449658</c:v>
                </c:pt>
                <c:pt idx="21" formatCode="0.0">
                  <c:v>72.231964290180144</c:v>
                </c:pt>
                <c:pt idx="22" formatCode="0.0">
                  <c:v>68.683255250694359</c:v>
                </c:pt>
                <c:pt idx="23" formatCode="0.0">
                  <c:v>65.134546211208573</c:v>
                </c:pt>
                <c:pt idx="24" formatCode="0.0">
                  <c:v>61.585837171722794</c:v>
                </c:pt>
                <c:pt idx="25" formatCode="0.0">
                  <c:v>58.037128132237015</c:v>
                </c:pt>
                <c:pt idx="26" formatCode="0.0">
                  <c:v>54.488419092751244</c:v>
                </c:pt>
                <c:pt idx="27" formatCode="0.0">
                  <c:v>51.176299560197194</c:v>
                </c:pt>
                <c:pt idx="28" formatCode="0.0">
                  <c:v>47.864180027643144</c:v>
                </c:pt>
                <c:pt idx="29" formatCode="0.0">
                  <c:v>44.552060495089094</c:v>
                </c:pt>
                <c:pt idx="30" formatCode="0.0">
                  <c:v>41.239940962535044</c:v>
                </c:pt>
                <c:pt idx="31" formatCode="0.0">
                  <c:v>37.927821429980995</c:v>
                </c:pt>
                <c:pt idx="32" formatCode="0.0">
                  <c:v>36.13250262298363</c:v>
                </c:pt>
                <c:pt idx="33" formatCode="0.0">
                  <c:v>34.337183815986265</c:v>
                </c:pt>
                <c:pt idx="34" formatCode="0.0">
                  <c:v>32.5418650089889</c:v>
                </c:pt>
                <c:pt idx="35" formatCode="0.0">
                  <c:v>30.746546201991539</c:v>
                </c:pt>
                <c:pt idx="36" formatCode="0.0">
                  <c:v>28.951227394994181</c:v>
                </c:pt>
              </c:numCache>
            </c:numRef>
          </c:val>
          <c:extLst xmlns:c16r2="http://schemas.microsoft.com/office/drawing/2015/06/chart">
            <c:ext xmlns:c16="http://schemas.microsoft.com/office/drawing/2014/chart" uri="{C3380CC4-5D6E-409C-BE32-E72D297353CC}">
              <c16:uniqueId val="{00000002-9A85-4BD3-B63D-5A7F9A266CAC}"/>
            </c:ext>
          </c:extLst>
        </c:ser>
        <c:ser>
          <c:idx val="3"/>
          <c:order val="3"/>
          <c:tx>
            <c:strRef>
              <c:f>d.1!$M$18</c:f>
              <c:strCache>
                <c:ptCount val="1"/>
                <c:pt idx="0">
                  <c:v>Other (inc aviation &amp; shipping)</c:v>
                </c:pt>
              </c:strCache>
            </c:strRef>
          </c:tx>
          <c:spPr>
            <a:solidFill>
              <a:srgbClr val="C00000"/>
            </a:solidFill>
            <a:ln>
              <a:noFill/>
            </a:ln>
          </c:spPr>
          <c:cat>
            <c:numRef>
              <c:f>d.1!$N$14:$AX$14</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d.1!$N$18:$AX$18</c:f>
              <c:numCache>
                <c:formatCode>General</c:formatCode>
                <c:ptCount val="37"/>
                <c:pt idx="4" formatCode="0.0">
                  <c:v>79.957093034289102</c:v>
                </c:pt>
                <c:pt idx="5" formatCode="0.0">
                  <c:v>83.470934674109188</c:v>
                </c:pt>
                <c:pt idx="6" formatCode="0.0">
                  <c:v>86.984776313929274</c:v>
                </c:pt>
                <c:pt idx="7" formatCode="0.0">
                  <c:v>90.498617953749374</c:v>
                </c:pt>
                <c:pt idx="8" formatCode="0.0">
                  <c:v>94.012459593569474</c:v>
                </c:pt>
                <c:pt idx="9" formatCode="0.0">
                  <c:v>97.52630123338956</c:v>
                </c:pt>
                <c:pt idx="10" formatCode="0.0">
                  <c:v>101.04014287320965</c:v>
                </c:pt>
                <c:pt idx="11" formatCode="0.0">
                  <c:v>104.55398451302975</c:v>
                </c:pt>
                <c:pt idx="12" formatCode="0.0">
                  <c:v>108.06782615284985</c:v>
                </c:pt>
                <c:pt idx="13" formatCode="0.0">
                  <c:v>111.58166779266993</c:v>
                </c:pt>
                <c:pt idx="14" formatCode="0.0">
                  <c:v>111.58166779266993</c:v>
                </c:pt>
                <c:pt idx="15" formatCode="0.0">
                  <c:v>112.06942284630875</c:v>
                </c:pt>
                <c:pt idx="16" formatCode="0.0">
                  <c:v>112.55717789994756</c:v>
                </c:pt>
                <c:pt idx="17" formatCode="0.0">
                  <c:v>113.05473408160094</c:v>
                </c:pt>
                <c:pt idx="18" formatCode="0.0">
                  <c:v>113.55229026325432</c:v>
                </c:pt>
                <c:pt idx="19" formatCode="0.0">
                  <c:v>114.0498464449077</c:v>
                </c:pt>
                <c:pt idx="20" formatCode="0.0">
                  <c:v>114.54740262656108</c:v>
                </c:pt>
                <c:pt idx="21" formatCode="0.0">
                  <c:v>115.04495880821446</c:v>
                </c:pt>
                <c:pt idx="22" formatCode="0.0">
                  <c:v>115.8097128124287</c:v>
                </c:pt>
                <c:pt idx="23" formatCode="0.0">
                  <c:v>116.57446681664294</c:v>
                </c:pt>
                <c:pt idx="24" formatCode="0.0">
                  <c:v>117.33922082085718</c:v>
                </c:pt>
                <c:pt idx="25" formatCode="0.0">
                  <c:v>118.10397482507142</c:v>
                </c:pt>
                <c:pt idx="26" formatCode="0.0">
                  <c:v>118.86872882928566</c:v>
                </c:pt>
                <c:pt idx="27" formatCode="0.0">
                  <c:v>119.00709814735268</c:v>
                </c:pt>
                <c:pt idx="28" formatCode="0.0">
                  <c:v>119.14546746541967</c:v>
                </c:pt>
                <c:pt idx="29" formatCode="0.0">
                  <c:v>119.28383678348669</c:v>
                </c:pt>
                <c:pt idx="30" formatCode="0.0">
                  <c:v>119.42220610155368</c:v>
                </c:pt>
                <c:pt idx="31" formatCode="0.0">
                  <c:v>119.5605754196207</c:v>
                </c:pt>
                <c:pt idx="32" formatCode="0.0">
                  <c:v>119.87003452889584</c:v>
                </c:pt>
                <c:pt idx="33" formatCode="0.0">
                  <c:v>120.17949363817098</c:v>
                </c:pt>
                <c:pt idx="34" formatCode="0.0">
                  <c:v>120.48895274744613</c:v>
                </c:pt>
                <c:pt idx="35" formatCode="0.0">
                  <c:v>120.79841185672129</c:v>
                </c:pt>
                <c:pt idx="36" formatCode="0.0">
                  <c:v>121.10787096599643</c:v>
                </c:pt>
              </c:numCache>
            </c:numRef>
          </c:val>
          <c:extLst xmlns:c16r2="http://schemas.microsoft.com/office/drawing/2015/06/chart">
            <c:ext xmlns:c16="http://schemas.microsoft.com/office/drawing/2014/chart" uri="{C3380CC4-5D6E-409C-BE32-E72D297353CC}">
              <c16:uniqueId val="{00000003-9A85-4BD3-B63D-5A7F9A266CAC}"/>
            </c:ext>
          </c:extLst>
        </c:ser>
        <c:dLbls>
          <c:showLegendKey val="0"/>
          <c:showVal val="0"/>
          <c:showCatName val="0"/>
          <c:showSerName val="0"/>
          <c:showPercent val="0"/>
          <c:showBubbleSize val="0"/>
        </c:dLbls>
        <c:axId val="122703232"/>
        <c:axId val="122705024"/>
      </c:areaChart>
      <c:dateAx>
        <c:axId val="122703232"/>
        <c:scaling>
          <c:orientation val="minMax"/>
        </c:scaling>
        <c:delete val="0"/>
        <c:axPos val="b"/>
        <c:numFmt formatCode="yyyy" sourceLinked="1"/>
        <c:majorTickMark val="out"/>
        <c:minorTickMark val="none"/>
        <c:tickLblPos val="nextTo"/>
        <c:txPr>
          <a:bodyPr/>
          <a:lstStyle/>
          <a:p>
            <a:pPr>
              <a:defRPr sz="1100"/>
            </a:pPr>
            <a:endParaRPr lang="en-US"/>
          </a:p>
        </c:txPr>
        <c:crossAx val="122705024"/>
        <c:crosses val="autoZero"/>
        <c:auto val="1"/>
        <c:lblOffset val="100"/>
        <c:baseTimeUnit val="days"/>
        <c:majorUnit val="5"/>
      </c:dateAx>
      <c:valAx>
        <c:axId val="122705024"/>
        <c:scaling>
          <c:orientation val="minMax"/>
          <c:max val="600"/>
        </c:scaling>
        <c:delete val="0"/>
        <c:axPos val="l"/>
        <c:majorGridlines>
          <c:spPr>
            <a:ln>
              <a:solidFill>
                <a:schemeClr val="bg1">
                  <a:lumMod val="75000"/>
                </a:schemeClr>
              </a:solidFill>
            </a:ln>
          </c:spPr>
        </c:majorGridlines>
        <c:title>
          <c:tx>
            <c:rich>
              <a:bodyPr rot="-5400000" vert="horz"/>
              <a:lstStyle/>
              <a:p>
                <a:pPr>
                  <a:defRPr sz="1100"/>
                </a:pPr>
                <a:r>
                  <a:rPr lang="en-US" sz="1100"/>
                  <a:t>Carbon dioxide equivalent (Mt)</a:t>
                </a:r>
              </a:p>
            </c:rich>
          </c:tx>
          <c:overlay val="0"/>
        </c:title>
        <c:numFmt formatCode="General" sourceLinked="1"/>
        <c:majorTickMark val="out"/>
        <c:minorTickMark val="none"/>
        <c:tickLblPos val="nextTo"/>
        <c:crossAx val="122703232"/>
        <c:crosses val="autoZero"/>
        <c:crossBetween val="midCat"/>
      </c:valAx>
    </c:plotArea>
    <c:legend>
      <c:legendPos val="b"/>
      <c:overlay val="0"/>
      <c:txPr>
        <a:bodyPr/>
        <a:lstStyle/>
        <a:p>
          <a:pPr>
            <a:defRPr sz="1100"/>
          </a:pPr>
          <a:endParaRPr lang="en-US"/>
        </a:p>
      </c:txPr>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820775470817063E-2"/>
          <c:y val="4.7599226945506411E-2"/>
          <c:w val="0.86704395462748141"/>
          <c:h val="0.78512356223551494"/>
        </c:manualLayout>
      </c:layout>
      <c:lineChart>
        <c:grouping val="standard"/>
        <c:varyColors val="0"/>
        <c:ser>
          <c:idx val="2"/>
          <c:order val="0"/>
          <c:tx>
            <c:strRef>
              <c:f>'CP3'!$L$8</c:f>
              <c:strCache>
                <c:ptCount val="1"/>
                <c:pt idx="0">
                  <c:v>History</c:v>
                </c:pt>
              </c:strCache>
            </c:strRef>
          </c:tx>
          <c:spPr>
            <a:ln>
              <a:solidFill>
                <a:schemeClr val="tx1"/>
              </a:solidFill>
            </a:ln>
          </c:spPr>
          <c:marker>
            <c:symbol val="none"/>
          </c:marker>
          <c:cat>
            <c:numRef>
              <c:f>'CP3'!$M$7:$BA$7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'CP3'!$M$8:$AL$8</c:f>
              <c:numCache>
                <c:formatCode>0.0</c:formatCode>
                <c:ptCount val="26"/>
                <c:pt idx="0">
                  <c:v>97.701606538637463</c:v>
                </c:pt>
                <c:pt idx="1">
                  <c:v>125.95529242607071</c:v>
                </c:pt>
                <c:pt idx="2">
                  <c:v>95.880715842180209</c:v>
                </c:pt>
                <c:pt idx="3">
                  <c:v>80.605693762666732</c:v>
                </c:pt>
                <c:pt idx="4">
                  <c:v>75.5</c:v>
                </c:pt>
                <c:pt idx="5">
                  <c:v>56.75</c:v>
                </c:pt>
                <c:pt idx="6">
                  <c:v>59.41</c:v>
                </c:pt>
                <c:pt idx="7">
                  <c:v>90.833333333333329</c:v>
                </c:pt>
              </c:numCache>
            </c:numRef>
          </c:val>
          <c:smooth val="0"/>
          <c:extLst xmlns:c16r2="http://schemas.microsoft.com/office/drawing/2015/06/chart">
            <c:ext xmlns:c16="http://schemas.microsoft.com/office/drawing/2014/chart" uri="{C3380CC4-5D6E-409C-BE32-E72D297353CC}">
              <c16:uniqueId val="{00000003-BBC3-4F5F-995C-816F350A0DBD}"/>
            </c:ext>
          </c:extLst>
        </c:ser>
        <c:ser>
          <c:idx val="3"/>
          <c:order val="1"/>
          <c:tx>
            <c:strRef>
              <c:f>'CP3'!$L$9</c:f>
              <c:strCache>
                <c:ptCount val="1"/>
                <c:pt idx="0">
                  <c:v>High Case</c:v>
                </c:pt>
              </c:strCache>
            </c:strRef>
          </c:tx>
          <c:spPr>
            <a:ln>
              <a:solidFill>
                <a:srgbClr val="FF0000"/>
              </a:solidFill>
            </a:ln>
          </c:spPr>
          <c:marker>
            <c:symbol val="none"/>
          </c:marker>
          <c:cat>
            <c:numRef>
              <c:f>'CP3'!$M$7:$BA$7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'CP3'!$M$9:$BA$9</c:f>
              <c:numCache>
                <c:formatCode>0.0</c:formatCode>
                <c:ptCount val="41"/>
                <c:pt idx="7">
                  <c:v>90.833333333333329</c:v>
                </c:pt>
                <c:pt idx="8">
                  <c:v>83.31339313248445</c:v>
                </c:pt>
                <c:pt idx="9">
                  <c:v>80.442261657520177</c:v>
                </c:pt>
                <c:pt idx="10">
                  <c:v>82.188385654107506</c:v>
                </c:pt>
                <c:pt idx="11">
                  <c:v>86.248558368801966</c:v>
                </c:pt>
                <c:pt idx="12">
                  <c:v>91.681037742583541</c:v>
                </c:pt>
                <c:pt idx="13">
                  <c:v>98.00523861358063</c:v>
                </c:pt>
                <c:pt idx="14">
                  <c:v>103.93388758495001</c:v>
                </c:pt>
                <c:pt idx="15">
                  <c:v>108.84720509047027</c:v>
                </c:pt>
                <c:pt idx="16">
                  <c:v>113.18335575661621</c:v>
                </c:pt>
                <c:pt idx="17">
                  <c:v>117.53778153878328</c:v>
                </c:pt>
                <c:pt idx="18">
                  <c:v>121.56206822739297</c:v>
                </c:pt>
                <c:pt idx="19">
                  <c:v>124.62729869821328</c:v>
                </c:pt>
                <c:pt idx="20">
                  <c:v>126.85765949422898</c:v>
                </c:pt>
                <c:pt idx="21">
                  <c:v>128.91515852560789</c:v>
                </c:pt>
                <c:pt idx="22">
                  <c:v>131.48594912189361</c:v>
                </c:pt>
                <c:pt idx="23">
                  <c:v>133.53546374396407</c:v>
                </c:pt>
                <c:pt idx="24">
                  <c:v>135.39480244262845</c:v>
                </c:pt>
                <c:pt idx="25">
                  <c:v>136.49239644661134</c:v>
                </c:pt>
                <c:pt idx="26">
                  <c:v>137.17572095219643</c:v>
                </c:pt>
                <c:pt idx="27">
                  <c:v>137.27078300520893</c:v>
                </c:pt>
                <c:pt idx="28">
                  <c:v>137.36591093572406</c:v>
                </c:pt>
                <c:pt idx="29">
                  <c:v>137.46110478939462</c:v>
                </c:pt>
                <c:pt idx="30">
                  <c:v>137.55636461190502</c:v>
                </c:pt>
                <c:pt idx="31">
                  <c:v>137.65169044897132</c:v>
                </c:pt>
                <c:pt idx="32">
                  <c:v>137.74708234634124</c:v>
                </c:pt>
                <c:pt idx="33">
                  <c:v>137.84254034979423</c:v>
                </c:pt>
                <c:pt idx="34">
                  <c:v>137.93806450514148</c:v>
                </c:pt>
                <c:pt idx="35">
                  <c:v>138.03365485822587</c:v>
                </c:pt>
                <c:pt idx="36">
                  <c:v>138.12931145492212</c:v>
                </c:pt>
                <c:pt idx="37">
                  <c:v>138.22503434113665</c:v>
                </c:pt>
                <c:pt idx="38">
                  <c:v>138.32082356280782</c:v>
                </c:pt>
                <c:pt idx="39">
                  <c:v>138.41667916590566</c:v>
                </c:pt>
                <c:pt idx="40">
                  <c:v>138.46461803102395</c:v>
                </c:pt>
              </c:numCache>
            </c:numRef>
          </c:val>
          <c:smooth val="0"/>
          <c:extLst xmlns:c16r2="http://schemas.microsoft.com/office/drawing/2015/06/chart">
            <c:ext xmlns:c16="http://schemas.microsoft.com/office/drawing/2014/chart" uri="{C3380CC4-5D6E-409C-BE32-E72D297353CC}">
              <c16:uniqueId val="{00000000-BBC3-4F5F-995C-816F350A0DBD}"/>
            </c:ext>
          </c:extLst>
        </c:ser>
        <c:ser>
          <c:idx val="4"/>
          <c:order val="2"/>
          <c:tx>
            <c:strRef>
              <c:f>'CP3'!$L$10</c:f>
              <c:strCache>
                <c:ptCount val="1"/>
                <c:pt idx="0">
                  <c:v>Base Case</c:v>
                </c:pt>
              </c:strCache>
            </c:strRef>
          </c:tx>
          <c:marker>
            <c:symbol val="none"/>
          </c:marker>
          <c:cat>
            <c:numRef>
              <c:f>'CP3'!$M$7:$BA$7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'CP3'!$M$10:$BA$10</c:f>
              <c:numCache>
                <c:formatCode>0.0</c:formatCode>
                <c:ptCount val="41"/>
                <c:pt idx="7">
                  <c:v>90.833333333333329</c:v>
                </c:pt>
                <c:pt idx="8">
                  <c:v>80.517689408271849</c:v>
                </c:pt>
                <c:pt idx="9">
                  <c:v>74.572027429630893</c:v>
                </c:pt>
                <c:pt idx="10">
                  <c:v>73.392987982259058</c:v>
                </c:pt>
                <c:pt idx="11">
                  <c:v>73.929389267271674</c:v>
                </c:pt>
                <c:pt idx="12">
                  <c:v>75.538098394353923</c:v>
                </c:pt>
                <c:pt idx="13">
                  <c:v>77.768378224926735</c:v>
                </c:pt>
                <c:pt idx="14">
                  <c:v>79.977095868675278</c:v>
                </c:pt>
                <c:pt idx="15">
                  <c:v>81.575507289446946</c:v>
                </c:pt>
                <c:pt idx="16">
                  <c:v>82.589446625926044</c:v>
                </c:pt>
                <c:pt idx="17">
                  <c:v>83.577259523289086</c:v>
                </c:pt>
                <c:pt idx="18">
                  <c:v>84.912180704062123</c:v>
                </c:pt>
                <c:pt idx="19">
                  <c:v>86.151050159183157</c:v>
                </c:pt>
                <c:pt idx="20">
                  <c:v>87.265605473606072</c:v>
                </c:pt>
                <c:pt idx="21">
                  <c:v>88.189901012223302</c:v>
                </c:pt>
                <c:pt idx="22">
                  <c:v>89.224233333799717</c:v>
                </c:pt>
                <c:pt idx="23">
                  <c:v>89.904464843312539</c:v>
                </c:pt>
                <c:pt idx="24">
                  <c:v>90.301105428161165</c:v>
                </c:pt>
                <c:pt idx="25">
                  <c:v>90.61538936392968</c:v>
                </c:pt>
                <c:pt idx="26">
                  <c:v>90.986205598696145</c:v>
                </c:pt>
                <c:pt idx="27">
                  <c:v>91.388312350205481</c:v>
                </c:pt>
                <c:pt idx="28">
                  <c:v>91.792196182521138</c:v>
                </c:pt>
                <c:pt idx="29">
                  <c:v>92.197864949319253</c:v>
                </c:pt>
                <c:pt idx="30">
                  <c:v>92.605326538984627</c:v>
                </c:pt>
                <c:pt idx="31">
                  <c:v>93.014588874764328</c:v>
                </c:pt>
                <c:pt idx="32">
                  <c:v>93.425659914921468</c:v>
                </c:pt>
                <c:pt idx="33">
                  <c:v>93.838547652890227</c:v>
                </c:pt>
                <c:pt idx="34">
                  <c:v>94.253260117431111</c:v>
                </c:pt>
                <c:pt idx="35">
                  <c:v>94.669805372787138</c:v>
                </c:pt>
                <c:pt idx="36">
                  <c:v>95.088191518840674</c:v>
                </c:pt>
                <c:pt idx="37">
                  <c:v>95.50842669127087</c:v>
                </c:pt>
                <c:pt idx="38">
                  <c:v>95.930519061711962</c:v>
                </c:pt>
                <c:pt idx="39">
                  <c:v>96.354476837912088</c:v>
                </c:pt>
                <c:pt idx="40">
                  <c:v>96.566766624956784</c:v>
                </c:pt>
              </c:numCache>
            </c:numRef>
          </c:val>
          <c:smooth val="0"/>
          <c:extLst xmlns:c16r2="http://schemas.microsoft.com/office/drawing/2015/06/chart">
            <c:ext xmlns:c16="http://schemas.microsoft.com/office/drawing/2014/chart" uri="{C3380CC4-5D6E-409C-BE32-E72D297353CC}">
              <c16:uniqueId val="{00000001-BBC3-4F5F-995C-816F350A0DBD}"/>
            </c:ext>
          </c:extLst>
        </c:ser>
        <c:ser>
          <c:idx val="5"/>
          <c:order val="3"/>
          <c:tx>
            <c:strRef>
              <c:f>'CP3'!$L$11</c:f>
              <c:strCache>
                <c:ptCount val="1"/>
                <c:pt idx="0">
                  <c:v>Low Case</c:v>
                </c:pt>
              </c:strCache>
            </c:strRef>
          </c:tx>
          <c:marker>
            <c:symbol val="none"/>
          </c:marker>
          <c:cat>
            <c:numRef>
              <c:f>'CP3'!$M$7:$BA$7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'CP3'!$M$11:$BA$11</c:f>
              <c:numCache>
                <c:formatCode>0.0</c:formatCode>
                <c:ptCount val="41"/>
                <c:pt idx="7">
                  <c:v>90.833333333333329</c:v>
                </c:pt>
                <c:pt idx="8">
                  <c:v>77.977567388127866</c:v>
                </c:pt>
                <c:pt idx="9">
                  <c:v>70.408617199926383</c:v>
                </c:pt>
                <c:pt idx="10">
                  <c:v>68.225755126536527</c:v>
                </c:pt>
                <c:pt idx="11">
                  <c:v>66.422872192220254</c:v>
                </c:pt>
                <c:pt idx="12">
                  <c:v>64.874110430583414</c:v>
                </c:pt>
                <c:pt idx="13">
                  <c:v>63.284622907283286</c:v>
                </c:pt>
                <c:pt idx="14">
                  <c:v>61.52558151684557</c:v>
                </c:pt>
                <c:pt idx="15">
                  <c:v>59.772480404568206</c:v>
                </c:pt>
                <c:pt idx="16">
                  <c:v>58.323701543063123</c:v>
                </c:pt>
                <c:pt idx="17">
                  <c:v>57.414980371339631</c:v>
                </c:pt>
                <c:pt idx="18">
                  <c:v>56.772115285481199</c:v>
                </c:pt>
                <c:pt idx="19">
                  <c:v>56.159935745667475</c:v>
                </c:pt>
                <c:pt idx="20">
                  <c:v>55.93834045973491</c:v>
                </c:pt>
                <c:pt idx="21">
                  <c:v>56.037612817542538</c:v>
                </c:pt>
                <c:pt idx="22">
                  <c:v>56.381531031600055</c:v>
                </c:pt>
                <c:pt idx="23">
                  <c:v>56.371490815981495</c:v>
                </c:pt>
                <c:pt idx="24">
                  <c:v>56.381531031600055</c:v>
                </c:pt>
                <c:pt idx="25">
                  <c:v>56.471438737366924</c:v>
                </c:pt>
                <c:pt idx="26">
                  <c:v>56.63117442188954</c:v>
                </c:pt>
                <c:pt idx="27">
                  <c:v>56.642113642677565</c:v>
                </c:pt>
                <c:pt idx="28">
                  <c:v>56.653054976551743</c:v>
                </c:pt>
                <c:pt idx="29">
                  <c:v>56.663998423920276</c:v>
                </c:pt>
                <c:pt idx="30">
                  <c:v>56.674943985191419</c:v>
                </c:pt>
                <c:pt idx="31">
                  <c:v>56.685891660773486</c:v>
                </c:pt>
                <c:pt idx="32">
                  <c:v>56.696841451074903</c:v>
                </c:pt>
                <c:pt idx="33">
                  <c:v>56.707793356504169</c:v>
                </c:pt>
                <c:pt idx="34">
                  <c:v>56.718747377469839</c:v>
                </c:pt>
                <c:pt idx="35">
                  <c:v>56.729703514380567</c:v>
                </c:pt>
                <c:pt idx="36">
                  <c:v>56.740661767645101</c:v>
                </c:pt>
                <c:pt idx="37">
                  <c:v>56.751622137672229</c:v>
                </c:pt>
                <c:pt idx="38">
                  <c:v>56.76258462487084</c:v>
                </c:pt>
                <c:pt idx="39">
                  <c:v>56.773549229649895</c:v>
                </c:pt>
                <c:pt idx="40">
                  <c:v>56.779031884969498</c:v>
                </c:pt>
              </c:numCache>
            </c:numRef>
          </c:val>
          <c:smooth val="0"/>
          <c:extLst xmlns:c16r2="http://schemas.microsoft.com/office/drawing/2015/06/chart">
            <c:ext xmlns:c16="http://schemas.microsoft.com/office/drawing/2014/chart" uri="{C3380CC4-5D6E-409C-BE32-E72D297353CC}">
              <c16:uniqueId val="{00000002-BBC3-4F5F-995C-816F350A0DBD}"/>
            </c:ext>
          </c:extLst>
        </c:ser>
        <c:dLbls>
          <c:showLegendKey val="0"/>
          <c:showVal val="0"/>
          <c:showCatName val="0"/>
          <c:showSerName val="0"/>
          <c:showPercent val="0"/>
          <c:showBubbleSize val="0"/>
        </c:dLbls>
        <c:marker val="1"/>
        <c:smooth val="0"/>
        <c:axId val="62637952"/>
        <c:axId val="62639488"/>
      </c:lineChart>
      <c:dateAx>
        <c:axId val="62637952"/>
        <c:scaling>
          <c:orientation val="minMax"/>
          <c:max val="2050"/>
        </c:scaling>
        <c:delete val="0"/>
        <c:axPos val="b"/>
        <c:numFmt formatCode="General" sourceLinked="1"/>
        <c:majorTickMark val="out"/>
        <c:minorTickMark val="none"/>
        <c:tickLblPos val="nextTo"/>
        <c:txPr>
          <a:bodyPr rot="0" vert="horz"/>
          <a:lstStyle/>
          <a:p>
            <a:pPr>
              <a:defRPr/>
            </a:pPr>
            <a:endParaRPr lang="en-US"/>
          </a:p>
        </c:txPr>
        <c:crossAx val="62639488"/>
        <c:crosses val="autoZero"/>
        <c:auto val="0"/>
        <c:lblOffset val="100"/>
        <c:baseTimeUnit val="days"/>
        <c:majorUnit val="5"/>
        <c:majorTimeUnit val="days"/>
        <c:minorUnit val="1"/>
      </c:dateAx>
      <c:valAx>
        <c:axId val="62639488"/>
        <c:scaling>
          <c:orientation val="minMax"/>
        </c:scaling>
        <c:delete val="0"/>
        <c:axPos val="l"/>
        <c:majorGridlines>
          <c:spPr>
            <a:ln>
              <a:solidFill>
                <a:sysClr val="window" lastClr="FFFFFF">
                  <a:lumMod val="75000"/>
                </a:sysClr>
              </a:solidFill>
            </a:ln>
          </c:spPr>
        </c:majorGridlines>
        <c:title>
          <c:tx>
            <c:strRef>
              <c:f>'CP3'!$L$6</c:f>
              <c:strCache>
                <c:ptCount val="1"/>
                <c:pt idx="0">
                  <c:v>Wholesale coal price ($/Tonne)</c:v>
                </c:pt>
              </c:strCache>
            </c:strRef>
          </c:tx>
          <c:overlay val="0"/>
          <c:txPr>
            <a:bodyPr rot="-5400000" vert="horz"/>
            <a:lstStyle/>
            <a:p>
              <a:pPr>
                <a:defRPr/>
              </a:pPr>
              <a:endParaRPr lang="en-US"/>
            </a:p>
          </c:txPr>
        </c:title>
        <c:numFmt formatCode="0" sourceLinked="0"/>
        <c:majorTickMark val="out"/>
        <c:minorTickMark val="none"/>
        <c:tickLblPos val="nextTo"/>
        <c:crossAx val="62637952"/>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05745941583258E-2"/>
          <c:y val="7.2777037247125489E-2"/>
          <c:w val="0.87083738996158755"/>
          <c:h val="0.70104524627720499"/>
        </c:manualLayout>
      </c:layout>
      <c:barChart>
        <c:barDir val="col"/>
        <c:grouping val="stacked"/>
        <c:varyColors val="0"/>
        <c:ser>
          <c:idx val="0"/>
          <c:order val="0"/>
          <c:tx>
            <c:strRef>
              <c:f>'4.1a'!$P$24</c:f>
              <c:strCache>
                <c:ptCount val="1"/>
                <c:pt idx="0">
                  <c:v>Elec: Industrial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'4.1a'!$R$24:$AZ$24</c:f>
              <c:numCache>
                <c:formatCode>General</c:formatCode>
                <c:ptCount val="35"/>
                <c:pt idx="2" formatCode="0">
                  <c:v>0</c:v>
                </c:pt>
                <c:pt idx="3" formatCode="0">
                  <c:v>-0.85259800000000041</c:v>
                </c:pt>
                <c:pt idx="4" formatCode="0">
                  <c:v>-1.2233209999999985</c:v>
                </c:pt>
                <c:pt idx="5" formatCode="0">
                  <c:v>-1.1633870000000002</c:v>
                </c:pt>
                <c:pt idx="6" formatCode="0">
                  <c:v>-1.3981950000000012</c:v>
                </c:pt>
                <c:pt idx="7" formatCode="0">
                  <c:v>-1.5604829999999907</c:v>
                </c:pt>
                <c:pt idx="8" formatCode="0">
                  <c:v>-1.6744199999999978</c:v>
                </c:pt>
                <c:pt idx="9" formatCode="0">
                  <c:v>-1.6772919999999942</c:v>
                </c:pt>
                <c:pt idx="10" formatCode="0">
                  <c:v>-1.7406780000000026</c:v>
                </c:pt>
                <c:pt idx="11" formatCode="0">
                  <c:v>-1.738664</c:v>
                </c:pt>
                <c:pt idx="12" formatCode="0">
                  <c:v>-1.6614179999999976</c:v>
                </c:pt>
                <c:pt idx="13" formatCode="0">
                  <c:v>-1.5329410000000081</c:v>
                </c:pt>
                <c:pt idx="14" formatCode="0">
                  <c:v>-1.4992770000000064</c:v>
                </c:pt>
                <c:pt idx="15" formatCode="0">
                  <c:v>-1.4093429999999927</c:v>
                </c:pt>
                <c:pt idx="16" formatCode="0">
                  <c:v>-1.0893760000000015</c:v>
                </c:pt>
                <c:pt idx="17" formatCode="0">
                  <c:v>-0.70677399999999579</c:v>
                </c:pt>
                <c:pt idx="18" formatCode="0">
                  <c:v>-0.31522999999999968</c:v>
                </c:pt>
                <c:pt idx="19" formatCode="0">
                  <c:v>9.2766999999994937E-2</c:v>
                </c:pt>
                <c:pt idx="20" formatCode="0">
                  <c:v>0.48457600000000411</c:v>
                </c:pt>
                <c:pt idx="21" formatCode="0">
                  <c:v>0.92194500000000801</c:v>
                </c:pt>
                <c:pt idx="22" formatCode="0">
                  <c:v>1.36578200000001</c:v>
                </c:pt>
                <c:pt idx="23" formatCode="0">
                  <c:v>1.7965690000000052</c:v>
                </c:pt>
                <c:pt idx="24" formatCode="0">
                  <c:v>2.2302520000000072</c:v>
                </c:pt>
                <c:pt idx="25" formatCode="0">
                  <c:v>2.6134679999999975</c:v>
                </c:pt>
                <c:pt idx="26" formatCode="0">
                  <c:v>3.1052130000000062</c:v>
                </c:pt>
                <c:pt idx="27" formatCode="0">
                  <c:v>3.5591110000000015</c:v>
                </c:pt>
                <c:pt idx="28" formatCode="0">
                  <c:v>4.1446540000000027</c:v>
                </c:pt>
                <c:pt idx="29" formatCode="0">
                  <c:v>4.7340269999999975</c:v>
                </c:pt>
                <c:pt idx="30" formatCode="0">
                  <c:v>5.304316</c:v>
                </c:pt>
                <c:pt idx="31" formatCode="0">
                  <c:v>5.9164990000000159</c:v>
                </c:pt>
                <c:pt idx="32" formatCode="0">
                  <c:v>6.6488509999999934</c:v>
                </c:pt>
                <c:pt idx="33" formatCode="0">
                  <c:v>7.3395560000000017</c:v>
                </c:pt>
                <c:pt idx="34" formatCode="0">
                  <c:v>8.0660670000000181</c:v>
                </c:pt>
              </c:numCache>
            </c:numRef>
          </c:val>
          <c:extLst xmlns:c16r2="http://schemas.microsoft.com/office/drawing/2015/06/chart">
            <c:ext xmlns:c16="http://schemas.microsoft.com/office/drawing/2014/chart" uri="{C3380CC4-5D6E-409C-BE32-E72D297353CC}">
              <c16:uniqueId val="{00000000-23D3-448E-BFDB-06623B213B3A}"/>
            </c:ext>
          </c:extLst>
        </c:ser>
        <c:ser>
          <c:idx val="1"/>
          <c:order val="1"/>
          <c:tx>
            <c:strRef>
              <c:f>'4.1a'!$P$25</c:f>
              <c:strCache>
                <c:ptCount val="1"/>
                <c:pt idx="0">
                  <c:v>Elec: Commercial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'4.1a'!$R$25:$AZ$25</c:f>
              <c:numCache>
                <c:formatCode>General</c:formatCode>
                <c:ptCount val="35"/>
                <c:pt idx="2" formatCode="0">
                  <c:v>0</c:v>
                </c:pt>
                <c:pt idx="3" formatCode="0">
                  <c:v>-0.8784955403439767</c:v>
                </c:pt>
                <c:pt idx="4" formatCode="0">
                  <c:v>-0.34904828626392259</c:v>
                </c:pt>
                <c:pt idx="5" formatCode="0">
                  <c:v>0.39836924104093896</c:v>
                </c:pt>
                <c:pt idx="6" formatCode="0">
                  <c:v>-0.18555739239195645</c:v>
                </c:pt>
                <c:pt idx="7" formatCode="0">
                  <c:v>-0.77101615931921685</c:v>
                </c:pt>
                <c:pt idx="8" formatCode="0">
                  <c:v>-1.3157269671645651</c:v>
                </c:pt>
                <c:pt idx="9" formatCode="0">
                  <c:v>-1.8357345570597232</c:v>
                </c:pt>
                <c:pt idx="10" formatCode="0">
                  <c:v>-2.5892958061540554</c:v>
                </c:pt>
                <c:pt idx="11" formatCode="0">
                  <c:v>-3.3383019665934341</c:v>
                </c:pt>
                <c:pt idx="12" formatCode="0">
                  <c:v>-4.0828075720680772</c:v>
                </c:pt>
                <c:pt idx="13" formatCode="0">
                  <c:v>-4.9148164944317188</c:v>
                </c:pt>
                <c:pt idx="14" formatCode="0">
                  <c:v>-5.8506171425485576</c:v>
                </c:pt>
                <c:pt idx="15" formatCode="0">
                  <c:v>-6.6719600039162401</c:v>
                </c:pt>
                <c:pt idx="16" formatCode="0">
                  <c:v>-6.8535303848113358</c:v>
                </c:pt>
                <c:pt idx="17" formatCode="0">
                  <c:v>-7.0036355239743102</c:v>
                </c:pt>
                <c:pt idx="18" formatCode="0">
                  <c:v>-7.1020101696760207</c:v>
                </c:pt>
                <c:pt idx="19" formatCode="0">
                  <c:v>-7.2147594525747536</c:v>
                </c:pt>
                <c:pt idx="20" formatCode="0">
                  <c:v>-7.3001090260957255</c:v>
                </c:pt>
                <c:pt idx="21" formatCode="0">
                  <c:v>-7.3755835716082174</c:v>
                </c:pt>
                <c:pt idx="22" formatCode="0">
                  <c:v>-7.4278692802505901</c:v>
                </c:pt>
                <c:pt idx="23" formatCode="0">
                  <c:v>-7.4327677194275026</c:v>
                </c:pt>
                <c:pt idx="24" formatCode="0">
                  <c:v>-7.4518666301005112</c:v>
                </c:pt>
                <c:pt idx="25" formatCode="0">
                  <c:v>-7.4632384993254419</c:v>
                </c:pt>
                <c:pt idx="26" formatCode="0">
                  <c:v>-7.2325573373945247</c:v>
                </c:pt>
                <c:pt idx="27" formatCode="0">
                  <c:v>-6.9757909844277464</c:v>
                </c:pt>
                <c:pt idx="28" formatCode="0">
                  <c:v>-6.6657660872791809</c:v>
                </c:pt>
                <c:pt idx="29" formatCode="0">
                  <c:v>-6.3449190253519419</c:v>
                </c:pt>
                <c:pt idx="30" formatCode="0">
                  <c:v>-6.0210944027033406</c:v>
                </c:pt>
                <c:pt idx="31" formatCode="0">
                  <c:v>-5.6506690562441975</c:v>
                </c:pt>
                <c:pt idx="32" formatCode="0">
                  <c:v>-5.2864592959366092</c:v>
                </c:pt>
                <c:pt idx="33" formatCode="0">
                  <c:v>-4.8704567779826675</c:v>
                </c:pt>
                <c:pt idx="34" formatCode="0">
                  <c:v>-4.4593286647064758</c:v>
                </c:pt>
              </c:numCache>
            </c:numRef>
          </c:val>
          <c:extLst xmlns:c16r2="http://schemas.microsoft.com/office/drawing/2015/06/chart">
            <c:ext xmlns:c16="http://schemas.microsoft.com/office/drawing/2014/chart" uri="{C3380CC4-5D6E-409C-BE32-E72D297353CC}">
              <c16:uniqueId val="{00000001-23D3-448E-BFDB-06623B213B3A}"/>
            </c:ext>
          </c:extLst>
        </c:ser>
        <c:ser>
          <c:idx val="2"/>
          <c:order val="2"/>
          <c:tx>
            <c:strRef>
              <c:f>'4.1a'!$P$26</c:f>
              <c:strCache>
                <c:ptCount val="1"/>
                <c:pt idx="0">
                  <c:v>Elec: Residential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'4.1a'!$R$26:$AZ$26</c:f>
              <c:numCache>
                <c:formatCode>General</c:formatCode>
                <c:ptCount val="35"/>
                <c:pt idx="2" formatCode="0">
                  <c:v>0</c:v>
                </c:pt>
                <c:pt idx="3" formatCode="0">
                  <c:v>-8.0763248886086103E-2</c:v>
                </c:pt>
                <c:pt idx="4" formatCode="0">
                  <c:v>-0.63092751384010626</c:v>
                </c:pt>
                <c:pt idx="5" formatCode="0">
                  <c:v>-2.9229730693358533</c:v>
                </c:pt>
                <c:pt idx="6" formatCode="0">
                  <c:v>-4.7404473966203255</c:v>
                </c:pt>
                <c:pt idx="7" formatCode="0">
                  <c:v>-6.2316204030771019</c:v>
                </c:pt>
                <c:pt idx="8" formatCode="0">
                  <c:v>-7.4617418569280289</c:v>
                </c:pt>
                <c:pt idx="9" formatCode="0">
                  <c:v>-8.9704828357168793</c:v>
                </c:pt>
                <c:pt idx="10" formatCode="0">
                  <c:v>-9.9045900753270644</c:v>
                </c:pt>
                <c:pt idx="11" formatCode="0">
                  <c:v>-10.626276098024164</c:v>
                </c:pt>
                <c:pt idx="12" formatCode="0">
                  <c:v>-10.696762920030494</c:v>
                </c:pt>
                <c:pt idx="13" formatCode="0">
                  <c:v>-10.612699816696164</c:v>
                </c:pt>
                <c:pt idx="14" formatCode="0">
                  <c:v>-10.34482008080775</c:v>
                </c:pt>
                <c:pt idx="15" formatCode="0">
                  <c:v>-9.8350431996696415</c:v>
                </c:pt>
                <c:pt idx="16" formatCode="0">
                  <c:v>-8.990801923595626</c:v>
                </c:pt>
                <c:pt idx="17" formatCode="0">
                  <c:v>-7.9471983661533301</c:v>
                </c:pt>
                <c:pt idx="18" formatCode="0">
                  <c:v>-7.1447355142976932</c:v>
                </c:pt>
                <c:pt idx="19" formatCode="0">
                  <c:v>-6.0801505646315661</c:v>
                </c:pt>
                <c:pt idx="20" formatCode="0">
                  <c:v>-5.143986087326283</c:v>
                </c:pt>
                <c:pt idx="21" formatCode="0">
                  <c:v>-4.4453012483969303</c:v>
                </c:pt>
                <c:pt idx="22" formatCode="0">
                  <c:v>-3.7429112430254463</c:v>
                </c:pt>
                <c:pt idx="23" formatCode="0">
                  <c:v>-2.9865136747781662</c:v>
                </c:pt>
                <c:pt idx="24" formatCode="0">
                  <c:v>-2.3701713546095959</c:v>
                </c:pt>
                <c:pt idx="25" formatCode="0">
                  <c:v>-1.8766818025873562</c:v>
                </c:pt>
                <c:pt idx="26" formatCode="0">
                  <c:v>-0.84021875113801059</c:v>
                </c:pt>
                <c:pt idx="27" formatCode="0">
                  <c:v>8.9160921622720934E-2</c:v>
                </c:pt>
                <c:pt idx="28" formatCode="0">
                  <c:v>0.77226047790460939</c:v>
                </c:pt>
                <c:pt idx="29" formatCode="0">
                  <c:v>1.2133102090487569</c:v>
                </c:pt>
                <c:pt idx="30" formatCode="0">
                  <c:v>2.3714133261151886</c:v>
                </c:pt>
                <c:pt idx="31" formatCode="0">
                  <c:v>3.3587809686980847</c:v>
                </c:pt>
                <c:pt idx="32" formatCode="0">
                  <c:v>4.0390292731723463</c:v>
                </c:pt>
                <c:pt idx="33" formatCode="0">
                  <c:v>5.1575841418568018</c:v>
                </c:pt>
                <c:pt idx="34" formatCode="0">
                  <c:v>5.7929253520469359</c:v>
                </c:pt>
              </c:numCache>
            </c:numRef>
          </c:val>
          <c:extLst xmlns:c16r2="http://schemas.microsoft.com/office/drawing/2015/06/chart">
            <c:ext xmlns:c16="http://schemas.microsoft.com/office/drawing/2014/chart" uri="{C3380CC4-5D6E-409C-BE32-E72D297353CC}">
              <c16:uniqueId val="{00000002-23D3-448E-BFDB-06623B213B3A}"/>
            </c:ext>
          </c:extLst>
        </c:ser>
        <c:ser>
          <c:idx val="3"/>
          <c:order val="3"/>
          <c:tx>
            <c:strRef>
              <c:f>'4.1a'!$P$27</c:f>
              <c:strCache>
                <c:ptCount val="1"/>
                <c:pt idx="0">
                  <c:v>Elec: Transport</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'4.1a'!$R$27:$AZ$27</c:f>
              <c:numCache>
                <c:formatCode>General</c:formatCode>
                <c:ptCount val="35"/>
                <c:pt idx="2" formatCode="0">
                  <c:v>0</c:v>
                </c:pt>
                <c:pt idx="3" formatCode="0">
                  <c:v>0.19465980529797711</c:v>
                </c:pt>
                <c:pt idx="4" formatCode="0">
                  <c:v>0.80125810671368569</c:v>
                </c:pt>
                <c:pt idx="5" formatCode="0">
                  <c:v>1.4823149066932955</c:v>
                </c:pt>
                <c:pt idx="6" formatCode="0">
                  <c:v>2.284414546582954</c:v>
                </c:pt>
                <c:pt idx="7" formatCode="0">
                  <c:v>3.2599947673611696</c:v>
                </c:pt>
                <c:pt idx="8" formatCode="0">
                  <c:v>4.5064465539953655</c:v>
                </c:pt>
                <c:pt idx="9" formatCode="0">
                  <c:v>6.0765613835007031</c:v>
                </c:pt>
                <c:pt idx="10" formatCode="0">
                  <c:v>8.0068086552921329</c:v>
                </c:pt>
                <c:pt idx="11" formatCode="0">
                  <c:v>10.185301637737835</c:v>
                </c:pt>
                <c:pt idx="12" formatCode="0">
                  <c:v>12.546744139878138</c:v>
                </c:pt>
                <c:pt idx="13" formatCode="0">
                  <c:v>15.168873326353369</c:v>
                </c:pt>
                <c:pt idx="14" formatCode="0">
                  <c:v>18.211897093332116</c:v>
                </c:pt>
                <c:pt idx="15" formatCode="0">
                  <c:v>21.77999867862578</c:v>
                </c:pt>
                <c:pt idx="16" formatCode="0">
                  <c:v>25.947965502078574</c:v>
                </c:pt>
                <c:pt idx="17" formatCode="0">
                  <c:v>30.685607789385916</c:v>
                </c:pt>
                <c:pt idx="18" formatCode="0">
                  <c:v>35.873397485421499</c:v>
                </c:pt>
                <c:pt idx="19" formatCode="0">
                  <c:v>41.32698229101495</c:v>
                </c:pt>
                <c:pt idx="20" formatCode="0">
                  <c:v>46.806647025606551</c:v>
                </c:pt>
                <c:pt idx="21" formatCode="0">
                  <c:v>52.104731565747578</c:v>
                </c:pt>
                <c:pt idx="22" formatCode="0">
                  <c:v>57.027619706142659</c:v>
                </c:pt>
                <c:pt idx="23" formatCode="0">
                  <c:v>61.54617582515101</c:v>
                </c:pt>
                <c:pt idx="24" formatCode="0">
                  <c:v>66.454785183801775</c:v>
                </c:pt>
                <c:pt idx="25" formatCode="0">
                  <c:v>68.200694001577361</c:v>
                </c:pt>
                <c:pt idx="26" formatCode="0">
                  <c:v>70.25963316688572</c:v>
                </c:pt>
                <c:pt idx="27" formatCode="0">
                  <c:v>72.632767257637056</c:v>
                </c:pt>
                <c:pt idx="28" formatCode="0">
                  <c:v>75.17869262934434</c:v>
                </c:pt>
                <c:pt idx="29" formatCode="0">
                  <c:v>77.919742450350668</c:v>
                </c:pt>
                <c:pt idx="30" formatCode="0">
                  <c:v>80.420550185119168</c:v>
                </c:pt>
                <c:pt idx="31" formatCode="0">
                  <c:v>83.042876534185751</c:v>
                </c:pt>
                <c:pt idx="32" formatCode="0">
                  <c:v>85.720111905193718</c:v>
                </c:pt>
                <c:pt idx="33" formatCode="0">
                  <c:v>87.404768177049647</c:v>
                </c:pt>
                <c:pt idx="34" formatCode="0">
                  <c:v>88.039179538196876</c:v>
                </c:pt>
              </c:numCache>
            </c:numRef>
          </c:val>
          <c:extLst xmlns:c16r2="http://schemas.microsoft.com/office/drawing/2015/06/chart">
            <c:ext xmlns:c16="http://schemas.microsoft.com/office/drawing/2014/chart" uri="{C3380CC4-5D6E-409C-BE32-E72D297353CC}">
              <c16:uniqueId val="{00000003-23D3-448E-BFDB-06623B213B3A}"/>
            </c:ext>
          </c:extLst>
        </c:ser>
        <c:ser>
          <c:idx val="4"/>
          <c:order val="4"/>
          <c:tx>
            <c:strRef>
              <c:f>'4.1a'!$P$28</c:f>
              <c:strCache>
                <c:ptCount val="1"/>
                <c:pt idx="0">
                  <c:v>Elec: Transform</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'4.1a'!$R$28:$AZ$28</c:f>
              <c:numCache>
                <c:formatCode>General</c:formatCode>
                <c:ptCount val="35"/>
                <c:pt idx="2" formatCode="0">
                  <c:v>0</c:v>
                </c:pt>
                <c:pt idx="3" formatCode="0">
                  <c:v>2.5597999999999999E-2</c:v>
                </c:pt>
                <c:pt idx="4" formatCode="0">
                  <c:v>4.4320999999999999E-2</c:v>
                </c:pt>
                <c:pt idx="5" formatCode="0">
                  <c:v>6.8387000000000003E-2</c:v>
                </c:pt>
                <c:pt idx="6" formatCode="0">
                  <c:v>9.9194999999999992E-2</c:v>
                </c:pt>
                <c:pt idx="7" formatCode="0">
                  <c:v>0.13848299999999999</c:v>
                </c:pt>
                <c:pt idx="8" formatCode="0">
                  <c:v>0.18841999999999998</c:v>
                </c:pt>
                <c:pt idx="9" formatCode="0">
                  <c:v>0.25229200000000002</c:v>
                </c:pt>
                <c:pt idx="10" formatCode="0">
                  <c:v>0.33367799999999997</c:v>
                </c:pt>
                <c:pt idx="11" formatCode="0">
                  <c:v>0.437664</c:v>
                </c:pt>
                <c:pt idx="12" formatCode="0">
                  <c:v>0.57041799999999998</c:v>
                </c:pt>
                <c:pt idx="13" formatCode="0">
                  <c:v>0.73994100000000007</c:v>
                </c:pt>
                <c:pt idx="14" formatCode="0">
                  <c:v>0.95627700000000004</c:v>
                </c:pt>
                <c:pt idx="15" formatCode="0">
                  <c:v>1.232343</c:v>
                </c:pt>
                <c:pt idx="16" formatCode="0">
                  <c:v>1.584376</c:v>
                </c:pt>
                <c:pt idx="17" formatCode="0">
                  <c:v>2.0327739999999999</c:v>
                </c:pt>
                <c:pt idx="18" formatCode="0">
                  <c:v>2.6032299999999999</c:v>
                </c:pt>
                <c:pt idx="19" formatCode="0">
                  <c:v>3.3272330000000001</c:v>
                </c:pt>
                <c:pt idx="20" formatCode="0">
                  <c:v>4.2434240000000001</c:v>
                </c:pt>
                <c:pt idx="21" formatCode="0">
                  <c:v>5.3990550000000006</c:v>
                </c:pt>
                <c:pt idx="22" formatCode="0">
                  <c:v>6.8492179999999996</c:v>
                </c:pt>
                <c:pt idx="23" formatCode="0">
                  <c:v>8.6574310000000008</c:v>
                </c:pt>
                <c:pt idx="24" formatCode="0">
                  <c:v>10.893748</c:v>
                </c:pt>
                <c:pt idx="25" formatCode="0">
                  <c:v>13.630531999999999</c:v>
                </c:pt>
                <c:pt idx="26" formatCode="0">
                  <c:v>16.935787000000001</c:v>
                </c:pt>
                <c:pt idx="27" formatCode="0">
                  <c:v>20.861888999999998</c:v>
                </c:pt>
                <c:pt idx="28" formatCode="0">
                  <c:v>25.386346</c:v>
                </c:pt>
                <c:pt idx="29" formatCode="0">
                  <c:v>30.637973000000002</c:v>
                </c:pt>
                <c:pt idx="30" formatCode="0">
                  <c:v>32.990684000000002</c:v>
                </c:pt>
                <c:pt idx="31" formatCode="0">
                  <c:v>35.385500999999998</c:v>
                </c:pt>
                <c:pt idx="32" formatCode="0">
                  <c:v>37.744149</c:v>
                </c:pt>
                <c:pt idx="33" formatCode="0">
                  <c:v>39.982444000000001</c:v>
                </c:pt>
                <c:pt idx="34" formatCode="0">
                  <c:v>42.075932999999999</c:v>
                </c:pt>
              </c:numCache>
            </c:numRef>
          </c:val>
          <c:extLst xmlns:c16r2="http://schemas.microsoft.com/office/drawing/2015/06/chart">
            <c:ext xmlns:c16="http://schemas.microsoft.com/office/drawing/2014/chart" uri="{C3380CC4-5D6E-409C-BE32-E72D297353CC}">
              <c16:uniqueId val="{00000004-23D3-448E-BFDB-06623B213B3A}"/>
            </c:ext>
          </c:extLst>
        </c:ser>
        <c:ser>
          <c:idx val="5"/>
          <c:order val="5"/>
          <c:tx>
            <c:strRef>
              <c:f>'4.1a'!$P$29</c:f>
              <c:strCache>
                <c:ptCount val="1"/>
                <c:pt idx="0">
                  <c:v>Gas: Industrial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'4.1a'!$R$29:$AZ$29</c:f>
              <c:numCache>
                <c:formatCode>General</c:formatCode>
                <c:ptCount val="35"/>
                <c:pt idx="2" formatCode="0">
                  <c:v>0</c:v>
                </c:pt>
                <c:pt idx="3" formatCode="0">
                  <c:v>-5.7814819019674246</c:v>
                </c:pt>
                <c:pt idx="4" formatCode="0">
                  <c:v>-8.2141198483320466</c:v>
                </c:pt>
                <c:pt idx="5" formatCode="0">
                  <c:v>-9.7647833400014292</c:v>
                </c:pt>
                <c:pt idx="6" formatCode="0">
                  <c:v>-12.198681796520503</c:v>
                </c:pt>
                <c:pt idx="7" formatCode="0">
                  <c:v>-14.572629636968571</c:v>
                </c:pt>
                <c:pt idx="8" formatCode="0">
                  <c:v>-17.321684991908029</c:v>
                </c:pt>
                <c:pt idx="9" formatCode="0">
                  <c:v>-20.990826756279631</c:v>
                </c:pt>
                <c:pt idx="10" formatCode="0">
                  <c:v>-22.861427246620707</c:v>
                </c:pt>
                <c:pt idx="11" formatCode="0">
                  <c:v>-24.707014385039315</c:v>
                </c:pt>
                <c:pt idx="12" formatCode="0">
                  <c:v>-26.708207356848106</c:v>
                </c:pt>
                <c:pt idx="13" formatCode="0">
                  <c:v>-28.369178685416813</c:v>
                </c:pt>
                <c:pt idx="14" formatCode="0">
                  <c:v>-29.498172267984728</c:v>
                </c:pt>
                <c:pt idx="15" formatCode="0">
                  <c:v>-29.558533637040938</c:v>
                </c:pt>
                <c:pt idx="16" formatCode="0">
                  <c:v>-29.830540635390747</c:v>
                </c:pt>
                <c:pt idx="17" formatCode="0">
                  <c:v>-30.437681301299733</c:v>
                </c:pt>
                <c:pt idx="18" formatCode="0">
                  <c:v>-31.875053280271942</c:v>
                </c:pt>
                <c:pt idx="19" formatCode="0">
                  <c:v>-32.758591193385399</c:v>
                </c:pt>
                <c:pt idx="20" formatCode="0">
                  <c:v>-33.396646311372564</c:v>
                </c:pt>
                <c:pt idx="21" formatCode="0">
                  <c:v>-34.302902927900192</c:v>
                </c:pt>
                <c:pt idx="22" formatCode="0">
                  <c:v>-35.397693112645698</c:v>
                </c:pt>
                <c:pt idx="23" formatCode="0">
                  <c:v>-36.709859372814009</c:v>
                </c:pt>
                <c:pt idx="24" formatCode="0">
                  <c:v>-38.269903896738612</c:v>
                </c:pt>
                <c:pt idx="25" formatCode="0">
                  <c:v>-40.440752732836245</c:v>
                </c:pt>
                <c:pt idx="26" formatCode="0">
                  <c:v>-42.169505486048706</c:v>
                </c:pt>
                <c:pt idx="27" formatCode="0">
                  <c:v>-44.116696362067785</c:v>
                </c:pt>
                <c:pt idx="28" formatCode="0">
                  <c:v>-46.004405370948405</c:v>
                </c:pt>
                <c:pt idx="29" formatCode="0">
                  <c:v>-48.300422222966887</c:v>
                </c:pt>
                <c:pt idx="30" formatCode="0">
                  <c:v>-50.824054487475451</c:v>
                </c:pt>
                <c:pt idx="31" formatCode="0">
                  <c:v>-53.607095192755366</c:v>
                </c:pt>
                <c:pt idx="32" formatCode="0">
                  <c:v>-57.225576855958423</c:v>
                </c:pt>
                <c:pt idx="33" formatCode="0">
                  <c:v>-60.722859384469331</c:v>
                </c:pt>
                <c:pt idx="34" formatCode="0">
                  <c:v>-64.836140275046432</c:v>
                </c:pt>
              </c:numCache>
            </c:numRef>
          </c:val>
          <c:extLst xmlns:c16r2="http://schemas.microsoft.com/office/drawing/2015/06/chart">
            <c:ext xmlns:c16="http://schemas.microsoft.com/office/drawing/2014/chart" uri="{C3380CC4-5D6E-409C-BE32-E72D297353CC}">
              <c16:uniqueId val="{00000005-23D3-448E-BFDB-06623B213B3A}"/>
            </c:ext>
          </c:extLst>
        </c:ser>
        <c:ser>
          <c:idx val="6"/>
          <c:order val="6"/>
          <c:tx>
            <c:strRef>
              <c:f>'4.1a'!$P$30</c:f>
              <c:strCache>
                <c:ptCount val="1"/>
                <c:pt idx="0">
                  <c:v>Gas: Commercial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'4.1a'!$R$30:$AZ$30</c:f>
              <c:numCache>
                <c:formatCode>General</c:formatCode>
                <c:ptCount val="35"/>
                <c:pt idx="2" formatCode="0">
                  <c:v>0</c:v>
                </c:pt>
                <c:pt idx="3" formatCode="0">
                  <c:v>0.28157445487554611</c:v>
                </c:pt>
                <c:pt idx="4" formatCode="0">
                  <c:v>6.5804182093835095E-2</c:v>
                </c:pt>
                <c:pt idx="5" formatCode="0">
                  <c:v>-0.29364469482769806</c:v>
                </c:pt>
                <c:pt idx="6" formatCode="0">
                  <c:v>-2.2277208375045561</c:v>
                </c:pt>
                <c:pt idx="7" formatCode="0">
                  <c:v>-4.2215976186372828</c:v>
                </c:pt>
                <c:pt idx="8" formatCode="0">
                  <c:v>-6.1242141757585316</c:v>
                </c:pt>
                <c:pt idx="9" formatCode="0">
                  <c:v>-8.1333323352147389</c:v>
                </c:pt>
                <c:pt idx="10" formatCode="0">
                  <c:v>-9.3740875081611748</c:v>
                </c:pt>
                <c:pt idx="11" formatCode="0">
                  <c:v>-10.679086877443972</c:v>
                </c:pt>
                <c:pt idx="12" formatCode="0">
                  <c:v>-12.056939158080546</c:v>
                </c:pt>
                <c:pt idx="13" formatCode="0">
                  <c:v>-13.340143808817153</c:v>
                </c:pt>
                <c:pt idx="14" formatCode="0">
                  <c:v>-14.397925247949928</c:v>
                </c:pt>
                <c:pt idx="15" formatCode="0">
                  <c:v>-15.214494745927723</c:v>
                </c:pt>
                <c:pt idx="16" formatCode="0">
                  <c:v>-15.809641011344233</c:v>
                </c:pt>
                <c:pt idx="17" formatCode="0">
                  <c:v>-16.60177489838977</c:v>
                </c:pt>
                <c:pt idx="18" formatCode="0">
                  <c:v>-17.666031872955905</c:v>
                </c:pt>
                <c:pt idx="19" formatCode="0">
                  <c:v>-18.462560171022822</c:v>
                </c:pt>
                <c:pt idx="20" formatCode="0">
                  <c:v>-19.204659391920888</c:v>
                </c:pt>
                <c:pt idx="21" formatCode="0">
                  <c:v>-20.005625353487279</c:v>
                </c:pt>
                <c:pt idx="22" formatCode="0">
                  <c:v>-20.813948219173394</c:v>
                </c:pt>
                <c:pt idx="23" formatCode="0">
                  <c:v>-21.629330251652629</c:v>
                </c:pt>
                <c:pt idx="24" formatCode="0">
                  <c:v>-22.507447740768605</c:v>
                </c:pt>
                <c:pt idx="25" formatCode="0">
                  <c:v>-23.408351693226653</c:v>
                </c:pt>
                <c:pt idx="26" formatCode="0">
                  <c:v>-24.162132061821296</c:v>
                </c:pt>
                <c:pt idx="27" formatCode="0">
                  <c:v>-24.881712947927131</c:v>
                </c:pt>
                <c:pt idx="28" formatCode="0">
                  <c:v>-25.654205953415239</c:v>
                </c:pt>
                <c:pt idx="29" formatCode="0">
                  <c:v>-26.475941467809697</c:v>
                </c:pt>
                <c:pt idx="30" formatCode="0">
                  <c:v>-27.31039902440056</c:v>
                </c:pt>
                <c:pt idx="31" formatCode="0">
                  <c:v>-28.174957253250721</c:v>
                </c:pt>
                <c:pt idx="32" formatCode="0">
                  <c:v>-29.177983337026085</c:v>
                </c:pt>
                <c:pt idx="33" formatCode="0">
                  <c:v>-30.144531618218977</c:v>
                </c:pt>
                <c:pt idx="34" formatCode="0">
                  <c:v>-31.201573467889464</c:v>
                </c:pt>
              </c:numCache>
            </c:numRef>
          </c:val>
          <c:extLst xmlns:c16r2="http://schemas.microsoft.com/office/drawing/2015/06/chart">
            <c:ext xmlns:c16="http://schemas.microsoft.com/office/drawing/2014/chart" uri="{C3380CC4-5D6E-409C-BE32-E72D297353CC}">
              <c16:uniqueId val="{00000006-23D3-448E-BFDB-06623B213B3A}"/>
            </c:ext>
          </c:extLst>
        </c:ser>
        <c:ser>
          <c:idx val="7"/>
          <c:order val="7"/>
          <c:tx>
            <c:strRef>
              <c:f>'4.1a'!$P$31</c:f>
              <c:strCache>
                <c:ptCount val="1"/>
                <c:pt idx="0">
                  <c:v>Gas: Residential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'4.1a'!$R$31:$AZ$31</c:f>
              <c:numCache>
                <c:formatCode>General</c:formatCode>
                <c:ptCount val="35"/>
                <c:pt idx="2" formatCode="0">
                  <c:v>0</c:v>
                </c:pt>
                <c:pt idx="3" formatCode="0">
                  <c:v>-5.59699999999998</c:v>
                </c:pt>
                <c:pt idx="4" formatCode="0">
                  <c:v>-11.622000000000014</c:v>
                </c:pt>
                <c:pt idx="5" formatCode="0">
                  <c:v>-17.386000000000024</c:v>
                </c:pt>
                <c:pt idx="6" formatCode="0">
                  <c:v>-24.774999999999977</c:v>
                </c:pt>
                <c:pt idx="7" formatCode="0">
                  <c:v>-32.07200000000006</c:v>
                </c:pt>
                <c:pt idx="8" formatCode="0">
                  <c:v>-38.697000000000003</c:v>
                </c:pt>
                <c:pt idx="9" formatCode="0">
                  <c:v>-46.307999999999993</c:v>
                </c:pt>
                <c:pt idx="10" formatCode="0">
                  <c:v>-53.772999999999968</c:v>
                </c:pt>
                <c:pt idx="11" formatCode="0">
                  <c:v>-61.34899999999999</c:v>
                </c:pt>
                <c:pt idx="12" formatCode="0">
                  <c:v>-68.32000000000005</c:v>
                </c:pt>
                <c:pt idx="13" formatCode="0">
                  <c:v>-74.778999999999996</c:v>
                </c:pt>
                <c:pt idx="14" formatCode="0">
                  <c:v>-84.376000000000033</c:v>
                </c:pt>
                <c:pt idx="15" formatCode="0">
                  <c:v>-92.681000000000012</c:v>
                </c:pt>
                <c:pt idx="16" formatCode="0">
                  <c:v>-101.27899999999997</c:v>
                </c:pt>
                <c:pt idx="17" formatCode="0">
                  <c:v>-109.619</c:v>
                </c:pt>
                <c:pt idx="18" formatCode="0">
                  <c:v>-118.44599999999997</c:v>
                </c:pt>
                <c:pt idx="19" formatCode="0">
                  <c:v>-126.64499999999998</c:v>
                </c:pt>
                <c:pt idx="20" formatCode="0">
                  <c:v>-133.90099999999998</c:v>
                </c:pt>
                <c:pt idx="21" formatCode="0">
                  <c:v>-141.40599999999995</c:v>
                </c:pt>
                <c:pt idx="22" formatCode="0">
                  <c:v>-149.24600000000001</c:v>
                </c:pt>
                <c:pt idx="23" formatCode="0">
                  <c:v>-155.95299999999997</c:v>
                </c:pt>
                <c:pt idx="24" formatCode="0">
                  <c:v>-163.91299999999998</c:v>
                </c:pt>
                <c:pt idx="25" formatCode="0">
                  <c:v>-173.18599999999995</c:v>
                </c:pt>
                <c:pt idx="26" formatCode="0">
                  <c:v>-181.34099999999998</c:v>
                </c:pt>
                <c:pt idx="27" formatCode="0">
                  <c:v>-188.98399999999998</c:v>
                </c:pt>
                <c:pt idx="28" formatCode="0">
                  <c:v>-195.73399999999998</c:v>
                </c:pt>
                <c:pt idx="29" formatCode="0">
                  <c:v>-205.95699999999999</c:v>
                </c:pt>
                <c:pt idx="30" formatCode="0">
                  <c:v>-214.12699999999995</c:v>
                </c:pt>
                <c:pt idx="31" formatCode="0">
                  <c:v>-221.62699999999998</c:v>
                </c:pt>
                <c:pt idx="32" formatCode="0">
                  <c:v>-231.279</c:v>
                </c:pt>
                <c:pt idx="33" formatCode="0">
                  <c:v>-239.36399999999998</c:v>
                </c:pt>
                <c:pt idx="34" formatCode="0">
                  <c:v>-246.75199999999998</c:v>
                </c:pt>
              </c:numCache>
            </c:numRef>
          </c:val>
          <c:extLst xmlns:c16r2="http://schemas.microsoft.com/office/drawing/2015/06/chart">
            <c:ext xmlns:c16="http://schemas.microsoft.com/office/drawing/2014/chart" uri="{C3380CC4-5D6E-409C-BE32-E72D297353CC}">
              <c16:uniqueId val="{00000007-23D3-448E-BFDB-06623B213B3A}"/>
            </c:ext>
          </c:extLst>
        </c:ser>
        <c:ser>
          <c:idx val="8"/>
          <c:order val="8"/>
          <c:tx>
            <c:strRef>
              <c:f>'4.1a'!$P$32</c:f>
              <c:strCache>
                <c:ptCount val="1"/>
                <c:pt idx="0">
                  <c:v>Gas: Transform</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'4.1a'!$R$32:$AZ$32</c:f>
              <c:numCache>
                <c:formatCode>General</c:formatCode>
                <c:ptCount val="35"/>
                <c:pt idx="2" formatCode="0">
                  <c:v>0</c:v>
                </c:pt>
                <c:pt idx="3" formatCode="0">
                  <c:v>-30.957344258141518</c:v>
                </c:pt>
                <c:pt idx="4" formatCode="0">
                  <c:v>-62.237478590470374</c:v>
                </c:pt>
                <c:pt idx="5" formatCode="0">
                  <c:v>-97.256605714556088</c:v>
                </c:pt>
                <c:pt idx="6" formatCode="0">
                  <c:v>-111.18177456375619</c:v>
                </c:pt>
                <c:pt idx="7" formatCode="0">
                  <c:v>-125.49010220031504</c:v>
                </c:pt>
                <c:pt idx="8" formatCode="0">
                  <c:v>-126.03054795431997</c:v>
                </c:pt>
                <c:pt idx="9" formatCode="0">
                  <c:v>-131.63379043249196</c:v>
                </c:pt>
                <c:pt idx="10" formatCode="0">
                  <c:v>-145.45808039071852</c:v>
                </c:pt>
                <c:pt idx="11" formatCode="0">
                  <c:v>-167.01893641729498</c:v>
                </c:pt>
                <c:pt idx="12" formatCode="0">
                  <c:v>-175.53342875541898</c:v>
                </c:pt>
                <c:pt idx="13" formatCode="0">
                  <c:v>-179.12473216774498</c:v>
                </c:pt>
                <c:pt idx="14" formatCode="0">
                  <c:v>-186.37424211638896</c:v>
                </c:pt>
                <c:pt idx="15" formatCode="0">
                  <c:v>-187.41589284783495</c:v>
                </c:pt>
                <c:pt idx="16" formatCode="0">
                  <c:v>-185.79547713589997</c:v>
                </c:pt>
                <c:pt idx="17" formatCode="0">
                  <c:v>-203.10334149719196</c:v>
                </c:pt>
                <c:pt idx="18" formatCode="0">
                  <c:v>-204.54086930748394</c:v>
                </c:pt>
                <c:pt idx="19" formatCode="0">
                  <c:v>-211.25310836306795</c:v>
                </c:pt>
                <c:pt idx="20" formatCode="0">
                  <c:v>-215.89940988229796</c:v>
                </c:pt>
                <c:pt idx="21" formatCode="0">
                  <c:v>-217.99261400255895</c:v>
                </c:pt>
                <c:pt idx="22" formatCode="0">
                  <c:v>-220.15139864714297</c:v>
                </c:pt>
                <c:pt idx="23" formatCode="0">
                  <c:v>-221.32607149204998</c:v>
                </c:pt>
                <c:pt idx="24" formatCode="0">
                  <c:v>-221.29693586095698</c:v>
                </c:pt>
                <c:pt idx="25" formatCode="0">
                  <c:v>-221.20284837114096</c:v>
                </c:pt>
                <c:pt idx="26" formatCode="0">
                  <c:v>-219.96698252680196</c:v>
                </c:pt>
                <c:pt idx="27" formatCode="0">
                  <c:v>-219.18797380638597</c:v>
                </c:pt>
                <c:pt idx="28" formatCode="0">
                  <c:v>-218.49466918693895</c:v>
                </c:pt>
                <c:pt idx="29" formatCode="0">
                  <c:v>-218.81950514152297</c:v>
                </c:pt>
                <c:pt idx="30" formatCode="0">
                  <c:v>-217.26996840342997</c:v>
                </c:pt>
                <c:pt idx="31" formatCode="0">
                  <c:v>-215.58419237169096</c:v>
                </c:pt>
                <c:pt idx="32" formatCode="0">
                  <c:v>-216.06190720727497</c:v>
                </c:pt>
                <c:pt idx="33" formatCode="0">
                  <c:v>-216.05176152153595</c:v>
                </c:pt>
                <c:pt idx="34" formatCode="0">
                  <c:v>-215.86276428589696</c:v>
                </c:pt>
              </c:numCache>
            </c:numRef>
          </c:val>
          <c:extLst xmlns:c16r2="http://schemas.microsoft.com/office/drawing/2015/06/chart">
            <c:ext xmlns:c16="http://schemas.microsoft.com/office/drawing/2014/chart" uri="{C3380CC4-5D6E-409C-BE32-E72D297353CC}">
              <c16:uniqueId val="{00000008-23D3-448E-BFDB-06623B213B3A}"/>
            </c:ext>
          </c:extLst>
        </c:ser>
        <c:ser>
          <c:idx val="9"/>
          <c:order val="9"/>
          <c:tx>
            <c:strRef>
              <c:f>'4.1a'!$P$33</c:f>
              <c:strCache>
                <c:ptCount val="1"/>
                <c:pt idx="0">
                  <c:v>Gas: Transport</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'4.1a'!$R$33:$AZ$33</c:f>
              <c:numCache>
                <c:formatCode>General</c:formatCode>
                <c:ptCount val="35"/>
                <c:pt idx="2" formatCode="0">
                  <c:v>0</c:v>
                </c:pt>
                <c:pt idx="3" formatCode="0">
                  <c:v>6.1940617570508269E-2</c:v>
                </c:pt>
                <c:pt idx="4" formatCode="0">
                  <c:v>0.18597952360605147</c:v>
                </c:pt>
                <c:pt idx="5" formatCode="0">
                  <c:v>0.32217996007749972</c:v>
                </c:pt>
                <c:pt idx="6" formatCode="0">
                  <c:v>0.4685209845775799</c:v>
                </c:pt>
                <c:pt idx="7" formatCode="0">
                  <c:v>0.62575003059643686</c:v>
                </c:pt>
                <c:pt idx="8" formatCode="0">
                  <c:v>0.79636514501562761</c:v>
                </c:pt>
                <c:pt idx="9" formatCode="0">
                  <c:v>0.97974747425850006</c:v>
                </c:pt>
                <c:pt idx="10" formatCode="0">
                  <c:v>1.1772302116942448</c:v>
                </c:pt>
                <c:pt idx="11" formatCode="0">
                  <c:v>1.391846809406279</c:v>
                </c:pt>
                <c:pt idx="12" formatCode="0">
                  <c:v>1.6245209867919619</c:v>
                </c:pt>
                <c:pt idx="13" formatCode="0">
                  <c:v>1.8779178062479427</c:v>
                </c:pt>
                <c:pt idx="14" formatCode="0">
                  <c:v>2.1563972915181706</c:v>
                </c:pt>
                <c:pt idx="15" formatCode="0">
                  <c:v>2.46300354880267</c:v>
                </c:pt>
                <c:pt idx="16" formatCode="0">
                  <c:v>2.8019680813146519</c:v>
                </c:pt>
                <c:pt idx="17" formatCode="0">
                  <c:v>3.1788330569813876</c:v>
                </c:pt>
                <c:pt idx="18" formatCode="0">
                  <c:v>3.5983733302683381</c:v>
                </c:pt>
                <c:pt idx="19" formatCode="0">
                  <c:v>4.0666545106919827</c:v>
                </c:pt>
                <c:pt idx="20" formatCode="0">
                  <c:v>4.5851503054562794</c:v>
                </c:pt>
                <c:pt idx="21" formatCode="0">
                  <c:v>5.1599223807438905</c:v>
                </c:pt>
                <c:pt idx="22" formatCode="0">
                  <c:v>5.783363863560365</c:v>
                </c:pt>
                <c:pt idx="23" formatCode="0">
                  <c:v>6.447516692821317</c:v>
                </c:pt>
                <c:pt idx="24" formatCode="0">
                  <c:v>7.1322849221636657</c:v>
                </c:pt>
                <c:pt idx="25" formatCode="0">
                  <c:v>7.8432425334076292</c:v>
                </c:pt>
                <c:pt idx="26" formatCode="0">
                  <c:v>8.5315371668713951</c:v>
                </c:pt>
                <c:pt idx="27" formatCode="0">
                  <c:v>9.1793204888749447</c:v>
                </c:pt>
                <c:pt idx="28" formatCode="0">
                  <c:v>9.4700002858793173</c:v>
                </c:pt>
                <c:pt idx="29" formatCode="0">
                  <c:v>9.5747979515851487</c:v>
                </c:pt>
                <c:pt idx="30" formatCode="0">
                  <c:v>9.0653918557518196</c:v>
                </c:pt>
                <c:pt idx="31" formatCode="0">
                  <c:v>8.5418762201984126</c:v>
                </c:pt>
                <c:pt idx="32" formatCode="0">
                  <c:v>8.021698737452283</c:v>
                </c:pt>
                <c:pt idx="33" formatCode="0">
                  <c:v>7.5313629927645582</c:v>
                </c:pt>
                <c:pt idx="34" formatCode="0">
                  <c:v>7.08047860912089</c:v>
                </c:pt>
              </c:numCache>
            </c:numRef>
          </c:val>
          <c:extLst xmlns:c16r2="http://schemas.microsoft.com/office/drawing/2015/06/chart">
            <c:ext xmlns:c16="http://schemas.microsoft.com/office/drawing/2014/chart" uri="{C3380CC4-5D6E-409C-BE32-E72D297353CC}">
              <c16:uniqueId val="{00000009-23D3-448E-BFDB-06623B213B3A}"/>
            </c:ext>
          </c:extLst>
        </c:ser>
        <c:dLbls>
          <c:showLegendKey val="0"/>
          <c:showVal val="0"/>
          <c:showCatName val="0"/>
          <c:showSerName val="0"/>
          <c:showPercent val="0"/>
          <c:showBubbleSize val="0"/>
        </c:dLbls>
        <c:gapWidth val="150"/>
        <c:overlap val="100"/>
        <c:axId val="120995200"/>
        <c:axId val="121009280"/>
      </c:barChart>
      <c:lineChart>
        <c:grouping val="standard"/>
        <c:varyColors val="0"/>
        <c:ser>
          <c:idx val="11"/>
          <c:order val="10"/>
          <c:tx>
            <c:strRef>
              <c:f>'4.1a'!$P$34</c:f>
              <c:strCache>
                <c:ptCount val="1"/>
                <c:pt idx="0">
                  <c:v>Total Demand</c:v>
                </c:pt>
              </c:strCache>
            </c:strRef>
          </c:tx>
          <c:spPr>
            <a:ln>
              <a:solidFill>
                <a:schemeClr val="tx1"/>
              </a:solidFill>
            </a:ln>
          </c:spPr>
          <c:marker>
            <c:symbol val="none"/>
          </c:marker>
          <c:val>
            <c:numRef>
              <c:f>'4.1a'!$R$34:$BA$34</c:f>
              <c:numCache>
                <c:formatCode>General</c:formatCode>
                <c:ptCount val="36"/>
                <c:pt idx="2" formatCode="0">
                  <c:v>0</c:v>
                </c:pt>
                <c:pt idx="3" formatCode="0">
                  <c:v>-43.583910071595255</c:v>
                </c:pt>
                <c:pt idx="4" formatCode="0">
                  <c:v>-83.179532426492983</c:v>
                </c:pt>
                <c:pt idx="5" formatCode="0">
                  <c:v>-126.51614271090966</c:v>
                </c:pt>
                <c:pt idx="6" formatCode="0">
                  <c:v>-153.85524645563316</c:v>
                </c:pt>
                <c:pt idx="7" formatCode="0">
                  <c:v>-180.89522122035976</c:v>
                </c:pt>
                <c:pt idx="8" formatCode="0">
                  <c:v>-193.13410424706831</c:v>
                </c:pt>
                <c:pt idx="9" formatCode="0">
                  <c:v>-212.24085805900393</c:v>
                </c:pt>
                <c:pt idx="10" formatCode="0">
                  <c:v>-236.18344215999525</c:v>
                </c:pt>
                <c:pt idx="11" formatCode="0">
                  <c:v>-267.44246729725194</c:v>
                </c:pt>
                <c:pt idx="12" formatCode="0">
                  <c:v>-284.31788063577619</c:v>
                </c:pt>
                <c:pt idx="13" formatCode="0">
                  <c:v>-294.88677984050571</c:v>
                </c:pt>
                <c:pt idx="14" formatCode="0">
                  <c:v>-311.01648247082983</c:v>
                </c:pt>
                <c:pt idx="15" formatCode="0">
                  <c:v>-317.31092220696132</c:v>
                </c:pt>
                <c:pt idx="16" formatCode="0">
                  <c:v>-319.31405750764873</c:v>
                </c:pt>
                <c:pt idx="17" formatCode="0">
                  <c:v>-339.52219074064192</c:v>
                </c:pt>
                <c:pt idx="18" formatCode="0">
                  <c:v>-345.01492932899589</c:v>
                </c:pt>
                <c:pt idx="19" formatCode="0">
                  <c:v>-353.60053294297575</c:v>
                </c:pt>
                <c:pt idx="20" formatCode="0">
                  <c:v>-358.72601336795083</c:v>
                </c:pt>
                <c:pt idx="21" formatCode="0">
                  <c:v>-361.94237315746022</c:v>
                </c:pt>
                <c:pt idx="22" formatCode="0">
                  <c:v>-365.75383693253514</c:v>
                </c:pt>
                <c:pt idx="23" formatCode="0">
                  <c:v>-367.58984999275003</c:v>
                </c:pt>
                <c:pt idx="24" formatCode="0">
                  <c:v>-369.09825537720906</c:v>
                </c:pt>
                <c:pt idx="25" formatCode="0">
                  <c:v>-375.28993656413184</c:v>
                </c:pt>
                <c:pt idx="26" formatCode="0">
                  <c:v>-376.88022582944745</c:v>
                </c:pt>
                <c:pt idx="27" formatCode="0">
                  <c:v>-377.82392543267395</c:v>
                </c:pt>
                <c:pt idx="28" formatCode="0">
                  <c:v>-377.60109320545394</c:v>
                </c:pt>
                <c:pt idx="29" formatCode="0">
                  <c:v>-381.81793724666704</c:v>
                </c:pt>
                <c:pt idx="30" formatCode="0">
                  <c:v>-385.40016095102328</c:v>
                </c:pt>
                <c:pt idx="31" formatCode="0">
                  <c:v>-388.39838015085923</c:v>
                </c:pt>
                <c:pt idx="32" formatCode="0">
                  <c:v>-396.85708678037793</c:v>
                </c:pt>
                <c:pt idx="33" formatCode="0">
                  <c:v>-403.73789399053624</c:v>
                </c:pt>
                <c:pt idx="34" formatCode="0">
                  <c:v>-412.05722319417475</c:v>
                </c:pt>
                <c:pt idx="35" formatCode="0">
                  <c:v>-421.96110954677522</c:v>
                </c:pt>
              </c:numCache>
            </c:numRef>
          </c:val>
          <c:smooth val="0"/>
          <c:extLst xmlns:c16r2="http://schemas.microsoft.com/office/drawing/2015/06/chart">
            <c:ext xmlns:c16="http://schemas.microsoft.com/office/drawing/2014/chart" uri="{C3380CC4-5D6E-409C-BE32-E72D297353CC}">
              <c16:uniqueId val="{0000000A-23D3-448E-BFDB-06623B213B3A}"/>
            </c:ext>
          </c:extLst>
        </c:ser>
        <c:dLbls>
          <c:showLegendKey val="0"/>
          <c:showVal val="0"/>
          <c:showCatName val="0"/>
          <c:showSerName val="0"/>
          <c:showPercent val="0"/>
          <c:showBubbleSize val="0"/>
        </c:dLbls>
        <c:marker val="1"/>
        <c:smooth val="0"/>
        <c:axId val="120995200"/>
        <c:axId val="121009280"/>
      </c:lineChart>
      <c:catAx>
        <c:axId val="120995200"/>
        <c:scaling>
          <c:orientation val="minMax"/>
        </c:scaling>
        <c:delete val="0"/>
        <c:axPos val="b"/>
        <c:numFmt formatCode="General" sourceLinked="1"/>
        <c:majorTickMark val="none"/>
        <c:minorTickMark val="none"/>
        <c:tickLblPos val="low"/>
        <c:spPr>
          <a:ln w="31750">
            <a:solidFill>
              <a:schemeClr val="tx1"/>
            </a:solidFill>
          </a:ln>
        </c:spPr>
        <c:crossAx val="121009280"/>
        <c:crosses val="autoZero"/>
        <c:auto val="1"/>
        <c:lblAlgn val="ctr"/>
        <c:lblOffset val="100"/>
        <c:tickLblSkip val="5"/>
        <c:noMultiLvlLbl val="0"/>
      </c:catAx>
      <c:valAx>
        <c:axId val="121009280"/>
        <c:scaling>
          <c:orientation val="minMax"/>
          <c:max val="300"/>
          <c:min val="-700"/>
        </c:scaling>
        <c:delete val="0"/>
        <c:axPos val="l"/>
        <c:majorGridlines>
          <c:spPr>
            <a:ln>
              <a:solidFill>
                <a:schemeClr val="bg1">
                  <a:lumMod val="75000"/>
                </a:schemeClr>
              </a:solidFill>
            </a:ln>
          </c:spPr>
        </c:majorGridlines>
        <c:title>
          <c:tx>
            <c:rich>
              <a:bodyPr rot="-5400000" vert="horz"/>
              <a:lstStyle/>
              <a:p>
                <a:pPr>
                  <a:defRPr/>
                </a:pPr>
                <a:r>
                  <a:rPr lang="en-US"/>
                  <a:t>Relative change from today (TWh)
</a:t>
                </a:r>
              </a:p>
            </c:rich>
          </c:tx>
          <c:layout>
            <c:manualLayout>
              <c:xMode val="edge"/>
              <c:yMode val="edge"/>
              <c:x val="3.518690384119619E-3"/>
              <c:y val="0.16799374761359301"/>
            </c:manualLayout>
          </c:layout>
          <c:overlay val="0"/>
        </c:title>
        <c:numFmt formatCode="0" sourceLinked="0"/>
        <c:majorTickMark val="out"/>
        <c:minorTickMark val="none"/>
        <c:tickLblPos val="nextTo"/>
        <c:crossAx val="120995200"/>
        <c:crossesAt val="1"/>
        <c:crossBetween val="between"/>
      </c:valAx>
      <c:spPr>
        <a:solidFill>
          <a:schemeClr val="bg1">
            <a:alpha val="24000"/>
          </a:schemeClr>
        </a:solidFill>
      </c:spPr>
    </c:plotArea>
    <c:legend>
      <c:legendPos val="b"/>
      <c:layout>
        <c:manualLayout>
          <c:xMode val="edge"/>
          <c:yMode val="edge"/>
          <c:x val="9.5376385666408867E-2"/>
          <c:y val="0.84137719549446344"/>
          <c:w val="0.84305813353957204"/>
          <c:h val="0.14043838297059946"/>
        </c:manualLayout>
      </c:layout>
      <c:overlay val="0"/>
    </c:legend>
    <c:plotVisOnly val="1"/>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05745941583258E-2"/>
          <c:y val="7.2777037247125489E-2"/>
          <c:w val="0.87083738996158755"/>
          <c:h val="0.70104524627720499"/>
        </c:manualLayout>
      </c:layout>
      <c:barChart>
        <c:barDir val="col"/>
        <c:grouping val="stacked"/>
        <c:varyColors val="0"/>
        <c:ser>
          <c:idx val="0"/>
          <c:order val="0"/>
          <c:tx>
            <c:strRef>
              <c:f>'4.1b'!$P$24</c:f>
              <c:strCache>
                <c:ptCount val="1"/>
                <c:pt idx="0">
                  <c:v>Elec: Industrial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'4.1b'!$R$24:$AZ$24</c:f>
              <c:numCache>
                <c:formatCode>General</c:formatCode>
                <c:ptCount val="35"/>
                <c:pt idx="2" formatCode="0">
                  <c:v>0</c:v>
                </c:pt>
                <c:pt idx="3" formatCode="0">
                  <c:v>-0.86259799999999132</c:v>
                </c:pt>
                <c:pt idx="4" formatCode="0">
                  <c:v>-1.2801900000000046</c:v>
                </c:pt>
                <c:pt idx="5" formatCode="0">
                  <c:v>-1.247130999999996</c:v>
                </c:pt>
                <c:pt idx="6" formatCode="0">
                  <c:v>-1.5276939999999968</c:v>
                </c:pt>
                <c:pt idx="7" formatCode="0">
                  <c:v>-1.7607459999999975</c:v>
                </c:pt>
                <c:pt idx="8" formatCode="0">
                  <c:v>-2.024557999999999</c:v>
                </c:pt>
                <c:pt idx="9" formatCode="0">
                  <c:v>-2.2351900000000029</c:v>
                </c:pt>
                <c:pt idx="10" formatCode="0">
                  <c:v>-2.4373279999999937</c:v>
                </c:pt>
                <c:pt idx="11" formatCode="0">
                  <c:v>-2.5769619999999946</c:v>
                </c:pt>
                <c:pt idx="12" formatCode="0">
                  <c:v>-2.6602290000000011</c:v>
                </c:pt>
                <c:pt idx="13" formatCode="0">
                  <c:v>-2.6381729999999948</c:v>
                </c:pt>
                <c:pt idx="14" formatCode="0">
                  <c:v>-2.6729899999999986</c:v>
                </c:pt>
                <c:pt idx="15" formatCode="0">
                  <c:v>-2.5799958289815095</c:v>
                </c:pt>
                <c:pt idx="16" formatCode="0">
                  <c:v>-2.328743858036276</c:v>
                </c:pt>
                <c:pt idx="17" formatCode="0">
                  <c:v>-2.0351624364423202</c:v>
                </c:pt>
                <c:pt idx="18" formatCode="0">
                  <c:v>-1.7475387849610371</c:v>
                </c:pt>
                <c:pt idx="19" formatCode="0">
                  <c:v>-1.4213298724445309</c:v>
                </c:pt>
                <c:pt idx="20" formatCode="0">
                  <c:v>-1.0746022489421136</c:v>
                </c:pt>
                <c:pt idx="21" formatCode="0">
                  <c:v>-0.69684975547106376</c:v>
                </c:pt>
                <c:pt idx="22" formatCode="0">
                  <c:v>-0.3120791177764346</c:v>
                </c:pt>
                <c:pt idx="23" formatCode="0">
                  <c:v>4.6829233398554493E-2</c:v>
                </c:pt>
                <c:pt idx="24" formatCode="0">
                  <c:v>0.35185940842704611</c:v>
                </c:pt>
                <c:pt idx="25" formatCode="0">
                  <c:v>0.61473755613147318</c:v>
                </c:pt>
                <c:pt idx="26" formatCode="0">
                  <c:v>0.94948491291694381</c:v>
                </c:pt>
                <c:pt idx="27" formatCode="0">
                  <c:v>1.2456908816884749</c:v>
                </c:pt>
                <c:pt idx="28" formatCode="0">
                  <c:v>1.6635079396783112</c:v>
                </c:pt>
                <c:pt idx="29" formatCode="0">
                  <c:v>2.0697028281065855</c:v>
                </c:pt>
                <c:pt idx="30" formatCode="0">
                  <c:v>2.4636436652331781</c:v>
                </c:pt>
                <c:pt idx="31" formatCode="0">
                  <c:v>2.8879435726477425</c:v>
                </c:pt>
                <c:pt idx="32" formatCode="0">
                  <c:v>3.4531731992512533</c:v>
                </c:pt>
                <c:pt idx="33" formatCode="0">
                  <c:v>3.9561968489956882</c:v>
                </c:pt>
                <c:pt idx="34" formatCode="0">
                  <c:v>4.4967174609041507</c:v>
                </c:pt>
              </c:numCache>
            </c:numRef>
          </c:val>
          <c:extLst xmlns:c16r2="http://schemas.microsoft.com/office/drawing/2015/06/chart">
            <c:ext xmlns:c16="http://schemas.microsoft.com/office/drawing/2014/chart" uri="{C3380CC4-5D6E-409C-BE32-E72D297353CC}">
              <c16:uniqueId val="{00000000-23D3-448E-BFDB-06623B213B3A}"/>
            </c:ext>
          </c:extLst>
        </c:ser>
        <c:ser>
          <c:idx val="1"/>
          <c:order val="1"/>
          <c:tx>
            <c:strRef>
              <c:f>'4.1b'!$P$25</c:f>
              <c:strCache>
                <c:ptCount val="1"/>
                <c:pt idx="0">
                  <c:v>Elec: Commercial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'4.1b'!$R$25:$AZ$25</c:f>
              <c:numCache>
                <c:formatCode>General</c:formatCode>
                <c:ptCount val="35"/>
                <c:pt idx="2" formatCode="0">
                  <c:v>0</c:v>
                </c:pt>
                <c:pt idx="3" formatCode="0">
                  <c:v>-1.0264955403439728</c:v>
                </c:pt>
                <c:pt idx="4" formatCode="0">
                  <c:v>-0.95823633338024194</c:v>
                </c:pt>
                <c:pt idx="5" formatCode="0">
                  <c:v>-0.50544221138800083</c:v>
                </c:pt>
                <c:pt idx="6" formatCode="0">
                  <c:v>-1.4223406453842955</c:v>
                </c:pt>
                <c:pt idx="7" formatCode="0">
                  <c:v>-2.3671194598416605</c:v>
                </c:pt>
                <c:pt idx="8" formatCode="0">
                  <c:v>-3.3327097124930418</c:v>
                </c:pt>
                <c:pt idx="9" formatCode="0">
                  <c:v>-4.2866107189298077</c:v>
                </c:pt>
                <c:pt idx="10" formatCode="0">
                  <c:v>-5.2422319056075111</c:v>
                </c:pt>
                <c:pt idx="11" formatCode="0">
                  <c:v>-6.243053972785944</c:v>
                </c:pt>
                <c:pt idx="12" formatCode="0">
                  <c:v>-7.2535874108833127</c:v>
                </c:pt>
                <c:pt idx="13" formatCode="0">
                  <c:v>-8.3014287773455777</c:v>
                </c:pt>
                <c:pt idx="14" formatCode="0">
                  <c:v>-9.340028262138091</c:v>
                </c:pt>
                <c:pt idx="15" formatCode="0">
                  <c:v>-10.171472872642511</c:v>
                </c:pt>
                <c:pt idx="16" formatCode="0">
                  <c:v>-10.419332481528926</c:v>
                </c:pt>
                <c:pt idx="17" formatCode="0">
                  <c:v>-10.698721046706069</c:v>
                </c:pt>
                <c:pt idx="18" formatCode="0">
                  <c:v>-10.952457233129934</c:v>
                </c:pt>
                <c:pt idx="19" formatCode="0">
                  <c:v>-11.19672956209196</c:v>
                </c:pt>
                <c:pt idx="20" formatCode="0">
                  <c:v>-11.42790137095011</c:v>
                </c:pt>
                <c:pt idx="21" formatCode="0">
                  <c:v>-11.67213593635023</c:v>
                </c:pt>
                <c:pt idx="22" formatCode="0">
                  <c:v>-11.893121103471884</c:v>
                </c:pt>
                <c:pt idx="23" formatCode="0">
                  <c:v>-12.078806221046008</c:v>
                </c:pt>
                <c:pt idx="24" formatCode="0">
                  <c:v>-12.294624474756532</c:v>
                </c:pt>
                <c:pt idx="25" formatCode="0">
                  <c:v>-12.515334538792359</c:v>
                </c:pt>
                <c:pt idx="26" formatCode="0">
                  <c:v>-12.503400901102026</c:v>
                </c:pt>
                <c:pt idx="27" formatCode="0">
                  <c:v>-12.467703148793532</c:v>
                </c:pt>
                <c:pt idx="28" formatCode="0">
                  <c:v>-12.398745389930909</c:v>
                </c:pt>
                <c:pt idx="29" formatCode="0">
                  <c:v>-12.335899537682835</c:v>
                </c:pt>
                <c:pt idx="30" formatCode="0">
                  <c:v>-12.275873674820971</c:v>
                </c:pt>
                <c:pt idx="31" formatCode="0">
                  <c:v>-12.184942060181726</c:v>
                </c:pt>
                <c:pt idx="32" formatCode="0">
                  <c:v>-12.111014066767453</c:v>
                </c:pt>
                <c:pt idx="33" formatCode="0">
                  <c:v>-12.003786686623343</c:v>
                </c:pt>
                <c:pt idx="34" formatCode="0">
                  <c:v>-11.912602468621884</c:v>
                </c:pt>
              </c:numCache>
            </c:numRef>
          </c:val>
          <c:extLst xmlns:c16r2="http://schemas.microsoft.com/office/drawing/2015/06/chart">
            <c:ext xmlns:c16="http://schemas.microsoft.com/office/drawing/2014/chart" uri="{C3380CC4-5D6E-409C-BE32-E72D297353CC}">
              <c16:uniqueId val="{00000001-23D3-448E-BFDB-06623B213B3A}"/>
            </c:ext>
          </c:extLst>
        </c:ser>
        <c:ser>
          <c:idx val="2"/>
          <c:order val="2"/>
          <c:tx>
            <c:strRef>
              <c:f>'4.1b'!$P$26</c:f>
              <c:strCache>
                <c:ptCount val="1"/>
                <c:pt idx="0">
                  <c:v>Elec: Residential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'4.1b'!$R$26:$AZ$26</c:f>
              <c:numCache>
                <c:formatCode>General</c:formatCode>
                <c:ptCount val="35"/>
                <c:pt idx="2" formatCode="0">
                  <c:v>0</c:v>
                </c:pt>
                <c:pt idx="3" formatCode="0">
                  <c:v>-0.56816426495402084</c:v>
                </c:pt>
                <c:pt idx="4" formatCode="0">
                  <c:v>-2.8825183466718016</c:v>
                </c:pt>
                <c:pt idx="5" formatCode="0">
                  <c:v>-4.7121582555051162</c:v>
                </c:pt>
                <c:pt idx="6" formatCode="0">
                  <c:v>-6.2040014659019249</c:v>
                </c:pt>
                <c:pt idx="7" formatCode="0">
                  <c:v>-7.5070664216879806</c:v>
                </c:pt>
                <c:pt idx="8" formatCode="0">
                  <c:v>-9.0552738942666906</c:v>
                </c:pt>
                <c:pt idx="9" formatCode="0">
                  <c:v>-10.184676947646466</c:v>
                </c:pt>
                <c:pt idx="10" formatCode="0">
                  <c:v>-11.204876059916515</c:v>
                </c:pt>
                <c:pt idx="11" formatCode="0">
                  <c:v>-11.561651881745306</c:v>
                </c:pt>
                <c:pt idx="12" formatCode="0">
                  <c:v>-11.712992288383617</c:v>
                </c:pt>
                <c:pt idx="13" formatCode="0">
                  <c:v>-11.374613320944576</c:v>
                </c:pt>
                <c:pt idx="14" formatCode="0">
                  <c:v>-11.329191220214753</c:v>
                </c:pt>
                <c:pt idx="15" formatCode="0">
                  <c:v>-11.083654965644172</c:v>
                </c:pt>
                <c:pt idx="16" formatCode="0">
                  <c:v>-10.882302961307332</c:v>
                </c:pt>
                <c:pt idx="17" formatCode="0">
                  <c:v>-10.97028077352283</c:v>
                </c:pt>
                <c:pt idx="18" formatCode="0">
                  <c:v>-11.033443733024825</c:v>
                </c:pt>
                <c:pt idx="19" formatCode="0">
                  <c:v>-10.986131116726568</c:v>
                </c:pt>
                <c:pt idx="20" formatCode="0">
                  <c:v>-11.096910291125425</c:v>
                </c:pt>
                <c:pt idx="21" formatCode="0">
                  <c:v>-11.14350515487881</c:v>
                </c:pt>
                <c:pt idx="22" formatCode="0">
                  <c:v>-11.697880398172984</c:v>
                </c:pt>
                <c:pt idx="23" formatCode="0">
                  <c:v>-12.219914877960647</c:v>
                </c:pt>
                <c:pt idx="24" formatCode="0">
                  <c:v>-13.036793759029322</c:v>
                </c:pt>
                <c:pt idx="25" formatCode="0">
                  <c:v>-14.103592390456171</c:v>
                </c:pt>
                <c:pt idx="26" formatCode="0">
                  <c:v>-14.803280398390328</c:v>
                </c:pt>
                <c:pt idx="27" formatCode="0">
                  <c:v>-15.959159877238022</c:v>
                </c:pt>
                <c:pt idx="28" formatCode="0">
                  <c:v>-16.882608044566268</c:v>
                </c:pt>
                <c:pt idx="29" formatCode="0">
                  <c:v>-17.606641824240668</c:v>
                </c:pt>
                <c:pt idx="30" formatCode="0">
                  <c:v>-18.234367137140822</c:v>
                </c:pt>
                <c:pt idx="31" formatCode="0">
                  <c:v>-18.625659513999125</c:v>
                </c:pt>
                <c:pt idx="32" formatCode="0">
                  <c:v>-18.58493451480075</c:v>
                </c:pt>
                <c:pt idx="33" formatCode="0">
                  <c:v>-18.873318312348118</c:v>
                </c:pt>
                <c:pt idx="34" formatCode="0">
                  <c:v>-18.831781504909785</c:v>
                </c:pt>
              </c:numCache>
            </c:numRef>
          </c:val>
          <c:extLst xmlns:c16r2="http://schemas.microsoft.com/office/drawing/2015/06/chart">
            <c:ext xmlns:c16="http://schemas.microsoft.com/office/drawing/2014/chart" uri="{C3380CC4-5D6E-409C-BE32-E72D297353CC}">
              <c16:uniqueId val="{00000002-23D3-448E-BFDB-06623B213B3A}"/>
            </c:ext>
          </c:extLst>
        </c:ser>
        <c:ser>
          <c:idx val="3"/>
          <c:order val="3"/>
          <c:tx>
            <c:strRef>
              <c:f>'4.1b'!$P$27</c:f>
              <c:strCache>
                <c:ptCount val="1"/>
                <c:pt idx="0">
                  <c:v>Elec: Transport</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'4.1b'!$R$27:$AZ$27</c:f>
              <c:numCache>
                <c:formatCode>General</c:formatCode>
                <c:ptCount val="35"/>
                <c:pt idx="2" formatCode="0">
                  <c:v>0</c:v>
                </c:pt>
                <c:pt idx="3" formatCode="0">
                  <c:v>0.19465980529797711</c:v>
                </c:pt>
                <c:pt idx="4" formatCode="0">
                  <c:v>0.68075468005203121</c:v>
                </c:pt>
                <c:pt idx="5" formatCode="0">
                  <c:v>1.2106004668931141</c:v>
                </c:pt>
                <c:pt idx="6" formatCode="0">
                  <c:v>1.83734211128622</c:v>
                </c:pt>
                <c:pt idx="7" formatCode="0">
                  <c:v>2.5631858815296429</c:v>
                </c:pt>
                <c:pt idx="8" formatCode="0">
                  <c:v>3.4699836067597278</c:v>
                </c:pt>
                <c:pt idx="9" formatCode="0">
                  <c:v>4.5742876665762742</c:v>
                </c:pt>
                <c:pt idx="10" formatCode="0">
                  <c:v>5.9391079655240269</c:v>
                </c:pt>
                <c:pt idx="11" formatCode="0">
                  <c:v>7.6467058545312518</c:v>
                </c:pt>
                <c:pt idx="12" formatCode="0">
                  <c:v>9.7495796992669312</c:v>
                </c:pt>
                <c:pt idx="13" formatCode="0">
                  <c:v>12.336042098290147</c:v>
                </c:pt>
                <c:pt idx="14" formatCode="0">
                  <c:v>15.456219482352848</c:v>
                </c:pt>
                <c:pt idx="15" formatCode="0">
                  <c:v>19.148127838286669</c:v>
                </c:pt>
                <c:pt idx="16" formatCode="0">
                  <c:v>23.486635442836256</c:v>
                </c:pt>
                <c:pt idx="17" formatCode="0">
                  <c:v>28.412001820228905</c:v>
                </c:pt>
                <c:pt idx="18" formatCode="0">
                  <c:v>33.796900966154759</c:v>
                </c:pt>
                <c:pt idx="19" formatCode="0">
                  <c:v>39.456860678818536</c:v>
                </c:pt>
                <c:pt idx="20" formatCode="0">
                  <c:v>45.123811662075518</c:v>
                </c:pt>
                <c:pt idx="21" formatCode="0">
                  <c:v>50.592641091229034</c:v>
                </c:pt>
                <c:pt idx="22" formatCode="0">
                  <c:v>55.651001501644863</c:v>
                </c:pt>
                <c:pt idx="23" formatCode="0">
                  <c:v>60.274721099006669</c:v>
                </c:pt>
                <c:pt idx="24" formatCode="0">
                  <c:v>64.898418233785833</c:v>
                </c:pt>
                <c:pt idx="25" formatCode="0">
                  <c:v>66.746926929248517</c:v>
                </c:pt>
                <c:pt idx="26" formatCode="0">
                  <c:v>68.874681299492366</c:v>
                </c:pt>
                <c:pt idx="27" formatCode="0">
                  <c:v>71.285863026031564</c:v>
                </c:pt>
                <c:pt idx="28" formatCode="0">
                  <c:v>73.930353434497164</c:v>
                </c:pt>
                <c:pt idx="29" formatCode="0">
                  <c:v>76.637541361923496</c:v>
                </c:pt>
                <c:pt idx="30" formatCode="0">
                  <c:v>79.271240811961803</c:v>
                </c:pt>
                <c:pt idx="31" formatCode="0">
                  <c:v>81.827601574180861</c:v>
                </c:pt>
                <c:pt idx="32" formatCode="0">
                  <c:v>84.485948581568209</c:v>
                </c:pt>
                <c:pt idx="33" formatCode="0">
                  <c:v>86.401104998971476</c:v>
                </c:pt>
                <c:pt idx="34" formatCode="0">
                  <c:v>87.013383973531674</c:v>
                </c:pt>
              </c:numCache>
            </c:numRef>
          </c:val>
          <c:extLst xmlns:c16r2="http://schemas.microsoft.com/office/drawing/2015/06/chart">
            <c:ext xmlns:c16="http://schemas.microsoft.com/office/drawing/2014/chart" uri="{C3380CC4-5D6E-409C-BE32-E72D297353CC}">
              <c16:uniqueId val="{00000003-23D3-448E-BFDB-06623B213B3A}"/>
            </c:ext>
          </c:extLst>
        </c:ser>
        <c:ser>
          <c:idx val="4"/>
          <c:order val="4"/>
          <c:tx>
            <c:strRef>
              <c:f>'4.1b'!$P$28</c:f>
              <c:strCache>
                <c:ptCount val="1"/>
                <c:pt idx="0">
                  <c:v>Elec: Transform</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'4.1b'!$R$28:$AZ$28</c:f>
              <c:numCache>
                <c:formatCode>General</c:formatCode>
                <c:ptCount val="35"/>
                <c:pt idx="2" formatCode="0">
                  <c:v>0</c:v>
                </c:pt>
                <c:pt idx="3" formatCode="0">
                  <c:v>2.5597999999999999E-2</c:v>
                </c:pt>
                <c:pt idx="4" formatCode="0">
                  <c:v>4.419E-2</c:v>
                </c:pt>
                <c:pt idx="5" formatCode="0">
                  <c:v>6.8130999999999997E-2</c:v>
                </c:pt>
                <c:pt idx="6" formatCode="0">
                  <c:v>9.8694000000000004E-2</c:v>
                </c:pt>
                <c:pt idx="7" formatCode="0">
                  <c:v>0.13774600000000001</c:v>
                </c:pt>
                <c:pt idx="8" formatCode="0">
                  <c:v>0.187558</c:v>
                </c:pt>
                <c:pt idx="9" formatCode="0">
                  <c:v>0.25119000000000002</c:v>
                </c:pt>
                <c:pt idx="10" formatCode="0">
                  <c:v>0.33232799999999996</c:v>
                </c:pt>
                <c:pt idx="11" formatCode="0">
                  <c:v>0.43596200000000002</c:v>
                </c:pt>
                <c:pt idx="12" formatCode="0">
                  <c:v>0.5682290000000001</c:v>
                </c:pt>
                <c:pt idx="13" formatCode="0">
                  <c:v>0.73717299999999997</c:v>
                </c:pt>
                <c:pt idx="14" formatCode="0">
                  <c:v>0.95299</c:v>
                </c:pt>
                <c:pt idx="15" formatCode="0">
                  <c:v>0.12399582898151043</c:v>
                </c:pt>
                <c:pt idx="16" formatCode="0">
                  <c:v>0.26674385803627942</c:v>
                </c:pt>
                <c:pt idx="17" formatCode="0">
                  <c:v>0.51716243644231674</c:v>
                </c:pt>
                <c:pt idx="18" formatCode="0">
                  <c:v>0.77553878496104744</c:v>
                </c:pt>
                <c:pt idx="19" formatCode="0">
                  <c:v>1.2473298724445345</c:v>
                </c:pt>
                <c:pt idx="20" formatCode="0">
                  <c:v>1.7306022489421213</c:v>
                </c:pt>
                <c:pt idx="21" formatCode="0">
                  <c:v>2.4078497554710676</c:v>
                </c:pt>
                <c:pt idx="22" formatCode="0">
                  <c:v>3.3500791177764389</c:v>
                </c:pt>
                <c:pt idx="23" formatCode="0">
                  <c:v>4.0901707666014371</c:v>
                </c:pt>
                <c:pt idx="24" formatCode="0">
                  <c:v>4.8151405915729617</c:v>
                </c:pt>
                <c:pt idx="25" formatCode="0">
                  <c:v>5.8852624438685259</c:v>
                </c:pt>
                <c:pt idx="26" formatCode="0">
                  <c:v>6.6195150870830526</c:v>
                </c:pt>
                <c:pt idx="27" formatCode="0">
                  <c:v>7.8473091183115358</c:v>
                </c:pt>
                <c:pt idx="28" formatCode="0">
                  <c:v>8.9654920603216883</c:v>
                </c:pt>
                <c:pt idx="29" formatCode="0">
                  <c:v>10.122297171893416</c:v>
                </c:pt>
                <c:pt idx="30" formatCode="0">
                  <c:v>11.077356334766822</c:v>
                </c:pt>
                <c:pt idx="31" formatCode="0">
                  <c:v>11.586056427352258</c:v>
                </c:pt>
                <c:pt idx="32" formatCode="0">
                  <c:v>12.073826800748755</c:v>
                </c:pt>
                <c:pt idx="33" formatCode="0">
                  <c:v>12.514803151004301</c:v>
                </c:pt>
                <c:pt idx="34" formatCode="0">
                  <c:v>12.712282539095842</c:v>
                </c:pt>
              </c:numCache>
            </c:numRef>
          </c:val>
          <c:extLst xmlns:c16r2="http://schemas.microsoft.com/office/drawing/2015/06/chart">
            <c:ext xmlns:c16="http://schemas.microsoft.com/office/drawing/2014/chart" uri="{C3380CC4-5D6E-409C-BE32-E72D297353CC}">
              <c16:uniqueId val="{00000004-23D3-448E-BFDB-06623B213B3A}"/>
            </c:ext>
          </c:extLst>
        </c:ser>
        <c:ser>
          <c:idx val="5"/>
          <c:order val="5"/>
          <c:tx>
            <c:strRef>
              <c:f>'4.1b'!$P$29</c:f>
              <c:strCache>
                <c:ptCount val="1"/>
                <c:pt idx="0">
                  <c:v>Gas: Industrial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'4.1b'!$R$29:$AZ$29</c:f>
              <c:numCache>
                <c:formatCode>General</c:formatCode>
                <c:ptCount val="35"/>
                <c:pt idx="2" formatCode="0">
                  <c:v>0</c:v>
                </c:pt>
                <c:pt idx="3" formatCode="0">
                  <c:v>-5.2115068215556448</c:v>
                </c:pt>
                <c:pt idx="4" formatCode="0">
                  <c:v>-6.818081185958448</c:v>
                </c:pt>
                <c:pt idx="5" formatCode="0">
                  <c:v>-7.1990350676127264</c:v>
                </c:pt>
                <c:pt idx="6" formatCode="0">
                  <c:v>-8.2117090611430683</c:v>
                </c:pt>
                <c:pt idx="7" formatCode="0">
                  <c:v>-8.9997340628001155</c:v>
                </c:pt>
                <c:pt idx="8" formatCode="0">
                  <c:v>-9.7752077653342724</c:v>
                </c:pt>
                <c:pt idx="9" formatCode="0">
                  <c:v>-10.292478777817649</c:v>
                </c:pt>
                <c:pt idx="10" formatCode="0">
                  <c:v>-10.578470746107428</c:v>
                </c:pt>
                <c:pt idx="11" formatCode="0">
                  <c:v>-10.590773181648188</c:v>
                </c:pt>
                <c:pt idx="12" formatCode="0">
                  <c:v>-10.539522494182592</c:v>
                </c:pt>
                <c:pt idx="13" formatCode="0">
                  <c:v>-10.221094894655835</c:v>
                </c:pt>
                <c:pt idx="14" formatCode="0">
                  <c:v>-9.9748815243841022</c:v>
                </c:pt>
                <c:pt idx="15" formatCode="0">
                  <c:v>-10.584421832683859</c:v>
                </c:pt>
                <c:pt idx="16" formatCode="0">
                  <c:v>-11.27938910793273</c:v>
                </c:pt>
                <c:pt idx="17" formatCode="0">
                  <c:v>-13.058489598446954</c:v>
                </c:pt>
                <c:pt idx="18" formatCode="0">
                  <c:v>-14.975878881977792</c:v>
                </c:pt>
                <c:pt idx="19" formatCode="0">
                  <c:v>-19.180281506908386</c:v>
                </c:pt>
                <c:pt idx="20" formatCode="0">
                  <c:v>-23.209953524003453</c:v>
                </c:pt>
                <c:pt idx="21" formatCode="0">
                  <c:v>-29.75512052204931</c:v>
                </c:pt>
                <c:pt idx="22" formatCode="0">
                  <c:v>-39.48954509547076</c:v>
                </c:pt>
                <c:pt idx="23" formatCode="0">
                  <c:v>-46.722611257075073</c:v>
                </c:pt>
                <c:pt idx="24" formatCode="0">
                  <c:v>-53.546045454023186</c:v>
                </c:pt>
                <c:pt idx="25" formatCode="0">
                  <c:v>-64.821907466783273</c:v>
                </c:pt>
                <c:pt idx="26" formatCode="0">
                  <c:v>-71.352267676865736</c:v>
                </c:pt>
                <c:pt idx="27" formatCode="0">
                  <c:v>-83.456296523176661</c:v>
                </c:pt>
                <c:pt idx="28" formatCode="0">
                  <c:v>-93.508095706175823</c:v>
                </c:pt>
                <c:pt idx="29" formatCode="0">
                  <c:v>-103.68819293274628</c:v>
                </c:pt>
                <c:pt idx="30" formatCode="0">
                  <c:v>-111.80856657657689</c:v>
                </c:pt>
                <c:pt idx="31" formatCode="0">
                  <c:v>-114.67741405995807</c:v>
                </c:pt>
                <c:pt idx="32" formatCode="0">
                  <c:v>-117.77176175891108</c:v>
                </c:pt>
                <c:pt idx="33" formatCode="0">
                  <c:v>-119.46468833517683</c:v>
                </c:pt>
                <c:pt idx="34" formatCode="0">
                  <c:v>-118.21680610730222</c:v>
                </c:pt>
              </c:numCache>
            </c:numRef>
          </c:val>
          <c:extLst xmlns:c16r2="http://schemas.microsoft.com/office/drawing/2015/06/chart">
            <c:ext xmlns:c16="http://schemas.microsoft.com/office/drawing/2014/chart" uri="{C3380CC4-5D6E-409C-BE32-E72D297353CC}">
              <c16:uniqueId val="{00000005-23D3-448E-BFDB-06623B213B3A}"/>
            </c:ext>
          </c:extLst>
        </c:ser>
        <c:ser>
          <c:idx val="6"/>
          <c:order val="6"/>
          <c:tx>
            <c:strRef>
              <c:f>'4.1b'!$P$30</c:f>
              <c:strCache>
                <c:ptCount val="1"/>
                <c:pt idx="0">
                  <c:v>Gas: Commercial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'4.1b'!$R$30:$AZ$30</c:f>
              <c:numCache>
                <c:formatCode>General</c:formatCode>
                <c:ptCount val="35"/>
                <c:pt idx="2" formatCode="0">
                  <c:v>0</c:v>
                </c:pt>
                <c:pt idx="3" formatCode="0">
                  <c:v>0.85637991026702309</c:v>
                </c:pt>
                <c:pt idx="4" formatCode="0">
                  <c:v>1.3912387869047862</c:v>
                </c:pt>
                <c:pt idx="5" formatCode="0">
                  <c:v>2.1337683466271926</c:v>
                </c:pt>
                <c:pt idx="6" formatCode="0">
                  <c:v>1.4767951735129827</c:v>
                </c:pt>
                <c:pt idx="7" formatCode="0">
                  <c:v>0.78327096624087034</c:v>
                </c:pt>
                <c:pt idx="8" formatCode="0">
                  <c:v>6.5594473864265979E-2</c:v>
                </c:pt>
                <c:pt idx="9" formatCode="0">
                  <c:v>-0.71304808799518327</c:v>
                </c:pt>
                <c:pt idx="10" formatCode="0">
                  <c:v>-1.5346164881012783</c:v>
                </c:pt>
                <c:pt idx="11" formatCode="0">
                  <c:v>-2.3096435272637592</c:v>
                </c:pt>
                <c:pt idx="12" formatCode="0">
                  <c:v>-3.0832684586678738</c:v>
                </c:pt>
                <c:pt idx="13" formatCode="0">
                  <c:v>-3.8225600222829357</c:v>
                </c:pt>
                <c:pt idx="14" formatCode="0">
                  <c:v>-4.5078586938995926</c:v>
                </c:pt>
                <c:pt idx="15" formatCode="0">
                  <c:v>-5.397480516547958</c:v>
                </c:pt>
                <c:pt idx="16" formatCode="0">
                  <c:v>-6.0083871506388249</c:v>
                </c:pt>
                <c:pt idx="17" formatCode="0">
                  <c:v>-6.8362485322278914</c:v>
                </c:pt>
                <c:pt idx="18" formatCode="0">
                  <c:v>-7.6157247662033072</c:v>
                </c:pt>
                <c:pt idx="19" formatCode="0">
                  <c:v>-8.8480678433016564</c:v>
                </c:pt>
                <c:pt idx="20" formatCode="0">
                  <c:v>-10.05597627637362</c:v>
                </c:pt>
                <c:pt idx="21" formatCode="0">
                  <c:v>-11.782825722652419</c:v>
                </c:pt>
                <c:pt idx="22" formatCode="0">
                  <c:v>-14.065089003801305</c:v>
                </c:pt>
                <c:pt idx="23" formatCode="0">
                  <c:v>-15.902439039631915</c:v>
                </c:pt>
                <c:pt idx="24" formatCode="0">
                  <c:v>-17.707412529933507</c:v>
                </c:pt>
                <c:pt idx="25" formatCode="0">
                  <c:v>-20.245160858786655</c:v>
                </c:pt>
                <c:pt idx="26" formatCode="0">
                  <c:v>-21.908540913295344</c:v>
                </c:pt>
                <c:pt idx="27" formatCode="0">
                  <c:v>-24.488850417206052</c:v>
                </c:pt>
                <c:pt idx="28" formatCode="0">
                  <c:v>-26.802865092909489</c:v>
                </c:pt>
                <c:pt idx="29" formatCode="0">
                  <c:v>-29.148941234026008</c:v>
                </c:pt>
                <c:pt idx="30" formatCode="0">
                  <c:v>-31.169369789220813</c:v>
                </c:pt>
                <c:pt idx="31" formatCode="0">
                  <c:v>-32.325728374135146</c:v>
                </c:pt>
                <c:pt idx="32" formatCode="0">
                  <c:v>-33.66172735906585</c:v>
                </c:pt>
                <c:pt idx="33" formatCode="0">
                  <c:v>-34.769407109132757</c:v>
                </c:pt>
                <c:pt idx="34" formatCode="0">
                  <c:v>-35.431016771486014</c:v>
                </c:pt>
              </c:numCache>
            </c:numRef>
          </c:val>
          <c:extLst xmlns:c16r2="http://schemas.microsoft.com/office/drawing/2015/06/chart">
            <c:ext xmlns:c16="http://schemas.microsoft.com/office/drawing/2014/chart" uri="{C3380CC4-5D6E-409C-BE32-E72D297353CC}">
              <c16:uniqueId val="{00000006-23D3-448E-BFDB-06623B213B3A}"/>
            </c:ext>
          </c:extLst>
        </c:ser>
        <c:ser>
          <c:idx val="7"/>
          <c:order val="7"/>
          <c:tx>
            <c:strRef>
              <c:f>'4.1b'!$P$31</c:f>
              <c:strCache>
                <c:ptCount val="1"/>
                <c:pt idx="0">
                  <c:v>Gas: Residential</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'4.1b'!$R$31:$AZ$31</c:f>
              <c:numCache>
                <c:formatCode>General</c:formatCode>
                <c:ptCount val="35"/>
                <c:pt idx="2" formatCode="0">
                  <c:v>0</c:v>
                </c:pt>
                <c:pt idx="3" formatCode="0">
                  <c:v>-5.1569999999999823</c:v>
                </c:pt>
                <c:pt idx="4" formatCode="0">
                  <c:v>-10.760999999999967</c:v>
                </c:pt>
                <c:pt idx="5" formatCode="0">
                  <c:v>-16.361999999999966</c:v>
                </c:pt>
                <c:pt idx="6" formatCode="0">
                  <c:v>-23.637</c:v>
                </c:pt>
                <c:pt idx="7" formatCode="0">
                  <c:v>-30.501000000000033</c:v>
                </c:pt>
                <c:pt idx="8" formatCode="0">
                  <c:v>-37.173000000000002</c:v>
                </c:pt>
                <c:pt idx="9" formatCode="0">
                  <c:v>-44.700999999999908</c:v>
                </c:pt>
                <c:pt idx="10" formatCode="0">
                  <c:v>-51.347000000000037</c:v>
                </c:pt>
                <c:pt idx="11" formatCode="0">
                  <c:v>-58.528999999999996</c:v>
                </c:pt>
                <c:pt idx="12" formatCode="0">
                  <c:v>-65.38</c:v>
                </c:pt>
                <c:pt idx="13" formatCode="0">
                  <c:v>-72.829999999999984</c:v>
                </c:pt>
                <c:pt idx="14" formatCode="0">
                  <c:v>-80.949999999999989</c:v>
                </c:pt>
                <c:pt idx="15" formatCode="0">
                  <c:v>-88.342999999999989</c:v>
                </c:pt>
                <c:pt idx="16" formatCode="0">
                  <c:v>-95.163999999999987</c:v>
                </c:pt>
                <c:pt idx="17" formatCode="0">
                  <c:v>-102.66</c:v>
                </c:pt>
                <c:pt idx="18" formatCode="0">
                  <c:v>-109.01899999999998</c:v>
                </c:pt>
                <c:pt idx="19" formatCode="0">
                  <c:v>-117.39400000000001</c:v>
                </c:pt>
                <c:pt idx="20" formatCode="0">
                  <c:v>-125.82</c:v>
                </c:pt>
                <c:pt idx="21" formatCode="0">
                  <c:v>-135.85199999999998</c:v>
                </c:pt>
                <c:pt idx="22" formatCode="0">
                  <c:v>-147.61099999999999</c:v>
                </c:pt>
                <c:pt idx="23" formatCode="0">
                  <c:v>-157.893</c:v>
                </c:pt>
                <c:pt idx="24" formatCode="0">
                  <c:v>-167.541</c:v>
                </c:pt>
                <c:pt idx="25" formatCode="0">
                  <c:v>-179.54799999999994</c:v>
                </c:pt>
                <c:pt idx="26" formatCode="0">
                  <c:v>-188.64999999999998</c:v>
                </c:pt>
                <c:pt idx="27" formatCode="0">
                  <c:v>-200.20999999999998</c:v>
                </c:pt>
                <c:pt idx="28" formatCode="0">
                  <c:v>-210.375</c:v>
                </c:pt>
                <c:pt idx="29" formatCode="0">
                  <c:v>-222.48699999999999</c:v>
                </c:pt>
                <c:pt idx="30" formatCode="0">
                  <c:v>-232.20699999999999</c:v>
                </c:pt>
                <c:pt idx="31" formatCode="0">
                  <c:v>-238.82399999999998</c:v>
                </c:pt>
                <c:pt idx="32" formatCode="0">
                  <c:v>-247.64699999999999</c:v>
                </c:pt>
                <c:pt idx="33" formatCode="0">
                  <c:v>-254.91799999999998</c:v>
                </c:pt>
                <c:pt idx="34" formatCode="0">
                  <c:v>-260.68799999999999</c:v>
                </c:pt>
              </c:numCache>
            </c:numRef>
          </c:val>
          <c:extLst xmlns:c16r2="http://schemas.microsoft.com/office/drawing/2015/06/chart">
            <c:ext xmlns:c16="http://schemas.microsoft.com/office/drawing/2014/chart" uri="{C3380CC4-5D6E-409C-BE32-E72D297353CC}">
              <c16:uniqueId val="{00000007-23D3-448E-BFDB-06623B213B3A}"/>
            </c:ext>
          </c:extLst>
        </c:ser>
        <c:ser>
          <c:idx val="8"/>
          <c:order val="8"/>
          <c:tx>
            <c:strRef>
              <c:f>'4.1b'!$P$32</c:f>
              <c:strCache>
                <c:ptCount val="1"/>
                <c:pt idx="0">
                  <c:v>Gas: Power Gen</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'4.1b'!$R$32:$AZ$32</c:f>
              <c:numCache>
                <c:formatCode>General</c:formatCode>
                <c:ptCount val="35"/>
                <c:pt idx="2" formatCode="0">
                  <c:v>0</c:v>
                </c:pt>
                <c:pt idx="3" formatCode="0">
                  <c:v>-30.466622449853958</c:v>
                </c:pt>
                <c:pt idx="4" formatCode="0">
                  <c:v>-67.645786594747989</c:v>
                </c:pt>
                <c:pt idx="5" formatCode="0">
                  <c:v>-102.4323619947225</c:v>
                </c:pt>
                <c:pt idx="6" formatCode="0">
                  <c:v>-135.76558772066426</c:v>
                </c:pt>
                <c:pt idx="7" formatCode="0">
                  <c:v>-148.53361815280729</c:v>
                </c:pt>
                <c:pt idx="8" formatCode="0">
                  <c:v>-155.83962110530061</c:v>
                </c:pt>
                <c:pt idx="9" formatCode="0">
                  <c:v>-157.51343646643244</c:v>
                </c:pt>
                <c:pt idx="10" formatCode="0">
                  <c:v>-162.76749603023671</c:v>
                </c:pt>
                <c:pt idx="11" formatCode="0">
                  <c:v>-182.78668378052006</c:v>
                </c:pt>
                <c:pt idx="12" formatCode="0">
                  <c:v>-185.07193174856764</c:v>
                </c:pt>
                <c:pt idx="13" formatCode="0">
                  <c:v>-208.63604121313847</c:v>
                </c:pt>
                <c:pt idx="14" formatCode="0">
                  <c:v>-212.52754868661873</c:v>
                </c:pt>
                <c:pt idx="15" formatCode="0">
                  <c:v>-202.09779862901431</c:v>
                </c:pt>
                <c:pt idx="16" formatCode="0">
                  <c:v>-195.17893973397059</c:v>
                </c:pt>
                <c:pt idx="17" formatCode="0">
                  <c:v>-184.75097311526699</c:v>
                </c:pt>
                <c:pt idx="18" formatCode="0">
                  <c:v>-177.89984131737009</c:v>
                </c:pt>
                <c:pt idx="19" formatCode="0">
                  <c:v>-161.82180028410428</c:v>
                </c:pt>
                <c:pt idx="20" formatCode="0">
                  <c:v>-148.44332802020557</c:v>
                </c:pt>
                <c:pt idx="21" formatCode="0">
                  <c:v>-129.21276606688477</c:v>
                </c:pt>
                <c:pt idx="22" formatCode="0">
                  <c:v>-100.98171166148734</c:v>
                </c:pt>
                <c:pt idx="23" formatCode="0">
                  <c:v>-80.358993031394277</c:v>
                </c:pt>
                <c:pt idx="24" formatCode="0">
                  <c:v>-58.298357451112111</c:v>
                </c:pt>
                <c:pt idx="25" formatCode="0">
                  <c:v>-29.405341988545871</c:v>
                </c:pt>
                <c:pt idx="26" formatCode="0">
                  <c:v>-5.1800126344791124</c:v>
                </c:pt>
                <c:pt idx="27" formatCode="0">
                  <c:v>28.210921375979865</c:v>
                </c:pt>
                <c:pt idx="28" formatCode="0">
                  <c:v>62.354488655931561</c:v>
                </c:pt>
                <c:pt idx="29" formatCode="0">
                  <c:v>94.179448870932731</c:v>
                </c:pt>
                <c:pt idx="30" formatCode="0">
                  <c:v>121.97250481004812</c:v>
                </c:pt>
                <c:pt idx="31" formatCode="0">
                  <c:v>137.39424930719088</c:v>
                </c:pt>
                <c:pt idx="32" formatCode="0">
                  <c:v>150.12056745828824</c:v>
                </c:pt>
                <c:pt idx="33" formatCode="0">
                  <c:v>163.22763374014841</c:v>
                </c:pt>
                <c:pt idx="34" formatCode="0">
                  <c:v>166.71178750258804</c:v>
                </c:pt>
              </c:numCache>
            </c:numRef>
          </c:val>
          <c:extLst xmlns:c16r2="http://schemas.microsoft.com/office/drawing/2015/06/chart">
            <c:ext xmlns:c16="http://schemas.microsoft.com/office/drawing/2014/chart" uri="{C3380CC4-5D6E-409C-BE32-E72D297353CC}">
              <c16:uniqueId val="{00000008-23D3-448E-BFDB-06623B213B3A}"/>
            </c:ext>
          </c:extLst>
        </c:ser>
        <c:ser>
          <c:idx val="9"/>
          <c:order val="9"/>
          <c:tx>
            <c:strRef>
              <c:f>'4.1b'!$P$33</c:f>
              <c:strCache>
                <c:ptCount val="1"/>
                <c:pt idx="0">
                  <c:v>Gas: Transport</c:v>
                </c:pt>
              </c:strCache>
            </c:strRef>
          </c:tx>
          <c:invertIfNegative val="0"/>
          <c:cat>
            <c:numRef>
              <c:f>'4.1b'!$R$23:$BA$23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'4.1b'!$R$33:$AZ$33</c:f>
              <c:numCache>
                <c:formatCode>General</c:formatCode>
                <c:ptCount val="35"/>
                <c:pt idx="2" formatCode="0">
                  <c:v>0</c:v>
                </c:pt>
                <c:pt idx="3" formatCode="0">
                  <c:v>6.1940617570508269E-2</c:v>
                </c:pt>
                <c:pt idx="4" formatCode="0">
                  <c:v>0.18345631423159037</c:v>
                </c:pt>
                <c:pt idx="5" formatCode="0">
                  <c:v>0.31183930737323495</c:v>
                </c:pt>
                <c:pt idx="6" formatCode="0">
                  <c:v>0.44770583158000749</c:v>
                </c:pt>
                <c:pt idx="7" formatCode="0">
                  <c:v>0.59578956795817473</c:v>
                </c:pt>
                <c:pt idx="8" formatCode="0">
                  <c:v>0.75338444405446747</c:v>
                </c:pt>
                <c:pt idx="9" formatCode="0">
                  <c:v>0.92530366086181493</c:v>
                </c:pt>
                <c:pt idx="10" formatCode="0">
                  <c:v>1.1095448464485658</c:v>
                </c:pt>
                <c:pt idx="11" formatCode="0">
                  <c:v>1.3077473249635962</c:v>
                </c:pt>
                <c:pt idx="12" formatCode="0">
                  <c:v>1.5221189491466247</c:v>
                </c:pt>
                <c:pt idx="13" formatCode="0">
                  <c:v>1.7590247782024038</c:v>
                </c:pt>
                <c:pt idx="14" formatCode="0">
                  <c:v>2.017852624800005</c:v>
                </c:pt>
                <c:pt idx="15" formatCode="0">
                  <c:v>2.3025994203635367</c:v>
                </c:pt>
                <c:pt idx="16" formatCode="0">
                  <c:v>2.61704078279101</c:v>
                </c:pt>
                <c:pt idx="17" formatCode="0">
                  <c:v>2.9708880055503153</c:v>
                </c:pt>
                <c:pt idx="18" formatCode="0">
                  <c:v>3.3638893746382803</c:v>
                </c:pt>
                <c:pt idx="19" formatCode="0">
                  <c:v>3.7992480063368768</c:v>
                </c:pt>
                <c:pt idx="20" formatCode="0">
                  <c:v>4.2841467170639849</c:v>
                </c:pt>
                <c:pt idx="21" formatCode="0">
                  <c:v>4.8139577730518797</c:v>
                </c:pt>
                <c:pt idx="22" formatCode="0">
                  <c:v>5.384380775625921</c:v>
                </c:pt>
                <c:pt idx="23" formatCode="0">
                  <c:v>5.9846428467695558</c:v>
                </c:pt>
                <c:pt idx="24" formatCode="0">
                  <c:v>6.5983719641531167</c:v>
                </c:pt>
                <c:pt idx="25" formatCode="0">
                  <c:v>7.2394818483223551</c:v>
                </c:pt>
                <c:pt idx="26" formatCode="0">
                  <c:v>7.8615771318833412</c:v>
                </c:pt>
                <c:pt idx="27" formatCode="0">
                  <c:v>8.4438250297167077</c:v>
                </c:pt>
                <c:pt idx="28" formatCode="0">
                  <c:v>8.9038565938907901</c:v>
                </c:pt>
                <c:pt idx="29" formatCode="0">
                  <c:v>8.9701337027390338</c:v>
                </c:pt>
                <c:pt idx="30" formatCode="0">
                  <c:v>8.7139696172405063</c:v>
                </c:pt>
                <c:pt idx="31" formatCode="0">
                  <c:v>8.2063525276652545</c:v>
                </c:pt>
                <c:pt idx="32" formatCode="0">
                  <c:v>7.7069078368734854</c:v>
                </c:pt>
                <c:pt idx="33" formatCode="0">
                  <c:v>7.2384435091829804</c:v>
                </c:pt>
                <c:pt idx="34" formatCode="0">
                  <c:v>6.8184511410632505</c:v>
                </c:pt>
              </c:numCache>
            </c:numRef>
          </c:val>
          <c:extLst xmlns:c16r2="http://schemas.microsoft.com/office/drawing/2015/06/chart">
            <c:ext xmlns:c16="http://schemas.microsoft.com/office/drawing/2014/chart" uri="{C3380CC4-5D6E-409C-BE32-E72D297353CC}">
              <c16:uniqueId val="{00000009-23D3-448E-BFDB-06623B213B3A}"/>
            </c:ext>
          </c:extLst>
        </c:ser>
        <c:dLbls>
          <c:showLegendKey val="0"/>
          <c:showVal val="0"/>
          <c:showCatName val="0"/>
          <c:showSerName val="0"/>
          <c:showPercent val="0"/>
          <c:showBubbleSize val="0"/>
        </c:dLbls>
        <c:gapWidth val="150"/>
        <c:overlap val="100"/>
        <c:axId val="121067776"/>
        <c:axId val="121081856"/>
      </c:barChart>
      <c:lineChart>
        <c:grouping val="standard"/>
        <c:varyColors val="0"/>
        <c:ser>
          <c:idx val="11"/>
          <c:order val="10"/>
          <c:tx>
            <c:strRef>
              <c:f>'4.1b'!$P$34</c:f>
              <c:strCache>
                <c:ptCount val="1"/>
                <c:pt idx="0">
                  <c:v>Total Demand</c:v>
                </c:pt>
              </c:strCache>
            </c:strRef>
          </c:tx>
          <c:spPr>
            <a:ln>
              <a:solidFill>
                <a:schemeClr val="tx1"/>
              </a:solidFill>
            </a:ln>
          </c:spPr>
          <c:marker>
            <c:symbol val="none"/>
          </c:marker>
          <c:val>
            <c:numRef>
              <c:f>'4.1b'!$R$34:$BA$34</c:f>
              <c:numCache>
                <c:formatCode>General</c:formatCode>
                <c:ptCount val="36"/>
                <c:pt idx="2" formatCode="0">
                  <c:v>0</c:v>
                </c:pt>
                <c:pt idx="3" formatCode="0">
                  <c:v>-42.153808743572199</c:v>
                </c:pt>
                <c:pt idx="4" formatCode="0">
                  <c:v>-88.046172679570191</c:v>
                </c:pt>
                <c:pt idx="5" formatCode="0">
                  <c:v>-128.73378940833493</c:v>
                </c:pt>
                <c:pt idx="6" formatCode="0">
                  <c:v>-172.90779577671447</c:v>
                </c:pt>
                <c:pt idx="7" formatCode="0">
                  <c:v>-195.58929168140833</c:v>
                </c:pt>
                <c:pt idx="8" formatCode="0">
                  <c:v>-212.72384995271625</c:v>
                </c:pt>
                <c:pt idx="9" formatCode="0">
                  <c:v>-224.17565967138353</c:v>
                </c:pt>
                <c:pt idx="10" formatCode="0">
                  <c:v>-237.73103841799707</c:v>
                </c:pt>
                <c:pt idx="11" formatCode="0">
                  <c:v>-265.2073531644686</c:v>
                </c:pt>
                <c:pt idx="12" formatCode="0">
                  <c:v>-273.86160375227166</c:v>
                </c:pt>
                <c:pt idx="13" formatCode="0">
                  <c:v>-302.9916713518752</c:v>
                </c:pt>
                <c:pt idx="14" formatCode="0">
                  <c:v>-312.87543628010246</c:v>
                </c:pt>
                <c:pt idx="15" formatCode="0">
                  <c:v>-308.68310155788276</c:v>
                </c:pt>
                <c:pt idx="16" formatCode="0">
                  <c:v>-304.89067520975129</c:v>
                </c:pt>
                <c:pt idx="17" formatCode="0">
                  <c:v>-299.10982324039151</c:v>
                </c:pt>
                <c:pt idx="18" formatCode="0">
                  <c:v>-295.30755559091301</c:v>
                </c:pt>
                <c:pt idx="19" formatCode="0">
                  <c:v>-286.34490162797761</c:v>
                </c:pt>
                <c:pt idx="20" formatCode="0">
                  <c:v>-279.99011110351887</c:v>
                </c:pt>
                <c:pt idx="21" formatCode="0">
                  <c:v>-272.30075453853465</c:v>
                </c:pt>
                <c:pt idx="22" formatCode="0">
                  <c:v>-261.66496498513368</c:v>
                </c:pt>
                <c:pt idx="23" formatCode="0">
                  <c:v>-254.779400481332</c:v>
                </c:pt>
                <c:pt idx="24" formatCode="0">
                  <c:v>-245.7604434709159</c:v>
                </c:pt>
                <c:pt idx="25" formatCode="0">
                  <c:v>-240.15292846579359</c:v>
                </c:pt>
                <c:pt idx="26" formatCode="0">
                  <c:v>-230.09224409275703</c:v>
                </c:pt>
                <c:pt idx="27" formatCode="0">
                  <c:v>-219.54840053468615</c:v>
                </c:pt>
                <c:pt idx="28" formatCode="0">
                  <c:v>-204.1496155492631</c:v>
                </c:pt>
                <c:pt idx="29" formatCode="0">
                  <c:v>-193.28755159310072</c:v>
                </c:pt>
                <c:pt idx="30" formatCode="0">
                  <c:v>-182.19646193850929</c:v>
                </c:pt>
                <c:pt idx="31" formatCode="0">
                  <c:v>-174.7355405992372</c:v>
                </c:pt>
                <c:pt idx="32" formatCode="0">
                  <c:v>-171.93601382281531</c:v>
                </c:pt>
                <c:pt idx="33" formatCode="0">
                  <c:v>-166.69101819497837</c:v>
                </c:pt>
                <c:pt idx="34" formatCode="0">
                  <c:v>-167.32758423513712</c:v>
                </c:pt>
                <c:pt idx="35" formatCode="0">
                  <c:v>-168.79763440347665</c:v>
                </c:pt>
              </c:numCache>
            </c:numRef>
          </c:val>
          <c:smooth val="0"/>
          <c:extLst xmlns:c16r2="http://schemas.microsoft.com/office/drawing/2015/06/chart">
            <c:ext xmlns:c16="http://schemas.microsoft.com/office/drawing/2014/chart" uri="{C3380CC4-5D6E-409C-BE32-E72D297353CC}">
              <c16:uniqueId val="{0000000A-23D3-448E-BFDB-06623B213B3A}"/>
            </c:ext>
          </c:extLst>
        </c:ser>
        <c:dLbls>
          <c:showLegendKey val="0"/>
          <c:showVal val="0"/>
          <c:showCatName val="0"/>
          <c:showSerName val="0"/>
          <c:showPercent val="0"/>
          <c:showBubbleSize val="0"/>
        </c:dLbls>
        <c:marker val="1"/>
        <c:smooth val="0"/>
        <c:axId val="121067776"/>
        <c:axId val="121081856"/>
      </c:lineChart>
      <c:catAx>
        <c:axId val="121067776"/>
        <c:scaling>
          <c:orientation val="minMax"/>
        </c:scaling>
        <c:delete val="0"/>
        <c:axPos val="b"/>
        <c:numFmt formatCode="General" sourceLinked="1"/>
        <c:majorTickMark val="none"/>
        <c:minorTickMark val="none"/>
        <c:tickLblPos val="low"/>
        <c:spPr>
          <a:ln w="31750">
            <a:solidFill>
              <a:schemeClr val="tx1"/>
            </a:solidFill>
          </a:ln>
        </c:spPr>
        <c:crossAx val="121081856"/>
        <c:crosses val="autoZero"/>
        <c:auto val="1"/>
        <c:lblAlgn val="ctr"/>
        <c:lblOffset val="100"/>
        <c:tickLblSkip val="5"/>
        <c:noMultiLvlLbl val="0"/>
      </c:catAx>
      <c:valAx>
        <c:axId val="121081856"/>
        <c:scaling>
          <c:orientation val="minMax"/>
          <c:max val="300"/>
          <c:min val="-700"/>
        </c:scaling>
        <c:delete val="0"/>
        <c:axPos val="l"/>
        <c:majorGridlines>
          <c:spPr>
            <a:ln>
              <a:solidFill>
                <a:schemeClr val="bg1">
                  <a:lumMod val="75000"/>
                </a:schemeClr>
              </a:solidFill>
            </a:ln>
          </c:spPr>
        </c:majorGridlines>
        <c:title>
          <c:tx>
            <c:rich>
              <a:bodyPr rot="-5400000" vert="horz"/>
              <a:lstStyle/>
              <a:p>
                <a:pPr>
                  <a:defRPr/>
                </a:pPr>
                <a:r>
                  <a:rPr lang="en-US"/>
                  <a:t>Relative change from today (TWh)
</a:t>
                </a:r>
              </a:p>
            </c:rich>
          </c:tx>
          <c:layout>
            <c:manualLayout>
              <c:xMode val="edge"/>
              <c:yMode val="edge"/>
              <c:x val="6.7927300850734737E-3"/>
              <c:y val="0.1649630106911035"/>
            </c:manualLayout>
          </c:layout>
          <c:overlay val="0"/>
        </c:title>
        <c:numFmt formatCode="0" sourceLinked="0"/>
        <c:majorTickMark val="out"/>
        <c:minorTickMark val="none"/>
        <c:tickLblPos val="nextTo"/>
        <c:crossAx val="121067776"/>
        <c:crossesAt val="1"/>
        <c:crossBetween val="between"/>
      </c:valAx>
      <c:spPr>
        <a:solidFill>
          <a:schemeClr val="bg1">
            <a:alpha val="24000"/>
          </a:schemeClr>
        </a:solidFill>
      </c:spPr>
    </c:plotArea>
    <c:legend>
      <c:legendPos val="b"/>
      <c:layout>
        <c:manualLayout>
          <c:xMode val="edge"/>
          <c:yMode val="edge"/>
          <c:x val="9.5376385666408867E-2"/>
          <c:y val="0.84137719549446344"/>
          <c:w val="0.84305813353957204"/>
          <c:h val="0.14043838297059946"/>
        </c:manualLayout>
      </c:layout>
      <c:overlay val="0"/>
    </c:legend>
    <c:plotVisOnly val="1"/>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05745941583258E-2"/>
          <c:y val="7.2777037247125489E-2"/>
          <c:w val="0.87083738996158755"/>
          <c:h val="0.69801450935471554"/>
        </c:manualLayout>
      </c:layout>
      <c:barChart>
        <c:barDir val="col"/>
        <c:grouping val="stacked"/>
        <c:varyColors val="0"/>
        <c:ser>
          <c:idx val="0"/>
          <c:order val="0"/>
          <c:tx>
            <c:strRef>
              <c:f>'4.1c'!$P$24</c:f>
              <c:strCache>
                <c:ptCount val="1"/>
                <c:pt idx="0">
                  <c:v>Elec: Industrial</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'4.1c'!$R$24:$AZ$24</c:f>
              <c:numCache>
                <c:formatCode>General</c:formatCode>
                <c:ptCount val="35"/>
                <c:pt idx="2" formatCode="0">
                  <c:v>0</c:v>
                </c:pt>
                <c:pt idx="3" formatCode="0">
                  <c:v>-0.43560499999999536</c:v>
                </c:pt>
                <c:pt idx="4" formatCode="0">
                  <c:v>2.2820000000010054E-2</c:v>
                </c:pt>
                <c:pt idx="5" formatCode="0">
                  <c:v>-0.53482300000000293</c:v>
                </c:pt>
                <c:pt idx="6" formatCode="0">
                  <c:v>-0.6415839999999946</c:v>
                </c:pt>
                <c:pt idx="7" formatCode="0">
                  <c:v>-0.95140399999999659</c:v>
                </c:pt>
                <c:pt idx="8" formatCode="0">
                  <c:v>-1.2726769999999874</c:v>
                </c:pt>
                <c:pt idx="9" formatCode="0">
                  <c:v>-1.6644289999999984</c:v>
                </c:pt>
                <c:pt idx="10" formatCode="0">
                  <c:v>-2.1908030000000025</c:v>
                </c:pt>
                <c:pt idx="11" formatCode="0">
                  <c:v>-2.6140299999999996</c:v>
                </c:pt>
                <c:pt idx="12" formatCode="0">
                  <c:v>-2.9832310000000035</c:v>
                </c:pt>
                <c:pt idx="13" formatCode="0">
                  <c:v>-3.3697049999999962</c:v>
                </c:pt>
                <c:pt idx="14" formatCode="0">
                  <c:v>-3.7885509999999982</c:v>
                </c:pt>
                <c:pt idx="15" formatCode="0">
                  <c:v>-4.1982409999999959</c:v>
                </c:pt>
                <c:pt idx="16" formatCode="0">
                  <c:v>-4.6449330000000089</c:v>
                </c:pt>
                <c:pt idx="17" formatCode="0">
                  <c:v>-5.1560580000000016</c:v>
                </c:pt>
                <c:pt idx="18" formatCode="0">
                  <c:v>-5.6838319999999953</c:v>
                </c:pt>
                <c:pt idx="19" formatCode="0">
                  <c:v>-6.23383299999999</c:v>
                </c:pt>
                <c:pt idx="20" formatCode="0">
                  <c:v>-6.8285070000000019</c:v>
                </c:pt>
                <c:pt idx="21" formatCode="0">
                  <c:v>-7.4404559999999975</c:v>
                </c:pt>
                <c:pt idx="22" formatCode="0">
                  <c:v>-8.0591530000000091</c:v>
                </c:pt>
                <c:pt idx="23" formatCode="0">
                  <c:v>-8.7683030000000031</c:v>
                </c:pt>
                <c:pt idx="24" formatCode="0">
                  <c:v>-9.4198289999999929</c:v>
                </c:pt>
                <c:pt idx="25" formatCode="0">
                  <c:v>-10.134433999999985</c:v>
                </c:pt>
                <c:pt idx="26" formatCode="0">
                  <c:v>-10.766107999999988</c:v>
                </c:pt>
                <c:pt idx="27" formatCode="0">
                  <c:v>-11.396946</c:v>
                </c:pt>
                <c:pt idx="28" formatCode="0">
                  <c:v>-11.980333999999999</c:v>
                </c:pt>
                <c:pt idx="29" formatCode="0">
                  <c:v>-12.584381999999991</c:v>
                </c:pt>
                <c:pt idx="30" formatCode="0">
                  <c:v>-13.13094199999999</c:v>
                </c:pt>
                <c:pt idx="31" formatCode="0">
                  <c:v>-13.770470000000003</c:v>
                </c:pt>
                <c:pt idx="32" formatCode="0">
                  <c:v>-14.413172000000003</c:v>
                </c:pt>
                <c:pt idx="33" formatCode="0">
                  <c:v>-15.056066000000001</c:v>
                </c:pt>
                <c:pt idx="34" formatCode="0">
                  <c:v>-15.788581999999991</c:v>
                </c:pt>
              </c:numCache>
            </c:numRef>
          </c:val>
          <c:extLst xmlns:c16r2="http://schemas.microsoft.com/office/drawing/2015/06/chart">
            <c:ext xmlns:c16="http://schemas.microsoft.com/office/drawing/2014/chart" uri="{C3380CC4-5D6E-409C-BE32-E72D297353CC}">
              <c16:uniqueId val="{00000000-23D3-448E-BFDB-06623B213B3A}"/>
            </c:ext>
          </c:extLst>
        </c:ser>
        <c:ser>
          <c:idx val="1"/>
          <c:order val="1"/>
          <c:tx>
            <c:strRef>
              <c:f>'4.1c'!$P$25</c:f>
              <c:strCache>
                <c:ptCount val="1"/>
                <c:pt idx="0">
                  <c:v>Elec: Commercial</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'4.1c'!$R$25:$AZ$25</c:f>
              <c:numCache>
                <c:formatCode>General</c:formatCode>
                <c:ptCount val="35"/>
                <c:pt idx="2" formatCode="0">
                  <c:v>0</c:v>
                </c:pt>
                <c:pt idx="3" formatCode="0">
                  <c:v>-0.53952144038818517</c:v>
                </c:pt>
                <c:pt idx="4" formatCode="0">
                  <c:v>0.57122768651515798</c:v>
                </c:pt>
                <c:pt idx="5" formatCode="0">
                  <c:v>0.84700171316320905</c:v>
                </c:pt>
                <c:pt idx="6" formatCode="0">
                  <c:v>1.7669285295978199</c:v>
                </c:pt>
                <c:pt idx="7" formatCode="0">
                  <c:v>2.0316353383665842</c:v>
                </c:pt>
                <c:pt idx="8" formatCode="0">
                  <c:v>2.3494681698919067</c:v>
                </c:pt>
                <c:pt idx="9" formatCode="0">
                  <c:v>2.3902104460280214</c:v>
                </c:pt>
                <c:pt idx="10" formatCode="0">
                  <c:v>2.3408884620105539</c:v>
                </c:pt>
                <c:pt idx="11" formatCode="0">
                  <c:v>2.2529205713049691</c:v>
                </c:pt>
                <c:pt idx="12" formatCode="0">
                  <c:v>2.2859881710839858</c:v>
                </c:pt>
                <c:pt idx="13" formatCode="0">
                  <c:v>2.3884880404521454</c:v>
                </c:pt>
                <c:pt idx="14" formatCode="0">
                  <c:v>2.5222035975062056</c:v>
                </c:pt>
                <c:pt idx="15" formatCode="0">
                  <c:v>2.6760543515954396</c:v>
                </c:pt>
                <c:pt idx="16" formatCode="0">
                  <c:v>2.8045700381900787</c:v>
                </c:pt>
                <c:pt idx="17" formatCode="0">
                  <c:v>2.806002458964258</c:v>
                </c:pt>
                <c:pt idx="18" formatCode="0">
                  <c:v>2.8219032713818422</c:v>
                </c:pt>
                <c:pt idx="19" formatCode="0">
                  <c:v>2.7633675563841962</c:v>
                </c:pt>
                <c:pt idx="20" formatCode="0">
                  <c:v>2.7802239358903762</c:v>
                </c:pt>
                <c:pt idx="21" formatCode="0">
                  <c:v>2.7682266661204409</c:v>
                </c:pt>
                <c:pt idx="22" formatCode="0">
                  <c:v>2.8426252103674727</c:v>
                </c:pt>
                <c:pt idx="23" formatCode="0">
                  <c:v>2.8934926139203156</c:v>
                </c:pt>
                <c:pt idx="24" formatCode="0">
                  <c:v>2.9988631425337786</c:v>
                </c:pt>
                <c:pt idx="25" formatCode="0">
                  <c:v>3.0394862338707611</c:v>
                </c:pt>
                <c:pt idx="26" formatCode="0">
                  <c:v>3.1769021662921375</c:v>
                </c:pt>
                <c:pt idx="27" formatCode="0">
                  <c:v>3.3535282575021199</c:v>
                </c:pt>
                <c:pt idx="28" formatCode="0">
                  <c:v>3.5299637347388142</c:v>
                </c:pt>
                <c:pt idx="29" formatCode="0">
                  <c:v>3.7161280514048798</c:v>
                </c:pt>
                <c:pt idx="30" formatCode="0">
                  <c:v>3.9196910952512667</c:v>
                </c:pt>
                <c:pt idx="31" formatCode="0">
                  <c:v>4.0681023923429365</c:v>
                </c:pt>
                <c:pt idx="32" formatCode="0">
                  <c:v>4.2305020741391388</c:v>
                </c:pt>
                <c:pt idx="33" formatCode="0">
                  <c:v>4.4075242126734082</c:v>
                </c:pt>
                <c:pt idx="34" formatCode="0">
                  <c:v>4.4852364831773031</c:v>
                </c:pt>
              </c:numCache>
            </c:numRef>
          </c:val>
          <c:extLst xmlns:c16r2="http://schemas.microsoft.com/office/drawing/2015/06/chart">
            <c:ext xmlns:c16="http://schemas.microsoft.com/office/drawing/2014/chart" uri="{C3380CC4-5D6E-409C-BE32-E72D297353CC}">
              <c16:uniqueId val="{00000001-23D3-448E-BFDB-06623B213B3A}"/>
            </c:ext>
          </c:extLst>
        </c:ser>
        <c:ser>
          <c:idx val="2"/>
          <c:order val="2"/>
          <c:tx>
            <c:strRef>
              <c:f>'4.1c'!$P$26</c:f>
              <c:strCache>
                <c:ptCount val="1"/>
                <c:pt idx="0">
                  <c:v>Elec: Residential</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'4.1c'!$R$26:$AZ$26</c:f>
              <c:numCache>
                <c:formatCode>General</c:formatCode>
                <c:ptCount val="35"/>
                <c:pt idx="2" formatCode="0">
                  <c:v>0</c:v>
                </c:pt>
                <c:pt idx="3" formatCode="0">
                  <c:v>0.56404442704598523</c:v>
                </c:pt>
                <c:pt idx="4" formatCode="0">
                  <c:v>1.2938933333000335</c:v>
                </c:pt>
                <c:pt idx="5" formatCode="0">
                  <c:v>1.2791990486497156</c:v>
                </c:pt>
                <c:pt idx="6" formatCode="0">
                  <c:v>1.3108396195230654</c:v>
                </c:pt>
                <c:pt idx="7" formatCode="0">
                  <c:v>1.3519096925223693</c:v>
                </c:pt>
                <c:pt idx="8" formatCode="0">
                  <c:v>1.3895422413939684</c:v>
                </c:pt>
                <c:pt idx="9" formatCode="0">
                  <c:v>1.3621495472306862</c:v>
                </c:pt>
                <c:pt idx="10" formatCode="0">
                  <c:v>1.4027631119887474</c:v>
                </c:pt>
                <c:pt idx="11" formatCode="0">
                  <c:v>1.5439904735773524</c:v>
                </c:pt>
                <c:pt idx="12" formatCode="0">
                  <c:v>1.7253468742402873</c:v>
                </c:pt>
                <c:pt idx="13" formatCode="0">
                  <c:v>1.9882452959000858</c:v>
                </c:pt>
                <c:pt idx="14" formatCode="0">
                  <c:v>2.3440884101581929</c:v>
                </c:pt>
                <c:pt idx="15" formatCode="0">
                  <c:v>2.9817639904114799</c:v>
                </c:pt>
                <c:pt idx="16" formatCode="0">
                  <c:v>3.9312787855027267</c:v>
                </c:pt>
                <c:pt idx="17" formatCode="0">
                  <c:v>4.9650489898044015</c:v>
                </c:pt>
                <c:pt idx="18" formatCode="0">
                  <c:v>6.0585894349565308</c:v>
                </c:pt>
                <c:pt idx="19" formatCode="0">
                  <c:v>7.660699779232516</c:v>
                </c:pt>
                <c:pt idx="20" formatCode="0">
                  <c:v>9.1811333960692849</c:v>
                </c:pt>
                <c:pt idx="21" formatCode="0">
                  <c:v>10.635630336687683</c:v>
                </c:pt>
                <c:pt idx="22" formatCode="0">
                  <c:v>12.030304868454067</c:v>
                </c:pt>
                <c:pt idx="23" formatCode="0">
                  <c:v>13.810423920351681</c:v>
                </c:pt>
                <c:pt idx="24" formatCode="0">
                  <c:v>15.415734309342341</c:v>
                </c:pt>
                <c:pt idx="25" formatCode="0">
                  <c:v>17.025594472083057</c:v>
                </c:pt>
                <c:pt idx="26" formatCode="0">
                  <c:v>18.586207299613548</c:v>
                </c:pt>
                <c:pt idx="27" formatCode="0">
                  <c:v>20.10894722101817</c:v>
                </c:pt>
                <c:pt idx="28" formatCode="0">
                  <c:v>21.605712338965489</c:v>
                </c:pt>
                <c:pt idx="29" formatCode="0">
                  <c:v>23.133125549556084</c:v>
                </c:pt>
                <c:pt idx="30" formatCode="0">
                  <c:v>24.712648892545147</c:v>
                </c:pt>
                <c:pt idx="31" formatCode="0">
                  <c:v>26.267481220735576</c:v>
                </c:pt>
                <c:pt idx="32" formatCode="0">
                  <c:v>27.848312314713851</c:v>
                </c:pt>
                <c:pt idx="33" formatCode="0">
                  <c:v>29.473624759730725</c:v>
                </c:pt>
                <c:pt idx="34" formatCode="0">
                  <c:v>31.154614285828174</c:v>
                </c:pt>
              </c:numCache>
            </c:numRef>
          </c:val>
          <c:extLst xmlns:c16r2="http://schemas.microsoft.com/office/drawing/2015/06/chart">
            <c:ext xmlns:c16="http://schemas.microsoft.com/office/drawing/2014/chart" uri="{C3380CC4-5D6E-409C-BE32-E72D297353CC}">
              <c16:uniqueId val="{00000002-23D3-448E-BFDB-06623B213B3A}"/>
            </c:ext>
          </c:extLst>
        </c:ser>
        <c:ser>
          <c:idx val="3"/>
          <c:order val="3"/>
          <c:tx>
            <c:strRef>
              <c:f>'4.1c'!$P$27</c:f>
              <c:strCache>
                <c:ptCount val="1"/>
                <c:pt idx="0">
                  <c:v>Elec: Transport</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'4.1c'!$R$27:$AZ$27</c:f>
              <c:numCache>
                <c:formatCode>General</c:formatCode>
                <c:ptCount val="35"/>
                <c:pt idx="2" formatCode="0">
                  <c:v>0</c:v>
                </c:pt>
                <c:pt idx="3" formatCode="0">
                  <c:v>0.19447701334220524</c:v>
                </c:pt>
                <c:pt idx="4" formatCode="0">
                  <c:v>0.31887898018480915</c:v>
                </c:pt>
                <c:pt idx="5" formatCode="0">
                  <c:v>0.4687992381870621</c:v>
                </c:pt>
                <c:pt idx="6" formatCode="0">
                  <c:v>0.63923185087910861</c:v>
                </c:pt>
                <c:pt idx="7" formatCode="0">
                  <c:v>0.84245496911104967</c:v>
                </c:pt>
                <c:pt idx="8" formatCode="0">
                  <c:v>1.0879895887141231</c:v>
                </c:pt>
                <c:pt idx="9" formatCode="0">
                  <c:v>1.3826400067412916</c:v>
                </c:pt>
                <c:pt idx="10" formatCode="0">
                  <c:v>1.7473484260006984</c:v>
                </c:pt>
                <c:pt idx="11" formatCode="0">
                  <c:v>2.2000889551176752</c:v>
                </c:pt>
                <c:pt idx="12" formatCode="0">
                  <c:v>2.7586649546757132</c:v>
                </c:pt>
                <c:pt idx="13" formatCode="0">
                  <c:v>3.4552666636477629</c:v>
                </c:pt>
                <c:pt idx="14" formatCode="0">
                  <c:v>4.3187079923355913</c:v>
                </c:pt>
                <c:pt idx="15" formatCode="0">
                  <c:v>5.3911816579930836</c:v>
                </c:pt>
                <c:pt idx="16" formatCode="0">
                  <c:v>6.7231511763072005</c:v>
                </c:pt>
                <c:pt idx="17" formatCode="0">
                  <c:v>8.3659485512313339</c:v>
                </c:pt>
                <c:pt idx="18" formatCode="0">
                  <c:v>10.356507293661638</c:v>
                </c:pt>
                <c:pt idx="19" formatCode="0">
                  <c:v>12.729932664383288</c:v>
                </c:pt>
                <c:pt idx="20" formatCode="0">
                  <c:v>15.501642668040343</c:v>
                </c:pt>
                <c:pt idx="21" formatCode="0">
                  <c:v>18.671142997191875</c:v>
                </c:pt>
                <c:pt idx="22" formatCode="0">
                  <c:v>22.221069921178461</c:v>
                </c:pt>
                <c:pt idx="23" formatCode="0">
                  <c:v>26.102083465728008</c:v>
                </c:pt>
                <c:pt idx="24" formatCode="0">
                  <c:v>30.244402548123873</c:v>
                </c:pt>
                <c:pt idx="25" formatCode="0">
                  <c:v>34.535919294046174</c:v>
                </c:pt>
                <c:pt idx="26" formatCode="0">
                  <c:v>38.842890534094323</c:v>
                </c:pt>
                <c:pt idx="27" formatCode="0">
                  <c:v>43.033524521479691</c:v>
                </c:pt>
                <c:pt idx="28" formatCode="0">
                  <c:v>46.974323926295696</c:v>
                </c:pt>
                <c:pt idx="29" formatCode="0">
                  <c:v>50.572746399039033</c:v>
                </c:pt>
                <c:pt idx="30" formatCode="0">
                  <c:v>53.789660012203576</c:v>
                </c:pt>
                <c:pt idx="31" formatCode="0">
                  <c:v>56.643416386921487</c:v>
                </c:pt>
                <c:pt idx="32" formatCode="0">
                  <c:v>59.192185611147018</c:v>
                </c:pt>
                <c:pt idx="33" formatCode="0">
                  <c:v>61.526851027595875</c:v>
                </c:pt>
                <c:pt idx="34" formatCode="0">
                  <c:v>63.752149230994512</c:v>
                </c:pt>
              </c:numCache>
            </c:numRef>
          </c:val>
          <c:extLst xmlns:c16r2="http://schemas.microsoft.com/office/drawing/2015/06/chart">
            <c:ext xmlns:c16="http://schemas.microsoft.com/office/drawing/2014/chart" uri="{C3380CC4-5D6E-409C-BE32-E72D297353CC}">
              <c16:uniqueId val="{00000003-23D3-448E-BFDB-06623B213B3A}"/>
            </c:ext>
          </c:extLst>
        </c:ser>
        <c:ser>
          <c:idx val="4"/>
          <c:order val="4"/>
          <c:tx>
            <c:strRef>
              <c:f>'4.1c'!$P$28</c:f>
              <c:strCache>
                <c:ptCount val="1"/>
                <c:pt idx="0">
                  <c:v>Elec: Transform</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'4.1c'!$R$28:$AZ$28</c:f>
              <c:numCache>
                <c:formatCode>General</c:formatCode>
                <c:ptCount val="35"/>
                <c:pt idx="2" formatCode="0">
                  <c:v>0</c:v>
                </c:pt>
                <c:pt idx="3" formatCode="0">
                  <c:v>2.5604999999999999E-2</c:v>
                </c:pt>
                <c:pt idx="4" formatCode="0">
                  <c:v>3.8179999999999999E-2</c:v>
                </c:pt>
                <c:pt idx="5" formatCode="0">
                  <c:v>5.1823000000000001E-2</c:v>
                </c:pt>
                <c:pt idx="6" formatCode="0">
                  <c:v>6.6584000000000004E-2</c:v>
                </c:pt>
                <c:pt idx="7" formatCode="0">
                  <c:v>8.2403999999999991E-2</c:v>
                </c:pt>
                <c:pt idx="8" formatCode="0">
                  <c:v>9.9677000000000002E-2</c:v>
                </c:pt>
                <c:pt idx="9" formatCode="0">
                  <c:v>0.11842900000000001</c:v>
                </c:pt>
                <c:pt idx="10" formatCode="0">
                  <c:v>0.13880300000000001</c:v>
                </c:pt>
                <c:pt idx="11" formatCode="0">
                  <c:v>0.16103000000000001</c:v>
                </c:pt>
                <c:pt idx="12" formatCode="0">
                  <c:v>0.18523100000000001</c:v>
                </c:pt>
                <c:pt idx="13" formatCode="0">
                  <c:v>0.211705</c:v>
                </c:pt>
                <c:pt idx="14" formatCode="0">
                  <c:v>0.24055099999999999</c:v>
                </c:pt>
                <c:pt idx="15" formatCode="0">
                  <c:v>0.27224100000000001</c:v>
                </c:pt>
                <c:pt idx="16" formatCode="0">
                  <c:v>0.30693300000000001</c:v>
                </c:pt>
                <c:pt idx="17" formatCode="0">
                  <c:v>0.34505799999999998</c:v>
                </c:pt>
                <c:pt idx="18" formatCode="0">
                  <c:v>0.38683200000000001</c:v>
                </c:pt>
                <c:pt idx="19" formatCode="0">
                  <c:v>0.43283300000000002</c:v>
                </c:pt>
                <c:pt idx="20" formatCode="0">
                  <c:v>0.48350700000000002</c:v>
                </c:pt>
                <c:pt idx="21" formatCode="0">
                  <c:v>0.53945600000000005</c:v>
                </c:pt>
                <c:pt idx="22" formatCode="0">
                  <c:v>0.60115300000000005</c:v>
                </c:pt>
                <c:pt idx="23" formatCode="0">
                  <c:v>0.66930299999999998</c:v>
                </c:pt>
                <c:pt idx="24" formatCode="0">
                  <c:v>0.74482899999999996</c:v>
                </c:pt>
                <c:pt idx="25" formatCode="0">
                  <c:v>0.828434</c:v>
                </c:pt>
                <c:pt idx="26" formatCode="0">
                  <c:v>0.92110799999999993</c:v>
                </c:pt>
                <c:pt idx="27" formatCode="0">
                  <c:v>1.023946</c:v>
                </c:pt>
                <c:pt idx="28" formatCode="0">
                  <c:v>1.138334</c:v>
                </c:pt>
                <c:pt idx="29" formatCode="0">
                  <c:v>1.265382</c:v>
                </c:pt>
                <c:pt idx="30" formatCode="0">
                  <c:v>1.4069419999999999</c:v>
                </c:pt>
                <c:pt idx="31" formatCode="0">
                  <c:v>1.56447</c:v>
                </c:pt>
                <c:pt idx="32" formatCode="0">
                  <c:v>1.7401720000000001</c:v>
                </c:pt>
                <c:pt idx="33" formatCode="0">
                  <c:v>1.9360660000000001</c:v>
                </c:pt>
                <c:pt idx="34" formatCode="0">
                  <c:v>2.154582</c:v>
                </c:pt>
              </c:numCache>
            </c:numRef>
          </c:val>
          <c:extLst xmlns:c16r2="http://schemas.microsoft.com/office/drawing/2015/06/chart">
            <c:ext xmlns:c16="http://schemas.microsoft.com/office/drawing/2014/chart" uri="{C3380CC4-5D6E-409C-BE32-E72D297353CC}">
              <c16:uniqueId val="{00000004-23D3-448E-BFDB-06623B213B3A}"/>
            </c:ext>
          </c:extLst>
        </c:ser>
        <c:ser>
          <c:idx val="5"/>
          <c:order val="5"/>
          <c:tx>
            <c:strRef>
              <c:f>'4.1c'!$P$29</c:f>
              <c:strCache>
                <c:ptCount val="1"/>
                <c:pt idx="0">
                  <c:v>Gas: Industrial</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'4.1c'!$R$29:$AZ$29</c:f>
              <c:numCache>
                <c:formatCode>General</c:formatCode>
                <c:ptCount val="35"/>
                <c:pt idx="2" formatCode="0">
                  <c:v>0</c:v>
                </c:pt>
                <c:pt idx="3" formatCode="0">
                  <c:v>-4.828315759511014</c:v>
                </c:pt>
                <c:pt idx="4" formatCode="0">
                  <c:v>-2.7890770427832763</c:v>
                </c:pt>
                <c:pt idx="5" formatCode="0">
                  <c:v>-5.4049387121850145</c:v>
                </c:pt>
                <c:pt idx="6" formatCode="0">
                  <c:v>-5.4674675370050068</c:v>
                </c:pt>
                <c:pt idx="7" formatCode="0">
                  <c:v>-6.2642966144589138</c:v>
                </c:pt>
                <c:pt idx="8" formatCode="0">
                  <c:v>-6.5943600668470879</c:v>
                </c:pt>
                <c:pt idx="9" formatCode="0">
                  <c:v>-6.8393563687687617</c:v>
                </c:pt>
                <c:pt idx="10" formatCode="0">
                  <c:v>-7.5114256284983867</c:v>
                </c:pt>
                <c:pt idx="11" formatCode="0">
                  <c:v>-8.0525798605682439</c:v>
                </c:pt>
                <c:pt idx="12" formatCode="0">
                  <c:v>-8.4122570220536943</c:v>
                </c:pt>
                <c:pt idx="13" formatCode="0">
                  <c:v>-8.9138895317402671</c:v>
                </c:pt>
                <c:pt idx="14" formatCode="0">
                  <c:v>-9.576894513231565</c:v>
                </c:pt>
                <c:pt idx="15" formatCode="0">
                  <c:v>-9.8703968025738789</c:v>
                </c:pt>
                <c:pt idx="16" formatCode="0">
                  <c:v>-10.142039208223196</c:v>
                </c:pt>
                <c:pt idx="17" formatCode="0">
                  <c:v>-10.534191512202511</c:v>
                </c:pt>
                <c:pt idx="18" formatCode="0">
                  <c:v>-11.02767511909849</c:v>
                </c:pt>
                <c:pt idx="19" formatCode="0">
                  <c:v>-11.608430282451167</c:v>
                </c:pt>
                <c:pt idx="20" formatCode="0">
                  <c:v>-12.277821953202562</c:v>
                </c:pt>
                <c:pt idx="21" formatCode="0">
                  <c:v>-12.971939395612935</c:v>
                </c:pt>
                <c:pt idx="22" formatCode="0">
                  <c:v>-13.587044643107248</c:v>
                </c:pt>
                <c:pt idx="23" formatCode="0">
                  <c:v>-14.541050720760666</c:v>
                </c:pt>
                <c:pt idx="24" formatCode="0">
                  <c:v>-15.170686861409365</c:v>
                </c:pt>
                <c:pt idx="25" formatCode="0">
                  <c:v>-16.159176814337911</c:v>
                </c:pt>
                <c:pt idx="26" formatCode="0">
                  <c:v>-16.898691401420791</c:v>
                </c:pt>
                <c:pt idx="27" formatCode="0">
                  <c:v>-17.705468970458924</c:v>
                </c:pt>
                <c:pt idx="28" formatCode="0">
                  <c:v>-18.295058545400963</c:v>
                </c:pt>
                <c:pt idx="29" formatCode="0">
                  <c:v>-19.053387701536792</c:v>
                </c:pt>
                <c:pt idx="30" formatCode="0">
                  <c:v>-19.562884215129088</c:v>
                </c:pt>
                <c:pt idx="31" formatCode="0">
                  <c:v>-20.325628719910469</c:v>
                </c:pt>
                <c:pt idx="32" formatCode="0">
                  <c:v>-21.180756640180078</c:v>
                </c:pt>
                <c:pt idx="33" formatCode="0">
                  <c:v>-21.821370236471552</c:v>
                </c:pt>
                <c:pt idx="34" formatCode="0">
                  <c:v>-22.815305830156547</c:v>
                </c:pt>
              </c:numCache>
            </c:numRef>
          </c:val>
          <c:extLst xmlns:c16r2="http://schemas.microsoft.com/office/drawing/2015/06/chart">
            <c:ext xmlns:c16="http://schemas.microsoft.com/office/drawing/2014/chart" uri="{C3380CC4-5D6E-409C-BE32-E72D297353CC}">
              <c16:uniqueId val="{00000005-23D3-448E-BFDB-06623B213B3A}"/>
            </c:ext>
          </c:extLst>
        </c:ser>
        <c:ser>
          <c:idx val="6"/>
          <c:order val="6"/>
          <c:tx>
            <c:strRef>
              <c:f>'4.1c'!$P$30</c:f>
              <c:strCache>
                <c:ptCount val="1"/>
                <c:pt idx="0">
                  <c:v>Gas: Commercial</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'4.1c'!$R$30:$AZ$30</c:f>
              <c:numCache>
                <c:formatCode>General</c:formatCode>
                <c:ptCount val="35"/>
                <c:pt idx="2" formatCode="0">
                  <c:v>0</c:v>
                </c:pt>
                <c:pt idx="3" formatCode="0">
                  <c:v>0.77840909695740379</c:v>
                </c:pt>
                <c:pt idx="4" formatCode="0">
                  <c:v>2.6420656620235121</c:v>
                </c:pt>
                <c:pt idx="5" formatCode="0">
                  <c:v>3.028419734736687</c:v>
                </c:pt>
                <c:pt idx="6" formatCode="0">
                  <c:v>4.0722433590139957</c:v>
                </c:pt>
                <c:pt idx="7" formatCode="0">
                  <c:v>4.3974952580728655</c:v>
                </c:pt>
                <c:pt idx="8" formatCode="0">
                  <c:v>4.9176084720797419</c:v>
                </c:pt>
                <c:pt idx="9" formatCode="0">
                  <c:v>5.2605095910472244</c:v>
                </c:pt>
                <c:pt idx="10" formatCode="0">
                  <c:v>5.6089143524073179</c:v>
                </c:pt>
                <c:pt idx="11" formatCode="0">
                  <c:v>5.7897600662173261</c:v>
                </c:pt>
                <c:pt idx="12" formatCode="0">
                  <c:v>5.90100747449452</c:v>
                </c:pt>
                <c:pt idx="13" formatCode="0">
                  <c:v>6.028876004469744</c:v>
                </c:pt>
                <c:pt idx="14" formatCode="0">
                  <c:v>5.9199432044473568</c:v>
                </c:pt>
                <c:pt idx="15" formatCode="0">
                  <c:v>5.8556941059467178</c:v>
                </c:pt>
                <c:pt idx="16" formatCode="0">
                  <c:v>5.8190917422937005</c:v>
                </c:pt>
                <c:pt idx="17" formatCode="0">
                  <c:v>5.762411762755093</c:v>
                </c:pt>
                <c:pt idx="18" formatCode="0">
                  <c:v>5.7276143522537524</c:v>
                </c:pt>
                <c:pt idx="19" formatCode="0">
                  <c:v>5.6360916298651347</c:v>
                </c:pt>
                <c:pt idx="20" formatCode="0">
                  <c:v>5.5055772074445386</c:v>
                </c:pt>
                <c:pt idx="21" formatCode="0">
                  <c:v>5.3651160925803225</c:v>
                </c:pt>
                <c:pt idx="22" formatCode="0">
                  <c:v>5.2561299358936395</c:v>
                </c:pt>
                <c:pt idx="23" formatCode="0">
                  <c:v>5.1162284614490474</c:v>
                </c:pt>
                <c:pt idx="24" formatCode="0">
                  <c:v>5.067570319874882</c:v>
                </c:pt>
                <c:pt idx="25" formatCode="0">
                  <c:v>4.9387873089829029</c:v>
                </c:pt>
                <c:pt idx="26" formatCode="0">
                  <c:v>4.9044311257698752</c:v>
                </c:pt>
                <c:pt idx="27" formatCode="0">
                  <c:v>4.8182267645506229</c:v>
                </c:pt>
                <c:pt idx="28" formatCode="0">
                  <c:v>4.7952689669597888</c:v>
                </c:pt>
                <c:pt idx="29" formatCode="0">
                  <c:v>4.7834638559596812</c:v>
                </c:pt>
                <c:pt idx="30" formatCode="0">
                  <c:v>4.7971527843042665</c:v>
                </c:pt>
                <c:pt idx="31" formatCode="0">
                  <c:v>4.7687224663501837</c:v>
                </c:pt>
                <c:pt idx="32" formatCode="0">
                  <c:v>4.7423388755177811</c:v>
                </c:pt>
                <c:pt idx="33" formatCode="0">
                  <c:v>4.768812263267769</c:v>
                </c:pt>
                <c:pt idx="34" formatCode="0">
                  <c:v>4.7506992338377856</c:v>
                </c:pt>
              </c:numCache>
            </c:numRef>
          </c:val>
          <c:extLst xmlns:c16r2="http://schemas.microsoft.com/office/drawing/2015/06/chart">
            <c:ext xmlns:c16="http://schemas.microsoft.com/office/drawing/2014/chart" uri="{C3380CC4-5D6E-409C-BE32-E72D297353CC}">
              <c16:uniqueId val="{00000006-23D3-448E-BFDB-06623B213B3A}"/>
            </c:ext>
          </c:extLst>
        </c:ser>
        <c:ser>
          <c:idx val="7"/>
          <c:order val="7"/>
          <c:tx>
            <c:strRef>
              <c:f>'4.1c'!$P$31</c:f>
              <c:strCache>
                <c:ptCount val="1"/>
                <c:pt idx="0">
                  <c:v>Gas: Residential</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'4.1c'!$R$31:$AZ$31</c:f>
              <c:numCache>
                <c:formatCode>General</c:formatCode>
                <c:ptCount val="35"/>
                <c:pt idx="2" formatCode="0">
                  <c:v>0</c:v>
                </c:pt>
                <c:pt idx="3" formatCode="0">
                  <c:v>-2.4389999999999645</c:v>
                </c:pt>
                <c:pt idx="4" formatCode="0">
                  <c:v>-4.7099999999999795</c:v>
                </c:pt>
                <c:pt idx="5" formatCode="0">
                  <c:v>-6.8439999999999941</c:v>
                </c:pt>
                <c:pt idx="6" formatCode="0">
                  <c:v>-8.1979999999999791</c:v>
                </c:pt>
                <c:pt idx="7" formatCode="0">
                  <c:v>-9.3759999999999764</c:v>
                </c:pt>
                <c:pt idx="8" formatCode="0">
                  <c:v>-10.57000000000005</c:v>
                </c:pt>
                <c:pt idx="9" formatCode="0">
                  <c:v>-11.831999999999994</c:v>
                </c:pt>
                <c:pt idx="10" formatCode="0">
                  <c:v>-13.277999999999963</c:v>
                </c:pt>
                <c:pt idx="11" formatCode="0">
                  <c:v>-14.454000000000008</c:v>
                </c:pt>
                <c:pt idx="12" formatCode="0">
                  <c:v>-15.631999999999948</c:v>
                </c:pt>
                <c:pt idx="13" formatCode="0">
                  <c:v>-16.687999999999988</c:v>
                </c:pt>
                <c:pt idx="14" formatCode="0">
                  <c:v>-20.486999999999966</c:v>
                </c:pt>
                <c:pt idx="15" formatCode="0">
                  <c:v>-21.452999999999975</c:v>
                </c:pt>
                <c:pt idx="16" formatCode="0">
                  <c:v>-22.30699999999996</c:v>
                </c:pt>
                <c:pt idx="17" formatCode="0">
                  <c:v>-23.058999999999969</c:v>
                </c:pt>
                <c:pt idx="18" formatCode="0">
                  <c:v>-24.038999999999987</c:v>
                </c:pt>
                <c:pt idx="19" formatCode="0">
                  <c:v>-25.603000000000009</c:v>
                </c:pt>
                <c:pt idx="20" formatCode="0">
                  <c:v>-27.009999999999991</c:v>
                </c:pt>
                <c:pt idx="21" formatCode="0">
                  <c:v>-28.423999999999978</c:v>
                </c:pt>
                <c:pt idx="22" formatCode="0">
                  <c:v>-29.742999999999995</c:v>
                </c:pt>
                <c:pt idx="23" formatCode="0">
                  <c:v>-32.218999999999994</c:v>
                </c:pt>
                <c:pt idx="24" formatCode="0">
                  <c:v>-34.408999999999992</c:v>
                </c:pt>
                <c:pt idx="25" formatCode="0">
                  <c:v>-36.37700000000001</c:v>
                </c:pt>
                <c:pt idx="26" formatCode="0">
                  <c:v>-38.132999999999981</c:v>
                </c:pt>
                <c:pt idx="27" formatCode="0">
                  <c:v>-39.69399999999996</c:v>
                </c:pt>
                <c:pt idx="28" formatCode="0">
                  <c:v>-41.039999999999964</c:v>
                </c:pt>
                <c:pt idx="29" formatCode="0">
                  <c:v>-45.118999999999915</c:v>
                </c:pt>
                <c:pt idx="30" formatCode="0">
                  <c:v>-46.559000000000026</c:v>
                </c:pt>
                <c:pt idx="31" formatCode="0">
                  <c:v>-47.572999999999979</c:v>
                </c:pt>
                <c:pt idx="32" formatCode="0">
                  <c:v>-48.360000000000014</c:v>
                </c:pt>
                <c:pt idx="33" formatCode="0">
                  <c:v>-49.313999999999965</c:v>
                </c:pt>
                <c:pt idx="34" formatCode="0">
                  <c:v>-50.028999999999996</c:v>
                </c:pt>
              </c:numCache>
            </c:numRef>
          </c:val>
          <c:extLst xmlns:c16r2="http://schemas.microsoft.com/office/drawing/2015/06/chart">
            <c:ext xmlns:c16="http://schemas.microsoft.com/office/drawing/2014/chart" uri="{C3380CC4-5D6E-409C-BE32-E72D297353CC}">
              <c16:uniqueId val="{00000007-23D3-448E-BFDB-06623B213B3A}"/>
            </c:ext>
          </c:extLst>
        </c:ser>
        <c:ser>
          <c:idx val="8"/>
          <c:order val="8"/>
          <c:tx>
            <c:strRef>
              <c:f>'4.1c'!$P$32</c:f>
              <c:strCache>
                <c:ptCount val="1"/>
                <c:pt idx="0">
                  <c:v>Gas: Power Gen</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'4.1c'!$R$32:$AZ$32</c:f>
              <c:numCache>
                <c:formatCode>General</c:formatCode>
                <c:ptCount val="35"/>
                <c:pt idx="2" formatCode="0">
                  <c:v>0</c:v>
                </c:pt>
                <c:pt idx="3" formatCode="0">
                  <c:v>-23.334900621048519</c:v>
                </c:pt>
                <c:pt idx="4" formatCode="0">
                  <c:v>-42.770288715725343</c:v>
                </c:pt>
                <c:pt idx="5" formatCode="0">
                  <c:v>-58.670076213516097</c:v>
                </c:pt>
                <c:pt idx="6" formatCode="0">
                  <c:v>-76.451936273911059</c:v>
                </c:pt>
                <c:pt idx="7" formatCode="0">
                  <c:v>-104.70184030695202</c:v>
                </c:pt>
                <c:pt idx="8" formatCode="0">
                  <c:v>-93.763770323752937</c:v>
                </c:pt>
                <c:pt idx="9" formatCode="0">
                  <c:v>-109.29280534677096</c:v>
                </c:pt>
                <c:pt idx="10" formatCode="0">
                  <c:v>-116.97006241818505</c:v>
                </c:pt>
                <c:pt idx="11" formatCode="0">
                  <c:v>-128.56663773906695</c:v>
                </c:pt>
                <c:pt idx="12" formatCode="0">
                  <c:v>-131.72134239233498</c:v>
                </c:pt>
                <c:pt idx="13" formatCode="0">
                  <c:v>-128.31275542454196</c:v>
                </c:pt>
                <c:pt idx="14" formatCode="0">
                  <c:v>-127.90213052967697</c:v>
                </c:pt>
                <c:pt idx="15" formatCode="0">
                  <c:v>-114.10709622910389</c:v>
                </c:pt>
                <c:pt idx="16" formatCode="0">
                  <c:v>-129.28914470484995</c:v>
                </c:pt>
                <c:pt idx="17" formatCode="0">
                  <c:v>-151.79354616617297</c:v>
                </c:pt>
                <c:pt idx="18" formatCode="0">
                  <c:v>-164.72708480046498</c:v>
                </c:pt>
                <c:pt idx="19" formatCode="0">
                  <c:v>-173.42422505891497</c:v>
                </c:pt>
                <c:pt idx="20" formatCode="0">
                  <c:v>-181.67157698817596</c:v>
                </c:pt>
                <c:pt idx="21" formatCode="0">
                  <c:v>-183.70984953446796</c:v>
                </c:pt>
                <c:pt idx="22" formatCode="0">
                  <c:v>-188.24391989478295</c:v>
                </c:pt>
                <c:pt idx="23" formatCode="0">
                  <c:v>-193.90812792859396</c:v>
                </c:pt>
                <c:pt idx="24" formatCode="0">
                  <c:v>-186.50577725148196</c:v>
                </c:pt>
                <c:pt idx="25" formatCode="0">
                  <c:v>-187.51491473779703</c:v>
                </c:pt>
                <c:pt idx="26" formatCode="0">
                  <c:v>-168.77351914743497</c:v>
                </c:pt>
                <c:pt idx="27" formatCode="0">
                  <c:v>-169.56090798537295</c:v>
                </c:pt>
                <c:pt idx="28" formatCode="0">
                  <c:v>-156.03570035283394</c:v>
                </c:pt>
                <c:pt idx="29" formatCode="0">
                  <c:v>-153.48790527614497</c:v>
                </c:pt>
                <c:pt idx="30" formatCode="0">
                  <c:v>-138.351515691283</c:v>
                </c:pt>
                <c:pt idx="31" formatCode="0">
                  <c:v>-134.21619743212096</c:v>
                </c:pt>
                <c:pt idx="32" formatCode="0">
                  <c:v>-123.88143747378597</c:v>
                </c:pt>
                <c:pt idx="33" formatCode="0">
                  <c:v>-114.86071302312399</c:v>
                </c:pt>
                <c:pt idx="34" formatCode="0">
                  <c:v>-112.65933372606598</c:v>
                </c:pt>
              </c:numCache>
            </c:numRef>
          </c:val>
          <c:extLst xmlns:c16r2="http://schemas.microsoft.com/office/drawing/2015/06/chart">
            <c:ext xmlns:c16="http://schemas.microsoft.com/office/drawing/2014/chart" uri="{C3380CC4-5D6E-409C-BE32-E72D297353CC}">
              <c16:uniqueId val="{00000008-23D3-448E-BFDB-06623B213B3A}"/>
            </c:ext>
          </c:extLst>
        </c:ser>
        <c:ser>
          <c:idx val="9"/>
          <c:order val="9"/>
          <c:tx>
            <c:strRef>
              <c:f>'4.1c'!$P$33</c:f>
              <c:strCache>
                <c:ptCount val="1"/>
                <c:pt idx="0">
                  <c:v>Gas: Transport</c:v>
                </c:pt>
              </c:strCache>
            </c:strRef>
          </c:tx>
          <c:invertIfNegative val="0"/>
          <c:cat>
            <c:numRef>
              <c:f>'4.1c'!$R$23:$BA$23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'4.1c'!$R$33:$AZ$33</c:f>
              <c:numCache>
                <c:formatCode>General</c:formatCode>
                <c:ptCount val="35"/>
                <c:pt idx="2" formatCode="0">
                  <c:v>0</c:v>
                </c:pt>
                <c:pt idx="3" formatCode="0">
                  <c:v>6.1907467980365241E-2</c:v>
                </c:pt>
                <c:pt idx="4" formatCode="0">
                  <c:v>0.12627216007888864</c:v>
                </c:pt>
                <c:pt idx="5" formatCode="0">
                  <c:v>0.19400119110290709</c:v>
                </c:pt>
                <c:pt idx="6" formatCode="0">
                  <c:v>0.26468448762299834</c:v>
                </c:pt>
                <c:pt idx="7" formatCode="0">
                  <c:v>0.33833560270130414</c:v>
                </c:pt>
                <c:pt idx="8" formatCode="0">
                  <c:v>0.41641908306353986</c:v>
                </c:pt>
                <c:pt idx="9" formatCode="0">
                  <c:v>0.49795301299179456</c:v>
                </c:pt>
                <c:pt idx="10" formatCode="0">
                  <c:v>0.58514138054528764</c:v>
                </c:pt>
                <c:pt idx="11" formatCode="0">
                  <c:v>0.67681295375093142</c:v>
                </c:pt>
                <c:pt idx="12" formatCode="0">
                  <c:v>0.77331171181457359</c:v>
                </c:pt>
                <c:pt idx="13" formatCode="0">
                  <c:v>0.8755376846515458</c:v>
                </c:pt>
                <c:pt idx="14" formatCode="0">
                  <c:v>0.98822371091175476</c:v>
                </c:pt>
                <c:pt idx="15" formatCode="0">
                  <c:v>1.1090664386906981</c:v>
                </c:pt>
                <c:pt idx="16" formatCode="0">
                  <c:v>1.2400923778985382</c:v>
                </c:pt>
                <c:pt idx="17" formatCode="0">
                  <c:v>1.3819316669456234</c:v>
                </c:pt>
                <c:pt idx="18" formatCode="0">
                  <c:v>1.5405120733319679</c:v>
                </c:pt>
                <c:pt idx="19" formatCode="0">
                  <c:v>1.715020649764875</c:v>
                </c:pt>
                <c:pt idx="20" formatCode="0">
                  <c:v>1.9036888266423595</c:v>
                </c:pt>
                <c:pt idx="21" formatCode="0">
                  <c:v>2.1045485684066016</c:v>
                </c:pt>
                <c:pt idx="22" formatCode="0">
                  <c:v>2.3148258780914022</c:v>
                </c:pt>
                <c:pt idx="23" formatCode="0">
                  <c:v>2.5436396069517175</c:v>
                </c:pt>
                <c:pt idx="24" formatCode="0">
                  <c:v>2.7723735026707272</c:v>
                </c:pt>
                <c:pt idx="25" formatCode="0">
                  <c:v>2.9934402222807228</c:v>
                </c:pt>
                <c:pt idx="26" formatCode="0">
                  <c:v>3.2024177037799721</c:v>
                </c:pt>
                <c:pt idx="27" formatCode="0">
                  <c:v>3.3830237548170468</c:v>
                </c:pt>
                <c:pt idx="28" formatCode="0">
                  <c:v>3.5375419840120697</c:v>
                </c:pt>
                <c:pt idx="29" formatCode="0">
                  <c:v>3.7207765803635211</c:v>
                </c:pt>
                <c:pt idx="30" formatCode="0">
                  <c:v>3.8757012812906009</c:v>
                </c:pt>
                <c:pt idx="31" formatCode="0">
                  <c:v>4.0006520437665021</c:v>
                </c:pt>
                <c:pt idx="32" formatCode="0">
                  <c:v>4.0859005699093069</c:v>
                </c:pt>
                <c:pt idx="33" formatCode="0">
                  <c:v>4.1621922634545809</c:v>
                </c:pt>
                <c:pt idx="34" formatCode="0">
                  <c:v>4.2141315259391314</c:v>
                </c:pt>
              </c:numCache>
            </c:numRef>
          </c:val>
          <c:extLst xmlns:c16r2="http://schemas.microsoft.com/office/drawing/2015/06/chart">
            <c:ext xmlns:c16="http://schemas.microsoft.com/office/drawing/2014/chart" uri="{C3380CC4-5D6E-409C-BE32-E72D297353CC}">
              <c16:uniqueId val="{00000009-23D3-448E-BFDB-06623B213B3A}"/>
            </c:ext>
          </c:extLst>
        </c:ser>
        <c:dLbls>
          <c:showLegendKey val="0"/>
          <c:showVal val="0"/>
          <c:showCatName val="0"/>
          <c:showSerName val="0"/>
          <c:showPercent val="0"/>
          <c:showBubbleSize val="0"/>
        </c:dLbls>
        <c:gapWidth val="150"/>
        <c:overlap val="100"/>
        <c:axId val="124528128"/>
        <c:axId val="124529664"/>
      </c:barChart>
      <c:lineChart>
        <c:grouping val="standard"/>
        <c:varyColors val="0"/>
        <c:ser>
          <c:idx val="11"/>
          <c:order val="10"/>
          <c:tx>
            <c:strRef>
              <c:f>'4.1c'!$P$34</c:f>
              <c:strCache>
                <c:ptCount val="1"/>
                <c:pt idx="0">
                  <c:v>Total Demand</c:v>
                </c:pt>
              </c:strCache>
            </c:strRef>
          </c:tx>
          <c:spPr>
            <a:ln>
              <a:solidFill>
                <a:schemeClr val="tx1"/>
              </a:solidFill>
            </a:ln>
          </c:spPr>
          <c:marker>
            <c:symbol val="none"/>
          </c:marker>
          <c:val>
            <c:numRef>
              <c:f>'4.1c'!$R$34:$BA$34</c:f>
              <c:numCache>
                <c:formatCode>General</c:formatCode>
                <c:ptCount val="36"/>
                <c:pt idx="2" formatCode="0">
                  <c:v>0</c:v>
                </c:pt>
                <c:pt idx="3" formatCode="0">
                  <c:v>-29.952899815622004</c:v>
                </c:pt>
                <c:pt idx="4" formatCode="0">
                  <c:v>-45.256027936406326</c:v>
                </c:pt>
                <c:pt idx="5" formatCode="0">
                  <c:v>-65.584593999861454</c:v>
                </c:pt>
                <c:pt idx="6" formatCode="0">
                  <c:v>-82.638475964279223</c:v>
                </c:pt>
                <c:pt idx="7" formatCode="0">
                  <c:v>-112.24930606063674</c:v>
                </c:pt>
                <c:pt idx="8" formatCode="0">
                  <c:v>-101.94010283545686</c:v>
                </c:pt>
                <c:pt idx="9" formatCode="0">
                  <c:v>-118.61669911150091</c:v>
                </c:pt>
                <c:pt idx="10" formatCode="0">
                  <c:v>-128.12643231373102</c:v>
                </c:pt>
                <c:pt idx="11" formatCode="0">
                  <c:v>-141.06264457966711</c:v>
                </c:pt>
                <c:pt idx="12" formatCode="0">
                  <c:v>-145.11928022807967</c:v>
                </c:pt>
                <c:pt idx="13" formatCode="0">
                  <c:v>-142.33623126716111</c:v>
                </c:pt>
                <c:pt idx="14" formatCode="0">
                  <c:v>-145.42085812754954</c:v>
                </c:pt>
                <c:pt idx="15" formatCode="0">
                  <c:v>-131.34273248704039</c:v>
                </c:pt>
                <c:pt idx="16" formatCode="0">
                  <c:v>-145.55799979288122</c:v>
                </c:pt>
                <c:pt idx="17" formatCode="0">
                  <c:v>-166.91639424867492</c:v>
                </c:pt>
                <c:pt idx="18" formatCode="0">
                  <c:v>-178.58563349397775</c:v>
                </c:pt>
                <c:pt idx="19" formatCode="0">
                  <c:v>-185.93154306173608</c:v>
                </c:pt>
                <c:pt idx="20" formatCode="0">
                  <c:v>-192.43213290729182</c:v>
                </c:pt>
                <c:pt idx="21" formatCode="0">
                  <c:v>-192.46212426909426</c:v>
                </c:pt>
                <c:pt idx="22" formatCode="0">
                  <c:v>-194.36700872390531</c:v>
                </c:pt>
                <c:pt idx="23" formatCode="0">
                  <c:v>-198.30131058095401</c:v>
                </c:pt>
                <c:pt idx="24" formatCode="0">
                  <c:v>-188.26152029034597</c:v>
                </c:pt>
                <c:pt idx="25" formatCode="0">
                  <c:v>-186.82386402087138</c:v>
                </c:pt>
                <c:pt idx="26" formatCode="0">
                  <c:v>-164.93736171930618</c:v>
                </c:pt>
                <c:pt idx="27" formatCode="0">
                  <c:v>-162.63612643646422</c:v>
                </c:pt>
                <c:pt idx="28" formatCode="0">
                  <c:v>-145.76994794726318</c:v>
                </c:pt>
                <c:pt idx="29" formatCode="0">
                  <c:v>-143.05305254135862</c:v>
                </c:pt>
                <c:pt idx="30" formatCode="0">
                  <c:v>-125.10254584081724</c:v>
                </c:pt>
                <c:pt idx="31" formatCode="0">
                  <c:v>-118.57245164191488</c:v>
                </c:pt>
                <c:pt idx="32" formatCode="0">
                  <c:v>-105.99595466853918</c:v>
                </c:pt>
                <c:pt idx="33" formatCode="0">
                  <c:v>-94.777078732873292</c:v>
                </c:pt>
                <c:pt idx="34" formatCode="0">
                  <c:v>-90.78080879644574</c:v>
                </c:pt>
                <c:pt idx="35" formatCode="0">
                  <c:v>-82.484435271752318</c:v>
                </c:pt>
              </c:numCache>
            </c:numRef>
          </c:val>
          <c:smooth val="0"/>
          <c:extLst xmlns:c16r2="http://schemas.microsoft.com/office/drawing/2015/06/chart">
            <c:ext xmlns:c16="http://schemas.microsoft.com/office/drawing/2014/chart" uri="{C3380CC4-5D6E-409C-BE32-E72D297353CC}">
              <c16:uniqueId val="{0000000A-23D3-448E-BFDB-06623B213B3A}"/>
            </c:ext>
          </c:extLst>
        </c:ser>
        <c:dLbls>
          <c:showLegendKey val="0"/>
          <c:showVal val="0"/>
          <c:showCatName val="0"/>
          <c:showSerName val="0"/>
          <c:showPercent val="0"/>
          <c:showBubbleSize val="0"/>
        </c:dLbls>
        <c:marker val="1"/>
        <c:smooth val="0"/>
        <c:axId val="124528128"/>
        <c:axId val="124529664"/>
      </c:lineChart>
      <c:catAx>
        <c:axId val="124528128"/>
        <c:scaling>
          <c:orientation val="minMax"/>
        </c:scaling>
        <c:delete val="0"/>
        <c:axPos val="b"/>
        <c:numFmt formatCode="General" sourceLinked="1"/>
        <c:majorTickMark val="none"/>
        <c:minorTickMark val="none"/>
        <c:tickLblPos val="low"/>
        <c:spPr>
          <a:ln w="31750">
            <a:solidFill>
              <a:schemeClr val="tx1"/>
            </a:solidFill>
          </a:ln>
        </c:spPr>
        <c:crossAx val="124529664"/>
        <c:crosses val="autoZero"/>
        <c:auto val="1"/>
        <c:lblAlgn val="ctr"/>
        <c:lblOffset val="100"/>
        <c:tickLblSkip val="5"/>
        <c:noMultiLvlLbl val="0"/>
      </c:catAx>
      <c:valAx>
        <c:axId val="124529664"/>
        <c:scaling>
          <c:orientation val="minMax"/>
          <c:max val="300"/>
          <c:min val="-700"/>
        </c:scaling>
        <c:delete val="0"/>
        <c:axPos val="l"/>
        <c:majorGridlines>
          <c:spPr>
            <a:ln>
              <a:solidFill>
                <a:schemeClr val="bg1">
                  <a:lumMod val="75000"/>
                </a:schemeClr>
              </a:solidFill>
            </a:ln>
          </c:spPr>
        </c:majorGridlines>
        <c:title>
          <c:tx>
            <c:rich>
              <a:bodyPr rot="-5400000" vert="horz"/>
              <a:lstStyle/>
              <a:p>
                <a:pPr>
                  <a:defRPr/>
                </a:pPr>
                <a:r>
                  <a:rPr lang="en-US"/>
                  <a:t>Relative change from today (TWh)
</a:t>
                </a:r>
              </a:p>
            </c:rich>
          </c:tx>
          <c:layout>
            <c:manualLayout>
              <c:xMode val="edge"/>
              <c:yMode val="edge"/>
              <c:x val="3.518690384119619E-3"/>
              <c:y val="0.1528400630011455"/>
            </c:manualLayout>
          </c:layout>
          <c:overlay val="0"/>
        </c:title>
        <c:numFmt formatCode="0" sourceLinked="0"/>
        <c:majorTickMark val="out"/>
        <c:minorTickMark val="none"/>
        <c:tickLblPos val="nextTo"/>
        <c:crossAx val="124528128"/>
        <c:crossesAt val="1"/>
        <c:crossBetween val="between"/>
      </c:valAx>
      <c:spPr>
        <a:solidFill>
          <a:schemeClr val="bg1">
            <a:alpha val="24000"/>
          </a:schemeClr>
        </a:solidFill>
      </c:spPr>
    </c:plotArea>
    <c:legend>
      <c:legendPos val="b"/>
      <c:layout>
        <c:manualLayout>
          <c:xMode val="edge"/>
          <c:yMode val="edge"/>
          <c:x val="9.804485692188708E-2"/>
          <c:y val="0.84743866933944245"/>
          <c:w val="0.83173962361433362"/>
          <c:h val="0.13437690912562048"/>
        </c:manualLayout>
      </c:layout>
      <c:overlay val="0"/>
    </c:legend>
    <c:plotVisOnly val="1"/>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05745941583258E-2"/>
          <c:y val="7.2777037247125489E-2"/>
          <c:w val="0.86437989148652383"/>
          <c:h val="0.70104524627720499"/>
        </c:manualLayout>
      </c:layout>
      <c:barChart>
        <c:barDir val="col"/>
        <c:grouping val="stacked"/>
        <c:varyColors val="0"/>
        <c:ser>
          <c:idx val="0"/>
          <c:order val="0"/>
          <c:tx>
            <c:strRef>
              <c:f>'4.1d'!$P$24</c:f>
              <c:strCache>
                <c:ptCount val="1"/>
                <c:pt idx="0">
                  <c:v>Elec: Industrial</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'4.1d'!$R$24:$AZ$24</c:f>
              <c:numCache>
                <c:formatCode>General</c:formatCode>
                <c:ptCount val="35"/>
                <c:pt idx="2" formatCode="0">
                  <c:v>0</c:v>
                </c:pt>
                <c:pt idx="3" formatCode="0">
                  <c:v>-0.43460499999999058</c:v>
                </c:pt>
                <c:pt idx="4" formatCode="0">
                  <c:v>3.0820000000005621E-2</c:v>
                </c:pt>
                <c:pt idx="5" formatCode="0">
                  <c:v>-0.52382300000000726</c:v>
                </c:pt>
                <c:pt idx="6" formatCode="0">
                  <c:v>-0.62658399999999403</c:v>
                </c:pt>
                <c:pt idx="7" formatCode="0">
                  <c:v>-0.92940399999999102</c:v>
                </c:pt>
                <c:pt idx="8" formatCode="0">
                  <c:v>-1.2386769999999956</c:v>
                </c:pt>
                <c:pt idx="9" formatCode="0">
                  <c:v>-1.6174290000000013</c:v>
                </c:pt>
                <c:pt idx="10" formatCode="0">
                  <c:v>-2.1368030000000005</c:v>
                </c:pt>
                <c:pt idx="11" formatCode="0">
                  <c:v>-2.5500299999999925</c:v>
                </c:pt>
                <c:pt idx="12" formatCode="0">
                  <c:v>-2.9092309999999912</c:v>
                </c:pt>
                <c:pt idx="13" formatCode="0">
                  <c:v>-3.2877050000000025</c:v>
                </c:pt>
                <c:pt idx="14" formatCode="0">
                  <c:v>-3.7035510000000045</c:v>
                </c:pt>
                <c:pt idx="15" formatCode="0">
                  <c:v>-4.1002409999999969</c:v>
                </c:pt>
                <c:pt idx="16" formatCode="0">
                  <c:v>-4.5329329999999999</c:v>
                </c:pt>
                <c:pt idx="17" formatCode="0">
                  <c:v>-5.0280580000000015</c:v>
                </c:pt>
                <c:pt idx="18" formatCode="0">
                  <c:v>-5.5338319999999896</c:v>
                </c:pt>
                <c:pt idx="19" formatCode="0">
                  <c:v>-6.0548330000000021</c:v>
                </c:pt>
                <c:pt idx="20" formatCode="0">
                  <c:v>-6.6185069999999939</c:v>
                </c:pt>
                <c:pt idx="21" formatCode="0">
                  <c:v>-7.2074560000000076</c:v>
                </c:pt>
                <c:pt idx="22" formatCode="0">
                  <c:v>-7.8071529999999996</c:v>
                </c:pt>
                <c:pt idx="23" formatCode="0">
                  <c:v>-8.4953029999999927</c:v>
                </c:pt>
                <c:pt idx="24" formatCode="0">
                  <c:v>-9.1248289999999912</c:v>
                </c:pt>
                <c:pt idx="25" formatCode="0">
                  <c:v>-9.8154339999999962</c:v>
                </c:pt>
                <c:pt idx="26" formatCode="0">
                  <c:v>-10.422107999999994</c:v>
                </c:pt>
                <c:pt idx="27" formatCode="0">
                  <c:v>-11.026945999999995</c:v>
                </c:pt>
                <c:pt idx="28" formatCode="0">
                  <c:v>-11.583333999999994</c:v>
                </c:pt>
                <c:pt idx="29" formatCode="0">
                  <c:v>-12.157381999999998</c:v>
                </c:pt>
                <c:pt idx="30" formatCode="0">
                  <c:v>-12.684941999999992</c:v>
                </c:pt>
                <c:pt idx="31" formatCode="0">
                  <c:v>-13.291470000000004</c:v>
                </c:pt>
                <c:pt idx="32" formatCode="0">
                  <c:v>-13.898172000000002</c:v>
                </c:pt>
                <c:pt idx="33" formatCode="0">
                  <c:v>-14.500066000000004</c:v>
                </c:pt>
                <c:pt idx="34" formatCode="0">
                  <c:v>-15.190581999999992</c:v>
                </c:pt>
              </c:numCache>
            </c:numRef>
          </c:val>
          <c:extLst xmlns:c16r2="http://schemas.microsoft.com/office/drawing/2015/06/chart">
            <c:ext xmlns:c16="http://schemas.microsoft.com/office/drawing/2014/chart" uri="{C3380CC4-5D6E-409C-BE32-E72D297353CC}">
              <c16:uniqueId val="{00000000-23D3-448E-BFDB-06623B213B3A}"/>
            </c:ext>
          </c:extLst>
        </c:ser>
        <c:ser>
          <c:idx val="1"/>
          <c:order val="1"/>
          <c:tx>
            <c:strRef>
              <c:f>'4.1d'!$P$25</c:f>
              <c:strCache>
                <c:ptCount val="1"/>
                <c:pt idx="0">
                  <c:v>Elec: Commercial</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'4.1d'!$R$25:$AZ$25</c:f>
              <c:numCache>
                <c:formatCode>General</c:formatCode>
                <c:ptCount val="35"/>
                <c:pt idx="2" formatCode="0">
                  <c:v>0</c:v>
                </c:pt>
                <c:pt idx="3" formatCode="0">
                  <c:v>-0.52652144038819415</c:v>
                </c:pt>
                <c:pt idx="4" formatCode="0">
                  <c:v>0.61873020911099275</c:v>
                </c:pt>
                <c:pt idx="5" formatCode="0">
                  <c:v>0.91110205692801571</c:v>
                </c:pt>
                <c:pt idx="6" formatCode="0">
                  <c:v>1.8508267955552213</c:v>
                </c:pt>
                <c:pt idx="7" formatCode="0">
                  <c:v>2.1444407205747495</c:v>
                </c:pt>
                <c:pt idx="8" formatCode="0">
                  <c:v>2.51160222378914</c:v>
                </c:pt>
                <c:pt idx="9" formatCode="0">
                  <c:v>2.6248918094459128</c:v>
                </c:pt>
                <c:pt idx="10" formatCode="0">
                  <c:v>2.6547349087794743</c:v>
                </c:pt>
                <c:pt idx="11" formatCode="0">
                  <c:v>2.6067653345668447</c:v>
                </c:pt>
                <c:pt idx="12" formatCode="0">
                  <c:v>2.6834125094175079</c:v>
                </c:pt>
                <c:pt idx="13" formatCode="0">
                  <c:v>2.8397028111281202</c:v>
                </c:pt>
                <c:pt idx="14" formatCode="0">
                  <c:v>3.0385110820617882</c:v>
                </c:pt>
                <c:pt idx="15" formatCode="0">
                  <c:v>3.2443438873541055</c:v>
                </c:pt>
                <c:pt idx="16" formatCode="0">
                  <c:v>3.4223084896785849</c:v>
                </c:pt>
                <c:pt idx="17" formatCode="0">
                  <c:v>3.4923687468843951</c:v>
                </c:pt>
                <c:pt idx="18" formatCode="0">
                  <c:v>3.584027579585026</c:v>
                </c:pt>
                <c:pt idx="19" formatCode="0">
                  <c:v>3.6083675452070167</c:v>
                </c:pt>
                <c:pt idx="20" formatCode="0">
                  <c:v>3.7039813449103036</c:v>
                </c:pt>
                <c:pt idx="21" formatCode="0">
                  <c:v>3.7318501839131812</c:v>
                </c:pt>
                <c:pt idx="22" formatCode="0">
                  <c:v>3.8323904315904116</c:v>
                </c:pt>
                <c:pt idx="23" formatCode="0">
                  <c:v>3.9071740732351827</c:v>
                </c:pt>
                <c:pt idx="24" formatCode="0">
                  <c:v>4.0401367227980103</c:v>
                </c:pt>
                <c:pt idx="25" formatCode="0">
                  <c:v>4.1064254898050763</c:v>
                </c:pt>
                <c:pt idx="26" formatCode="0">
                  <c:v>4.2734457044344794</c:v>
                </c:pt>
                <c:pt idx="27" formatCode="0">
                  <c:v>4.4808608717729612</c:v>
                </c:pt>
                <c:pt idx="28" formatCode="0">
                  <c:v>4.6910497400549502</c:v>
                </c:pt>
                <c:pt idx="29" formatCode="0">
                  <c:v>4.9131720344542487</c:v>
                </c:pt>
                <c:pt idx="30" formatCode="0">
                  <c:v>5.1543304836064863</c:v>
                </c:pt>
                <c:pt idx="31" formatCode="0">
                  <c:v>5.3443239386658092</c:v>
                </c:pt>
                <c:pt idx="32" formatCode="0">
                  <c:v>5.5508642622936719</c:v>
                </c:pt>
                <c:pt idx="33" formatCode="0">
                  <c:v>5.7765416621076326</c:v>
                </c:pt>
                <c:pt idx="34" formatCode="0">
                  <c:v>5.9068516786756788</c:v>
                </c:pt>
              </c:numCache>
            </c:numRef>
          </c:val>
          <c:extLst xmlns:c16r2="http://schemas.microsoft.com/office/drawing/2015/06/chart">
            <c:ext xmlns:c16="http://schemas.microsoft.com/office/drawing/2014/chart" uri="{C3380CC4-5D6E-409C-BE32-E72D297353CC}">
              <c16:uniqueId val="{00000001-23D3-448E-BFDB-06623B213B3A}"/>
            </c:ext>
          </c:extLst>
        </c:ser>
        <c:ser>
          <c:idx val="2"/>
          <c:order val="2"/>
          <c:tx>
            <c:strRef>
              <c:f>'4.1d'!$P$26</c:f>
              <c:strCache>
                <c:ptCount val="1"/>
                <c:pt idx="0">
                  <c:v>Elec: Residential</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'4.1d'!$R$26:$AZ$26</c:f>
              <c:numCache>
                <c:formatCode>General</c:formatCode>
                <c:ptCount val="35"/>
                <c:pt idx="2" formatCode="0">
                  <c:v>0</c:v>
                </c:pt>
                <c:pt idx="3" formatCode="0">
                  <c:v>0.5720444270459808</c:v>
                </c:pt>
                <c:pt idx="4" formatCode="0">
                  <c:v>1.3647230694982255</c:v>
                </c:pt>
                <c:pt idx="5" formatCode="0">
                  <c:v>1.4282104709905781</c:v>
                </c:pt>
                <c:pt idx="6" formatCode="0">
                  <c:v>1.4647946392564677</c:v>
                </c:pt>
                <c:pt idx="7" formatCode="0">
                  <c:v>1.6339499747398634</c:v>
                </c:pt>
                <c:pt idx="8" formatCode="0">
                  <c:v>1.6665686757253582</c:v>
                </c:pt>
                <c:pt idx="9" formatCode="0">
                  <c:v>1.6814938439982825</c:v>
                </c:pt>
                <c:pt idx="10" formatCode="0">
                  <c:v>2.0134653384581753</c:v>
                </c:pt>
                <c:pt idx="11" formatCode="0">
                  <c:v>2.7635157132633452</c:v>
                </c:pt>
                <c:pt idx="12" formatCode="0">
                  <c:v>3.5137920428833667</c:v>
                </c:pt>
                <c:pt idx="13" formatCode="0">
                  <c:v>4.3636001364331207</c:v>
                </c:pt>
                <c:pt idx="14" formatCode="0">
                  <c:v>5.2735223798541142</c:v>
                </c:pt>
                <c:pt idx="15" formatCode="0">
                  <c:v>6.3999879272312086</c:v>
                </c:pt>
                <c:pt idx="16" formatCode="0">
                  <c:v>7.7878072848683075</c:v>
                </c:pt>
                <c:pt idx="17" formatCode="0">
                  <c:v>9.221395903905929</c:v>
                </c:pt>
                <c:pt idx="18" formatCode="0">
                  <c:v>10.606159611580949</c:v>
                </c:pt>
                <c:pt idx="19" formatCode="0">
                  <c:v>12.042243751826973</c:v>
                </c:pt>
                <c:pt idx="20" formatCode="0">
                  <c:v>13.356723768092152</c:v>
                </c:pt>
                <c:pt idx="21" formatCode="0">
                  <c:v>14.862770899115262</c:v>
                </c:pt>
                <c:pt idx="22" formatCode="0">
                  <c:v>16.370919680902816</c:v>
                </c:pt>
                <c:pt idx="23" formatCode="0">
                  <c:v>18.022866953091111</c:v>
                </c:pt>
                <c:pt idx="24" formatCode="0">
                  <c:v>19.414041651125373</c:v>
                </c:pt>
                <c:pt idx="25" formatCode="0">
                  <c:v>20.905466490798105</c:v>
                </c:pt>
                <c:pt idx="26" formatCode="0">
                  <c:v>22.331360830532716</c:v>
                </c:pt>
                <c:pt idx="27" formatCode="0">
                  <c:v>23.772641594098857</c:v>
                </c:pt>
                <c:pt idx="28" formatCode="0">
                  <c:v>25.213501992504675</c:v>
                </c:pt>
                <c:pt idx="29" formatCode="0">
                  <c:v>26.740640519213443</c:v>
                </c:pt>
                <c:pt idx="30" formatCode="0">
                  <c:v>28.264975633093584</c:v>
                </c:pt>
                <c:pt idx="31" formatCode="0">
                  <c:v>29.934327752341559</c:v>
                </c:pt>
                <c:pt idx="32" formatCode="0">
                  <c:v>31.620665581112647</c:v>
                </c:pt>
                <c:pt idx="33" formatCode="0">
                  <c:v>33.393415064753967</c:v>
                </c:pt>
                <c:pt idx="34" formatCode="0">
                  <c:v>35.304012879203057</c:v>
                </c:pt>
              </c:numCache>
            </c:numRef>
          </c:val>
          <c:extLst xmlns:c16r2="http://schemas.microsoft.com/office/drawing/2015/06/chart">
            <c:ext xmlns:c16="http://schemas.microsoft.com/office/drawing/2014/chart" uri="{C3380CC4-5D6E-409C-BE32-E72D297353CC}">
              <c16:uniqueId val="{00000002-23D3-448E-BFDB-06623B213B3A}"/>
            </c:ext>
          </c:extLst>
        </c:ser>
        <c:ser>
          <c:idx val="3"/>
          <c:order val="3"/>
          <c:tx>
            <c:strRef>
              <c:f>'4.1d'!$P$27</c:f>
              <c:strCache>
                <c:ptCount val="1"/>
                <c:pt idx="0">
                  <c:v>Elec: Transport</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'4.1d'!$R$27:$AZ$27</c:f>
              <c:numCache>
                <c:formatCode>General</c:formatCode>
                <c:ptCount val="35"/>
                <c:pt idx="2" formatCode="0">
                  <c:v>0</c:v>
                </c:pt>
                <c:pt idx="3" formatCode="0">
                  <c:v>0.19447701334220524</c:v>
                </c:pt>
                <c:pt idx="4" formatCode="0">
                  <c:v>0.32054672139077728</c:v>
                </c:pt>
                <c:pt idx="5" formatCode="0">
                  <c:v>0.46668747208140676</c:v>
                </c:pt>
                <c:pt idx="6" formatCode="0">
                  <c:v>0.63537856518829239</c:v>
                </c:pt>
                <c:pt idx="7" formatCode="0">
                  <c:v>0.83360930468538297</c:v>
                </c:pt>
                <c:pt idx="8" formatCode="0">
                  <c:v>1.0658291004854976</c:v>
                </c:pt>
                <c:pt idx="9" formatCode="0">
                  <c:v>1.3466143465558067</c:v>
                </c:pt>
                <c:pt idx="10" formatCode="0">
                  <c:v>1.6877997527623432</c:v>
                </c:pt>
                <c:pt idx="11" formatCode="0">
                  <c:v>2.1007189521698053</c:v>
                </c:pt>
                <c:pt idx="12" formatCode="0">
                  <c:v>2.6077954476991181</c:v>
                </c:pt>
                <c:pt idx="13" formatCode="0">
                  <c:v>3.2276970524387525</c:v>
                </c:pt>
                <c:pt idx="14" formatCode="0">
                  <c:v>3.9929665380841035</c:v>
                </c:pt>
                <c:pt idx="15" formatCode="0">
                  <c:v>4.9326681854146743</c:v>
                </c:pt>
                <c:pt idx="16" formatCode="0">
                  <c:v>6.1018842254531185</c:v>
                </c:pt>
                <c:pt idx="17" formatCode="0">
                  <c:v>7.5422353492096814</c:v>
                </c:pt>
                <c:pt idx="18" formatCode="0">
                  <c:v>9.3078128088340204</c:v>
                </c:pt>
                <c:pt idx="19" formatCode="0">
                  <c:v>11.441388702966016</c:v>
                </c:pt>
                <c:pt idx="20" formatCode="0">
                  <c:v>13.983294886997545</c:v>
                </c:pt>
                <c:pt idx="21" formatCode="0">
                  <c:v>16.959378916971531</c:v>
                </c:pt>
                <c:pt idx="22" formatCode="0">
                  <c:v>20.361689887506763</c:v>
                </c:pt>
                <c:pt idx="23" formatCode="0">
                  <c:v>24.155958973673741</c:v>
                </c:pt>
                <c:pt idx="24" formatCode="0">
                  <c:v>28.259821626076626</c:v>
                </c:pt>
                <c:pt idx="25" formatCode="0">
                  <c:v>32.558108019396791</c:v>
                </c:pt>
                <c:pt idx="26" formatCode="0">
                  <c:v>36.912193465032786</c:v>
                </c:pt>
                <c:pt idx="27" formatCode="0">
                  <c:v>41.175497534128162</c:v>
                </c:pt>
                <c:pt idx="28" formatCode="0">
                  <c:v>45.212448267440386</c:v>
                </c:pt>
                <c:pt idx="29" formatCode="0">
                  <c:v>48.926187446332328</c:v>
                </c:pt>
                <c:pt idx="30" formatCode="0">
                  <c:v>52.274693883299946</c:v>
                </c:pt>
                <c:pt idx="31" formatCode="0">
                  <c:v>55.265348308992643</c:v>
                </c:pt>
                <c:pt idx="32" formatCode="0">
                  <c:v>57.954470156593672</c:v>
                </c:pt>
                <c:pt idx="33" formatCode="0">
                  <c:v>60.426043273138376</c:v>
                </c:pt>
                <c:pt idx="34" formatCode="0">
                  <c:v>62.777135442121271</c:v>
                </c:pt>
              </c:numCache>
            </c:numRef>
          </c:val>
          <c:extLst xmlns:c16r2="http://schemas.microsoft.com/office/drawing/2015/06/chart">
            <c:ext xmlns:c16="http://schemas.microsoft.com/office/drawing/2014/chart" uri="{C3380CC4-5D6E-409C-BE32-E72D297353CC}">
              <c16:uniqueId val="{00000003-23D3-448E-BFDB-06623B213B3A}"/>
            </c:ext>
          </c:extLst>
        </c:ser>
        <c:ser>
          <c:idx val="4"/>
          <c:order val="4"/>
          <c:tx>
            <c:strRef>
              <c:f>'4.1d'!$P$28</c:f>
              <c:strCache>
                <c:ptCount val="1"/>
                <c:pt idx="0">
                  <c:v>Elec: Transform</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'4.1d'!$R$28:$AZ$28</c:f>
              <c:numCache>
                <c:formatCode>General</c:formatCode>
                <c:ptCount val="35"/>
                <c:pt idx="2" formatCode="0">
                  <c:v>0</c:v>
                </c:pt>
                <c:pt idx="3" formatCode="0">
                  <c:v>2.5604999999999999E-2</c:v>
                </c:pt>
                <c:pt idx="4" formatCode="0">
                  <c:v>3.8179999999999999E-2</c:v>
                </c:pt>
                <c:pt idx="5" formatCode="0">
                  <c:v>5.1823000000000001E-2</c:v>
                </c:pt>
                <c:pt idx="6" formatCode="0">
                  <c:v>6.6584000000000004E-2</c:v>
                </c:pt>
                <c:pt idx="7" formatCode="0">
                  <c:v>8.2403999999999991E-2</c:v>
                </c:pt>
                <c:pt idx="8" formatCode="0">
                  <c:v>9.9677000000000002E-2</c:v>
                </c:pt>
                <c:pt idx="9" formatCode="0">
                  <c:v>0.11842900000000001</c:v>
                </c:pt>
                <c:pt idx="10" formatCode="0">
                  <c:v>0.13880300000000001</c:v>
                </c:pt>
                <c:pt idx="11" formatCode="0">
                  <c:v>0.16103000000000001</c:v>
                </c:pt>
                <c:pt idx="12" formatCode="0">
                  <c:v>0.18523100000000001</c:v>
                </c:pt>
                <c:pt idx="13" formatCode="0">
                  <c:v>0.211705</c:v>
                </c:pt>
                <c:pt idx="14" formatCode="0">
                  <c:v>0.24055099999999999</c:v>
                </c:pt>
                <c:pt idx="15" formatCode="0">
                  <c:v>0.27224100000000001</c:v>
                </c:pt>
                <c:pt idx="16" formatCode="0">
                  <c:v>0.30693300000000001</c:v>
                </c:pt>
                <c:pt idx="17" formatCode="0">
                  <c:v>0.34505799999999998</c:v>
                </c:pt>
                <c:pt idx="18" formatCode="0">
                  <c:v>0.38683200000000001</c:v>
                </c:pt>
                <c:pt idx="19" formatCode="0">
                  <c:v>0.43283300000000002</c:v>
                </c:pt>
                <c:pt idx="20" formatCode="0">
                  <c:v>0.48350700000000002</c:v>
                </c:pt>
                <c:pt idx="21" formatCode="0">
                  <c:v>0.53945600000000005</c:v>
                </c:pt>
                <c:pt idx="22" formatCode="0">
                  <c:v>0.60115300000000005</c:v>
                </c:pt>
                <c:pt idx="23" formatCode="0">
                  <c:v>0.66930299999999998</c:v>
                </c:pt>
                <c:pt idx="24" formatCode="0">
                  <c:v>0.74482899999999996</c:v>
                </c:pt>
                <c:pt idx="25" formatCode="0">
                  <c:v>0.828434</c:v>
                </c:pt>
                <c:pt idx="26" formatCode="0">
                  <c:v>0.92110799999999993</c:v>
                </c:pt>
                <c:pt idx="27" formatCode="0">
                  <c:v>1.023946</c:v>
                </c:pt>
                <c:pt idx="28" formatCode="0">
                  <c:v>1.138334</c:v>
                </c:pt>
                <c:pt idx="29" formatCode="0">
                  <c:v>1.265382</c:v>
                </c:pt>
                <c:pt idx="30" formatCode="0">
                  <c:v>1.4069419999999999</c:v>
                </c:pt>
                <c:pt idx="31" formatCode="0">
                  <c:v>1.56447</c:v>
                </c:pt>
                <c:pt idx="32" formatCode="0">
                  <c:v>1.7401720000000001</c:v>
                </c:pt>
                <c:pt idx="33" formatCode="0">
                  <c:v>1.9360660000000001</c:v>
                </c:pt>
                <c:pt idx="34" formatCode="0">
                  <c:v>2.154582</c:v>
                </c:pt>
              </c:numCache>
            </c:numRef>
          </c:val>
          <c:extLst xmlns:c16r2="http://schemas.microsoft.com/office/drawing/2015/06/chart">
            <c:ext xmlns:c16="http://schemas.microsoft.com/office/drawing/2014/chart" uri="{C3380CC4-5D6E-409C-BE32-E72D297353CC}">
              <c16:uniqueId val="{00000004-23D3-448E-BFDB-06623B213B3A}"/>
            </c:ext>
          </c:extLst>
        </c:ser>
        <c:ser>
          <c:idx val="5"/>
          <c:order val="5"/>
          <c:tx>
            <c:strRef>
              <c:f>'4.1d'!$P$29</c:f>
              <c:strCache>
                <c:ptCount val="1"/>
                <c:pt idx="0">
                  <c:v>Gas: Industrial</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'4.1d'!$R$29:$AZ$29</c:f>
              <c:numCache>
                <c:formatCode>General</c:formatCode>
                <c:ptCount val="35"/>
                <c:pt idx="2" formatCode="0">
                  <c:v>0</c:v>
                </c:pt>
                <c:pt idx="3" formatCode="0">
                  <c:v>-4.8717196407919801</c:v>
                </c:pt>
                <c:pt idx="4" formatCode="0">
                  <c:v>-2.7646809096526397</c:v>
                </c:pt>
                <c:pt idx="5" formatCode="0">
                  <c:v>-5.3254162084374457</c:v>
                </c:pt>
                <c:pt idx="6" formatCode="0">
                  <c:v>-5.4932484526126757</c:v>
                </c:pt>
                <c:pt idx="7" formatCode="0">
                  <c:v>-6.4269496102936614</c:v>
                </c:pt>
                <c:pt idx="8" formatCode="0">
                  <c:v>-6.84430282892896</c:v>
                </c:pt>
                <c:pt idx="9" formatCode="0">
                  <c:v>-7.2376675940461723</c:v>
                </c:pt>
                <c:pt idx="10" formatCode="0">
                  <c:v>-8.2054714910154019</c:v>
                </c:pt>
                <c:pt idx="11" formatCode="0">
                  <c:v>-8.8284737502535506</c:v>
                </c:pt>
                <c:pt idx="12" formatCode="0">
                  <c:v>-9.2985869504863672</c:v>
                </c:pt>
                <c:pt idx="13" formatCode="0">
                  <c:v>-9.9085028814386646</c:v>
                </c:pt>
                <c:pt idx="14" formatCode="0">
                  <c:v>-10.652399328026576</c:v>
                </c:pt>
                <c:pt idx="15" formatCode="0">
                  <c:v>-11.082104525193557</c:v>
                </c:pt>
                <c:pt idx="16" formatCode="0">
                  <c:v>-11.480503632832097</c:v>
                </c:pt>
                <c:pt idx="17" formatCode="0">
                  <c:v>-12.027421021151667</c:v>
                </c:pt>
                <c:pt idx="18" formatCode="0">
                  <c:v>-12.762447619620076</c:v>
                </c:pt>
                <c:pt idx="19" formatCode="0">
                  <c:v>-13.622536368489421</c:v>
                </c:pt>
                <c:pt idx="20" formatCode="0">
                  <c:v>-14.62476890235709</c:v>
                </c:pt>
                <c:pt idx="21" formatCode="0">
                  <c:v>-15.484323701027279</c:v>
                </c:pt>
                <c:pt idx="22" formatCode="0">
                  <c:v>-16.190267018688701</c:v>
                </c:pt>
                <c:pt idx="23" formatCode="0">
                  <c:v>-17.203901578676096</c:v>
                </c:pt>
                <c:pt idx="24" formatCode="0">
                  <c:v>-17.93797749839004</c:v>
                </c:pt>
                <c:pt idx="25" formatCode="0">
                  <c:v>-19.001951980437383</c:v>
                </c:pt>
                <c:pt idx="26" formatCode="0">
                  <c:v>-19.841316383737535</c:v>
                </c:pt>
                <c:pt idx="27" formatCode="0">
                  <c:v>-20.739425195895166</c:v>
                </c:pt>
                <c:pt idx="28" formatCode="0">
                  <c:v>-21.426163722321661</c:v>
                </c:pt>
                <c:pt idx="29" formatCode="0">
                  <c:v>-22.302283996395772</c:v>
                </c:pt>
                <c:pt idx="30" formatCode="0">
                  <c:v>-22.928128157782311</c:v>
                </c:pt>
                <c:pt idx="31" formatCode="0">
                  <c:v>-23.818612104104147</c:v>
                </c:pt>
                <c:pt idx="32" formatCode="0">
                  <c:v>-24.790212195779304</c:v>
                </c:pt>
                <c:pt idx="33" formatCode="0">
                  <c:v>-25.575904493347508</c:v>
                </c:pt>
                <c:pt idx="34" formatCode="0">
                  <c:v>-26.683527659270908</c:v>
                </c:pt>
              </c:numCache>
            </c:numRef>
          </c:val>
          <c:extLst xmlns:c16r2="http://schemas.microsoft.com/office/drawing/2015/06/chart">
            <c:ext xmlns:c16="http://schemas.microsoft.com/office/drawing/2014/chart" uri="{C3380CC4-5D6E-409C-BE32-E72D297353CC}">
              <c16:uniqueId val="{00000005-23D3-448E-BFDB-06623B213B3A}"/>
            </c:ext>
          </c:extLst>
        </c:ser>
        <c:ser>
          <c:idx val="6"/>
          <c:order val="6"/>
          <c:tx>
            <c:strRef>
              <c:f>'4.1d'!$P$30</c:f>
              <c:strCache>
                <c:ptCount val="1"/>
                <c:pt idx="0">
                  <c:v>Gas: Commercial</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'4.1d'!$R$30:$AZ$30</c:f>
              <c:numCache>
                <c:formatCode>General</c:formatCode>
                <c:ptCount val="35"/>
                <c:pt idx="2" formatCode="0">
                  <c:v>0</c:v>
                </c:pt>
                <c:pt idx="3" formatCode="0">
                  <c:v>0.73803022399013685</c:v>
                </c:pt>
                <c:pt idx="4" formatCode="0">
                  <c:v>2.5889984944967139</c:v>
                </c:pt>
                <c:pt idx="5" formatCode="0">
                  <c:v>2.9578327605067969</c:v>
                </c:pt>
                <c:pt idx="6" formatCode="0">
                  <c:v>3.9694532254046848</c:v>
                </c:pt>
                <c:pt idx="7" formatCode="0">
                  <c:v>4.2437057362031467</c:v>
                </c:pt>
                <c:pt idx="8" formatCode="0">
                  <c:v>4.6599246209729159</c:v>
                </c:pt>
                <c:pt idx="9" formatCode="0">
                  <c:v>4.8232094632167914</c:v>
                </c:pt>
                <c:pt idx="10" formatCode="0">
                  <c:v>4.8592180667307616</c:v>
                </c:pt>
                <c:pt idx="11" formatCode="0">
                  <c:v>4.9223688904305476</c:v>
                </c:pt>
                <c:pt idx="12" formatCode="0">
                  <c:v>4.9009806192989771</c:v>
                </c:pt>
                <c:pt idx="13" formatCode="0">
                  <c:v>4.8778892245889622</c:v>
                </c:pt>
                <c:pt idx="14" formatCode="0">
                  <c:v>4.5849140898883434</c:v>
                </c:pt>
                <c:pt idx="15" formatCode="0">
                  <c:v>4.3741444592253416</c:v>
                </c:pt>
                <c:pt idx="16" formatCode="0">
                  <c:v>4.2109030656263329</c:v>
                </c:pt>
                <c:pt idx="17" formatCode="0">
                  <c:v>3.9226643764762059</c:v>
                </c:pt>
                <c:pt idx="18" formatCode="0">
                  <c:v>3.6420312941448429</c:v>
                </c:pt>
                <c:pt idx="19" formatCode="0">
                  <c:v>3.2936415685499227</c:v>
                </c:pt>
                <c:pt idx="20" formatCode="0">
                  <c:v>2.9057223306677784</c:v>
                </c:pt>
                <c:pt idx="21" formatCode="0">
                  <c:v>2.6046974945429255</c:v>
                </c:pt>
                <c:pt idx="22" formatCode="0">
                  <c:v>2.4255398858447776</c:v>
                </c:pt>
                <c:pt idx="23" formatCode="0">
                  <c:v>2.2431443157633737</c:v>
                </c:pt>
                <c:pt idx="24" formatCode="0">
                  <c:v>2.12321446848118</c:v>
                </c:pt>
                <c:pt idx="25" formatCode="0">
                  <c:v>1.9458201794138361</c:v>
                </c:pt>
                <c:pt idx="26" formatCode="0">
                  <c:v>1.8563900212275257</c:v>
                </c:pt>
                <c:pt idx="27" formatCode="0">
                  <c:v>1.7198592514390967</c:v>
                </c:pt>
                <c:pt idx="28" formatCode="0">
                  <c:v>1.6419201421057537</c:v>
                </c:pt>
                <c:pt idx="29" formatCode="0">
                  <c:v>1.5612652821656994</c:v>
                </c:pt>
                <c:pt idx="30" formatCode="0">
                  <c:v>1.504419946798528</c:v>
                </c:pt>
                <c:pt idx="31" formatCode="0">
                  <c:v>1.4177388116293272</c:v>
                </c:pt>
                <c:pt idx="32" formatCode="0">
                  <c:v>1.3291643221270988</c:v>
                </c:pt>
                <c:pt idx="33" formatCode="0">
                  <c:v>1.287276146157545</c:v>
                </c:pt>
                <c:pt idx="34" formatCode="0">
                  <c:v>1.2057126789243</c:v>
                </c:pt>
              </c:numCache>
            </c:numRef>
          </c:val>
          <c:extLst xmlns:c16r2="http://schemas.microsoft.com/office/drawing/2015/06/chart">
            <c:ext xmlns:c16="http://schemas.microsoft.com/office/drawing/2014/chart" uri="{C3380CC4-5D6E-409C-BE32-E72D297353CC}">
              <c16:uniqueId val="{00000006-23D3-448E-BFDB-06623B213B3A}"/>
            </c:ext>
          </c:extLst>
        </c:ser>
        <c:ser>
          <c:idx val="7"/>
          <c:order val="7"/>
          <c:tx>
            <c:strRef>
              <c:f>'4.1d'!$P$31</c:f>
              <c:strCache>
                <c:ptCount val="1"/>
                <c:pt idx="0">
                  <c:v>Gas: Residential</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'4.1d'!$R$31:$AZ$31</c:f>
              <c:numCache>
                <c:formatCode>General</c:formatCode>
                <c:ptCount val="35"/>
                <c:pt idx="2" formatCode="0">
                  <c:v>0</c:v>
                </c:pt>
                <c:pt idx="3" formatCode="0">
                  <c:v>-2.5769999999999982</c:v>
                </c:pt>
                <c:pt idx="4" formatCode="0">
                  <c:v>-5.117999999999995</c:v>
                </c:pt>
                <c:pt idx="5" formatCode="0">
                  <c:v>-7.5120000000000005</c:v>
                </c:pt>
                <c:pt idx="6" formatCode="0">
                  <c:v>-9.4739999999999895</c:v>
                </c:pt>
                <c:pt idx="7" formatCode="0">
                  <c:v>-10.942999999999984</c:v>
                </c:pt>
                <c:pt idx="8" formatCode="0">
                  <c:v>-12.413000000000068</c:v>
                </c:pt>
                <c:pt idx="9" formatCode="0">
                  <c:v>-13.964999999999975</c:v>
                </c:pt>
                <c:pt idx="10" formatCode="0">
                  <c:v>-16.260000000000048</c:v>
                </c:pt>
                <c:pt idx="11" formatCode="0">
                  <c:v>-18.312000000000012</c:v>
                </c:pt>
                <c:pt idx="12" formatCode="0">
                  <c:v>-20.494999999999948</c:v>
                </c:pt>
                <c:pt idx="13" formatCode="0">
                  <c:v>-22.824999999999989</c:v>
                </c:pt>
                <c:pt idx="14" formatCode="0">
                  <c:v>-27.813000000000045</c:v>
                </c:pt>
                <c:pt idx="15" formatCode="0">
                  <c:v>-29.995000000000005</c:v>
                </c:pt>
                <c:pt idx="16" formatCode="0">
                  <c:v>-32.040999999999997</c:v>
                </c:pt>
                <c:pt idx="17" formatCode="0">
                  <c:v>-33.94399999999996</c:v>
                </c:pt>
                <c:pt idx="18" formatCode="0">
                  <c:v>-35.812999999999988</c:v>
                </c:pt>
                <c:pt idx="19" formatCode="0">
                  <c:v>-37.752999999999986</c:v>
                </c:pt>
                <c:pt idx="20" formatCode="0">
                  <c:v>-39.428999999999974</c:v>
                </c:pt>
                <c:pt idx="21" formatCode="0">
                  <c:v>-42.132999999999981</c:v>
                </c:pt>
                <c:pt idx="22" formatCode="0">
                  <c:v>-44.712999999999965</c:v>
                </c:pt>
                <c:pt idx="23" formatCode="0">
                  <c:v>-47.393000000000029</c:v>
                </c:pt>
                <c:pt idx="24" formatCode="0">
                  <c:v>-49.710999999999956</c:v>
                </c:pt>
                <c:pt idx="25" formatCode="0">
                  <c:v>-52.061999999999955</c:v>
                </c:pt>
                <c:pt idx="26" formatCode="0">
                  <c:v>-54.156000000000006</c:v>
                </c:pt>
                <c:pt idx="27" formatCode="0">
                  <c:v>-56.185999999999979</c:v>
                </c:pt>
                <c:pt idx="28" formatCode="0">
                  <c:v>-58.091000000000065</c:v>
                </c:pt>
                <c:pt idx="29" formatCode="0">
                  <c:v>-62.889999999999986</c:v>
                </c:pt>
                <c:pt idx="30" formatCode="0">
                  <c:v>-64.839999999999975</c:v>
                </c:pt>
                <c:pt idx="31" formatCode="0">
                  <c:v>-67.178999999999917</c:v>
                </c:pt>
                <c:pt idx="32" formatCode="0">
                  <c:v>-69.19599999999997</c:v>
                </c:pt>
                <c:pt idx="33" formatCode="0">
                  <c:v>-71.708000000000027</c:v>
                </c:pt>
                <c:pt idx="34" formatCode="0">
                  <c:v>-74.196999999999946</c:v>
                </c:pt>
              </c:numCache>
            </c:numRef>
          </c:val>
          <c:extLst xmlns:c16r2="http://schemas.microsoft.com/office/drawing/2015/06/chart">
            <c:ext xmlns:c16="http://schemas.microsoft.com/office/drawing/2014/chart" uri="{C3380CC4-5D6E-409C-BE32-E72D297353CC}">
              <c16:uniqueId val="{00000007-23D3-448E-BFDB-06623B213B3A}"/>
            </c:ext>
          </c:extLst>
        </c:ser>
        <c:ser>
          <c:idx val="8"/>
          <c:order val="8"/>
          <c:tx>
            <c:strRef>
              <c:f>'4.1d'!$P$32</c:f>
              <c:strCache>
                <c:ptCount val="1"/>
                <c:pt idx="0">
                  <c:v>Gas: Power Gen</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'4.1d'!$R$32:$AZ$32</c:f>
              <c:numCache>
                <c:formatCode>General</c:formatCode>
                <c:ptCount val="35"/>
                <c:pt idx="2" formatCode="0">
                  <c:v>0</c:v>
                </c:pt>
                <c:pt idx="3" formatCode="0">
                  <c:v>-24.819342100048516</c:v>
                </c:pt>
                <c:pt idx="4" formatCode="0">
                  <c:v>-30.138492551803409</c:v>
                </c:pt>
                <c:pt idx="5" formatCode="0">
                  <c:v>-59.082152849466098</c:v>
                </c:pt>
                <c:pt idx="6" formatCode="0">
                  <c:v>-110.6717008662732</c:v>
                </c:pt>
                <c:pt idx="7" formatCode="0">
                  <c:v>-107.26732941401744</c:v>
                </c:pt>
                <c:pt idx="8" formatCode="0">
                  <c:v>-105.17628767475296</c:v>
                </c:pt>
                <c:pt idx="9" formatCode="0">
                  <c:v>-78.504962464870971</c:v>
                </c:pt>
                <c:pt idx="10" formatCode="0">
                  <c:v>-101.55014237297451</c:v>
                </c:pt>
                <c:pt idx="11" formatCode="0">
                  <c:v>-110.01050363014396</c:v>
                </c:pt>
                <c:pt idx="12" formatCode="0">
                  <c:v>-106.25048121509496</c:v>
                </c:pt>
                <c:pt idx="13" formatCode="0">
                  <c:v>-104.47674119236896</c:v>
                </c:pt>
                <c:pt idx="14" formatCode="0">
                  <c:v>-112.63044565342695</c:v>
                </c:pt>
                <c:pt idx="15" formatCode="0">
                  <c:v>-74.595184814480973</c:v>
                </c:pt>
                <c:pt idx="16" formatCode="0">
                  <c:v>-74.147062176676968</c:v>
                </c:pt>
                <c:pt idx="17" formatCode="0">
                  <c:v>-88.481045925023523</c:v>
                </c:pt>
                <c:pt idx="18" formatCode="0">
                  <c:v>-121.17823170619198</c:v>
                </c:pt>
                <c:pt idx="19" formatCode="0">
                  <c:v>-122.91145209831572</c:v>
                </c:pt>
                <c:pt idx="20" formatCode="0">
                  <c:v>-145.64139216145298</c:v>
                </c:pt>
                <c:pt idx="21" formatCode="0">
                  <c:v>-154.76250451774496</c:v>
                </c:pt>
                <c:pt idx="22" formatCode="0">
                  <c:v>-166.94690132335995</c:v>
                </c:pt>
                <c:pt idx="23" formatCode="0">
                  <c:v>-161.63964843962097</c:v>
                </c:pt>
                <c:pt idx="24" formatCode="0">
                  <c:v>-166.05989625123595</c:v>
                </c:pt>
                <c:pt idx="25" formatCode="0">
                  <c:v>-175.25725311517397</c:v>
                </c:pt>
                <c:pt idx="26" formatCode="0">
                  <c:v>-168.82620385678896</c:v>
                </c:pt>
                <c:pt idx="27" formatCode="0">
                  <c:v>-168.92011792172696</c:v>
                </c:pt>
                <c:pt idx="28" formatCode="0">
                  <c:v>-164.19300929558426</c:v>
                </c:pt>
                <c:pt idx="29" formatCode="0">
                  <c:v>-165.14272038992593</c:v>
                </c:pt>
                <c:pt idx="30" formatCode="0">
                  <c:v>-163.90573216986394</c:v>
                </c:pt>
                <c:pt idx="31" formatCode="0">
                  <c:v>-162.43474362282171</c:v>
                </c:pt>
                <c:pt idx="32" formatCode="0">
                  <c:v>-166.37220565741421</c:v>
                </c:pt>
                <c:pt idx="33" formatCode="0">
                  <c:v>-164.23997031605495</c:v>
                </c:pt>
                <c:pt idx="34" formatCode="0">
                  <c:v>-164.46864335392399</c:v>
                </c:pt>
              </c:numCache>
            </c:numRef>
          </c:val>
          <c:extLst xmlns:c16r2="http://schemas.microsoft.com/office/drawing/2015/06/chart">
            <c:ext xmlns:c16="http://schemas.microsoft.com/office/drawing/2014/chart" uri="{C3380CC4-5D6E-409C-BE32-E72D297353CC}">
              <c16:uniqueId val="{00000008-23D3-448E-BFDB-06623B213B3A}"/>
            </c:ext>
          </c:extLst>
        </c:ser>
        <c:ser>
          <c:idx val="9"/>
          <c:order val="9"/>
          <c:tx>
            <c:strRef>
              <c:f>'4.1d'!$P$33</c:f>
              <c:strCache>
                <c:ptCount val="1"/>
                <c:pt idx="0">
                  <c:v>Gas: Transport</c:v>
                </c:pt>
              </c:strCache>
            </c:strRef>
          </c:tx>
          <c:invertIfNegative val="0"/>
          <c:cat>
            <c:numRef>
              <c:f>'4.1d'!$R$23:$BA$23</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'4.1d'!$R$33:$AZ$33</c:f>
              <c:numCache>
                <c:formatCode>General</c:formatCode>
                <c:ptCount val="35"/>
                <c:pt idx="2" formatCode="0">
                  <c:v>0</c:v>
                </c:pt>
                <c:pt idx="3" formatCode="0">
                  <c:v>6.1907467980365241E-2</c:v>
                </c:pt>
                <c:pt idx="4" formatCode="0">
                  <c:v>0.12627216007888864</c:v>
                </c:pt>
                <c:pt idx="5" formatCode="0">
                  <c:v>0.19400119110290709</c:v>
                </c:pt>
                <c:pt idx="6" formatCode="0">
                  <c:v>0.26468448762299834</c:v>
                </c:pt>
                <c:pt idx="7" formatCode="0">
                  <c:v>0.33833560270130414</c:v>
                </c:pt>
                <c:pt idx="8" formatCode="0">
                  <c:v>0.41641908306353986</c:v>
                </c:pt>
                <c:pt idx="9" formatCode="0">
                  <c:v>0.49795301299179456</c:v>
                </c:pt>
                <c:pt idx="10" formatCode="0">
                  <c:v>0.58514138054528764</c:v>
                </c:pt>
                <c:pt idx="11" formatCode="0">
                  <c:v>0.67677000170759172</c:v>
                </c:pt>
                <c:pt idx="12" formatCode="0">
                  <c:v>0.77322597953606731</c:v>
                </c:pt>
                <c:pt idx="13" formatCode="0">
                  <c:v>0.87540934343062193</c:v>
                </c:pt>
                <c:pt idx="14" formatCode="0">
                  <c:v>0.988010236680951</c:v>
                </c:pt>
                <c:pt idx="15" formatCode="0">
                  <c:v>1.108725563038951</c:v>
                </c:pt>
                <c:pt idx="16" formatCode="0">
                  <c:v>1.2395395628103172</c:v>
                </c:pt>
                <c:pt idx="17" formatCode="0">
                  <c:v>1.3810404439749357</c:v>
                </c:pt>
                <c:pt idx="18" formatCode="0">
                  <c:v>1.5390296724573911</c:v>
                </c:pt>
                <c:pt idx="19" formatCode="0">
                  <c:v>1.7126958216504313</c:v>
                </c:pt>
                <c:pt idx="20" formatCode="0">
                  <c:v>1.9000609112349691</c:v>
                </c:pt>
                <c:pt idx="21" formatCode="0">
                  <c:v>2.0988649748852333</c:v>
                </c:pt>
                <c:pt idx="22" formatCode="0">
                  <c:v>2.3061284643787694</c:v>
                </c:pt>
                <c:pt idx="23" formatCode="0">
                  <c:v>2.5309760045201584</c:v>
                </c:pt>
                <c:pt idx="24" formatCode="0">
                  <c:v>2.7542530617000005</c:v>
                </c:pt>
                <c:pt idx="25" formatCode="0">
                  <c:v>2.9682559898245171</c:v>
                </c:pt>
                <c:pt idx="26" formatCode="0">
                  <c:v>3.1687808410254545</c:v>
                </c:pt>
                <c:pt idx="27" formatCode="0">
                  <c:v>3.3398450269209983</c:v>
                </c:pt>
                <c:pt idx="28" formatCode="0">
                  <c:v>3.4844030300973023</c:v>
                </c:pt>
                <c:pt idx="29" formatCode="0">
                  <c:v>3.6574273916021087</c:v>
                </c:pt>
                <c:pt idx="30" formatCode="0">
                  <c:v>3.8021002133485973</c:v>
                </c:pt>
                <c:pt idx="31" formatCode="0">
                  <c:v>3.9174180845918145</c:v>
                </c:pt>
                <c:pt idx="32" formatCode="0">
                  <c:v>3.9941021375789276</c:v>
                </c:pt>
                <c:pt idx="33" formatCode="0">
                  <c:v>4.062603772501939</c:v>
                </c:pt>
                <c:pt idx="34" formatCode="0">
                  <c:v>4.1080971154503345</c:v>
                </c:pt>
              </c:numCache>
            </c:numRef>
          </c:val>
          <c:extLst xmlns:c16r2="http://schemas.microsoft.com/office/drawing/2015/06/chart">
            <c:ext xmlns:c16="http://schemas.microsoft.com/office/drawing/2014/chart" uri="{C3380CC4-5D6E-409C-BE32-E72D297353CC}">
              <c16:uniqueId val="{00000009-23D3-448E-BFDB-06623B213B3A}"/>
            </c:ext>
          </c:extLst>
        </c:ser>
        <c:dLbls>
          <c:showLegendKey val="0"/>
          <c:showVal val="0"/>
          <c:showCatName val="0"/>
          <c:showSerName val="0"/>
          <c:showPercent val="0"/>
          <c:showBubbleSize val="0"/>
        </c:dLbls>
        <c:gapWidth val="150"/>
        <c:overlap val="100"/>
        <c:axId val="125973248"/>
        <c:axId val="125974784"/>
      </c:barChart>
      <c:lineChart>
        <c:grouping val="standard"/>
        <c:varyColors val="0"/>
        <c:ser>
          <c:idx val="11"/>
          <c:order val="10"/>
          <c:tx>
            <c:strRef>
              <c:f>'4.1d'!$P$34</c:f>
              <c:strCache>
                <c:ptCount val="1"/>
                <c:pt idx="0">
                  <c:v>Total Demand</c:v>
                </c:pt>
              </c:strCache>
            </c:strRef>
          </c:tx>
          <c:spPr>
            <a:ln>
              <a:solidFill>
                <a:schemeClr val="tx1"/>
              </a:solidFill>
            </a:ln>
          </c:spPr>
          <c:marker>
            <c:symbol val="none"/>
          </c:marker>
          <c:val>
            <c:numRef>
              <c:f>'4.1d'!$R$34:$BA$34</c:f>
              <c:numCache>
                <c:formatCode>General</c:formatCode>
                <c:ptCount val="36"/>
                <c:pt idx="2" formatCode="0">
                  <c:v>0</c:v>
                </c:pt>
                <c:pt idx="3" formatCode="0">
                  <c:v>-31.637124048870191</c:v>
                </c:pt>
                <c:pt idx="4" formatCode="0">
                  <c:v>-32.93290280688052</c:v>
                </c:pt>
                <c:pt idx="5" formatCode="0">
                  <c:v>-66.43373510629408</c:v>
                </c:pt>
                <c:pt idx="6" formatCode="0">
                  <c:v>-118.01381160585834</c:v>
                </c:pt>
                <c:pt idx="7" formatCode="0">
                  <c:v>-116.29023768540674</c:v>
                </c:pt>
                <c:pt idx="8" formatCode="0">
                  <c:v>-115.2522467996456</c:v>
                </c:pt>
                <c:pt idx="9" formatCode="0">
                  <c:v>-90.232467582708637</c:v>
                </c:pt>
                <c:pt idx="10" formatCode="0">
                  <c:v>-116.21325441671399</c:v>
                </c:pt>
                <c:pt idx="11" formatCode="0">
                  <c:v>-126.4698384882596</c:v>
                </c:pt>
                <c:pt idx="12" formatCode="0">
                  <c:v>-124.28886156674662</c:v>
                </c:pt>
                <c:pt idx="13" formatCode="0">
                  <c:v>-124.10194550578819</c:v>
                </c:pt>
                <c:pt idx="14" formatCode="0">
                  <c:v>-136.6809206548844</c:v>
                </c:pt>
                <c:pt idx="15" formatCode="0">
                  <c:v>-99.440419317410374</c:v>
                </c:pt>
                <c:pt idx="16" formatCode="0">
                  <c:v>-99.132123181072529</c:v>
                </c:pt>
                <c:pt idx="17" formatCode="0">
                  <c:v>-113.57576212572417</c:v>
                </c:pt>
                <c:pt idx="18" formatCode="0">
                  <c:v>-146.22161835920986</c:v>
                </c:pt>
                <c:pt idx="19" formatCode="0">
                  <c:v>-147.81065107660493</c:v>
                </c:pt>
                <c:pt idx="20" formatCode="0">
                  <c:v>-169.9803778219075</c:v>
                </c:pt>
                <c:pt idx="21" formatCode="0">
                  <c:v>-178.79026574934426</c:v>
                </c:pt>
                <c:pt idx="22" formatCode="0">
                  <c:v>-189.75949999182524</c:v>
                </c:pt>
                <c:pt idx="23" formatCode="0">
                  <c:v>-183.2024296980137</c:v>
                </c:pt>
                <c:pt idx="24" formatCode="0">
                  <c:v>-185.49740621944511</c:v>
                </c:pt>
                <c:pt idx="25" formatCode="0">
                  <c:v>-192.82412892637296</c:v>
                </c:pt>
                <c:pt idx="26" formatCode="0">
                  <c:v>-183.78234937827358</c:v>
                </c:pt>
                <c:pt idx="27" formatCode="0">
                  <c:v>-181.35983883926235</c:v>
                </c:pt>
                <c:pt idx="28" formatCode="0">
                  <c:v>-173.91184984570305</c:v>
                </c:pt>
                <c:pt idx="29" formatCode="0">
                  <c:v>-175.42831171255409</c:v>
                </c:pt>
                <c:pt idx="30" formatCode="0">
                  <c:v>-171.95134016749944</c:v>
                </c:pt>
                <c:pt idx="31" formatCode="0">
                  <c:v>-169.28019883070476</c:v>
                </c:pt>
                <c:pt idx="32" formatCode="0">
                  <c:v>-172.06715139348773</c:v>
                </c:pt>
                <c:pt idx="33" formatCode="0">
                  <c:v>-169.14199489074315</c:v>
                </c:pt>
                <c:pt idx="34" formatCode="0">
                  <c:v>-169.0833612188203</c:v>
                </c:pt>
                <c:pt idx="35" formatCode="0">
                  <c:v>-167.2644650431422</c:v>
                </c:pt>
              </c:numCache>
            </c:numRef>
          </c:val>
          <c:smooth val="0"/>
          <c:extLst xmlns:c16r2="http://schemas.microsoft.com/office/drawing/2015/06/chart">
            <c:ext xmlns:c16="http://schemas.microsoft.com/office/drawing/2014/chart" uri="{C3380CC4-5D6E-409C-BE32-E72D297353CC}">
              <c16:uniqueId val="{0000000A-23D3-448E-BFDB-06623B213B3A}"/>
            </c:ext>
          </c:extLst>
        </c:ser>
        <c:dLbls>
          <c:showLegendKey val="0"/>
          <c:showVal val="0"/>
          <c:showCatName val="0"/>
          <c:showSerName val="0"/>
          <c:showPercent val="0"/>
          <c:showBubbleSize val="0"/>
        </c:dLbls>
        <c:marker val="1"/>
        <c:smooth val="0"/>
        <c:axId val="125973248"/>
        <c:axId val="125974784"/>
      </c:lineChart>
      <c:catAx>
        <c:axId val="125973248"/>
        <c:scaling>
          <c:orientation val="minMax"/>
        </c:scaling>
        <c:delete val="0"/>
        <c:axPos val="b"/>
        <c:numFmt formatCode="General" sourceLinked="1"/>
        <c:majorTickMark val="none"/>
        <c:minorTickMark val="none"/>
        <c:tickLblPos val="low"/>
        <c:spPr>
          <a:ln w="31750">
            <a:solidFill>
              <a:schemeClr val="tx1"/>
            </a:solidFill>
          </a:ln>
        </c:spPr>
        <c:crossAx val="125974784"/>
        <c:crosses val="autoZero"/>
        <c:auto val="1"/>
        <c:lblAlgn val="ctr"/>
        <c:lblOffset val="100"/>
        <c:tickLblSkip val="5"/>
        <c:noMultiLvlLbl val="0"/>
      </c:catAx>
      <c:valAx>
        <c:axId val="125974784"/>
        <c:scaling>
          <c:orientation val="minMax"/>
          <c:max val="300"/>
          <c:min val="-700"/>
        </c:scaling>
        <c:delete val="0"/>
        <c:axPos val="l"/>
        <c:majorGridlines>
          <c:spPr>
            <a:ln>
              <a:solidFill>
                <a:schemeClr val="bg1">
                  <a:lumMod val="75000"/>
                </a:schemeClr>
              </a:solidFill>
            </a:ln>
          </c:spPr>
        </c:majorGridlines>
        <c:title>
          <c:tx>
            <c:rich>
              <a:bodyPr rot="-5400000" vert="horz"/>
              <a:lstStyle/>
              <a:p>
                <a:pPr>
                  <a:defRPr/>
                </a:pPr>
                <a:r>
                  <a:rPr lang="en-US"/>
                  <a:t>Relative change from today (TWh)
</a:t>
                </a:r>
              </a:p>
            </c:rich>
          </c:tx>
          <c:layout>
            <c:manualLayout>
              <c:xMode val="edge"/>
              <c:yMode val="edge"/>
              <c:x val="6.7927300850734737E-3"/>
              <c:y val="0.14677858915616651"/>
            </c:manualLayout>
          </c:layout>
          <c:overlay val="0"/>
        </c:title>
        <c:numFmt formatCode="0" sourceLinked="0"/>
        <c:majorTickMark val="out"/>
        <c:minorTickMark val="none"/>
        <c:tickLblPos val="nextTo"/>
        <c:crossAx val="125973248"/>
        <c:crossesAt val="1"/>
        <c:crossBetween val="between"/>
      </c:valAx>
      <c:spPr>
        <a:solidFill>
          <a:schemeClr val="bg1">
            <a:alpha val="24000"/>
          </a:schemeClr>
        </a:solidFill>
      </c:spPr>
    </c:plotArea>
    <c:legend>
      <c:legendPos val="b"/>
      <c:layout>
        <c:manualLayout>
          <c:xMode val="edge"/>
          <c:yMode val="edge"/>
          <c:x val="0.10360681527578294"/>
          <c:y val="0.85350014318442147"/>
          <c:w val="0.80892991953457394"/>
          <c:h val="0.13740764604810995"/>
        </c:manualLayout>
      </c:layout>
      <c:overlay val="0"/>
    </c:legend>
    <c:plotVisOnly val="1"/>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783333435013004E-2"/>
          <c:y val="4.057663876803505E-2"/>
          <c:w val="0.88085225051158311"/>
          <c:h val="0.79100331756548903"/>
        </c:manualLayout>
      </c:layout>
      <c:lineChart>
        <c:grouping val="standard"/>
        <c:varyColors val="0"/>
        <c:ser>
          <c:idx val="4"/>
          <c:order val="0"/>
          <c:tx>
            <c:v>History</c:v>
          </c:tx>
          <c:spPr>
            <a:ln>
              <a:solidFill>
                <a:schemeClr val="tx1"/>
              </a:solidFill>
            </a:ln>
          </c:spPr>
          <c:marker>
            <c:symbol val="none"/>
          </c:marker>
          <c:cat>
            <c:numRef>
              <c:f>'4.2'!$M$9:$BF$9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'4.2'!$M$10:$BF$10</c:f>
              <c:numCache>
                <c:formatCode>#,##0.0</c:formatCode>
                <c:ptCount val="46"/>
                <c:pt idx="0">
                  <c:v>64.3</c:v>
                </c:pt>
                <c:pt idx="1">
                  <c:v>63.9</c:v>
                </c:pt>
                <c:pt idx="2">
                  <c:v>63.9</c:v>
                </c:pt>
                <c:pt idx="3">
                  <c:v>61.7</c:v>
                </c:pt>
                <c:pt idx="4">
                  <c:v>61.6</c:v>
                </c:pt>
                <c:pt idx="5">
                  <c:v>61.7</c:v>
                </c:pt>
                <c:pt idx="6">
                  <c:v>60.3</c:v>
                </c:pt>
                <c:pt idx="7">
                  <c:v>60</c:v>
                </c:pt>
                <c:pt idx="8">
                  <c:v>59.9</c:v>
                </c:pt>
                <c:pt idx="9">
                  <c:v>60.5</c:v>
                </c:pt>
                <c:pt idx="10">
                  <c:v>59.8</c:v>
                </c:pt>
                <c:pt idx="11">
                  <c:v>59.1</c:v>
                </c:pt>
                <c:pt idx="12">
                  <c:v>59.4</c:v>
                </c:pt>
              </c:numCache>
            </c:numRef>
          </c:val>
          <c:smooth val="0"/>
          <c:extLst xmlns:c16r2="http://schemas.microsoft.com/office/drawing/2015/06/chart">
            <c:ext xmlns:c16="http://schemas.microsoft.com/office/drawing/2014/chart" uri="{C3380CC4-5D6E-409C-BE32-E72D297353CC}">
              <c16:uniqueId val="{00000005-9B40-4CA7-B23C-983A3D9AE74E}"/>
            </c:ext>
          </c:extLst>
        </c:ser>
        <c:ser>
          <c:idx val="0"/>
          <c:order val="1"/>
          <c:tx>
            <c:strRef>
              <c:f>'4.2'!$L$11</c:f>
              <c:strCache>
                <c:ptCount val="1"/>
                <c:pt idx="0">
                  <c:v>Community Renewables</c:v>
                </c:pt>
              </c:strCache>
            </c:strRef>
          </c:tx>
          <c:spPr>
            <a:ln w="38100">
              <a:solidFill>
                <a:srgbClr val="E64097"/>
              </a:solidFill>
            </a:ln>
          </c:spPr>
          <c:marker>
            <c:symbol val="none"/>
          </c:marker>
          <c:cat>
            <c:numRef>
              <c:f>'4.2'!$M$9:$BF$9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'4.2'!$M$11:$BF$11</c:f>
              <c:numCache>
                <c:formatCode>#,##0.0</c:formatCode>
                <c:ptCount val="46"/>
                <c:pt idx="12">
                  <c:v>59.4</c:v>
                </c:pt>
                <c:pt idx="13">
                  <c:v>59.1</c:v>
                </c:pt>
                <c:pt idx="14">
                  <c:v>58.9</c:v>
                </c:pt>
                <c:pt idx="15">
                  <c:v>59.1</c:v>
                </c:pt>
                <c:pt idx="16">
                  <c:v>59</c:v>
                </c:pt>
                <c:pt idx="17">
                  <c:v>59.2</c:v>
                </c:pt>
                <c:pt idx="18">
                  <c:v>59.1</c:v>
                </c:pt>
                <c:pt idx="19">
                  <c:v>58.9</c:v>
                </c:pt>
                <c:pt idx="20">
                  <c:v>58.8</c:v>
                </c:pt>
                <c:pt idx="21">
                  <c:v>59.1</c:v>
                </c:pt>
                <c:pt idx="22">
                  <c:v>59.4</c:v>
                </c:pt>
                <c:pt idx="23">
                  <c:v>60</c:v>
                </c:pt>
                <c:pt idx="24">
                  <c:v>60.8</c:v>
                </c:pt>
                <c:pt idx="25">
                  <c:v>62</c:v>
                </c:pt>
                <c:pt idx="26">
                  <c:v>63.7</c:v>
                </c:pt>
                <c:pt idx="27">
                  <c:v>65.5</c:v>
                </c:pt>
                <c:pt idx="28">
                  <c:v>67.599999999999994</c:v>
                </c:pt>
                <c:pt idx="29">
                  <c:v>69.7</c:v>
                </c:pt>
                <c:pt idx="30">
                  <c:v>71.5</c:v>
                </c:pt>
                <c:pt idx="31">
                  <c:v>73</c:v>
                </c:pt>
                <c:pt idx="32">
                  <c:v>74.3</c:v>
                </c:pt>
                <c:pt idx="33">
                  <c:v>75.5</c:v>
                </c:pt>
                <c:pt idx="34">
                  <c:v>76.8</c:v>
                </c:pt>
                <c:pt idx="35">
                  <c:v>77.2</c:v>
                </c:pt>
                <c:pt idx="36">
                  <c:v>77.7</c:v>
                </c:pt>
                <c:pt idx="37">
                  <c:v>78.099999999999994</c:v>
                </c:pt>
                <c:pt idx="38">
                  <c:v>78.5</c:v>
                </c:pt>
                <c:pt idx="39">
                  <c:v>79.099999999999994</c:v>
                </c:pt>
                <c:pt idx="40">
                  <c:v>79.7</c:v>
                </c:pt>
                <c:pt idx="41">
                  <c:v>80.2</c:v>
                </c:pt>
                <c:pt idx="42">
                  <c:v>80.900000000000006</c:v>
                </c:pt>
                <c:pt idx="43">
                  <c:v>81.5</c:v>
                </c:pt>
                <c:pt idx="44">
                  <c:v>82.1</c:v>
                </c:pt>
                <c:pt idx="45">
                  <c:v>82.7</c:v>
                </c:pt>
              </c:numCache>
            </c:numRef>
          </c:val>
          <c:smooth val="0"/>
          <c:extLst xmlns:c16r2="http://schemas.microsoft.com/office/drawing/2015/06/chart">
            <c:ext xmlns:c16="http://schemas.microsoft.com/office/drawing/2014/chart" uri="{C3380CC4-5D6E-409C-BE32-E72D297353CC}">
              <c16:uniqueId val="{00000000-9B40-4CA7-B23C-983A3D9AE74E}"/>
            </c:ext>
          </c:extLst>
        </c:ser>
        <c:ser>
          <c:idx val="1"/>
          <c:order val="2"/>
          <c:tx>
            <c:strRef>
              <c:f>'4.2'!$L$12</c:f>
              <c:strCache>
                <c:ptCount val="1"/>
                <c:pt idx="0">
                  <c:v>Two Degrees</c:v>
                </c:pt>
              </c:strCache>
            </c:strRef>
          </c:tx>
          <c:spPr>
            <a:ln w="38100">
              <a:solidFill>
                <a:srgbClr val="78A22F"/>
              </a:solidFill>
            </a:ln>
          </c:spPr>
          <c:marker>
            <c:symbol val="none"/>
          </c:marker>
          <c:cat>
            <c:numRef>
              <c:f>'4.2'!$M$9:$BF$9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'4.2'!$M$12:$BF$12</c:f>
              <c:numCache>
                <c:formatCode>#,##0.0</c:formatCode>
                <c:ptCount val="46"/>
                <c:pt idx="12">
                  <c:v>59.4</c:v>
                </c:pt>
                <c:pt idx="13">
                  <c:v>58.9</c:v>
                </c:pt>
                <c:pt idx="14">
                  <c:v>58.6</c:v>
                </c:pt>
                <c:pt idx="15">
                  <c:v>58.7</c:v>
                </c:pt>
                <c:pt idx="16">
                  <c:v>58.6</c:v>
                </c:pt>
                <c:pt idx="17">
                  <c:v>58.7</c:v>
                </c:pt>
                <c:pt idx="18">
                  <c:v>58.8</c:v>
                </c:pt>
                <c:pt idx="19">
                  <c:v>58.9</c:v>
                </c:pt>
                <c:pt idx="20">
                  <c:v>59</c:v>
                </c:pt>
                <c:pt idx="21">
                  <c:v>59.6</c:v>
                </c:pt>
                <c:pt idx="22">
                  <c:v>60.2</c:v>
                </c:pt>
                <c:pt idx="23">
                  <c:v>61.2</c:v>
                </c:pt>
                <c:pt idx="24">
                  <c:v>62.4</c:v>
                </c:pt>
                <c:pt idx="25">
                  <c:v>63.8</c:v>
                </c:pt>
                <c:pt idx="26">
                  <c:v>65.599999999999994</c:v>
                </c:pt>
                <c:pt idx="27">
                  <c:v>67.2</c:v>
                </c:pt>
                <c:pt idx="28">
                  <c:v>68.5</c:v>
                </c:pt>
                <c:pt idx="29">
                  <c:v>70</c:v>
                </c:pt>
                <c:pt idx="30">
                  <c:v>71</c:v>
                </c:pt>
                <c:pt idx="31">
                  <c:v>72.400000000000006</c:v>
                </c:pt>
                <c:pt idx="32">
                  <c:v>73.7</c:v>
                </c:pt>
                <c:pt idx="33">
                  <c:v>74.8</c:v>
                </c:pt>
                <c:pt idx="34">
                  <c:v>75.8</c:v>
                </c:pt>
                <c:pt idx="35">
                  <c:v>75.900000000000006</c:v>
                </c:pt>
                <c:pt idx="36">
                  <c:v>75.900000000000006</c:v>
                </c:pt>
                <c:pt idx="37">
                  <c:v>76.099999999999994</c:v>
                </c:pt>
                <c:pt idx="38">
                  <c:v>76.400000000000006</c:v>
                </c:pt>
                <c:pt idx="39">
                  <c:v>76.7</c:v>
                </c:pt>
                <c:pt idx="40">
                  <c:v>77</c:v>
                </c:pt>
                <c:pt idx="41">
                  <c:v>77.3</c:v>
                </c:pt>
                <c:pt idx="42">
                  <c:v>77.599999999999994</c:v>
                </c:pt>
                <c:pt idx="43">
                  <c:v>77.900000000000006</c:v>
                </c:pt>
                <c:pt idx="44">
                  <c:v>78.2</c:v>
                </c:pt>
                <c:pt idx="45">
                  <c:v>78.5</c:v>
                </c:pt>
              </c:numCache>
            </c:numRef>
          </c:val>
          <c:smooth val="0"/>
          <c:extLst xmlns:c16r2="http://schemas.microsoft.com/office/drawing/2015/06/chart">
            <c:ext xmlns:c16="http://schemas.microsoft.com/office/drawing/2014/chart" uri="{C3380CC4-5D6E-409C-BE32-E72D297353CC}">
              <c16:uniqueId val="{00000001-9B40-4CA7-B23C-983A3D9AE74E}"/>
            </c:ext>
          </c:extLst>
        </c:ser>
        <c:ser>
          <c:idx val="2"/>
          <c:order val="3"/>
          <c:tx>
            <c:strRef>
              <c:f>'4.2'!$L$13</c:f>
              <c:strCache>
                <c:ptCount val="1"/>
                <c:pt idx="0">
                  <c:v>Steady Progression</c:v>
                </c:pt>
              </c:strCache>
            </c:strRef>
          </c:tx>
          <c:spPr>
            <a:ln w="38100">
              <a:solidFill>
                <a:srgbClr val="FFC222"/>
              </a:solidFill>
            </a:ln>
          </c:spPr>
          <c:marker>
            <c:symbol val="none"/>
          </c:marker>
          <c:cat>
            <c:numRef>
              <c:f>'4.2'!$M$9:$BF$9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'4.2'!$M$13:$BF$13</c:f>
              <c:numCache>
                <c:formatCode>#,##0.0</c:formatCode>
                <c:ptCount val="46"/>
                <c:pt idx="12">
                  <c:v>59.4</c:v>
                </c:pt>
                <c:pt idx="13">
                  <c:v>58.8</c:v>
                </c:pt>
                <c:pt idx="14">
                  <c:v>59.4</c:v>
                </c:pt>
                <c:pt idx="15">
                  <c:v>59.5</c:v>
                </c:pt>
                <c:pt idx="16">
                  <c:v>59.8</c:v>
                </c:pt>
                <c:pt idx="17">
                  <c:v>60.1</c:v>
                </c:pt>
                <c:pt idx="18">
                  <c:v>60.3</c:v>
                </c:pt>
                <c:pt idx="19">
                  <c:v>60.4</c:v>
                </c:pt>
                <c:pt idx="20">
                  <c:v>60.5</c:v>
                </c:pt>
                <c:pt idx="21">
                  <c:v>60.7</c:v>
                </c:pt>
                <c:pt idx="22">
                  <c:v>60.8</c:v>
                </c:pt>
                <c:pt idx="23">
                  <c:v>61.2</c:v>
                </c:pt>
                <c:pt idx="24">
                  <c:v>61.6</c:v>
                </c:pt>
                <c:pt idx="25">
                  <c:v>62.3</c:v>
                </c:pt>
                <c:pt idx="26">
                  <c:v>63.1</c:v>
                </c:pt>
                <c:pt idx="27">
                  <c:v>64.099999999999994</c:v>
                </c:pt>
                <c:pt idx="28">
                  <c:v>65.099999999999994</c:v>
                </c:pt>
                <c:pt idx="29">
                  <c:v>66.400000000000006</c:v>
                </c:pt>
                <c:pt idx="30">
                  <c:v>67.599999999999994</c:v>
                </c:pt>
                <c:pt idx="31">
                  <c:v>69.099999999999994</c:v>
                </c:pt>
                <c:pt idx="32">
                  <c:v>70.400000000000006</c:v>
                </c:pt>
                <c:pt idx="33">
                  <c:v>71.8</c:v>
                </c:pt>
                <c:pt idx="34">
                  <c:v>73.5</c:v>
                </c:pt>
                <c:pt idx="35">
                  <c:v>75.3</c:v>
                </c:pt>
                <c:pt idx="36">
                  <c:v>77.099999999999994</c:v>
                </c:pt>
                <c:pt idx="37">
                  <c:v>78.900000000000006</c:v>
                </c:pt>
                <c:pt idx="38">
                  <c:v>80.599999999999994</c:v>
                </c:pt>
                <c:pt idx="39">
                  <c:v>82</c:v>
                </c:pt>
                <c:pt idx="40">
                  <c:v>83.3</c:v>
                </c:pt>
                <c:pt idx="41">
                  <c:v>84.4</c:v>
                </c:pt>
                <c:pt idx="42">
                  <c:v>85.2</c:v>
                </c:pt>
                <c:pt idx="43">
                  <c:v>85.9</c:v>
                </c:pt>
                <c:pt idx="44">
                  <c:v>86.3</c:v>
                </c:pt>
                <c:pt idx="45">
                  <c:v>86.5</c:v>
                </c:pt>
              </c:numCache>
            </c:numRef>
          </c:val>
          <c:smooth val="0"/>
          <c:extLst xmlns:c16r2="http://schemas.microsoft.com/office/drawing/2015/06/chart">
            <c:ext xmlns:c16="http://schemas.microsoft.com/office/drawing/2014/chart" uri="{C3380CC4-5D6E-409C-BE32-E72D297353CC}">
              <c16:uniqueId val="{00000002-9B40-4CA7-B23C-983A3D9AE74E}"/>
            </c:ext>
          </c:extLst>
        </c:ser>
        <c:ser>
          <c:idx val="3"/>
          <c:order val="4"/>
          <c:tx>
            <c:strRef>
              <c:f>'4.2'!$L$14</c:f>
              <c:strCache>
                <c:ptCount val="1"/>
                <c:pt idx="0">
                  <c:v>Consumer Evolution</c:v>
                </c:pt>
              </c:strCache>
            </c:strRef>
          </c:tx>
          <c:spPr>
            <a:ln w="38100">
              <a:solidFill>
                <a:srgbClr val="1D1160"/>
              </a:solidFill>
            </a:ln>
          </c:spPr>
          <c:marker>
            <c:symbol val="none"/>
          </c:marker>
          <c:dPt>
            <c:idx val="33"/>
            <c:bubble3D val="0"/>
            <c:extLst xmlns:c16r2="http://schemas.microsoft.com/office/drawing/2015/06/chart">
              <c:ext xmlns:c16="http://schemas.microsoft.com/office/drawing/2014/chart" uri="{C3380CC4-5D6E-409C-BE32-E72D297353CC}">
                <c16:uniqueId val="{00000003-9B40-4CA7-B23C-983A3D9AE74E}"/>
              </c:ext>
            </c:extLst>
          </c:dPt>
          <c:cat>
            <c:numRef>
              <c:f>'4.2'!$M$9:$BF$9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'4.2'!$M$14:$BF$14</c:f>
              <c:numCache>
                <c:formatCode>#,##0.0</c:formatCode>
                <c:ptCount val="46"/>
                <c:pt idx="12">
                  <c:v>59.4</c:v>
                </c:pt>
                <c:pt idx="13">
                  <c:v>59.2</c:v>
                </c:pt>
                <c:pt idx="14">
                  <c:v>59.8</c:v>
                </c:pt>
                <c:pt idx="15">
                  <c:v>59.9</c:v>
                </c:pt>
                <c:pt idx="16">
                  <c:v>60.2</c:v>
                </c:pt>
                <c:pt idx="17">
                  <c:v>60.5</c:v>
                </c:pt>
                <c:pt idx="18">
                  <c:v>60.8</c:v>
                </c:pt>
                <c:pt idx="19">
                  <c:v>60.9</c:v>
                </c:pt>
                <c:pt idx="20">
                  <c:v>61.1</c:v>
                </c:pt>
                <c:pt idx="21">
                  <c:v>61.4</c:v>
                </c:pt>
                <c:pt idx="22">
                  <c:v>61.7</c:v>
                </c:pt>
                <c:pt idx="23">
                  <c:v>62.3</c:v>
                </c:pt>
                <c:pt idx="24">
                  <c:v>62.9</c:v>
                </c:pt>
                <c:pt idx="25">
                  <c:v>63.7</c:v>
                </c:pt>
                <c:pt idx="26">
                  <c:v>64.7</c:v>
                </c:pt>
                <c:pt idx="27">
                  <c:v>65.599999999999994</c:v>
                </c:pt>
                <c:pt idx="28">
                  <c:v>66.599999999999994</c:v>
                </c:pt>
                <c:pt idx="29">
                  <c:v>67.7</c:v>
                </c:pt>
                <c:pt idx="30">
                  <c:v>68.900000000000006</c:v>
                </c:pt>
                <c:pt idx="31">
                  <c:v>70.2</c:v>
                </c:pt>
                <c:pt idx="32">
                  <c:v>71.400000000000006</c:v>
                </c:pt>
                <c:pt idx="33">
                  <c:v>72.599999999999994</c:v>
                </c:pt>
                <c:pt idx="34">
                  <c:v>74.099999999999994</c:v>
                </c:pt>
                <c:pt idx="35">
                  <c:v>75.7</c:v>
                </c:pt>
                <c:pt idx="36">
                  <c:v>77.400000000000006</c:v>
                </c:pt>
                <c:pt idx="37">
                  <c:v>79.099999999999994</c:v>
                </c:pt>
                <c:pt idx="38">
                  <c:v>80.7</c:v>
                </c:pt>
                <c:pt idx="39">
                  <c:v>82.1</c:v>
                </c:pt>
                <c:pt idx="40">
                  <c:v>83.4</c:v>
                </c:pt>
                <c:pt idx="41">
                  <c:v>84.4</c:v>
                </c:pt>
                <c:pt idx="42">
                  <c:v>85.2</c:v>
                </c:pt>
                <c:pt idx="43">
                  <c:v>85.9</c:v>
                </c:pt>
                <c:pt idx="44">
                  <c:v>86.4</c:v>
                </c:pt>
                <c:pt idx="45">
                  <c:v>86.7</c:v>
                </c:pt>
              </c:numCache>
            </c:numRef>
          </c:val>
          <c:smooth val="0"/>
          <c:extLst xmlns:c16r2="http://schemas.microsoft.com/office/drawing/2015/06/chart">
            <c:ext xmlns:c16="http://schemas.microsoft.com/office/drawing/2014/chart" uri="{C3380CC4-5D6E-409C-BE32-E72D297353CC}">
              <c16:uniqueId val="{00000004-9B40-4CA7-B23C-983A3D9AE74E}"/>
            </c:ext>
          </c:extLst>
        </c:ser>
        <c:dLbls>
          <c:showLegendKey val="0"/>
          <c:showVal val="0"/>
          <c:showCatName val="0"/>
          <c:showSerName val="0"/>
          <c:showPercent val="0"/>
          <c:showBubbleSize val="0"/>
        </c:dLbls>
        <c:marker val="1"/>
        <c:smooth val="0"/>
        <c:axId val="126062976"/>
        <c:axId val="126064512"/>
      </c:lineChart>
      <c:dateAx>
        <c:axId val="126062976"/>
        <c:scaling>
          <c:orientation val="minMax"/>
        </c:scaling>
        <c:delete val="0"/>
        <c:axPos val="b"/>
        <c:numFmt formatCode="yyyy" sourceLinked="1"/>
        <c:majorTickMark val="out"/>
        <c:minorTickMark val="none"/>
        <c:tickLblPos val="nextTo"/>
        <c:txPr>
          <a:bodyPr rot="0" vert="horz"/>
          <a:lstStyle/>
          <a:p>
            <a:pPr>
              <a:defRPr/>
            </a:pPr>
            <a:endParaRPr lang="en-US"/>
          </a:p>
        </c:txPr>
        <c:crossAx val="126064512"/>
        <c:crosses val="autoZero"/>
        <c:auto val="1"/>
        <c:lblOffset val="100"/>
        <c:baseTimeUnit val="years"/>
        <c:majorUnit val="5"/>
        <c:minorUnit val="5"/>
      </c:dateAx>
      <c:valAx>
        <c:axId val="126064512"/>
        <c:scaling>
          <c:orientation val="minMax"/>
          <c:max val="90"/>
          <c:min val="50"/>
        </c:scaling>
        <c:delete val="0"/>
        <c:axPos val="l"/>
        <c:majorGridlines>
          <c:spPr>
            <a:ln>
              <a:solidFill>
                <a:schemeClr val="bg1">
                  <a:lumMod val="75000"/>
                </a:schemeClr>
              </a:solidFill>
            </a:ln>
          </c:spPr>
        </c:majorGridlines>
        <c:title>
          <c:tx>
            <c:rich>
              <a:bodyPr rot="-5400000" vert="horz"/>
              <a:lstStyle/>
              <a:p>
                <a:pPr>
                  <a:defRPr b="1"/>
                </a:pPr>
                <a:r>
                  <a:rPr lang="en-GB" b="1"/>
                  <a:t>Electricity peak demand (GW)</a:t>
                </a:r>
              </a:p>
            </c:rich>
          </c:tx>
          <c:layout>
            <c:manualLayout>
              <c:xMode val="edge"/>
              <c:yMode val="edge"/>
              <c:x val="1.3717839649394175E-2"/>
              <c:y val="0.1843451699121802"/>
            </c:manualLayout>
          </c:layout>
          <c:overlay val="0"/>
        </c:title>
        <c:numFmt formatCode="0" sourceLinked="0"/>
        <c:majorTickMark val="out"/>
        <c:minorTickMark val="none"/>
        <c:tickLblPos val="nextTo"/>
        <c:txPr>
          <a:bodyPr rot="0" vert="horz"/>
          <a:lstStyle/>
          <a:p>
            <a:pPr>
              <a:defRPr/>
            </a:pPr>
            <a:endParaRPr lang="en-US"/>
          </a:p>
        </c:txPr>
        <c:crossAx val="126062976"/>
        <c:crosses val="autoZero"/>
        <c:crossBetween val="between"/>
        <c:majorUnit val="5"/>
      </c:valAx>
    </c:plotArea>
    <c:legend>
      <c:legendPos val="b"/>
      <c:layout>
        <c:manualLayout>
          <c:xMode val="edge"/>
          <c:yMode val="edge"/>
          <c:x val="2.1630299214917256E-2"/>
          <c:y val="0.8867370919979658"/>
          <c:w val="0.96346641826198653"/>
          <c:h val="9.7477800898425324E-2"/>
        </c:manualLayout>
      </c:layout>
      <c:overlay val="0"/>
    </c:legend>
    <c:plotVisOnly val="1"/>
    <c:dispBlanksAs val="gap"/>
    <c:showDLblsOverMax val="0"/>
  </c:chart>
  <c:spPr>
    <a:ln>
      <a:noFill/>
    </a:ln>
  </c:spPr>
  <c:txPr>
    <a:bodyPr/>
    <a:lstStyle/>
    <a:p>
      <a:pPr>
        <a:defRPr sz="11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30596277123866"/>
          <c:y val="7.7889938907980155E-2"/>
          <c:w val="0.82416756666739277"/>
          <c:h val="0.7429422012218404"/>
        </c:manualLayout>
      </c:layout>
      <c:lineChart>
        <c:grouping val="standard"/>
        <c:varyColors val="0"/>
        <c:ser>
          <c:idx val="1"/>
          <c:order val="0"/>
          <c:tx>
            <c:strRef>
              <c:f>'4.3'!$N$8</c:f>
              <c:strCache>
                <c:ptCount val="1"/>
                <c:pt idx="0">
                  <c:v>History</c:v>
                </c:pt>
              </c:strCache>
            </c:strRef>
          </c:tx>
          <c:spPr>
            <a:ln>
              <a:solidFill>
                <a:sysClr val="windowText" lastClr="000000"/>
              </a:solidFill>
              <a:prstDash val="solid"/>
            </a:ln>
          </c:spPr>
          <c:marker>
            <c:symbol val="none"/>
          </c:marker>
          <c:cat>
            <c:strRef>
              <c:f>'4.3'!$O$7:$BC$7</c:f>
              <c:strCache>
                <c:ptCount val="41"/>
                <c:pt idx="0">
                  <c:v>2010/11</c:v>
                </c:pt>
                <c:pt idx="1">
                  <c:v>2011/12</c:v>
                </c:pt>
                <c:pt idx="2">
                  <c:v>2012/13</c:v>
                </c:pt>
                <c:pt idx="3">
                  <c:v>2013/14</c:v>
                </c:pt>
                <c:pt idx="4">
                  <c:v>2014/15</c:v>
                </c:pt>
                <c:pt idx="5">
                  <c:v>2015/16</c:v>
                </c:pt>
                <c:pt idx="6">
                  <c:v>2016/17</c:v>
                </c:pt>
                <c:pt idx="7">
                  <c:v>2017/18</c:v>
                </c:pt>
                <c:pt idx="8">
                  <c:v>2018/19</c:v>
                </c:pt>
                <c:pt idx="9">
                  <c:v>2019/20</c:v>
                </c:pt>
                <c:pt idx="10">
                  <c:v>2020/21</c:v>
                </c:pt>
                <c:pt idx="11">
                  <c:v>2021/22</c:v>
                </c:pt>
                <c:pt idx="12">
                  <c:v>2022/23</c:v>
                </c:pt>
                <c:pt idx="13">
                  <c:v>2023/24</c:v>
                </c:pt>
                <c:pt idx="14">
                  <c:v>2024/25</c:v>
                </c:pt>
                <c:pt idx="15">
                  <c:v>2025/26</c:v>
                </c:pt>
                <c:pt idx="16">
                  <c:v>2026/27</c:v>
                </c:pt>
                <c:pt idx="17">
                  <c:v>2027/28</c:v>
                </c:pt>
                <c:pt idx="18">
                  <c:v>2028/29</c:v>
                </c:pt>
                <c:pt idx="19">
                  <c:v>2029/30</c:v>
                </c:pt>
                <c:pt idx="20">
                  <c:v>2030/31</c:v>
                </c:pt>
                <c:pt idx="21">
                  <c:v>2031/32</c:v>
                </c:pt>
                <c:pt idx="22">
                  <c:v>2032/33</c:v>
                </c:pt>
                <c:pt idx="23">
                  <c:v>2033/34</c:v>
                </c:pt>
                <c:pt idx="24">
                  <c:v>2034/35</c:v>
                </c:pt>
                <c:pt idx="25">
                  <c:v>2035/36</c:v>
                </c:pt>
                <c:pt idx="26">
                  <c:v>2036/37</c:v>
                </c:pt>
                <c:pt idx="27">
                  <c:v>2037/38</c:v>
                </c:pt>
                <c:pt idx="28">
                  <c:v>2038/39</c:v>
                </c:pt>
                <c:pt idx="29">
                  <c:v>2039/40</c:v>
                </c:pt>
                <c:pt idx="30">
                  <c:v>2040/41</c:v>
                </c:pt>
                <c:pt idx="31">
                  <c:v>2041/42</c:v>
                </c:pt>
                <c:pt idx="32">
                  <c:v>2042/43</c:v>
                </c:pt>
                <c:pt idx="33">
                  <c:v>2043/44</c:v>
                </c:pt>
                <c:pt idx="34">
                  <c:v>2044/45</c:v>
                </c:pt>
                <c:pt idx="35">
                  <c:v>2045/46</c:v>
                </c:pt>
                <c:pt idx="36">
                  <c:v>2046/47</c:v>
                </c:pt>
                <c:pt idx="37">
                  <c:v>2047/48</c:v>
                </c:pt>
                <c:pt idx="38">
                  <c:v>2048/49</c:v>
                </c:pt>
                <c:pt idx="39">
                  <c:v>2049/50</c:v>
                </c:pt>
                <c:pt idx="40">
                  <c:v>2050/51</c:v>
                </c:pt>
              </c:strCache>
            </c:strRef>
          </c:cat>
          <c:val>
            <c:numRef>
              <c:f>'4.3'!$O$8:$BC$8</c:f>
              <c:numCache>
                <c:formatCode>#,##0</c:formatCode>
                <c:ptCount val="41"/>
                <c:pt idx="0">
                  <c:v>5511</c:v>
                </c:pt>
                <c:pt idx="1">
                  <c:v>5214</c:v>
                </c:pt>
                <c:pt idx="2">
                  <c:v>5676</c:v>
                </c:pt>
                <c:pt idx="3">
                  <c:v>5621</c:v>
                </c:pt>
                <c:pt idx="4">
                  <c:v>5489</c:v>
                </c:pt>
                <c:pt idx="5">
                  <c:v>5115</c:v>
                </c:pt>
                <c:pt idx="6">
                  <c:v>5192</c:v>
                </c:pt>
                <c:pt idx="7">
                  <c:v>5522</c:v>
                </c:pt>
              </c:numCache>
            </c:numRef>
          </c:val>
          <c:smooth val="0"/>
          <c:extLst xmlns:c16r2="http://schemas.microsoft.com/office/drawing/2015/06/chart">
            <c:ext xmlns:c16="http://schemas.microsoft.com/office/drawing/2014/chart" uri="{C3380CC4-5D6E-409C-BE32-E72D297353CC}">
              <c16:uniqueId val="{00000000-4AB8-427C-8605-4144ABF793FF}"/>
            </c:ext>
          </c:extLst>
        </c:ser>
        <c:ser>
          <c:idx val="2"/>
          <c:order val="1"/>
          <c:tx>
            <c:strRef>
              <c:f>'4.3'!$N$9</c:f>
              <c:strCache>
                <c:ptCount val="1"/>
                <c:pt idx="0">
                  <c:v>Community Renewables</c:v>
                </c:pt>
              </c:strCache>
            </c:strRef>
          </c:tx>
          <c:spPr>
            <a:ln>
              <a:solidFill>
                <a:srgbClr val="E64097"/>
              </a:solidFill>
              <a:prstDash val="solid"/>
            </a:ln>
          </c:spPr>
          <c:marker>
            <c:symbol val="none"/>
          </c:marker>
          <c:cat>
            <c:strRef>
              <c:f>'4.3'!$O$7:$BC$7</c:f>
              <c:strCache>
                <c:ptCount val="41"/>
                <c:pt idx="0">
                  <c:v>2010/11</c:v>
                </c:pt>
                <c:pt idx="1">
                  <c:v>2011/12</c:v>
                </c:pt>
                <c:pt idx="2">
                  <c:v>2012/13</c:v>
                </c:pt>
                <c:pt idx="3">
                  <c:v>2013/14</c:v>
                </c:pt>
                <c:pt idx="4">
                  <c:v>2014/15</c:v>
                </c:pt>
                <c:pt idx="5">
                  <c:v>2015/16</c:v>
                </c:pt>
                <c:pt idx="6">
                  <c:v>2016/17</c:v>
                </c:pt>
                <c:pt idx="7">
                  <c:v>2017/18</c:v>
                </c:pt>
                <c:pt idx="8">
                  <c:v>2018/19</c:v>
                </c:pt>
                <c:pt idx="9">
                  <c:v>2019/20</c:v>
                </c:pt>
                <c:pt idx="10">
                  <c:v>2020/21</c:v>
                </c:pt>
                <c:pt idx="11">
                  <c:v>2021/22</c:v>
                </c:pt>
                <c:pt idx="12">
                  <c:v>2022/23</c:v>
                </c:pt>
                <c:pt idx="13">
                  <c:v>2023/24</c:v>
                </c:pt>
                <c:pt idx="14">
                  <c:v>2024/25</c:v>
                </c:pt>
                <c:pt idx="15">
                  <c:v>2025/26</c:v>
                </c:pt>
                <c:pt idx="16">
                  <c:v>2026/27</c:v>
                </c:pt>
                <c:pt idx="17">
                  <c:v>2027/28</c:v>
                </c:pt>
                <c:pt idx="18">
                  <c:v>2028/29</c:v>
                </c:pt>
                <c:pt idx="19">
                  <c:v>2029/30</c:v>
                </c:pt>
                <c:pt idx="20">
                  <c:v>2030/31</c:v>
                </c:pt>
                <c:pt idx="21">
                  <c:v>2031/32</c:v>
                </c:pt>
                <c:pt idx="22">
                  <c:v>2032/33</c:v>
                </c:pt>
                <c:pt idx="23">
                  <c:v>2033/34</c:v>
                </c:pt>
                <c:pt idx="24">
                  <c:v>2034/35</c:v>
                </c:pt>
                <c:pt idx="25">
                  <c:v>2035/36</c:v>
                </c:pt>
                <c:pt idx="26">
                  <c:v>2036/37</c:v>
                </c:pt>
                <c:pt idx="27">
                  <c:v>2037/38</c:v>
                </c:pt>
                <c:pt idx="28">
                  <c:v>2038/39</c:v>
                </c:pt>
                <c:pt idx="29">
                  <c:v>2039/40</c:v>
                </c:pt>
                <c:pt idx="30">
                  <c:v>2040/41</c:v>
                </c:pt>
                <c:pt idx="31">
                  <c:v>2041/42</c:v>
                </c:pt>
                <c:pt idx="32">
                  <c:v>2042/43</c:v>
                </c:pt>
                <c:pt idx="33">
                  <c:v>2043/44</c:v>
                </c:pt>
                <c:pt idx="34">
                  <c:v>2044/45</c:v>
                </c:pt>
                <c:pt idx="35">
                  <c:v>2045/46</c:v>
                </c:pt>
                <c:pt idx="36">
                  <c:v>2046/47</c:v>
                </c:pt>
                <c:pt idx="37">
                  <c:v>2047/48</c:v>
                </c:pt>
                <c:pt idx="38">
                  <c:v>2048/49</c:v>
                </c:pt>
                <c:pt idx="39">
                  <c:v>2049/50</c:v>
                </c:pt>
                <c:pt idx="40">
                  <c:v>2050/51</c:v>
                </c:pt>
              </c:strCache>
            </c:strRef>
          </c:cat>
          <c:val>
            <c:numRef>
              <c:f>'4.3'!$O$9:$BC$9</c:f>
              <c:numCache>
                <c:formatCode>#,##0</c:formatCode>
                <c:ptCount val="41"/>
                <c:pt idx="7">
                  <c:v>5522</c:v>
                </c:pt>
                <c:pt idx="8">
                  <c:v>5106.1620000000003</c:v>
                </c:pt>
                <c:pt idx="9">
                  <c:v>4974.4690000000001</c:v>
                </c:pt>
                <c:pt idx="10">
                  <c:v>4911.152</c:v>
                </c:pt>
                <c:pt idx="11">
                  <c:v>4838.1620000000003</c:v>
                </c:pt>
                <c:pt idx="12">
                  <c:v>4761.0460000000003</c:v>
                </c:pt>
                <c:pt idx="13">
                  <c:v>4661.223</c:v>
                </c:pt>
                <c:pt idx="14">
                  <c:v>4598.6850000000004</c:v>
                </c:pt>
                <c:pt idx="15">
                  <c:v>4431.143</c:v>
                </c:pt>
                <c:pt idx="16">
                  <c:v>4319.259</c:v>
                </c:pt>
                <c:pt idx="17">
                  <c:v>4220.1670000000004</c:v>
                </c:pt>
                <c:pt idx="18">
                  <c:v>4100.357</c:v>
                </c:pt>
                <c:pt idx="19">
                  <c:v>3993.3980000000001</c:v>
                </c:pt>
                <c:pt idx="20">
                  <c:v>3925.11</c:v>
                </c:pt>
                <c:pt idx="21">
                  <c:v>3875.2979999999998</c:v>
                </c:pt>
                <c:pt idx="22">
                  <c:v>3766.0630000000001</c:v>
                </c:pt>
                <c:pt idx="23">
                  <c:v>3641.5079999999998</c:v>
                </c:pt>
                <c:pt idx="24">
                  <c:v>3504.4960000000001</c:v>
                </c:pt>
                <c:pt idx="25">
                  <c:v>3386.7080000000001</c:v>
                </c:pt>
                <c:pt idx="26">
                  <c:v>3333.3449999999998</c:v>
                </c:pt>
                <c:pt idx="27">
                  <c:v>3260.1190000000001</c:v>
                </c:pt>
                <c:pt idx="28">
                  <c:v>3172.8969999999999</c:v>
                </c:pt>
                <c:pt idx="29">
                  <c:v>3077.607</c:v>
                </c:pt>
                <c:pt idx="30">
                  <c:v>2978.4</c:v>
                </c:pt>
                <c:pt idx="31">
                  <c:v>2943.0639999999999</c:v>
                </c:pt>
                <c:pt idx="32">
                  <c:v>2881.6790000000001</c:v>
                </c:pt>
                <c:pt idx="33">
                  <c:v>2782.607</c:v>
                </c:pt>
                <c:pt idx="34">
                  <c:v>2662.2750000000001</c:v>
                </c:pt>
                <c:pt idx="35">
                  <c:v>2586.4340000000002</c:v>
                </c:pt>
                <c:pt idx="36">
                  <c:v>2488.0749999999998</c:v>
                </c:pt>
                <c:pt idx="37">
                  <c:v>2379.2689999999998</c:v>
                </c:pt>
                <c:pt idx="38">
                  <c:v>2296.0929999999998</c:v>
                </c:pt>
                <c:pt idx="39">
                  <c:v>2176.672</c:v>
                </c:pt>
                <c:pt idx="40">
                  <c:v>2046.7629999999999</c:v>
                </c:pt>
              </c:numCache>
            </c:numRef>
          </c:val>
          <c:smooth val="0"/>
          <c:extLst xmlns:c16r2="http://schemas.microsoft.com/office/drawing/2015/06/chart">
            <c:ext xmlns:c16="http://schemas.microsoft.com/office/drawing/2014/chart" uri="{C3380CC4-5D6E-409C-BE32-E72D297353CC}">
              <c16:uniqueId val="{00000001-4AB8-427C-8605-4144ABF793FF}"/>
            </c:ext>
          </c:extLst>
        </c:ser>
        <c:ser>
          <c:idx val="3"/>
          <c:order val="2"/>
          <c:tx>
            <c:strRef>
              <c:f>'4.3'!$N$10</c:f>
              <c:strCache>
                <c:ptCount val="1"/>
                <c:pt idx="0">
                  <c:v>Two Degrees</c:v>
                </c:pt>
              </c:strCache>
            </c:strRef>
          </c:tx>
          <c:spPr>
            <a:ln>
              <a:solidFill>
                <a:srgbClr val="78A22F"/>
              </a:solidFill>
            </a:ln>
          </c:spPr>
          <c:marker>
            <c:symbol val="none"/>
          </c:marker>
          <c:cat>
            <c:strRef>
              <c:f>'4.3'!$O$7:$BC$7</c:f>
              <c:strCache>
                <c:ptCount val="41"/>
                <c:pt idx="0">
                  <c:v>2010/11</c:v>
                </c:pt>
                <c:pt idx="1">
                  <c:v>2011/12</c:v>
                </c:pt>
                <c:pt idx="2">
                  <c:v>2012/13</c:v>
                </c:pt>
                <c:pt idx="3">
                  <c:v>2013/14</c:v>
                </c:pt>
                <c:pt idx="4">
                  <c:v>2014/15</c:v>
                </c:pt>
                <c:pt idx="5">
                  <c:v>2015/16</c:v>
                </c:pt>
                <c:pt idx="6">
                  <c:v>2016/17</c:v>
                </c:pt>
                <c:pt idx="7">
                  <c:v>2017/18</c:v>
                </c:pt>
                <c:pt idx="8">
                  <c:v>2018/19</c:v>
                </c:pt>
                <c:pt idx="9">
                  <c:v>2019/20</c:v>
                </c:pt>
                <c:pt idx="10">
                  <c:v>2020/21</c:v>
                </c:pt>
                <c:pt idx="11">
                  <c:v>2021/22</c:v>
                </c:pt>
                <c:pt idx="12">
                  <c:v>2022/23</c:v>
                </c:pt>
                <c:pt idx="13">
                  <c:v>2023/24</c:v>
                </c:pt>
                <c:pt idx="14">
                  <c:v>2024/25</c:v>
                </c:pt>
                <c:pt idx="15">
                  <c:v>2025/26</c:v>
                </c:pt>
                <c:pt idx="16">
                  <c:v>2026/27</c:v>
                </c:pt>
                <c:pt idx="17">
                  <c:v>2027/28</c:v>
                </c:pt>
                <c:pt idx="18">
                  <c:v>2028/29</c:v>
                </c:pt>
                <c:pt idx="19">
                  <c:v>2029/30</c:v>
                </c:pt>
                <c:pt idx="20">
                  <c:v>2030/31</c:v>
                </c:pt>
                <c:pt idx="21">
                  <c:v>2031/32</c:v>
                </c:pt>
                <c:pt idx="22">
                  <c:v>2032/33</c:v>
                </c:pt>
                <c:pt idx="23">
                  <c:v>2033/34</c:v>
                </c:pt>
                <c:pt idx="24">
                  <c:v>2034/35</c:v>
                </c:pt>
                <c:pt idx="25">
                  <c:v>2035/36</c:v>
                </c:pt>
                <c:pt idx="26">
                  <c:v>2036/37</c:v>
                </c:pt>
                <c:pt idx="27">
                  <c:v>2037/38</c:v>
                </c:pt>
                <c:pt idx="28">
                  <c:v>2038/39</c:v>
                </c:pt>
                <c:pt idx="29">
                  <c:v>2039/40</c:v>
                </c:pt>
                <c:pt idx="30">
                  <c:v>2040/41</c:v>
                </c:pt>
                <c:pt idx="31">
                  <c:v>2041/42</c:v>
                </c:pt>
                <c:pt idx="32">
                  <c:v>2042/43</c:v>
                </c:pt>
                <c:pt idx="33">
                  <c:v>2043/44</c:v>
                </c:pt>
                <c:pt idx="34">
                  <c:v>2044/45</c:v>
                </c:pt>
                <c:pt idx="35">
                  <c:v>2045/46</c:v>
                </c:pt>
                <c:pt idx="36">
                  <c:v>2046/47</c:v>
                </c:pt>
                <c:pt idx="37">
                  <c:v>2047/48</c:v>
                </c:pt>
                <c:pt idx="38">
                  <c:v>2048/49</c:v>
                </c:pt>
                <c:pt idx="39">
                  <c:v>2049/50</c:v>
                </c:pt>
                <c:pt idx="40">
                  <c:v>2050/51</c:v>
                </c:pt>
              </c:strCache>
            </c:strRef>
          </c:cat>
          <c:val>
            <c:numRef>
              <c:f>'4.3'!$O$10:$BC$10</c:f>
              <c:numCache>
                <c:formatCode>#,##0</c:formatCode>
                <c:ptCount val="41"/>
                <c:pt idx="7">
                  <c:v>5522</c:v>
                </c:pt>
                <c:pt idx="8">
                  <c:v>5098.9390000000003</c:v>
                </c:pt>
                <c:pt idx="9">
                  <c:v>4977.7669999999998</c:v>
                </c:pt>
                <c:pt idx="10">
                  <c:v>4864.95</c:v>
                </c:pt>
                <c:pt idx="11">
                  <c:v>4795.7520000000004</c:v>
                </c:pt>
                <c:pt idx="12">
                  <c:v>4721.8829999999998</c:v>
                </c:pt>
                <c:pt idx="13">
                  <c:v>4616.1610000000001</c:v>
                </c:pt>
                <c:pt idx="14">
                  <c:v>4563.1869999999999</c:v>
                </c:pt>
                <c:pt idx="15">
                  <c:v>4447.9229999999998</c:v>
                </c:pt>
                <c:pt idx="16">
                  <c:v>4382.1750000000002</c:v>
                </c:pt>
                <c:pt idx="17">
                  <c:v>4245.4589999999998</c:v>
                </c:pt>
                <c:pt idx="18">
                  <c:v>4099.1099999999997</c:v>
                </c:pt>
                <c:pt idx="19">
                  <c:v>4056.527</c:v>
                </c:pt>
                <c:pt idx="20">
                  <c:v>4012.91</c:v>
                </c:pt>
                <c:pt idx="21">
                  <c:v>3976.92</c:v>
                </c:pt>
                <c:pt idx="22">
                  <c:v>3944.6320000000001</c:v>
                </c:pt>
                <c:pt idx="23">
                  <c:v>3880.174</c:v>
                </c:pt>
                <c:pt idx="24">
                  <c:v>3734.712</c:v>
                </c:pt>
                <c:pt idx="25">
                  <c:v>3623.7049999999999</c:v>
                </c:pt>
                <c:pt idx="26">
                  <c:v>3577.6529999999998</c:v>
                </c:pt>
                <c:pt idx="27">
                  <c:v>3536.0169999999998</c:v>
                </c:pt>
                <c:pt idx="28">
                  <c:v>3461.5030000000002</c:v>
                </c:pt>
                <c:pt idx="29">
                  <c:v>3369.9940000000001</c:v>
                </c:pt>
                <c:pt idx="30">
                  <c:v>3344.9879999999998</c:v>
                </c:pt>
                <c:pt idx="31">
                  <c:v>3340.511</c:v>
                </c:pt>
                <c:pt idx="32">
                  <c:v>3324.933</c:v>
                </c:pt>
                <c:pt idx="33">
                  <c:v>3278.4459999999999</c:v>
                </c:pt>
                <c:pt idx="34">
                  <c:v>3233.2750000000001</c:v>
                </c:pt>
                <c:pt idx="35">
                  <c:v>3194.5839999999998</c:v>
                </c:pt>
                <c:pt idx="36">
                  <c:v>3142.7240000000002</c:v>
                </c:pt>
                <c:pt idx="37">
                  <c:v>3098.7550000000001</c:v>
                </c:pt>
                <c:pt idx="38">
                  <c:v>3057.83</c:v>
                </c:pt>
                <c:pt idx="39">
                  <c:v>3017.498</c:v>
                </c:pt>
                <c:pt idx="40">
                  <c:v>2991.5819999999999</c:v>
                </c:pt>
              </c:numCache>
            </c:numRef>
          </c:val>
          <c:smooth val="0"/>
          <c:extLst xmlns:c16r2="http://schemas.microsoft.com/office/drawing/2015/06/chart">
            <c:ext xmlns:c16="http://schemas.microsoft.com/office/drawing/2014/chart" uri="{C3380CC4-5D6E-409C-BE32-E72D297353CC}">
              <c16:uniqueId val="{00000002-4AB8-427C-8605-4144ABF793FF}"/>
            </c:ext>
          </c:extLst>
        </c:ser>
        <c:ser>
          <c:idx val="4"/>
          <c:order val="3"/>
          <c:tx>
            <c:strRef>
              <c:f>'4.3'!$N$11</c:f>
              <c:strCache>
                <c:ptCount val="1"/>
                <c:pt idx="0">
                  <c:v>Steady Progression</c:v>
                </c:pt>
              </c:strCache>
            </c:strRef>
          </c:tx>
          <c:spPr>
            <a:ln>
              <a:solidFill>
                <a:srgbClr val="FFC222"/>
              </a:solidFill>
            </a:ln>
          </c:spPr>
          <c:marker>
            <c:symbol val="none"/>
          </c:marker>
          <c:cat>
            <c:strRef>
              <c:f>'4.3'!$O$7:$BC$7</c:f>
              <c:strCache>
                <c:ptCount val="41"/>
                <c:pt idx="0">
                  <c:v>2010/11</c:v>
                </c:pt>
                <c:pt idx="1">
                  <c:v>2011/12</c:v>
                </c:pt>
                <c:pt idx="2">
                  <c:v>2012/13</c:v>
                </c:pt>
                <c:pt idx="3">
                  <c:v>2013/14</c:v>
                </c:pt>
                <c:pt idx="4">
                  <c:v>2014/15</c:v>
                </c:pt>
                <c:pt idx="5">
                  <c:v>2015/16</c:v>
                </c:pt>
                <c:pt idx="6">
                  <c:v>2016/17</c:v>
                </c:pt>
                <c:pt idx="7">
                  <c:v>2017/18</c:v>
                </c:pt>
                <c:pt idx="8">
                  <c:v>2018/19</c:v>
                </c:pt>
                <c:pt idx="9">
                  <c:v>2019/20</c:v>
                </c:pt>
                <c:pt idx="10">
                  <c:v>2020/21</c:v>
                </c:pt>
                <c:pt idx="11">
                  <c:v>2021/22</c:v>
                </c:pt>
                <c:pt idx="12">
                  <c:v>2022/23</c:v>
                </c:pt>
                <c:pt idx="13">
                  <c:v>2023/24</c:v>
                </c:pt>
                <c:pt idx="14">
                  <c:v>2024/25</c:v>
                </c:pt>
                <c:pt idx="15">
                  <c:v>2025/26</c:v>
                </c:pt>
                <c:pt idx="16">
                  <c:v>2026/27</c:v>
                </c:pt>
                <c:pt idx="17">
                  <c:v>2027/28</c:v>
                </c:pt>
                <c:pt idx="18">
                  <c:v>2028/29</c:v>
                </c:pt>
                <c:pt idx="19">
                  <c:v>2029/30</c:v>
                </c:pt>
                <c:pt idx="20">
                  <c:v>2030/31</c:v>
                </c:pt>
                <c:pt idx="21">
                  <c:v>2031/32</c:v>
                </c:pt>
                <c:pt idx="22">
                  <c:v>2032/33</c:v>
                </c:pt>
                <c:pt idx="23">
                  <c:v>2033/34</c:v>
                </c:pt>
                <c:pt idx="24">
                  <c:v>2034/35</c:v>
                </c:pt>
                <c:pt idx="25">
                  <c:v>2035/36</c:v>
                </c:pt>
                <c:pt idx="26">
                  <c:v>2036/37</c:v>
                </c:pt>
                <c:pt idx="27">
                  <c:v>2037/38</c:v>
                </c:pt>
                <c:pt idx="28">
                  <c:v>2038/39</c:v>
                </c:pt>
                <c:pt idx="29">
                  <c:v>2039/40</c:v>
                </c:pt>
                <c:pt idx="30">
                  <c:v>2040/41</c:v>
                </c:pt>
                <c:pt idx="31">
                  <c:v>2041/42</c:v>
                </c:pt>
                <c:pt idx="32">
                  <c:v>2042/43</c:v>
                </c:pt>
                <c:pt idx="33">
                  <c:v>2043/44</c:v>
                </c:pt>
                <c:pt idx="34">
                  <c:v>2044/45</c:v>
                </c:pt>
                <c:pt idx="35">
                  <c:v>2045/46</c:v>
                </c:pt>
                <c:pt idx="36">
                  <c:v>2046/47</c:v>
                </c:pt>
                <c:pt idx="37">
                  <c:v>2047/48</c:v>
                </c:pt>
                <c:pt idx="38">
                  <c:v>2048/49</c:v>
                </c:pt>
                <c:pt idx="39">
                  <c:v>2049/50</c:v>
                </c:pt>
                <c:pt idx="40">
                  <c:v>2050/51</c:v>
                </c:pt>
              </c:strCache>
            </c:strRef>
          </c:cat>
          <c:val>
            <c:numRef>
              <c:f>'4.3'!$O$11:$BC$11</c:f>
              <c:numCache>
                <c:formatCode>#,##0</c:formatCode>
                <c:ptCount val="41"/>
                <c:pt idx="7">
                  <c:v>5522</c:v>
                </c:pt>
                <c:pt idx="8">
                  <c:v>5229.3530000000001</c:v>
                </c:pt>
                <c:pt idx="9">
                  <c:v>5197.2650000000003</c:v>
                </c:pt>
                <c:pt idx="10">
                  <c:v>5200.1350000000002</c:v>
                </c:pt>
                <c:pt idx="11">
                  <c:v>5111.4960000000001</c:v>
                </c:pt>
                <c:pt idx="12">
                  <c:v>5122.9129999999996</c:v>
                </c:pt>
                <c:pt idx="13">
                  <c:v>5081.7129999999997</c:v>
                </c:pt>
                <c:pt idx="14">
                  <c:v>5107.7439999999997</c:v>
                </c:pt>
                <c:pt idx="15">
                  <c:v>5124.7479999999996</c:v>
                </c:pt>
                <c:pt idx="16">
                  <c:v>5090.2060000000001</c:v>
                </c:pt>
                <c:pt idx="17">
                  <c:v>5081.509</c:v>
                </c:pt>
                <c:pt idx="18">
                  <c:v>5058.0600000000004</c:v>
                </c:pt>
                <c:pt idx="19">
                  <c:v>5092.1710000000003</c:v>
                </c:pt>
                <c:pt idx="20">
                  <c:v>5082.8090000000002</c:v>
                </c:pt>
                <c:pt idx="21">
                  <c:v>5082.2060000000001</c:v>
                </c:pt>
                <c:pt idx="22">
                  <c:v>4996.5320000000002</c:v>
                </c:pt>
                <c:pt idx="23">
                  <c:v>4885.2039999999997</c:v>
                </c:pt>
                <c:pt idx="24">
                  <c:v>4809.2190000000001</c:v>
                </c:pt>
                <c:pt idx="25">
                  <c:v>4759.5550000000003</c:v>
                </c:pt>
                <c:pt idx="26">
                  <c:v>4748.0140000000001</c:v>
                </c:pt>
                <c:pt idx="27">
                  <c:v>4752.3950000000004</c:v>
                </c:pt>
                <c:pt idx="28">
                  <c:v>4748.1109999999999</c:v>
                </c:pt>
                <c:pt idx="29">
                  <c:v>4719.1270000000004</c:v>
                </c:pt>
                <c:pt idx="30">
                  <c:v>4760.4340000000002</c:v>
                </c:pt>
                <c:pt idx="31">
                  <c:v>4783.6549999999997</c:v>
                </c:pt>
                <c:pt idx="32">
                  <c:v>4858.5959999999995</c:v>
                </c:pt>
                <c:pt idx="33">
                  <c:v>4852.5010000000002</c:v>
                </c:pt>
                <c:pt idx="34">
                  <c:v>4886.18</c:v>
                </c:pt>
                <c:pt idx="35">
                  <c:v>4871.7740000000003</c:v>
                </c:pt>
                <c:pt idx="36">
                  <c:v>4890.5609999999997</c:v>
                </c:pt>
                <c:pt idx="37">
                  <c:v>4904.2960000000003</c:v>
                </c:pt>
                <c:pt idx="38">
                  <c:v>4905.3360000000002</c:v>
                </c:pt>
                <c:pt idx="39">
                  <c:v>4884.1390000000001</c:v>
                </c:pt>
                <c:pt idx="40">
                  <c:v>4817.3959999999997</c:v>
                </c:pt>
              </c:numCache>
            </c:numRef>
          </c:val>
          <c:smooth val="0"/>
          <c:extLst xmlns:c16r2="http://schemas.microsoft.com/office/drawing/2015/06/chart">
            <c:ext xmlns:c16="http://schemas.microsoft.com/office/drawing/2014/chart" uri="{C3380CC4-5D6E-409C-BE32-E72D297353CC}">
              <c16:uniqueId val="{00000003-4AB8-427C-8605-4144ABF793FF}"/>
            </c:ext>
          </c:extLst>
        </c:ser>
        <c:ser>
          <c:idx val="0"/>
          <c:order val="4"/>
          <c:tx>
            <c:strRef>
              <c:f>'4.3'!$N$12</c:f>
              <c:strCache>
                <c:ptCount val="1"/>
                <c:pt idx="0">
                  <c:v>Consumer Evolution</c:v>
                </c:pt>
              </c:strCache>
            </c:strRef>
          </c:tx>
          <c:spPr>
            <a:ln>
              <a:solidFill>
                <a:srgbClr val="1D1160"/>
              </a:solidFill>
            </a:ln>
          </c:spPr>
          <c:marker>
            <c:symbol val="none"/>
          </c:marker>
          <c:cat>
            <c:strRef>
              <c:f>'4.3'!$O$7:$BC$7</c:f>
              <c:strCache>
                <c:ptCount val="41"/>
                <c:pt idx="0">
                  <c:v>2010/11</c:v>
                </c:pt>
                <c:pt idx="1">
                  <c:v>2011/12</c:v>
                </c:pt>
                <c:pt idx="2">
                  <c:v>2012/13</c:v>
                </c:pt>
                <c:pt idx="3">
                  <c:v>2013/14</c:v>
                </c:pt>
                <c:pt idx="4">
                  <c:v>2014/15</c:v>
                </c:pt>
                <c:pt idx="5">
                  <c:v>2015/16</c:v>
                </c:pt>
                <c:pt idx="6">
                  <c:v>2016/17</c:v>
                </c:pt>
                <c:pt idx="7">
                  <c:v>2017/18</c:v>
                </c:pt>
                <c:pt idx="8">
                  <c:v>2018/19</c:v>
                </c:pt>
                <c:pt idx="9">
                  <c:v>2019/20</c:v>
                </c:pt>
                <c:pt idx="10">
                  <c:v>2020/21</c:v>
                </c:pt>
                <c:pt idx="11">
                  <c:v>2021/22</c:v>
                </c:pt>
                <c:pt idx="12">
                  <c:v>2022/23</c:v>
                </c:pt>
                <c:pt idx="13">
                  <c:v>2023/24</c:v>
                </c:pt>
                <c:pt idx="14">
                  <c:v>2024/25</c:v>
                </c:pt>
                <c:pt idx="15">
                  <c:v>2025/26</c:v>
                </c:pt>
                <c:pt idx="16">
                  <c:v>2026/27</c:v>
                </c:pt>
                <c:pt idx="17">
                  <c:v>2027/28</c:v>
                </c:pt>
                <c:pt idx="18">
                  <c:v>2028/29</c:v>
                </c:pt>
                <c:pt idx="19">
                  <c:v>2029/30</c:v>
                </c:pt>
                <c:pt idx="20">
                  <c:v>2030/31</c:v>
                </c:pt>
                <c:pt idx="21">
                  <c:v>2031/32</c:v>
                </c:pt>
                <c:pt idx="22">
                  <c:v>2032/33</c:v>
                </c:pt>
                <c:pt idx="23">
                  <c:v>2033/34</c:v>
                </c:pt>
                <c:pt idx="24">
                  <c:v>2034/35</c:v>
                </c:pt>
                <c:pt idx="25">
                  <c:v>2035/36</c:v>
                </c:pt>
                <c:pt idx="26">
                  <c:v>2036/37</c:v>
                </c:pt>
                <c:pt idx="27">
                  <c:v>2037/38</c:v>
                </c:pt>
                <c:pt idx="28">
                  <c:v>2038/39</c:v>
                </c:pt>
                <c:pt idx="29">
                  <c:v>2039/40</c:v>
                </c:pt>
                <c:pt idx="30">
                  <c:v>2040/41</c:v>
                </c:pt>
                <c:pt idx="31">
                  <c:v>2041/42</c:v>
                </c:pt>
                <c:pt idx="32">
                  <c:v>2042/43</c:v>
                </c:pt>
                <c:pt idx="33">
                  <c:v>2043/44</c:v>
                </c:pt>
                <c:pt idx="34">
                  <c:v>2044/45</c:v>
                </c:pt>
                <c:pt idx="35">
                  <c:v>2045/46</c:v>
                </c:pt>
                <c:pt idx="36">
                  <c:v>2046/47</c:v>
                </c:pt>
                <c:pt idx="37">
                  <c:v>2047/48</c:v>
                </c:pt>
                <c:pt idx="38">
                  <c:v>2048/49</c:v>
                </c:pt>
                <c:pt idx="39">
                  <c:v>2049/50</c:v>
                </c:pt>
                <c:pt idx="40">
                  <c:v>2050/51</c:v>
                </c:pt>
              </c:strCache>
            </c:strRef>
          </c:cat>
          <c:val>
            <c:numRef>
              <c:f>'4.3'!$O$12:$BC$12</c:f>
              <c:numCache>
                <c:formatCode>#,##0</c:formatCode>
                <c:ptCount val="41"/>
                <c:pt idx="7">
                  <c:v>5522</c:v>
                </c:pt>
                <c:pt idx="8">
                  <c:v>5228.4939999999997</c:v>
                </c:pt>
                <c:pt idx="9">
                  <c:v>5161.1170000000002</c:v>
                </c:pt>
                <c:pt idx="10">
                  <c:v>5069.1589999999997</c:v>
                </c:pt>
                <c:pt idx="11">
                  <c:v>5049.5010000000002</c:v>
                </c:pt>
                <c:pt idx="12">
                  <c:v>5054.9809999999998</c:v>
                </c:pt>
                <c:pt idx="13">
                  <c:v>5136.8310000000001</c:v>
                </c:pt>
                <c:pt idx="14">
                  <c:v>5145.6400000000003</c:v>
                </c:pt>
                <c:pt idx="15">
                  <c:v>5081.4269999999997</c:v>
                </c:pt>
                <c:pt idx="16">
                  <c:v>5072.0770000000002</c:v>
                </c:pt>
                <c:pt idx="17">
                  <c:v>5045.8280000000004</c:v>
                </c:pt>
                <c:pt idx="18">
                  <c:v>4959.9740000000002</c:v>
                </c:pt>
                <c:pt idx="19">
                  <c:v>5033.6660000000002</c:v>
                </c:pt>
                <c:pt idx="20">
                  <c:v>5067.6970000000001</c:v>
                </c:pt>
                <c:pt idx="21">
                  <c:v>5040.0060000000003</c:v>
                </c:pt>
                <c:pt idx="22">
                  <c:v>4954.3909999999996</c:v>
                </c:pt>
                <c:pt idx="23">
                  <c:v>4840.768</c:v>
                </c:pt>
                <c:pt idx="24">
                  <c:v>4744.7039999999997</c:v>
                </c:pt>
                <c:pt idx="25">
                  <c:v>4662.808</c:v>
                </c:pt>
                <c:pt idx="26">
                  <c:v>4607.8239999999996</c:v>
                </c:pt>
                <c:pt idx="27">
                  <c:v>4605.8599999999997</c:v>
                </c:pt>
                <c:pt idx="28">
                  <c:v>4560.3509999999997</c:v>
                </c:pt>
                <c:pt idx="29">
                  <c:v>4475.0309999999999</c:v>
                </c:pt>
                <c:pt idx="30">
                  <c:v>4465.3029999999999</c:v>
                </c:pt>
                <c:pt idx="31">
                  <c:v>4472.3829999999998</c:v>
                </c:pt>
                <c:pt idx="32">
                  <c:v>4468.8429999999998</c:v>
                </c:pt>
                <c:pt idx="33">
                  <c:v>4430.3969999999999</c:v>
                </c:pt>
                <c:pt idx="34">
                  <c:v>4413.2820000000002</c:v>
                </c:pt>
                <c:pt idx="35">
                  <c:v>4385.826</c:v>
                </c:pt>
                <c:pt idx="36">
                  <c:v>4326.5079999999998</c:v>
                </c:pt>
                <c:pt idx="37">
                  <c:v>4283.7759999999998</c:v>
                </c:pt>
                <c:pt idx="38">
                  <c:v>4263.473</c:v>
                </c:pt>
                <c:pt idx="39">
                  <c:v>4202.4449999999997</c:v>
                </c:pt>
                <c:pt idx="40">
                  <c:v>4147.2709999999997</c:v>
                </c:pt>
              </c:numCache>
            </c:numRef>
          </c:val>
          <c:smooth val="0"/>
          <c:extLst xmlns:c16r2="http://schemas.microsoft.com/office/drawing/2015/06/chart">
            <c:ext xmlns:c16="http://schemas.microsoft.com/office/drawing/2014/chart" uri="{C3380CC4-5D6E-409C-BE32-E72D297353CC}">
              <c16:uniqueId val="{00000000-5BA5-48AE-8E57-9BABDC41D67A}"/>
            </c:ext>
          </c:extLst>
        </c:ser>
        <c:dLbls>
          <c:showLegendKey val="0"/>
          <c:showVal val="0"/>
          <c:showCatName val="0"/>
          <c:showSerName val="0"/>
          <c:showPercent val="0"/>
          <c:showBubbleSize val="0"/>
        </c:dLbls>
        <c:marker val="1"/>
        <c:smooth val="0"/>
        <c:axId val="125863424"/>
        <c:axId val="125864960"/>
      </c:lineChart>
      <c:catAx>
        <c:axId val="125863424"/>
        <c:scaling>
          <c:orientation val="minMax"/>
        </c:scaling>
        <c:delete val="0"/>
        <c:axPos val="b"/>
        <c:numFmt formatCode="General" sourceLinked="1"/>
        <c:majorTickMark val="out"/>
        <c:minorTickMark val="none"/>
        <c:tickLblPos val="nextTo"/>
        <c:txPr>
          <a:bodyPr rot="0" vert="horz"/>
          <a:lstStyle/>
          <a:p>
            <a:pPr>
              <a:defRPr/>
            </a:pPr>
            <a:endParaRPr lang="en-US"/>
          </a:p>
        </c:txPr>
        <c:crossAx val="125864960"/>
        <c:crosses val="autoZero"/>
        <c:auto val="1"/>
        <c:lblAlgn val="ctr"/>
        <c:lblOffset val="100"/>
        <c:tickLblSkip val="5"/>
        <c:tickMarkSkip val="5"/>
        <c:noMultiLvlLbl val="0"/>
      </c:catAx>
      <c:valAx>
        <c:axId val="125864960"/>
        <c:scaling>
          <c:orientation val="minMax"/>
          <c:min val="2000"/>
        </c:scaling>
        <c:delete val="0"/>
        <c:axPos val="l"/>
        <c:majorGridlines/>
        <c:title>
          <c:tx>
            <c:rich>
              <a:bodyPr rot="-5400000" vert="horz"/>
              <a:lstStyle/>
              <a:p>
                <a:pPr>
                  <a:defRPr/>
                </a:pPr>
                <a:r>
                  <a:rPr lang="en-US"/>
                  <a:t>1-in-20 gas peakdemand (GWh)</a:t>
                </a:r>
              </a:p>
            </c:rich>
          </c:tx>
          <c:layout>
            <c:manualLayout>
              <c:xMode val="edge"/>
              <c:yMode val="edge"/>
              <c:x val="8.0727085996644375E-3"/>
              <c:y val="0.19833261741122563"/>
            </c:manualLayout>
          </c:layout>
          <c:overlay val="0"/>
        </c:title>
        <c:numFmt formatCode="#,##0" sourceLinked="0"/>
        <c:majorTickMark val="out"/>
        <c:minorTickMark val="none"/>
        <c:tickLblPos val="nextTo"/>
        <c:crossAx val="125863424"/>
        <c:crosses val="autoZero"/>
        <c:crossBetween val="between"/>
      </c:valAx>
    </c:plotArea>
    <c:legend>
      <c:legendPos val="b"/>
      <c:layout>
        <c:manualLayout>
          <c:xMode val="edge"/>
          <c:yMode val="edge"/>
          <c:x val="1.4397078869814171E-2"/>
          <c:y val="0.89793091863517083"/>
          <c:w val="0.97674533972948685"/>
          <c:h val="6.2069081364829394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4018717208048621"/>
          <c:h val="0.78131519923645909"/>
        </c:manualLayout>
      </c:layout>
      <c:lineChart>
        <c:grouping val="standard"/>
        <c:varyColors val="0"/>
        <c:ser>
          <c:idx val="1"/>
          <c:order val="0"/>
          <c:tx>
            <c:strRef>
              <c:f>'4.4'!$L$10</c:f>
              <c:strCache>
                <c:ptCount val="1"/>
                <c:pt idx="0">
                  <c:v>History</c:v>
                </c:pt>
              </c:strCache>
            </c:strRef>
          </c:tx>
          <c:spPr>
            <a:ln>
              <a:solidFill>
                <a:sysClr val="windowText" lastClr="000000"/>
              </a:solidFill>
            </a:ln>
          </c:spPr>
          <c:marker>
            <c:symbol val="none"/>
          </c:marker>
          <c:cat>
            <c:numRef>
              <c:f>'4.4'!$M$9:$BF$9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'4.4'!$M$10:$BF$10</c:f>
              <c:numCache>
                <c:formatCode>#,##0.0_ ;\-#,##0.0\ </c:formatCode>
                <c:ptCount val="46"/>
                <c:pt idx="0">
                  <c:v>118.31</c:v>
                </c:pt>
                <c:pt idx="1">
                  <c:v>117.79</c:v>
                </c:pt>
                <c:pt idx="2">
                  <c:v>118.78</c:v>
                </c:pt>
                <c:pt idx="3">
                  <c:v>112.96</c:v>
                </c:pt>
                <c:pt idx="4">
                  <c:v>104.87</c:v>
                </c:pt>
                <c:pt idx="5">
                  <c:v>108.1</c:v>
                </c:pt>
                <c:pt idx="6">
                  <c:v>105.22</c:v>
                </c:pt>
                <c:pt idx="7">
                  <c:v>103.93</c:v>
                </c:pt>
                <c:pt idx="8">
                  <c:v>103.48</c:v>
                </c:pt>
                <c:pt idx="9">
                  <c:v>97.53</c:v>
                </c:pt>
                <c:pt idx="10">
                  <c:v>93.3</c:v>
                </c:pt>
                <c:pt idx="11">
                  <c:v>90.66</c:v>
                </c:pt>
                <c:pt idx="12">
                  <c:v>89.311999999999998</c:v>
                </c:pt>
              </c:numCache>
            </c:numRef>
          </c:val>
          <c:smooth val="0"/>
          <c:extLst xmlns:c16r2="http://schemas.microsoft.com/office/drawing/2015/06/chart">
            <c:ext xmlns:c16="http://schemas.microsoft.com/office/drawing/2014/chart" uri="{C3380CC4-5D6E-409C-BE32-E72D297353CC}">
              <c16:uniqueId val="{00000004-94DE-4334-B6D0-77A2C8991B46}"/>
            </c:ext>
          </c:extLst>
        </c:ser>
        <c:ser>
          <c:idx val="2"/>
          <c:order val="1"/>
          <c:tx>
            <c:strRef>
              <c:f>'4.4'!$L$11</c:f>
              <c:strCache>
                <c:ptCount val="1"/>
                <c:pt idx="0">
                  <c:v>Community Renewables</c:v>
                </c:pt>
              </c:strCache>
            </c:strRef>
          </c:tx>
          <c:spPr>
            <a:ln>
              <a:solidFill>
                <a:srgbClr val="E64097"/>
              </a:solidFill>
            </a:ln>
          </c:spPr>
          <c:marker>
            <c:symbol val="none"/>
          </c:marker>
          <c:cat>
            <c:numRef>
              <c:f>'4.4'!$M$9:$BF$9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'4.4'!$M$11:$BF$11</c:f>
              <c:numCache>
                <c:formatCode>#,##0.0_ ;\-#,##0.0\ </c:formatCode>
                <c:ptCount val="46"/>
                <c:pt idx="12">
                  <c:v>89.3</c:v>
                </c:pt>
                <c:pt idx="13">
                  <c:v>88.5</c:v>
                </c:pt>
                <c:pt idx="14">
                  <c:v>88.1</c:v>
                </c:pt>
                <c:pt idx="15">
                  <c:v>88.1</c:v>
                </c:pt>
                <c:pt idx="16">
                  <c:v>87.9</c:v>
                </c:pt>
                <c:pt idx="17">
                  <c:v>87.8</c:v>
                </c:pt>
                <c:pt idx="18">
                  <c:v>87.6</c:v>
                </c:pt>
                <c:pt idx="19">
                  <c:v>87.6</c:v>
                </c:pt>
                <c:pt idx="20">
                  <c:v>87.6</c:v>
                </c:pt>
                <c:pt idx="21">
                  <c:v>87.6</c:v>
                </c:pt>
                <c:pt idx="22">
                  <c:v>87.7</c:v>
                </c:pt>
                <c:pt idx="23">
                  <c:v>87.8</c:v>
                </c:pt>
                <c:pt idx="24">
                  <c:v>87.8</c:v>
                </c:pt>
                <c:pt idx="25">
                  <c:v>87.9</c:v>
                </c:pt>
                <c:pt idx="26">
                  <c:v>88.2</c:v>
                </c:pt>
                <c:pt idx="27">
                  <c:v>88.6</c:v>
                </c:pt>
                <c:pt idx="28">
                  <c:v>89</c:v>
                </c:pt>
                <c:pt idx="29">
                  <c:v>89.4</c:v>
                </c:pt>
                <c:pt idx="30">
                  <c:v>89.8</c:v>
                </c:pt>
                <c:pt idx="31">
                  <c:v>90.2</c:v>
                </c:pt>
                <c:pt idx="32">
                  <c:v>90.7</c:v>
                </c:pt>
                <c:pt idx="33">
                  <c:v>91.1</c:v>
                </c:pt>
                <c:pt idx="34">
                  <c:v>91.5</c:v>
                </c:pt>
                <c:pt idx="35">
                  <c:v>91.9</c:v>
                </c:pt>
                <c:pt idx="36">
                  <c:v>92.4</c:v>
                </c:pt>
                <c:pt idx="37">
                  <c:v>92.9</c:v>
                </c:pt>
                <c:pt idx="38">
                  <c:v>93.5</c:v>
                </c:pt>
                <c:pt idx="39">
                  <c:v>94</c:v>
                </c:pt>
                <c:pt idx="40">
                  <c:v>94.6</c:v>
                </c:pt>
                <c:pt idx="41">
                  <c:v>95.2</c:v>
                </c:pt>
                <c:pt idx="42">
                  <c:v>96</c:v>
                </c:pt>
                <c:pt idx="43">
                  <c:v>96.7</c:v>
                </c:pt>
                <c:pt idx="44">
                  <c:v>97.4</c:v>
                </c:pt>
                <c:pt idx="45">
                  <c:v>98.1</c:v>
                </c:pt>
              </c:numCache>
            </c:numRef>
          </c:val>
          <c:smooth val="0"/>
          <c:extLst xmlns:c16r2="http://schemas.microsoft.com/office/drawing/2015/06/chart">
            <c:ext xmlns:c16="http://schemas.microsoft.com/office/drawing/2014/chart" uri="{C3380CC4-5D6E-409C-BE32-E72D297353CC}">
              <c16:uniqueId val="{00000000-94DE-4334-B6D0-77A2C8991B46}"/>
            </c:ext>
          </c:extLst>
        </c:ser>
        <c:ser>
          <c:idx val="3"/>
          <c:order val="2"/>
          <c:tx>
            <c:strRef>
              <c:f>'4.4'!$L$12</c:f>
              <c:strCache>
                <c:ptCount val="1"/>
                <c:pt idx="0">
                  <c:v>Two Degrees</c:v>
                </c:pt>
              </c:strCache>
            </c:strRef>
          </c:tx>
          <c:spPr>
            <a:ln>
              <a:solidFill>
                <a:srgbClr val="78A22F"/>
              </a:solidFill>
            </a:ln>
          </c:spPr>
          <c:marker>
            <c:symbol val="none"/>
          </c:marker>
          <c:cat>
            <c:numRef>
              <c:f>'4.4'!$M$9:$BF$9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'4.4'!$M$12:$BF$12</c:f>
              <c:numCache>
                <c:formatCode>#,##0.0_ ;\-#,##0.0\ </c:formatCode>
                <c:ptCount val="46"/>
                <c:pt idx="12">
                  <c:v>89.3</c:v>
                </c:pt>
                <c:pt idx="13">
                  <c:v>88.4</c:v>
                </c:pt>
                <c:pt idx="14">
                  <c:v>88</c:v>
                </c:pt>
                <c:pt idx="15">
                  <c:v>88.1</c:v>
                </c:pt>
                <c:pt idx="16">
                  <c:v>87.8</c:v>
                </c:pt>
                <c:pt idx="17">
                  <c:v>87.6</c:v>
                </c:pt>
                <c:pt idx="18">
                  <c:v>87.3</c:v>
                </c:pt>
                <c:pt idx="19">
                  <c:v>87.1</c:v>
                </c:pt>
                <c:pt idx="20">
                  <c:v>86.9</c:v>
                </c:pt>
                <c:pt idx="21">
                  <c:v>86.7</c:v>
                </c:pt>
                <c:pt idx="22">
                  <c:v>86.7</c:v>
                </c:pt>
                <c:pt idx="23">
                  <c:v>86.7</c:v>
                </c:pt>
                <c:pt idx="24">
                  <c:v>86.6</c:v>
                </c:pt>
                <c:pt idx="25">
                  <c:v>86.7</c:v>
                </c:pt>
                <c:pt idx="26">
                  <c:v>87</c:v>
                </c:pt>
                <c:pt idx="27">
                  <c:v>87.3</c:v>
                </c:pt>
                <c:pt idx="28">
                  <c:v>87.6</c:v>
                </c:pt>
                <c:pt idx="29">
                  <c:v>87.9</c:v>
                </c:pt>
                <c:pt idx="30">
                  <c:v>88.2</c:v>
                </c:pt>
                <c:pt idx="31">
                  <c:v>88.6</c:v>
                </c:pt>
                <c:pt idx="32">
                  <c:v>89</c:v>
                </c:pt>
                <c:pt idx="33">
                  <c:v>89.4</c:v>
                </c:pt>
                <c:pt idx="34">
                  <c:v>89.7</c:v>
                </c:pt>
                <c:pt idx="35">
                  <c:v>89.9</c:v>
                </c:pt>
                <c:pt idx="36">
                  <c:v>90.3</c:v>
                </c:pt>
                <c:pt idx="37">
                  <c:v>90.6</c:v>
                </c:pt>
                <c:pt idx="38">
                  <c:v>91</c:v>
                </c:pt>
                <c:pt idx="39">
                  <c:v>91.4</c:v>
                </c:pt>
                <c:pt idx="40">
                  <c:v>91.8</c:v>
                </c:pt>
                <c:pt idx="41">
                  <c:v>92.2</c:v>
                </c:pt>
                <c:pt idx="42">
                  <c:v>92.8</c:v>
                </c:pt>
                <c:pt idx="43">
                  <c:v>93.3</c:v>
                </c:pt>
                <c:pt idx="44">
                  <c:v>93.8</c:v>
                </c:pt>
                <c:pt idx="45">
                  <c:v>94.4</c:v>
                </c:pt>
              </c:numCache>
            </c:numRef>
          </c:val>
          <c:smooth val="0"/>
          <c:extLst xmlns:c16r2="http://schemas.microsoft.com/office/drawing/2015/06/chart">
            <c:ext xmlns:c16="http://schemas.microsoft.com/office/drawing/2014/chart" uri="{C3380CC4-5D6E-409C-BE32-E72D297353CC}">
              <c16:uniqueId val="{00000001-94DE-4334-B6D0-77A2C8991B46}"/>
            </c:ext>
          </c:extLst>
        </c:ser>
        <c:ser>
          <c:idx val="4"/>
          <c:order val="3"/>
          <c:tx>
            <c:strRef>
              <c:f>'4.4'!$L$13</c:f>
              <c:strCache>
                <c:ptCount val="1"/>
                <c:pt idx="0">
                  <c:v>Steady Progression</c:v>
                </c:pt>
              </c:strCache>
            </c:strRef>
          </c:tx>
          <c:spPr>
            <a:ln>
              <a:solidFill>
                <a:srgbClr val="FFC222"/>
              </a:solidFill>
            </a:ln>
          </c:spPr>
          <c:marker>
            <c:symbol val="none"/>
          </c:marker>
          <c:cat>
            <c:numRef>
              <c:f>'4.4'!$M$9:$BF$9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'4.4'!$M$13:$BF$13</c:f>
              <c:numCache>
                <c:formatCode>#,##0.0_ ;\-#,##0.0\ </c:formatCode>
                <c:ptCount val="46"/>
                <c:pt idx="12">
                  <c:v>89.3</c:v>
                </c:pt>
                <c:pt idx="13">
                  <c:v>88.9</c:v>
                </c:pt>
                <c:pt idx="14">
                  <c:v>89.3</c:v>
                </c:pt>
                <c:pt idx="15">
                  <c:v>88.8</c:v>
                </c:pt>
                <c:pt idx="16">
                  <c:v>88.7</c:v>
                </c:pt>
                <c:pt idx="17">
                  <c:v>88.4</c:v>
                </c:pt>
                <c:pt idx="18">
                  <c:v>88</c:v>
                </c:pt>
                <c:pt idx="19">
                  <c:v>87.6</c:v>
                </c:pt>
                <c:pt idx="20">
                  <c:v>87.1</c:v>
                </c:pt>
                <c:pt idx="21">
                  <c:v>86.7</c:v>
                </c:pt>
                <c:pt idx="22">
                  <c:v>86.3</c:v>
                </c:pt>
                <c:pt idx="23">
                  <c:v>85.9</c:v>
                </c:pt>
                <c:pt idx="24">
                  <c:v>85.5</c:v>
                </c:pt>
                <c:pt idx="25">
                  <c:v>85.1</c:v>
                </c:pt>
                <c:pt idx="26">
                  <c:v>84.7</c:v>
                </c:pt>
                <c:pt idx="27">
                  <c:v>84.2</c:v>
                </c:pt>
                <c:pt idx="28">
                  <c:v>83.6</c:v>
                </c:pt>
                <c:pt idx="29">
                  <c:v>83.1</c:v>
                </c:pt>
                <c:pt idx="30">
                  <c:v>82.5</c:v>
                </c:pt>
                <c:pt idx="31">
                  <c:v>81.900000000000006</c:v>
                </c:pt>
                <c:pt idx="32">
                  <c:v>81.3</c:v>
                </c:pt>
                <c:pt idx="33">
                  <c:v>80.5</c:v>
                </c:pt>
                <c:pt idx="34">
                  <c:v>79.900000000000006</c:v>
                </c:pt>
                <c:pt idx="35">
                  <c:v>79.2</c:v>
                </c:pt>
                <c:pt idx="36">
                  <c:v>78.5</c:v>
                </c:pt>
                <c:pt idx="37">
                  <c:v>77.900000000000006</c:v>
                </c:pt>
                <c:pt idx="38">
                  <c:v>77.3</c:v>
                </c:pt>
                <c:pt idx="39">
                  <c:v>76.7</c:v>
                </c:pt>
                <c:pt idx="40">
                  <c:v>76.2</c:v>
                </c:pt>
                <c:pt idx="41">
                  <c:v>75.5</c:v>
                </c:pt>
                <c:pt idx="42">
                  <c:v>74.900000000000006</c:v>
                </c:pt>
                <c:pt idx="43">
                  <c:v>74.3</c:v>
                </c:pt>
                <c:pt idx="44">
                  <c:v>73.5</c:v>
                </c:pt>
                <c:pt idx="45">
                  <c:v>72.8</c:v>
                </c:pt>
              </c:numCache>
            </c:numRef>
          </c:val>
          <c:smooth val="0"/>
          <c:extLst xmlns:c16r2="http://schemas.microsoft.com/office/drawing/2015/06/chart">
            <c:ext xmlns:c16="http://schemas.microsoft.com/office/drawing/2014/chart" uri="{C3380CC4-5D6E-409C-BE32-E72D297353CC}">
              <c16:uniqueId val="{00000002-94DE-4334-B6D0-77A2C8991B46}"/>
            </c:ext>
          </c:extLst>
        </c:ser>
        <c:ser>
          <c:idx val="0"/>
          <c:order val="4"/>
          <c:tx>
            <c:strRef>
              <c:f>'4.4'!$L$14</c:f>
              <c:strCache>
                <c:ptCount val="1"/>
                <c:pt idx="0">
                  <c:v>Consumer Evolution</c:v>
                </c:pt>
              </c:strCache>
            </c:strRef>
          </c:tx>
          <c:spPr>
            <a:ln>
              <a:solidFill>
                <a:srgbClr val="1D1160"/>
              </a:solidFill>
            </a:ln>
          </c:spPr>
          <c:marker>
            <c:symbol val="none"/>
          </c:marker>
          <c:cat>
            <c:numRef>
              <c:f>'4.4'!$M$9:$BF$9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'4.4'!$M$14:$BF$14</c:f>
              <c:numCache>
                <c:formatCode>#,##0.0_ ;\-#,##0.0\ </c:formatCode>
                <c:ptCount val="46"/>
                <c:pt idx="12">
                  <c:v>89.3</c:v>
                </c:pt>
                <c:pt idx="13">
                  <c:v>88.9</c:v>
                </c:pt>
                <c:pt idx="14">
                  <c:v>89.3</c:v>
                </c:pt>
                <c:pt idx="15">
                  <c:v>88.8</c:v>
                </c:pt>
                <c:pt idx="16">
                  <c:v>88.7</c:v>
                </c:pt>
                <c:pt idx="17">
                  <c:v>88.4</c:v>
                </c:pt>
                <c:pt idx="18">
                  <c:v>88.1</c:v>
                </c:pt>
                <c:pt idx="19">
                  <c:v>87.7</c:v>
                </c:pt>
                <c:pt idx="20">
                  <c:v>87.2</c:v>
                </c:pt>
                <c:pt idx="21">
                  <c:v>86.8</c:v>
                </c:pt>
                <c:pt idx="22">
                  <c:v>86.4</c:v>
                </c:pt>
                <c:pt idx="23">
                  <c:v>86</c:v>
                </c:pt>
                <c:pt idx="24">
                  <c:v>85.6</c:v>
                </c:pt>
                <c:pt idx="25">
                  <c:v>85.2</c:v>
                </c:pt>
                <c:pt idx="26">
                  <c:v>84.8</c:v>
                </c:pt>
                <c:pt idx="27">
                  <c:v>84.3</c:v>
                </c:pt>
                <c:pt idx="28">
                  <c:v>83.8</c:v>
                </c:pt>
                <c:pt idx="29">
                  <c:v>83.3</c:v>
                </c:pt>
                <c:pt idx="30">
                  <c:v>82.7</c:v>
                </c:pt>
                <c:pt idx="31">
                  <c:v>82.1</c:v>
                </c:pt>
                <c:pt idx="32">
                  <c:v>81.5</c:v>
                </c:pt>
                <c:pt idx="33">
                  <c:v>80.8</c:v>
                </c:pt>
                <c:pt idx="34">
                  <c:v>80.2</c:v>
                </c:pt>
                <c:pt idx="35">
                  <c:v>79.5</c:v>
                </c:pt>
                <c:pt idx="36">
                  <c:v>78.900000000000006</c:v>
                </c:pt>
                <c:pt idx="37">
                  <c:v>78.3</c:v>
                </c:pt>
                <c:pt idx="38">
                  <c:v>77.7</c:v>
                </c:pt>
                <c:pt idx="39">
                  <c:v>77.2</c:v>
                </c:pt>
                <c:pt idx="40">
                  <c:v>76.599999999999994</c:v>
                </c:pt>
                <c:pt idx="41">
                  <c:v>76</c:v>
                </c:pt>
                <c:pt idx="42">
                  <c:v>75.400000000000006</c:v>
                </c:pt>
                <c:pt idx="43">
                  <c:v>74.8</c:v>
                </c:pt>
                <c:pt idx="44">
                  <c:v>74.099999999999994</c:v>
                </c:pt>
                <c:pt idx="45">
                  <c:v>73.5</c:v>
                </c:pt>
              </c:numCache>
            </c:numRef>
          </c:val>
          <c:smooth val="0"/>
          <c:extLst xmlns:c16r2="http://schemas.microsoft.com/office/drawing/2015/06/chart">
            <c:ext xmlns:c16="http://schemas.microsoft.com/office/drawing/2014/chart" uri="{C3380CC4-5D6E-409C-BE32-E72D297353CC}">
              <c16:uniqueId val="{00000003-94DE-4334-B6D0-77A2C8991B46}"/>
            </c:ext>
          </c:extLst>
        </c:ser>
        <c:dLbls>
          <c:showLegendKey val="0"/>
          <c:showVal val="0"/>
          <c:showCatName val="0"/>
          <c:showSerName val="0"/>
          <c:showPercent val="0"/>
          <c:showBubbleSize val="0"/>
        </c:dLbls>
        <c:marker val="1"/>
        <c:smooth val="0"/>
        <c:axId val="126411520"/>
        <c:axId val="126413056"/>
      </c:lineChart>
      <c:dateAx>
        <c:axId val="126411520"/>
        <c:scaling>
          <c:orientation val="minMax"/>
        </c:scaling>
        <c:delete val="0"/>
        <c:axPos val="b"/>
        <c:numFmt formatCode="yyyy" sourceLinked="1"/>
        <c:majorTickMark val="out"/>
        <c:minorTickMark val="out"/>
        <c:tickLblPos val="nextTo"/>
        <c:txPr>
          <a:bodyPr rot="0" vert="horz"/>
          <a:lstStyle/>
          <a:p>
            <a:pPr>
              <a:defRPr/>
            </a:pPr>
            <a:endParaRPr lang="en-US"/>
          </a:p>
        </c:txPr>
        <c:crossAx val="126413056"/>
        <c:crosses val="autoZero"/>
        <c:auto val="1"/>
        <c:lblOffset val="100"/>
        <c:baseTimeUnit val="years"/>
        <c:majorUnit val="5"/>
        <c:minorUnit val="5"/>
        <c:minorTimeUnit val="years"/>
      </c:dateAx>
      <c:valAx>
        <c:axId val="126413056"/>
        <c:scaling>
          <c:orientation val="minMax"/>
          <c:min val="60"/>
        </c:scaling>
        <c:delete val="0"/>
        <c:axPos val="l"/>
        <c:majorGridlines>
          <c:spPr>
            <a:ln>
              <a:solidFill>
                <a:sysClr val="window" lastClr="FFFFFF">
                  <a:lumMod val="75000"/>
                </a:sysClr>
              </a:solidFill>
            </a:ln>
          </c:spPr>
        </c:majorGridlines>
        <c:title>
          <c:tx>
            <c:strRef>
              <c:f>'4.4'!$L$8</c:f>
              <c:strCache>
                <c:ptCount val="1"/>
                <c:pt idx="0">
                  <c:v>Annual industrial electricity demand (TWh)</c:v>
                </c:pt>
              </c:strCache>
            </c:strRef>
          </c:tx>
          <c:layout>
            <c:manualLayout>
              <c:xMode val="edge"/>
              <c:yMode val="edge"/>
              <c:x val="6.9744716250259211E-3"/>
              <c:y val="6.3985782627323851E-2"/>
            </c:manualLayout>
          </c:layout>
          <c:overlay val="0"/>
          <c:txPr>
            <a:bodyPr rot="-5400000" vert="horz"/>
            <a:lstStyle/>
            <a:p>
              <a:pPr>
                <a:defRPr/>
              </a:pPr>
              <a:endParaRPr lang="en-US"/>
            </a:p>
          </c:txPr>
        </c:title>
        <c:numFmt formatCode="0" sourceLinked="0"/>
        <c:majorTickMark val="out"/>
        <c:minorTickMark val="none"/>
        <c:tickLblPos val="nextTo"/>
        <c:crossAx val="126411520"/>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863422660121246E-2"/>
          <c:y val="8.0514654418197731E-2"/>
          <c:w val="0.86863735783027118"/>
          <c:h val="0.68007742782152236"/>
        </c:manualLayout>
      </c:layout>
      <c:lineChart>
        <c:grouping val="standard"/>
        <c:varyColors val="0"/>
        <c:ser>
          <c:idx val="4"/>
          <c:order val="0"/>
          <c:tx>
            <c:strRef>
              <c:f>'4.5'!$L$8</c:f>
              <c:strCache>
                <c:ptCount val="1"/>
                <c:pt idx="0">
                  <c:v>History</c:v>
                </c:pt>
              </c:strCache>
            </c:strRef>
          </c:tx>
          <c:spPr>
            <a:ln>
              <a:solidFill>
                <a:sysClr val="windowText" lastClr="000000"/>
              </a:solidFill>
            </a:ln>
          </c:spPr>
          <c:marker>
            <c:symbol val="none"/>
          </c:marker>
          <c:cat>
            <c:numRef>
              <c:f>'4.5'!$M$7:$BA$7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'4.5'!$M$8:$BA$8</c:f>
              <c:numCache>
                <c:formatCode>0.0</c:formatCode>
                <c:ptCount val="41"/>
                <c:pt idx="0">
                  <c:v>218.76865557038613</c:v>
                </c:pt>
                <c:pt idx="1">
                  <c:v>212.18874031593631</c:v>
                </c:pt>
                <c:pt idx="2">
                  <c:v>202.72177697976713</c:v>
                </c:pt>
                <c:pt idx="3">
                  <c:v>196.62008431988949</c:v>
                </c:pt>
                <c:pt idx="4">
                  <c:v>188.45895627834452</c:v>
                </c:pt>
                <c:pt idx="5">
                  <c:v>183.96463615736607</c:v>
                </c:pt>
                <c:pt idx="6">
                  <c:v>187.33647876071913</c:v>
                </c:pt>
                <c:pt idx="7" formatCode="#,##0.0">
                  <c:v>194.60691307779797</c:v>
                </c:pt>
              </c:numCache>
            </c:numRef>
          </c:val>
          <c:smooth val="0"/>
          <c:extLst xmlns:c16r2="http://schemas.microsoft.com/office/drawing/2015/06/chart">
            <c:ext xmlns:c16="http://schemas.microsoft.com/office/drawing/2014/chart" uri="{C3380CC4-5D6E-409C-BE32-E72D297353CC}">
              <c16:uniqueId val="{00000004-CED6-43FB-BC01-A996228396F9}"/>
            </c:ext>
          </c:extLst>
        </c:ser>
        <c:ser>
          <c:idx val="1"/>
          <c:order val="1"/>
          <c:tx>
            <c:strRef>
              <c:f>'4.5'!$L$9</c:f>
              <c:strCache>
                <c:ptCount val="1"/>
                <c:pt idx="0">
                  <c:v>Community Renewables</c:v>
                </c:pt>
              </c:strCache>
            </c:strRef>
          </c:tx>
          <c:spPr>
            <a:ln w="28575" cap="rnd" cmpd="sng" algn="ctr">
              <a:solidFill>
                <a:srgbClr val="E64097"/>
              </a:solidFill>
              <a:prstDash val="solid"/>
              <a:round/>
              <a:headEnd type="none" w="med" len="med"/>
              <a:tailEnd type="none" w="med" len="med"/>
            </a:ln>
          </c:spPr>
          <c:marker>
            <c:symbol val="none"/>
          </c:marker>
          <c:cat>
            <c:numRef>
              <c:f>'4.5'!$M$7:$BA$7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'4.5'!$M$9:$BA$9</c:f>
              <c:numCache>
                <c:formatCode>0.0</c:formatCode>
                <c:ptCount val="41"/>
                <c:pt idx="7" formatCode="#,##0.0">
                  <c:v>194.60691307779797</c:v>
                </c:pt>
                <c:pt idx="8">
                  <c:v>188.82543117583054</c:v>
                </c:pt>
                <c:pt idx="9">
                  <c:v>186.39279322946592</c:v>
                </c:pt>
                <c:pt idx="10">
                  <c:v>184.84212973779654</c:v>
                </c:pt>
                <c:pt idx="11">
                  <c:v>182.40823128127747</c:v>
                </c:pt>
                <c:pt idx="12">
                  <c:v>180.0342834408294</c:v>
                </c:pt>
                <c:pt idx="13">
                  <c:v>177.28522808588994</c:v>
                </c:pt>
                <c:pt idx="14">
                  <c:v>173.61608632151834</c:v>
                </c:pt>
                <c:pt idx="15">
                  <c:v>171.74548583117726</c:v>
                </c:pt>
                <c:pt idx="16">
                  <c:v>169.89989869275865</c:v>
                </c:pt>
                <c:pt idx="17">
                  <c:v>167.89870572094986</c:v>
                </c:pt>
                <c:pt idx="18">
                  <c:v>166.23773439238116</c:v>
                </c:pt>
                <c:pt idx="19">
                  <c:v>165.10874080981324</c:v>
                </c:pt>
                <c:pt idx="20">
                  <c:v>165.04837944075703</c:v>
                </c:pt>
                <c:pt idx="21">
                  <c:v>164.77637244240722</c:v>
                </c:pt>
                <c:pt idx="22">
                  <c:v>164.16923177649824</c:v>
                </c:pt>
                <c:pt idx="23">
                  <c:v>162.73185979752603</c:v>
                </c:pt>
                <c:pt idx="24">
                  <c:v>161.84832188441257</c:v>
                </c:pt>
                <c:pt idx="25">
                  <c:v>161.21026676642541</c:v>
                </c:pt>
                <c:pt idx="26">
                  <c:v>160.30401014989778</c:v>
                </c:pt>
                <c:pt idx="27">
                  <c:v>159.20921996515227</c:v>
                </c:pt>
                <c:pt idx="28">
                  <c:v>157.89705370498396</c:v>
                </c:pt>
                <c:pt idx="29">
                  <c:v>156.33700918105936</c:v>
                </c:pt>
                <c:pt idx="30">
                  <c:v>154.16616034496172</c:v>
                </c:pt>
                <c:pt idx="31">
                  <c:v>152.43740759174926</c:v>
                </c:pt>
                <c:pt idx="32">
                  <c:v>150.49021671573018</c:v>
                </c:pt>
                <c:pt idx="33">
                  <c:v>148.60250770684956</c:v>
                </c:pt>
                <c:pt idx="34">
                  <c:v>146.30649085483108</c:v>
                </c:pt>
                <c:pt idx="35">
                  <c:v>143.78285859032252</c:v>
                </c:pt>
                <c:pt idx="36">
                  <c:v>140.9998178850426</c:v>
                </c:pt>
                <c:pt idx="37">
                  <c:v>137.38133622183955</c:v>
                </c:pt>
                <c:pt idx="38">
                  <c:v>133.88405369332864</c:v>
                </c:pt>
                <c:pt idx="39">
                  <c:v>129.77077280275154</c:v>
                </c:pt>
                <c:pt idx="40">
                  <c:v>125.34501148327325</c:v>
                </c:pt>
              </c:numCache>
            </c:numRef>
          </c:val>
          <c:smooth val="0"/>
          <c:extLst xmlns:c16r2="http://schemas.microsoft.com/office/drawing/2015/06/chart">
            <c:ext xmlns:c16="http://schemas.microsoft.com/office/drawing/2014/chart" uri="{C3380CC4-5D6E-409C-BE32-E72D297353CC}">
              <c16:uniqueId val="{00000000-CED6-43FB-BC01-A996228396F9}"/>
            </c:ext>
          </c:extLst>
        </c:ser>
        <c:ser>
          <c:idx val="0"/>
          <c:order val="2"/>
          <c:tx>
            <c:strRef>
              <c:f>'4.5'!$L$10</c:f>
              <c:strCache>
                <c:ptCount val="1"/>
                <c:pt idx="0">
                  <c:v>Two Degrees (Exc H2 Conv)</c:v>
                </c:pt>
              </c:strCache>
            </c:strRef>
          </c:tx>
          <c:spPr>
            <a:ln w="28575" cap="rnd" cmpd="sng" algn="ctr">
              <a:solidFill>
                <a:srgbClr val="78A22F"/>
              </a:solidFill>
              <a:prstDash val="solid"/>
              <a:round/>
              <a:headEnd type="none" w="med" len="med"/>
              <a:tailEnd type="none" w="med" len="med"/>
            </a:ln>
          </c:spPr>
          <c:marker>
            <c:symbol val="none"/>
          </c:marker>
          <c:cat>
            <c:numRef>
              <c:f>'4.5'!$M$7:$BA$7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'4.5'!$M$10:$BA$10</c:f>
              <c:numCache>
                <c:formatCode>0.0</c:formatCode>
                <c:ptCount val="41"/>
                <c:pt idx="7" formatCode="#,##0.0">
                  <c:v>194.60691307779797</c:v>
                </c:pt>
                <c:pt idx="8">
                  <c:v>189.39540625624232</c:v>
                </c:pt>
                <c:pt idx="9">
                  <c:v>187.78883189183952</c:v>
                </c:pt>
                <c:pt idx="10">
                  <c:v>187.40787801018524</c:v>
                </c:pt>
                <c:pt idx="11">
                  <c:v>186.3952040166549</c:v>
                </c:pt>
                <c:pt idx="12">
                  <c:v>185.60717901499785</c:v>
                </c:pt>
                <c:pt idx="13">
                  <c:v>184.8317053124637</c:v>
                </c:pt>
                <c:pt idx="14">
                  <c:v>184.31443429998032</c:v>
                </c:pt>
                <c:pt idx="15">
                  <c:v>184.02844233169054</c:v>
                </c:pt>
                <c:pt idx="16">
                  <c:v>184.01613989614978</c:v>
                </c:pt>
                <c:pt idx="17">
                  <c:v>184.06739058361538</c:v>
                </c:pt>
                <c:pt idx="18">
                  <c:v>184.38581818314213</c:v>
                </c:pt>
                <c:pt idx="19">
                  <c:v>184.63203155341387</c:v>
                </c:pt>
                <c:pt idx="20">
                  <c:v>184.02249124511411</c:v>
                </c:pt>
                <c:pt idx="21">
                  <c:v>183.32752396986524</c:v>
                </c:pt>
                <c:pt idx="22">
                  <c:v>181.54842347935102</c:v>
                </c:pt>
                <c:pt idx="23">
                  <c:v>179.63103419582018</c:v>
                </c:pt>
                <c:pt idx="24">
                  <c:v>175.42663157088958</c:v>
                </c:pt>
                <c:pt idx="25">
                  <c:v>171.39695955379452</c:v>
                </c:pt>
                <c:pt idx="26">
                  <c:v>164.85179255574866</c:v>
                </c:pt>
                <c:pt idx="27">
                  <c:v>155.11736798232721</c:v>
                </c:pt>
                <c:pt idx="28">
                  <c:v>147.8843018207229</c:v>
                </c:pt>
                <c:pt idx="29">
                  <c:v>141.06086762377478</c:v>
                </c:pt>
                <c:pt idx="30">
                  <c:v>129.7850056110147</c:v>
                </c:pt>
                <c:pt idx="31">
                  <c:v>123.25464540093223</c:v>
                </c:pt>
                <c:pt idx="32">
                  <c:v>111.15061655462131</c:v>
                </c:pt>
                <c:pt idx="33">
                  <c:v>101.09881737162215</c:v>
                </c:pt>
                <c:pt idx="34">
                  <c:v>90.918720145051694</c:v>
                </c:pt>
                <c:pt idx="35">
                  <c:v>82.798346501221076</c:v>
                </c:pt>
                <c:pt idx="36">
                  <c:v>79.929499017839902</c:v>
                </c:pt>
                <c:pt idx="37">
                  <c:v>76.835151318886886</c:v>
                </c:pt>
                <c:pt idx="38">
                  <c:v>75.142224742621138</c:v>
                </c:pt>
                <c:pt idx="39">
                  <c:v>76.390106970495751</c:v>
                </c:pt>
                <c:pt idx="40">
                  <c:v>79.938188924711056</c:v>
                </c:pt>
              </c:numCache>
            </c:numRef>
          </c:val>
          <c:smooth val="0"/>
          <c:extLst xmlns:c16r2="http://schemas.microsoft.com/office/drawing/2015/06/chart">
            <c:ext xmlns:c16="http://schemas.microsoft.com/office/drawing/2014/chart" uri="{C3380CC4-5D6E-409C-BE32-E72D297353CC}">
              <c16:uniqueId val="{00000001-CED6-43FB-BC01-A996228396F9}"/>
            </c:ext>
          </c:extLst>
        </c:ser>
        <c:ser>
          <c:idx val="2"/>
          <c:order val="3"/>
          <c:tx>
            <c:strRef>
              <c:f>'4.5'!$L$11</c:f>
              <c:strCache>
                <c:ptCount val="1"/>
                <c:pt idx="0">
                  <c:v>Steady Progression</c:v>
                </c:pt>
              </c:strCache>
            </c:strRef>
          </c:tx>
          <c:spPr>
            <a:ln w="28575" cap="rnd" cmpd="sng" algn="ctr">
              <a:solidFill>
                <a:srgbClr val="FFC222"/>
              </a:solidFill>
              <a:prstDash val="solid"/>
              <a:round/>
              <a:headEnd type="none" w="med" len="med"/>
              <a:tailEnd type="none" w="med" len="med"/>
            </a:ln>
          </c:spPr>
          <c:marker>
            <c:symbol val="none"/>
          </c:marker>
          <c:cat>
            <c:numRef>
              <c:f>'4.5'!$M$7:$BA$7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'4.5'!$M$11:$BA$11</c:f>
              <c:numCache>
                <c:formatCode>0.0</c:formatCode>
                <c:ptCount val="41"/>
                <c:pt idx="7" formatCode="#,##0.0">
                  <c:v>194.60691307779797</c:v>
                </c:pt>
                <c:pt idx="8">
                  <c:v>189.77859731828696</c:v>
                </c:pt>
                <c:pt idx="9">
                  <c:v>191.81783603501469</c:v>
                </c:pt>
                <c:pt idx="10">
                  <c:v>189.20197436561295</c:v>
                </c:pt>
                <c:pt idx="11">
                  <c:v>189.13944554079296</c:v>
                </c:pt>
                <c:pt idx="12">
                  <c:v>188.34261646333906</c:v>
                </c:pt>
                <c:pt idx="13">
                  <c:v>188.01255301095088</c:v>
                </c:pt>
                <c:pt idx="14">
                  <c:v>187.76755670902921</c:v>
                </c:pt>
                <c:pt idx="15">
                  <c:v>187.09548744929958</c:v>
                </c:pt>
                <c:pt idx="16">
                  <c:v>186.55433321722973</c:v>
                </c:pt>
                <c:pt idx="17">
                  <c:v>186.19465605574428</c:v>
                </c:pt>
                <c:pt idx="18">
                  <c:v>185.6930235460577</c:v>
                </c:pt>
                <c:pt idx="19">
                  <c:v>185.0300185645664</c:v>
                </c:pt>
                <c:pt idx="20">
                  <c:v>184.73651627522409</c:v>
                </c:pt>
                <c:pt idx="21">
                  <c:v>184.46487386957477</c:v>
                </c:pt>
                <c:pt idx="22">
                  <c:v>184.07272156559546</c:v>
                </c:pt>
                <c:pt idx="23">
                  <c:v>183.57923795869948</c:v>
                </c:pt>
                <c:pt idx="24">
                  <c:v>182.9984827953468</c:v>
                </c:pt>
                <c:pt idx="25">
                  <c:v>182.32909112459541</c:v>
                </c:pt>
                <c:pt idx="26">
                  <c:v>181.63497368218503</c:v>
                </c:pt>
                <c:pt idx="27">
                  <c:v>181.01986843469072</c:v>
                </c:pt>
                <c:pt idx="28">
                  <c:v>180.0658623570373</c:v>
                </c:pt>
                <c:pt idx="29">
                  <c:v>179.4362262163886</c:v>
                </c:pt>
                <c:pt idx="30">
                  <c:v>178.44773626346006</c:v>
                </c:pt>
                <c:pt idx="31">
                  <c:v>177.70822167637718</c:v>
                </c:pt>
                <c:pt idx="32">
                  <c:v>176.90144410733905</c:v>
                </c:pt>
                <c:pt idx="33">
                  <c:v>176.31185453239701</c:v>
                </c:pt>
                <c:pt idx="34">
                  <c:v>175.55352537626118</c:v>
                </c:pt>
                <c:pt idx="35">
                  <c:v>175.04402886266888</c:v>
                </c:pt>
                <c:pt idx="36">
                  <c:v>174.2812843578875</c:v>
                </c:pt>
                <c:pt idx="37">
                  <c:v>173.42615643761789</c:v>
                </c:pt>
                <c:pt idx="38">
                  <c:v>172.78554284132642</c:v>
                </c:pt>
                <c:pt idx="39">
                  <c:v>171.79160724764142</c:v>
                </c:pt>
                <c:pt idx="40">
                  <c:v>170.8165755611027</c:v>
                </c:pt>
              </c:numCache>
            </c:numRef>
          </c:val>
          <c:smooth val="0"/>
          <c:extLst xmlns:c16r2="http://schemas.microsoft.com/office/drawing/2015/06/chart">
            <c:ext xmlns:c16="http://schemas.microsoft.com/office/drawing/2014/chart" uri="{C3380CC4-5D6E-409C-BE32-E72D297353CC}">
              <c16:uniqueId val="{00000002-CED6-43FB-BC01-A996228396F9}"/>
            </c:ext>
          </c:extLst>
        </c:ser>
        <c:ser>
          <c:idx val="3"/>
          <c:order val="4"/>
          <c:tx>
            <c:strRef>
              <c:f>'4.5'!$L$12</c:f>
              <c:strCache>
                <c:ptCount val="1"/>
                <c:pt idx="0">
                  <c:v>Consumer Evolution</c:v>
                </c:pt>
              </c:strCache>
            </c:strRef>
          </c:tx>
          <c:spPr>
            <a:ln w="28575" cap="rnd" cmpd="sng" algn="ctr">
              <a:solidFill>
                <a:srgbClr val="1D1160"/>
              </a:solidFill>
              <a:prstDash val="solid"/>
              <a:round/>
              <a:headEnd type="none" w="med" len="med"/>
              <a:tailEnd type="none" w="med" len="med"/>
            </a:ln>
          </c:spPr>
          <c:marker>
            <c:symbol val="none"/>
          </c:marker>
          <c:cat>
            <c:numRef>
              <c:f>'4.5'!$M$7:$BA$7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'4.5'!$M$12:$BA$12</c:f>
              <c:numCache>
                <c:formatCode>0.0</c:formatCode>
                <c:ptCount val="41"/>
                <c:pt idx="7" formatCode="#,##0.0">
                  <c:v>194.60691307779797</c:v>
                </c:pt>
                <c:pt idx="8">
                  <c:v>189.73519343700599</c:v>
                </c:pt>
                <c:pt idx="9">
                  <c:v>191.84223216814533</c:v>
                </c:pt>
                <c:pt idx="10">
                  <c:v>189.28149686936052</c:v>
                </c:pt>
                <c:pt idx="11">
                  <c:v>189.11366462518529</c:v>
                </c:pt>
                <c:pt idx="12">
                  <c:v>188.17996346750431</c:v>
                </c:pt>
                <c:pt idx="13">
                  <c:v>187.76261024886901</c:v>
                </c:pt>
                <c:pt idx="14">
                  <c:v>187.3692454837518</c:v>
                </c:pt>
                <c:pt idx="15">
                  <c:v>186.40144158678257</c:v>
                </c:pt>
                <c:pt idx="16">
                  <c:v>185.77843932754442</c:v>
                </c:pt>
                <c:pt idx="17">
                  <c:v>185.3083261273116</c:v>
                </c:pt>
                <c:pt idx="18">
                  <c:v>184.6984101963593</c:v>
                </c:pt>
                <c:pt idx="19">
                  <c:v>183.95451374977139</c:v>
                </c:pt>
                <c:pt idx="20">
                  <c:v>183.52480855260441</c:v>
                </c:pt>
                <c:pt idx="21">
                  <c:v>183.12640944496587</c:v>
                </c:pt>
                <c:pt idx="22">
                  <c:v>182.5794920566463</c:v>
                </c:pt>
                <c:pt idx="23">
                  <c:v>181.84446545817789</c:v>
                </c:pt>
                <c:pt idx="24">
                  <c:v>180.98437670930855</c:v>
                </c:pt>
                <c:pt idx="25">
                  <c:v>179.98214417544088</c:v>
                </c:pt>
                <c:pt idx="26">
                  <c:v>179.12258937677069</c:v>
                </c:pt>
                <c:pt idx="27">
                  <c:v>178.41664605910927</c:v>
                </c:pt>
                <c:pt idx="28">
                  <c:v>177.40301149912187</c:v>
                </c:pt>
                <c:pt idx="29">
                  <c:v>176.66893557940793</c:v>
                </c:pt>
                <c:pt idx="30">
                  <c:v>175.60496109736059</c:v>
                </c:pt>
                <c:pt idx="31">
                  <c:v>174.76559669406043</c:v>
                </c:pt>
                <c:pt idx="32">
                  <c:v>173.8674878819028</c:v>
                </c:pt>
                <c:pt idx="33">
                  <c:v>173.18074935547631</c:v>
                </c:pt>
                <c:pt idx="34">
                  <c:v>172.3046290814022</c:v>
                </c:pt>
                <c:pt idx="35">
                  <c:v>171.67878492001566</c:v>
                </c:pt>
                <c:pt idx="36">
                  <c:v>170.78830097369382</c:v>
                </c:pt>
                <c:pt idx="37">
                  <c:v>169.81670088201867</c:v>
                </c:pt>
                <c:pt idx="38">
                  <c:v>169.03100858445046</c:v>
                </c:pt>
                <c:pt idx="39">
                  <c:v>167.92338541852706</c:v>
                </c:pt>
                <c:pt idx="40">
                  <c:v>166.84708180732815</c:v>
                </c:pt>
              </c:numCache>
            </c:numRef>
          </c:val>
          <c:smooth val="0"/>
          <c:extLst xmlns:c16r2="http://schemas.microsoft.com/office/drawing/2015/06/chart">
            <c:ext xmlns:c16="http://schemas.microsoft.com/office/drawing/2014/chart" uri="{C3380CC4-5D6E-409C-BE32-E72D297353CC}">
              <c16:uniqueId val="{00000003-CED6-43FB-BC01-A996228396F9}"/>
            </c:ext>
          </c:extLst>
        </c:ser>
        <c:dLbls>
          <c:showLegendKey val="0"/>
          <c:showVal val="0"/>
          <c:showCatName val="0"/>
          <c:showSerName val="0"/>
          <c:showPercent val="0"/>
          <c:showBubbleSize val="0"/>
        </c:dLbls>
        <c:marker val="1"/>
        <c:smooth val="0"/>
        <c:axId val="126197760"/>
        <c:axId val="126199296"/>
      </c:lineChart>
      <c:catAx>
        <c:axId val="126197760"/>
        <c:scaling>
          <c:orientation val="minMax"/>
        </c:scaling>
        <c:delete val="0"/>
        <c:axPos val="b"/>
        <c:numFmt formatCode="General" sourceLinked="1"/>
        <c:majorTickMark val="out"/>
        <c:minorTickMark val="none"/>
        <c:tickLblPos val="nextTo"/>
        <c:txPr>
          <a:bodyPr rot="0" vert="horz"/>
          <a:lstStyle/>
          <a:p>
            <a:pPr>
              <a:defRPr/>
            </a:pPr>
            <a:endParaRPr lang="en-US"/>
          </a:p>
        </c:txPr>
        <c:crossAx val="126199296"/>
        <c:crosses val="autoZero"/>
        <c:auto val="1"/>
        <c:lblAlgn val="ctr"/>
        <c:lblOffset val="100"/>
        <c:tickLblSkip val="5"/>
        <c:tickMarkSkip val="5"/>
        <c:noMultiLvlLbl val="0"/>
      </c:catAx>
      <c:valAx>
        <c:axId val="126199296"/>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US"/>
                  <a:t>Anual industrial natural gas demand (TWh)</a:t>
                </a:r>
              </a:p>
            </c:rich>
          </c:tx>
          <c:overlay val="0"/>
        </c:title>
        <c:numFmt formatCode="0" sourceLinked="0"/>
        <c:majorTickMark val="out"/>
        <c:minorTickMark val="none"/>
        <c:tickLblPos val="nextTo"/>
        <c:crossAx val="126197760"/>
        <c:crosses val="autoZero"/>
        <c:crossBetween val="midCat"/>
      </c:valAx>
    </c:plotArea>
    <c:legend>
      <c:legendPos val="b"/>
      <c:layout>
        <c:manualLayout>
          <c:xMode val="edge"/>
          <c:yMode val="edge"/>
          <c:x val="0"/>
          <c:y val="0.82485608048993875"/>
          <c:w val="0.99241090516897967"/>
          <c:h val="0.15292169728783903"/>
        </c:manualLayout>
      </c:layout>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1"/>
          <c:order val="0"/>
          <c:tx>
            <c:strRef>
              <c:f>'4.6'!$L$18</c:f>
              <c:strCache>
                <c:ptCount val="1"/>
                <c:pt idx="0">
                  <c:v>History</c:v>
                </c:pt>
              </c:strCache>
            </c:strRef>
          </c:tx>
          <c:spPr>
            <a:ln>
              <a:solidFill>
                <a:sysClr val="windowText" lastClr="000000"/>
              </a:solidFill>
            </a:ln>
          </c:spPr>
          <c:marker>
            <c:symbol val="none"/>
          </c:marker>
          <c:cat>
            <c:numRef>
              <c:f>'4.6'!$M$17:$BF$17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'4.6'!$M$18:$BF$18</c:f>
              <c:numCache>
                <c:formatCode>#,##0.0_ ;\-#,##0.0\ </c:formatCode>
                <c:ptCount val="46"/>
                <c:pt idx="0">
                  <c:v>112.78400000000001</c:v>
                </c:pt>
                <c:pt idx="1">
                  <c:v>111.07299999999999</c:v>
                </c:pt>
                <c:pt idx="2">
                  <c:v>109.6</c:v>
                </c:pt>
                <c:pt idx="3">
                  <c:v>106.688</c:v>
                </c:pt>
                <c:pt idx="4">
                  <c:v>105.438</c:v>
                </c:pt>
                <c:pt idx="5">
                  <c:v>104.742</c:v>
                </c:pt>
                <c:pt idx="6">
                  <c:v>107.056</c:v>
                </c:pt>
                <c:pt idx="7">
                  <c:v>106.56100000000001</c:v>
                </c:pt>
                <c:pt idx="8">
                  <c:v>104.61199999999999</c:v>
                </c:pt>
                <c:pt idx="9">
                  <c:v>99.111000000000004</c:v>
                </c:pt>
                <c:pt idx="10">
                  <c:v>98.391999999999996</c:v>
                </c:pt>
                <c:pt idx="11">
                  <c:v>94.921999999999997</c:v>
                </c:pt>
                <c:pt idx="12">
                  <c:v>93.275000000000006</c:v>
                </c:pt>
              </c:numCache>
            </c:numRef>
          </c:val>
          <c:smooth val="0"/>
          <c:extLst xmlns:c16r2="http://schemas.microsoft.com/office/drawing/2015/06/chart">
            <c:ext xmlns:c16="http://schemas.microsoft.com/office/drawing/2014/chart" uri="{C3380CC4-5D6E-409C-BE32-E72D297353CC}">
              <c16:uniqueId val="{00000004-83CC-481D-8F2B-58282751720D}"/>
            </c:ext>
          </c:extLst>
        </c:ser>
        <c:ser>
          <c:idx val="2"/>
          <c:order val="1"/>
          <c:tx>
            <c:strRef>
              <c:f>'4.6'!$L$19</c:f>
              <c:strCache>
                <c:ptCount val="1"/>
                <c:pt idx="0">
                  <c:v>Community Renewables</c:v>
                </c:pt>
              </c:strCache>
            </c:strRef>
          </c:tx>
          <c:spPr>
            <a:ln>
              <a:solidFill>
                <a:srgbClr val="E64097"/>
              </a:solidFill>
            </a:ln>
          </c:spPr>
          <c:marker>
            <c:symbol val="none"/>
          </c:marker>
          <c:cat>
            <c:numRef>
              <c:f>'4.6'!$M$17:$BF$17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'4.6'!$M$19:$BF$19</c:f>
              <c:numCache>
                <c:formatCode>_-* #,##0_-;\-* #,##0_-;_-* "-"??_-;_-@_-</c:formatCode>
                <c:ptCount val="46"/>
                <c:pt idx="12" formatCode="#,##0.0_ ;\-#,##0.0\ ">
                  <c:v>93.275000000000006</c:v>
                </c:pt>
                <c:pt idx="13" formatCode="#,##0.0_ ;\-#,##0.0\ ">
                  <c:v>92.491</c:v>
                </c:pt>
                <c:pt idx="14" formatCode="#,##0.0_ ;\-#,##0.0\ ">
                  <c:v>93.147999999999996</c:v>
                </c:pt>
                <c:pt idx="15" formatCode="#,##0.0_ ;\-#,##0.0\ ">
                  <c:v>94.034999999999997</c:v>
                </c:pt>
                <c:pt idx="16" formatCode="#,##0.0_ ;\-#,##0.0\ ">
                  <c:v>93.650999999999996</c:v>
                </c:pt>
                <c:pt idx="17" formatCode="#,##0.0_ ;\-#,##0.0\ ">
                  <c:v>93.358000000000004</c:v>
                </c:pt>
                <c:pt idx="18" formatCode="#,##0.0_ ;\-#,##0.0\ ">
                  <c:v>93.233999999999995</c:v>
                </c:pt>
                <c:pt idx="19" formatCode="#,##0.0_ ;\-#,##0.0\ ">
                  <c:v>93.28</c:v>
                </c:pt>
                <c:pt idx="20" formatCode="#,##0.0_ ;\-#,##0.0\ ">
                  <c:v>93.191000000000003</c:v>
                </c:pt>
                <c:pt idx="21" formatCode="#,##0.0_ ;\-#,##0.0\ ">
                  <c:v>93.072999999999993</c:v>
                </c:pt>
                <c:pt idx="22" formatCode="#,##0.0_ ;\-#,##0.0\ ">
                  <c:v>92.795000000000002</c:v>
                </c:pt>
                <c:pt idx="23" formatCode="#,##0.0_ ;\-#,##0.0\ ">
                  <c:v>92.28</c:v>
                </c:pt>
                <c:pt idx="24" formatCode="#,##0.0_ ;\-#,##0.0\ ">
                  <c:v>91.614000000000004</c:v>
                </c:pt>
                <c:pt idx="25" formatCode="#,##0.0_ ;\-#,##0.0\ ">
                  <c:v>91.081999999999994</c:v>
                </c:pt>
                <c:pt idx="26" formatCode="#,##0.0_ ;\-#,##0.0\ ">
                  <c:v>91.247</c:v>
                </c:pt>
                <c:pt idx="27" formatCode="#,##0.0_ ;\-#,##0.0\ ">
                  <c:v>91.518000000000001</c:v>
                </c:pt>
                <c:pt idx="28" formatCode="#,##0.0_ ;\-#,##0.0\ ">
                  <c:v>91.932000000000002</c:v>
                </c:pt>
                <c:pt idx="29" formatCode="#,##0.0_ ;\-#,##0.0\ ">
                  <c:v>92.442999999999998</c:v>
                </c:pt>
                <c:pt idx="30" formatCode="#,##0.0_ ;\-#,##0.0\ ">
                  <c:v>93.117000000000004</c:v>
                </c:pt>
                <c:pt idx="31" formatCode="#,##0.0_ ;\-#,##0.0\ ">
                  <c:v>93.962000000000003</c:v>
                </c:pt>
                <c:pt idx="32" formatCode="#,##0.0_ ;\-#,##0.0\ ">
                  <c:v>95.022000000000006</c:v>
                </c:pt>
                <c:pt idx="33" formatCode="#,##0.0_ ;\-#,##0.0\ ">
                  <c:v>96.352000000000004</c:v>
                </c:pt>
                <c:pt idx="34" formatCode="#,##0.0_ ;\-#,##0.0\ ">
                  <c:v>97.918999999999997</c:v>
                </c:pt>
                <c:pt idx="35" formatCode="#,##0.0_ ;\-#,##0.0\ ">
                  <c:v>99.766000000000005</c:v>
                </c:pt>
                <c:pt idx="36" formatCode="#,##0.0_ ;\-#,##0.0\ ">
                  <c:v>102.137</c:v>
                </c:pt>
                <c:pt idx="37" formatCode="#,##0.0_ ;\-#,##0.0\ ">
                  <c:v>104.806</c:v>
                </c:pt>
                <c:pt idx="38" formatCode="#,##0.0_ ;\-#,##0.0\ ">
                  <c:v>107.65300000000001</c:v>
                </c:pt>
                <c:pt idx="39" formatCode="#,##0.0_ ;\-#,##0.0\ ">
                  <c:v>110.64700000000001</c:v>
                </c:pt>
                <c:pt idx="40" formatCode="#,##0.0_ ;\-#,##0.0\ ">
                  <c:v>113.32</c:v>
                </c:pt>
                <c:pt idx="41" formatCode="#,##0.0_ ;\-#,##0.0\ ">
                  <c:v>116.051</c:v>
                </c:pt>
                <c:pt idx="42" formatCode="#,##0.0_ ;\-#,##0.0\ ">
                  <c:v>118.66200000000001</c:v>
                </c:pt>
                <c:pt idx="43" formatCode="#,##0.0_ ;\-#,##0.0\ ">
                  <c:v>120.127</c:v>
                </c:pt>
                <c:pt idx="44" formatCode="#,##0.0_ ;\-#,##0.0\ ">
                  <c:v>120.215</c:v>
                </c:pt>
                <c:pt idx="45" formatCode="#,##0.0_ ;\-#,##0.0\ ">
                  <c:v>120.233</c:v>
                </c:pt>
              </c:numCache>
            </c:numRef>
          </c:val>
          <c:smooth val="0"/>
          <c:extLst xmlns:c16r2="http://schemas.microsoft.com/office/drawing/2015/06/chart">
            <c:ext xmlns:c16="http://schemas.microsoft.com/office/drawing/2014/chart" uri="{C3380CC4-5D6E-409C-BE32-E72D297353CC}">
              <c16:uniqueId val="{00000000-83CC-481D-8F2B-58282751720D}"/>
            </c:ext>
          </c:extLst>
        </c:ser>
        <c:ser>
          <c:idx val="3"/>
          <c:order val="2"/>
          <c:tx>
            <c:strRef>
              <c:f>'4.6'!$L$20</c:f>
              <c:strCache>
                <c:ptCount val="1"/>
                <c:pt idx="0">
                  <c:v>Two Degrees</c:v>
                </c:pt>
              </c:strCache>
            </c:strRef>
          </c:tx>
          <c:spPr>
            <a:ln>
              <a:solidFill>
                <a:srgbClr val="78A22F"/>
              </a:solidFill>
            </a:ln>
          </c:spPr>
          <c:marker>
            <c:symbol val="none"/>
          </c:marker>
          <c:cat>
            <c:numRef>
              <c:f>'4.6'!$M$17:$BF$17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'4.6'!$M$20:$BF$20</c:f>
              <c:numCache>
                <c:formatCode>_-* #,##0_-;\-* #,##0_-;_-* "-"??_-;_-@_-</c:formatCode>
                <c:ptCount val="46"/>
                <c:pt idx="12" formatCode="#,##0.0_ ;\-#,##0.0\ ">
                  <c:v>93.275000000000006</c:v>
                </c:pt>
                <c:pt idx="13" formatCode="#,##0.0_ ;\-#,##0.0\ ">
                  <c:v>92.343000000000004</c:v>
                </c:pt>
                <c:pt idx="14" formatCode="#,##0.0_ ;\-#,##0.0\ ">
                  <c:v>92.477999999999994</c:v>
                </c:pt>
                <c:pt idx="15" formatCode="#,##0.0_ ;\-#,##0.0\ ">
                  <c:v>93.004999999999995</c:v>
                </c:pt>
                <c:pt idx="16" formatCode="#,##0.0_ ;\-#,##0.0\ ">
                  <c:v>92.171999999999997</c:v>
                </c:pt>
                <c:pt idx="17" formatCode="#,##0.0_ ;\-#,##0.0\ ">
                  <c:v>91.323999999999998</c:v>
                </c:pt>
                <c:pt idx="18" formatCode="#,##0.0_ ;\-#,##0.0\ ">
                  <c:v>90.471000000000004</c:v>
                </c:pt>
                <c:pt idx="19" formatCode="#,##0.0_ ;\-#,##0.0\ ">
                  <c:v>89.649000000000001</c:v>
                </c:pt>
                <c:pt idx="20" formatCode="#,##0.0_ ;\-#,##0.0\ ">
                  <c:v>88.849000000000004</c:v>
                </c:pt>
                <c:pt idx="21" formatCode="#,##0.0_ ;\-#,##0.0\ ">
                  <c:v>88.037000000000006</c:v>
                </c:pt>
                <c:pt idx="22" formatCode="#,##0.0_ ;\-#,##0.0\ ">
                  <c:v>87.253</c:v>
                </c:pt>
                <c:pt idx="23" formatCode="#,##0.0_ ;\-#,##0.0\ ">
                  <c:v>86.477999999999994</c:v>
                </c:pt>
                <c:pt idx="24" formatCode="#,##0.0_ ;\-#,##0.0\ ">
                  <c:v>85.769000000000005</c:v>
                </c:pt>
                <c:pt idx="25" formatCode="#,##0.0_ ;\-#,##0.0\ ">
                  <c:v>85.335999999999999</c:v>
                </c:pt>
                <c:pt idx="26" formatCode="#,##0.0_ ;\-#,##0.0\ ">
                  <c:v>85.570999999999998</c:v>
                </c:pt>
                <c:pt idx="27" formatCode="#,##0.0_ ;\-#,##0.0\ ">
                  <c:v>85.875</c:v>
                </c:pt>
                <c:pt idx="28" formatCode="#,##0.0_ ;\-#,##0.0\ ">
                  <c:v>86.322000000000003</c:v>
                </c:pt>
                <c:pt idx="29" formatCode="#,##0.0_ ;\-#,##0.0\ ">
                  <c:v>86.912999999999997</c:v>
                </c:pt>
                <c:pt idx="30" formatCode="#,##0.0_ ;\-#,##0.0\ ">
                  <c:v>87.668999999999997</c:v>
                </c:pt>
                <c:pt idx="31" formatCode="#,##0.0_ ;\-#,##0.0\ ">
                  <c:v>88.578000000000003</c:v>
                </c:pt>
                <c:pt idx="32" formatCode="#,##0.0_ ;\-#,##0.0\ ">
                  <c:v>89.695999999999998</c:v>
                </c:pt>
                <c:pt idx="33" formatCode="#,##0.0_ ;\-#,##0.0\ ">
                  <c:v>91.054000000000002</c:v>
                </c:pt>
                <c:pt idx="34" formatCode="#,##0.0_ ;\-#,##0.0\ ">
                  <c:v>92.605999999999995</c:v>
                </c:pt>
                <c:pt idx="35" formatCode="#,##0.0_ ;\-#,##0.0\ ">
                  <c:v>94.394999999999996</c:v>
                </c:pt>
                <c:pt idx="36" formatCode="#,##0.0_ ;\-#,##0.0\ ">
                  <c:v>96.667000000000002</c:v>
                </c:pt>
                <c:pt idx="37" formatCode="#,##0.0_ ;\-#,##0.0\ ">
                  <c:v>99.206999999999994</c:v>
                </c:pt>
                <c:pt idx="38" formatCode="#,##0.0_ ;\-#,##0.0\ ">
                  <c:v>101.96899999999999</c:v>
                </c:pt>
                <c:pt idx="39" formatCode="#,##0.0_ ;\-#,##0.0\ ">
                  <c:v>104.73399999999999</c:v>
                </c:pt>
                <c:pt idx="40" formatCode="#,##0.0_ ;\-#,##0.0\ ">
                  <c:v>107.343</c:v>
                </c:pt>
                <c:pt idx="41" formatCode="#,##0.0_ ;\-#,##0.0\ ">
                  <c:v>109.80500000000001</c:v>
                </c:pt>
                <c:pt idx="42" formatCode="#,##0.0_ ;\-#,##0.0\ ">
                  <c:v>112.18899999999999</c:v>
                </c:pt>
                <c:pt idx="43" formatCode="#,##0.0_ ;\-#,##0.0\ ">
                  <c:v>113.67100000000001</c:v>
                </c:pt>
                <c:pt idx="44" formatCode="#,##0.0_ ;\-#,##0.0\ ">
                  <c:v>113.52200000000001</c:v>
                </c:pt>
                <c:pt idx="45" formatCode="#,##0.0_ ;\-#,##0.0\ ">
                  <c:v>113.298</c:v>
                </c:pt>
              </c:numCache>
            </c:numRef>
          </c:val>
          <c:smooth val="0"/>
          <c:extLst xmlns:c16r2="http://schemas.microsoft.com/office/drawing/2015/06/chart">
            <c:ext xmlns:c16="http://schemas.microsoft.com/office/drawing/2014/chart" uri="{C3380CC4-5D6E-409C-BE32-E72D297353CC}">
              <c16:uniqueId val="{00000001-83CC-481D-8F2B-58282751720D}"/>
            </c:ext>
          </c:extLst>
        </c:ser>
        <c:ser>
          <c:idx val="4"/>
          <c:order val="3"/>
          <c:tx>
            <c:strRef>
              <c:f>'4.6'!$L$21</c:f>
              <c:strCache>
                <c:ptCount val="1"/>
                <c:pt idx="0">
                  <c:v>Steady Progression</c:v>
                </c:pt>
              </c:strCache>
            </c:strRef>
          </c:tx>
          <c:spPr>
            <a:ln>
              <a:solidFill>
                <a:srgbClr val="FFC222"/>
              </a:solidFill>
            </a:ln>
          </c:spPr>
          <c:marker>
            <c:symbol val="none"/>
          </c:marker>
          <c:cat>
            <c:numRef>
              <c:f>'4.6'!$M$17:$BF$17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'4.6'!$M$21:$BF$21</c:f>
              <c:numCache>
                <c:formatCode>_-* #,##0_-;\-* #,##0_-;_-* "-"??_-;_-@_-</c:formatCode>
                <c:ptCount val="46"/>
                <c:pt idx="12" formatCode="#,##0.0_ ;\-#,##0.0\ ">
                  <c:v>93.275000000000006</c:v>
                </c:pt>
                <c:pt idx="13" formatCode="#,##0.0_ ;\-#,##0.0\ ">
                  <c:v>92.83</c:v>
                </c:pt>
                <c:pt idx="14" formatCode="#,##0.0_ ;\-#,##0.0\ ">
                  <c:v>93.972999999999999</c:v>
                </c:pt>
                <c:pt idx="15" formatCode="#,##0.0_ ;\-#,##0.0\ ">
                  <c:v>94.287999999999997</c:v>
                </c:pt>
                <c:pt idx="16" formatCode="#,##0.0_ ;\-#,##0.0\ ">
                  <c:v>95.25</c:v>
                </c:pt>
                <c:pt idx="17" formatCode="#,##0.0_ ;\-#,##0.0\ ">
                  <c:v>95.561999999999998</c:v>
                </c:pt>
                <c:pt idx="18" formatCode="#,##0.0_ ;\-#,##0.0\ ">
                  <c:v>95.933999999999997</c:v>
                </c:pt>
                <c:pt idx="19" formatCode="#,##0.0_ ;\-#,##0.0\ ">
                  <c:v>96.037999999999997</c:v>
                </c:pt>
                <c:pt idx="20" formatCode="#,##0.0_ ;\-#,##0.0\ ">
                  <c:v>96.063999999999993</c:v>
                </c:pt>
                <c:pt idx="21" formatCode="#,##0.0_ ;\-#,##0.0\ ">
                  <c:v>96.069000000000003</c:v>
                </c:pt>
                <c:pt idx="22" formatCode="#,##0.0_ ;\-#,##0.0\ ">
                  <c:v>96.215999999999994</c:v>
                </c:pt>
                <c:pt idx="23" formatCode="#,##0.0_ ;\-#,##0.0\ ">
                  <c:v>96.459000000000003</c:v>
                </c:pt>
                <c:pt idx="24" formatCode="#,##0.0_ ;\-#,##0.0\ ">
                  <c:v>96.766000000000005</c:v>
                </c:pt>
                <c:pt idx="25" formatCode="#,##0.0_ ;\-#,##0.0\ ">
                  <c:v>97.132000000000005</c:v>
                </c:pt>
                <c:pt idx="26" formatCode="#,##0.0_ ;\-#,##0.0\ ">
                  <c:v>97.518000000000001</c:v>
                </c:pt>
                <c:pt idx="27" formatCode="#,##0.0_ ;\-#,##0.0\ ">
                  <c:v>97.823999999999998</c:v>
                </c:pt>
                <c:pt idx="28" formatCode="#,##0.0_ ;\-#,##0.0\ ">
                  <c:v>98.186999999999998</c:v>
                </c:pt>
                <c:pt idx="29" formatCode="#,##0.0_ ;\-#,##0.0\ ">
                  <c:v>98.506</c:v>
                </c:pt>
                <c:pt idx="30" formatCode="#,##0.0_ ;\-#,##0.0\ ">
                  <c:v>98.912999999999997</c:v>
                </c:pt>
                <c:pt idx="31" formatCode="#,##0.0_ ;\-#,##0.0\ ">
                  <c:v>99.284999999999997</c:v>
                </c:pt>
                <c:pt idx="32" formatCode="#,##0.0_ ;\-#,##0.0\ ">
                  <c:v>99.725999999999999</c:v>
                </c:pt>
                <c:pt idx="33" formatCode="#,##0.0_ ;\-#,##0.0\ ">
                  <c:v>100.126</c:v>
                </c:pt>
                <c:pt idx="34" formatCode="#,##0.0_ ;\-#,##0.0\ ">
                  <c:v>100.57299999999999</c:v>
                </c:pt>
                <c:pt idx="35" formatCode="#,##0.0_ ;\-#,##0.0\ ">
                  <c:v>100.96299999999999</c:v>
                </c:pt>
                <c:pt idx="36" formatCode="#,##0.0_ ;\-#,##0.0\ ">
                  <c:v>101.474</c:v>
                </c:pt>
                <c:pt idx="37" formatCode="#,##0.0_ ;\-#,##0.0\ ">
                  <c:v>102.06399999999999</c:v>
                </c:pt>
                <c:pt idx="38" formatCode="#,##0.0_ ;\-#,##0.0\ ">
                  <c:v>102.70699999999999</c:v>
                </c:pt>
                <c:pt idx="39" formatCode="#,##0.0_ ;\-#,##0.0\ ">
                  <c:v>103.425</c:v>
                </c:pt>
                <c:pt idx="40" formatCode="#,##0.0_ ;\-#,##0.0\ ">
                  <c:v>104.23699999999999</c:v>
                </c:pt>
                <c:pt idx="41" formatCode="#,##0.0_ ;\-#,##0.0\ ">
                  <c:v>105.081</c:v>
                </c:pt>
                <c:pt idx="42" formatCode="#,##0.0_ ;\-#,##0.0\ ">
                  <c:v>106.036</c:v>
                </c:pt>
                <c:pt idx="43" formatCode="#,##0.0_ ;\-#,##0.0\ ">
                  <c:v>107.111</c:v>
                </c:pt>
                <c:pt idx="44" formatCode="#,##0.0_ ;\-#,##0.0\ ">
                  <c:v>108.199</c:v>
                </c:pt>
                <c:pt idx="45" formatCode="#,##0.0_ ;\-#,##0.0\ ">
                  <c:v>109.46599999999999</c:v>
                </c:pt>
              </c:numCache>
            </c:numRef>
          </c:val>
          <c:smooth val="0"/>
          <c:extLst xmlns:c16r2="http://schemas.microsoft.com/office/drawing/2015/06/chart">
            <c:ext xmlns:c16="http://schemas.microsoft.com/office/drawing/2014/chart" uri="{C3380CC4-5D6E-409C-BE32-E72D297353CC}">
              <c16:uniqueId val="{00000002-83CC-481D-8F2B-58282751720D}"/>
            </c:ext>
          </c:extLst>
        </c:ser>
        <c:ser>
          <c:idx val="0"/>
          <c:order val="4"/>
          <c:tx>
            <c:strRef>
              <c:f>'4.6'!$L$22</c:f>
              <c:strCache>
                <c:ptCount val="1"/>
                <c:pt idx="0">
                  <c:v>Consumer Evolution</c:v>
                </c:pt>
              </c:strCache>
            </c:strRef>
          </c:tx>
          <c:spPr>
            <a:ln>
              <a:solidFill>
                <a:srgbClr val="1D1160"/>
              </a:solidFill>
            </a:ln>
          </c:spPr>
          <c:marker>
            <c:symbol val="none"/>
          </c:marker>
          <c:cat>
            <c:numRef>
              <c:f>'4.6'!$M$17:$BF$17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'4.6'!$M$22:$BF$22</c:f>
              <c:numCache>
                <c:formatCode>_-* #,##0_-;\-* #,##0_-;_-* "-"??_-;_-@_-</c:formatCode>
                <c:ptCount val="46"/>
                <c:pt idx="12" formatCode="#,##0.0_ ;\-#,##0.0\ ">
                  <c:v>93.275000000000006</c:v>
                </c:pt>
                <c:pt idx="13" formatCode="#,##0.0_ ;\-#,##0.0\ ">
                  <c:v>92.843000000000004</c:v>
                </c:pt>
                <c:pt idx="14" formatCode="#,##0.0_ ;\-#,##0.0\ ">
                  <c:v>94.013999999999996</c:v>
                </c:pt>
                <c:pt idx="15" formatCode="#,##0.0_ ;\-#,##0.0\ ">
                  <c:v>94.340999999999994</c:v>
                </c:pt>
                <c:pt idx="16" formatCode="#,##0.0_ ;\-#,##0.0\ ">
                  <c:v>95.316000000000003</c:v>
                </c:pt>
                <c:pt idx="17" formatCode="#,##0.0_ ;\-#,##0.0\ ">
                  <c:v>95.647000000000006</c:v>
                </c:pt>
                <c:pt idx="18" formatCode="#,##0.0_ ;\-#,##0.0\ ">
                  <c:v>96.054000000000002</c:v>
                </c:pt>
                <c:pt idx="19" formatCode="#,##0.0_ ;\-#,##0.0\ ">
                  <c:v>96.21</c:v>
                </c:pt>
                <c:pt idx="20" formatCode="#,##0.0_ ;\-#,##0.0\ ">
                  <c:v>96.286000000000001</c:v>
                </c:pt>
                <c:pt idx="21" formatCode="#,##0.0_ ;\-#,##0.0\ ">
                  <c:v>96.29</c:v>
                </c:pt>
                <c:pt idx="22" formatCode="#,##0.0_ ;\-#,##0.0\ ">
                  <c:v>96.424000000000007</c:v>
                </c:pt>
                <c:pt idx="23" formatCode="#,##0.0_ ;\-#,##0.0\ ">
                  <c:v>96.644000000000005</c:v>
                </c:pt>
                <c:pt idx="24" formatCode="#,##0.0_ ;\-#,##0.0\ ">
                  <c:v>96.914000000000001</c:v>
                </c:pt>
                <c:pt idx="25" formatCode="#,##0.0_ ;\-#,##0.0\ ">
                  <c:v>97.2</c:v>
                </c:pt>
                <c:pt idx="26" formatCode="#,##0.0_ ;\-#,##0.0\ ">
                  <c:v>97.468999999999994</c:v>
                </c:pt>
                <c:pt idx="27" formatCode="#,##0.0_ ;\-#,##0.0\ ">
                  <c:v>97.643000000000001</c:v>
                </c:pt>
                <c:pt idx="28" formatCode="#,##0.0_ ;\-#,##0.0\ ">
                  <c:v>97.853999999999999</c:v>
                </c:pt>
                <c:pt idx="29" formatCode="#,##0.0_ ;\-#,##0.0\ ">
                  <c:v>98.016000000000005</c:v>
                </c:pt>
                <c:pt idx="30" formatCode="#,##0.0_ ;\-#,##0.0\ ">
                  <c:v>98.271000000000001</c:v>
                </c:pt>
                <c:pt idx="31" formatCode="#,##0.0_ ;\-#,##0.0\ ">
                  <c:v>98.483999999999995</c:v>
                </c:pt>
                <c:pt idx="32" formatCode="#,##0.0_ ;\-#,##0.0\ ">
                  <c:v>98.8</c:v>
                </c:pt>
                <c:pt idx="33" formatCode="#,##0.0_ ;\-#,##0.0\ ">
                  <c:v>99.126000000000005</c:v>
                </c:pt>
                <c:pt idx="34" formatCode="#,##0.0_ ;\-#,##0.0\ ">
                  <c:v>99.552000000000007</c:v>
                </c:pt>
                <c:pt idx="35" formatCode="#,##0.0_ ;\-#,##0.0\ ">
                  <c:v>99.96</c:v>
                </c:pt>
                <c:pt idx="36" formatCode="#,##0.0_ ;\-#,##0.0\ ">
                  <c:v>100.52500000000001</c:v>
                </c:pt>
                <c:pt idx="37" formatCode="#,##0.0_ ;\-#,##0.0\ ">
                  <c:v>101.19499999999999</c:v>
                </c:pt>
                <c:pt idx="38" formatCode="#,##0.0_ ;\-#,##0.0\ ">
                  <c:v>101.941</c:v>
                </c:pt>
                <c:pt idx="39" formatCode="#,##0.0_ ;\-#,##0.0\ ">
                  <c:v>102.78100000000001</c:v>
                </c:pt>
                <c:pt idx="40" formatCode="#,##0.0_ ;\-#,##0.0\ ">
                  <c:v>103.73099999999999</c:v>
                </c:pt>
                <c:pt idx="41" formatCode="#,##0.0_ ;\-#,##0.0\ ">
                  <c:v>104.729</c:v>
                </c:pt>
                <c:pt idx="42" formatCode="#,##0.0_ ;\-#,##0.0\ ">
                  <c:v>105.85</c:v>
                </c:pt>
                <c:pt idx="43" formatCode="#,##0.0_ ;\-#,##0.0\ ">
                  <c:v>107.102</c:v>
                </c:pt>
                <c:pt idx="44" formatCode="#,##0.0_ ;\-#,##0.0\ ">
                  <c:v>108.374</c:v>
                </c:pt>
                <c:pt idx="45" formatCode="#,##0.0_ ;\-#,##0.0\ ">
                  <c:v>109.827</c:v>
                </c:pt>
              </c:numCache>
            </c:numRef>
          </c:val>
          <c:smooth val="0"/>
          <c:extLst xmlns:c16r2="http://schemas.microsoft.com/office/drawing/2015/06/chart">
            <c:ext xmlns:c16="http://schemas.microsoft.com/office/drawing/2014/chart" uri="{C3380CC4-5D6E-409C-BE32-E72D297353CC}">
              <c16:uniqueId val="{00000003-83CC-481D-8F2B-58282751720D}"/>
            </c:ext>
          </c:extLst>
        </c:ser>
        <c:dLbls>
          <c:showLegendKey val="0"/>
          <c:showVal val="0"/>
          <c:showCatName val="0"/>
          <c:showSerName val="0"/>
          <c:showPercent val="0"/>
          <c:showBubbleSize val="0"/>
        </c:dLbls>
        <c:marker val="1"/>
        <c:smooth val="0"/>
        <c:axId val="124210176"/>
        <c:axId val="124216064"/>
      </c:lineChart>
      <c:dateAx>
        <c:axId val="124210176"/>
        <c:scaling>
          <c:orientation val="minMax"/>
        </c:scaling>
        <c:delete val="0"/>
        <c:axPos val="b"/>
        <c:numFmt formatCode="yyyy" sourceLinked="1"/>
        <c:majorTickMark val="out"/>
        <c:minorTickMark val="out"/>
        <c:tickLblPos val="nextTo"/>
        <c:txPr>
          <a:bodyPr rot="0" vert="horz"/>
          <a:lstStyle/>
          <a:p>
            <a:pPr>
              <a:defRPr/>
            </a:pPr>
            <a:endParaRPr lang="en-US"/>
          </a:p>
        </c:txPr>
        <c:crossAx val="124216064"/>
        <c:crosses val="autoZero"/>
        <c:auto val="1"/>
        <c:lblOffset val="100"/>
        <c:baseTimeUnit val="years"/>
        <c:majorUnit val="5"/>
        <c:minorUnit val="5"/>
        <c:minorTimeUnit val="years"/>
      </c:dateAx>
      <c:valAx>
        <c:axId val="124216064"/>
        <c:scaling>
          <c:orientation val="minMax"/>
          <c:min val="60"/>
        </c:scaling>
        <c:delete val="0"/>
        <c:axPos val="l"/>
        <c:majorGridlines>
          <c:spPr>
            <a:ln>
              <a:solidFill>
                <a:sysClr val="window" lastClr="FFFFFF">
                  <a:lumMod val="75000"/>
                </a:sysClr>
              </a:solidFill>
            </a:ln>
          </c:spPr>
        </c:majorGridlines>
        <c:title>
          <c:tx>
            <c:strRef>
              <c:f>'4.6'!$L$16</c:f>
              <c:strCache>
                <c:ptCount val="1"/>
                <c:pt idx="0">
                  <c:v>Annual commercial electricity demand incl transport (TWh)</c:v>
                </c:pt>
              </c:strCache>
            </c:strRef>
          </c:tx>
          <c:overlay val="0"/>
          <c:txPr>
            <a:bodyPr rot="-5400000" vert="horz"/>
            <a:lstStyle/>
            <a:p>
              <a:pPr>
                <a:defRPr/>
              </a:pPr>
              <a:endParaRPr lang="en-US"/>
            </a:p>
          </c:txPr>
        </c:title>
        <c:numFmt formatCode="0" sourceLinked="0"/>
        <c:majorTickMark val="out"/>
        <c:minorTickMark val="none"/>
        <c:tickLblPos val="nextTo"/>
        <c:crossAx val="124210176"/>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2"/>
          <c:order val="0"/>
          <c:tx>
            <c:strRef>
              <c:f>'4.6'!$L$29</c:f>
              <c:strCache>
                <c:ptCount val="1"/>
                <c:pt idx="0">
                  <c:v>History</c:v>
                </c:pt>
              </c:strCache>
            </c:strRef>
          </c:tx>
          <c:spPr>
            <a:ln>
              <a:solidFill>
                <a:sysClr val="windowText" lastClr="000000"/>
              </a:solidFill>
            </a:ln>
          </c:spPr>
          <c:marker>
            <c:symbol val="none"/>
          </c:marker>
          <c:cat>
            <c:numRef>
              <c:f>'4.6'!$M$28:$BF$28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'4.6'!$M$29:$BF$29</c:f>
              <c:numCache>
                <c:formatCode>#,##0.0_ ;\-#,##0.0\ </c:formatCode>
                <c:ptCount val="46"/>
              </c:numCache>
            </c:numRef>
          </c:val>
          <c:smooth val="0"/>
          <c:extLst xmlns:c16r2="http://schemas.microsoft.com/office/drawing/2015/06/chart">
            <c:ext xmlns:c16="http://schemas.microsoft.com/office/drawing/2014/chart" uri="{C3380CC4-5D6E-409C-BE32-E72D297353CC}">
              <c16:uniqueId val="{00000000-83CC-481D-8F2B-58282751720D}"/>
            </c:ext>
          </c:extLst>
        </c:ser>
        <c:ser>
          <c:idx val="3"/>
          <c:order val="1"/>
          <c:tx>
            <c:strRef>
              <c:f>'4.6'!$L$30</c:f>
              <c:strCache>
                <c:ptCount val="1"/>
                <c:pt idx="0">
                  <c:v>Community Renewables</c:v>
                </c:pt>
              </c:strCache>
            </c:strRef>
          </c:tx>
          <c:spPr>
            <a:ln>
              <a:solidFill>
                <a:srgbClr val="E64097"/>
              </a:solidFill>
            </a:ln>
          </c:spPr>
          <c:marker>
            <c:symbol val="none"/>
          </c:marker>
          <c:cat>
            <c:numRef>
              <c:f>'4.6'!$M$28:$BF$28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'4.6'!$M$30:$BF$30</c:f>
              <c:numCache>
                <c:formatCode>_-* #,##0_-;\-* #,##0_-;_-* "-"??_-;_-@_-</c:formatCode>
                <c:ptCount val="46"/>
                <c:pt idx="12" formatCode="#,##0.0_ ;\-#,##0.0\ ">
                  <c:v>0</c:v>
                </c:pt>
                <c:pt idx="13" formatCode="#,##0.0_ ;\-#,##0.0\ ">
                  <c:v>9.4E-2</c:v>
                </c:pt>
                <c:pt idx="14" formatCode="#,##0.0_ ;\-#,##0.0\ ">
                  <c:v>0.222</c:v>
                </c:pt>
                <c:pt idx="15" formatCode="#,##0.0_ ;\-#,##0.0\ ">
                  <c:v>0.36199999999999999</c:v>
                </c:pt>
                <c:pt idx="16" formatCode="#,##0.0_ ;\-#,##0.0\ ">
                  <c:v>0.56200000000000006</c:v>
                </c:pt>
                <c:pt idx="17" formatCode="#,##0.0_ ;\-#,##0.0\ ">
                  <c:v>0.85399999999999998</c:v>
                </c:pt>
                <c:pt idx="18" formatCode="#,##0.0_ ;\-#,##0.0\ ">
                  <c:v>1.2749999999999999</c:v>
                </c:pt>
                <c:pt idx="19" formatCode="#,##0.0_ ;\-#,##0.0\ ">
                  <c:v>1.841</c:v>
                </c:pt>
                <c:pt idx="20" formatCode="#,##0.0_ ;\-#,##0.0\ ">
                  <c:v>2.5049999999999999</c:v>
                </c:pt>
                <c:pt idx="21" formatCode="#,##0.0_ ;\-#,##0.0\ ">
                  <c:v>3.1360000000000001</c:v>
                </c:pt>
                <c:pt idx="22" formatCode="#,##0.0_ ;\-#,##0.0\ ">
                  <c:v>3.6030000000000002</c:v>
                </c:pt>
                <c:pt idx="23" formatCode="#,##0.0_ ;\-#,##0.0\ ">
                  <c:v>3.92</c:v>
                </c:pt>
                <c:pt idx="24" formatCode="#,##0.0_ ;\-#,##0.0\ ">
                  <c:v>4.1900000000000004</c:v>
                </c:pt>
                <c:pt idx="25" formatCode="#,##0.0_ ;\-#,##0.0\ ">
                  <c:v>4.4790000000000001</c:v>
                </c:pt>
                <c:pt idx="26" formatCode="#,##0.0_ ;\-#,##0.0\ ">
                  <c:v>4.8259999999999996</c:v>
                </c:pt>
                <c:pt idx="27" formatCode="#,##0.0_ ;\-#,##0.0\ ">
                  <c:v>5.2469999999999999</c:v>
                </c:pt>
                <c:pt idx="28" formatCode="#,##0.0_ ;\-#,##0.0\ ">
                  <c:v>5.7590000000000003</c:v>
                </c:pt>
                <c:pt idx="29" formatCode="#,##0.0_ ;\-#,##0.0\ ">
                  <c:v>6.383</c:v>
                </c:pt>
                <c:pt idx="30" formatCode="#,##0.0_ ;\-#,##0.0\ ">
                  <c:v>7.1420000000000003</c:v>
                </c:pt>
                <c:pt idx="31" formatCode="#,##0.0_ ;\-#,##0.0\ ">
                  <c:v>8.0630000000000006</c:v>
                </c:pt>
                <c:pt idx="32" formatCode="#,##0.0_ ;\-#,##0.0\ ">
                  <c:v>9.1750000000000007</c:v>
                </c:pt>
                <c:pt idx="33" formatCode="#,##0.0_ ;\-#,##0.0\ ">
                  <c:v>10.51</c:v>
                </c:pt>
                <c:pt idx="34" formatCode="#,##0.0_ ;\-#,##0.0\ ">
                  <c:v>12.096</c:v>
                </c:pt>
                <c:pt idx="35" formatCode="#,##0.0_ ;\-#,##0.0\ ">
                  <c:v>13.954000000000001</c:v>
                </c:pt>
                <c:pt idx="36" formatCode="#,##0.0_ ;\-#,##0.0\ ">
                  <c:v>16.094999999999999</c:v>
                </c:pt>
                <c:pt idx="37" formatCode="#,##0.0_ ;\-#,##0.0\ ">
                  <c:v>18.507000000000001</c:v>
                </c:pt>
                <c:pt idx="38" formatCode="#,##0.0_ ;\-#,##0.0\ ">
                  <c:v>21.044</c:v>
                </c:pt>
                <c:pt idx="39" formatCode="#,##0.0_ ;\-#,##0.0\ ">
                  <c:v>23.716999999999999</c:v>
                </c:pt>
                <c:pt idx="40" formatCode="#,##0.0_ ;\-#,##0.0\ ">
                  <c:v>26.065999999999999</c:v>
                </c:pt>
                <c:pt idx="41" formatCode="#,##0.0_ ;\-#,##0.0\ ">
                  <c:v>28.427</c:v>
                </c:pt>
                <c:pt idx="42" formatCode="#,##0.0_ ;\-#,##0.0\ ">
                  <c:v>30.672999999999998</c:v>
                </c:pt>
                <c:pt idx="43" formatCode="#,##0.0_ ;\-#,##0.0\ ">
                  <c:v>31.722000000000001</c:v>
                </c:pt>
                <c:pt idx="44" formatCode="#,##0.0_ ;\-#,##0.0\ ">
                  <c:v>31.399000000000001</c:v>
                </c:pt>
                <c:pt idx="45" formatCode="#,##0.0_ ;\-#,##0.0\ ">
                  <c:v>31.010999999999999</c:v>
                </c:pt>
              </c:numCache>
            </c:numRef>
          </c:val>
          <c:smooth val="0"/>
          <c:extLst xmlns:c16r2="http://schemas.microsoft.com/office/drawing/2015/06/chart">
            <c:ext xmlns:c16="http://schemas.microsoft.com/office/drawing/2014/chart" uri="{C3380CC4-5D6E-409C-BE32-E72D297353CC}">
              <c16:uniqueId val="{00000001-83CC-481D-8F2B-58282751720D}"/>
            </c:ext>
          </c:extLst>
        </c:ser>
        <c:ser>
          <c:idx val="4"/>
          <c:order val="2"/>
          <c:tx>
            <c:strRef>
              <c:f>'4.6'!$L$31</c:f>
              <c:strCache>
                <c:ptCount val="1"/>
                <c:pt idx="0">
                  <c:v>Two Degrees</c:v>
                </c:pt>
              </c:strCache>
            </c:strRef>
          </c:tx>
          <c:spPr>
            <a:ln>
              <a:solidFill>
                <a:srgbClr val="78A22F"/>
              </a:solidFill>
            </a:ln>
          </c:spPr>
          <c:marker>
            <c:symbol val="none"/>
          </c:marker>
          <c:cat>
            <c:numRef>
              <c:f>'4.6'!$M$28:$BF$28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'4.6'!$M$31:$BF$31</c:f>
              <c:numCache>
                <c:formatCode>_-* #,##0_-;\-* #,##0_-;_-* "-"??_-;_-@_-</c:formatCode>
                <c:ptCount val="46"/>
                <c:pt idx="12" formatCode="#,##0.0_ ;\-#,##0.0\ ">
                  <c:v>0</c:v>
                </c:pt>
                <c:pt idx="13" formatCode="#,##0.0_ ;\-#,##0.0\ ">
                  <c:v>9.4E-2</c:v>
                </c:pt>
                <c:pt idx="14" formatCode="#,##0.0_ ;\-#,##0.0\ ">
                  <c:v>0.161</c:v>
                </c:pt>
                <c:pt idx="15" formatCode="#,##0.0_ ;\-#,##0.0\ ">
                  <c:v>0.23499999999999999</c:v>
                </c:pt>
                <c:pt idx="16" formatCode="#,##0.0_ ;\-#,##0.0\ ">
                  <c:v>0.31900000000000001</c:v>
                </c:pt>
                <c:pt idx="17" formatCode="#,##0.0_ ;\-#,##0.0\ ">
                  <c:v>0.41599999999999998</c:v>
                </c:pt>
                <c:pt idx="18" formatCode="#,##0.0_ ;\-#,##0.0\ ">
                  <c:v>0.52900000000000003</c:v>
                </c:pt>
                <c:pt idx="19" formatCode="#,##0.0_ ;\-#,##0.0\ ">
                  <c:v>0.66100000000000003</c:v>
                </c:pt>
                <c:pt idx="20" formatCode="#,##0.0_ ;\-#,##0.0\ ">
                  <c:v>0.81599999999999995</c:v>
                </c:pt>
                <c:pt idx="21" formatCode="#,##0.0_ ;\-#,##0.0\ ">
                  <c:v>1.0049999999999999</c:v>
                </c:pt>
                <c:pt idx="22" formatCode="#,##0.0_ ;\-#,##0.0\ ">
                  <c:v>1.232</c:v>
                </c:pt>
                <c:pt idx="23" formatCode="#,##0.0_ ;\-#,##0.0\ ">
                  <c:v>1.504</c:v>
                </c:pt>
                <c:pt idx="24" formatCode="#,##0.0_ ;\-#,##0.0\ ">
                  <c:v>1.8340000000000001</c:v>
                </c:pt>
                <c:pt idx="25" formatCode="#,##0.0_ ;\-#,##0.0\ ">
                  <c:v>2.2320000000000002</c:v>
                </c:pt>
                <c:pt idx="26" formatCode="#,##0.0_ ;\-#,##0.0\ ">
                  <c:v>2.7149999999999999</c:v>
                </c:pt>
                <c:pt idx="27" formatCode="#,##0.0_ ;\-#,##0.0\ ">
                  <c:v>3.2989999999999999</c:v>
                </c:pt>
                <c:pt idx="28" formatCode="#,##0.0_ ;\-#,##0.0\ ">
                  <c:v>3.9990000000000001</c:v>
                </c:pt>
                <c:pt idx="29" formatCode="#,##0.0_ ;\-#,##0.0\ ">
                  <c:v>4.835</c:v>
                </c:pt>
                <c:pt idx="30" formatCode="#,##0.0_ ;\-#,##0.0\ ">
                  <c:v>5.8220000000000001</c:v>
                </c:pt>
                <c:pt idx="31" formatCode="#,##0.0_ ;\-#,##0.0\ ">
                  <c:v>6.9749999999999996</c:v>
                </c:pt>
                <c:pt idx="32" formatCode="#,##0.0_ ;\-#,##0.0\ ">
                  <c:v>8.3140000000000001</c:v>
                </c:pt>
                <c:pt idx="33" formatCode="#,##0.0_ ;\-#,##0.0\ ">
                  <c:v>9.8580000000000005</c:v>
                </c:pt>
                <c:pt idx="34" formatCode="#,##0.0_ ;\-#,##0.0\ ">
                  <c:v>11.625999999999999</c:v>
                </c:pt>
                <c:pt idx="35" formatCode="#,##0.0_ ;\-#,##0.0\ ">
                  <c:v>13.635</c:v>
                </c:pt>
                <c:pt idx="36" formatCode="#,##0.0_ ;\-#,##0.0\ ">
                  <c:v>15.895</c:v>
                </c:pt>
                <c:pt idx="37" formatCode="#,##0.0_ ;\-#,##0.0\ ">
                  <c:v>18.399999999999999</c:v>
                </c:pt>
                <c:pt idx="38" formatCode="#,##0.0_ ;\-#,##0.0\ ">
                  <c:v>21.093</c:v>
                </c:pt>
                <c:pt idx="39" formatCode="#,##0.0_ ;\-#,##0.0\ ">
                  <c:v>23.795000000000002</c:v>
                </c:pt>
                <c:pt idx="40" formatCode="#,##0.0_ ;\-#,##0.0\ ">
                  <c:v>26.344000000000001</c:v>
                </c:pt>
                <c:pt idx="41" formatCode="#,##0.0_ ;\-#,##0.0\ ">
                  <c:v>28.715</c:v>
                </c:pt>
                <c:pt idx="42" formatCode="#,##0.0_ ;\-#,##0.0\ ">
                  <c:v>31.024999999999999</c:v>
                </c:pt>
                <c:pt idx="43" formatCode="#,##0.0_ ;\-#,##0.0\ ">
                  <c:v>32.4</c:v>
                </c:pt>
                <c:pt idx="44" formatCode="#,##0.0_ ;\-#,##0.0\ ">
                  <c:v>32.159999999999997</c:v>
                </c:pt>
                <c:pt idx="45" formatCode="#,##0.0_ ;\-#,##0.0\ ">
                  <c:v>31.853999999999999</c:v>
                </c:pt>
              </c:numCache>
            </c:numRef>
          </c:val>
          <c:smooth val="0"/>
          <c:extLst xmlns:c16r2="http://schemas.microsoft.com/office/drawing/2015/06/chart">
            <c:ext xmlns:c16="http://schemas.microsoft.com/office/drawing/2014/chart" uri="{C3380CC4-5D6E-409C-BE32-E72D297353CC}">
              <c16:uniqueId val="{00000002-83CC-481D-8F2B-58282751720D}"/>
            </c:ext>
          </c:extLst>
        </c:ser>
        <c:ser>
          <c:idx val="0"/>
          <c:order val="3"/>
          <c:tx>
            <c:strRef>
              <c:f>'4.6'!$L$32</c:f>
              <c:strCache>
                <c:ptCount val="1"/>
                <c:pt idx="0">
                  <c:v>Steady Progression</c:v>
                </c:pt>
              </c:strCache>
            </c:strRef>
          </c:tx>
          <c:spPr>
            <a:ln>
              <a:solidFill>
                <a:srgbClr val="FFC222"/>
              </a:solidFill>
            </a:ln>
          </c:spPr>
          <c:marker>
            <c:symbol val="none"/>
          </c:marker>
          <c:cat>
            <c:numRef>
              <c:f>'4.6'!$M$28:$BF$28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'4.6'!$M$32:$BF$32</c:f>
              <c:numCache>
                <c:formatCode>_-* #,##0_-;\-* #,##0_-;_-* "-"??_-;_-@_-</c:formatCode>
                <c:ptCount val="46"/>
                <c:pt idx="12" formatCode="#,##0.0_ ;\-#,##0.0\ ">
                  <c:v>0</c:v>
                </c:pt>
                <c:pt idx="13" formatCode="#,##0.0_ ;\-#,##0.0\ ">
                  <c:v>9.5000000000000001E-2</c:v>
                </c:pt>
                <c:pt idx="14" formatCode="#,##0.0_ ;\-#,##0.0\ ">
                  <c:v>0.127</c:v>
                </c:pt>
                <c:pt idx="15" formatCode="#,##0.0_ ;\-#,##0.0\ ">
                  <c:v>0.16600000000000001</c:v>
                </c:pt>
                <c:pt idx="16" formatCode="#,##0.0_ ;\-#,##0.0\ ">
                  <c:v>0.20799999999999999</c:v>
                </c:pt>
                <c:pt idx="17" formatCode="#,##0.0_ ;\-#,##0.0\ ">
                  <c:v>0.255</c:v>
                </c:pt>
                <c:pt idx="18" formatCode="#,##0.0_ ;\-#,##0.0\ ">
                  <c:v>0.31</c:v>
                </c:pt>
                <c:pt idx="19" formatCode="#,##0.0_ ;\-#,##0.0\ ">
                  <c:v>0.373</c:v>
                </c:pt>
                <c:pt idx="20" formatCode="#,##0.0_ ;\-#,##0.0\ ">
                  <c:v>0.44800000000000001</c:v>
                </c:pt>
                <c:pt idx="21" formatCode="#,##0.0_ ;\-#,##0.0\ ">
                  <c:v>0.54100000000000004</c:v>
                </c:pt>
                <c:pt idx="22" formatCode="#,##0.0_ ;\-#,##0.0\ ">
                  <c:v>0.65500000000000003</c:v>
                </c:pt>
                <c:pt idx="23" formatCode="#,##0.0_ ;\-#,##0.0\ ">
                  <c:v>0.79600000000000004</c:v>
                </c:pt>
                <c:pt idx="24" formatCode="#,##0.0_ ;\-#,##0.0\ ">
                  <c:v>0.96899999999999997</c:v>
                </c:pt>
                <c:pt idx="25" formatCode="#,##0.0_ ;\-#,##0.0\ ">
                  <c:v>1.181</c:v>
                </c:pt>
                <c:pt idx="26" formatCode="#,##0.0_ ;\-#,##0.0\ ">
                  <c:v>1.4379999999999999</c:v>
                </c:pt>
                <c:pt idx="27" formatCode="#,##0.0_ ;\-#,##0.0\ ">
                  <c:v>1.7430000000000001</c:v>
                </c:pt>
                <c:pt idx="28" formatCode="#,##0.0_ ;\-#,##0.0\ ">
                  <c:v>2.09</c:v>
                </c:pt>
                <c:pt idx="29" formatCode="#,##0.0_ ;\-#,##0.0\ ">
                  <c:v>2.468</c:v>
                </c:pt>
                <c:pt idx="30" formatCode="#,##0.0_ ;\-#,##0.0\ ">
                  <c:v>2.8580000000000001</c:v>
                </c:pt>
                <c:pt idx="31" formatCode="#,##0.0_ ;\-#,##0.0\ ">
                  <c:v>3.242</c:v>
                </c:pt>
                <c:pt idx="32" formatCode="#,##0.0_ ;\-#,##0.0\ ">
                  <c:v>3.6080000000000001</c:v>
                </c:pt>
                <c:pt idx="33" formatCode="#,##0.0_ ;\-#,##0.0\ ">
                  <c:v>3.9580000000000002</c:v>
                </c:pt>
                <c:pt idx="34" formatCode="#,##0.0_ ;\-#,##0.0\ ">
                  <c:v>4.2990000000000004</c:v>
                </c:pt>
                <c:pt idx="35" formatCode="#,##0.0_ ;\-#,##0.0\ ">
                  <c:v>4.649</c:v>
                </c:pt>
                <c:pt idx="36" formatCode="#,##0.0_ ;\-#,##0.0\ ">
                  <c:v>5.0220000000000002</c:v>
                </c:pt>
                <c:pt idx="37" formatCode="#,##0.0_ ;\-#,##0.0\ ">
                  <c:v>5.4349999999999996</c:v>
                </c:pt>
                <c:pt idx="38" formatCode="#,##0.0_ ;\-#,##0.0\ ">
                  <c:v>5.9020000000000001</c:v>
                </c:pt>
                <c:pt idx="39" formatCode="#,##0.0_ ;\-#,##0.0\ ">
                  <c:v>6.4340000000000002</c:v>
                </c:pt>
                <c:pt idx="40" formatCode="#,##0.0_ ;\-#,##0.0\ ">
                  <c:v>7.0419999999999998</c:v>
                </c:pt>
                <c:pt idx="41" formatCode="#,##0.0_ ;\-#,##0.0\ ">
                  <c:v>7.7380000000000004</c:v>
                </c:pt>
                <c:pt idx="42" formatCode="#,##0.0_ ;\-#,##0.0\ ">
                  <c:v>8.5299999999999994</c:v>
                </c:pt>
                <c:pt idx="43" formatCode="#,##0.0_ ;\-#,##0.0\ ">
                  <c:v>9.4280000000000008</c:v>
                </c:pt>
                <c:pt idx="44" formatCode="#,##0.0_ ;\-#,##0.0\ ">
                  <c:v>10.439</c:v>
                </c:pt>
                <c:pt idx="45" formatCode="#,##0.0_ ;\-#,##0.0\ ">
                  <c:v>11.565</c:v>
                </c:pt>
              </c:numCache>
            </c:numRef>
          </c:val>
          <c:smooth val="0"/>
          <c:extLst xmlns:c16r2="http://schemas.microsoft.com/office/drawing/2015/06/chart">
            <c:ext xmlns:c16="http://schemas.microsoft.com/office/drawing/2014/chart" uri="{C3380CC4-5D6E-409C-BE32-E72D297353CC}">
              <c16:uniqueId val="{00000003-83CC-481D-8F2B-58282751720D}"/>
            </c:ext>
          </c:extLst>
        </c:ser>
        <c:ser>
          <c:idx val="1"/>
          <c:order val="4"/>
          <c:tx>
            <c:strRef>
              <c:f>'4.6'!$L$33</c:f>
              <c:strCache>
                <c:ptCount val="1"/>
                <c:pt idx="0">
                  <c:v>Consumer Evolution</c:v>
                </c:pt>
              </c:strCache>
            </c:strRef>
          </c:tx>
          <c:spPr>
            <a:ln>
              <a:solidFill>
                <a:srgbClr val="1D1160"/>
              </a:solidFill>
            </a:ln>
          </c:spPr>
          <c:marker>
            <c:symbol val="none"/>
          </c:marker>
          <c:cat>
            <c:numRef>
              <c:f>'4.6'!$M$28:$BF$28</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'4.6'!$M$33:$BF$33</c:f>
              <c:numCache>
                <c:formatCode>_-* #,##0_-;\-* #,##0_-;_-* "-"??_-;_-@_-</c:formatCode>
                <c:ptCount val="46"/>
                <c:pt idx="12" formatCode="#,##0.0_ ;\-#,##0.0\ ">
                  <c:v>0</c:v>
                </c:pt>
                <c:pt idx="13" formatCode="#,##0.0_ ;\-#,##0.0\ ">
                  <c:v>9.5000000000000001E-2</c:v>
                </c:pt>
                <c:pt idx="14" formatCode="#,##0.0_ ;\-#,##0.0\ ">
                  <c:v>0.12</c:v>
                </c:pt>
                <c:pt idx="15" formatCode="#,##0.0_ ;\-#,##0.0\ ">
                  <c:v>0.155</c:v>
                </c:pt>
                <c:pt idx="16" formatCode="#,##0.0_ ;\-#,##0.0\ ">
                  <c:v>0.19</c:v>
                </c:pt>
                <c:pt idx="17" formatCode="#,##0.0_ ;\-#,##0.0\ ">
                  <c:v>0.22800000000000001</c:v>
                </c:pt>
                <c:pt idx="18" formatCode="#,##0.0_ ;\-#,##0.0\ ">
                  <c:v>0.26700000000000002</c:v>
                </c:pt>
                <c:pt idx="19" formatCode="#,##0.0_ ;\-#,##0.0\ ">
                  <c:v>0.31</c:v>
                </c:pt>
                <c:pt idx="20" formatCode="#,##0.0_ ;\-#,##0.0\ ">
                  <c:v>0.35599999999999998</c:v>
                </c:pt>
                <c:pt idx="21" formatCode="#,##0.0_ ;\-#,##0.0\ ">
                  <c:v>0.40799999999999997</c:v>
                </c:pt>
                <c:pt idx="22" formatCode="#,##0.0_ ;\-#,##0.0\ ">
                  <c:v>0.46600000000000003</c:v>
                </c:pt>
                <c:pt idx="23" formatCode="#,##0.0_ ;\-#,##0.0\ ">
                  <c:v>0.52900000000000003</c:v>
                </c:pt>
                <c:pt idx="24" formatCode="#,##0.0_ ;\-#,##0.0\ ">
                  <c:v>0.6</c:v>
                </c:pt>
                <c:pt idx="25" formatCode="#,##0.0_ ;\-#,##0.0\ ">
                  <c:v>0.68100000000000005</c:v>
                </c:pt>
                <c:pt idx="26" formatCode="#,##0.0_ ;\-#,##0.0\ ">
                  <c:v>0.77200000000000002</c:v>
                </c:pt>
                <c:pt idx="27" formatCode="#,##0.0_ ;\-#,##0.0\ ">
                  <c:v>0.876</c:v>
                </c:pt>
                <c:pt idx="28" formatCode="#,##0.0_ ;\-#,##0.0\ ">
                  <c:v>0.995</c:v>
                </c:pt>
                <c:pt idx="29" formatCode="#,##0.0_ ;\-#,##0.0\ ">
                  <c:v>1.133</c:v>
                </c:pt>
                <c:pt idx="30" formatCode="#,##0.0_ ;\-#,##0.0\ ">
                  <c:v>1.292</c:v>
                </c:pt>
                <c:pt idx="31" formatCode="#,##0.0_ ;\-#,##0.0\ ">
                  <c:v>1.4770000000000001</c:v>
                </c:pt>
                <c:pt idx="32" formatCode="#,##0.0_ ;\-#,##0.0\ ">
                  <c:v>1.6930000000000001</c:v>
                </c:pt>
                <c:pt idx="33" formatCode="#,##0.0_ ;\-#,##0.0\ ">
                  <c:v>1.944</c:v>
                </c:pt>
                <c:pt idx="34" formatCode="#,##0.0_ ;\-#,##0.0\ ">
                  <c:v>2.2370000000000001</c:v>
                </c:pt>
                <c:pt idx="35" formatCode="#,##0.0_ ;\-#,##0.0\ ">
                  <c:v>2.5790000000000002</c:v>
                </c:pt>
                <c:pt idx="36" formatCode="#,##0.0_ ;\-#,##0.0\ ">
                  <c:v>2.9769999999999999</c:v>
                </c:pt>
                <c:pt idx="37" formatCode="#,##0.0_ ;\-#,##0.0\ ">
                  <c:v>3.4390000000000001</c:v>
                </c:pt>
                <c:pt idx="38" formatCode="#,##0.0_ ;\-#,##0.0\ ">
                  <c:v>3.9750000000000001</c:v>
                </c:pt>
                <c:pt idx="39" formatCode="#,##0.0_ ;\-#,##0.0\ ">
                  <c:v>4.593</c:v>
                </c:pt>
                <c:pt idx="40" formatCode="#,##0.0_ ;\-#,##0.0\ ">
                  <c:v>5.3019999999999996</c:v>
                </c:pt>
                <c:pt idx="41" formatCode="#,##0.0_ ;\-#,##0.0\ ">
                  <c:v>6.11</c:v>
                </c:pt>
                <c:pt idx="42" formatCode="#,##0.0_ ;\-#,##0.0\ ">
                  <c:v>7.024</c:v>
                </c:pt>
                <c:pt idx="43" formatCode="#,##0.0_ ;\-#,##0.0\ ">
                  <c:v>8.0500000000000007</c:v>
                </c:pt>
                <c:pt idx="44" formatCode="#,##0.0_ ;\-#,##0.0\ ">
                  <c:v>9.1920000000000002</c:v>
                </c:pt>
                <c:pt idx="45" formatCode="#,##0.0_ ;\-#,##0.0\ ">
                  <c:v>10.45</c:v>
                </c:pt>
              </c:numCache>
            </c:numRef>
          </c:val>
          <c:smooth val="0"/>
          <c:extLst xmlns:c16r2="http://schemas.microsoft.com/office/drawing/2015/06/chart">
            <c:ext xmlns:c16="http://schemas.microsoft.com/office/drawing/2014/chart" uri="{C3380CC4-5D6E-409C-BE32-E72D297353CC}">
              <c16:uniqueId val="{00000004-83CC-481D-8F2B-58282751720D}"/>
            </c:ext>
          </c:extLst>
        </c:ser>
        <c:dLbls>
          <c:showLegendKey val="0"/>
          <c:showVal val="0"/>
          <c:showCatName val="0"/>
          <c:showSerName val="0"/>
          <c:showPercent val="0"/>
          <c:showBubbleSize val="0"/>
        </c:dLbls>
        <c:marker val="1"/>
        <c:smooth val="0"/>
        <c:axId val="124462976"/>
        <c:axId val="124464512"/>
      </c:lineChart>
      <c:dateAx>
        <c:axId val="124462976"/>
        <c:scaling>
          <c:orientation val="minMax"/>
        </c:scaling>
        <c:delete val="0"/>
        <c:axPos val="b"/>
        <c:numFmt formatCode="yyyy" sourceLinked="1"/>
        <c:majorTickMark val="out"/>
        <c:minorTickMark val="out"/>
        <c:tickLblPos val="nextTo"/>
        <c:txPr>
          <a:bodyPr rot="0" vert="horz"/>
          <a:lstStyle/>
          <a:p>
            <a:pPr>
              <a:defRPr/>
            </a:pPr>
            <a:endParaRPr lang="en-US"/>
          </a:p>
        </c:txPr>
        <c:crossAx val="124464512"/>
        <c:crosses val="autoZero"/>
        <c:auto val="1"/>
        <c:lblOffset val="100"/>
        <c:baseTimeUnit val="years"/>
        <c:majorUnit val="5"/>
        <c:minorUnit val="5"/>
        <c:minorTimeUnit val="years"/>
      </c:dateAx>
      <c:valAx>
        <c:axId val="124464512"/>
        <c:scaling>
          <c:orientation val="minMax"/>
          <c:max val="40"/>
        </c:scaling>
        <c:delete val="0"/>
        <c:axPos val="l"/>
        <c:majorGridlines>
          <c:spPr>
            <a:ln>
              <a:solidFill>
                <a:sysClr val="window" lastClr="FFFFFF">
                  <a:lumMod val="75000"/>
                </a:sysClr>
              </a:solidFill>
            </a:ln>
          </c:spPr>
        </c:majorGridlines>
        <c:title>
          <c:tx>
            <c:strRef>
              <c:f>'4.6'!$L$27</c:f>
              <c:strCache>
                <c:ptCount val="1"/>
                <c:pt idx="0">
                  <c:v>Commercial Road Transport Total (TWh)</c:v>
                </c:pt>
              </c:strCache>
            </c:strRef>
          </c:tx>
          <c:layout>
            <c:manualLayout>
              <c:xMode val="edge"/>
              <c:yMode val="edge"/>
              <c:x val="1.4207012116524878E-2"/>
              <c:y val="0.10775041756144119"/>
            </c:manualLayout>
          </c:layout>
          <c:overlay val="0"/>
          <c:txPr>
            <a:bodyPr rot="-5400000" vert="horz"/>
            <a:lstStyle/>
            <a:p>
              <a:pPr>
                <a:defRPr/>
              </a:pPr>
              <a:endParaRPr lang="en-US"/>
            </a:p>
          </c:txPr>
        </c:title>
        <c:numFmt formatCode="0" sourceLinked="0"/>
        <c:majorTickMark val="out"/>
        <c:minorTickMark val="none"/>
        <c:tickLblPos val="nextTo"/>
        <c:crossAx val="124462976"/>
        <c:crosses val="autoZero"/>
        <c:crossBetween val="between"/>
        <c:majorUnit val="10"/>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820775470817063E-2"/>
          <c:y val="4.7599226945506411E-2"/>
          <c:w val="0.8705093824318445"/>
          <c:h val="0.78804503603116915"/>
        </c:manualLayout>
      </c:layout>
      <c:lineChart>
        <c:grouping val="standard"/>
        <c:varyColors val="0"/>
        <c:ser>
          <c:idx val="2"/>
          <c:order val="0"/>
          <c:tx>
            <c:strRef>
              <c:f>'CP4'!$L$8</c:f>
              <c:strCache>
                <c:ptCount val="1"/>
                <c:pt idx="0">
                  <c:v>History</c:v>
                </c:pt>
              </c:strCache>
            </c:strRef>
          </c:tx>
          <c:spPr>
            <a:ln>
              <a:solidFill>
                <a:schemeClr val="tx1"/>
              </a:solidFill>
            </a:ln>
          </c:spPr>
          <c:marker>
            <c:symbol val="none"/>
          </c:marker>
          <c:cat>
            <c:numRef>
              <c:f>'CP4'!$M$7:$BA$7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'CP4'!$M$8:$AL$8</c:f>
              <c:numCache>
                <c:formatCode>0.0</c:formatCode>
                <c:ptCount val="26"/>
                <c:pt idx="0">
                  <c:v>85.2</c:v>
                </c:pt>
                <c:pt idx="1">
                  <c:v>115</c:v>
                </c:pt>
                <c:pt idx="2">
                  <c:v>114.4</c:v>
                </c:pt>
                <c:pt idx="3">
                  <c:v>107.9</c:v>
                </c:pt>
                <c:pt idx="4">
                  <c:v>99.2</c:v>
                </c:pt>
                <c:pt idx="5">
                  <c:v>53.45</c:v>
                </c:pt>
                <c:pt idx="6">
                  <c:v>45.15</c:v>
                </c:pt>
                <c:pt idx="7">
                  <c:v>49.7</c:v>
                </c:pt>
              </c:numCache>
            </c:numRef>
          </c:val>
          <c:smooth val="0"/>
          <c:extLst xmlns:c16r2="http://schemas.microsoft.com/office/drawing/2015/06/chart">
            <c:ext xmlns:c16="http://schemas.microsoft.com/office/drawing/2014/chart" uri="{C3380CC4-5D6E-409C-BE32-E72D297353CC}">
              <c16:uniqueId val="{00000003-1462-4BDD-8D0D-C3B5163D0748}"/>
            </c:ext>
          </c:extLst>
        </c:ser>
        <c:ser>
          <c:idx val="3"/>
          <c:order val="1"/>
          <c:tx>
            <c:strRef>
              <c:f>'CP4'!$L$9</c:f>
              <c:strCache>
                <c:ptCount val="1"/>
                <c:pt idx="0">
                  <c:v>High Case</c:v>
                </c:pt>
              </c:strCache>
            </c:strRef>
          </c:tx>
          <c:spPr>
            <a:ln>
              <a:solidFill>
                <a:srgbClr val="FF0000"/>
              </a:solidFill>
            </a:ln>
          </c:spPr>
          <c:marker>
            <c:symbol val="none"/>
          </c:marker>
          <c:cat>
            <c:numRef>
              <c:f>'CP4'!$M$7:$BA$7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'CP4'!$M$9:$BA$9</c:f>
              <c:numCache>
                <c:formatCode>0.0</c:formatCode>
                <c:ptCount val="41"/>
                <c:pt idx="7">
                  <c:v>52.09</c:v>
                </c:pt>
                <c:pt idx="8">
                  <c:v>51.94</c:v>
                </c:pt>
                <c:pt idx="9">
                  <c:v>54.48</c:v>
                </c:pt>
                <c:pt idx="10">
                  <c:v>59.59</c:v>
                </c:pt>
                <c:pt idx="11">
                  <c:v>64.599999999999994</c:v>
                </c:pt>
                <c:pt idx="12">
                  <c:v>69.31</c:v>
                </c:pt>
                <c:pt idx="13">
                  <c:v>73.52</c:v>
                </c:pt>
                <c:pt idx="14">
                  <c:v>77.36</c:v>
                </c:pt>
                <c:pt idx="15">
                  <c:v>80.400000000000006</c:v>
                </c:pt>
                <c:pt idx="16">
                  <c:v>82.87</c:v>
                </c:pt>
                <c:pt idx="17">
                  <c:v>84.89</c:v>
                </c:pt>
                <c:pt idx="18">
                  <c:v>86.76</c:v>
                </c:pt>
                <c:pt idx="19">
                  <c:v>88.64</c:v>
                </c:pt>
                <c:pt idx="20">
                  <c:v>90.53</c:v>
                </c:pt>
                <c:pt idx="21">
                  <c:v>92.26</c:v>
                </c:pt>
                <c:pt idx="22">
                  <c:v>93.67</c:v>
                </c:pt>
                <c:pt idx="23">
                  <c:v>94.59</c:v>
                </c:pt>
                <c:pt idx="24">
                  <c:v>95.07</c:v>
                </c:pt>
                <c:pt idx="25">
                  <c:v>95.36</c:v>
                </c:pt>
                <c:pt idx="26">
                  <c:v>95.74</c:v>
                </c:pt>
                <c:pt idx="27">
                  <c:v>96.23</c:v>
                </c:pt>
                <c:pt idx="28">
                  <c:v>96.73</c:v>
                </c:pt>
                <c:pt idx="29">
                  <c:v>97.22</c:v>
                </c:pt>
                <c:pt idx="30">
                  <c:v>97.72</c:v>
                </c:pt>
                <c:pt idx="31">
                  <c:v>98.22</c:v>
                </c:pt>
                <c:pt idx="32">
                  <c:v>98.72</c:v>
                </c:pt>
                <c:pt idx="33">
                  <c:v>99.23</c:v>
                </c:pt>
                <c:pt idx="34">
                  <c:v>99.74</c:v>
                </c:pt>
                <c:pt idx="35">
                  <c:v>100.25</c:v>
                </c:pt>
                <c:pt idx="36">
                  <c:v>100.76</c:v>
                </c:pt>
                <c:pt idx="37">
                  <c:v>101.28</c:v>
                </c:pt>
                <c:pt idx="38">
                  <c:v>101.8</c:v>
                </c:pt>
                <c:pt idx="39">
                  <c:v>102.32</c:v>
                </c:pt>
                <c:pt idx="40">
                  <c:v>102.58</c:v>
                </c:pt>
              </c:numCache>
            </c:numRef>
          </c:val>
          <c:smooth val="0"/>
          <c:extLst xmlns:c16r2="http://schemas.microsoft.com/office/drawing/2015/06/chart">
            <c:ext xmlns:c16="http://schemas.microsoft.com/office/drawing/2014/chart" uri="{C3380CC4-5D6E-409C-BE32-E72D297353CC}">
              <c16:uniqueId val="{00000000-1462-4BDD-8D0D-C3B5163D0748}"/>
            </c:ext>
          </c:extLst>
        </c:ser>
        <c:ser>
          <c:idx val="4"/>
          <c:order val="2"/>
          <c:tx>
            <c:strRef>
              <c:f>'CP4'!$L$10</c:f>
              <c:strCache>
                <c:ptCount val="1"/>
                <c:pt idx="0">
                  <c:v>Base Case</c:v>
                </c:pt>
              </c:strCache>
            </c:strRef>
          </c:tx>
          <c:marker>
            <c:symbol val="none"/>
          </c:marker>
          <c:cat>
            <c:numRef>
              <c:f>'CP4'!$M$7:$BA$7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'CP4'!$M$10:$BA$10</c:f>
              <c:numCache>
                <c:formatCode>0.0</c:formatCode>
                <c:ptCount val="41"/>
                <c:pt idx="7">
                  <c:v>52.09</c:v>
                </c:pt>
                <c:pt idx="8">
                  <c:v>51.56</c:v>
                </c:pt>
                <c:pt idx="9">
                  <c:v>53.54</c:v>
                </c:pt>
                <c:pt idx="10">
                  <c:v>57.94</c:v>
                </c:pt>
                <c:pt idx="11">
                  <c:v>62.08</c:v>
                </c:pt>
                <c:pt idx="12">
                  <c:v>65.58</c:v>
                </c:pt>
                <c:pt idx="13">
                  <c:v>68.150000000000006</c:v>
                </c:pt>
                <c:pt idx="14">
                  <c:v>70.02</c:v>
                </c:pt>
                <c:pt idx="15">
                  <c:v>71.08</c:v>
                </c:pt>
                <c:pt idx="16">
                  <c:v>71.709999999999994</c:v>
                </c:pt>
                <c:pt idx="17">
                  <c:v>72.209999999999994</c:v>
                </c:pt>
                <c:pt idx="18">
                  <c:v>72.84</c:v>
                </c:pt>
                <c:pt idx="19">
                  <c:v>73.59</c:v>
                </c:pt>
                <c:pt idx="20">
                  <c:v>74.31</c:v>
                </c:pt>
                <c:pt idx="21">
                  <c:v>74.89</c:v>
                </c:pt>
                <c:pt idx="22">
                  <c:v>75.27</c:v>
                </c:pt>
                <c:pt idx="23">
                  <c:v>75.42</c:v>
                </c:pt>
                <c:pt idx="24">
                  <c:v>75.36</c:v>
                </c:pt>
                <c:pt idx="25">
                  <c:v>75.14</c:v>
                </c:pt>
                <c:pt idx="26">
                  <c:v>74.89</c:v>
                </c:pt>
                <c:pt idx="27">
                  <c:v>74.61</c:v>
                </c:pt>
                <c:pt idx="28">
                  <c:v>74.34</c:v>
                </c:pt>
                <c:pt idx="29">
                  <c:v>74.069999999999993</c:v>
                </c:pt>
                <c:pt idx="30">
                  <c:v>73.790000000000006</c:v>
                </c:pt>
                <c:pt idx="31">
                  <c:v>73.52</c:v>
                </c:pt>
                <c:pt idx="32">
                  <c:v>73.25</c:v>
                </c:pt>
                <c:pt idx="33">
                  <c:v>72.98</c:v>
                </c:pt>
                <c:pt idx="34">
                  <c:v>72.72</c:v>
                </c:pt>
                <c:pt idx="35">
                  <c:v>72.45</c:v>
                </c:pt>
                <c:pt idx="36">
                  <c:v>72.180000000000007</c:v>
                </c:pt>
                <c:pt idx="37">
                  <c:v>71.92</c:v>
                </c:pt>
                <c:pt idx="38">
                  <c:v>71.650000000000006</c:v>
                </c:pt>
                <c:pt idx="39">
                  <c:v>71.39</c:v>
                </c:pt>
                <c:pt idx="40">
                  <c:v>71.260000000000005</c:v>
                </c:pt>
              </c:numCache>
            </c:numRef>
          </c:val>
          <c:smooth val="0"/>
          <c:extLst xmlns:c16r2="http://schemas.microsoft.com/office/drawing/2015/06/chart">
            <c:ext xmlns:c16="http://schemas.microsoft.com/office/drawing/2014/chart" uri="{C3380CC4-5D6E-409C-BE32-E72D297353CC}">
              <c16:uniqueId val="{00000001-1462-4BDD-8D0D-C3B5163D0748}"/>
            </c:ext>
          </c:extLst>
        </c:ser>
        <c:ser>
          <c:idx val="5"/>
          <c:order val="3"/>
          <c:tx>
            <c:strRef>
              <c:f>'CP4'!$L$11</c:f>
              <c:strCache>
                <c:ptCount val="1"/>
                <c:pt idx="0">
                  <c:v>Low Case</c:v>
                </c:pt>
              </c:strCache>
            </c:strRef>
          </c:tx>
          <c:marker>
            <c:symbol val="none"/>
          </c:marker>
          <c:cat>
            <c:numRef>
              <c:f>'CP4'!$M$7:$BA$7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'CP4'!$M$11:$BA$11</c:f>
              <c:numCache>
                <c:formatCode>0.0</c:formatCode>
                <c:ptCount val="41"/>
                <c:pt idx="7">
                  <c:v>52.09</c:v>
                </c:pt>
                <c:pt idx="8">
                  <c:v>51.21</c:v>
                </c:pt>
                <c:pt idx="9">
                  <c:v>52.57</c:v>
                </c:pt>
                <c:pt idx="10">
                  <c:v>55.94</c:v>
                </c:pt>
                <c:pt idx="11">
                  <c:v>58.59</c:v>
                </c:pt>
                <c:pt idx="12">
                  <c:v>60.25</c:v>
                </c:pt>
                <c:pt idx="13">
                  <c:v>60.8</c:v>
                </c:pt>
                <c:pt idx="14">
                  <c:v>60.65</c:v>
                </c:pt>
                <c:pt idx="15">
                  <c:v>60.13</c:v>
                </c:pt>
                <c:pt idx="16">
                  <c:v>59.66</c:v>
                </c:pt>
                <c:pt idx="17">
                  <c:v>59.35</c:v>
                </c:pt>
                <c:pt idx="18">
                  <c:v>58.99</c:v>
                </c:pt>
                <c:pt idx="19">
                  <c:v>58.62</c:v>
                </c:pt>
                <c:pt idx="20">
                  <c:v>58.34</c:v>
                </c:pt>
                <c:pt idx="21">
                  <c:v>58.13</c:v>
                </c:pt>
                <c:pt idx="22">
                  <c:v>57.75</c:v>
                </c:pt>
                <c:pt idx="23">
                  <c:v>57.28</c:v>
                </c:pt>
                <c:pt idx="24">
                  <c:v>56.97</c:v>
                </c:pt>
                <c:pt idx="25">
                  <c:v>56.83</c:v>
                </c:pt>
                <c:pt idx="26">
                  <c:v>56.7</c:v>
                </c:pt>
                <c:pt idx="27">
                  <c:v>56.4</c:v>
                </c:pt>
                <c:pt idx="28">
                  <c:v>56.1</c:v>
                </c:pt>
                <c:pt idx="29">
                  <c:v>55.8</c:v>
                </c:pt>
                <c:pt idx="30">
                  <c:v>55.51</c:v>
                </c:pt>
                <c:pt idx="31">
                  <c:v>55.21</c:v>
                </c:pt>
                <c:pt idx="32">
                  <c:v>54.92</c:v>
                </c:pt>
                <c:pt idx="33">
                  <c:v>54.63</c:v>
                </c:pt>
                <c:pt idx="34">
                  <c:v>54.34</c:v>
                </c:pt>
                <c:pt idx="35">
                  <c:v>54.06</c:v>
                </c:pt>
                <c:pt idx="36">
                  <c:v>53.77</c:v>
                </c:pt>
                <c:pt idx="37">
                  <c:v>53.49</c:v>
                </c:pt>
                <c:pt idx="38">
                  <c:v>53.2</c:v>
                </c:pt>
                <c:pt idx="39">
                  <c:v>52.92</c:v>
                </c:pt>
                <c:pt idx="40">
                  <c:v>52.78</c:v>
                </c:pt>
              </c:numCache>
            </c:numRef>
          </c:val>
          <c:smooth val="0"/>
          <c:extLst xmlns:c16r2="http://schemas.microsoft.com/office/drawing/2015/06/chart">
            <c:ext xmlns:c16="http://schemas.microsoft.com/office/drawing/2014/chart" uri="{C3380CC4-5D6E-409C-BE32-E72D297353CC}">
              <c16:uniqueId val="{00000002-1462-4BDD-8D0D-C3B5163D0748}"/>
            </c:ext>
          </c:extLst>
        </c:ser>
        <c:dLbls>
          <c:showLegendKey val="0"/>
          <c:showVal val="0"/>
          <c:showCatName val="0"/>
          <c:showSerName val="0"/>
          <c:showPercent val="0"/>
          <c:showBubbleSize val="0"/>
        </c:dLbls>
        <c:marker val="1"/>
        <c:smooth val="0"/>
        <c:axId val="61872768"/>
        <c:axId val="61882752"/>
      </c:lineChart>
      <c:dateAx>
        <c:axId val="61872768"/>
        <c:scaling>
          <c:orientation val="minMax"/>
          <c:max val="2050"/>
        </c:scaling>
        <c:delete val="0"/>
        <c:axPos val="b"/>
        <c:numFmt formatCode="General" sourceLinked="1"/>
        <c:majorTickMark val="out"/>
        <c:minorTickMark val="none"/>
        <c:tickLblPos val="nextTo"/>
        <c:txPr>
          <a:bodyPr rot="0" vert="horz"/>
          <a:lstStyle/>
          <a:p>
            <a:pPr>
              <a:defRPr/>
            </a:pPr>
            <a:endParaRPr lang="en-US"/>
          </a:p>
        </c:txPr>
        <c:crossAx val="61882752"/>
        <c:crosses val="autoZero"/>
        <c:auto val="0"/>
        <c:lblOffset val="100"/>
        <c:baseTimeUnit val="days"/>
        <c:majorUnit val="5"/>
        <c:majorTimeUnit val="days"/>
        <c:minorUnit val="1"/>
      </c:dateAx>
      <c:valAx>
        <c:axId val="61882752"/>
        <c:scaling>
          <c:orientation val="minMax"/>
        </c:scaling>
        <c:delete val="0"/>
        <c:axPos val="l"/>
        <c:majorGridlines>
          <c:spPr>
            <a:ln>
              <a:solidFill>
                <a:sysClr val="window" lastClr="FFFFFF">
                  <a:lumMod val="75000"/>
                </a:sysClr>
              </a:solidFill>
            </a:ln>
          </c:spPr>
        </c:majorGridlines>
        <c:title>
          <c:tx>
            <c:strRef>
              <c:f>'CP4'!$L$6</c:f>
              <c:strCache>
                <c:ptCount val="1"/>
                <c:pt idx="0">
                  <c:v>Brent Oil (US $/barrel)</c:v>
                </c:pt>
              </c:strCache>
            </c:strRef>
          </c:tx>
          <c:overlay val="0"/>
          <c:txPr>
            <a:bodyPr rot="-5400000" vert="horz"/>
            <a:lstStyle/>
            <a:p>
              <a:pPr>
                <a:defRPr/>
              </a:pPr>
              <a:endParaRPr lang="en-US"/>
            </a:p>
          </c:txPr>
        </c:title>
        <c:numFmt formatCode="0" sourceLinked="0"/>
        <c:majorTickMark val="out"/>
        <c:minorTickMark val="none"/>
        <c:tickLblPos val="nextTo"/>
        <c:crossAx val="61872768"/>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2"/>
          <c:order val="0"/>
          <c:tx>
            <c:strRef>
              <c:f>'4.6'!$L$38</c:f>
              <c:strCache>
                <c:ptCount val="1"/>
                <c:pt idx="0">
                  <c:v>History</c:v>
                </c:pt>
              </c:strCache>
            </c:strRef>
          </c:tx>
          <c:spPr>
            <a:ln>
              <a:solidFill>
                <a:sysClr val="windowText" lastClr="000000"/>
              </a:solidFill>
            </a:ln>
          </c:spPr>
          <c:marker>
            <c:symbol val="none"/>
          </c:marker>
          <c:cat>
            <c:numRef>
              <c:f>'4.6'!$M$37:$BF$37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'4.6'!$M$38:$BF$38</c:f>
              <c:numCache>
                <c:formatCode>#,##0.0_ ;\-#,##0.0\ </c:formatCode>
                <c:ptCount val="46"/>
                <c:pt idx="0">
                  <c:v>4.024</c:v>
                </c:pt>
                <c:pt idx="1">
                  <c:v>3.972</c:v>
                </c:pt>
                <c:pt idx="2">
                  <c:v>3.9409999999999998</c:v>
                </c:pt>
                <c:pt idx="3">
                  <c:v>3.9630000000000001</c:v>
                </c:pt>
                <c:pt idx="4">
                  <c:v>4.0380000000000003</c:v>
                </c:pt>
                <c:pt idx="5">
                  <c:v>4.0869999999999997</c:v>
                </c:pt>
                <c:pt idx="6">
                  <c:v>4.26</c:v>
                </c:pt>
                <c:pt idx="7">
                  <c:v>4.4160000000000004</c:v>
                </c:pt>
                <c:pt idx="8">
                  <c:v>4.3520000000000003</c:v>
                </c:pt>
                <c:pt idx="9">
                  <c:v>4.4320000000000004</c:v>
                </c:pt>
                <c:pt idx="10">
                  <c:v>4.4530000000000003</c:v>
                </c:pt>
                <c:pt idx="11">
                  <c:v>4.5720000000000001</c:v>
                </c:pt>
                <c:pt idx="12">
                  <c:v>4.6859999999999999</c:v>
                </c:pt>
              </c:numCache>
            </c:numRef>
          </c:val>
          <c:smooth val="0"/>
          <c:extLst xmlns:c16r2="http://schemas.microsoft.com/office/drawing/2015/06/chart">
            <c:ext xmlns:c16="http://schemas.microsoft.com/office/drawing/2014/chart" uri="{C3380CC4-5D6E-409C-BE32-E72D297353CC}">
              <c16:uniqueId val="{00000000-83CC-481D-8F2B-58282751720D}"/>
            </c:ext>
          </c:extLst>
        </c:ser>
        <c:ser>
          <c:idx val="3"/>
          <c:order val="1"/>
          <c:tx>
            <c:strRef>
              <c:f>'4.6'!$L$39</c:f>
              <c:strCache>
                <c:ptCount val="1"/>
                <c:pt idx="0">
                  <c:v>Community Renewables</c:v>
                </c:pt>
              </c:strCache>
            </c:strRef>
          </c:tx>
          <c:spPr>
            <a:ln>
              <a:solidFill>
                <a:srgbClr val="E64097"/>
              </a:solidFill>
            </a:ln>
          </c:spPr>
          <c:marker>
            <c:symbol val="none"/>
          </c:marker>
          <c:cat>
            <c:numRef>
              <c:f>'4.6'!$M$37:$BF$37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'4.6'!$M$39:$BF$39</c:f>
              <c:numCache>
                <c:formatCode>_-* #,##0_-;\-* #,##0_-;_-* "-"??_-;_-@_-</c:formatCode>
                <c:ptCount val="46"/>
                <c:pt idx="12" formatCode="#,##0.0_ ;\-#,##0.0\ ">
                  <c:v>4.6859999999999999</c:v>
                </c:pt>
                <c:pt idx="13" formatCode="#,##0.0_ ;\-#,##0.0\ ">
                  <c:v>4.8029999999999999</c:v>
                </c:pt>
                <c:pt idx="14" formatCode="#,##0.0_ ;\-#,##0.0\ ">
                  <c:v>4.9240000000000004</c:v>
                </c:pt>
                <c:pt idx="15" formatCode="#,##0.0_ ;\-#,##0.0\ ">
                  <c:v>5.0469999999999997</c:v>
                </c:pt>
                <c:pt idx="16" formatCode="#,##0.0_ ;\-#,##0.0\ ">
                  <c:v>5.173</c:v>
                </c:pt>
                <c:pt idx="17" formatCode="#,##0.0_ ;\-#,##0.0\ ">
                  <c:v>5.3019999999999996</c:v>
                </c:pt>
                <c:pt idx="18" formatCode="#,##0.0_ ;\-#,##0.0\ ">
                  <c:v>5.4349999999999996</c:v>
                </c:pt>
                <c:pt idx="19" formatCode="#,##0.0_ ;\-#,##0.0\ ">
                  <c:v>5.5709999999999997</c:v>
                </c:pt>
                <c:pt idx="20" formatCode="#,##0.0_ ;\-#,##0.0\ ">
                  <c:v>5.71</c:v>
                </c:pt>
                <c:pt idx="21" formatCode="#,##0.0_ ;\-#,##0.0\ ">
                  <c:v>5.8529999999999998</c:v>
                </c:pt>
                <c:pt idx="22" formatCode="#,##0.0_ ;\-#,##0.0\ ">
                  <c:v>5.9989999999999997</c:v>
                </c:pt>
                <c:pt idx="23" formatCode="#,##0.0_ ;\-#,##0.0\ ">
                  <c:v>6.149</c:v>
                </c:pt>
                <c:pt idx="24" formatCode="#,##0.0_ ;\-#,##0.0\ ">
                  <c:v>6.3029999999999999</c:v>
                </c:pt>
                <c:pt idx="25" formatCode="#,##0.0_ ;\-#,##0.0\ ">
                  <c:v>6.46</c:v>
                </c:pt>
                <c:pt idx="26" formatCode="#,##0.0_ ;\-#,##0.0\ ">
                  <c:v>6.6219999999999999</c:v>
                </c:pt>
                <c:pt idx="27" formatCode="#,##0.0_ ;\-#,##0.0\ ">
                  <c:v>6.7869999999999999</c:v>
                </c:pt>
                <c:pt idx="28" formatCode="#,##0.0_ ;\-#,##0.0\ ">
                  <c:v>6.9569999999999999</c:v>
                </c:pt>
                <c:pt idx="29" formatCode="#,##0.0_ ;\-#,##0.0\ ">
                  <c:v>7.1310000000000002</c:v>
                </c:pt>
                <c:pt idx="30" formatCode="#,##0.0_ ;\-#,##0.0\ ">
                  <c:v>7.3090000000000002</c:v>
                </c:pt>
                <c:pt idx="31" formatCode="#,##0.0_ ;\-#,##0.0\ ">
                  <c:v>7.492</c:v>
                </c:pt>
                <c:pt idx="32" formatCode="#,##0.0_ ;\-#,##0.0\ ">
                  <c:v>7.6790000000000003</c:v>
                </c:pt>
                <c:pt idx="33" formatCode="#,##0.0_ ;\-#,##0.0\ ">
                  <c:v>7.8710000000000004</c:v>
                </c:pt>
                <c:pt idx="34" formatCode="#,##0.0_ ;\-#,##0.0\ ">
                  <c:v>8.0679999999999996</c:v>
                </c:pt>
                <c:pt idx="35" formatCode="#,##0.0_ ;\-#,##0.0\ ">
                  <c:v>8.27</c:v>
                </c:pt>
                <c:pt idx="36" formatCode="#,##0.0_ ;\-#,##0.0\ ">
                  <c:v>8.4760000000000009</c:v>
                </c:pt>
                <c:pt idx="37" formatCode="#,##0.0_ ;\-#,##0.0\ ">
                  <c:v>8.6880000000000006</c:v>
                </c:pt>
                <c:pt idx="38" formatCode="#,##0.0_ ;\-#,##0.0\ ">
                  <c:v>8.9049999999999994</c:v>
                </c:pt>
                <c:pt idx="39" formatCode="#,##0.0_ ;\-#,##0.0\ ">
                  <c:v>9.1280000000000001</c:v>
                </c:pt>
                <c:pt idx="40" formatCode="#,##0.0_ ;\-#,##0.0\ ">
                  <c:v>9.3559999999999999</c:v>
                </c:pt>
                <c:pt idx="41" formatCode="#,##0.0_ ;\-#,##0.0\ ">
                  <c:v>9.59</c:v>
                </c:pt>
                <c:pt idx="42" formatCode="#,##0.0_ ;\-#,##0.0\ ">
                  <c:v>9.83</c:v>
                </c:pt>
                <c:pt idx="43" formatCode="#,##0.0_ ;\-#,##0.0\ ">
                  <c:v>10.076000000000001</c:v>
                </c:pt>
                <c:pt idx="44" formatCode="#,##0.0_ ;\-#,##0.0\ ">
                  <c:v>10.327999999999999</c:v>
                </c:pt>
                <c:pt idx="45" formatCode="#,##0.0_ ;\-#,##0.0\ ">
                  <c:v>10.586</c:v>
                </c:pt>
              </c:numCache>
            </c:numRef>
          </c:val>
          <c:smooth val="0"/>
          <c:extLst xmlns:c16r2="http://schemas.microsoft.com/office/drawing/2015/06/chart">
            <c:ext xmlns:c16="http://schemas.microsoft.com/office/drawing/2014/chart" uri="{C3380CC4-5D6E-409C-BE32-E72D297353CC}">
              <c16:uniqueId val="{00000001-83CC-481D-8F2B-58282751720D}"/>
            </c:ext>
          </c:extLst>
        </c:ser>
        <c:ser>
          <c:idx val="4"/>
          <c:order val="2"/>
          <c:tx>
            <c:strRef>
              <c:f>'4.6'!$L$40</c:f>
              <c:strCache>
                <c:ptCount val="1"/>
                <c:pt idx="0">
                  <c:v>Two Degrees</c:v>
                </c:pt>
              </c:strCache>
            </c:strRef>
          </c:tx>
          <c:spPr>
            <a:ln>
              <a:solidFill>
                <a:srgbClr val="78A22F"/>
              </a:solidFill>
            </a:ln>
          </c:spPr>
          <c:marker>
            <c:symbol val="none"/>
          </c:marker>
          <c:cat>
            <c:numRef>
              <c:f>'4.6'!$M$37:$BF$37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'4.6'!$M$40:$BF$40</c:f>
              <c:numCache>
                <c:formatCode>_-* #,##0_-;\-* #,##0_-;_-* "-"??_-;_-@_-</c:formatCode>
                <c:ptCount val="46"/>
                <c:pt idx="12" formatCode="#,##0.0_ ;\-#,##0.0\ ">
                  <c:v>4.6859999999999999</c:v>
                </c:pt>
                <c:pt idx="13" formatCode="#,##0.0_ ;\-#,##0.0\ ">
                  <c:v>4.8029999999999999</c:v>
                </c:pt>
                <c:pt idx="14" formatCode="#,##0.0_ ;\-#,##0.0\ ">
                  <c:v>4.9240000000000004</c:v>
                </c:pt>
                <c:pt idx="15" formatCode="#,##0.0_ ;\-#,##0.0\ ">
                  <c:v>5.0469999999999997</c:v>
                </c:pt>
                <c:pt idx="16" formatCode="#,##0.0_ ;\-#,##0.0\ ">
                  <c:v>5.173</c:v>
                </c:pt>
                <c:pt idx="17" formatCode="#,##0.0_ ;\-#,##0.0\ ">
                  <c:v>5.3019999999999996</c:v>
                </c:pt>
                <c:pt idx="18" formatCode="#,##0.0_ ;\-#,##0.0\ ">
                  <c:v>5.4349999999999996</c:v>
                </c:pt>
                <c:pt idx="19" formatCode="#,##0.0_ ;\-#,##0.0\ ">
                  <c:v>5.5709999999999997</c:v>
                </c:pt>
                <c:pt idx="20" formatCode="#,##0.0_ ;\-#,##0.0\ ">
                  <c:v>5.71</c:v>
                </c:pt>
                <c:pt idx="21" formatCode="#,##0.0_ ;\-#,##0.0\ ">
                  <c:v>5.8529999999999998</c:v>
                </c:pt>
                <c:pt idx="22" formatCode="#,##0.0_ ;\-#,##0.0\ ">
                  <c:v>5.9989999999999997</c:v>
                </c:pt>
                <c:pt idx="23" formatCode="#,##0.0_ ;\-#,##0.0\ ">
                  <c:v>6.149</c:v>
                </c:pt>
                <c:pt idx="24" formatCode="#,##0.0_ ;\-#,##0.0\ ">
                  <c:v>6.3029999999999999</c:v>
                </c:pt>
                <c:pt idx="25" formatCode="#,##0.0_ ;\-#,##0.0\ ">
                  <c:v>6.46</c:v>
                </c:pt>
                <c:pt idx="26" formatCode="#,##0.0_ ;\-#,##0.0\ ">
                  <c:v>6.6219999999999999</c:v>
                </c:pt>
                <c:pt idx="27" formatCode="#,##0.0_ ;\-#,##0.0\ ">
                  <c:v>6.7869999999999999</c:v>
                </c:pt>
                <c:pt idx="28" formatCode="#,##0.0_ ;\-#,##0.0\ ">
                  <c:v>6.9569999999999999</c:v>
                </c:pt>
                <c:pt idx="29" formatCode="#,##0.0_ ;\-#,##0.0\ ">
                  <c:v>7.1310000000000002</c:v>
                </c:pt>
                <c:pt idx="30" formatCode="#,##0.0_ ;\-#,##0.0\ ">
                  <c:v>7.3090000000000002</c:v>
                </c:pt>
                <c:pt idx="31" formatCode="#,##0.0_ ;\-#,##0.0\ ">
                  <c:v>7.492</c:v>
                </c:pt>
                <c:pt idx="32" formatCode="#,##0.0_ ;\-#,##0.0\ ">
                  <c:v>7.6790000000000003</c:v>
                </c:pt>
                <c:pt idx="33" formatCode="#,##0.0_ ;\-#,##0.0\ ">
                  <c:v>7.8710000000000004</c:v>
                </c:pt>
                <c:pt idx="34" formatCode="#,##0.0_ ;\-#,##0.0\ ">
                  <c:v>8.0679999999999996</c:v>
                </c:pt>
                <c:pt idx="35" formatCode="#,##0.0_ ;\-#,##0.0\ ">
                  <c:v>8.27</c:v>
                </c:pt>
                <c:pt idx="36" formatCode="#,##0.0_ ;\-#,##0.0\ ">
                  <c:v>8.4760000000000009</c:v>
                </c:pt>
                <c:pt idx="37" formatCode="#,##0.0_ ;\-#,##0.0\ ">
                  <c:v>8.6880000000000006</c:v>
                </c:pt>
                <c:pt idx="38" formatCode="#,##0.0_ ;\-#,##0.0\ ">
                  <c:v>8.9049999999999994</c:v>
                </c:pt>
                <c:pt idx="39" formatCode="#,##0.0_ ;\-#,##0.0\ ">
                  <c:v>9.1280000000000001</c:v>
                </c:pt>
                <c:pt idx="40" formatCode="#,##0.0_ ;\-#,##0.0\ ">
                  <c:v>9.3559999999999999</c:v>
                </c:pt>
                <c:pt idx="41" formatCode="#,##0.0_ ;\-#,##0.0\ ">
                  <c:v>9.59</c:v>
                </c:pt>
                <c:pt idx="42" formatCode="#,##0.0_ ;\-#,##0.0\ ">
                  <c:v>9.83</c:v>
                </c:pt>
                <c:pt idx="43" formatCode="#,##0.0_ ;\-#,##0.0\ ">
                  <c:v>10.076000000000001</c:v>
                </c:pt>
                <c:pt idx="44" formatCode="#,##0.0_ ;\-#,##0.0\ ">
                  <c:v>10.327999999999999</c:v>
                </c:pt>
                <c:pt idx="45" formatCode="#,##0.0_ ;\-#,##0.0\ ">
                  <c:v>10.586</c:v>
                </c:pt>
              </c:numCache>
            </c:numRef>
          </c:val>
          <c:smooth val="0"/>
          <c:extLst xmlns:c16r2="http://schemas.microsoft.com/office/drawing/2015/06/chart">
            <c:ext xmlns:c16="http://schemas.microsoft.com/office/drawing/2014/chart" uri="{C3380CC4-5D6E-409C-BE32-E72D297353CC}">
              <c16:uniqueId val="{00000002-83CC-481D-8F2B-58282751720D}"/>
            </c:ext>
          </c:extLst>
        </c:ser>
        <c:ser>
          <c:idx val="0"/>
          <c:order val="3"/>
          <c:tx>
            <c:strRef>
              <c:f>'4.6'!$L$41</c:f>
              <c:strCache>
                <c:ptCount val="1"/>
                <c:pt idx="0">
                  <c:v>Steady Progression</c:v>
                </c:pt>
              </c:strCache>
            </c:strRef>
          </c:tx>
          <c:spPr>
            <a:ln>
              <a:solidFill>
                <a:srgbClr val="FFC222"/>
              </a:solidFill>
            </a:ln>
          </c:spPr>
          <c:marker>
            <c:symbol val="none"/>
          </c:marker>
          <c:cat>
            <c:numRef>
              <c:f>'4.6'!$M$37:$BF$37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'4.6'!$M$41:$BF$41</c:f>
              <c:numCache>
                <c:formatCode>_-* #,##0_-;\-* #,##0_-;_-* "-"??_-;_-@_-</c:formatCode>
                <c:ptCount val="46"/>
                <c:pt idx="12" formatCode="#,##0.0_ ;\-#,##0.0\ ">
                  <c:v>4.6280000000000001</c:v>
                </c:pt>
                <c:pt idx="13" formatCode="#,##0.0_ ;\-#,##0.0\ ">
                  <c:v>4.6970000000000001</c:v>
                </c:pt>
                <c:pt idx="14" formatCode="#,##0.0_ ;\-#,##0.0\ ">
                  <c:v>4.7679999999999998</c:v>
                </c:pt>
                <c:pt idx="15" formatCode="#,##0.0_ ;\-#,##0.0\ ">
                  <c:v>4.8390000000000004</c:v>
                </c:pt>
                <c:pt idx="16" formatCode="#,##0.0_ ;\-#,##0.0\ ">
                  <c:v>4.9119999999999999</c:v>
                </c:pt>
                <c:pt idx="17" formatCode="#,##0.0_ ;\-#,##0.0\ ">
                  <c:v>4.9850000000000003</c:v>
                </c:pt>
                <c:pt idx="18" formatCode="#,##0.0_ ;\-#,##0.0\ ">
                  <c:v>5.0599999999999996</c:v>
                </c:pt>
                <c:pt idx="19" formatCode="#,##0.0_ ;\-#,##0.0\ ">
                  <c:v>5.1360000000000001</c:v>
                </c:pt>
                <c:pt idx="20" formatCode="#,##0.0_ ;\-#,##0.0\ ">
                  <c:v>5.2130000000000001</c:v>
                </c:pt>
                <c:pt idx="21" formatCode="#,##0.0_ ;\-#,##0.0\ ">
                  <c:v>5.2910000000000004</c:v>
                </c:pt>
                <c:pt idx="22" formatCode="#,##0.0_ ;\-#,##0.0\ ">
                  <c:v>5.3710000000000004</c:v>
                </c:pt>
                <c:pt idx="23" formatCode="#,##0.0_ ;\-#,##0.0\ ">
                  <c:v>5.4509999999999996</c:v>
                </c:pt>
                <c:pt idx="24" formatCode="#,##0.0_ ;\-#,##0.0\ ">
                  <c:v>5.5330000000000004</c:v>
                </c:pt>
                <c:pt idx="25" formatCode="#,##0.0_ ;\-#,##0.0\ ">
                  <c:v>5.6159999999999997</c:v>
                </c:pt>
                <c:pt idx="26" formatCode="#,##0.0_ ;\-#,##0.0\ ">
                  <c:v>5.7</c:v>
                </c:pt>
                <c:pt idx="27" formatCode="#,##0.0_ ;\-#,##0.0\ ">
                  <c:v>5.7859999999999996</c:v>
                </c:pt>
                <c:pt idx="28" formatCode="#,##0.0_ ;\-#,##0.0\ ">
                  <c:v>5.8719999999999999</c:v>
                </c:pt>
                <c:pt idx="29" formatCode="#,##0.0_ ;\-#,##0.0\ ">
                  <c:v>5.9610000000000003</c:v>
                </c:pt>
                <c:pt idx="30" formatCode="#,##0.0_ ;\-#,##0.0\ ">
                  <c:v>6.05</c:v>
                </c:pt>
                <c:pt idx="31" formatCode="#,##0.0_ ;\-#,##0.0\ ">
                  <c:v>6.141</c:v>
                </c:pt>
                <c:pt idx="32" formatCode="#,##0.0_ ;\-#,##0.0\ ">
                  <c:v>6.2329999999999997</c:v>
                </c:pt>
                <c:pt idx="33" formatCode="#,##0.0_ ;\-#,##0.0\ ">
                  <c:v>6.3259999999999996</c:v>
                </c:pt>
                <c:pt idx="34" formatCode="#,##0.0_ ;\-#,##0.0\ ">
                  <c:v>6.4210000000000003</c:v>
                </c:pt>
                <c:pt idx="35" formatCode="#,##0.0_ ;\-#,##0.0\ ">
                  <c:v>6.5179999999999998</c:v>
                </c:pt>
                <c:pt idx="36" formatCode="#,##0.0_ ;\-#,##0.0\ ">
                  <c:v>6.6150000000000002</c:v>
                </c:pt>
                <c:pt idx="37" formatCode="#,##0.0_ ;\-#,##0.0\ ">
                  <c:v>6.7149999999999999</c:v>
                </c:pt>
                <c:pt idx="38" formatCode="#,##0.0_ ;\-#,##0.0\ ">
                  <c:v>6.8150000000000004</c:v>
                </c:pt>
                <c:pt idx="39" formatCode="#,##0.0_ ;\-#,##0.0\ ">
                  <c:v>6.9169999999999998</c:v>
                </c:pt>
                <c:pt idx="40" formatCode="#,##0.0_ ;\-#,##0.0\ ">
                  <c:v>7.0209999999999999</c:v>
                </c:pt>
                <c:pt idx="41" formatCode="#,##0.0_ ;\-#,##0.0\ ">
                  <c:v>7.1269999999999998</c:v>
                </c:pt>
                <c:pt idx="42" formatCode="#,##0.0_ ;\-#,##0.0\ ">
                  <c:v>7.2329999999999997</c:v>
                </c:pt>
                <c:pt idx="43" formatCode="#,##0.0_ ;\-#,##0.0\ ">
                  <c:v>7.3419999999999996</c:v>
                </c:pt>
                <c:pt idx="44" formatCode="#,##0.0_ ;\-#,##0.0\ ">
                  <c:v>7.452</c:v>
                </c:pt>
                <c:pt idx="45" formatCode="#,##0.0_ ;\-#,##0.0\ ">
                  <c:v>7.5640000000000001</c:v>
                </c:pt>
              </c:numCache>
            </c:numRef>
          </c:val>
          <c:smooth val="0"/>
          <c:extLst xmlns:c16r2="http://schemas.microsoft.com/office/drawing/2015/06/chart">
            <c:ext xmlns:c16="http://schemas.microsoft.com/office/drawing/2014/chart" uri="{C3380CC4-5D6E-409C-BE32-E72D297353CC}">
              <c16:uniqueId val="{00000003-83CC-481D-8F2B-58282751720D}"/>
            </c:ext>
          </c:extLst>
        </c:ser>
        <c:ser>
          <c:idx val="1"/>
          <c:order val="4"/>
          <c:tx>
            <c:strRef>
              <c:f>'4.6'!$L$42</c:f>
              <c:strCache>
                <c:ptCount val="1"/>
                <c:pt idx="0">
                  <c:v>Consumer Evolution</c:v>
                </c:pt>
              </c:strCache>
            </c:strRef>
          </c:tx>
          <c:spPr>
            <a:ln>
              <a:solidFill>
                <a:srgbClr val="1D1160"/>
              </a:solidFill>
            </a:ln>
          </c:spPr>
          <c:marker>
            <c:symbol val="none"/>
          </c:marker>
          <c:cat>
            <c:numRef>
              <c:f>'4.6'!$M$37:$BF$37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'4.6'!$M$42:$BF$42</c:f>
              <c:numCache>
                <c:formatCode>_-* #,##0_-;\-* #,##0_-;_-* "-"??_-;_-@_-</c:formatCode>
                <c:ptCount val="46"/>
                <c:pt idx="12" formatCode="#,##0.0_ ;\-#,##0.0\ ">
                  <c:v>4.6280000000000001</c:v>
                </c:pt>
                <c:pt idx="13" formatCode="#,##0.0_ ;\-#,##0.0\ ">
                  <c:v>4.6970000000000001</c:v>
                </c:pt>
                <c:pt idx="14" formatCode="#,##0.0_ ;\-#,##0.0\ ">
                  <c:v>4.7679999999999998</c:v>
                </c:pt>
                <c:pt idx="15" formatCode="#,##0.0_ ;\-#,##0.0\ ">
                  <c:v>4.8390000000000004</c:v>
                </c:pt>
                <c:pt idx="16" formatCode="#,##0.0_ ;\-#,##0.0\ ">
                  <c:v>4.9119999999999999</c:v>
                </c:pt>
                <c:pt idx="17" formatCode="#,##0.0_ ;\-#,##0.0\ ">
                  <c:v>4.9850000000000003</c:v>
                </c:pt>
                <c:pt idx="18" formatCode="#,##0.0_ ;\-#,##0.0\ ">
                  <c:v>5.0599999999999996</c:v>
                </c:pt>
                <c:pt idx="19" formatCode="#,##0.0_ ;\-#,##0.0\ ">
                  <c:v>5.1360000000000001</c:v>
                </c:pt>
                <c:pt idx="20" formatCode="#,##0.0_ ;\-#,##0.0\ ">
                  <c:v>5.2130000000000001</c:v>
                </c:pt>
                <c:pt idx="21" formatCode="#,##0.0_ ;\-#,##0.0\ ">
                  <c:v>5.2910000000000004</c:v>
                </c:pt>
                <c:pt idx="22" formatCode="#,##0.0_ ;\-#,##0.0\ ">
                  <c:v>5.3710000000000004</c:v>
                </c:pt>
                <c:pt idx="23" formatCode="#,##0.0_ ;\-#,##0.0\ ">
                  <c:v>5.4509999999999996</c:v>
                </c:pt>
                <c:pt idx="24" formatCode="#,##0.0_ ;\-#,##0.0\ ">
                  <c:v>5.5330000000000004</c:v>
                </c:pt>
                <c:pt idx="25" formatCode="#,##0.0_ ;\-#,##0.0\ ">
                  <c:v>5.6159999999999997</c:v>
                </c:pt>
                <c:pt idx="26" formatCode="#,##0.0_ ;\-#,##0.0\ ">
                  <c:v>5.7</c:v>
                </c:pt>
                <c:pt idx="27" formatCode="#,##0.0_ ;\-#,##0.0\ ">
                  <c:v>5.7859999999999996</c:v>
                </c:pt>
                <c:pt idx="28" formatCode="#,##0.0_ ;\-#,##0.0\ ">
                  <c:v>5.8719999999999999</c:v>
                </c:pt>
                <c:pt idx="29" formatCode="#,##0.0_ ;\-#,##0.0\ ">
                  <c:v>5.9610000000000003</c:v>
                </c:pt>
                <c:pt idx="30" formatCode="#,##0.0_ ;\-#,##0.0\ ">
                  <c:v>6.05</c:v>
                </c:pt>
                <c:pt idx="31" formatCode="#,##0.0_ ;\-#,##0.0\ ">
                  <c:v>6.141</c:v>
                </c:pt>
                <c:pt idx="32" formatCode="#,##0.0_ ;\-#,##0.0\ ">
                  <c:v>6.2329999999999997</c:v>
                </c:pt>
                <c:pt idx="33" formatCode="#,##0.0_ ;\-#,##0.0\ ">
                  <c:v>6.3259999999999996</c:v>
                </c:pt>
                <c:pt idx="34" formatCode="#,##0.0_ ;\-#,##0.0\ ">
                  <c:v>6.4210000000000003</c:v>
                </c:pt>
                <c:pt idx="35" formatCode="#,##0.0_ ;\-#,##0.0\ ">
                  <c:v>6.5179999999999998</c:v>
                </c:pt>
                <c:pt idx="36" formatCode="#,##0.0_ ;\-#,##0.0\ ">
                  <c:v>6.6150000000000002</c:v>
                </c:pt>
                <c:pt idx="37" formatCode="#,##0.0_ ;\-#,##0.0\ ">
                  <c:v>6.7149999999999999</c:v>
                </c:pt>
                <c:pt idx="38" formatCode="#,##0.0_ ;\-#,##0.0\ ">
                  <c:v>6.8150000000000004</c:v>
                </c:pt>
                <c:pt idx="39" formatCode="#,##0.0_ ;\-#,##0.0\ ">
                  <c:v>6.9169999999999998</c:v>
                </c:pt>
                <c:pt idx="40" formatCode="#,##0.0_ ;\-#,##0.0\ ">
                  <c:v>7.0209999999999999</c:v>
                </c:pt>
                <c:pt idx="41" formatCode="#,##0.0_ ;\-#,##0.0\ ">
                  <c:v>7.1269999999999998</c:v>
                </c:pt>
                <c:pt idx="42" formatCode="#,##0.0_ ;\-#,##0.0\ ">
                  <c:v>7.2329999999999997</c:v>
                </c:pt>
                <c:pt idx="43" formatCode="#,##0.0_ ;\-#,##0.0\ ">
                  <c:v>7.3419999999999996</c:v>
                </c:pt>
                <c:pt idx="44" formatCode="#,##0.0_ ;\-#,##0.0\ ">
                  <c:v>7.452</c:v>
                </c:pt>
                <c:pt idx="45" formatCode="#,##0.0_ ;\-#,##0.0\ ">
                  <c:v>7.5640000000000001</c:v>
                </c:pt>
              </c:numCache>
            </c:numRef>
          </c:val>
          <c:smooth val="0"/>
          <c:extLst xmlns:c16r2="http://schemas.microsoft.com/office/drawing/2015/06/chart">
            <c:ext xmlns:c16="http://schemas.microsoft.com/office/drawing/2014/chart" uri="{C3380CC4-5D6E-409C-BE32-E72D297353CC}">
              <c16:uniqueId val="{00000004-83CC-481D-8F2B-58282751720D}"/>
            </c:ext>
          </c:extLst>
        </c:ser>
        <c:dLbls>
          <c:showLegendKey val="0"/>
          <c:showVal val="0"/>
          <c:showCatName val="0"/>
          <c:showSerName val="0"/>
          <c:showPercent val="0"/>
          <c:showBubbleSize val="0"/>
        </c:dLbls>
        <c:marker val="1"/>
        <c:smooth val="0"/>
        <c:axId val="126223104"/>
        <c:axId val="126224640"/>
      </c:lineChart>
      <c:dateAx>
        <c:axId val="126223104"/>
        <c:scaling>
          <c:orientation val="minMax"/>
        </c:scaling>
        <c:delete val="0"/>
        <c:axPos val="b"/>
        <c:numFmt formatCode="yyyy" sourceLinked="1"/>
        <c:majorTickMark val="out"/>
        <c:minorTickMark val="out"/>
        <c:tickLblPos val="nextTo"/>
        <c:txPr>
          <a:bodyPr rot="0" vert="horz"/>
          <a:lstStyle/>
          <a:p>
            <a:pPr>
              <a:defRPr/>
            </a:pPr>
            <a:endParaRPr lang="en-US"/>
          </a:p>
        </c:txPr>
        <c:crossAx val="126224640"/>
        <c:crosses val="autoZero"/>
        <c:auto val="1"/>
        <c:lblOffset val="100"/>
        <c:baseTimeUnit val="years"/>
        <c:majorUnit val="5"/>
        <c:minorUnit val="5"/>
        <c:minorTimeUnit val="years"/>
      </c:dateAx>
      <c:valAx>
        <c:axId val="126224640"/>
        <c:scaling>
          <c:orientation val="minMax"/>
          <c:max val="12"/>
        </c:scaling>
        <c:delete val="0"/>
        <c:axPos val="l"/>
        <c:majorGridlines>
          <c:spPr>
            <a:ln>
              <a:solidFill>
                <a:sysClr val="window" lastClr="FFFFFF">
                  <a:lumMod val="75000"/>
                </a:sysClr>
              </a:solidFill>
            </a:ln>
          </c:spPr>
        </c:majorGridlines>
        <c:title>
          <c:tx>
            <c:strRef>
              <c:f>'4.6'!$L$27</c:f>
              <c:strCache>
                <c:ptCount val="1"/>
                <c:pt idx="0">
                  <c:v>Commercial Road Transport Total (TWh)</c:v>
                </c:pt>
              </c:strCache>
            </c:strRef>
          </c:tx>
          <c:overlay val="0"/>
          <c:txPr>
            <a:bodyPr rot="-5400000" vert="horz"/>
            <a:lstStyle/>
            <a:p>
              <a:pPr>
                <a:defRPr/>
              </a:pPr>
              <a:endParaRPr lang="en-US"/>
            </a:p>
          </c:txPr>
        </c:title>
        <c:numFmt formatCode="0" sourceLinked="0"/>
        <c:majorTickMark val="out"/>
        <c:minorTickMark val="none"/>
        <c:tickLblPos val="nextTo"/>
        <c:crossAx val="126223104"/>
        <c:crosses val="autoZero"/>
        <c:crossBetween val="between"/>
        <c:majorUnit val="2"/>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1"/>
          <c:order val="0"/>
          <c:tx>
            <c:strRef>
              <c:f>'4.6'!$L$9:$L$9</c:f>
              <c:strCache>
                <c:ptCount val="1"/>
                <c:pt idx="0">
                  <c:v>History</c:v>
                </c:pt>
              </c:strCache>
            </c:strRef>
          </c:tx>
          <c:spPr>
            <a:ln>
              <a:solidFill>
                <a:sysClr val="windowText" lastClr="000000"/>
              </a:solidFill>
            </a:ln>
          </c:spPr>
          <c:marker>
            <c:symbol val="none"/>
          </c:marker>
          <c:cat>
            <c:numRef>
              <c:f>'4.6'!$M$8:$BF$8</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'4.6'!$M$9:$BF$9</c:f>
              <c:numCache>
                <c:formatCode>0.0</c:formatCode>
                <c:ptCount val="46"/>
                <c:pt idx="0">
                  <c:v>108.76</c:v>
                </c:pt>
                <c:pt idx="1">
                  <c:v>107.101</c:v>
                </c:pt>
                <c:pt idx="2">
                  <c:v>105.65899999999999</c:v>
                </c:pt>
                <c:pt idx="3">
                  <c:v>102.72500000000001</c:v>
                </c:pt>
                <c:pt idx="4">
                  <c:v>101.4</c:v>
                </c:pt>
                <c:pt idx="5">
                  <c:v>100.655</c:v>
                </c:pt>
                <c:pt idx="6">
                  <c:v>102.79599999999999</c:v>
                </c:pt>
                <c:pt idx="7">
                  <c:v>102.14500000000001</c:v>
                </c:pt>
                <c:pt idx="8">
                  <c:v>100.25999999999999</c:v>
                </c:pt>
                <c:pt idx="9">
                  <c:v>94.679000000000002</c:v>
                </c:pt>
                <c:pt idx="10">
                  <c:v>93.938999999999993</c:v>
                </c:pt>
                <c:pt idx="11">
                  <c:v>93.938999999999993</c:v>
                </c:pt>
                <c:pt idx="12">
                  <c:v>93.274661152144787</c:v>
                </c:pt>
              </c:numCache>
            </c:numRef>
          </c:val>
          <c:smooth val="0"/>
          <c:extLst xmlns:c16r2="http://schemas.microsoft.com/office/drawing/2015/06/chart">
            <c:ext xmlns:c16="http://schemas.microsoft.com/office/drawing/2014/chart" uri="{C3380CC4-5D6E-409C-BE32-E72D297353CC}">
              <c16:uniqueId val="{00000004-83CC-481D-8F2B-58282751720D}"/>
            </c:ext>
          </c:extLst>
        </c:ser>
        <c:ser>
          <c:idx val="4"/>
          <c:order val="1"/>
          <c:tx>
            <c:strRef>
              <c:f>'4.6'!$L$10:$L$10</c:f>
              <c:strCache>
                <c:ptCount val="1"/>
                <c:pt idx="0">
                  <c:v>Community Renewables</c:v>
                </c:pt>
              </c:strCache>
            </c:strRef>
          </c:tx>
          <c:spPr>
            <a:ln>
              <a:solidFill>
                <a:srgbClr val="E64097"/>
              </a:solidFill>
            </a:ln>
          </c:spPr>
          <c:marker>
            <c:symbol val="none"/>
          </c:marker>
          <c:cat>
            <c:numRef>
              <c:f>'4.6'!$M$8:$BF$8</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'4.6'!$M$10:$BF$10</c:f>
              <c:numCache>
                <c:formatCode>0.0</c:formatCode>
                <c:ptCount val="46"/>
                <c:pt idx="12">
                  <c:v>93.274661152144787</c:v>
                </c:pt>
                <c:pt idx="13">
                  <c:v>92.396753623621294</c:v>
                </c:pt>
                <c:pt idx="14">
                  <c:v>92.926397049290486</c:v>
                </c:pt>
                <c:pt idx="15">
                  <c:v>93.673364368604325</c:v>
                </c:pt>
                <c:pt idx="16">
                  <c:v>93.089231137904548</c:v>
                </c:pt>
                <c:pt idx="17">
                  <c:v>92.504039626679557</c:v>
                </c:pt>
                <c:pt idx="18">
                  <c:v>91.959222778213586</c:v>
                </c:pt>
                <c:pt idx="19">
                  <c:v>91.43976517543436</c:v>
                </c:pt>
                <c:pt idx="20">
                  <c:v>90.685219711519153</c:v>
                </c:pt>
                <c:pt idx="21">
                  <c:v>89.936764538896483</c:v>
                </c:pt>
                <c:pt idx="22">
                  <c:v>89.192101376588496</c:v>
                </c:pt>
                <c:pt idx="23">
                  <c:v>88.360208139482509</c:v>
                </c:pt>
                <c:pt idx="24">
                  <c:v>87.424504750401908</c:v>
                </c:pt>
                <c:pt idx="25">
                  <c:v>86.602773932964979</c:v>
                </c:pt>
                <c:pt idx="26">
                  <c:v>86.421488075732427</c:v>
                </c:pt>
                <c:pt idx="27">
                  <c:v>86.271340141730562</c:v>
                </c:pt>
                <c:pt idx="28">
                  <c:v>86.172816476320918</c:v>
                </c:pt>
                <c:pt idx="29">
                  <c:v>86.060260023720559</c:v>
                </c:pt>
                <c:pt idx="30">
                  <c:v>85.975084084814398</c:v>
                </c:pt>
                <c:pt idx="31">
                  <c:v>85.899045142336718</c:v>
                </c:pt>
                <c:pt idx="32">
                  <c:v>85.847502199067179</c:v>
                </c:pt>
                <c:pt idx="33">
                  <c:v>85.842572117817809</c:v>
                </c:pt>
                <c:pt idx="34">
                  <c:v>85.823405502962814</c:v>
                </c:pt>
                <c:pt idx="35">
                  <c:v>85.81129181010094</c:v>
                </c:pt>
                <c:pt idx="36">
                  <c:v>86.042426609359552</c:v>
                </c:pt>
                <c:pt idx="37">
                  <c:v>86.299510304928802</c:v>
                </c:pt>
                <c:pt idx="38">
                  <c:v>86.60968782881848</c:v>
                </c:pt>
                <c:pt idx="39">
                  <c:v>86.930272286266955</c:v>
                </c:pt>
                <c:pt idx="40">
                  <c:v>87.253710178157831</c:v>
                </c:pt>
                <c:pt idx="41">
                  <c:v>87.624325327136887</c:v>
                </c:pt>
                <c:pt idx="42">
                  <c:v>87.988093879063769</c:v>
                </c:pt>
                <c:pt idx="43">
                  <c:v>88.404165746918167</c:v>
                </c:pt>
                <c:pt idx="44">
                  <c:v>88.815834409713744</c:v>
                </c:pt>
                <c:pt idx="45">
                  <c:v>89.221822655878952</c:v>
                </c:pt>
              </c:numCache>
            </c:numRef>
          </c:val>
          <c:smooth val="0"/>
          <c:extLst xmlns:c16r2="http://schemas.microsoft.com/office/drawing/2015/06/chart">
            <c:ext xmlns:c16="http://schemas.microsoft.com/office/drawing/2014/chart" uri="{C3380CC4-5D6E-409C-BE32-E72D297353CC}">
              <c16:uniqueId val="{00000002-83CC-481D-8F2B-58282751720D}"/>
            </c:ext>
          </c:extLst>
        </c:ser>
        <c:ser>
          <c:idx val="2"/>
          <c:order val="2"/>
          <c:tx>
            <c:strRef>
              <c:f>'4.6'!$L$11:$L$11</c:f>
              <c:strCache>
                <c:ptCount val="1"/>
                <c:pt idx="0">
                  <c:v>Two Degrees</c:v>
                </c:pt>
              </c:strCache>
            </c:strRef>
          </c:tx>
          <c:spPr>
            <a:ln>
              <a:solidFill>
                <a:srgbClr val="78A22F"/>
              </a:solidFill>
            </a:ln>
          </c:spPr>
          <c:marker>
            <c:symbol val="none"/>
          </c:marker>
          <c:cat>
            <c:numRef>
              <c:f>'4.6'!$M$8:$BF$8</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'4.6'!$M$11:$BF$11</c:f>
              <c:numCache>
                <c:formatCode>0.0</c:formatCode>
                <c:ptCount val="46"/>
                <c:pt idx="12">
                  <c:v>93.274661152144787</c:v>
                </c:pt>
                <c:pt idx="13">
                  <c:v>92.248016258509963</c:v>
                </c:pt>
                <c:pt idx="14">
                  <c:v>92.31645995935898</c:v>
                </c:pt>
                <c:pt idx="15">
                  <c:v>92.769913345326827</c:v>
                </c:pt>
                <c:pt idx="16">
                  <c:v>91.85290829954431</c:v>
                </c:pt>
                <c:pt idx="17">
                  <c:v>90.908126688358493</c:v>
                </c:pt>
                <c:pt idx="18">
                  <c:v>89.942291841510325</c:v>
                </c:pt>
                <c:pt idx="19">
                  <c:v>88.9881151796193</c:v>
                </c:pt>
                <c:pt idx="20">
                  <c:v>88.033180614386012</c:v>
                </c:pt>
                <c:pt idx="21">
                  <c:v>87.031779274260259</c:v>
                </c:pt>
                <c:pt idx="22">
                  <c:v>86.021241866621494</c:v>
                </c:pt>
                <c:pt idx="23">
                  <c:v>84.973470513805736</c:v>
                </c:pt>
                <c:pt idx="24">
                  <c:v>83.93492961034579</c:v>
                </c:pt>
                <c:pt idx="25">
                  <c:v>83.103048536856448</c:v>
                </c:pt>
                <c:pt idx="26">
                  <c:v>82.856033839748264</c:v>
                </c:pt>
                <c:pt idx="27">
                  <c:v>82.576455477345931</c:v>
                </c:pt>
                <c:pt idx="28">
                  <c:v>82.322897188883843</c:v>
                </c:pt>
                <c:pt idx="29">
                  <c:v>82.07857786508832</c:v>
                </c:pt>
                <c:pt idx="30">
                  <c:v>81.846975859523951</c:v>
                </c:pt>
                <c:pt idx="31">
                  <c:v>81.603209292123012</c:v>
                </c:pt>
                <c:pt idx="32">
                  <c:v>81.38167089532125</c:v>
                </c:pt>
                <c:pt idx="33">
                  <c:v>81.196649655548796</c:v>
                </c:pt>
                <c:pt idx="34">
                  <c:v>80.980867793461357</c:v>
                </c:pt>
                <c:pt idx="35">
                  <c:v>80.759553739214724</c:v>
                </c:pt>
                <c:pt idx="36">
                  <c:v>80.771851030879702</c:v>
                </c:pt>
                <c:pt idx="37">
                  <c:v>80.807353328173846</c:v>
                </c:pt>
                <c:pt idx="38">
                  <c:v>80.875914232924345</c:v>
                </c:pt>
                <c:pt idx="39">
                  <c:v>80.939129174752424</c:v>
                </c:pt>
                <c:pt idx="40">
                  <c:v>80.998819277612554</c:v>
                </c:pt>
                <c:pt idx="41">
                  <c:v>81.089950807797109</c:v>
                </c:pt>
                <c:pt idx="42">
                  <c:v>81.164402925246208</c:v>
                </c:pt>
                <c:pt idx="43">
                  <c:v>81.271124445412681</c:v>
                </c:pt>
                <c:pt idx="44">
                  <c:v>81.362157566645195</c:v>
                </c:pt>
                <c:pt idx="45">
                  <c:v>81.444367543340718</c:v>
                </c:pt>
              </c:numCache>
            </c:numRef>
          </c:val>
          <c:smooth val="0"/>
          <c:extLst xmlns:c16r2="http://schemas.microsoft.com/office/drawing/2015/06/chart">
            <c:ext xmlns:c16="http://schemas.microsoft.com/office/drawing/2014/chart" uri="{C3380CC4-5D6E-409C-BE32-E72D297353CC}">
              <c16:uniqueId val="{00000000-83CC-481D-8F2B-58282751720D}"/>
            </c:ext>
          </c:extLst>
        </c:ser>
        <c:ser>
          <c:idx val="3"/>
          <c:order val="3"/>
          <c:tx>
            <c:strRef>
              <c:f>'4.6'!$L$12:$L$12</c:f>
              <c:strCache>
                <c:ptCount val="1"/>
                <c:pt idx="0">
                  <c:v>Steady Progression</c:v>
                </c:pt>
              </c:strCache>
            </c:strRef>
          </c:tx>
          <c:spPr>
            <a:ln>
              <a:solidFill>
                <a:srgbClr val="FFC000"/>
              </a:solidFill>
            </a:ln>
          </c:spPr>
          <c:marker>
            <c:symbol val="none"/>
          </c:marker>
          <c:cat>
            <c:numRef>
              <c:f>'4.6'!$M$8:$BF$8</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'4.6'!$M$12:$BF$12</c:f>
              <c:numCache>
                <c:formatCode>0.0</c:formatCode>
                <c:ptCount val="46"/>
                <c:pt idx="12">
                  <c:v>93.274661152144787</c:v>
                </c:pt>
                <c:pt idx="13">
                  <c:v>92.735974469226861</c:v>
                </c:pt>
                <c:pt idx="14">
                  <c:v>93.846460375017074</c:v>
                </c:pt>
                <c:pt idx="15">
                  <c:v>94.122240150138623</c:v>
                </c:pt>
                <c:pt idx="16">
                  <c:v>95.042110139862871</c:v>
                </c:pt>
                <c:pt idx="17">
                  <c:v>95.306147828350277</c:v>
                </c:pt>
                <c:pt idx="18">
                  <c:v>95.624621960217496</c:v>
                </c:pt>
                <c:pt idx="19">
                  <c:v>95.664970884370078</c:v>
                </c:pt>
                <c:pt idx="20">
                  <c:v>95.615536033774646</c:v>
                </c:pt>
                <c:pt idx="21">
                  <c:v>95.527958413532886</c:v>
                </c:pt>
                <c:pt idx="22">
                  <c:v>95.56131143922974</c:v>
                </c:pt>
                <c:pt idx="23">
                  <c:v>95.663510530022052</c:v>
                </c:pt>
                <c:pt idx="24">
                  <c:v>95.79728872509753</c:v>
                </c:pt>
                <c:pt idx="25">
                  <c:v>95.951225087874533</c:v>
                </c:pt>
                <c:pt idx="26">
                  <c:v>96.079651380650603</c:v>
                </c:pt>
                <c:pt idx="27">
                  <c:v>96.081084076598131</c:v>
                </c:pt>
                <c:pt idx="28">
                  <c:v>96.097297208579192</c:v>
                </c:pt>
                <c:pt idx="29">
                  <c:v>96.038075942103546</c:v>
                </c:pt>
                <c:pt idx="30">
                  <c:v>96.055588512969933</c:v>
                </c:pt>
                <c:pt idx="31">
                  <c:v>96.04364439744927</c:v>
                </c:pt>
                <c:pt idx="32">
                  <c:v>96.118030743196385</c:v>
                </c:pt>
                <c:pt idx="33">
                  <c:v>96.168645457473644</c:v>
                </c:pt>
                <c:pt idx="34">
                  <c:v>96.273490248077309</c:v>
                </c:pt>
                <c:pt idx="35">
                  <c:v>96.314209710758888</c:v>
                </c:pt>
                <c:pt idx="36">
                  <c:v>96.451837962258693</c:v>
                </c:pt>
                <c:pt idx="37">
                  <c:v>96.628212910085963</c:v>
                </c:pt>
                <c:pt idx="38">
                  <c:v>96.805149590904463</c:v>
                </c:pt>
                <c:pt idx="39">
                  <c:v>96.991252536976603</c:v>
                </c:pt>
                <c:pt idx="40">
                  <c:v>97.194339793555628</c:v>
                </c:pt>
                <c:pt idx="41">
                  <c:v>97.343218339018009</c:v>
                </c:pt>
                <c:pt idx="42">
                  <c:v>97.505448846165095</c:v>
                </c:pt>
                <c:pt idx="43">
                  <c:v>97.682383894809433</c:v>
                </c:pt>
                <c:pt idx="44">
                  <c:v>97.760552572014262</c:v>
                </c:pt>
                <c:pt idx="45">
                  <c:v>97.901127292154172</c:v>
                </c:pt>
              </c:numCache>
            </c:numRef>
          </c:val>
          <c:smooth val="0"/>
          <c:extLst xmlns:c16r2="http://schemas.microsoft.com/office/drawing/2015/06/chart">
            <c:ext xmlns:c16="http://schemas.microsoft.com/office/drawing/2014/chart" uri="{C3380CC4-5D6E-409C-BE32-E72D297353CC}">
              <c16:uniqueId val="{00000001-83CC-481D-8F2B-58282751720D}"/>
            </c:ext>
          </c:extLst>
        </c:ser>
        <c:ser>
          <c:idx val="0"/>
          <c:order val="4"/>
          <c:tx>
            <c:strRef>
              <c:f>'4.6'!$L$13:$L$13</c:f>
              <c:strCache>
                <c:ptCount val="1"/>
                <c:pt idx="0">
                  <c:v>Consumer Evolution</c:v>
                </c:pt>
              </c:strCache>
            </c:strRef>
          </c:tx>
          <c:spPr>
            <a:ln>
              <a:solidFill>
                <a:srgbClr val="1D1160"/>
              </a:solidFill>
            </a:ln>
          </c:spPr>
          <c:marker>
            <c:symbol val="none"/>
          </c:marker>
          <c:cat>
            <c:numRef>
              <c:f>'4.6'!$M$8:$BF$8</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'4.6'!$M$13:$BF$13</c:f>
              <c:numCache>
                <c:formatCode>0.0</c:formatCode>
                <c:ptCount val="46"/>
                <c:pt idx="12">
                  <c:v>93.274661152144787</c:v>
                </c:pt>
                <c:pt idx="13">
                  <c:v>92.748095516765844</c:v>
                </c:pt>
                <c:pt idx="14">
                  <c:v>93.894023054043288</c:v>
                </c:pt>
                <c:pt idx="15">
                  <c:v>94.185832576618651</c:v>
                </c:pt>
                <c:pt idx="16">
                  <c:v>95.125709872126635</c:v>
                </c:pt>
                <c:pt idx="17">
                  <c:v>95.41993713073299</c:v>
                </c:pt>
                <c:pt idx="18">
                  <c:v>95.787051551833599</c:v>
                </c:pt>
                <c:pt idx="19">
                  <c:v>95.899434857310155</c:v>
                </c:pt>
                <c:pt idx="20">
                  <c:v>95.929885610962145</c:v>
                </c:pt>
                <c:pt idx="21">
                  <c:v>95.882031532373645</c:v>
                </c:pt>
                <c:pt idx="22">
                  <c:v>95.958778980531761</c:v>
                </c:pt>
                <c:pt idx="23">
                  <c:v>96.114824055289674</c:v>
                </c:pt>
                <c:pt idx="24">
                  <c:v>96.313440939069352</c:v>
                </c:pt>
                <c:pt idx="25">
                  <c:v>96.519146619289003</c:v>
                </c:pt>
                <c:pt idx="26">
                  <c:v>96.697434385593823</c:v>
                </c:pt>
                <c:pt idx="27">
                  <c:v>96.767628565219681</c:v>
                </c:pt>
                <c:pt idx="28">
                  <c:v>96.859409358507776</c:v>
                </c:pt>
                <c:pt idx="29">
                  <c:v>96.883441489011318</c:v>
                </c:pt>
                <c:pt idx="30">
                  <c:v>96.978575144179757</c:v>
                </c:pt>
                <c:pt idx="31">
                  <c:v>97.006810539605311</c:v>
                </c:pt>
                <c:pt idx="32">
                  <c:v>97.107380398957375</c:v>
                </c:pt>
                <c:pt idx="33">
                  <c:v>97.181791775769298</c:v>
                </c:pt>
                <c:pt idx="34">
                  <c:v>97.314906040432049</c:v>
                </c:pt>
                <c:pt idx="35">
                  <c:v>97.381224749379101</c:v>
                </c:pt>
                <c:pt idx="36">
                  <c:v>97.548230140253423</c:v>
                </c:pt>
                <c:pt idx="37">
                  <c:v>97.755448291873833</c:v>
                </c:pt>
                <c:pt idx="38">
                  <c:v>97.965789963827177</c:v>
                </c:pt>
                <c:pt idx="39">
                  <c:v>98.187942857793331</c:v>
                </c:pt>
                <c:pt idx="40">
                  <c:v>98.429691516474804</c:v>
                </c:pt>
                <c:pt idx="41">
                  <c:v>98.619390233140066</c:v>
                </c:pt>
                <c:pt idx="42">
                  <c:v>98.82608172653191</c:v>
                </c:pt>
                <c:pt idx="43">
                  <c:v>99.052020883891558</c:v>
                </c:pt>
                <c:pt idx="44">
                  <c:v>99.181746142363181</c:v>
                </c:pt>
                <c:pt idx="45">
                  <c:v>99.377252328998296</c:v>
                </c:pt>
              </c:numCache>
            </c:numRef>
          </c:val>
          <c:smooth val="0"/>
          <c:extLst xmlns:c16r2="http://schemas.microsoft.com/office/drawing/2015/06/chart">
            <c:ext xmlns:c16="http://schemas.microsoft.com/office/drawing/2014/chart" uri="{C3380CC4-5D6E-409C-BE32-E72D297353CC}">
              <c16:uniqueId val="{00000003-83CC-481D-8F2B-58282751720D}"/>
            </c:ext>
          </c:extLst>
        </c:ser>
        <c:dLbls>
          <c:showLegendKey val="0"/>
          <c:showVal val="0"/>
          <c:showCatName val="0"/>
          <c:showSerName val="0"/>
          <c:showPercent val="0"/>
          <c:showBubbleSize val="0"/>
        </c:dLbls>
        <c:marker val="1"/>
        <c:smooth val="0"/>
        <c:axId val="126299520"/>
        <c:axId val="126301312"/>
      </c:lineChart>
      <c:dateAx>
        <c:axId val="126299520"/>
        <c:scaling>
          <c:orientation val="minMax"/>
        </c:scaling>
        <c:delete val="0"/>
        <c:axPos val="b"/>
        <c:numFmt formatCode="General" sourceLinked="1"/>
        <c:majorTickMark val="out"/>
        <c:minorTickMark val="out"/>
        <c:tickLblPos val="nextTo"/>
        <c:txPr>
          <a:bodyPr rot="0" vert="horz"/>
          <a:lstStyle/>
          <a:p>
            <a:pPr>
              <a:defRPr/>
            </a:pPr>
            <a:endParaRPr lang="en-US"/>
          </a:p>
        </c:txPr>
        <c:crossAx val="126301312"/>
        <c:crosses val="autoZero"/>
        <c:auto val="1"/>
        <c:lblOffset val="100"/>
        <c:baseTimeUnit val="years"/>
        <c:majorUnit val="5"/>
        <c:minorUnit val="5"/>
        <c:minorTimeUnit val="years"/>
      </c:dateAx>
      <c:valAx>
        <c:axId val="126301312"/>
        <c:scaling>
          <c:orientation val="minMax"/>
          <c:min val="60"/>
        </c:scaling>
        <c:delete val="0"/>
        <c:axPos val="l"/>
        <c:majorGridlines>
          <c:spPr>
            <a:ln>
              <a:solidFill>
                <a:sysClr val="window" lastClr="FFFFFF">
                  <a:lumMod val="75000"/>
                </a:sysClr>
              </a:solidFill>
            </a:ln>
          </c:spPr>
        </c:majorGridlines>
        <c:title>
          <c:tx>
            <c:rich>
              <a:bodyPr rot="-5400000" vert="horz"/>
              <a:lstStyle/>
              <a:p>
                <a:pPr>
                  <a:defRPr/>
                </a:pPr>
                <a:r>
                  <a:rPr lang="en-US"/>
                  <a:t>Annual commercial electricity demand (TWh)</a:t>
                </a:r>
              </a:p>
            </c:rich>
          </c:tx>
          <c:overlay val="0"/>
        </c:title>
        <c:numFmt formatCode="0" sourceLinked="0"/>
        <c:majorTickMark val="out"/>
        <c:minorTickMark val="none"/>
        <c:tickLblPos val="nextTo"/>
        <c:crossAx val="126299520"/>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622634699664862E-2"/>
          <c:y val="7.4953226422298583E-2"/>
          <c:w val="0.86395991234854341"/>
          <c:h val="0.70771644711722026"/>
        </c:manualLayout>
      </c:layout>
      <c:lineChart>
        <c:grouping val="standard"/>
        <c:varyColors val="0"/>
        <c:ser>
          <c:idx val="4"/>
          <c:order val="0"/>
          <c:tx>
            <c:strRef>
              <c:f>'4.7'!$L$8</c:f>
              <c:strCache>
                <c:ptCount val="1"/>
                <c:pt idx="0">
                  <c:v>History</c:v>
                </c:pt>
              </c:strCache>
            </c:strRef>
          </c:tx>
          <c:spPr>
            <a:ln>
              <a:solidFill>
                <a:sysClr val="windowText" lastClr="000000"/>
              </a:solidFill>
            </a:ln>
          </c:spPr>
          <c:marker>
            <c:symbol val="none"/>
          </c:marker>
          <c:cat>
            <c:numRef>
              <c:f>'4.7'!$M$7:$BA$7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'4.7'!$M$8:$BA$8</c:f>
              <c:numCache>
                <c:formatCode>0.0</c:formatCode>
                <c:ptCount val="41"/>
                <c:pt idx="0">
                  <c:v>47.164283309658508</c:v>
                </c:pt>
                <c:pt idx="1">
                  <c:v>45.850486247539571</c:v>
                </c:pt>
                <c:pt idx="2">
                  <c:v>45.060772838393703</c:v>
                </c:pt>
                <c:pt idx="3">
                  <c:v>45.420288670334386</c:v>
                </c:pt>
                <c:pt idx="4">
                  <c:v>44.774280679468532</c:v>
                </c:pt>
                <c:pt idx="5">
                  <c:v>45.694016527669135</c:v>
                </c:pt>
                <c:pt idx="6">
                  <c:v>47.494406280747469</c:v>
                </c:pt>
                <c:pt idx="7" formatCode="#,##0.0">
                  <c:v>49.933</c:v>
                </c:pt>
              </c:numCache>
            </c:numRef>
          </c:val>
          <c:smooth val="0"/>
          <c:extLst xmlns:c16r2="http://schemas.microsoft.com/office/drawing/2015/06/chart">
            <c:ext xmlns:c16="http://schemas.microsoft.com/office/drawing/2014/chart" uri="{C3380CC4-5D6E-409C-BE32-E72D297353CC}">
              <c16:uniqueId val="{00000004-87BF-4EEB-9ECB-91EDA94A6E23}"/>
            </c:ext>
          </c:extLst>
        </c:ser>
        <c:ser>
          <c:idx val="1"/>
          <c:order val="1"/>
          <c:tx>
            <c:strRef>
              <c:f>'4.7'!$L$9</c:f>
              <c:strCache>
                <c:ptCount val="1"/>
                <c:pt idx="0">
                  <c:v>Community Renewables</c:v>
                </c:pt>
              </c:strCache>
            </c:strRef>
          </c:tx>
          <c:spPr>
            <a:ln w="28575" cap="rnd" cmpd="sng" algn="ctr">
              <a:solidFill>
                <a:srgbClr val="E64097"/>
              </a:solidFill>
              <a:prstDash val="solid"/>
              <a:round/>
              <a:headEnd type="none" w="med" len="med"/>
              <a:tailEnd type="none" w="med" len="med"/>
            </a:ln>
          </c:spPr>
          <c:marker>
            <c:symbol val="none"/>
          </c:marker>
          <c:cat>
            <c:numRef>
              <c:f>'4.7'!$M$7:$BA$7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'4.7'!$M$9:$BA$9</c:f>
              <c:numCache>
                <c:formatCode>General</c:formatCode>
                <c:ptCount val="41"/>
                <c:pt idx="7" formatCode="#,##0.0">
                  <c:v>49.933</c:v>
                </c:pt>
                <c:pt idx="8" formatCode="0.0">
                  <c:v>50.214574454875546</c:v>
                </c:pt>
                <c:pt idx="9" formatCode="0.0">
                  <c:v>49.998804182093835</c:v>
                </c:pt>
                <c:pt idx="10" formatCode="0.0">
                  <c:v>49.639355305172302</c:v>
                </c:pt>
                <c:pt idx="11" formatCode="0.0">
                  <c:v>47.705279162495444</c:v>
                </c:pt>
                <c:pt idx="12" formatCode="0.0">
                  <c:v>45.711402381362717</c:v>
                </c:pt>
                <c:pt idx="13" formatCode="0.0">
                  <c:v>43.808785824241468</c:v>
                </c:pt>
                <c:pt idx="14" formatCode="0.0">
                  <c:v>41.799667664785261</c:v>
                </c:pt>
                <c:pt idx="15" formatCode="0.0">
                  <c:v>40.558912491838825</c:v>
                </c:pt>
                <c:pt idx="16" formatCode="0.0">
                  <c:v>39.253913122556028</c:v>
                </c:pt>
                <c:pt idx="17" formatCode="0.0">
                  <c:v>37.876060841919454</c:v>
                </c:pt>
                <c:pt idx="18" formatCode="0.0">
                  <c:v>36.592856191182847</c:v>
                </c:pt>
                <c:pt idx="19" formatCode="0.0">
                  <c:v>35.535074752050072</c:v>
                </c:pt>
                <c:pt idx="20" formatCode="0.0">
                  <c:v>34.718505254072277</c:v>
                </c:pt>
                <c:pt idx="21" formatCode="0.0">
                  <c:v>34.123358988655767</c:v>
                </c:pt>
                <c:pt idx="22" formatCode="0.0">
                  <c:v>33.331225101610229</c:v>
                </c:pt>
                <c:pt idx="23" formatCode="0.0">
                  <c:v>32.266968127044095</c:v>
                </c:pt>
                <c:pt idx="24" formatCode="0.0">
                  <c:v>31.470439828977177</c:v>
                </c:pt>
                <c:pt idx="25" formatCode="0.0">
                  <c:v>30.728340608079112</c:v>
                </c:pt>
                <c:pt idx="26" formatCode="0.0">
                  <c:v>29.927374646512721</c:v>
                </c:pt>
                <c:pt idx="27" formatCode="0.0">
                  <c:v>29.119051780826606</c:v>
                </c:pt>
                <c:pt idx="28" formatCode="0.0">
                  <c:v>28.303669748347371</c:v>
                </c:pt>
                <c:pt idx="29" formatCode="0.0">
                  <c:v>27.425552259231395</c:v>
                </c:pt>
                <c:pt idx="30" formatCode="0.0">
                  <c:v>26.524648306773347</c:v>
                </c:pt>
                <c:pt idx="31" formatCode="0.0">
                  <c:v>25.770867938178704</c:v>
                </c:pt>
                <c:pt idx="32" formatCode="0.0">
                  <c:v>25.051287052072869</c:v>
                </c:pt>
                <c:pt idx="33" formatCode="0.0">
                  <c:v>24.27879404658476</c:v>
                </c:pt>
                <c:pt idx="34" formatCode="0.0">
                  <c:v>23.457058532190302</c:v>
                </c:pt>
                <c:pt idx="35" formatCode="0.0">
                  <c:v>22.62260097559944</c:v>
                </c:pt>
                <c:pt idx="36" formatCode="0.0">
                  <c:v>21.758042746749279</c:v>
                </c:pt>
                <c:pt idx="37" formatCode="0.0">
                  <c:v>20.755016662973915</c:v>
                </c:pt>
                <c:pt idx="38" formatCode="0.0">
                  <c:v>19.788468381781023</c:v>
                </c:pt>
                <c:pt idx="39" formatCode="0.0">
                  <c:v>18.731426532110536</c:v>
                </c:pt>
                <c:pt idx="40" formatCode="0.0">
                  <c:v>17.645085798444747</c:v>
                </c:pt>
              </c:numCache>
            </c:numRef>
          </c:val>
          <c:smooth val="0"/>
          <c:extLst xmlns:c16r2="http://schemas.microsoft.com/office/drawing/2015/06/chart">
            <c:ext xmlns:c16="http://schemas.microsoft.com/office/drawing/2014/chart" uri="{C3380CC4-5D6E-409C-BE32-E72D297353CC}">
              <c16:uniqueId val="{00000000-87BF-4EEB-9ECB-91EDA94A6E23}"/>
            </c:ext>
          </c:extLst>
        </c:ser>
        <c:ser>
          <c:idx val="0"/>
          <c:order val="2"/>
          <c:tx>
            <c:strRef>
              <c:f>'4.7'!$L$10</c:f>
              <c:strCache>
                <c:ptCount val="1"/>
                <c:pt idx="0">
                  <c:v>Two Degrees</c:v>
                </c:pt>
              </c:strCache>
            </c:strRef>
          </c:tx>
          <c:spPr>
            <a:ln w="28575" cap="rnd" cmpd="sng" algn="ctr">
              <a:solidFill>
                <a:srgbClr val="78A22F"/>
              </a:solidFill>
              <a:prstDash val="solid"/>
              <a:round/>
              <a:headEnd type="none" w="med" len="med"/>
              <a:tailEnd type="none" w="med" len="med"/>
            </a:ln>
          </c:spPr>
          <c:marker>
            <c:symbol val="none"/>
          </c:marker>
          <c:cat>
            <c:numRef>
              <c:f>'4.7'!$M$7:$BA$7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'4.7'!$M$10:$BA$10</c:f>
              <c:numCache>
                <c:formatCode>General</c:formatCode>
                <c:ptCount val="41"/>
                <c:pt idx="7" formatCode="#,##0.0">
                  <c:v>49.933</c:v>
                </c:pt>
                <c:pt idx="8" formatCode="0.0">
                  <c:v>50.789379910267023</c:v>
                </c:pt>
                <c:pt idx="9" formatCode="0.0">
                  <c:v>51.324238786904786</c:v>
                </c:pt>
                <c:pt idx="10" formatCode="0.0">
                  <c:v>52.066768346627192</c:v>
                </c:pt>
                <c:pt idx="11" formatCode="0.0">
                  <c:v>51.409795173512983</c:v>
                </c:pt>
                <c:pt idx="12" formatCode="0.0">
                  <c:v>50.71627096624087</c:v>
                </c:pt>
                <c:pt idx="13" formatCode="0.0">
                  <c:v>49.998594473864266</c:v>
                </c:pt>
                <c:pt idx="14" formatCode="0.0">
                  <c:v>49.219951912004817</c:v>
                </c:pt>
                <c:pt idx="15" formatCode="0.0">
                  <c:v>48.398383511898722</c:v>
                </c:pt>
                <c:pt idx="16" formatCode="0.0">
                  <c:v>47.623356472736241</c:v>
                </c:pt>
                <c:pt idx="17" formatCode="0.0">
                  <c:v>46.849731541332126</c:v>
                </c:pt>
                <c:pt idx="18" formatCode="0.0">
                  <c:v>46.110439977717064</c:v>
                </c:pt>
                <c:pt idx="19" formatCode="0.0">
                  <c:v>45.425141306100407</c:v>
                </c:pt>
                <c:pt idx="20" formatCode="0.0">
                  <c:v>44.535519483452042</c:v>
                </c:pt>
                <c:pt idx="21" formatCode="0.0">
                  <c:v>43.924612849361175</c:v>
                </c:pt>
                <c:pt idx="22" formatCode="0.0">
                  <c:v>43.096751467772108</c:v>
                </c:pt>
                <c:pt idx="23" formatCode="0.0">
                  <c:v>42.317275233796693</c:v>
                </c:pt>
                <c:pt idx="24" formatCode="0.0">
                  <c:v>41.084932156698343</c:v>
                </c:pt>
                <c:pt idx="25" formatCode="0.0">
                  <c:v>39.87702372362638</c:v>
                </c:pt>
                <c:pt idx="26" formatCode="0.0">
                  <c:v>38.150174277347581</c:v>
                </c:pt>
                <c:pt idx="27" formatCode="0.0">
                  <c:v>35.867910996198695</c:v>
                </c:pt>
                <c:pt idx="28" formatCode="0.0">
                  <c:v>34.030560960368085</c:v>
                </c:pt>
                <c:pt idx="29" formatCode="0.0">
                  <c:v>32.225587470066493</c:v>
                </c:pt>
                <c:pt idx="30" formatCode="0.0">
                  <c:v>29.687839141213345</c:v>
                </c:pt>
                <c:pt idx="31" formatCode="0.0">
                  <c:v>28.024459086704656</c:v>
                </c:pt>
                <c:pt idx="32" formatCode="0.0">
                  <c:v>25.444149582793948</c:v>
                </c:pt>
                <c:pt idx="33" formatCode="0.0">
                  <c:v>23.130134907090511</c:v>
                </c:pt>
                <c:pt idx="34" formatCode="0.0">
                  <c:v>20.784058765973992</c:v>
                </c:pt>
                <c:pt idx="35" formatCode="0.0">
                  <c:v>18.763630210779187</c:v>
                </c:pt>
                <c:pt idx="36" formatCode="0.0">
                  <c:v>17.607271625864854</c:v>
                </c:pt>
                <c:pt idx="37" formatCode="0.0">
                  <c:v>16.27127264093415</c:v>
                </c:pt>
                <c:pt idx="38" formatCode="0.0">
                  <c:v>15.163592890867243</c:v>
                </c:pt>
                <c:pt idx="39" formatCode="0.0">
                  <c:v>14.501983228513982</c:v>
                </c:pt>
                <c:pt idx="40" formatCode="0.0">
                  <c:v>14.200830709526148</c:v>
                </c:pt>
              </c:numCache>
            </c:numRef>
          </c:val>
          <c:smooth val="0"/>
          <c:extLst xmlns:c16r2="http://schemas.microsoft.com/office/drawing/2015/06/chart">
            <c:ext xmlns:c16="http://schemas.microsoft.com/office/drawing/2014/chart" uri="{C3380CC4-5D6E-409C-BE32-E72D297353CC}">
              <c16:uniqueId val="{00000001-87BF-4EEB-9ECB-91EDA94A6E23}"/>
            </c:ext>
          </c:extLst>
        </c:ser>
        <c:ser>
          <c:idx val="2"/>
          <c:order val="3"/>
          <c:tx>
            <c:strRef>
              <c:f>'4.7'!$L$11</c:f>
              <c:strCache>
                <c:ptCount val="1"/>
                <c:pt idx="0">
                  <c:v>Steady Progression</c:v>
                </c:pt>
              </c:strCache>
            </c:strRef>
          </c:tx>
          <c:spPr>
            <a:ln w="28575" cap="rnd" cmpd="sng" algn="ctr">
              <a:solidFill>
                <a:srgbClr val="FFC222"/>
              </a:solidFill>
              <a:prstDash val="solid"/>
              <a:round/>
              <a:headEnd type="none" w="med" len="med"/>
              <a:tailEnd type="none" w="med" len="med"/>
            </a:ln>
          </c:spPr>
          <c:marker>
            <c:symbol val="none"/>
          </c:marker>
          <c:cat>
            <c:numRef>
              <c:f>'4.7'!$M$7:$BA$7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'4.7'!$M$11:$BA$11</c:f>
              <c:numCache>
                <c:formatCode>General</c:formatCode>
                <c:ptCount val="41"/>
                <c:pt idx="7" formatCode="#,##0.0">
                  <c:v>49.933</c:v>
                </c:pt>
                <c:pt idx="8" formatCode="0.0">
                  <c:v>50.711409096957404</c:v>
                </c:pt>
                <c:pt idx="9" formatCode="0.0">
                  <c:v>52.575065662023512</c:v>
                </c:pt>
                <c:pt idx="10" formatCode="0.0">
                  <c:v>52.961419734736687</c:v>
                </c:pt>
                <c:pt idx="11" formatCode="0.0">
                  <c:v>54.005243359013996</c:v>
                </c:pt>
                <c:pt idx="12" formatCode="0.0">
                  <c:v>54.330495258072865</c:v>
                </c:pt>
                <c:pt idx="13" formatCode="0.0">
                  <c:v>54.850608472079742</c:v>
                </c:pt>
                <c:pt idx="14" formatCode="0.0">
                  <c:v>55.193509591047224</c:v>
                </c:pt>
                <c:pt idx="15" formatCode="0.0">
                  <c:v>55.541914352407318</c:v>
                </c:pt>
                <c:pt idx="16" formatCode="0.0">
                  <c:v>55.722760066217326</c:v>
                </c:pt>
                <c:pt idx="17" formatCode="0.0">
                  <c:v>55.83400747449452</c:v>
                </c:pt>
                <c:pt idx="18" formatCode="0.0">
                  <c:v>55.961876004469744</c:v>
                </c:pt>
                <c:pt idx="19" formatCode="0.0">
                  <c:v>55.852943204447357</c:v>
                </c:pt>
                <c:pt idx="20" formatCode="0.0">
                  <c:v>55.788694105946718</c:v>
                </c:pt>
                <c:pt idx="21" formatCode="0.0">
                  <c:v>55.7520917422937</c:v>
                </c:pt>
                <c:pt idx="22" formatCode="0.0">
                  <c:v>55.695411762755093</c:v>
                </c:pt>
                <c:pt idx="23" formatCode="0.0">
                  <c:v>55.660614352253752</c:v>
                </c:pt>
                <c:pt idx="24" formatCode="0.0">
                  <c:v>55.569091629865135</c:v>
                </c:pt>
                <c:pt idx="25" formatCode="0.0">
                  <c:v>55.438577207444538</c:v>
                </c:pt>
                <c:pt idx="26" formatCode="0.0">
                  <c:v>55.298116092580322</c:v>
                </c:pt>
                <c:pt idx="27" formatCode="0.0">
                  <c:v>55.189129935893639</c:v>
                </c:pt>
                <c:pt idx="28" formatCode="0.0">
                  <c:v>55.049228461449047</c:v>
                </c:pt>
                <c:pt idx="29" formatCode="0.0">
                  <c:v>55.000570319874882</c:v>
                </c:pt>
                <c:pt idx="30" formatCode="0.0">
                  <c:v>54.871787308982903</c:v>
                </c:pt>
                <c:pt idx="31" formatCode="0.0">
                  <c:v>54.837431125769875</c:v>
                </c:pt>
                <c:pt idx="32" formatCode="0.0">
                  <c:v>54.751226764550623</c:v>
                </c:pt>
                <c:pt idx="33" formatCode="0.0">
                  <c:v>54.728268966959789</c:v>
                </c:pt>
                <c:pt idx="34" formatCode="0.0">
                  <c:v>54.716463855959681</c:v>
                </c:pt>
                <c:pt idx="35" formatCode="0.0">
                  <c:v>54.730152784304266</c:v>
                </c:pt>
                <c:pt idx="36" formatCode="0.0">
                  <c:v>54.701722466350184</c:v>
                </c:pt>
                <c:pt idx="37" formatCode="0.0">
                  <c:v>54.675338875517781</c:v>
                </c:pt>
                <c:pt idx="38" formatCode="0.0">
                  <c:v>54.701812263267769</c:v>
                </c:pt>
                <c:pt idx="39" formatCode="0.0">
                  <c:v>54.683699233837785</c:v>
                </c:pt>
                <c:pt idx="40" formatCode="0.0">
                  <c:v>54.668988174898125</c:v>
                </c:pt>
              </c:numCache>
            </c:numRef>
          </c:val>
          <c:smooth val="0"/>
          <c:extLst xmlns:c16r2="http://schemas.microsoft.com/office/drawing/2015/06/chart">
            <c:ext xmlns:c16="http://schemas.microsoft.com/office/drawing/2014/chart" uri="{C3380CC4-5D6E-409C-BE32-E72D297353CC}">
              <c16:uniqueId val="{00000002-87BF-4EEB-9ECB-91EDA94A6E23}"/>
            </c:ext>
          </c:extLst>
        </c:ser>
        <c:ser>
          <c:idx val="3"/>
          <c:order val="4"/>
          <c:tx>
            <c:strRef>
              <c:f>'4.7'!$L$12</c:f>
              <c:strCache>
                <c:ptCount val="1"/>
                <c:pt idx="0">
                  <c:v>Consumer Evolution</c:v>
                </c:pt>
              </c:strCache>
            </c:strRef>
          </c:tx>
          <c:spPr>
            <a:ln w="28575" cap="rnd" cmpd="sng" algn="ctr">
              <a:solidFill>
                <a:srgbClr val="1D1160"/>
              </a:solidFill>
              <a:prstDash val="solid"/>
              <a:round/>
              <a:headEnd type="none" w="med" len="med"/>
              <a:tailEnd type="none" w="med" len="med"/>
            </a:ln>
          </c:spPr>
          <c:marker>
            <c:symbol val="none"/>
          </c:marker>
          <c:cat>
            <c:numRef>
              <c:f>'4.7'!$M$7:$BA$7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'4.7'!$M$12:$BA$12</c:f>
              <c:numCache>
                <c:formatCode>General</c:formatCode>
                <c:ptCount val="41"/>
                <c:pt idx="7" formatCode="#,##0.0">
                  <c:v>49.933</c:v>
                </c:pt>
                <c:pt idx="8" formatCode="0.0">
                  <c:v>50.671030223990137</c:v>
                </c:pt>
                <c:pt idx="9" formatCode="0.0">
                  <c:v>52.521998494496714</c:v>
                </c:pt>
                <c:pt idx="10" formatCode="0.0">
                  <c:v>52.890832760506797</c:v>
                </c:pt>
                <c:pt idx="11" formatCode="0.0">
                  <c:v>53.902453225404685</c:v>
                </c:pt>
                <c:pt idx="12" formatCode="0.0">
                  <c:v>54.176705736203147</c:v>
                </c:pt>
                <c:pt idx="13" formatCode="0.0">
                  <c:v>54.592924620972916</c:v>
                </c:pt>
                <c:pt idx="14" formatCode="0.0">
                  <c:v>54.756209463216791</c:v>
                </c:pt>
                <c:pt idx="15" formatCode="0.0">
                  <c:v>54.792218066730761</c:v>
                </c:pt>
                <c:pt idx="16" formatCode="0.0">
                  <c:v>54.855368890430547</c:v>
                </c:pt>
                <c:pt idx="17" formatCode="0.0">
                  <c:v>54.833980619298977</c:v>
                </c:pt>
                <c:pt idx="18" formatCode="0.0">
                  <c:v>54.810889224588962</c:v>
                </c:pt>
                <c:pt idx="19" formatCode="0.0">
                  <c:v>54.517914089888343</c:v>
                </c:pt>
                <c:pt idx="20" formatCode="0.0">
                  <c:v>54.307144459225341</c:v>
                </c:pt>
                <c:pt idx="21" formatCode="0.0">
                  <c:v>54.143903065626333</c:v>
                </c:pt>
                <c:pt idx="22" formatCode="0.0">
                  <c:v>53.855664376476206</c:v>
                </c:pt>
                <c:pt idx="23" formatCode="0.0">
                  <c:v>53.575031294144843</c:v>
                </c:pt>
                <c:pt idx="24" formatCode="0.0">
                  <c:v>53.226641568549923</c:v>
                </c:pt>
                <c:pt idx="25" formatCode="0.0">
                  <c:v>52.838722330667778</c:v>
                </c:pt>
                <c:pt idx="26" formatCode="0.0">
                  <c:v>52.537697494542925</c:v>
                </c:pt>
                <c:pt idx="27" formatCode="0.0">
                  <c:v>52.358539885844777</c:v>
                </c:pt>
                <c:pt idx="28" formatCode="0.0">
                  <c:v>52.176144315763374</c:v>
                </c:pt>
                <c:pt idx="29" formatCode="0.0">
                  <c:v>52.05621446848118</c:v>
                </c:pt>
                <c:pt idx="30" formatCode="0.0">
                  <c:v>51.878820179413836</c:v>
                </c:pt>
                <c:pt idx="31" formatCode="0.0">
                  <c:v>51.789390021227526</c:v>
                </c:pt>
                <c:pt idx="32" formatCode="0.0">
                  <c:v>51.652859251439097</c:v>
                </c:pt>
                <c:pt idx="33" formatCode="0.0">
                  <c:v>51.574920142105753</c:v>
                </c:pt>
                <c:pt idx="34" formatCode="0.0">
                  <c:v>51.494265282165699</c:v>
                </c:pt>
                <c:pt idx="35" formatCode="0.0">
                  <c:v>51.437419946798528</c:v>
                </c:pt>
                <c:pt idx="36" formatCode="0.0">
                  <c:v>51.350738811629327</c:v>
                </c:pt>
                <c:pt idx="37" formatCode="0.0">
                  <c:v>51.262164322127099</c:v>
                </c:pt>
                <c:pt idx="38" formatCode="0.0">
                  <c:v>51.220276146157545</c:v>
                </c:pt>
                <c:pt idx="39" formatCode="0.0">
                  <c:v>51.1387126789243</c:v>
                </c:pt>
                <c:pt idx="40" formatCode="0.0">
                  <c:v>51.061331110233127</c:v>
                </c:pt>
              </c:numCache>
            </c:numRef>
          </c:val>
          <c:smooth val="0"/>
          <c:extLst xmlns:c16r2="http://schemas.microsoft.com/office/drawing/2015/06/chart">
            <c:ext xmlns:c16="http://schemas.microsoft.com/office/drawing/2014/chart" uri="{C3380CC4-5D6E-409C-BE32-E72D297353CC}">
              <c16:uniqueId val="{00000003-87BF-4EEB-9ECB-91EDA94A6E23}"/>
            </c:ext>
          </c:extLst>
        </c:ser>
        <c:dLbls>
          <c:showLegendKey val="0"/>
          <c:showVal val="0"/>
          <c:showCatName val="0"/>
          <c:showSerName val="0"/>
          <c:showPercent val="0"/>
          <c:showBubbleSize val="0"/>
        </c:dLbls>
        <c:marker val="1"/>
        <c:smooth val="0"/>
        <c:axId val="126470784"/>
        <c:axId val="126472576"/>
      </c:lineChart>
      <c:catAx>
        <c:axId val="126470784"/>
        <c:scaling>
          <c:orientation val="minMax"/>
        </c:scaling>
        <c:delete val="0"/>
        <c:axPos val="b"/>
        <c:numFmt formatCode="General" sourceLinked="1"/>
        <c:majorTickMark val="out"/>
        <c:minorTickMark val="none"/>
        <c:tickLblPos val="nextTo"/>
        <c:txPr>
          <a:bodyPr rot="0" vert="horz"/>
          <a:lstStyle/>
          <a:p>
            <a:pPr>
              <a:defRPr/>
            </a:pPr>
            <a:endParaRPr lang="en-US"/>
          </a:p>
        </c:txPr>
        <c:crossAx val="126472576"/>
        <c:crosses val="autoZero"/>
        <c:auto val="1"/>
        <c:lblAlgn val="ctr"/>
        <c:lblOffset val="100"/>
        <c:tickLblSkip val="5"/>
        <c:tickMarkSkip val="5"/>
        <c:noMultiLvlLbl val="0"/>
      </c:catAx>
      <c:valAx>
        <c:axId val="126472576"/>
        <c:scaling>
          <c:orientation val="minMax"/>
        </c:scaling>
        <c:delete val="0"/>
        <c:axPos val="l"/>
        <c:majorGridlines>
          <c:spPr>
            <a:ln>
              <a:solidFill>
                <a:sysClr val="window" lastClr="FFFFFF">
                  <a:lumMod val="75000"/>
                </a:sysClr>
              </a:solidFill>
            </a:ln>
          </c:spPr>
        </c:majorGridlines>
        <c:title>
          <c:tx>
            <c:rich>
              <a:bodyPr rot="-5400000" vert="horz"/>
              <a:lstStyle/>
              <a:p>
                <a:pPr>
                  <a:defRPr b="1"/>
                </a:pPr>
                <a:r>
                  <a:rPr lang="en-US" b="1"/>
                  <a:t>Annual commercial gas demand</a:t>
                </a:r>
                <a:r>
                  <a:rPr lang="en-US" b="1" baseline="0"/>
                  <a:t> (</a:t>
                </a:r>
                <a:r>
                  <a:rPr lang="en-US" b="1"/>
                  <a:t>TWh)</a:t>
                </a:r>
              </a:p>
            </c:rich>
          </c:tx>
          <c:layout>
            <c:manualLayout>
              <c:xMode val="edge"/>
              <c:yMode val="edge"/>
              <c:x val="7.5961177441637492E-3"/>
              <c:y val="0.14889342306223752"/>
            </c:manualLayout>
          </c:layout>
          <c:overlay val="0"/>
        </c:title>
        <c:numFmt formatCode="0" sourceLinked="0"/>
        <c:majorTickMark val="out"/>
        <c:minorTickMark val="none"/>
        <c:tickLblPos val="nextTo"/>
        <c:crossAx val="126470784"/>
        <c:crosses val="autoZero"/>
        <c:crossBetween val="midCat"/>
      </c:valAx>
    </c:plotArea>
    <c:legend>
      <c:legendPos val="b"/>
      <c:layout>
        <c:manualLayout>
          <c:xMode val="edge"/>
          <c:yMode val="edge"/>
          <c:x val="3.4071008939974452E-2"/>
          <c:y val="0.85749083213688804"/>
          <c:w val="0.96022924648786723"/>
          <c:h val="0.13134332163703613"/>
        </c:manualLayout>
      </c:layout>
      <c:overlay val="0"/>
    </c:legend>
    <c:plotVisOnly val="1"/>
    <c:dispBlanksAs val="gap"/>
    <c:showDLblsOverMax val="0"/>
  </c:chart>
  <c:spPr>
    <a:ln>
      <a:noFill/>
    </a:ln>
  </c:spPr>
  <c:txPr>
    <a:bodyPr/>
    <a:lstStyle/>
    <a:p>
      <a:pPr>
        <a:defRPr sz="1100" b="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6801696930203975"/>
          <c:h val="0.78131519923645909"/>
        </c:manualLayout>
      </c:layout>
      <c:lineChart>
        <c:grouping val="standard"/>
        <c:varyColors val="0"/>
        <c:ser>
          <c:idx val="1"/>
          <c:order val="0"/>
          <c:tx>
            <c:strRef>
              <c:f>'4.8'!$L$8</c:f>
              <c:strCache>
                <c:ptCount val="1"/>
                <c:pt idx="0">
                  <c:v>History</c:v>
                </c:pt>
              </c:strCache>
            </c:strRef>
          </c:tx>
          <c:spPr>
            <a:ln>
              <a:solidFill>
                <a:sysClr val="windowText" lastClr="000000"/>
              </a:solidFill>
            </a:ln>
          </c:spPr>
          <c:marker>
            <c:symbol val="none"/>
          </c:marker>
          <c:cat>
            <c:numRef>
              <c:f>'4.8'!$M$7:$BA$7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'4.8'!$M$8:$BA$8</c:f>
              <c:numCache>
                <c:formatCode>_-* #,##0.0_-;\-* #,##0.0_-;_-* "-"??_-;_-@_-</c:formatCode>
                <c:ptCount val="41"/>
                <c:pt idx="0">
                  <c:v>0.40400000000000003</c:v>
                </c:pt>
                <c:pt idx="1">
                  <c:v>0.505</c:v>
                </c:pt>
                <c:pt idx="2">
                  <c:v>0.60599999999999998</c:v>
                </c:pt>
                <c:pt idx="3">
                  <c:v>0.60599999999999998</c:v>
                </c:pt>
                <c:pt idx="4">
                  <c:v>0.75750000000000006</c:v>
                </c:pt>
                <c:pt idx="5">
                  <c:v>1.01</c:v>
                </c:pt>
                <c:pt idx="6">
                  <c:v>1.01</c:v>
                </c:pt>
                <c:pt idx="7">
                  <c:v>1.01</c:v>
                </c:pt>
                <c:pt idx="8">
                  <c:v>1.0214428492797365</c:v>
                </c:pt>
              </c:numCache>
            </c:numRef>
          </c:val>
          <c:smooth val="0"/>
          <c:extLst xmlns:c16r2="http://schemas.microsoft.com/office/drawing/2015/06/chart">
            <c:ext xmlns:c16="http://schemas.microsoft.com/office/drawing/2014/chart" uri="{C3380CC4-5D6E-409C-BE32-E72D297353CC}">
              <c16:uniqueId val="{00000004-9DA3-4EEF-BDB6-E5BA4527FC97}"/>
            </c:ext>
          </c:extLst>
        </c:ser>
        <c:ser>
          <c:idx val="2"/>
          <c:order val="1"/>
          <c:tx>
            <c:strRef>
              <c:f>'4.8'!$L$9</c:f>
              <c:strCache>
                <c:ptCount val="1"/>
                <c:pt idx="0">
                  <c:v>Community Renewables</c:v>
                </c:pt>
              </c:strCache>
            </c:strRef>
          </c:tx>
          <c:spPr>
            <a:ln>
              <a:solidFill>
                <a:srgbClr val="E64097"/>
              </a:solidFill>
            </a:ln>
          </c:spPr>
          <c:marker>
            <c:symbol val="none"/>
          </c:marker>
          <c:cat>
            <c:numRef>
              <c:f>'4.8'!$M$7:$BA$7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'4.8'!$M$9:$BA$9</c:f>
              <c:numCache>
                <c:formatCode>_-* #,##0.0_-;\-* #,##0.0_-;_-* "-"??_-;_-@_-</c:formatCode>
                <c:ptCount val="41"/>
                <c:pt idx="8">
                  <c:v>1.0214428492797365</c:v>
                </c:pt>
                <c:pt idx="9">
                  <c:v>1.0256099784040593</c:v>
                </c:pt>
                <c:pt idx="10">
                  <c:v>1.0336223431626288</c:v>
                </c:pt>
                <c:pt idx="11">
                  <c:v>1.1018734330972972</c:v>
                </c:pt>
                <c:pt idx="12">
                  <c:v>1.2104858686336124</c:v>
                </c:pt>
                <c:pt idx="13">
                  <c:v>1.3599317525125103</c:v>
                </c:pt>
                <c:pt idx="14">
                  <c:v>1.5723630534590476</c:v>
                </c:pt>
                <c:pt idx="15">
                  <c:v>1.8322183694722316</c:v>
                </c:pt>
                <c:pt idx="16">
                  <c:v>1.9788943916787081</c:v>
                </c:pt>
                <c:pt idx="17">
                  <c:v>2.0742085892951905</c:v>
                </c:pt>
                <c:pt idx="18">
                  <c:v>2.2249521755102886</c:v>
                </c:pt>
                <c:pt idx="19">
                  <c:v>2.3782035686800929</c:v>
                </c:pt>
                <c:pt idx="20">
                  <c:v>2.499616670234349</c:v>
                </c:pt>
                <c:pt idx="21">
                  <c:v>2.6549963027444763</c:v>
                </c:pt>
                <c:pt idx="22">
                  <c:v>2.7944566389128851</c:v>
                </c:pt>
                <c:pt idx="23">
                  <c:v>2.8954526810557559</c:v>
                </c:pt>
                <c:pt idx="24">
                  <c:v>3.0173070031813563</c:v>
                </c:pt>
                <c:pt idx="25">
                  <c:v>3.1299245833527891</c:v>
                </c:pt>
                <c:pt idx="26">
                  <c:v>3.2802715813526278</c:v>
                </c:pt>
                <c:pt idx="27">
                  <c:v>3.3823338737807314</c:v>
                </c:pt>
                <c:pt idx="28">
                  <c:v>3.5017507126992919</c:v>
                </c:pt>
                <c:pt idx="29">
                  <c:v>3.6005598490063266</c:v>
                </c:pt>
                <c:pt idx="30">
                  <c:v>3.6460308041321627</c:v>
                </c:pt>
                <c:pt idx="31">
                  <c:v>3.6734282825358604</c:v>
                </c:pt>
                <c:pt idx="32">
                  <c:v>3.7011347627377833</c:v>
                </c:pt>
                <c:pt idx="33">
                  <c:v>3.7423690493170372</c:v>
                </c:pt>
                <c:pt idx="34">
                  <c:v>3.7715828156801732</c:v>
                </c:pt>
                <c:pt idx="35">
                  <c:v>3.780560668723604</c:v>
                </c:pt>
                <c:pt idx="36">
                  <c:v>3.7922433741945136</c:v>
                </c:pt>
                <c:pt idx="37">
                  <c:v>3.8076066252622516</c:v>
                </c:pt>
                <c:pt idx="38">
                  <c:v>3.8251275048961308</c:v>
                </c:pt>
                <c:pt idx="39">
                  <c:v>3.8459493606349473</c:v>
                </c:pt>
                <c:pt idx="40">
                  <c:v>3.8708171854620095</c:v>
                </c:pt>
              </c:numCache>
            </c:numRef>
          </c:val>
          <c:smooth val="0"/>
          <c:extLst xmlns:c16r2="http://schemas.microsoft.com/office/drawing/2015/06/chart">
            <c:ext xmlns:c16="http://schemas.microsoft.com/office/drawing/2014/chart" uri="{C3380CC4-5D6E-409C-BE32-E72D297353CC}">
              <c16:uniqueId val="{00000000-9DA3-4EEF-BDB6-E5BA4527FC97}"/>
            </c:ext>
          </c:extLst>
        </c:ser>
        <c:ser>
          <c:idx val="3"/>
          <c:order val="2"/>
          <c:tx>
            <c:strRef>
              <c:f>'4.8'!$L$10</c:f>
              <c:strCache>
                <c:ptCount val="1"/>
                <c:pt idx="0">
                  <c:v>Two Degrees</c:v>
                </c:pt>
              </c:strCache>
            </c:strRef>
          </c:tx>
          <c:spPr>
            <a:ln>
              <a:solidFill>
                <a:srgbClr val="78A22F"/>
              </a:solidFill>
            </a:ln>
          </c:spPr>
          <c:marker>
            <c:symbol val="none"/>
          </c:marker>
          <c:cat>
            <c:numRef>
              <c:f>'4.8'!$M$7:$BA$7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'4.8'!$M$10:$BA$10</c:f>
              <c:numCache>
                <c:formatCode>_-* #,##0.0_-;\-* #,##0.0_-;_-* "-"??_-;_-@_-</c:formatCode>
                <c:ptCount val="41"/>
                <c:pt idx="8">
                  <c:v>1.0213354578198188</c:v>
                </c:pt>
                <c:pt idx="9">
                  <c:v>1.0223964083990562</c:v>
                </c:pt>
                <c:pt idx="10">
                  <c:v>1.0263589211058546</c:v>
                </c:pt>
                <c:pt idx="11">
                  <c:v>1.0628771553739504</c:v>
                </c:pt>
                <c:pt idx="12">
                  <c:v>1.1305905952953295</c:v>
                </c:pt>
                <c:pt idx="13">
                  <c:v>1.2055211329756541</c:v>
                </c:pt>
                <c:pt idx="14">
                  <c:v>1.3017561649329936</c:v>
                </c:pt>
                <c:pt idx="15">
                  <c:v>1.5009107340737258</c:v>
                </c:pt>
                <c:pt idx="16">
                  <c:v>1.7220452371862376</c:v>
                </c:pt>
                <c:pt idx="17">
                  <c:v>1.8409898041366186</c:v>
                </c:pt>
                <c:pt idx="18">
                  <c:v>1.9641051973786794</c:v>
                </c:pt>
                <c:pt idx="19">
                  <c:v>2.0618799121912397</c:v>
                </c:pt>
                <c:pt idx="20">
                  <c:v>2.1496471388813241</c:v>
                </c:pt>
                <c:pt idx="21">
                  <c:v>2.2952149742775632</c:v>
                </c:pt>
                <c:pt idx="22">
                  <c:v>2.4269473047119181</c:v>
                </c:pt>
                <c:pt idx="23">
                  <c:v>2.5755696112113275</c:v>
                </c:pt>
                <c:pt idx="24">
                  <c:v>2.7055566863285629</c:v>
                </c:pt>
                <c:pt idx="25">
                  <c:v>2.8090197552961294</c:v>
                </c:pt>
                <c:pt idx="26">
                  <c:v>2.9748747453176012</c:v>
                </c:pt>
                <c:pt idx="27">
                  <c:v>3.0782064163338587</c:v>
                </c:pt>
                <c:pt idx="28">
                  <c:v>3.1920528906842875</c:v>
                </c:pt>
                <c:pt idx="29">
                  <c:v>3.2826651882696769</c:v>
                </c:pt>
                <c:pt idx="30">
                  <c:v>3.3323327115221022</c:v>
                </c:pt>
                <c:pt idx="31">
                  <c:v>3.3710580328397501</c:v>
                </c:pt>
                <c:pt idx="32">
                  <c:v>3.4160237932316653</c:v>
                </c:pt>
                <c:pt idx="33">
                  <c:v>3.451236302662493</c:v>
                </c:pt>
                <c:pt idx="34">
                  <c:v>3.4858781579882554</c:v>
                </c:pt>
                <c:pt idx="35">
                  <c:v>3.4996839368081605</c:v>
                </c:pt>
                <c:pt idx="36">
                  <c:v>3.5099097729889541</c:v>
                </c:pt>
                <c:pt idx="37">
                  <c:v>3.5232602811290201</c:v>
                </c:pt>
                <c:pt idx="38">
                  <c:v>3.5373465301298821</c:v>
                </c:pt>
                <c:pt idx="39">
                  <c:v>3.5511574363048752</c:v>
                </c:pt>
                <c:pt idx="40">
                  <c:v>3.5652026145307127</c:v>
                </c:pt>
              </c:numCache>
            </c:numRef>
          </c:val>
          <c:smooth val="0"/>
          <c:extLst xmlns:c16r2="http://schemas.microsoft.com/office/drawing/2015/06/chart">
            <c:ext xmlns:c16="http://schemas.microsoft.com/office/drawing/2014/chart" uri="{C3380CC4-5D6E-409C-BE32-E72D297353CC}">
              <c16:uniqueId val="{00000001-9DA3-4EEF-BDB6-E5BA4527FC97}"/>
            </c:ext>
          </c:extLst>
        </c:ser>
        <c:ser>
          <c:idx val="4"/>
          <c:order val="3"/>
          <c:tx>
            <c:strRef>
              <c:f>'4.8'!$L$11</c:f>
              <c:strCache>
                <c:ptCount val="1"/>
                <c:pt idx="0">
                  <c:v>Steady Progression</c:v>
                </c:pt>
              </c:strCache>
            </c:strRef>
          </c:tx>
          <c:spPr>
            <a:ln>
              <a:solidFill>
                <a:srgbClr val="FFC222"/>
              </a:solidFill>
            </a:ln>
          </c:spPr>
          <c:marker>
            <c:symbol val="none"/>
          </c:marker>
          <c:cat>
            <c:numRef>
              <c:f>'4.8'!$M$7:$BA$7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'4.8'!$M$11:$BA$11</c:f>
              <c:numCache>
                <c:formatCode>_-* #,##0.0_-;\-* #,##0.0_-;_-* "-"??_-;_-@_-</c:formatCode>
                <c:ptCount val="41"/>
                <c:pt idx="8">
                  <c:v>1.0220702168589275</c:v>
                </c:pt>
                <c:pt idx="9">
                  <c:v>1.0215450324947555</c:v>
                </c:pt>
                <c:pt idx="10">
                  <c:v>1.0225156324240454</c:v>
                </c:pt>
                <c:pt idx="11">
                  <c:v>1.0252123443264989</c:v>
                </c:pt>
                <c:pt idx="12">
                  <c:v>1.0292063363000572</c:v>
                </c:pt>
                <c:pt idx="13">
                  <c:v>1.0368164676946396</c:v>
                </c:pt>
                <c:pt idx="14">
                  <c:v>1.050806603406188</c:v>
                </c:pt>
                <c:pt idx="15">
                  <c:v>1.0780317198627187</c:v>
                </c:pt>
                <c:pt idx="16">
                  <c:v>1.1327334773726039</c:v>
                </c:pt>
                <c:pt idx="17">
                  <c:v>1.1904137973195803</c:v>
                </c:pt>
                <c:pt idx="18">
                  <c:v>1.2486780834676448</c:v>
                </c:pt>
                <c:pt idx="19">
                  <c:v>1.3142232084533769</c:v>
                </c:pt>
                <c:pt idx="20">
                  <c:v>1.351524910190159</c:v>
                </c:pt>
                <c:pt idx="21">
                  <c:v>1.3788451105321116</c:v>
                </c:pt>
                <c:pt idx="22">
                  <c:v>1.4079151059081241</c:v>
                </c:pt>
                <c:pt idx="23">
                  <c:v>1.4451365136348107</c:v>
                </c:pt>
                <c:pt idx="24">
                  <c:v>1.4817660276933882</c:v>
                </c:pt>
                <c:pt idx="25">
                  <c:v>1.5438565289162982</c:v>
                </c:pt>
                <c:pt idx="26">
                  <c:v>1.5815235896216717</c:v>
                </c:pt>
                <c:pt idx="27">
                  <c:v>1.6043847869146675</c:v>
                </c:pt>
                <c:pt idx="28">
                  <c:v>1.6221882577404401</c:v>
                </c:pt>
                <c:pt idx="29">
                  <c:v>1.6383068755535426</c:v>
                </c:pt>
                <c:pt idx="30">
                  <c:v>1.6556934011377089</c:v>
                </c:pt>
                <c:pt idx="31">
                  <c:v>1.6645461437420552</c:v>
                </c:pt>
                <c:pt idx="32">
                  <c:v>1.6727859084490961</c:v>
                </c:pt>
                <c:pt idx="33">
                  <c:v>1.6828818024334555</c:v>
                </c:pt>
                <c:pt idx="34">
                  <c:v>1.6883981162186146</c:v>
                </c:pt>
                <c:pt idx="35">
                  <c:v>1.6934052107921573</c:v>
                </c:pt>
                <c:pt idx="36">
                  <c:v>1.6966665901587001</c:v>
                </c:pt>
                <c:pt idx="37">
                  <c:v>1.6990180854360395</c:v>
                </c:pt>
                <c:pt idx="38">
                  <c:v>1.7005766498241452</c:v>
                </c:pt>
                <c:pt idx="39">
                  <c:v>1.7007209878624909</c:v>
                </c:pt>
                <c:pt idx="40">
                  <c:v>1.6997528936888455</c:v>
                </c:pt>
              </c:numCache>
            </c:numRef>
          </c:val>
          <c:smooth val="0"/>
          <c:extLst xmlns:c16r2="http://schemas.microsoft.com/office/drawing/2015/06/chart">
            <c:ext xmlns:c16="http://schemas.microsoft.com/office/drawing/2014/chart" uri="{C3380CC4-5D6E-409C-BE32-E72D297353CC}">
              <c16:uniqueId val="{00000002-9DA3-4EEF-BDB6-E5BA4527FC97}"/>
            </c:ext>
          </c:extLst>
        </c:ser>
        <c:ser>
          <c:idx val="0"/>
          <c:order val="4"/>
          <c:tx>
            <c:strRef>
              <c:f>'4.8'!$L$12</c:f>
              <c:strCache>
                <c:ptCount val="1"/>
                <c:pt idx="0">
                  <c:v>Consumer Evolution</c:v>
                </c:pt>
              </c:strCache>
            </c:strRef>
          </c:tx>
          <c:spPr>
            <a:ln>
              <a:solidFill>
                <a:srgbClr val="1D1160"/>
              </a:solidFill>
            </a:ln>
          </c:spPr>
          <c:marker>
            <c:symbol val="none"/>
          </c:marker>
          <c:cat>
            <c:numRef>
              <c:f>'4.8'!$M$7:$BA$7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'4.8'!$M$12:$BA$12</c:f>
              <c:numCache>
                <c:formatCode>_-* #,##0.0_-;\-* #,##0.0_-;_-* "-"??_-;_-@_-</c:formatCode>
                <c:ptCount val="41"/>
                <c:pt idx="8">
                  <c:v>1.0220815259350091</c:v>
                </c:pt>
                <c:pt idx="9">
                  <c:v>1.0233942426497078</c:v>
                </c:pt>
                <c:pt idx="10">
                  <c:v>1.0275200907309012</c:v>
                </c:pt>
                <c:pt idx="11">
                  <c:v>1.0476402822077553</c:v>
                </c:pt>
                <c:pt idx="12">
                  <c:v>1.0646966599497734</c:v>
                </c:pt>
                <c:pt idx="13">
                  <c:v>1.0875125093908184</c:v>
                </c:pt>
                <c:pt idx="14">
                  <c:v>1.124183585342454</c:v>
                </c:pt>
                <c:pt idx="15">
                  <c:v>1.1957053973247331</c:v>
                </c:pt>
                <c:pt idx="16">
                  <c:v>1.2715861569804634</c:v>
                </c:pt>
                <c:pt idx="17">
                  <c:v>1.3765131020346095</c:v>
                </c:pt>
                <c:pt idx="18">
                  <c:v>1.4352474859838942</c:v>
                </c:pt>
                <c:pt idx="19">
                  <c:v>1.4865674949544627</c:v>
                </c:pt>
                <c:pt idx="20">
                  <c:v>1.5280610325154029</c:v>
                </c:pt>
                <c:pt idx="21">
                  <c:v>1.5762874557627264</c:v>
                </c:pt>
                <c:pt idx="22">
                  <c:v>1.6242489556415634</c:v>
                </c:pt>
                <c:pt idx="23">
                  <c:v>1.678044933255183</c:v>
                </c:pt>
                <c:pt idx="24">
                  <c:v>1.7244054142180167</c:v>
                </c:pt>
                <c:pt idx="25">
                  <c:v>1.7713579074908583</c:v>
                </c:pt>
                <c:pt idx="26">
                  <c:v>1.8026177007629913</c:v>
                </c:pt>
                <c:pt idx="27">
                  <c:v>1.8231351738267736</c:v>
                </c:pt>
                <c:pt idx="28">
                  <c:v>1.841633936396553</c:v>
                </c:pt>
                <c:pt idx="29">
                  <c:v>1.8602589119000283</c:v>
                </c:pt>
                <c:pt idx="30">
                  <c:v>1.8817125439399609</c:v>
                </c:pt>
                <c:pt idx="31">
                  <c:v>1.892676243191098</c:v>
                </c:pt>
                <c:pt idx="32">
                  <c:v>1.9031972465016311</c:v>
                </c:pt>
                <c:pt idx="33">
                  <c:v>1.9163592614061569</c:v>
                </c:pt>
                <c:pt idx="34">
                  <c:v>1.9236993337381505</c:v>
                </c:pt>
                <c:pt idx="35">
                  <c:v>1.9304127881715876</c:v>
                </c:pt>
                <c:pt idx="36">
                  <c:v>1.934986117820372</c:v>
                </c:pt>
                <c:pt idx="37">
                  <c:v>1.9384303076933576</c:v>
                </c:pt>
                <c:pt idx="38">
                  <c:v>1.9408860083025767</c:v>
                </c:pt>
                <c:pt idx="39">
                  <c:v>1.9415099582910624</c:v>
                </c:pt>
                <c:pt idx="40">
                  <c:v>1.9411626198364862</c:v>
                </c:pt>
              </c:numCache>
            </c:numRef>
          </c:val>
          <c:smooth val="0"/>
          <c:extLst xmlns:c16r2="http://schemas.microsoft.com/office/drawing/2015/06/chart">
            <c:ext xmlns:c16="http://schemas.microsoft.com/office/drawing/2014/chart" uri="{C3380CC4-5D6E-409C-BE32-E72D297353CC}">
              <c16:uniqueId val="{00000003-9DA3-4EEF-BDB6-E5BA4527FC97}"/>
            </c:ext>
          </c:extLst>
        </c:ser>
        <c:dLbls>
          <c:showLegendKey val="0"/>
          <c:showVal val="0"/>
          <c:showCatName val="0"/>
          <c:showSerName val="0"/>
          <c:showPercent val="0"/>
          <c:showBubbleSize val="0"/>
        </c:dLbls>
        <c:marker val="1"/>
        <c:smooth val="0"/>
        <c:axId val="127412096"/>
        <c:axId val="127413632"/>
      </c:lineChart>
      <c:dateAx>
        <c:axId val="127412096"/>
        <c:scaling>
          <c:orientation val="minMax"/>
        </c:scaling>
        <c:delete val="0"/>
        <c:axPos val="b"/>
        <c:numFmt formatCode="yyyy" sourceLinked="1"/>
        <c:majorTickMark val="out"/>
        <c:minorTickMark val="out"/>
        <c:tickLblPos val="low"/>
        <c:txPr>
          <a:bodyPr rot="0" vert="horz"/>
          <a:lstStyle/>
          <a:p>
            <a:pPr>
              <a:defRPr/>
            </a:pPr>
            <a:endParaRPr lang="en-US"/>
          </a:p>
        </c:txPr>
        <c:crossAx val="127413632"/>
        <c:crosses val="autoZero"/>
        <c:auto val="1"/>
        <c:lblOffset val="100"/>
        <c:baseTimeUnit val="years"/>
        <c:majorUnit val="5"/>
        <c:minorUnit val="5"/>
        <c:minorTimeUnit val="years"/>
      </c:dateAx>
      <c:valAx>
        <c:axId val="127413632"/>
        <c:scaling>
          <c:orientation val="minMax"/>
        </c:scaling>
        <c:delete val="0"/>
        <c:axPos val="l"/>
        <c:majorGridlines>
          <c:spPr>
            <a:ln>
              <a:solidFill>
                <a:sysClr val="window" lastClr="FFFFFF">
                  <a:lumMod val="75000"/>
                </a:sysClr>
              </a:solidFill>
            </a:ln>
          </c:spPr>
        </c:majorGridlines>
        <c:title>
          <c:tx>
            <c:strRef>
              <c:f>'4.8'!$L$6</c:f>
              <c:strCache>
                <c:ptCount val="1"/>
                <c:pt idx="0">
                  <c:v>Industrial and commercial pure DSR (GW)</c:v>
                </c:pt>
              </c:strCache>
            </c:strRef>
          </c:tx>
          <c:overlay val="0"/>
          <c:txPr>
            <a:bodyPr rot="-5400000" vert="horz"/>
            <a:lstStyle/>
            <a:p>
              <a:pPr>
                <a:defRPr/>
              </a:pPr>
              <a:endParaRPr lang="en-US"/>
            </a:p>
          </c:txPr>
        </c:title>
        <c:numFmt formatCode="0" sourceLinked="0"/>
        <c:majorTickMark val="out"/>
        <c:minorTickMark val="none"/>
        <c:tickLblPos val="nextTo"/>
        <c:crossAx val="127412096"/>
        <c:crosses val="autoZero"/>
        <c:crossBetween val="between"/>
        <c:majorUnit val="2"/>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6711041234412"/>
          <c:y val="3.5380878537410357E-2"/>
          <c:w val="0.84366430978338303"/>
          <c:h val="0.78231094621651198"/>
        </c:manualLayout>
      </c:layout>
      <c:barChart>
        <c:barDir val="col"/>
        <c:grouping val="stacked"/>
        <c:varyColors val="0"/>
        <c:ser>
          <c:idx val="0"/>
          <c:order val="0"/>
          <c:tx>
            <c:strRef>
              <c:f>'4.10'!$M$8</c:f>
              <c:strCache>
                <c:ptCount val="1"/>
                <c:pt idx="0">
                  <c:v>EPC A</c:v>
                </c:pt>
              </c:strCache>
            </c:strRef>
          </c:tx>
          <c:spPr>
            <a:solidFill>
              <a:schemeClr val="accent1">
                <a:lumMod val="60000"/>
                <a:lumOff val="40000"/>
              </a:schemeClr>
            </a:solidFill>
            <a:ln>
              <a:solidFill>
                <a:schemeClr val="accent1">
                  <a:lumMod val="60000"/>
                  <a:lumOff val="40000"/>
                </a:schemeClr>
              </a:solidFill>
            </a:ln>
          </c:spPr>
          <c:invertIfNegative val="0"/>
          <c:cat>
            <c:numRef>
              <c:f>'4.10'!$N$7:$R$7</c:f>
              <c:numCache>
                <c:formatCode>General</c:formatCode>
                <c:ptCount val="5"/>
                <c:pt idx="0">
                  <c:v>2017</c:v>
                </c:pt>
                <c:pt idx="1">
                  <c:v>2025</c:v>
                </c:pt>
                <c:pt idx="2">
                  <c:v>2030</c:v>
                </c:pt>
                <c:pt idx="3">
                  <c:v>2040</c:v>
                </c:pt>
                <c:pt idx="4">
                  <c:v>2050</c:v>
                </c:pt>
              </c:numCache>
            </c:numRef>
          </c:cat>
          <c:val>
            <c:numRef>
              <c:f>'4.10'!$N$8:$R$8</c:f>
              <c:numCache>
                <c:formatCode>0%</c:formatCode>
                <c:ptCount val="5"/>
                <c:pt idx="0">
                  <c:v>3.0666369065777336E-3</c:v>
                </c:pt>
                <c:pt idx="1">
                  <c:v>8.9134074458035208E-3</c:v>
                </c:pt>
                <c:pt idx="2">
                  <c:v>3.7803098772263073E-2</c:v>
                </c:pt>
                <c:pt idx="3">
                  <c:v>8.34926987358557E-2</c:v>
                </c:pt>
                <c:pt idx="4">
                  <c:v>0.14445419037325799</c:v>
                </c:pt>
              </c:numCache>
            </c:numRef>
          </c:val>
          <c:extLst xmlns:c16r2="http://schemas.microsoft.com/office/drawing/2015/06/chart">
            <c:ext xmlns:c16="http://schemas.microsoft.com/office/drawing/2014/chart" uri="{C3380CC4-5D6E-409C-BE32-E72D297353CC}">
              <c16:uniqueId val="{00000000-8DEE-41B8-8BD7-96630A63CC53}"/>
            </c:ext>
          </c:extLst>
        </c:ser>
        <c:ser>
          <c:idx val="1"/>
          <c:order val="1"/>
          <c:tx>
            <c:strRef>
              <c:f>'4.10'!$M$9</c:f>
              <c:strCache>
                <c:ptCount val="1"/>
                <c:pt idx="0">
                  <c:v>EPC B</c:v>
                </c:pt>
              </c:strCache>
            </c:strRef>
          </c:tx>
          <c:spPr>
            <a:solidFill>
              <a:schemeClr val="accent4"/>
            </a:solidFill>
            <a:ln>
              <a:solidFill>
                <a:schemeClr val="accent4"/>
              </a:solidFill>
            </a:ln>
          </c:spPr>
          <c:invertIfNegative val="0"/>
          <c:cat>
            <c:numRef>
              <c:f>'4.10'!$N$7:$R$7</c:f>
              <c:numCache>
                <c:formatCode>General</c:formatCode>
                <c:ptCount val="5"/>
                <c:pt idx="0">
                  <c:v>2017</c:v>
                </c:pt>
                <c:pt idx="1">
                  <c:v>2025</c:v>
                </c:pt>
                <c:pt idx="2">
                  <c:v>2030</c:v>
                </c:pt>
                <c:pt idx="3">
                  <c:v>2040</c:v>
                </c:pt>
                <c:pt idx="4">
                  <c:v>2050</c:v>
                </c:pt>
              </c:numCache>
            </c:numRef>
          </c:cat>
          <c:val>
            <c:numRef>
              <c:f>'4.10'!$N$9:$R$9</c:f>
              <c:numCache>
                <c:formatCode>0%</c:formatCode>
                <c:ptCount val="5"/>
                <c:pt idx="0">
                  <c:v>9.7804165230387347E-2</c:v>
                </c:pt>
                <c:pt idx="1">
                  <c:v>0.11723151894267292</c:v>
                </c:pt>
                <c:pt idx="2">
                  <c:v>0.2026884767044432</c:v>
                </c:pt>
                <c:pt idx="3">
                  <c:v>0.29201086774579582</c:v>
                </c:pt>
                <c:pt idx="4">
                  <c:v>0.36028992119046993</c:v>
                </c:pt>
              </c:numCache>
            </c:numRef>
          </c:val>
          <c:extLst xmlns:c16r2="http://schemas.microsoft.com/office/drawing/2015/06/chart">
            <c:ext xmlns:c16="http://schemas.microsoft.com/office/drawing/2014/chart" uri="{C3380CC4-5D6E-409C-BE32-E72D297353CC}">
              <c16:uniqueId val="{00000001-8DEE-41B8-8BD7-96630A63CC53}"/>
            </c:ext>
          </c:extLst>
        </c:ser>
        <c:ser>
          <c:idx val="2"/>
          <c:order val="2"/>
          <c:tx>
            <c:strRef>
              <c:f>'4.10'!$M$10</c:f>
              <c:strCache>
                <c:ptCount val="1"/>
                <c:pt idx="0">
                  <c:v>EPC C</c:v>
                </c:pt>
              </c:strCache>
            </c:strRef>
          </c:tx>
          <c:spPr>
            <a:solidFill>
              <a:srgbClr val="FFC000"/>
            </a:solidFill>
          </c:spPr>
          <c:invertIfNegative val="0"/>
          <c:cat>
            <c:numRef>
              <c:f>'4.10'!$N$7:$R$7</c:f>
              <c:numCache>
                <c:formatCode>General</c:formatCode>
                <c:ptCount val="5"/>
                <c:pt idx="0">
                  <c:v>2017</c:v>
                </c:pt>
                <c:pt idx="1">
                  <c:v>2025</c:v>
                </c:pt>
                <c:pt idx="2">
                  <c:v>2030</c:v>
                </c:pt>
                <c:pt idx="3">
                  <c:v>2040</c:v>
                </c:pt>
                <c:pt idx="4">
                  <c:v>2050</c:v>
                </c:pt>
              </c:numCache>
            </c:numRef>
          </c:cat>
          <c:val>
            <c:numRef>
              <c:f>'4.10'!$N$10:$R$10</c:f>
              <c:numCache>
                <c:formatCode>0%</c:formatCode>
                <c:ptCount val="5"/>
                <c:pt idx="0">
                  <c:v>0.29101233160893197</c:v>
                </c:pt>
                <c:pt idx="1">
                  <c:v>0.35840752927792735</c:v>
                </c:pt>
                <c:pt idx="2">
                  <c:v>0.48467203988237462</c:v>
                </c:pt>
                <c:pt idx="3">
                  <c:v>0.50615734175107607</c:v>
                </c:pt>
                <c:pt idx="4">
                  <c:v>0.44567505488163434</c:v>
                </c:pt>
              </c:numCache>
            </c:numRef>
          </c:val>
          <c:extLst xmlns:c16r2="http://schemas.microsoft.com/office/drawing/2015/06/chart">
            <c:ext xmlns:c16="http://schemas.microsoft.com/office/drawing/2014/chart" uri="{C3380CC4-5D6E-409C-BE32-E72D297353CC}">
              <c16:uniqueId val="{00000002-8DEE-41B8-8BD7-96630A63CC53}"/>
            </c:ext>
          </c:extLst>
        </c:ser>
        <c:ser>
          <c:idx val="3"/>
          <c:order val="3"/>
          <c:tx>
            <c:strRef>
              <c:f>'4.10'!$M$11</c:f>
              <c:strCache>
                <c:ptCount val="1"/>
                <c:pt idx="0">
                  <c:v>EPC D</c:v>
                </c:pt>
              </c:strCache>
            </c:strRef>
          </c:tx>
          <c:spPr>
            <a:solidFill>
              <a:schemeClr val="accent2"/>
            </a:solidFill>
            <a:ln>
              <a:solidFill>
                <a:schemeClr val="accent2"/>
              </a:solidFill>
            </a:ln>
          </c:spPr>
          <c:invertIfNegative val="0"/>
          <c:cat>
            <c:numRef>
              <c:f>'4.10'!$N$7:$R$7</c:f>
              <c:numCache>
                <c:formatCode>General</c:formatCode>
                <c:ptCount val="5"/>
                <c:pt idx="0">
                  <c:v>2017</c:v>
                </c:pt>
                <c:pt idx="1">
                  <c:v>2025</c:v>
                </c:pt>
                <c:pt idx="2">
                  <c:v>2030</c:v>
                </c:pt>
                <c:pt idx="3">
                  <c:v>2040</c:v>
                </c:pt>
                <c:pt idx="4">
                  <c:v>2050</c:v>
                </c:pt>
              </c:numCache>
            </c:numRef>
          </c:cat>
          <c:val>
            <c:numRef>
              <c:f>'4.10'!$N$11:$R$11</c:f>
              <c:numCache>
                <c:formatCode>0%</c:formatCode>
                <c:ptCount val="5"/>
                <c:pt idx="0">
                  <c:v>0.38187367008379181</c:v>
                </c:pt>
                <c:pt idx="1">
                  <c:v>0.34679383023244542</c:v>
                </c:pt>
                <c:pt idx="2">
                  <c:v>0.24101955135574887</c:v>
                </c:pt>
                <c:pt idx="3">
                  <c:v>0.11825295992527156</c:v>
                </c:pt>
                <c:pt idx="4">
                  <c:v>4.9580621434375416E-2</c:v>
                </c:pt>
              </c:numCache>
            </c:numRef>
          </c:val>
          <c:extLst xmlns:c16r2="http://schemas.microsoft.com/office/drawing/2015/06/chart">
            <c:ext xmlns:c16="http://schemas.microsoft.com/office/drawing/2014/chart" uri="{C3380CC4-5D6E-409C-BE32-E72D297353CC}">
              <c16:uniqueId val="{00000003-8DEE-41B8-8BD7-96630A63CC53}"/>
            </c:ext>
          </c:extLst>
        </c:ser>
        <c:ser>
          <c:idx val="4"/>
          <c:order val="4"/>
          <c:tx>
            <c:strRef>
              <c:f>'4.10'!$M$12</c:f>
              <c:strCache>
                <c:ptCount val="1"/>
                <c:pt idx="0">
                  <c:v>EPC E</c:v>
                </c:pt>
              </c:strCache>
            </c:strRef>
          </c:tx>
          <c:spPr>
            <a:solidFill>
              <a:schemeClr val="accent3">
                <a:lumMod val="60000"/>
                <a:lumOff val="40000"/>
              </a:schemeClr>
            </a:solidFill>
            <a:ln>
              <a:solidFill>
                <a:schemeClr val="accent3">
                  <a:lumMod val="60000"/>
                  <a:lumOff val="40000"/>
                </a:schemeClr>
              </a:solidFill>
            </a:ln>
          </c:spPr>
          <c:invertIfNegative val="0"/>
          <c:cat>
            <c:numRef>
              <c:f>'4.10'!$N$7:$R$7</c:f>
              <c:numCache>
                <c:formatCode>General</c:formatCode>
                <c:ptCount val="5"/>
                <c:pt idx="0">
                  <c:v>2017</c:v>
                </c:pt>
                <c:pt idx="1">
                  <c:v>2025</c:v>
                </c:pt>
                <c:pt idx="2">
                  <c:v>2030</c:v>
                </c:pt>
                <c:pt idx="3">
                  <c:v>2040</c:v>
                </c:pt>
                <c:pt idx="4">
                  <c:v>2050</c:v>
                </c:pt>
              </c:numCache>
            </c:numRef>
          </c:cat>
          <c:val>
            <c:numRef>
              <c:f>'4.10'!$N$12:$R$12</c:f>
              <c:numCache>
                <c:formatCode>0%</c:formatCode>
                <c:ptCount val="5"/>
                <c:pt idx="0">
                  <c:v>0.16726230661036551</c:v>
                </c:pt>
                <c:pt idx="1">
                  <c:v>0.12816474301097877</c:v>
                </c:pt>
                <c:pt idx="2">
                  <c:v>3.3339600019624965E-2</c:v>
                </c:pt>
                <c:pt idx="3">
                  <c:v>8.534686128099488E-5</c:v>
                </c:pt>
                <c:pt idx="4">
                  <c:v>2.1084803798465353E-7</c:v>
                </c:pt>
              </c:numCache>
            </c:numRef>
          </c:val>
          <c:extLst xmlns:c16r2="http://schemas.microsoft.com/office/drawing/2015/06/chart">
            <c:ext xmlns:c16="http://schemas.microsoft.com/office/drawing/2014/chart" uri="{C3380CC4-5D6E-409C-BE32-E72D297353CC}">
              <c16:uniqueId val="{00000004-8DEE-41B8-8BD7-96630A63CC53}"/>
            </c:ext>
          </c:extLst>
        </c:ser>
        <c:ser>
          <c:idx val="5"/>
          <c:order val="5"/>
          <c:tx>
            <c:strRef>
              <c:f>'4.10'!$M$13</c:f>
              <c:strCache>
                <c:ptCount val="1"/>
                <c:pt idx="0">
                  <c:v>EPC F</c:v>
                </c:pt>
              </c:strCache>
            </c:strRef>
          </c:tx>
          <c:spPr>
            <a:solidFill>
              <a:schemeClr val="tx2"/>
            </a:solidFill>
            <a:ln>
              <a:solidFill>
                <a:schemeClr val="tx2"/>
              </a:solidFill>
            </a:ln>
          </c:spPr>
          <c:invertIfNegative val="0"/>
          <c:cat>
            <c:numRef>
              <c:f>'4.10'!$N$7:$R$7</c:f>
              <c:numCache>
                <c:formatCode>General</c:formatCode>
                <c:ptCount val="5"/>
                <c:pt idx="0">
                  <c:v>2017</c:v>
                </c:pt>
                <c:pt idx="1">
                  <c:v>2025</c:v>
                </c:pt>
                <c:pt idx="2">
                  <c:v>2030</c:v>
                </c:pt>
                <c:pt idx="3">
                  <c:v>2040</c:v>
                </c:pt>
                <c:pt idx="4">
                  <c:v>2050</c:v>
                </c:pt>
              </c:numCache>
            </c:numRef>
          </c:cat>
          <c:val>
            <c:numRef>
              <c:f>'4.10'!$N$13:$R$13</c:f>
              <c:numCache>
                <c:formatCode>0%</c:formatCode>
                <c:ptCount val="5"/>
                <c:pt idx="0">
                  <c:v>4.5855684518283167E-2</c:v>
                </c:pt>
                <c:pt idx="1">
                  <c:v>3.5557831556019499E-2</c:v>
                </c:pt>
                <c:pt idx="2">
                  <c:v>4.7010505156715204E-4</c:v>
                </c:pt>
                <c:pt idx="3">
                  <c:v>7.7467652245679855E-7</c:v>
                </c:pt>
                <c:pt idx="4">
                  <c:v>1.2573290211389365E-9</c:v>
                </c:pt>
              </c:numCache>
            </c:numRef>
          </c:val>
          <c:extLst xmlns:c16r2="http://schemas.microsoft.com/office/drawing/2015/06/chart">
            <c:ext xmlns:c16="http://schemas.microsoft.com/office/drawing/2014/chart" uri="{C3380CC4-5D6E-409C-BE32-E72D297353CC}">
              <c16:uniqueId val="{00000005-8DEE-41B8-8BD7-96630A63CC53}"/>
            </c:ext>
          </c:extLst>
        </c:ser>
        <c:ser>
          <c:idx val="6"/>
          <c:order val="6"/>
          <c:tx>
            <c:strRef>
              <c:f>'4.10'!$M$14</c:f>
              <c:strCache>
                <c:ptCount val="1"/>
                <c:pt idx="0">
                  <c:v>EPC G</c:v>
                </c:pt>
              </c:strCache>
            </c:strRef>
          </c:tx>
          <c:spPr>
            <a:solidFill>
              <a:srgbClr val="FF3300"/>
            </a:solidFill>
            <a:ln>
              <a:solidFill>
                <a:srgbClr val="FF3300"/>
              </a:solidFill>
            </a:ln>
          </c:spPr>
          <c:invertIfNegative val="0"/>
          <c:cat>
            <c:numRef>
              <c:f>'4.10'!$N$7:$R$7</c:f>
              <c:numCache>
                <c:formatCode>General</c:formatCode>
                <c:ptCount val="5"/>
                <c:pt idx="0">
                  <c:v>2017</c:v>
                </c:pt>
                <c:pt idx="1">
                  <c:v>2025</c:v>
                </c:pt>
                <c:pt idx="2">
                  <c:v>2030</c:v>
                </c:pt>
                <c:pt idx="3">
                  <c:v>2040</c:v>
                </c:pt>
                <c:pt idx="4">
                  <c:v>2050</c:v>
                </c:pt>
              </c:numCache>
            </c:numRef>
          </c:cat>
          <c:val>
            <c:numRef>
              <c:f>'4.10'!$N$14:$R$14</c:f>
              <c:numCache>
                <c:formatCode>0%</c:formatCode>
                <c:ptCount val="5"/>
                <c:pt idx="0">
                  <c:v>1.3125205041662417E-2</c:v>
                </c:pt>
                <c:pt idx="1">
                  <c:v>4.9311395341525687E-3</c:v>
                </c:pt>
                <c:pt idx="2">
                  <c:v>7.1282139780900789E-6</c:v>
                </c:pt>
                <c:pt idx="3">
                  <c:v>1.0304197268303603E-8</c:v>
                </c:pt>
                <c:pt idx="4">
                  <c:v>1.4895243278396103E-11</c:v>
                </c:pt>
              </c:numCache>
            </c:numRef>
          </c:val>
          <c:extLst xmlns:c16r2="http://schemas.microsoft.com/office/drawing/2015/06/chart">
            <c:ext xmlns:c16="http://schemas.microsoft.com/office/drawing/2014/chart" uri="{C3380CC4-5D6E-409C-BE32-E72D297353CC}">
              <c16:uniqueId val="{00000006-8DEE-41B8-8BD7-96630A63CC53}"/>
            </c:ext>
          </c:extLst>
        </c:ser>
        <c:dLbls>
          <c:showLegendKey val="0"/>
          <c:showVal val="0"/>
          <c:showCatName val="0"/>
          <c:showSerName val="0"/>
          <c:showPercent val="0"/>
          <c:showBubbleSize val="0"/>
        </c:dLbls>
        <c:gapWidth val="150"/>
        <c:overlap val="100"/>
        <c:axId val="126865408"/>
        <c:axId val="126866944"/>
      </c:barChart>
      <c:catAx>
        <c:axId val="126865408"/>
        <c:scaling>
          <c:orientation val="minMax"/>
        </c:scaling>
        <c:delete val="0"/>
        <c:axPos val="b"/>
        <c:numFmt formatCode="General" sourceLinked="1"/>
        <c:majorTickMark val="out"/>
        <c:minorTickMark val="none"/>
        <c:tickLblPos val="nextTo"/>
        <c:crossAx val="126866944"/>
        <c:crosses val="autoZero"/>
        <c:auto val="1"/>
        <c:lblAlgn val="ctr"/>
        <c:lblOffset val="100"/>
        <c:noMultiLvlLbl val="0"/>
      </c:catAx>
      <c:valAx>
        <c:axId val="126866944"/>
        <c:scaling>
          <c:orientation val="minMax"/>
          <c:max val="1.4"/>
          <c:min val="0"/>
        </c:scaling>
        <c:delete val="0"/>
        <c:axPos val="l"/>
        <c:majorGridlines>
          <c:spPr>
            <a:ln>
              <a:solidFill>
                <a:schemeClr val="bg1">
                  <a:lumMod val="75000"/>
                </a:schemeClr>
              </a:solidFill>
            </a:ln>
          </c:spPr>
        </c:majorGridlines>
        <c:title>
          <c:tx>
            <c:rich>
              <a:bodyPr rot="-5400000" vert="horz"/>
              <a:lstStyle/>
              <a:p>
                <a:pPr>
                  <a:defRPr sz="1000"/>
                </a:pPr>
                <a:r>
                  <a:rPr lang="en-GB" sz="1000"/>
                  <a:t>Percentage of housing stock</a:t>
                </a:r>
              </a:p>
              <a:p>
                <a:pPr>
                  <a:defRPr sz="1000"/>
                </a:pPr>
                <a:endParaRPr lang="en-GB" sz="1000"/>
              </a:p>
            </c:rich>
          </c:tx>
          <c:layout>
            <c:manualLayout>
              <c:xMode val="edge"/>
              <c:yMode val="edge"/>
              <c:x val="1.2340631255594656E-2"/>
              <c:y val="0.13405473527024611"/>
            </c:manualLayout>
          </c:layout>
          <c:overlay val="0"/>
        </c:title>
        <c:numFmt formatCode="0%" sourceLinked="1"/>
        <c:majorTickMark val="out"/>
        <c:minorTickMark val="none"/>
        <c:tickLblPos val="nextTo"/>
        <c:crossAx val="126865408"/>
        <c:crosses val="autoZero"/>
        <c:crossBetween val="between"/>
      </c:valAx>
      <c:spPr>
        <a:noFill/>
      </c:spPr>
    </c:plotArea>
    <c:legend>
      <c:legendPos val="b"/>
      <c:layout>
        <c:manualLayout>
          <c:xMode val="edge"/>
          <c:yMode val="edge"/>
          <c:x val="0.17641112555130095"/>
          <c:y val="0.87208561065831014"/>
          <c:w val="0.67807766358229515"/>
          <c:h val="5.6361930656798565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6711041234412"/>
          <c:y val="3.5380878537410357E-2"/>
          <c:w val="0.84366430978338303"/>
          <c:h val="0.78231094621651198"/>
        </c:manualLayout>
      </c:layout>
      <c:barChart>
        <c:barDir val="col"/>
        <c:grouping val="stacked"/>
        <c:varyColors val="0"/>
        <c:ser>
          <c:idx val="0"/>
          <c:order val="0"/>
          <c:tx>
            <c:strRef>
              <c:f>'4.10'!$M$18</c:f>
              <c:strCache>
                <c:ptCount val="1"/>
                <c:pt idx="0">
                  <c:v>EPC A</c:v>
                </c:pt>
              </c:strCache>
            </c:strRef>
          </c:tx>
          <c:spPr>
            <a:solidFill>
              <a:schemeClr val="accent1">
                <a:lumMod val="60000"/>
                <a:lumOff val="40000"/>
              </a:schemeClr>
            </a:solidFill>
            <a:ln>
              <a:solidFill>
                <a:schemeClr val="accent1">
                  <a:lumMod val="60000"/>
                  <a:lumOff val="40000"/>
                </a:schemeClr>
              </a:solidFill>
            </a:ln>
          </c:spPr>
          <c:invertIfNegative val="0"/>
          <c:cat>
            <c:numRef>
              <c:f>'4.10'!$N$7:$R$7</c:f>
              <c:numCache>
                <c:formatCode>General</c:formatCode>
                <c:ptCount val="5"/>
                <c:pt idx="0">
                  <c:v>2017</c:v>
                </c:pt>
                <c:pt idx="1">
                  <c:v>2025</c:v>
                </c:pt>
                <c:pt idx="2">
                  <c:v>2030</c:v>
                </c:pt>
                <c:pt idx="3">
                  <c:v>2040</c:v>
                </c:pt>
                <c:pt idx="4">
                  <c:v>2050</c:v>
                </c:pt>
              </c:numCache>
            </c:numRef>
          </c:cat>
          <c:val>
            <c:numRef>
              <c:f>'4.10'!$N$18:$R$18</c:f>
              <c:numCache>
                <c:formatCode>0%</c:formatCode>
                <c:ptCount val="5"/>
                <c:pt idx="0">
                  <c:v>2.1038652299511188E-3</c:v>
                </c:pt>
                <c:pt idx="1">
                  <c:v>4.4896619567707588E-3</c:v>
                </c:pt>
                <c:pt idx="2">
                  <c:v>1.34626506332519E-2</c:v>
                </c:pt>
                <c:pt idx="3">
                  <c:v>2.4431708368865344E-2</c:v>
                </c:pt>
                <c:pt idx="4">
                  <c:v>3.7868811024699044E-2</c:v>
                </c:pt>
              </c:numCache>
            </c:numRef>
          </c:val>
          <c:extLst xmlns:c16r2="http://schemas.microsoft.com/office/drawing/2015/06/chart">
            <c:ext xmlns:c16="http://schemas.microsoft.com/office/drawing/2014/chart" uri="{C3380CC4-5D6E-409C-BE32-E72D297353CC}">
              <c16:uniqueId val="{00000000-8DEE-41B8-8BD7-96630A63CC53}"/>
            </c:ext>
          </c:extLst>
        </c:ser>
        <c:ser>
          <c:idx val="1"/>
          <c:order val="1"/>
          <c:tx>
            <c:strRef>
              <c:f>'4.10'!$M$19</c:f>
              <c:strCache>
                <c:ptCount val="1"/>
                <c:pt idx="0">
                  <c:v>EPC B</c:v>
                </c:pt>
              </c:strCache>
            </c:strRef>
          </c:tx>
          <c:spPr>
            <a:solidFill>
              <a:schemeClr val="accent4"/>
            </a:solidFill>
            <a:ln>
              <a:solidFill>
                <a:schemeClr val="accent4"/>
              </a:solidFill>
            </a:ln>
          </c:spPr>
          <c:invertIfNegative val="0"/>
          <c:cat>
            <c:numRef>
              <c:f>'4.10'!$N$7:$R$7</c:f>
              <c:numCache>
                <c:formatCode>General</c:formatCode>
                <c:ptCount val="5"/>
                <c:pt idx="0">
                  <c:v>2017</c:v>
                </c:pt>
                <c:pt idx="1">
                  <c:v>2025</c:v>
                </c:pt>
                <c:pt idx="2">
                  <c:v>2030</c:v>
                </c:pt>
                <c:pt idx="3">
                  <c:v>2040</c:v>
                </c:pt>
                <c:pt idx="4">
                  <c:v>2050</c:v>
                </c:pt>
              </c:numCache>
            </c:numRef>
          </c:cat>
          <c:val>
            <c:numRef>
              <c:f>'4.10'!$N$19:$R$19</c:f>
              <c:numCache>
                <c:formatCode>0%</c:formatCode>
                <c:ptCount val="5"/>
                <c:pt idx="0">
                  <c:v>9.3868197527970237E-2</c:v>
                </c:pt>
                <c:pt idx="1">
                  <c:v>9.873359775228846E-2</c:v>
                </c:pt>
                <c:pt idx="2">
                  <c:v>0.11982783091284548</c:v>
                </c:pt>
                <c:pt idx="3">
                  <c:v>0.14719985856548243</c:v>
                </c:pt>
                <c:pt idx="4">
                  <c:v>0.17880407354551597</c:v>
                </c:pt>
              </c:numCache>
            </c:numRef>
          </c:val>
          <c:extLst xmlns:c16r2="http://schemas.microsoft.com/office/drawing/2015/06/chart">
            <c:ext xmlns:c16="http://schemas.microsoft.com/office/drawing/2014/chart" uri="{C3380CC4-5D6E-409C-BE32-E72D297353CC}">
              <c16:uniqueId val="{00000001-8DEE-41B8-8BD7-96630A63CC53}"/>
            </c:ext>
          </c:extLst>
        </c:ser>
        <c:ser>
          <c:idx val="2"/>
          <c:order val="2"/>
          <c:tx>
            <c:strRef>
              <c:f>'4.10'!$M$20</c:f>
              <c:strCache>
                <c:ptCount val="1"/>
                <c:pt idx="0">
                  <c:v>EPC C</c:v>
                </c:pt>
              </c:strCache>
            </c:strRef>
          </c:tx>
          <c:spPr>
            <a:solidFill>
              <a:srgbClr val="FFC000"/>
            </a:solidFill>
          </c:spPr>
          <c:invertIfNegative val="0"/>
          <c:cat>
            <c:numRef>
              <c:f>'4.10'!$N$7:$R$7</c:f>
              <c:numCache>
                <c:formatCode>General</c:formatCode>
                <c:ptCount val="5"/>
                <c:pt idx="0">
                  <c:v>2017</c:v>
                </c:pt>
                <c:pt idx="1">
                  <c:v>2025</c:v>
                </c:pt>
                <c:pt idx="2">
                  <c:v>2030</c:v>
                </c:pt>
                <c:pt idx="3">
                  <c:v>2040</c:v>
                </c:pt>
                <c:pt idx="4">
                  <c:v>2050</c:v>
                </c:pt>
              </c:numCache>
            </c:numRef>
          </c:cat>
          <c:val>
            <c:numRef>
              <c:f>'4.10'!$N$20:$R$20</c:f>
              <c:numCache>
                <c:formatCode>0%</c:formatCode>
                <c:ptCount val="5"/>
                <c:pt idx="0">
                  <c:v>0.27795723655806537</c:v>
                </c:pt>
                <c:pt idx="1">
                  <c:v>0.31363597412651606</c:v>
                </c:pt>
                <c:pt idx="2">
                  <c:v>0.41318208511659626</c:v>
                </c:pt>
                <c:pt idx="3">
                  <c:v>0.51205469321268271</c:v>
                </c:pt>
                <c:pt idx="4">
                  <c:v>0.56742184177403943</c:v>
                </c:pt>
              </c:numCache>
            </c:numRef>
          </c:val>
          <c:extLst xmlns:c16r2="http://schemas.microsoft.com/office/drawing/2015/06/chart">
            <c:ext xmlns:c16="http://schemas.microsoft.com/office/drawing/2014/chart" uri="{C3380CC4-5D6E-409C-BE32-E72D297353CC}">
              <c16:uniqueId val="{00000002-8DEE-41B8-8BD7-96630A63CC53}"/>
            </c:ext>
          </c:extLst>
        </c:ser>
        <c:ser>
          <c:idx val="3"/>
          <c:order val="3"/>
          <c:tx>
            <c:strRef>
              <c:f>'4.10'!$M$21</c:f>
              <c:strCache>
                <c:ptCount val="1"/>
                <c:pt idx="0">
                  <c:v>EPC D</c:v>
                </c:pt>
              </c:strCache>
            </c:strRef>
          </c:tx>
          <c:spPr>
            <a:solidFill>
              <a:schemeClr val="accent2"/>
            </a:solidFill>
            <a:ln>
              <a:solidFill>
                <a:schemeClr val="accent2"/>
              </a:solidFill>
            </a:ln>
          </c:spPr>
          <c:invertIfNegative val="0"/>
          <c:cat>
            <c:numRef>
              <c:f>'4.10'!$N$7:$R$7</c:f>
              <c:numCache>
                <c:formatCode>General</c:formatCode>
                <c:ptCount val="5"/>
                <c:pt idx="0">
                  <c:v>2017</c:v>
                </c:pt>
                <c:pt idx="1">
                  <c:v>2025</c:v>
                </c:pt>
                <c:pt idx="2">
                  <c:v>2030</c:v>
                </c:pt>
                <c:pt idx="3">
                  <c:v>2040</c:v>
                </c:pt>
                <c:pt idx="4">
                  <c:v>2050</c:v>
                </c:pt>
              </c:numCache>
            </c:numRef>
          </c:cat>
          <c:val>
            <c:numRef>
              <c:f>'4.10'!$N$21:$R$21</c:f>
              <c:numCache>
                <c:formatCode>0%</c:formatCode>
                <c:ptCount val="5"/>
                <c:pt idx="0">
                  <c:v>0.38680065795051077</c:v>
                </c:pt>
                <c:pt idx="1">
                  <c:v>0.37083688602185316</c:v>
                </c:pt>
                <c:pt idx="2">
                  <c:v>0.36334181736887328</c:v>
                </c:pt>
                <c:pt idx="3">
                  <c:v>0.31541424677604751</c:v>
                </c:pt>
                <c:pt idx="4">
                  <c:v>0.21589617381651713</c:v>
                </c:pt>
              </c:numCache>
            </c:numRef>
          </c:val>
          <c:extLst xmlns:c16r2="http://schemas.microsoft.com/office/drawing/2015/06/chart">
            <c:ext xmlns:c16="http://schemas.microsoft.com/office/drawing/2014/chart" uri="{C3380CC4-5D6E-409C-BE32-E72D297353CC}">
              <c16:uniqueId val="{00000003-8DEE-41B8-8BD7-96630A63CC53}"/>
            </c:ext>
          </c:extLst>
        </c:ser>
        <c:ser>
          <c:idx val="4"/>
          <c:order val="4"/>
          <c:tx>
            <c:strRef>
              <c:f>'4.10'!$M$22</c:f>
              <c:strCache>
                <c:ptCount val="1"/>
                <c:pt idx="0">
                  <c:v>EPC E</c:v>
                </c:pt>
              </c:strCache>
            </c:strRef>
          </c:tx>
          <c:spPr>
            <a:solidFill>
              <a:schemeClr val="accent3">
                <a:lumMod val="60000"/>
                <a:lumOff val="40000"/>
              </a:schemeClr>
            </a:solidFill>
            <a:ln>
              <a:solidFill>
                <a:schemeClr val="accent3">
                  <a:lumMod val="60000"/>
                  <a:lumOff val="40000"/>
                </a:schemeClr>
              </a:solidFill>
            </a:ln>
          </c:spPr>
          <c:invertIfNegative val="0"/>
          <c:cat>
            <c:numRef>
              <c:f>'4.10'!$N$7:$R$7</c:f>
              <c:numCache>
                <c:formatCode>General</c:formatCode>
                <c:ptCount val="5"/>
                <c:pt idx="0">
                  <c:v>2017</c:v>
                </c:pt>
                <c:pt idx="1">
                  <c:v>2025</c:v>
                </c:pt>
                <c:pt idx="2">
                  <c:v>2030</c:v>
                </c:pt>
                <c:pt idx="3">
                  <c:v>2040</c:v>
                </c:pt>
                <c:pt idx="4">
                  <c:v>2050</c:v>
                </c:pt>
              </c:numCache>
            </c:numRef>
          </c:cat>
          <c:val>
            <c:numRef>
              <c:f>'4.10'!$N$22:$R$22</c:f>
              <c:numCache>
                <c:formatCode>0%</c:formatCode>
                <c:ptCount val="5"/>
                <c:pt idx="0">
                  <c:v>0.17486555114207106</c:v>
                </c:pt>
                <c:pt idx="1">
                  <c:v>0.1542505952357987</c:v>
                </c:pt>
                <c:pt idx="2">
                  <c:v>8.6925100061362379E-2</c:v>
                </c:pt>
                <c:pt idx="3">
                  <c:v>8.6453171273041633E-4</c:v>
                </c:pt>
                <c:pt idx="4">
                  <c:v>8.7288243051167471E-6</c:v>
                </c:pt>
              </c:numCache>
            </c:numRef>
          </c:val>
          <c:extLst xmlns:c16r2="http://schemas.microsoft.com/office/drawing/2015/06/chart">
            <c:ext xmlns:c16="http://schemas.microsoft.com/office/drawing/2014/chart" uri="{C3380CC4-5D6E-409C-BE32-E72D297353CC}">
              <c16:uniqueId val="{00000004-8DEE-41B8-8BD7-96630A63CC53}"/>
            </c:ext>
          </c:extLst>
        </c:ser>
        <c:ser>
          <c:idx val="5"/>
          <c:order val="5"/>
          <c:tx>
            <c:strRef>
              <c:f>'4.10'!$M$23</c:f>
              <c:strCache>
                <c:ptCount val="1"/>
                <c:pt idx="0">
                  <c:v>EPC F</c:v>
                </c:pt>
              </c:strCache>
            </c:strRef>
          </c:tx>
          <c:spPr>
            <a:solidFill>
              <a:schemeClr val="tx2"/>
            </a:solidFill>
            <a:ln>
              <a:solidFill>
                <a:schemeClr val="tx2"/>
              </a:solidFill>
            </a:ln>
          </c:spPr>
          <c:invertIfNegative val="0"/>
          <c:cat>
            <c:numRef>
              <c:f>'4.10'!$N$7:$R$7</c:f>
              <c:numCache>
                <c:formatCode>General</c:formatCode>
                <c:ptCount val="5"/>
                <c:pt idx="0">
                  <c:v>2017</c:v>
                </c:pt>
                <c:pt idx="1">
                  <c:v>2025</c:v>
                </c:pt>
                <c:pt idx="2">
                  <c:v>2030</c:v>
                </c:pt>
                <c:pt idx="3">
                  <c:v>2040</c:v>
                </c:pt>
                <c:pt idx="4">
                  <c:v>2050</c:v>
                </c:pt>
              </c:numCache>
            </c:numRef>
          </c:cat>
          <c:val>
            <c:numRef>
              <c:f>'4.10'!$N$23:$R$23</c:f>
              <c:numCache>
                <c:formatCode>0%</c:formatCode>
                <c:ptCount val="5"/>
                <c:pt idx="0">
                  <c:v>4.9572603541255596E-2</c:v>
                </c:pt>
                <c:pt idx="1">
                  <c:v>4.9425124876117305E-2</c:v>
                </c:pt>
                <c:pt idx="2">
                  <c:v>3.1748219174491483E-3</c:v>
                </c:pt>
                <c:pt idx="3">
                  <c:v>3.4110260383534243E-5</c:v>
                </c:pt>
                <c:pt idx="4">
                  <c:v>3.6256184869296545E-7</c:v>
                </c:pt>
              </c:numCache>
            </c:numRef>
          </c:val>
          <c:extLst xmlns:c16r2="http://schemas.microsoft.com/office/drawing/2015/06/chart">
            <c:ext xmlns:c16="http://schemas.microsoft.com/office/drawing/2014/chart" uri="{C3380CC4-5D6E-409C-BE32-E72D297353CC}">
              <c16:uniqueId val="{00000005-8DEE-41B8-8BD7-96630A63CC53}"/>
            </c:ext>
          </c:extLst>
        </c:ser>
        <c:ser>
          <c:idx val="6"/>
          <c:order val="6"/>
          <c:tx>
            <c:strRef>
              <c:f>'4.10'!$M$24</c:f>
              <c:strCache>
                <c:ptCount val="1"/>
                <c:pt idx="0">
                  <c:v>EPC G</c:v>
                </c:pt>
              </c:strCache>
            </c:strRef>
          </c:tx>
          <c:spPr>
            <a:solidFill>
              <a:srgbClr val="FF3300"/>
            </a:solidFill>
            <a:ln>
              <a:solidFill>
                <a:srgbClr val="FF3300"/>
              </a:solidFill>
            </a:ln>
          </c:spPr>
          <c:invertIfNegative val="0"/>
          <c:cat>
            <c:numRef>
              <c:f>'4.10'!$N$7:$R$7</c:f>
              <c:numCache>
                <c:formatCode>General</c:formatCode>
                <c:ptCount val="5"/>
                <c:pt idx="0">
                  <c:v>2017</c:v>
                </c:pt>
                <c:pt idx="1">
                  <c:v>2025</c:v>
                </c:pt>
                <c:pt idx="2">
                  <c:v>2030</c:v>
                </c:pt>
                <c:pt idx="3">
                  <c:v>2040</c:v>
                </c:pt>
                <c:pt idx="4">
                  <c:v>2050</c:v>
                </c:pt>
              </c:numCache>
            </c:numRef>
          </c:cat>
          <c:val>
            <c:numRef>
              <c:f>'4.10'!$N$24:$R$24</c:f>
              <c:numCache>
                <c:formatCode>0%</c:formatCode>
                <c:ptCount val="5"/>
                <c:pt idx="0">
                  <c:v>1.4831888050175797E-2</c:v>
                </c:pt>
                <c:pt idx="1">
                  <c:v>8.6281600306554723E-3</c:v>
                </c:pt>
                <c:pt idx="2">
                  <c:v>8.5693989621510465E-5</c:v>
                </c:pt>
                <c:pt idx="3">
                  <c:v>8.5110380789885171E-7</c:v>
                </c:pt>
                <c:pt idx="4">
                  <c:v>8.4530746557527064E-9</c:v>
                </c:pt>
              </c:numCache>
            </c:numRef>
          </c:val>
          <c:extLst xmlns:c16r2="http://schemas.microsoft.com/office/drawing/2015/06/chart">
            <c:ext xmlns:c16="http://schemas.microsoft.com/office/drawing/2014/chart" uri="{C3380CC4-5D6E-409C-BE32-E72D297353CC}">
              <c16:uniqueId val="{00000006-8DEE-41B8-8BD7-96630A63CC53}"/>
            </c:ext>
          </c:extLst>
        </c:ser>
        <c:dLbls>
          <c:showLegendKey val="0"/>
          <c:showVal val="0"/>
          <c:showCatName val="0"/>
          <c:showSerName val="0"/>
          <c:showPercent val="0"/>
          <c:showBubbleSize val="0"/>
        </c:dLbls>
        <c:gapWidth val="150"/>
        <c:overlap val="100"/>
        <c:axId val="126895616"/>
        <c:axId val="126897152"/>
      </c:barChart>
      <c:catAx>
        <c:axId val="126895616"/>
        <c:scaling>
          <c:orientation val="minMax"/>
        </c:scaling>
        <c:delete val="0"/>
        <c:axPos val="b"/>
        <c:numFmt formatCode="General" sourceLinked="1"/>
        <c:majorTickMark val="out"/>
        <c:minorTickMark val="none"/>
        <c:tickLblPos val="nextTo"/>
        <c:crossAx val="126897152"/>
        <c:crosses val="autoZero"/>
        <c:auto val="1"/>
        <c:lblAlgn val="ctr"/>
        <c:lblOffset val="100"/>
        <c:noMultiLvlLbl val="0"/>
      </c:catAx>
      <c:valAx>
        <c:axId val="126897152"/>
        <c:scaling>
          <c:orientation val="minMax"/>
          <c:max val="1.4"/>
          <c:min val="0"/>
        </c:scaling>
        <c:delete val="0"/>
        <c:axPos val="l"/>
        <c:majorGridlines>
          <c:spPr>
            <a:ln>
              <a:solidFill>
                <a:schemeClr val="bg1">
                  <a:lumMod val="75000"/>
                </a:schemeClr>
              </a:solidFill>
            </a:ln>
          </c:spPr>
        </c:majorGridlines>
        <c:title>
          <c:tx>
            <c:rich>
              <a:bodyPr rot="-5400000" vert="horz"/>
              <a:lstStyle/>
              <a:p>
                <a:pPr>
                  <a:defRPr sz="1000"/>
                </a:pPr>
                <a:r>
                  <a:rPr lang="en-GB" sz="1000"/>
                  <a:t>Percentage of housing stock</a:t>
                </a:r>
              </a:p>
              <a:p>
                <a:pPr>
                  <a:defRPr sz="1000"/>
                </a:pPr>
                <a:endParaRPr lang="en-GB" sz="1000"/>
              </a:p>
            </c:rich>
          </c:tx>
          <c:layout>
            <c:manualLayout>
              <c:xMode val="edge"/>
              <c:yMode val="edge"/>
              <c:x val="1.2340631255594656E-2"/>
              <c:y val="0.13405473527024611"/>
            </c:manualLayout>
          </c:layout>
          <c:overlay val="0"/>
        </c:title>
        <c:numFmt formatCode="0%" sourceLinked="1"/>
        <c:majorTickMark val="out"/>
        <c:minorTickMark val="none"/>
        <c:tickLblPos val="nextTo"/>
        <c:crossAx val="126895616"/>
        <c:crosses val="autoZero"/>
        <c:crossBetween val="between"/>
      </c:valAx>
      <c:spPr>
        <a:noFill/>
      </c:spPr>
    </c:plotArea>
    <c:legend>
      <c:legendPos val="b"/>
      <c:layout>
        <c:manualLayout>
          <c:xMode val="edge"/>
          <c:yMode val="edge"/>
          <c:x val="0.17641112555130095"/>
          <c:y val="0.87208561065831014"/>
          <c:w val="0.67807766358229515"/>
          <c:h val="5.6361930656798565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vert="horz"/>
          <a:lstStyle/>
          <a:p>
            <a:pPr>
              <a:defRPr/>
            </a:pPr>
            <a:r>
              <a:rPr lang="en-GB"/>
              <a:t>Community Renewables</a:t>
            </a:r>
          </a:p>
        </c:rich>
      </c:tx>
      <c:layout>
        <c:manualLayout>
          <c:xMode val="edge"/>
          <c:yMode val="edge"/>
          <c:x val="5.9768914119331332E-3"/>
          <c:y val="0"/>
        </c:manualLayout>
      </c:layout>
      <c:overlay val="0"/>
    </c:title>
    <c:autoTitleDeleted val="0"/>
    <c:plotArea>
      <c:layout/>
      <c:areaChart>
        <c:grouping val="stacked"/>
        <c:varyColors val="0"/>
        <c:ser>
          <c:idx val="0"/>
          <c:order val="0"/>
          <c:tx>
            <c:strRef>
              <c:f>'4.11'!$P$8</c:f>
              <c:strCache>
                <c:ptCount val="1"/>
                <c:pt idx="0">
                  <c:v>EPC A</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'4.11'!$P$12:$P$42</c:f>
              <c:numCache>
                <c:formatCode>0.0%</c:formatCode>
                <c:ptCount val="31"/>
                <c:pt idx="0">
                  <c:v>8.9134074458035208E-3</c:v>
                </c:pt>
                <c:pt idx="1">
                  <c:v>1.1111498425978639E-2</c:v>
                </c:pt>
                <c:pt idx="2">
                  <c:v>1.344837898172086E-2</c:v>
                </c:pt>
                <c:pt idx="3">
                  <c:v>1.593113952933543E-2</c:v>
                </c:pt>
                <c:pt idx="4">
                  <c:v>1.8565938897202518E-2</c:v>
                </c:pt>
                <c:pt idx="5">
                  <c:v>2.1358032193759084E-2</c:v>
                </c:pt>
                <c:pt idx="6">
                  <c:v>2.431180345091109E-2</c:v>
                </c:pt>
                <c:pt idx="7">
                  <c:v>2.7430801221789584E-2</c:v>
                </c:pt>
                <c:pt idx="8">
                  <c:v>3.0717776174681136E-2</c:v>
                </c:pt>
                <c:pt idx="9">
                  <c:v>3.4174757724647981E-2</c:v>
                </c:pt>
                <c:pt idx="10">
                  <c:v>3.7803098772263073E-2</c:v>
                </c:pt>
                <c:pt idx="11">
                  <c:v>4.1603507710471381E-2</c:v>
                </c:pt>
                <c:pt idx="12">
                  <c:v>4.5576076858261351E-2</c:v>
                </c:pt>
                <c:pt idx="13">
                  <c:v>4.9721145403805657E-2</c:v>
                </c:pt>
                <c:pt idx="14">
                  <c:v>5.4038744901187229E-2</c:v>
                </c:pt>
                <c:pt idx="15">
                  <c:v>5.8528345676492913E-2</c:v>
                </c:pt>
                <c:pt idx="16">
                  <c:v>6.3188764672570286E-2</c:v>
                </c:pt>
                <c:pt idx="17">
                  <c:v>6.8018158000536871E-2</c:v>
                </c:pt>
                <c:pt idx="18">
                  <c:v>7.3014056166478797E-2</c:v>
                </c:pt>
                <c:pt idx="19">
                  <c:v>7.8173419107297637E-2</c:v>
                </c:pt>
                <c:pt idx="20">
                  <c:v>8.34926987358557E-2</c:v>
                </c:pt>
                <c:pt idx="21">
                  <c:v>8.8967902506089366E-2</c:v>
                </c:pt>
                <c:pt idx="22">
                  <c:v>9.4594654692001678E-2</c:v>
                </c:pt>
                <c:pt idx="23">
                  <c:v>0.1003682538080356</c:v>
                </c:pt>
                <c:pt idx="24">
                  <c:v>0.10628372553331572</c:v>
                </c:pt>
                <c:pt idx="25">
                  <c:v>0.1123358709982533</c:v>
                </c:pt>
                <c:pt idx="26">
                  <c:v>0.11851931054750502</c:v>
                </c:pt>
                <c:pt idx="27">
                  <c:v>0.12482852321766716</c:v>
                </c:pt>
                <c:pt idx="28">
                  <c:v>0.13125788222160581</c:v>
                </c:pt>
                <c:pt idx="29">
                  <c:v>0.13780168674706147</c:v>
                </c:pt>
                <c:pt idx="30">
                  <c:v>0.14445419037325799</c:v>
                </c:pt>
              </c:numCache>
            </c:numRef>
          </c:val>
          <c:extLst xmlns:c16r2="http://schemas.microsoft.com/office/drawing/2015/06/chart">
            <c:ext xmlns:c16="http://schemas.microsoft.com/office/drawing/2014/chart" uri="{C3380CC4-5D6E-409C-BE32-E72D297353CC}">
              <c16:uniqueId val="{00000000-7571-4B0E-B931-1B47C7717FE7}"/>
            </c:ext>
          </c:extLst>
        </c:ser>
        <c:ser>
          <c:idx val="1"/>
          <c:order val="1"/>
          <c:tx>
            <c:strRef>
              <c:f>'4.11'!$Q$8</c:f>
              <c:strCache>
                <c:ptCount val="1"/>
                <c:pt idx="0">
                  <c:v>EPC B</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'4.11'!$Q$12:$Q$42</c:f>
              <c:numCache>
                <c:formatCode>0.0%</c:formatCode>
                <c:ptCount val="31"/>
                <c:pt idx="0">
                  <c:v>0.11723151894267292</c:v>
                </c:pt>
                <c:pt idx="1">
                  <c:v>0.12463362963958513</c:v>
                </c:pt>
                <c:pt idx="2">
                  <c:v>0.13241389587277713</c:v>
                </c:pt>
                <c:pt idx="3">
                  <c:v>0.14052263295291129</c:v>
                </c:pt>
                <c:pt idx="4">
                  <c:v>0.14891164248301678</c:v>
                </c:pt>
                <c:pt idx="5">
                  <c:v>0.15753446704810692</c:v>
                </c:pt>
                <c:pt idx="6">
                  <c:v>0.16634654778018648</c:v>
                </c:pt>
                <c:pt idx="7">
                  <c:v>0.1753053308208827</c:v>
                </c:pt>
                <c:pt idx="8">
                  <c:v>0.18437234933156482</c:v>
                </c:pt>
                <c:pt idx="9">
                  <c:v>0.19351152253947157</c:v>
                </c:pt>
                <c:pt idx="10">
                  <c:v>0.2026884767044432</c:v>
                </c:pt>
                <c:pt idx="11">
                  <c:v>0.21187035454879849</c:v>
                </c:pt>
                <c:pt idx="12">
                  <c:v>0.22107032242902966</c:v>
                </c:pt>
                <c:pt idx="13">
                  <c:v>0.23027197319368384</c:v>
                </c:pt>
                <c:pt idx="14">
                  <c:v>0.23944537468296984</c:v>
                </c:pt>
                <c:pt idx="15">
                  <c:v>0.24855567979079352</c:v>
                </c:pt>
                <c:pt idx="16">
                  <c:v>0.25756764415821798</c:v>
                </c:pt>
                <c:pt idx="17">
                  <c:v>0.26644790218356917</c:v>
                </c:pt>
                <c:pt idx="18">
                  <c:v>0.27516602351033848</c:v>
                </c:pt>
                <c:pt idx="19">
                  <c:v>0.28369491352309695</c:v>
                </c:pt>
                <c:pt idx="20">
                  <c:v>0.29201086774579582</c:v>
                </c:pt>
                <c:pt idx="21">
                  <c:v>0.30009344991532311</c:v>
                </c:pt>
                <c:pt idx="22">
                  <c:v>0.30792528618847564</c:v>
                </c:pt>
                <c:pt idx="23">
                  <c:v>0.3154918253482728</c:v>
                </c:pt>
                <c:pt idx="24">
                  <c:v>0.32278109146333794</c:v>
                </c:pt>
                <c:pt idx="25">
                  <c:v>0.32978344262675813</c:v>
                </c:pt>
                <c:pt idx="26">
                  <c:v>0.33649134240864792</c:v>
                </c:pt>
                <c:pt idx="27">
                  <c:v>0.34289914687672768</c:v>
                </c:pt>
                <c:pt idx="28">
                  <c:v>0.34900290802430206</c:v>
                </c:pt>
                <c:pt idx="29">
                  <c:v>0.35480019339714763</c:v>
                </c:pt>
                <c:pt idx="30">
                  <c:v>0.36028992119046993</c:v>
                </c:pt>
              </c:numCache>
            </c:numRef>
          </c:val>
          <c:extLst xmlns:c16r2="http://schemas.microsoft.com/office/drawing/2015/06/chart">
            <c:ext xmlns:c16="http://schemas.microsoft.com/office/drawing/2014/chart" uri="{C3380CC4-5D6E-409C-BE32-E72D297353CC}">
              <c16:uniqueId val="{00000001-7571-4B0E-B931-1B47C7717FE7}"/>
            </c:ext>
          </c:extLst>
        </c:ser>
        <c:ser>
          <c:idx val="2"/>
          <c:order val="2"/>
          <c:tx>
            <c:strRef>
              <c:f>'4.11'!$R$8</c:f>
              <c:strCache>
                <c:ptCount val="1"/>
                <c:pt idx="0">
                  <c:v>EPC C</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'4.11'!$R$12:$R$42</c:f>
              <c:numCache>
                <c:formatCode>0.0%</c:formatCode>
                <c:ptCount val="31"/>
                <c:pt idx="0">
                  <c:v>0.35840752927792735</c:v>
                </c:pt>
                <c:pt idx="1">
                  <c:v>0.37770681345354379</c:v>
                </c:pt>
                <c:pt idx="2">
                  <c:v>0.39541591143595239</c:v>
                </c:pt>
                <c:pt idx="3">
                  <c:v>0.41155553219097635</c:v>
                </c:pt>
                <c:pt idx="4">
                  <c:v>0.42615693350147621</c:v>
                </c:pt>
                <c:pt idx="5">
                  <c:v>0.43925847426464515</c:v>
                </c:pt>
                <c:pt idx="6">
                  <c:v>0.45090381696545545</c:v>
                </c:pt>
                <c:pt idx="7">
                  <c:v>0.46121575597341719</c:v>
                </c:pt>
                <c:pt idx="8">
                  <c:v>0.4702564442939477</c:v>
                </c:pt>
                <c:pt idx="9">
                  <c:v>0.47806435460323737</c:v>
                </c:pt>
                <c:pt idx="10">
                  <c:v>0.48467203988237462</c:v>
                </c:pt>
                <c:pt idx="11">
                  <c:v>0.49177471571279013</c:v>
                </c:pt>
                <c:pt idx="12">
                  <c:v>0.49827752091407723</c:v>
                </c:pt>
                <c:pt idx="13">
                  <c:v>0.50366403683558869</c:v>
                </c:pt>
                <c:pt idx="14">
                  <c:v>0.50772981963683061</c:v>
                </c:pt>
                <c:pt idx="15">
                  <c:v>0.51043564557073573</c:v>
                </c:pt>
                <c:pt idx="16">
                  <c:v>0.51182698385719783</c:v>
                </c:pt>
                <c:pt idx="17">
                  <c:v>0.51199006106121914</c:v>
                </c:pt>
                <c:pt idx="18">
                  <c:v>0.51102811026688821</c:v>
                </c:pt>
                <c:pt idx="19">
                  <c:v>0.50904873044692489</c:v>
                </c:pt>
                <c:pt idx="20">
                  <c:v>0.50615734175107607</c:v>
                </c:pt>
                <c:pt idx="21">
                  <c:v>0.50245396913842111</c:v>
                </c:pt>
                <c:pt idx="22">
                  <c:v>0.49803182896436032</c:v>
                </c:pt>
                <c:pt idx="23">
                  <c:v>0.49297687937288953</c:v>
                </c:pt>
                <c:pt idx="24">
                  <c:v>0.48736787412535698</c:v>
                </c:pt>
                <c:pt idx="25">
                  <c:v>0.48127666836261707</c:v>
                </c:pt>
                <c:pt idx="26">
                  <c:v>0.47476863982769785</c:v>
                </c:pt>
                <c:pt idx="27">
                  <c:v>0.46790315232315427</c:v>
                </c:pt>
                <c:pt idx="28">
                  <c:v>0.4607340228699135</c:v>
                </c:pt>
                <c:pt idx="29">
                  <c:v>0.45330997299536818</c:v>
                </c:pt>
                <c:pt idx="30">
                  <c:v>0.44567505488163434</c:v>
                </c:pt>
              </c:numCache>
            </c:numRef>
          </c:val>
          <c:extLst xmlns:c16r2="http://schemas.microsoft.com/office/drawing/2015/06/chart">
            <c:ext xmlns:c16="http://schemas.microsoft.com/office/drawing/2014/chart" uri="{C3380CC4-5D6E-409C-BE32-E72D297353CC}">
              <c16:uniqueId val="{00000002-7571-4B0E-B931-1B47C7717FE7}"/>
            </c:ext>
          </c:extLst>
        </c:ser>
        <c:ser>
          <c:idx val="3"/>
          <c:order val="3"/>
          <c:tx>
            <c:strRef>
              <c:f>'4.11'!$S$8</c:f>
              <c:strCache>
                <c:ptCount val="1"/>
                <c:pt idx="0">
                  <c:v>EPC D</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'4.11'!$S$12:$S$42</c:f>
              <c:numCache>
                <c:formatCode>0.0%</c:formatCode>
                <c:ptCount val="31"/>
                <c:pt idx="0">
                  <c:v>0.34679383023244542</c:v>
                </c:pt>
                <c:pt idx="1">
                  <c:v>0.33391493725611399</c:v>
                </c:pt>
                <c:pt idx="2">
                  <c:v>0.32077342059327235</c:v>
                </c:pt>
                <c:pt idx="3">
                  <c:v>0.3075025225016696</c:v>
                </c:pt>
                <c:pt idx="4">
                  <c:v>0.29419750349778739</c:v>
                </c:pt>
                <c:pt idx="5">
                  <c:v>0.28093433628050263</c:v>
                </c:pt>
                <c:pt idx="6">
                  <c:v>0.26867663783443679</c:v>
                </c:pt>
                <c:pt idx="7">
                  <c:v>0.25673618140925064</c:v>
                </c:pt>
                <c:pt idx="8">
                  <c:v>0.2448487808059597</c:v>
                </c:pt>
                <c:pt idx="9">
                  <c:v>0.23295576590068745</c:v>
                </c:pt>
                <c:pt idx="10">
                  <c:v>0.24101955135574887</c:v>
                </c:pt>
                <c:pt idx="11">
                  <c:v>0.23610410675169916</c:v>
                </c:pt>
                <c:pt idx="12">
                  <c:v>0.22479882278051966</c:v>
                </c:pt>
                <c:pt idx="13">
                  <c:v>0.21068140545491398</c:v>
                </c:pt>
                <c:pt idx="14">
                  <c:v>0.1956687818044143</c:v>
                </c:pt>
                <c:pt idx="15">
                  <c:v>0.18076465979956774</c:v>
                </c:pt>
                <c:pt idx="16">
                  <c:v>0.16647274268806897</c:v>
                </c:pt>
                <c:pt idx="17">
                  <c:v>0.15302482438056331</c:v>
                </c:pt>
                <c:pt idx="18">
                  <c:v>0.1405064776033684</c:v>
                </c:pt>
                <c:pt idx="19">
                  <c:v>0.1289261418648972</c:v>
                </c:pt>
                <c:pt idx="20">
                  <c:v>0.11825295992527156</c:v>
                </c:pt>
                <c:pt idx="21">
                  <c:v>0.10843737942004845</c:v>
                </c:pt>
                <c:pt idx="22">
                  <c:v>9.9422264212323072E-2</c:v>
                </c:pt>
                <c:pt idx="23">
                  <c:v>9.1148791113752611E-2</c:v>
                </c:pt>
                <c:pt idx="24">
                  <c:v>8.3559490387414226E-2</c:v>
                </c:pt>
                <c:pt idx="25">
                  <c:v>7.6599729554667401E-2</c:v>
                </c:pt>
                <c:pt idx="26">
                  <c:v>7.0218355604380042E-2</c:v>
                </c:pt>
                <c:pt idx="27">
                  <c:v>6.4367888379267532E-2</c:v>
                </c:pt>
                <c:pt idx="28">
                  <c:v>5.9004480285071187E-2</c:v>
                </c:pt>
                <c:pt idx="29">
                  <c:v>5.4087759669419325E-2</c:v>
                </c:pt>
                <c:pt idx="30">
                  <c:v>4.9580621434375416E-2</c:v>
                </c:pt>
              </c:numCache>
            </c:numRef>
          </c:val>
          <c:extLst xmlns:c16r2="http://schemas.microsoft.com/office/drawing/2015/06/chart">
            <c:ext xmlns:c16="http://schemas.microsoft.com/office/drawing/2014/chart" uri="{C3380CC4-5D6E-409C-BE32-E72D297353CC}">
              <c16:uniqueId val="{00000003-7571-4B0E-B931-1B47C7717FE7}"/>
            </c:ext>
          </c:extLst>
        </c:ser>
        <c:ser>
          <c:idx val="4"/>
          <c:order val="4"/>
          <c:tx>
            <c:strRef>
              <c:f>'4.11'!$T$8</c:f>
              <c:strCache>
                <c:ptCount val="1"/>
                <c:pt idx="0">
                  <c:v>EPC E</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'4.11'!$T$12:$T$42</c:f>
              <c:numCache>
                <c:formatCode>0.0%</c:formatCode>
                <c:ptCount val="31"/>
                <c:pt idx="0">
                  <c:v>0.12816474301097877</c:v>
                </c:pt>
                <c:pt idx="1">
                  <c:v>0.11747782486800935</c:v>
                </c:pt>
                <c:pt idx="2">
                  <c:v>0.10768176232935965</c:v>
                </c:pt>
                <c:pt idx="3">
                  <c:v>9.8561529636722114E-2</c:v>
                </c:pt>
                <c:pt idx="4">
                  <c:v>9.0026331260246908E-2</c:v>
                </c:pt>
                <c:pt idx="5">
                  <c:v>8.9227969951808234E-2</c:v>
                </c:pt>
                <c:pt idx="6">
                  <c:v>8.3594107154802144E-2</c:v>
                </c:pt>
                <c:pt idx="7">
                  <c:v>7.605824944650609E-2</c:v>
                </c:pt>
                <c:pt idx="8">
                  <c:v>6.8088401295128539E-2</c:v>
                </c:pt>
                <c:pt idx="9">
                  <c:v>6.0388496586341545E-2</c:v>
                </c:pt>
                <c:pt idx="10">
                  <c:v>3.3339600019624965E-2</c:v>
                </c:pt>
                <c:pt idx="11">
                  <c:v>1.8395732435447842E-2</c:v>
                </c:pt>
                <c:pt idx="12">
                  <c:v>1.0144654738690789E-2</c:v>
                </c:pt>
                <c:pt idx="13">
                  <c:v>5.591560741560057E-3</c:v>
                </c:pt>
                <c:pt idx="14">
                  <c:v>3.0804611256878404E-3</c:v>
                </c:pt>
                <c:pt idx="15">
                  <c:v>1.6962737109125321E-3</c:v>
                </c:pt>
                <c:pt idx="16">
                  <c:v>9.3364890073272531E-4</c:v>
                </c:pt>
                <c:pt idx="17">
                  <c:v>5.136745520557635E-4</c:v>
                </c:pt>
                <c:pt idx="18">
                  <c:v>2.8249976954470549E-4</c:v>
                </c:pt>
                <c:pt idx="19">
                  <c:v>1.5530377095045338E-4</c:v>
                </c:pt>
                <c:pt idx="20">
                  <c:v>8.534686128099488E-5</c:v>
                </c:pt>
                <c:pt idx="21">
                  <c:v>4.6885884128921465E-5</c:v>
                </c:pt>
                <c:pt idx="22">
                  <c:v>2.5748540197318028E-5</c:v>
                </c:pt>
                <c:pt idx="23">
                  <c:v>1.4135970273273682E-5</c:v>
                </c:pt>
                <c:pt idx="24">
                  <c:v>7.7583140022550269E-6</c:v>
                </c:pt>
                <c:pt idx="25">
                  <c:v>4.2568042525878563E-6</c:v>
                </c:pt>
                <c:pt idx="26">
                  <c:v>2.3349639248956396E-6</c:v>
                </c:pt>
                <c:pt idx="27">
                  <c:v>1.2804485185773536E-6</c:v>
                </c:pt>
                <c:pt idx="28">
                  <c:v>7.019958331178435E-7</c:v>
                </c:pt>
                <c:pt idx="29">
                  <c:v>3.8477085942284209E-7</c:v>
                </c:pt>
                <c:pt idx="30">
                  <c:v>2.1084803798465353E-7</c:v>
                </c:pt>
              </c:numCache>
            </c:numRef>
          </c:val>
          <c:extLst xmlns:c16r2="http://schemas.microsoft.com/office/drawing/2015/06/chart">
            <c:ext xmlns:c16="http://schemas.microsoft.com/office/drawing/2014/chart" uri="{C3380CC4-5D6E-409C-BE32-E72D297353CC}">
              <c16:uniqueId val="{00000004-7571-4B0E-B931-1B47C7717FE7}"/>
            </c:ext>
          </c:extLst>
        </c:ser>
        <c:ser>
          <c:idx val="5"/>
          <c:order val="5"/>
          <c:tx>
            <c:strRef>
              <c:f>'4.11'!$U$8</c:f>
              <c:strCache>
                <c:ptCount val="1"/>
                <c:pt idx="0">
                  <c:v>EPC F</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'4.11'!$U$12:$U$42</c:f>
              <c:numCache>
                <c:formatCode>0.0%</c:formatCode>
                <c:ptCount val="31"/>
                <c:pt idx="0">
                  <c:v>3.5557831556019499E-2</c:v>
                </c:pt>
                <c:pt idx="1">
                  <c:v>3.2591103799009806E-2</c:v>
                </c:pt>
                <c:pt idx="2">
                  <c:v>2.8933250656882813E-2</c:v>
                </c:pt>
                <c:pt idx="3">
                  <c:v>2.5233285520767122E-2</c:v>
                </c:pt>
                <c:pt idx="4">
                  <c:v>2.1781104373108751E-2</c:v>
                </c:pt>
                <c:pt idx="5">
                  <c:v>1.1499236347854033E-2</c:v>
                </c:pt>
                <c:pt idx="6">
                  <c:v>6.0695951792795882E-3</c:v>
                </c:pt>
                <c:pt idx="7">
                  <c:v>3.2029854779910411E-3</c:v>
                </c:pt>
                <c:pt idx="8">
                  <c:v>1.6898863606334821E-3</c:v>
                </c:pt>
                <c:pt idx="9">
                  <c:v>8.9139454181004388E-4</c:v>
                </c:pt>
                <c:pt idx="10">
                  <c:v>4.7010505156715204E-4</c:v>
                </c:pt>
                <c:pt idx="11">
                  <c:v>2.4787616952440228E-4</c:v>
                </c:pt>
                <c:pt idx="12">
                  <c:v>1.3067481036162042E-4</c:v>
                </c:pt>
                <c:pt idx="13">
                  <c:v>6.8876086536686883E-5</c:v>
                </c:pt>
                <c:pt idx="14">
                  <c:v>3.6296661276372208E-5</c:v>
                </c:pt>
                <c:pt idx="15">
                  <c:v>1.9124433927906955E-5</c:v>
                </c:pt>
                <c:pt idx="16">
                  <c:v>1.0074794075892189E-5</c:v>
                </c:pt>
                <c:pt idx="17">
                  <c:v>5.3065389048218359E-6</c:v>
                </c:pt>
                <c:pt idx="18">
                  <c:v>2.7945761428934617E-6</c:v>
                </c:pt>
                <c:pt idx="19">
                  <c:v>1.4714710687453757E-6</c:v>
                </c:pt>
                <c:pt idx="20">
                  <c:v>7.7467652245679855E-7</c:v>
                </c:pt>
                <c:pt idx="21">
                  <c:v>4.0777780636632089E-7</c:v>
                </c:pt>
                <c:pt idx="22">
                  <c:v>2.1461638694865548E-7</c:v>
                </c:pt>
                <c:pt idx="23">
                  <c:v>1.1293792358514849E-7</c:v>
                </c:pt>
                <c:pt idx="24">
                  <c:v>5.9423169497638004E-8</c:v>
                </c:pt>
                <c:pt idx="25">
                  <c:v>3.126168174011937E-8</c:v>
                </c:pt>
                <c:pt idx="26">
                  <c:v>1.644412397756283E-8</c:v>
                </c:pt>
                <c:pt idx="27">
                  <c:v>8.6487301941370648E-9</c:v>
                </c:pt>
                <c:pt idx="28">
                  <c:v>4.5481882783695571E-9</c:v>
                </c:pt>
                <c:pt idx="29">
                  <c:v>2.3914991650096769E-9</c:v>
                </c:pt>
                <c:pt idx="30">
                  <c:v>1.2573290211389365E-9</c:v>
                </c:pt>
              </c:numCache>
            </c:numRef>
          </c:val>
          <c:extLst xmlns:c16r2="http://schemas.microsoft.com/office/drawing/2015/06/chart">
            <c:ext xmlns:c16="http://schemas.microsoft.com/office/drawing/2014/chart" uri="{C3380CC4-5D6E-409C-BE32-E72D297353CC}">
              <c16:uniqueId val="{00000005-7571-4B0E-B931-1B47C7717FE7}"/>
            </c:ext>
          </c:extLst>
        </c:ser>
        <c:ser>
          <c:idx val="6"/>
          <c:order val="6"/>
          <c:tx>
            <c:strRef>
              <c:f>'4.11'!$V$8</c:f>
              <c:strCache>
                <c:ptCount val="1"/>
                <c:pt idx="0">
                  <c:v>EPC G</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'4.11'!$V$12:$V$42</c:f>
              <c:numCache>
                <c:formatCode>0.0%</c:formatCode>
                <c:ptCount val="31"/>
                <c:pt idx="0">
                  <c:v>4.9311395341525687E-3</c:v>
                </c:pt>
                <c:pt idx="1">
                  <c:v>2.5641925577593355E-3</c:v>
                </c:pt>
                <c:pt idx="2">
                  <c:v>1.3333801300348543E-3</c:v>
                </c:pt>
                <c:pt idx="3">
                  <c:v>6.9335766761812433E-4</c:v>
                </c:pt>
                <c:pt idx="4">
                  <c:v>3.6054598716142469E-4</c:v>
                </c:pt>
                <c:pt idx="5">
                  <c:v>1.8748391332394082E-4</c:v>
                </c:pt>
                <c:pt idx="6">
                  <c:v>9.7491634928449232E-5</c:v>
                </c:pt>
                <c:pt idx="7">
                  <c:v>5.0695650162793593E-5</c:v>
                </c:pt>
                <c:pt idx="8">
                  <c:v>2.6361738084652665E-5</c:v>
                </c:pt>
                <c:pt idx="9">
                  <c:v>1.3708103804019384E-5</c:v>
                </c:pt>
                <c:pt idx="10">
                  <c:v>7.1282139780900789E-6</c:v>
                </c:pt>
                <c:pt idx="11">
                  <c:v>3.7066712686068406E-6</c:v>
                </c:pt>
                <c:pt idx="12">
                  <c:v>1.9274690596755573E-6</c:v>
                </c:pt>
                <c:pt idx="13">
                  <c:v>1.0022839110312897E-6</c:v>
                </c:pt>
                <c:pt idx="14">
                  <c:v>5.2118763373627059E-7</c:v>
                </c:pt>
                <c:pt idx="15">
                  <c:v>2.7101756954286069E-7</c:v>
                </c:pt>
                <c:pt idx="16">
                  <c:v>1.4092913616228756E-7</c:v>
                </c:pt>
                <c:pt idx="17">
                  <c:v>7.3283150804389533E-8</c:v>
                </c:pt>
                <c:pt idx="18">
                  <c:v>3.8107238418282553E-8</c:v>
                </c:pt>
                <c:pt idx="19">
                  <c:v>1.9815763977506929E-8</c:v>
                </c:pt>
                <c:pt idx="20">
                  <c:v>1.0304197268303603E-8</c:v>
                </c:pt>
                <c:pt idx="21">
                  <c:v>5.3581825795178725E-9</c:v>
                </c:pt>
                <c:pt idx="22">
                  <c:v>2.7862549413492933E-9</c:v>
                </c:pt>
                <c:pt idx="23">
                  <c:v>1.4488525695016323E-9</c:v>
                </c:pt>
                <c:pt idx="24">
                  <c:v>7.5340333614084882E-10</c:v>
                </c:pt>
                <c:pt idx="25">
                  <c:v>3.9176973479324139E-10</c:v>
                </c:pt>
                <c:pt idx="26">
                  <c:v>2.0372026209248549E-10</c:v>
                </c:pt>
                <c:pt idx="27">
                  <c:v>1.0593453628809244E-10</c:v>
                </c:pt>
                <c:pt idx="28">
                  <c:v>5.5085958869808067E-11</c:v>
                </c:pt>
                <c:pt idx="29">
                  <c:v>2.8644698612300194E-11</c:v>
                </c:pt>
                <c:pt idx="30">
                  <c:v>1.4895243278396103E-11</c:v>
                </c:pt>
              </c:numCache>
            </c:numRef>
          </c:val>
          <c:extLst xmlns:c16r2="http://schemas.microsoft.com/office/drawing/2015/06/chart">
            <c:ext xmlns:c16="http://schemas.microsoft.com/office/drawing/2014/chart" uri="{C3380CC4-5D6E-409C-BE32-E72D297353CC}">
              <c16:uniqueId val="{00000006-7571-4B0E-B931-1B47C7717FE7}"/>
            </c:ext>
          </c:extLst>
        </c:ser>
        <c:dLbls>
          <c:showLegendKey val="0"/>
          <c:showVal val="0"/>
          <c:showCatName val="0"/>
          <c:showSerName val="0"/>
          <c:showPercent val="0"/>
          <c:showBubbleSize val="0"/>
        </c:dLbls>
        <c:axId val="132980096"/>
        <c:axId val="132985984"/>
      </c:areaChart>
      <c:catAx>
        <c:axId val="132980096"/>
        <c:scaling>
          <c:orientation val="minMax"/>
        </c:scaling>
        <c:delete val="0"/>
        <c:axPos val="b"/>
        <c:numFmt formatCode="General" sourceLinked="1"/>
        <c:majorTickMark val="out"/>
        <c:minorTickMark val="none"/>
        <c:tickLblPos val="nextTo"/>
        <c:txPr>
          <a:bodyPr rot="0"/>
          <a:lstStyle/>
          <a:p>
            <a:pPr>
              <a:defRPr/>
            </a:pPr>
            <a:endParaRPr lang="en-US"/>
          </a:p>
        </c:txPr>
        <c:crossAx val="132985984"/>
        <c:crosses val="autoZero"/>
        <c:auto val="1"/>
        <c:lblAlgn val="ctr"/>
        <c:lblOffset val="100"/>
        <c:tickLblSkip val="5"/>
        <c:noMultiLvlLbl val="0"/>
      </c:catAx>
      <c:valAx>
        <c:axId val="132985984"/>
        <c:scaling>
          <c:orientation val="minMax"/>
          <c:max val="1"/>
        </c:scaling>
        <c:delete val="0"/>
        <c:axPos val="l"/>
        <c:majorGridlines/>
        <c:title>
          <c:tx>
            <c:rich>
              <a:bodyPr rot="-5400000" vert="horz"/>
              <a:lstStyle/>
              <a:p>
                <a:pPr>
                  <a:defRPr/>
                </a:pPr>
                <a:r>
                  <a:rPr lang="en-GB"/>
                  <a:t>Percentage of GB housing stock</a:t>
                </a:r>
              </a:p>
            </c:rich>
          </c:tx>
          <c:overlay val="0"/>
        </c:title>
        <c:numFmt formatCode="0%" sourceLinked="0"/>
        <c:majorTickMark val="none"/>
        <c:minorTickMark val="none"/>
        <c:tickLblPos val="nextTo"/>
        <c:txPr>
          <a:bodyPr rot="-60000000" vert="horz"/>
          <a:lstStyle/>
          <a:p>
            <a:pPr>
              <a:defRPr/>
            </a:pPr>
            <a:endParaRPr lang="en-US"/>
          </a:p>
        </c:txPr>
        <c:crossAx val="132980096"/>
        <c:crosses val="autoZero"/>
        <c:crossBetween val="midCat"/>
      </c:valAx>
    </c:plotArea>
    <c:legend>
      <c:legendPos val="b"/>
      <c:overlay val="0"/>
      <c:txPr>
        <a:bodyPr rot="0" vert="horz"/>
        <a:lstStyle/>
        <a:p>
          <a:pPr>
            <a:defRPr/>
          </a:pPr>
          <a:endParaRPr lang="en-US"/>
        </a:p>
      </c:txPr>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vert="horz"/>
          <a:lstStyle/>
          <a:p>
            <a:pPr>
              <a:defRPr/>
            </a:pPr>
            <a:r>
              <a:rPr lang="en-GB"/>
              <a:t>Sensitivity</a:t>
            </a:r>
          </a:p>
        </c:rich>
      </c:tx>
      <c:layout>
        <c:manualLayout>
          <c:xMode val="edge"/>
          <c:yMode val="edge"/>
          <c:x val="1.1449441144519923E-3"/>
          <c:y val="5.7247295451790959E-3"/>
        </c:manualLayout>
      </c:layout>
      <c:overlay val="0"/>
    </c:title>
    <c:autoTitleDeleted val="0"/>
    <c:plotArea>
      <c:layout/>
      <c:areaChart>
        <c:grouping val="stacked"/>
        <c:varyColors val="0"/>
        <c:ser>
          <c:idx val="0"/>
          <c:order val="0"/>
          <c:tx>
            <c:strRef>
              <c:f>'4.11'!$X$8</c:f>
              <c:strCache>
                <c:ptCount val="1"/>
                <c:pt idx="0">
                  <c:v>EPC A</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'4.11'!$X$12:$X$42</c:f>
              <c:numCache>
                <c:formatCode>0.0%</c:formatCode>
                <c:ptCount val="31"/>
                <c:pt idx="0">
                  <c:v>1.9313695970524132E-2</c:v>
                </c:pt>
                <c:pt idx="1">
                  <c:v>2.5449299805575514E-2</c:v>
                </c:pt>
                <c:pt idx="2">
                  <c:v>3.2340172346290511E-2</c:v>
                </c:pt>
                <c:pt idx="3">
                  <c:v>4.0009163006916391E-2</c:v>
                </c:pt>
                <c:pt idx="4">
                  <c:v>4.8465316456393022E-2</c:v>
                </c:pt>
                <c:pt idx="5">
                  <c:v>5.7705331115793249E-2</c:v>
                </c:pt>
                <c:pt idx="6">
                  <c:v>6.7715113442957831E-2</c:v>
                </c:pt>
                <c:pt idx="7">
                  <c:v>7.8471331926447382E-2</c:v>
                </c:pt>
                <c:pt idx="8">
                  <c:v>8.9942920439311264E-2</c:v>
                </c:pt>
                <c:pt idx="9">
                  <c:v>0.10209278277725438</c:v>
                </c:pt>
                <c:pt idx="10">
                  <c:v>0.11487902224882786</c:v>
                </c:pt>
                <c:pt idx="11">
                  <c:v>0.12825600018739869</c:v>
                </c:pt>
                <c:pt idx="12">
                  <c:v>0.14217531151127111</c:v>
                </c:pt>
                <c:pt idx="13">
                  <c:v>0.15658822987015311</c:v>
                </c:pt>
                <c:pt idx="14">
                  <c:v>0.17144487571129832</c:v>
                </c:pt>
                <c:pt idx="15">
                  <c:v>0.18669450977401736</c:v>
                </c:pt>
                <c:pt idx="16">
                  <c:v>0.20228617115114683</c:v>
                </c:pt>
                <c:pt idx="17">
                  <c:v>0.21816935015442451</c:v>
                </c:pt>
                <c:pt idx="18">
                  <c:v>0.23429458328121736</c:v>
                </c:pt>
                <c:pt idx="19">
                  <c:v>0.25061393846639296</c:v>
                </c:pt>
                <c:pt idx="20">
                  <c:v>0.26708139067440456</c:v>
                </c:pt>
                <c:pt idx="21">
                  <c:v>0.28365309927801158</c:v>
                </c:pt>
                <c:pt idx="22">
                  <c:v>0.30028760167538543</c:v>
                </c:pt>
                <c:pt idx="23">
                  <c:v>0.3169459373166239</c:v>
                </c:pt>
                <c:pt idx="24">
                  <c:v>0.33359171487266015</c:v>
                </c:pt>
                <c:pt idx="25">
                  <c:v>0.35019113355398368</c:v>
                </c:pt>
                <c:pt idx="26">
                  <c:v>0.36671296791263552</c:v>
                </c:pt>
                <c:pt idx="27">
                  <c:v>0.38312852395645969</c:v>
                </c:pt>
                <c:pt idx="28">
                  <c:v>0.39941157309723752</c:v>
                </c:pt>
                <c:pt idx="29">
                  <c:v>0.41553826933672744</c:v>
                </c:pt>
                <c:pt idx="30">
                  <c:v>0.43148705414739758</c:v>
                </c:pt>
              </c:numCache>
            </c:numRef>
          </c:val>
          <c:extLst xmlns:c16r2="http://schemas.microsoft.com/office/drawing/2015/06/chart">
            <c:ext xmlns:c16="http://schemas.microsoft.com/office/drawing/2014/chart" uri="{C3380CC4-5D6E-409C-BE32-E72D297353CC}">
              <c16:uniqueId val="{00000000-AB99-406C-AFA4-9433780896E2}"/>
            </c:ext>
          </c:extLst>
        </c:ser>
        <c:ser>
          <c:idx val="1"/>
          <c:order val="1"/>
          <c:tx>
            <c:strRef>
              <c:f>'4.11'!$Y$8</c:f>
              <c:strCache>
                <c:ptCount val="1"/>
                <c:pt idx="0">
                  <c:v>EPC B</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'4.11'!$Y$12:$Y$42</c:f>
              <c:numCache>
                <c:formatCode>0.0%</c:formatCode>
                <c:ptCount val="31"/>
                <c:pt idx="0">
                  <c:v>0.15543529715463503</c:v>
                </c:pt>
                <c:pt idx="1">
                  <c:v>0.17456877103144661</c:v>
                </c:pt>
                <c:pt idx="2">
                  <c:v>0.19428109673585564</c:v>
                </c:pt>
                <c:pt idx="3">
                  <c:v>0.21422255405340798</c:v>
                </c:pt>
                <c:pt idx="4">
                  <c:v>0.23408037137147242</c:v>
                </c:pt>
                <c:pt idx="5">
                  <c:v>0.2535811522881693</c:v>
                </c:pt>
                <c:pt idx="6">
                  <c:v>0.27249086824840207</c:v>
                </c:pt>
                <c:pt idx="7">
                  <c:v>0.29061357565921853</c:v>
                </c:pt>
                <c:pt idx="8">
                  <c:v>0.3077965125612257</c:v>
                </c:pt>
                <c:pt idx="9">
                  <c:v>0.32391806661319489</c:v>
                </c:pt>
                <c:pt idx="10">
                  <c:v>0.33888344111046098</c:v>
                </c:pt>
                <c:pt idx="11">
                  <c:v>0.35262255353810124</c:v>
                </c:pt>
                <c:pt idx="12">
                  <c:v>0.36512726509167742</c:v>
                </c:pt>
                <c:pt idx="13">
                  <c:v>0.37636836130901186</c:v>
                </c:pt>
                <c:pt idx="14">
                  <c:v>0.38632406292221577</c:v>
                </c:pt>
                <c:pt idx="15">
                  <c:v>0.3949887548872803</c:v>
                </c:pt>
                <c:pt idx="16">
                  <c:v>0.40237386808303477</c:v>
                </c:pt>
                <c:pt idx="17">
                  <c:v>0.40850590587875207</c:v>
                </c:pt>
                <c:pt idx="18">
                  <c:v>0.41342366469111536</c:v>
                </c:pt>
                <c:pt idx="19">
                  <c:v>0.4171754559362939</c:v>
                </c:pt>
                <c:pt idx="20">
                  <c:v>0.41981661795804437</c:v>
                </c:pt>
                <c:pt idx="21">
                  <c:v>0.42140739406680372</c:v>
                </c:pt>
                <c:pt idx="22">
                  <c:v>0.42201116957804174</c:v>
                </c:pt>
                <c:pt idx="23">
                  <c:v>0.42169303141958481</c:v>
                </c:pt>
                <c:pt idx="24">
                  <c:v>0.42051860659352991</c:v>
                </c:pt>
                <c:pt idx="25">
                  <c:v>0.41855313708584729</c:v>
                </c:pt>
                <c:pt idx="26">
                  <c:v>0.41586075311021259</c:v>
                </c:pt>
                <c:pt idx="27">
                  <c:v>0.41250391156637212</c:v>
                </c:pt>
                <c:pt idx="28">
                  <c:v>0.40854297140041096</c:v>
                </c:pt>
                <c:pt idx="29">
                  <c:v>0.40403588187031014</c:v>
                </c:pt>
                <c:pt idx="30">
                  <c:v>0.39903796347787102</c:v>
                </c:pt>
              </c:numCache>
            </c:numRef>
          </c:val>
          <c:extLst xmlns:c16r2="http://schemas.microsoft.com/office/drawing/2015/06/chart">
            <c:ext xmlns:c16="http://schemas.microsoft.com/office/drawing/2014/chart" uri="{C3380CC4-5D6E-409C-BE32-E72D297353CC}">
              <c16:uniqueId val="{00000001-AB99-406C-AFA4-9433780896E2}"/>
            </c:ext>
          </c:extLst>
        </c:ser>
        <c:ser>
          <c:idx val="2"/>
          <c:order val="2"/>
          <c:tx>
            <c:strRef>
              <c:f>'4.11'!$Z$8</c:f>
              <c:strCache>
                <c:ptCount val="1"/>
                <c:pt idx="0">
                  <c:v>EPC C</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'4.11'!$Z$12:$Z$42</c:f>
              <c:numCache>
                <c:formatCode>0.0%</c:formatCode>
                <c:ptCount val="31"/>
                <c:pt idx="0">
                  <c:v>0.40430524338980744</c:v>
                </c:pt>
                <c:pt idx="1">
                  <c:v>0.42565117192198443</c:v>
                </c:pt>
                <c:pt idx="2">
                  <c:v>0.44176716765085139</c:v>
                </c:pt>
                <c:pt idx="3">
                  <c:v>0.45302353228065728</c:v>
                </c:pt>
                <c:pt idx="4">
                  <c:v>0.45985272921755371</c:v>
                </c:pt>
                <c:pt idx="5">
                  <c:v>0.46271197259835817</c:v>
                </c:pt>
                <c:pt idx="6">
                  <c:v>0.4620628143088964</c:v>
                </c:pt>
                <c:pt idx="7">
                  <c:v>0.45847240663793748</c:v>
                </c:pt>
                <c:pt idx="8">
                  <c:v>0.45234266223859737</c:v>
                </c:pt>
                <c:pt idx="9">
                  <c:v>0.44402582350143338</c:v>
                </c:pt>
                <c:pt idx="10">
                  <c:v>0.43385744585937741</c:v>
                </c:pt>
                <c:pt idx="11">
                  <c:v>0.42278436603917813</c:v>
                </c:pt>
                <c:pt idx="12">
                  <c:v>0.41046423321946257</c:v>
                </c:pt>
                <c:pt idx="13">
                  <c:v>0.39699755926958596</c:v>
                </c:pt>
                <c:pt idx="14">
                  <c:v>0.38262921644453735</c:v>
                </c:pt>
                <c:pt idx="15">
                  <c:v>0.36762839316614276</c:v>
                </c:pt>
                <c:pt idx="16">
                  <c:v>0.3522434687839196</c:v>
                </c:pt>
                <c:pt idx="17">
                  <c:v>0.33668787102649855</c:v>
                </c:pt>
                <c:pt idx="18">
                  <c:v>0.32113834288566567</c:v>
                </c:pt>
                <c:pt idx="19">
                  <c:v>0.30573782767619345</c:v>
                </c:pt>
                <c:pt idx="20">
                  <c:v>0.29059975539786148</c:v>
                </c:pt>
                <c:pt idx="21">
                  <c:v>0.27581244653778997</c:v>
                </c:pt>
                <c:pt idx="22">
                  <c:v>0.26144315972450499</c:v>
                </c:pt>
                <c:pt idx="23">
                  <c:v>0.24754164367970197</c:v>
                </c:pt>
                <c:pt idx="24">
                  <c:v>0.23414318677825438</c:v>
                </c:pt>
                <c:pt idx="25">
                  <c:v>0.22127120612827397</c:v>
                </c:pt>
                <c:pt idx="26">
                  <c:v>0.20893943199973916</c:v>
                </c:pt>
                <c:pt idx="27">
                  <c:v>0.19715374359706669</c:v>
                </c:pt>
                <c:pt idx="28">
                  <c:v>0.1859137073502253</c:v>
                </c:pt>
                <c:pt idx="29">
                  <c:v>0.17521386269169614</c:v>
                </c:pt>
                <c:pt idx="30">
                  <c:v>0.16504479411547285</c:v>
                </c:pt>
              </c:numCache>
            </c:numRef>
          </c:val>
          <c:extLst xmlns:c16r2="http://schemas.microsoft.com/office/drawing/2015/06/chart">
            <c:ext xmlns:c16="http://schemas.microsoft.com/office/drawing/2014/chart" uri="{C3380CC4-5D6E-409C-BE32-E72D297353CC}">
              <c16:uniqueId val="{00000002-AB99-406C-AFA4-9433780896E2}"/>
            </c:ext>
          </c:extLst>
        </c:ser>
        <c:ser>
          <c:idx val="3"/>
          <c:order val="3"/>
          <c:tx>
            <c:strRef>
              <c:f>'4.11'!$AA$8</c:f>
              <c:strCache>
                <c:ptCount val="1"/>
                <c:pt idx="0">
                  <c:v>EPC D</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'4.11'!$AA$12:$AA$42</c:f>
              <c:numCache>
                <c:formatCode>0.0%</c:formatCode>
                <c:ptCount val="31"/>
                <c:pt idx="0">
                  <c:v>0.31076670829359981</c:v>
                </c:pt>
                <c:pt idx="1">
                  <c:v>0.2847946264932732</c:v>
                </c:pt>
                <c:pt idx="2">
                  <c:v>0.25911208405322705</c:v>
                </c:pt>
                <c:pt idx="3">
                  <c:v>0.23428778469624981</c:v>
                </c:pt>
                <c:pt idx="4">
                  <c:v>0.21066692637934353</c:v>
                </c:pt>
                <c:pt idx="5">
                  <c:v>0.18846893331957068</c:v>
                </c:pt>
                <c:pt idx="6">
                  <c:v>0.16859012148898075</c:v>
                </c:pt>
                <c:pt idx="7">
                  <c:v>0.15016520677020639</c:v>
                </c:pt>
                <c:pt idx="8">
                  <c:v>0.13303051768498872</c:v>
                </c:pt>
                <c:pt idx="9">
                  <c:v>0.11722157551189086</c:v>
                </c:pt>
                <c:pt idx="10">
                  <c:v>0.10695340364007865</c:v>
                </c:pt>
                <c:pt idx="11">
                  <c:v>9.4025933718220364E-2</c:v>
                </c:pt>
                <c:pt idx="12">
                  <c:v>8.1248937508931876E-2</c:v>
                </c:pt>
                <c:pt idx="13">
                  <c:v>6.9626697528670123E-2</c:v>
                </c:pt>
                <c:pt idx="14">
                  <c:v>5.9423351662593334E-2</c:v>
                </c:pt>
                <c:pt idx="15">
                  <c:v>5.0612334604405312E-2</c:v>
                </c:pt>
                <c:pt idx="16">
                  <c:v>4.3064126943826379E-2</c:v>
                </c:pt>
                <c:pt idx="17">
                  <c:v>3.6623091988821722E-2</c:v>
                </c:pt>
                <c:pt idx="18">
                  <c:v>3.1137541472546163E-2</c:v>
                </c:pt>
                <c:pt idx="19">
                  <c:v>2.6470279676200571E-2</c:v>
                </c:pt>
                <c:pt idx="20">
                  <c:v>2.2501172348632369E-2</c:v>
                </c:pt>
                <c:pt idx="21">
                  <c:v>1.9126607302179209E-2</c:v>
                </c:pt>
                <c:pt idx="22">
                  <c:v>1.6257876253190199E-2</c:v>
                </c:pt>
                <c:pt idx="23">
                  <c:v>1.3819305523558645E-2</c:v>
                </c:pt>
                <c:pt idx="24">
                  <c:v>1.1746456824403234E-2</c:v>
                </c:pt>
                <c:pt idx="25">
                  <c:v>9.9845083632153758E-3</c:v>
                </c:pt>
                <c:pt idx="26">
                  <c:v>8.486840648741549E-3</c:v>
                </c:pt>
                <c:pt idx="27">
                  <c:v>7.2138181865018724E-3</c:v>
                </c:pt>
                <c:pt idx="28">
                  <c:v>6.1317470057327362E-3</c:v>
                </c:pt>
                <c:pt idx="29">
                  <c:v>5.2119856133848496E-3</c:v>
                </c:pt>
                <c:pt idx="30">
                  <c:v>4.4301880516359618E-3</c:v>
                </c:pt>
              </c:numCache>
            </c:numRef>
          </c:val>
          <c:extLst xmlns:c16r2="http://schemas.microsoft.com/office/drawing/2015/06/chart">
            <c:ext xmlns:c16="http://schemas.microsoft.com/office/drawing/2014/chart" uri="{C3380CC4-5D6E-409C-BE32-E72D297353CC}">
              <c16:uniqueId val="{00000003-AB99-406C-AFA4-9433780896E2}"/>
            </c:ext>
          </c:extLst>
        </c:ser>
        <c:ser>
          <c:idx val="4"/>
          <c:order val="4"/>
          <c:tx>
            <c:strRef>
              <c:f>'4.11'!$AB$8</c:f>
              <c:strCache>
                <c:ptCount val="1"/>
                <c:pt idx="0">
                  <c:v>EPC E</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'4.11'!$AB$12:$AB$42</c:f>
              <c:numCache>
                <c:formatCode>0.0%</c:formatCode>
                <c:ptCount val="31"/>
                <c:pt idx="0">
                  <c:v>8.2571697774853403E-2</c:v>
                </c:pt>
                <c:pt idx="1">
                  <c:v>6.8146606135779345E-2</c:v>
                </c:pt>
                <c:pt idx="2">
                  <c:v>5.6170053004027318E-2</c:v>
                </c:pt>
                <c:pt idx="3">
                  <c:v>4.6089237550124687E-2</c:v>
                </c:pt>
                <c:pt idx="4">
                  <c:v>3.7608183588514699E-2</c:v>
                </c:pt>
                <c:pt idx="5">
                  <c:v>3.3566112669382739E-2</c:v>
                </c:pt>
                <c:pt idx="6">
                  <c:v>2.7454414018291091E-2</c:v>
                </c:pt>
                <c:pt idx="7">
                  <c:v>2.1560367721253092E-2</c:v>
                </c:pt>
                <c:pt idx="8">
                  <c:v>1.6582541918601812E-2</c:v>
                </c:pt>
                <c:pt idx="9">
                  <c:v>1.2612180094778302E-2</c:v>
                </c:pt>
                <c:pt idx="10">
                  <c:v>5.3716217657819414E-3</c:v>
                </c:pt>
                <c:pt idx="11">
                  <c:v>2.2877480145595892E-3</c:v>
                </c:pt>
                <c:pt idx="12">
                  <c:v>9.743114587552141E-4</c:v>
                </c:pt>
                <c:pt idx="13">
                  <c:v>4.1492890210988729E-4</c:v>
                </c:pt>
                <c:pt idx="14">
                  <c:v>1.7669946758788971E-4</c:v>
                </c:pt>
                <c:pt idx="15">
                  <c:v>7.5245741520444943E-5</c:v>
                </c:pt>
                <c:pt idx="16">
                  <c:v>3.2041528567766718E-5</c:v>
                </c:pt>
                <c:pt idx="17">
                  <c:v>1.3643589737418179E-5</c:v>
                </c:pt>
                <c:pt idx="18">
                  <c:v>5.8093526488514807E-6</c:v>
                </c:pt>
                <c:pt idx="19">
                  <c:v>2.4734894170398662E-6</c:v>
                </c:pt>
                <c:pt idx="20">
                  <c:v>1.0531135201638664E-6</c:v>
                </c:pt>
                <c:pt idx="21">
                  <c:v>4.4835575495708278E-7</c:v>
                </c:pt>
                <c:pt idx="22">
                  <c:v>1.9087646030485581E-7</c:v>
                </c:pt>
                <c:pt idx="23">
                  <c:v>8.1257548942730664E-8</c:v>
                </c:pt>
                <c:pt idx="24">
                  <c:v>3.4590470047771274E-8</c:v>
                </c:pt>
                <c:pt idx="25">
                  <c:v>1.4724152550764904E-8</c:v>
                </c:pt>
                <c:pt idx="26">
                  <c:v>6.2673647507522492E-9</c:v>
                </c:pt>
                <c:pt idx="27">
                  <c:v>2.6675968009823241E-9</c:v>
                </c:pt>
                <c:pt idx="28">
                  <c:v>1.1353655573207087E-9</c:v>
                </c:pt>
                <c:pt idx="29">
                  <c:v>4.8320489479797968E-10</c:v>
                </c:pt>
                <c:pt idx="30">
                  <c:v>2.0563962630251376E-10</c:v>
                </c:pt>
              </c:numCache>
            </c:numRef>
          </c:val>
          <c:extLst xmlns:c16r2="http://schemas.microsoft.com/office/drawing/2015/06/chart">
            <c:ext xmlns:c16="http://schemas.microsoft.com/office/drawing/2014/chart" uri="{C3380CC4-5D6E-409C-BE32-E72D297353CC}">
              <c16:uniqueId val="{00000004-AB99-406C-AFA4-9433780896E2}"/>
            </c:ext>
          </c:extLst>
        </c:ser>
        <c:ser>
          <c:idx val="5"/>
          <c:order val="5"/>
          <c:tx>
            <c:strRef>
              <c:f>'4.11'!$AC$8</c:f>
              <c:strCache>
                <c:ptCount val="1"/>
                <c:pt idx="0">
                  <c:v>EPC F</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'4.11'!$AC$12:$AC$42</c:f>
              <c:numCache>
                <c:formatCode>0.0%</c:formatCode>
                <c:ptCount val="31"/>
                <c:pt idx="0">
                  <c:v>2.4871331218557145E-2</c:v>
                </c:pt>
                <c:pt idx="1">
                  <c:v>2.0240393608771206E-2</c:v>
                </c:pt>
                <c:pt idx="2">
                  <c:v>1.5846791188416812E-2</c:v>
                </c:pt>
                <c:pt idx="3">
                  <c:v>1.2165021703684742E-2</c:v>
                </c:pt>
                <c:pt idx="4">
                  <c:v>9.2413361689598524E-3</c:v>
                </c:pt>
                <c:pt idx="5">
                  <c:v>3.930740545265583E-3</c:v>
                </c:pt>
                <c:pt idx="6">
                  <c:v>1.6716503578185708E-3</c:v>
                </c:pt>
                <c:pt idx="7">
                  <c:v>7.1080366838275103E-4</c:v>
                </c:pt>
                <c:pt idx="8">
                  <c:v>3.0219595832231484E-4</c:v>
                </c:pt>
                <c:pt idx="9">
                  <c:v>1.2845883788802716E-4</c:v>
                </c:pt>
                <c:pt idx="10">
                  <c:v>5.4598056777886478E-5</c:v>
                </c:pt>
                <c:pt idx="11">
                  <c:v>2.3202228689976653E-5</c:v>
                </c:pt>
                <c:pt idx="12">
                  <c:v>9.8587748839612172E-6</c:v>
                </c:pt>
                <c:pt idx="13">
                  <c:v>4.188497761615541E-6</c:v>
                </c:pt>
                <c:pt idx="14">
                  <c:v>1.779250230226296E-6</c:v>
                </c:pt>
                <c:pt idx="15">
                  <c:v>7.5571918824110683E-7</c:v>
                </c:pt>
                <c:pt idx="16">
                  <c:v>3.2094437751061127E-7</c:v>
                </c:pt>
                <c:pt idx="17">
                  <c:v>1.362844123031822E-7</c:v>
                </c:pt>
                <c:pt idx="18">
                  <c:v>5.7864318141801207E-8</c:v>
                </c:pt>
                <c:pt idx="19">
                  <c:v>2.4565456908831669E-8</c:v>
                </c:pt>
                <c:pt idx="20">
                  <c:v>1.0427718083204871E-8</c:v>
                </c:pt>
                <c:pt idx="21">
                  <c:v>4.4259365911741854E-9</c:v>
                </c:pt>
                <c:pt idx="22">
                  <c:v>1.8783372667089767E-9</c:v>
                </c:pt>
                <c:pt idx="23">
                  <c:v>7.9706808935241394E-10</c:v>
                </c:pt>
                <c:pt idx="24">
                  <c:v>3.3819850120856425E-10</c:v>
                </c:pt>
                <c:pt idx="25">
                  <c:v>1.4348393005342815E-10</c:v>
                </c:pt>
                <c:pt idx="26">
                  <c:v>6.0868285631688912E-11</c:v>
                </c:pt>
                <c:pt idx="27">
                  <c:v>2.5818794669193955E-11</c:v>
                </c:pt>
                <c:pt idx="28">
                  <c:v>1.0950621936693002E-11</c:v>
                </c:pt>
                <c:pt idx="29">
                  <c:v>4.6440870471763077E-12</c:v>
                </c:pt>
                <c:pt idx="30">
                  <c:v>1.9693434099954523E-12</c:v>
                </c:pt>
              </c:numCache>
            </c:numRef>
          </c:val>
          <c:extLst xmlns:c16r2="http://schemas.microsoft.com/office/drawing/2015/06/chart">
            <c:ext xmlns:c16="http://schemas.microsoft.com/office/drawing/2014/chart" uri="{C3380CC4-5D6E-409C-BE32-E72D297353CC}">
              <c16:uniqueId val="{00000005-AB99-406C-AFA4-9433780896E2}"/>
            </c:ext>
          </c:extLst>
        </c:ser>
        <c:ser>
          <c:idx val="6"/>
          <c:order val="6"/>
          <c:tx>
            <c:strRef>
              <c:f>'4.11'!$AD$8</c:f>
              <c:strCache>
                <c:ptCount val="1"/>
                <c:pt idx="0">
                  <c:v>EPC G</c:v>
                </c:pt>
              </c:strCache>
            </c:strRef>
          </c:tx>
          <c:cat>
            <c:numRef>
              <c:f>'4.11'!$O$12:$O$42</c:f>
              <c:numCache>
                <c:formatCode>General</c:formatCode>
                <c:ptCount val="31"/>
                <c:pt idx="0">
                  <c:v>2020</c:v>
                </c:pt>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numCache>
            </c:numRef>
          </c:cat>
          <c:val>
            <c:numRef>
              <c:f>'4.11'!$AD$12:$AD$42</c:f>
              <c:numCache>
                <c:formatCode>0.0%</c:formatCode>
                <c:ptCount val="31"/>
                <c:pt idx="0">
                  <c:v>2.7360261980230111E-3</c:v>
                </c:pt>
                <c:pt idx="1">
                  <c:v>1.1491310031696649E-3</c:v>
                </c:pt>
                <c:pt idx="2">
                  <c:v>4.8263502133125922E-4</c:v>
                </c:pt>
                <c:pt idx="3">
                  <c:v>2.0270670895912888E-4</c:v>
                </c:pt>
                <c:pt idx="4">
                  <c:v>8.5136817762834112E-5</c:v>
                </c:pt>
                <c:pt idx="5">
                  <c:v>3.5757463460390328E-5</c:v>
                </c:pt>
                <c:pt idx="6">
                  <c:v>1.5018134653363938E-5</c:v>
                </c:pt>
                <c:pt idx="7">
                  <c:v>6.3076165544128541E-6</c:v>
                </c:pt>
                <c:pt idx="8">
                  <c:v>2.6491989528533988E-6</c:v>
                </c:pt>
                <c:pt idx="9">
                  <c:v>1.1126635601984271E-6</c:v>
                </c:pt>
                <c:pt idx="10">
                  <c:v>4.6731869528333936E-7</c:v>
                </c:pt>
                <c:pt idx="11">
                  <c:v>1.9627385201900252E-7</c:v>
                </c:pt>
                <c:pt idx="12">
                  <c:v>8.243501784798106E-8</c:v>
                </c:pt>
                <c:pt idx="13">
                  <c:v>3.4622707496152045E-8</c:v>
                </c:pt>
                <c:pt idx="14">
                  <c:v>1.454153714838386E-8</c:v>
                </c:pt>
                <c:pt idx="15">
                  <c:v>6.1074456023212213E-9</c:v>
                </c:pt>
                <c:pt idx="16">
                  <c:v>2.565127152974913E-9</c:v>
                </c:pt>
                <c:pt idx="17">
                  <c:v>1.0773534042494636E-9</c:v>
                </c:pt>
                <c:pt idx="18">
                  <c:v>4.5248842978477468E-10</c:v>
                </c:pt>
                <c:pt idx="19">
                  <c:v>1.9004514050960537E-10</c:v>
                </c:pt>
                <c:pt idx="20">
                  <c:v>7.9818959014034259E-11</c:v>
                </c:pt>
                <c:pt idx="21">
                  <c:v>3.3523962785894384E-11</c:v>
                </c:pt>
                <c:pt idx="22">
                  <c:v>1.4080064370075643E-11</c:v>
                </c:pt>
                <c:pt idx="23">
                  <c:v>5.913627035431769E-12</c:v>
                </c:pt>
                <c:pt idx="24">
                  <c:v>2.4837233548813428E-12</c:v>
                </c:pt>
                <c:pt idx="25">
                  <c:v>1.043163809050164E-12</c:v>
                </c:pt>
                <c:pt idx="26">
                  <c:v>4.3812879980106891E-13</c:v>
                </c:pt>
                <c:pt idx="27">
                  <c:v>1.8401409591644894E-13</c:v>
                </c:pt>
                <c:pt idx="28">
                  <c:v>7.7285920284908558E-14</c:v>
                </c:pt>
                <c:pt idx="29">
                  <c:v>3.2460086519661583E-14</c:v>
                </c:pt>
                <c:pt idx="30">
                  <c:v>1.3633236338257864E-14</c:v>
                </c:pt>
              </c:numCache>
            </c:numRef>
          </c:val>
          <c:extLst xmlns:c16r2="http://schemas.microsoft.com/office/drawing/2015/06/chart">
            <c:ext xmlns:c16="http://schemas.microsoft.com/office/drawing/2014/chart" uri="{C3380CC4-5D6E-409C-BE32-E72D297353CC}">
              <c16:uniqueId val="{00000006-AB99-406C-AFA4-9433780896E2}"/>
            </c:ext>
          </c:extLst>
        </c:ser>
        <c:dLbls>
          <c:showLegendKey val="0"/>
          <c:showVal val="0"/>
          <c:showCatName val="0"/>
          <c:showSerName val="0"/>
          <c:showPercent val="0"/>
          <c:showBubbleSize val="0"/>
        </c:dLbls>
        <c:axId val="133043328"/>
        <c:axId val="133044864"/>
      </c:areaChart>
      <c:catAx>
        <c:axId val="133043328"/>
        <c:scaling>
          <c:orientation val="minMax"/>
        </c:scaling>
        <c:delete val="0"/>
        <c:axPos val="b"/>
        <c:numFmt formatCode="General" sourceLinked="1"/>
        <c:majorTickMark val="out"/>
        <c:minorTickMark val="none"/>
        <c:tickLblPos val="nextTo"/>
        <c:txPr>
          <a:bodyPr rot="0"/>
          <a:lstStyle/>
          <a:p>
            <a:pPr>
              <a:defRPr/>
            </a:pPr>
            <a:endParaRPr lang="en-US"/>
          </a:p>
        </c:txPr>
        <c:crossAx val="133044864"/>
        <c:crosses val="autoZero"/>
        <c:auto val="1"/>
        <c:lblAlgn val="ctr"/>
        <c:lblOffset val="100"/>
        <c:tickLblSkip val="5"/>
        <c:noMultiLvlLbl val="0"/>
      </c:catAx>
      <c:valAx>
        <c:axId val="133044864"/>
        <c:scaling>
          <c:orientation val="minMax"/>
          <c:max val="1"/>
        </c:scaling>
        <c:delete val="0"/>
        <c:axPos val="l"/>
        <c:majorGridlines/>
        <c:title>
          <c:tx>
            <c:rich>
              <a:bodyPr rot="-5400000" vert="horz"/>
              <a:lstStyle/>
              <a:p>
                <a:pPr>
                  <a:defRPr/>
                </a:pPr>
                <a:r>
                  <a:rPr lang="en-GB"/>
                  <a:t>Percentage</a:t>
                </a:r>
                <a:r>
                  <a:rPr lang="en-GB" baseline="0"/>
                  <a:t> of GB housting stock</a:t>
                </a:r>
                <a:endParaRPr lang="en-GB"/>
              </a:p>
            </c:rich>
          </c:tx>
          <c:overlay val="0"/>
        </c:title>
        <c:numFmt formatCode="0%" sourceLinked="0"/>
        <c:majorTickMark val="none"/>
        <c:minorTickMark val="none"/>
        <c:tickLblPos val="nextTo"/>
        <c:txPr>
          <a:bodyPr rot="-60000000" vert="horz"/>
          <a:lstStyle/>
          <a:p>
            <a:pPr>
              <a:defRPr/>
            </a:pPr>
            <a:endParaRPr lang="en-US"/>
          </a:p>
        </c:txPr>
        <c:crossAx val="133043328"/>
        <c:crosses val="autoZero"/>
        <c:crossBetween val="midCat"/>
      </c:valAx>
    </c:plotArea>
    <c:legend>
      <c:legendPos val="b"/>
      <c:layout>
        <c:manualLayout>
          <c:xMode val="edge"/>
          <c:yMode val="edge"/>
          <c:x val="0.21933938628008925"/>
          <c:y val="0.92542748782319084"/>
          <c:w val="0.63218870395787363"/>
          <c:h val="5.5012609976320195E-2"/>
        </c:manualLayout>
      </c:layout>
      <c:overlay val="0"/>
      <c:txPr>
        <a:bodyPr rot="0" vert="horz"/>
        <a:lstStyle/>
        <a:p>
          <a:pPr>
            <a:defRPr/>
          </a:pPr>
          <a:endParaRPr lang="en-US"/>
        </a:p>
      </c:txPr>
    </c:legend>
    <c:plotVisOnly val="1"/>
    <c:dispBlanksAs val="zero"/>
    <c:showDLblsOverMax val="0"/>
  </c:chart>
  <c:spPr>
    <a:noFill/>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areaChart>
        <c:grouping val="standard"/>
        <c:varyColors val="0"/>
        <c:ser>
          <c:idx val="1"/>
          <c:order val="0"/>
          <c:tx>
            <c:strRef>
              <c:f>'4.12'!$N$8</c:f>
              <c:strCache>
                <c:ptCount val="1"/>
                <c:pt idx="0">
                  <c:v>Community Renewables (TWh/year)</c:v>
                </c:pt>
              </c:strCache>
            </c:strRef>
          </c:tx>
          <c:spPr>
            <a:solidFill>
              <a:schemeClr val="accent2">
                <a:lumMod val="75000"/>
              </a:schemeClr>
            </a:solidFill>
          </c:spPr>
          <c:cat>
            <c:numRef>
              <c:f>'4.12'!$O$6:$AX$6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'4.12'!$O$8:$AX$8</c:f>
              <c:numCache>
                <c:formatCode>_-* #,##0.0_-;\-* #,##0.0_-;_-* "-"??_-;_-@_-</c:formatCode>
                <c:ptCount val="36"/>
                <c:pt idx="2">
                  <c:v>331.91399999999999</c:v>
                </c:pt>
                <c:pt idx="3">
                  <c:v>326.31703118655219</c:v>
                </c:pt>
                <c:pt idx="4">
                  <c:v>320.2920367146927</c:v>
                </c:pt>
                <c:pt idx="5">
                  <c:v>314.52791681737506</c:v>
                </c:pt>
                <c:pt idx="6">
                  <c:v>307.13944534335747</c:v>
                </c:pt>
                <c:pt idx="7">
                  <c:v>299.84230098323201</c:v>
                </c:pt>
                <c:pt idx="8">
                  <c:v>293.21744336690546</c:v>
                </c:pt>
                <c:pt idx="9" formatCode="#,##0.0">
                  <c:v>285.60609714292707</c:v>
                </c:pt>
                <c:pt idx="10" formatCode="#,##0.0">
                  <c:v>278.14073500411911</c:v>
                </c:pt>
                <c:pt idx="11" formatCode="#,##0.0">
                  <c:v>270.56524637183702</c:v>
                </c:pt>
                <c:pt idx="12" formatCode="#,##0.0">
                  <c:v>263.59380412147794</c:v>
                </c:pt>
                <c:pt idx="13" formatCode="#,##0.0">
                  <c:v>257.13546616582897</c:v>
                </c:pt>
                <c:pt idx="14" formatCode="#,##0.0">
                  <c:v>247.53800498143823</c:v>
                </c:pt>
                <c:pt idx="15" formatCode="#,##0.0">
                  <c:v>239.23291110975566</c:v>
                </c:pt>
                <c:pt idx="16" formatCode="#,##0.0">
                  <c:v>230.63493427926392</c:v>
                </c:pt>
                <c:pt idx="17" formatCode="#,##0.0">
                  <c:v>222.29464053489707</c:v>
                </c:pt>
                <c:pt idx="18" formatCode="#,##0.0">
                  <c:v>213.46806948534959</c:v>
                </c:pt>
                <c:pt idx="19" formatCode="#,##0.0">
                  <c:v>205.26917193814532</c:v>
                </c:pt>
                <c:pt idx="20" formatCode="#,##0.0">
                  <c:v>198.01294698191708</c:v>
                </c:pt>
                <c:pt idx="21" formatCode="#,##0.0">
                  <c:v>190.50807306097869</c:v>
                </c:pt>
                <c:pt idx="22" formatCode="#,##0.0">
                  <c:v>182.66841815583794</c:v>
                </c:pt>
                <c:pt idx="23" formatCode="#,##0.0">
                  <c:v>175.96140422215623</c:v>
                </c:pt>
                <c:pt idx="24" formatCode="#,##0.0">
                  <c:v>168.00120996076544</c:v>
                </c:pt>
                <c:pt idx="25" formatCode="#,##0.0">
                  <c:v>158.72775188407354</c:v>
                </c:pt>
                <c:pt idx="26" formatCode="#,##0.0">
                  <c:v>150.57342443371479</c:v>
                </c:pt>
                <c:pt idx="27" formatCode="#,##0.0">
                  <c:v>142.92998349189739</c:v>
                </c:pt>
                <c:pt idx="28" formatCode="#,##0.0">
                  <c:v>136.17990447129651</c:v>
                </c:pt>
                <c:pt idx="29" formatCode="#,##0.0">
                  <c:v>125.95735981777113</c:v>
                </c:pt>
                <c:pt idx="30" formatCode="#,##0.0">
                  <c:v>117.7869586432418</c:v>
                </c:pt>
                <c:pt idx="31" formatCode="#,##0.0">
                  <c:v>110.28746411662904</c:v>
                </c:pt>
                <c:pt idx="32" formatCode="#,##0.0">
                  <c:v>100.63517241520276</c:v>
                </c:pt>
                <c:pt idx="33" formatCode="#,##0.0">
                  <c:v>92.550341664453342</c:v>
                </c:pt>
                <c:pt idx="34" formatCode="#,##0.0">
                  <c:v>85.162342135834734</c:v>
                </c:pt>
                <c:pt idx="35" formatCode="#,##0.0">
                  <c:v>77.011629325090297</c:v>
                </c:pt>
              </c:numCache>
            </c:numRef>
          </c:val>
          <c:extLst xmlns:c16r2="http://schemas.microsoft.com/office/drawing/2015/06/chart">
            <c:ext xmlns:c16="http://schemas.microsoft.com/office/drawing/2014/chart" uri="{C3380CC4-5D6E-409C-BE32-E72D297353CC}">
              <c16:uniqueId val="{00000000-17E2-4BAE-9630-066345296864}"/>
            </c:ext>
          </c:extLst>
        </c:ser>
        <c:ser>
          <c:idx val="0"/>
          <c:order val="1"/>
          <c:tx>
            <c:strRef>
              <c:f>'4.12'!$N$7</c:f>
              <c:strCache>
                <c:ptCount val="1"/>
                <c:pt idx="0">
                  <c:v>Sensitivity (TWh/year)</c:v>
                </c:pt>
              </c:strCache>
            </c:strRef>
          </c:tx>
          <c:spPr>
            <a:solidFill>
              <a:schemeClr val="accent1"/>
            </a:solidFill>
            <a:ln>
              <a:solidFill>
                <a:schemeClr val="accent1"/>
              </a:solidFill>
            </a:ln>
          </c:spPr>
          <c:cat>
            <c:numRef>
              <c:f>'4.12'!$O$6:$AX$6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'4.12'!$O$7:$AX$7</c:f>
              <c:numCache>
                <c:formatCode>_-* #,##0.0_-;\-* #,##0.0_-;_-* "-"??_-;_-@_-</c:formatCode>
                <c:ptCount val="36"/>
                <c:pt idx="2">
                  <c:v>331.91399999999999</c:v>
                </c:pt>
                <c:pt idx="3">
                  <c:v>317.55808596712455</c:v>
                </c:pt>
                <c:pt idx="4">
                  <c:v>303.8262838638405</c:v>
                </c:pt>
                <c:pt idx="5">
                  <c:v>292.38882084986409</c:v>
                </c:pt>
                <c:pt idx="6">
                  <c:v>281.21474871195488</c:v>
                </c:pt>
                <c:pt idx="7">
                  <c:v>271.35734295344372</c:v>
                </c:pt>
                <c:pt idx="8">
                  <c:v>263.21580936860903</c:v>
                </c:pt>
                <c:pt idx="9" formatCode="#,##0.0">
                  <c:v>255.071573622937</c:v>
                </c:pt>
                <c:pt idx="10" formatCode="#,##0.0">
                  <c:v>247.6236265633834</c:v>
                </c:pt>
                <c:pt idx="11" formatCode="#,##0.0">
                  <c:v>240.59907477888822</c:v>
                </c:pt>
                <c:pt idx="12" formatCode="#,##0.0">
                  <c:v>232.79989762728587</c:v>
                </c:pt>
                <c:pt idx="13" formatCode="#,##0.0">
                  <c:v>225.37477413142136</c:v>
                </c:pt>
                <c:pt idx="14" formatCode="#,##0.0">
                  <c:v>215.06925326451878</c:v>
                </c:pt>
                <c:pt idx="15" formatCode="#,##0.0">
                  <c:v>205.44990860522017</c:v>
                </c:pt>
                <c:pt idx="16" formatCode="#,##0.0">
                  <c:v>196.09296581022048</c:v>
                </c:pt>
                <c:pt idx="17" formatCode="#,##0.0">
                  <c:v>187.26823987516008</c:v>
                </c:pt>
                <c:pt idx="18" formatCode="#,##0.0">
                  <c:v>177.93069629650682</c:v>
                </c:pt>
                <c:pt idx="19" formatCode="#,##0.0">
                  <c:v>170.88085479822414</c:v>
                </c:pt>
                <c:pt idx="20" formatCode="#,##0.0">
                  <c:v>164.80436082468216</c:v>
                </c:pt>
                <c:pt idx="21" formatCode="#,##0.0">
                  <c:v>158.4461524059943</c:v>
                </c:pt>
                <c:pt idx="22" formatCode="#,##0.0">
                  <c:v>151.77670867296897</c:v>
                </c:pt>
                <c:pt idx="23" formatCode="#,##0.0">
                  <c:v>146.11115101205897</c:v>
                </c:pt>
                <c:pt idx="24" formatCode="#,##0.0">
                  <c:v>139.27881181964659</c:v>
                </c:pt>
                <c:pt idx="25" formatCode="#,##0.0">
                  <c:v>131.50498764579405</c:v>
                </c:pt>
                <c:pt idx="26" formatCode="#,##0.0">
                  <c:v>124.61276493414194</c:v>
                </c:pt>
                <c:pt idx="27" formatCode="#,##0.0">
                  <c:v>118.22906914502045</c:v>
                </c:pt>
                <c:pt idx="28" formatCode="#,##0.0">
                  <c:v>112.82951736083794</c:v>
                </c:pt>
                <c:pt idx="29" formatCode="#,##0.0">
                  <c:v>103.70199565912897</c:v>
                </c:pt>
                <c:pt idx="30" formatCode="#,##0.0">
                  <c:v>96.311961103864419</c:v>
                </c:pt>
                <c:pt idx="31" formatCode="#,##0.0">
                  <c:v>89.215440199297717</c:v>
                </c:pt>
                <c:pt idx="32" formatCode="#,##0.0">
                  <c:v>79.946854965081485</c:v>
                </c:pt>
                <c:pt idx="33" formatCode="#,##0.0">
                  <c:v>72.572534781263698</c:v>
                </c:pt>
                <c:pt idx="34" formatCode="#,##0.0">
                  <c:v>65.830012335942541</c:v>
                </c:pt>
                <c:pt idx="35" formatCode="#,##0.0">
                  <c:v>58.999728917455371</c:v>
                </c:pt>
              </c:numCache>
            </c:numRef>
          </c:val>
          <c:extLst xmlns:c16r2="http://schemas.microsoft.com/office/drawing/2015/06/chart">
            <c:ext xmlns:c16="http://schemas.microsoft.com/office/drawing/2014/chart" uri="{C3380CC4-5D6E-409C-BE32-E72D297353CC}">
              <c16:uniqueId val="{00000001-17E2-4BAE-9630-066345296864}"/>
            </c:ext>
          </c:extLst>
        </c:ser>
        <c:dLbls>
          <c:showLegendKey val="0"/>
          <c:showVal val="0"/>
          <c:showCatName val="0"/>
          <c:showSerName val="0"/>
          <c:showPercent val="0"/>
          <c:showBubbleSize val="0"/>
        </c:dLbls>
        <c:axId val="126941056"/>
        <c:axId val="126942592"/>
      </c:areaChart>
      <c:catAx>
        <c:axId val="126941056"/>
        <c:scaling>
          <c:orientation val="minMax"/>
        </c:scaling>
        <c:delete val="0"/>
        <c:axPos val="b"/>
        <c:numFmt formatCode="General" sourceLinked="1"/>
        <c:majorTickMark val="out"/>
        <c:minorTickMark val="none"/>
        <c:tickLblPos val="nextTo"/>
        <c:crossAx val="126942592"/>
        <c:crosses val="autoZero"/>
        <c:auto val="1"/>
        <c:lblAlgn val="ctr"/>
        <c:lblOffset val="100"/>
        <c:tickLblSkip val="5"/>
        <c:noMultiLvlLbl val="0"/>
      </c:catAx>
      <c:valAx>
        <c:axId val="126942592"/>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Annual residential gas demand (TWh)</a:t>
                </a:r>
              </a:p>
            </c:rich>
          </c:tx>
          <c:overlay val="0"/>
        </c:title>
        <c:numFmt formatCode="#,##0" sourceLinked="0"/>
        <c:majorTickMark val="out"/>
        <c:minorTickMark val="none"/>
        <c:tickLblPos val="nextTo"/>
        <c:crossAx val="126941056"/>
        <c:crosses val="autoZero"/>
        <c:crossBetween val="midCat"/>
      </c:valAx>
    </c:plotArea>
    <c:legend>
      <c:legendPos val="b"/>
      <c:overlay val="0"/>
    </c:legend>
    <c:plotVisOnly val="1"/>
    <c:dispBlanksAs val="gap"/>
    <c:showDLblsOverMax val="0"/>
  </c:chart>
  <c:spPr>
    <a:noFill/>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'4.13'!$M$8</c:f>
              <c:strCache>
                <c:ptCount val="1"/>
                <c:pt idx="0">
                  <c:v>2017 Current</c:v>
                </c:pt>
              </c:strCache>
            </c:strRef>
          </c:tx>
          <c:spPr>
            <a:solidFill>
              <a:schemeClr val="accent1"/>
            </a:solidFill>
          </c:spPr>
          <c:invertIfNegative val="0"/>
          <c:cat>
            <c:strRef>
              <c:f>'4.13'!$N$7:$T$7</c:f>
              <c:strCache>
                <c:ptCount val="7"/>
                <c:pt idx="0">
                  <c:v>A</c:v>
                </c:pt>
                <c:pt idx="1">
                  <c:v>B</c:v>
                </c:pt>
                <c:pt idx="2">
                  <c:v>C</c:v>
                </c:pt>
                <c:pt idx="3">
                  <c:v>D</c:v>
                </c:pt>
                <c:pt idx="4">
                  <c:v>E</c:v>
                </c:pt>
                <c:pt idx="5">
                  <c:v>F</c:v>
                </c:pt>
                <c:pt idx="6">
                  <c:v>G</c:v>
                </c:pt>
              </c:strCache>
            </c:strRef>
          </c:cat>
          <c:val>
            <c:numRef>
              <c:f>'4.13'!$N$8:$T$8</c:f>
              <c:numCache>
                <c:formatCode>0%</c:formatCode>
                <c:ptCount val="7"/>
                <c:pt idx="0">
                  <c:v>8.7277343651422281E-3</c:v>
                </c:pt>
                <c:pt idx="1">
                  <c:v>0.10627040004558122</c:v>
                </c:pt>
                <c:pt idx="2">
                  <c:v>0.27557926592208926</c:v>
                </c:pt>
                <c:pt idx="3">
                  <c:v>0.37497249016206563</c:v>
                </c:pt>
                <c:pt idx="4">
                  <c:v>0.171883616379916</c:v>
                </c:pt>
                <c:pt idx="5">
                  <c:v>4.7866263478543739E-2</c:v>
                </c:pt>
                <c:pt idx="6">
                  <c:v>1.4700229646661907E-2</c:v>
                </c:pt>
              </c:numCache>
            </c:numRef>
          </c:val>
          <c:extLst xmlns:c16r2="http://schemas.microsoft.com/office/drawing/2015/06/chart">
            <c:ext xmlns:c16="http://schemas.microsoft.com/office/drawing/2014/chart" uri="{C3380CC4-5D6E-409C-BE32-E72D297353CC}">
              <c16:uniqueId val="{00000000-274A-44BE-ADEE-1617CFF0A024}"/>
            </c:ext>
          </c:extLst>
        </c:ser>
        <c:dLbls>
          <c:showLegendKey val="0"/>
          <c:showVal val="0"/>
          <c:showCatName val="0"/>
          <c:showSerName val="0"/>
          <c:showPercent val="0"/>
          <c:showBubbleSize val="0"/>
        </c:dLbls>
        <c:gapWidth val="150"/>
        <c:axId val="132808704"/>
        <c:axId val="132810240"/>
      </c:barChart>
      <c:catAx>
        <c:axId val="132808704"/>
        <c:scaling>
          <c:orientation val="minMax"/>
        </c:scaling>
        <c:delete val="0"/>
        <c:axPos val="b"/>
        <c:numFmt formatCode="General" sourceLinked="0"/>
        <c:majorTickMark val="out"/>
        <c:minorTickMark val="none"/>
        <c:tickLblPos val="nextTo"/>
        <c:crossAx val="132810240"/>
        <c:crosses val="autoZero"/>
        <c:auto val="1"/>
        <c:lblAlgn val="ctr"/>
        <c:lblOffset val="100"/>
        <c:noMultiLvlLbl val="0"/>
      </c:catAx>
      <c:valAx>
        <c:axId val="132810240"/>
        <c:scaling>
          <c:orientation val="minMax"/>
          <c:max val="0.60000000000000009"/>
        </c:scaling>
        <c:delete val="0"/>
        <c:axPos val="l"/>
        <c:majorGridlines>
          <c:spPr>
            <a:ln>
              <a:solidFill>
                <a:schemeClr val="bg1">
                  <a:lumMod val="75000"/>
                </a:schemeClr>
              </a:solidFill>
            </a:ln>
          </c:spPr>
        </c:majorGridlines>
        <c:title>
          <c:tx>
            <c:rich>
              <a:bodyPr rot="-5400000" vert="horz"/>
              <a:lstStyle/>
              <a:p>
                <a:pPr>
                  <a:defRPr/>
                </a:pPr>
                <a:r>
                  <a:rPr lang="en-US"/>
                  <a:t>Percentage of GB housing stock (%)</a:t>
                </a:r>
              </a:p>
            </c:rich>
          </c:tx>
          <c:layout>
            <c:manualLayout>
              <c:xMode val="edge"/>
              <c:yMode val="edge"/>
              <c:x val="8.2434959952512269E-3"/>
              <c:y val="8.8411711209913549E-2"/>
            </c:manualLayout>
          </c:layout>
          <c:overlay val="0"/>
        </c:title>
        <c:numFmt formatCode="0%" sourceLinked="1"/>
        <c:majorTickMark val="out"/>
        <c:minorTickMark val="none"/>
        <c:tickLblPos val="nextTo"/>
        <c:crossAx val="132808704"/>
        <c:crosses val="autoZero"/>
        <c:crossBetween val="between"/>
      </c:valAx>
    </c:plotArea>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820775470817063E-2"/>
          <c:y val="4.7599226945506411E-2"/>
          <c:w val="0.86868097447795833"/>
          <c:h val="0.79775123094912337"/>
        </c:manualLayout>
      </c:layout>
      <c:lineChart>
        <c:grouping val="standard"/>
        <c:varyColors val="0"/>
        <c:ser>
          <c:idx val="2"/>
          <c:order val="0"/>
          <c:tx>
            <c:strRef>
              <c:f>'CP5'!$L$8</c:f>
              <c:strCache>
                <c:ptCount val="1"/>
                <c:pt idx="0">
                  <c:v>History</c:v>
                </c:pt>
              </c:strCache>
            </c:strRef>
          </c:tx>
          <c:spPr>
            <a:ln>
              <a:solidFill>
                <a:schemeClr val="tx1"/>
              </a:solidFill>
            </a:ln>
          </c:spPr>
          <c:marker>
            <c:symbol val="none"/>
          </c:marker>
          <c:cat>
            <c:numRef>
              <c:f>'CP5'!$M$7:$BA$7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'CP5'!$M$8:$AO$8</c:f>
              <c:numCache>
                <c:formatCode>0.00</c:formatCode>
                <c:ptCount val="29"/>
                <c:pt idx="0">
                  <c:v>14.2</c:v>
                </c:pt>
                <c:pt idx="1">
                  <c:v>12.4</c:v>
                </c:pt>
                <c:pt idx="2">
                  <c:v>7.5</c:v>
                </c:pt>
                <c:pt idx="3">
                  <c:v>15.76</c:v>
                </c:pt>
                <c:pt idx="4">
                  <c:v>13</c:v>
                </c:pt>
                <c:pt idx="5">
                  <c:v>21.52</c:v>
                </c:pt>
                <c:pt idx="6">
                  <c:v>22.38</c:v>
                </c:pt>
                <c:pt idx="7">
                  <c:v>22.3</c:v>
                </c:pt>
              </c:numCache>
            </c:numRef>
          </c:val>
          <c:smooth val="0"/>
          <c:extLst xmlns:c16r2="http://schemas.microsoft.com/office/drawing/2015/06/chart">
            <c:ext xmlns:c16="http://schemas.microsoft.com/office/drawing/2014/chart" uri="{C3380CC4-5D6E-409C-BE32-E72D297353CC}">
              <c16:uniqueId val="{00000003-2892-48E1-BC21-FC6700824C4A}"/>
            </c:ext>
          </c:extLst>
        </c:ser>
        <c:ser>
          <c:idx val="3"/>
          <c:order val="1"/>
          <c:tx>
            <c:strRef>
              <c:f>'CP5'!$L$9</c:f>
              <c:strCache>
                <c:ptCount val="1"/>
                <c:pt idx="0">
                  <c:v>High Case</c:v>
                </c:pt>
              </c:strCache>
            </c:strRef>
          </c:tx>
          <c:spPr>
            <a:ln>
              <a:solidFill>
                <a:srgbClr val="FF0000"/>
              </a:solidFill>
            </a:ln>
          </c:spPr>
          <c:marker>
            <c:symbol val="none"/>
          </c:marker>
          <c:cat>
            <c:numRef>
              <c:f>'CP5'!$M$7:$BA$7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'CP5'!$M$9:$BA$9</c:f>
              <c:numCache>
                <c:formatCode>0.00</c:formatCode>
                <c:ptCount val="41"/>
                <c:pt idx="7">
                  <c:v>23</c:v>
                </c:pt>
                <c:pt idx="8">
                  <c:v>23</c:v>
                </c:pt>
                <c:pt idx="9">
                  <c:v>23</c:v>
                </c:pt>
                <c:pt idx="10">
                  <c:v>23</c:v>
                </c:pt>
                <c:pt idx="11">
                  <c:v>23</c:v>
                </c:pt>
                <c:pt idx="12">
                  <c:v>26.18</c:v>
                </c:pt>
                <c:pt idx="13">
                  <c:v>31.34</c:v>
                </c:pt>
                <c:pt idx="14">
                  <c:v>36.57</c:v>
                </c:pt>
                <c:pt idx="15">
                  <c:v>41.01</c:v>
                </c:pt>
                <c:pt idx="16">
                  <c:v>44.66</c:v>
                </c:pt>
                <c:pt idx="17">
                  <c:v>47.55</c:v>
                </c:pt>
                <c:pt idx="18">
                  <c:v>50.45</c:v>
                </c:pt>
                <c:pt idx="19">
                  <c:v>53.35</c:v>
                </c:pt>
                <c:pt idx="20">
                  <c:v>56.25</c:v>
                </c:pt>
                <c:pt idx="21">
                  <c:v>59.13</c:v>
                </c:pt>
                <c:pt idx="22">
                  <c:v>62</c:v>
                </c:pt>
                <c:pt idx="23">
                  <c:v>64.87</c:v>
                </c:pt>
                <c:pt idx="24">
                  <c:v>67.75</c:v>
                </c:pt>
                <c:pt idx="25">
                  <c:v>70.680000000000007</c:v>
                </c:pt>
                <c:pt idx="26">
                  <c:v>73.67</c:v>
                </c:pt>
                <c:pt idx="27">
                  <c:v>76.709999999999994</c:v>
                </c:pt>
                <c:pt idx="28">
                  <c:v>79.760000000000005</c:v>
                </c:pt>
                <c:pt idx="29">
                  <c:v>82.81</c:v>
                </c:pt>
                <c:pt idx="30">
                  <c:v>85.94</c:v>
                </c:pt>
                <c:pt idx="31">
                  <c:v>89.18</c:v>
                </c:pt>
                <c:pt idx="32">
                  <c:v>92.6</c:v>
                </c:pt>
                <c:pt idx="33">
                  <c:v>96.14</c:v>
                </c:pt>
                <c:pt idx="34">
                  <c:v>99.82</c:v>
                </c:pt>
                <c:pt idx="35">
                  <c:v>103.64</c:v>
                </c:pt>
                <c:pt idx="36">
                  <c:v>107.6</c:v>
                </c:pt>
                <c:pt idx="37">
                  <c:v>111.72</c:v>
                </c:pt>
                <c:pt idx="38">
                  <c:v>115.99</c:v>
                </c:pt>
                <c:pt idx="39">
                  <c:v>120.43</c:v>
                </c:pt>
                <c:pt idx="40">
                  <c:v>122.67</c:v>
                </c:pt>
              </c:numCache>
            </c:numRef>
          </c:val>
          <c:smooth val="0"/>
          <c:extLst xmlns:c16r2="http://schemas.microsoft.com/office/drawing/2015/06/chart">
            <c:ext xmlns:c16="http://schemas.microsoft.com/office/drawing/2014/chart" uri="{C3380CC4-5D6E-409C-BE32-E72D297353CC}">
              <c16:uniqueId val="{00000000-2892-48E1-BC21-FC6700824C4A}"/>
            </c:ext>
          </c:extLst>
        </c:ser>
        <c:ser>
          <c:idx val="4"/>
          <c:order val="2"/>
          <c:tx>
            <c:strRef>
              <c:f>'CP5'!$L$10</c:f>
              <c:strCache>
                <c:ptCount val="1"/>
                <c:pt idx="0">
                  <c:v>Base Case</c:v>
                </c:pt>
              </c:strCache>
            </c:strRef>
          </c:tx>
          <c:marker>
            <c:symbol val="none"/>
          </c:marker>
          <c:cat>
            <c:numRef>
              <c:f>'CP5'!$M$7:$BA$7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'CP5'!$M$10:$BA$10</c:f>
              <c:numCache>
                <c:formatCode>0.00</c:formatCode>
                <c:ptCount val="41"/>
                <c:pt idx="7">
                  <c:v>23</c:v>
                </c:pt>
                <c:pt idx="8">
                  <c:v>23</c:v>
                </c:pt>
                <c:pt idx="9">
                  <c:v>23</c:v>
                </c:pt>
                <c:pt idx="10">
                  <c:v>23</c:v>
                </c:pt>
                <c:pt idx="11">
                  <c:v>23</c:v>
                </c:pt>
                <c:pt idx="12">
                  <c:v>23</c:v>
                </c:pt>
                <c:pt idx="13">
                  <c:v>23</c:v>
                </c:pt>
                <c:pt idx="14">
                  <c:v>23</c:v>
                </c:pt>
                <c:pt idx="15">
                  <c:v>23.84</c:v>
                </c:pt>
                <c:pt idx="16">
                  <c:v>26.18</c:v>
                </c:pt>
                <c:pt idx="17">
                  <c:v>28.82</c:v>
                </c:pt>
                <c:pt idx="18">
                  <c:v>31.47</c:v>
                </c:pt>
                <c:pt idx="19">
                  <c:v>34.130000000000003</c:v>
                </c:pt>
                <c:pt idx="20">
                  <c:v>36.51</c:v>
                </c:pt>
                <c:pt idx="21">
                  <c:v>38.61</c:v>
                </c:pt>
                <c:pt idx="22">
                  <c:v>40.450000000000003</c:v>
                </c:pt>
                <c:pt idx="23">
                  <c:v>42.28</c:v>
                </c:pt>
                <c:pt idx="24">
                  <c:v>44.11</c:v>
                </c:pt>
                <c:pt idx="25">
                  <c:v>45.97</c:v>
                </c:pt>
                <c:pt idx="26">
                  <c:v>47.88</c:v>
                </c:pt>
                <c:pt idx="27">
                  <c:v>49.82</c:v>
                </c:pt>
                <c:pt idx="28">
                  <c:v>51.76</c:v>
                </c:pt>
                <c:pt idx="29">
                  <c:v>53.7</c:v>
                </c:pt>
                <c:pt idx="30">
                  <c:v>55.7</c:v>
                </c:pt>
                <c:pt idx="31">
                  <c:v>57.76</c:v>
                </c:pt>
                <c:pt idx="32">
                  <c:v>59.93</c:v>
                </c:pt>
                <c:pt idx="33">
                  <c:v>62.18</c:v>
                </c:pt>
                <c:pt idx="34">
                  <c:v>64.52</c:v>
                </c:pt>
                <c:pt idx="35">
                  <c:v>66.94</c:v>
                </c:pt>
                <c:pt idx="36">
                  <c:v>69.459999999999994</c:v>
                </c:pt>
                <c:pt idx="37">
                  <c:v>72.06</c:v>
                </c:pt>
                <c:pt idx="38">
                  <c:v>74.77</c:v>
                </c:pt>
                <c:pt idx="39">
                  <c:v>77.58</c:v>
                </c:pt>
                <c:pt idx="40">
                  <c:v>79</c:v>
                </c:pt>
              </c:numCache>
            </c:numRef>
          </c:val>
          <c:smooth val="0"/>
          <c:extLst xmlns:c16r2="http://schemas.microsoft.com/office/drawing/2015/06/chart">
            <c:ext xmlns:c16="http://schemas.microsoft.com/office/drawing/2014/chart" uri="{C3380CC4-5D6E-409C-BE32-E72D297353CC}">
              <c16:uniqueId val="{00000001-2892-48E1-BC21-FC6700824C4A}"/>
            </c:ext>
          </c:extLst>
        </c:ser>
        <c:ser>
          <c:idx val="5"/>
          <c:order val="3"/>
          <c:tx>
            <c:strRef>
              <c:f>'CP5'!$L$11</c:f>
              <c:strCache>
                <c:ptCount val="1"/>
                <c:pt idx="0">
                  <c:v>Low Case</c:v>
                </c:pt>
              </c:strCache>
            </c:strRef>
          </c:tx>
          <c:marker>
            <c:symbol val="none"/>
          </c:marker>
          <c:cat>
            <c:numRef>
              <c:f>'CP5'!$M$7:$BA$7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'CP5'!$M$11:$BA$11</c:f>
              <c:numCache>
                <c:formatCode>0.00</c:formatCode>
                <c:ptCount val="41"/>
                <c:pt idx="7">
                  <c:v>23</c:v>
                </c:pt>
                <c:pt idx="8">
                  <c:v>23</c:v>
                </c:pt>
                <c:pt idx="9">
                  <c:v>23</c:v>
                </c:pt>
                <c:pt idx="10">
                  <c:v>23</c:v>
                </c:pt>
                <c:pt idx="11">
                  <c:v>23</c:v>
                </c:pt>
                <c:pt idx="12">
                  <c:v>23</c:v>
                </c:pt>
                <c:pt idx="13">
                  <c:v>23</c:v>
                </c:pt>
                <c:pt idx="14">
                  <c:v>23</c:v>
                </c:pt>
                <c:pt idx="15">
                  <c:v>23</c:v>
                </c:pt>
                <c:pt idx="16">
                  <c:v>23</c:v>
                </c:pt>
                <c:pt idx="17">
                  <c:v>23</c:v>
                </c:pt>
                <c:pt idx="18">
                  <c:v>23</c:v>
                </c:pt>
                <c:pt idx="19">
                  <c:v>23</c:v>
                </c:pt>
                <c:pt idx="20">
                  <c:v>23</c:v>
                </c:pt>
                <c:pt idx="21">
                  <c:v>23</c:v>
                </c:pt>
                <c:pt idx="22">
                  <c:v>23</c:v>
                </c:pt>
                <c:pt idx="23">
                  <c:v>23</c:v>
                </c:pt>
                <c:pt idx="24">
                  <c:v>23</c:v>
                </c:pt>
                <c:pt idx="25">
                  <c:v>23</c:v>
                </c:pt>
                <c:pt idx="26">
                  <c:v>23</c:v>
                </c:pt>
                <c:pt idx="27">
                  <c:v>23.13</c:v>
                </c:pt>
                <c:pt idx="28">
                  <c:v>23.82</c:v>
                </c:pt>
                <c:pt idx="29">
                  <c:v>24.51</c:v>
                </c:pt>
                <c:pt idx="30">
                  <c:v>25.21</c:v>
                </c:pt>
                <c:pt idx="31">
                  <c:v>25.93</c:v>
                </c:pt>
                <c:pt idx="32">
                  <c:v>26.68</c:v>
                </c:pt>
                <c:pt idx="33">
                  <c:v>27.46</c:v>
                </c:pt>
                <c:pt idx="34">
                  <c:v>28.25</c:v>
                </c:pt>
                <c:pt idx="35">
                  <c:v>29.07</c:v>
                </c:pt>
                <c:pt idx="36">
                  <c:v>29.91</c:v>
                </c:pt>
                <c:pt idx="37">
                  <c:v>30.77</c:v>
                </c:pt>
                <c:pt idx="38">
                  <c:v>31.66</c:v>
                </c:pt>
                <c:pt idx="39">
                  <c:v>32.58</c:v>
                </c:pt>
                <c:pt idx="40">
                  <c:v>33.04</c:v>
                </c:pt>
              </c:numCache>
            </c:numRef>
          </c:val>
          <c:smooth val="0"/>
          <c:extLst xmlns:c16r2="http://schemas.microsoft.com/office/drawing/2015/06/chart">
            <c:ext xmlns:c16="http://schemas.microsoft.com/office/drawing/2014/chart" uri="{C3380CC4-5D6E-409C-BE32-E72D297353CC}">
              <c16:uniqueId val="{00000002-2892-48E1-BC21-FC6700824C4A}"/>
            </c:ext>
          </c:extLst>
        </c:ser>
        <c:dLbls>
          <c:showLegendKey val="0"/>
          <c:showVal val="0"/>
          <c:showCatName val="0"/>
          <c:showSerName val="0"/>
          <c:showPercent val="0"/>
          <c:showBubbleSize val="0"/>
        </c:dLbls>
        <c:marker val="1"/>
        <c:smooth val="0"/>
        <c:axId val="63048704"/>
        <c:axId val="63058688"/>
      </c:lineChart>
      <c:dateAx>
        <c:axId val="63048704"/>
        <c:scaling>
          <c:orientation val="minMax"/>
          <c:max val="2050"/>
        </c:scaling>
        <c:delete val="0"/>
        <c:axPos val="b"/>
        <c:numFmt formatCode="General" sourceLinked="1"/>
        <c:majorTickMark val="out"/>
        <c:minorTickMark val="none"/>
        <c:tickLblPos val="nextTo"/>
        <c:txPr>
          <a:bodyPr rot="0" vert="horz"/>
          <a:lstStyle/>
          <a:p>
            <a:pPr>
              <a:defRPr/>
            </a:pPr>
            <a:endParaRPr lang="en-US"/>
          </a:p>
        </c:txPr>
        <c:crossAx val="63058688"/>
        <c:crosses val="autoZero"/>
        <c:auto val="0"/>
        <c:lblOffset val="100"/>
        <c:baseTimeUnit val="days"/>
        <c:majorUnit val="5"/>
        <c:majorTimeUnit val="days"/>
        <c:minorUnit val="1"/>
      </c:dateAx>
      <c:valAx>
        <c:axId val="63058688"/>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US"/>
                  <a:t>Total carbon tax (£/tonne CO</a:t>
                </a:r>
                <a:r>
                  <a:rPr lang="en-US" baseline="-25000"/>
                  <a:t>2</a:t>
                </a:r>
                <a:r>
                  <a:rPr lang="en-US"/>
                  <a:t>)</a:t>
                </a:r>
              </a:p>
            </c:rich>
          </c:tx>
          <c:overlay val="0"/>
        </c:title>
        <c:numFmt formatCode="0" sourceLinked="0"/>
        <c:majorTickMark val="out"/>
        <c:minorTickMark val="none"/>
        <c:tickLblPos val="nextTo"/>
        <c:crossAx val="63048704"/>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'4.13'!$M$9</c:f>
              <c:strCache>
                <c:ptCount val="1"/>
                <c:pt idx="0">
                  <c:v>2017 New Builds</c:v>
                </c:pt>
              </c:strCache>
            </c:strRef>
          </c:tx>
          <c:spPr>
            <a:solidFill>
              <a:schemeClr val="accent1"/>
            </a:solidFill>
          </c:spPr>
          <c:invertIfNegative val="0"/>
          <c:cat>
            <c:strRef>
              <c:f>'4.13'!$N$7:$T$7</c:f>
              <c:strCache>
                <c:ptCount val="7"/>
                <c:pt idx="0">
                  <c:v>A</c:v>
                </c:pt>
                <c:pt idx="1">
                  <c:v>B</c:v>
                </c:pt>
                <c:pt idx="2">
                  <c:v>C</c:v>
                </c:pt>
                <c:pt idx="3">
                  <c:v>D</c:v>
                </c:pt>
                <c:pt idx="4">
                  <c:v>E</c:v>
                </c:pt>
                <c:pt idx="5">
                  <c:v>F</c:v>
                </c:pt>
                <c:pt idx="6">
                  <c:v>G</c:v>
                </c:pt>
              </c:strCache>
            </c:strRef>
          </c:cat>
          <c:val>
            <c:numRef>
              <c:f>'4.13'!$N$9:$T$9</c:f>
              <c:numCache>
                <c:formatCode>0%</c:formatCode>
                <c:ptCount val="7"/>
                <c:pt idx="0">
                  <c:v>7.2535094506466238E-2</c:v>
                </c:pt>
                <c:pt idx="1">
                  <c:v>0.7117521461994768</c:v>
                </c:pt>
                <c:pt idx="2">
                  <c:v>0.16295143878265356</c:v>
                </c:pt>
                <c:pt idx="3">
                  <c:v>3.9872886039571127E-2</c:v>
                </c:pt>
                <c:pt idx="4">
                  <c:v>1.0973987693894845E-2</c:v>
                </c:pt>
                <c:pt idx="5">
                  <c:v>1.6206845731550055E-3</c:v>
                </c:pt>
                <c:pt idx="6">
                  <c:v>2.9376220478243248E-4</c:v>
                </c:pt>
              </c:numCache>
            </c:numRef>
          </c:val>
          <c:extLst xmlns:c16r2="http://schemas.microsoft.com/office/drawing/2015/06/chart">
            <c:ext xmlns:c16="http://schemas.microsoft.com/office/drawing/2014/chart" uri="{C3380CC4-5D6E-409C-BE32-E72D297353CC}">
              <c16:uniqueId val="{00000000-A7B3-4D13-9C35-DBCDC8D9A220}"/>
            </c:ext>
          </c:extLst>
        </c:ser>
        <c:dLbls>
          <c:showLegendKey val="0"/>
          <c:showVal val="0"/>
          <c:showCatName val="0"/>
          <c:showSerName val="0"/>
          <c:showPercent val="0"/>
          <c:showBubbleSize val="0"/>
        </c:dLbls>
        <c:gapWidth val="150"/>
        <c:axId val="132838912"/>
        <c:axId val="132840448"/>
      </c:barChart>
      <c:catAx>
        <c:axId val="132838912"/>
        <c:scaling>
          <c:orientation val="minMax"/>
        </c:scaling>
        <c:delete val="0"/>
        <c:axPos val="b"/>
        <c:numFmt formatCode="General" sourceLinked="0"/>
        <c:majorTickMark val="out"/>
        <c:minorTickMark val="none"/>
        <c:tickLblPos val="nextTo"/>
        <c:crossAx val="132840448"/>
        <c:crosses val="autoZero"/>
        <c:auto val="1"/>
        <c:lblAlgn val="ctr"/>
        <c:lblOffset val="100"/>
        <c:noMultiLvlLbl val="0"/>
      </c:catAx>
      <c:valAx>
        <c:axId val="132840448"/>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New builds 2017 (%)</a:t>
                </a:r>
              </a:p>
            </c:rich>
          </c:tx>
          <c:layout>
            <c:manualLayout>
              <c:xMode val="edge"/>
              <c:yMode val="edge"/>
              <c:x val="1.0393465505479239E-2"/>
              <c:y val="0.28181139667705091"/>
            </c:manualLayout>
          </c:layout>
          <c:overlay val="0"/>
        </c:title>
        <c:numFmt formatCode="0%" sourceLinked="0"/>
        <c:majorTickMark val="out"/>
        <c:minorTickMark val="none"/>
        <c:tickLblPos val="nextTo"/>
        <c:crossAx val="132838912"/>
        <c:crosses val="autoZero"/>
        <c:crossBetween val="between"/>
      </c:valAx>
    </c:plotArea>
    <c:plotVisOnly val="1"/>
    <c:dispBlanksAs val="gap"/>
    <c:showDLblsOverMax val="0"/>
  </c:chart>
  <c:spPr>
    <a:noFill/>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8373137908"/>
          <c:y val="3.5380784811375902E-2"/>
          <c:w val="0.84196367095838265"/>
          <c:h val="0.72413086154165884"/>
        </c:manualLayout>
      </c:layout>
      <c:barChart>
        <c:barDir val="col"/>
        <c:grouping val="stacked"/>
        <c:varyColors val="0"/>
        <c:ser>
          <c:idx val="7"/>
          <c:order val="0"/>
          <c:tx>
            <c:strRef>
              <c:f>'4.14'!$U$58</c:f>
              <c:strCache>
                <c:ptCount val="1"/>
                <c:pt idx="0">
                  <c:v>Oil boilers</c:v>
                </c:pt>
              </c:strCache>
            </c:strRef>
          </c:tx>
          <c:spPr>
            <a:solidFill>
              <a:srgbClr val="DA0000"/>
            </a:solidFill>
          </c:spPr>
          <c:invertIfNegative val="0"/>
          <c:cat>
            <c:numRef>
              <c:f>'4.14'!$V$22:$Z$22</c:f>
              <c:numCache>
                <c:formatCode>General</c:formatCode>
                <c:ptCount val="5"/>
                <c:pt idx="0">
                  <c:v>2017</c:v>
                </c:pt>
                <c:pt idx="1">
                  <c:v>2025</c:v>
                </c:pt>
                <c:pt idx="2">
                  <c:v>2030</c:v>
                </c:pt>
                <c:pt idx="3">
                  <c:v>2040</c:v>
                </c:pt>
                <c:pt idx="4">
                  <c:v>2050</c:v>
                </c:pt>
              </c:numCache>
            </c:numRef>
          </c:cat>
          <c:val>
            <c:numRef>
              <c:f>'4.14'!$V$58:$Z$58</c:f>
              <c:numCache>
                <c:formatCode>#,##0</c:formatCode>
                <c:ptCount val="5"/>
                <c:pt idx="0">
                  <c:v>3328872.8137042378</c:v>
                </c:pt>
                <c:pt idx="1">
                  <c:v>3282749.0458810078</c:v>
                </c:pt>
                <c:pt idx="2">
                  <c:v>2730015.0955414693</c:v>
                </c:pt>
                <c:pt idx="3">
                  <c:v>2095717.3839617835</c:v>
                </c:pt>
                <c:pt idx="4">
                  <c:v>1807865.6593730766</c:v>
                </c:pt>
              </c:numCache>
            </c:numRef>
          </c:val>
          <c:extLst xmlns:c16r2="http://schemas.microsoft.com/office/drawing/2015/06/chart">
            <c:ext xmlns:c16="http://schemas.microsoft.com/office/drawing/2014/chart" uri="{C3380CC4-5D6E-409C-BE32-E72D297353CC}">
              <c16:uniqueId val="{00000000-C592-4451-94D0-54E9FD63F3DE}"/>
            </c:ext>
          </c:extLst>
        </c:ser>
        <c:ser>
          <c:idx val="2"/>
          <c:order val="1"/>
          <c:tx>
            <c:strRef>
              <c:f>'4.14'!$U$53</c:f>
              <c:strCache>
                <c:ptCount val="1"/>
                <c:pt idx="0">
                  <c:v>Gas boiler</c:v>
                </c:pt>
              </c:strCache>
            </c:strRef>
          </c:tx>
          <c:spPr>
            <a:solidFill>
              <a:srgbClr val="F01902"/>
            </a:solidFill>
          </c:spPr>
          <c:invertIfNegative val="0"/>
          <c:cat>
            <c:numRef>
              <c:f>'4.14'!$V$22:$Z$22</c:f>
              <c:numCache>
                <c:formatCode>General</c:formatCode>
                <c:ptCount val="5"/>
                <c:pt idx="0">
                  <c:v>2017</c:v>
                </c:pt>
                <c:pt idx="1">
                  <c:v>2025</c:v>
                </c:pt>
                <c:pt idx="2">
                  <c:v>2030</c:v>
                </c:pt>
                <c:pt idx="3">
                  <c:v>2040</c:v>
                </c:pt>
                <c:pt idx="4">
                  <c:v>2050</c:v>
                </c:pt>
              </c:numCache>
            </c:numRef>
          </c:cat>
          <c:val>
            <c:numRef>
              <c:f>'4.14'!$V$53:$Z$53</c:f>
              <c:numCache>
                <c:formatCode>#,##0</c:formatCode>
                <c:ptCount val="5"/>
                <c:pt idx="0">
                  <c:v>21933029.327937491</c:v>
                </c:pt>
                <c:pt idx="1">
                  <c:v>22649573.26852221</c:v>
                </c:pt>
                <c:pt idx="2">
                  <c:v>22642856.075805899</c:v>
                </c:pt>
                <c:pt idx="3">
                  <c:v>21616490.419192206</c:v>
                </c:pt>
                <c:pt idx="4">
                  <c:v>19831985.723875575</c:v>
                </c:pt>
              </c:numCache>
            </c:numRef>
          </c:val>
          <c:extLst xmlns:c16r2="http://schemas.microsoft.com/office/drawing/2015/06/chart">
            <c:ext xmlns:c16="http://schemas.microsoft.com/office/drawing/2014/chart" uri="{C3380CC4-5D6E-409C-BE32-E72D297353CC}">
              <c16:uniqueId val="{00000001-C592-4451-94D0-54E9FD63F3DE}"/>
            </c:ext>
          </c:extLst>
        </c:ser>
        <c:ser>
          <c:idx val="5"/>
          <c:order val="2"/>
          <c:tx>
            <c:strRef>
              <c:f>'4.14'!$U$56</c:f>
              <c:strCache>
                <c:ptCount val="1"/>
                <c:pt idx="0">
                  <c:v>Hybrid heat pump gas boiler</c:v>
                </c:pt>
              </c:strCache>
            </c:strRef>
          </c:tx>
          <c:spPr>
            <a:solidFill>
              <a:srgbClr val="FEB7B0"/>
            </a:solidFill>
          </c:spPr>
          <c:invertIfNegative val="0"/>
          <c:cat>
            <c:numRef>
              <c:f>'4.14'!$V$22:$Z$22</c:f>
              <c:numCache>
                <c:formatCode>General</c:formatCode>
                <c:ptCount val="5"/>
                <c:pt idx="0">
                  <c:v>2017</c:v>
                </c:pt>
                <c:pt idx="1">
                  <c:v>2025</c:v>
                </c:pt>
                <c:pt idx="2">
                  <c:v>2030</c:v>
                </c:pt>
                <c:pt idx="3">
                  <c:v>2040</c:v>
                </c:pt>
                <c:pt idx="4">
                  <c:v>2050</c:v>
                </c:pt>
              </c:numCache>
            </c:numRef>
          </c:cat>
          <c:val>
            <c:numRef>
              <c:f>'4.14'!$V$56:$Z$56</c:f>
              <c:numCache>
                <c:formatCode>#,##0</c:formatCode>
                <c:ptCount val="5"/>
                <c:pt idx="0">
                  <c:v>0</c:v>
                </c:pt>
                <c:pt idx="1">
                  <c:v>35473.234033817629</c:v>
                </c:pt>
                <c:pt idx="2">
                  <c:v>159979.69172704566</c:v>
                </c:pt>
                <c:pt idx="3">
                  <c:v>1019834.4692017534</c:v>
                </c:pt>
                <c:pt idx="4">
                  <c:v>2341884.2136903792</c:v>
                </c:pt>
              </c:numCache>
            </c:numRef>
          </c:val>
          <c:extLst xmlns:c16r2="http://schemas.microsoft.com/office/drawing/2015/06/chart">
            <c:ext xmlns:c16="http://schemas.microsoft.com/office/drawing/2014/chart" uri="{C3380CC4-5D6E-409C-BE32-E72D297353CC}">
              <c16:uniqueId val="{00000002-C592-4451-94D0-54E9FD63F3DE}"/>
            </c:ext>
          </c:extLst>
        </c:ser>
        <c:ser>
          <c:idx val="10"/>
          <c:order val="3"/>
          <c:tx>
            <c:strRef>
              <c:f>'4.14'!$U$61</c:f>
              <c:strCache>
                <c:ptCount val="1"/>
                <c:pt idx="0">
                  <c:v>Bio-LPG</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'4.14'!$V$61:$Z$61</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3-C592-4451-94D0-54E9FD63F3DE}"/>
            </c:ext>
          </c:extLst>
        </c:ser>
        <c:ser>
          <c:idx val="3"/>
          <c:order val="4"/>
          <c:tx>
            <c:strRef>
              <c:f>'4.14'!$U$54</c:f>
              <c:strCache>
                <c:ptCount val="1"/>
                <c:pt idx="0">
                  <c:v>Gas heat pump absorption</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'4.14'!$V$54:$Z$54</c:f>
              <c:numCache>
                <c:formatCode>#,##0</c:formatCode>
                <c:ptCount val="5"/>
                <c:pt idx="0">
                  <c:v>0</c:v>
                </c:pt>
                <c:pt idx="1">
                  <c:v>2879.988584812676</c:v>
                </c:pt>
                <c:pt idx="2">
                  <c:v>23743.912130446541</c:v>
                </c:pt>
                <c:pt idx="3">
                  <c:v>86969.739973201227</c:v>
                </c:pt>
                <c:pt idx="4">
                  <c:v>148981.18743574948</c:v>
                </c:pt>
              </c:numCache>
            </c:numRef>
          </c:val>
          <c:extLst xmlns:c16r2="http://schemas.microsoft.com/office/drawing/2015/06/chart">
            <c:ext xmlns:c16="http://schemas.microsoft.com/office/drawing/2014/chart" uri="{C3380CC4-5D6E-409C-BE32-E72D297353CC}">
              <c16:uniqueId val="{00000004-C592-4451-94D0-54E9FD63F3DE}"/>
            </c:ext>
          </c:extLst>
        </c:ser>
        <c:ser>
          <c:idx val="9"/>
          <c:order val="5"/>
          <c:tx>
            <c:strRef>
              <c:f>'4.14'!$U$60</c:f>
              <c:strCache>
                <c:ptCount val="1"/>
                <c:pt idx="0">
                  <c:v>District Heat</c:v>
                </c:pt>
              </c:strCache>
            </c:strRef>
          </c:tx>
          <c:spPr>
            <a:solidFill>
              <a:srgbClr val="DEFFD9"/>
            </a:solidFill>
          </c:spPr>
          <c:invertIfNegative val="0"/>
          <c:cat>
            <c:numRef>
              <c:f>'4.14'!$V$22:$Z$22</c:f>
              <c:numCache>
                <c:formatCode>General</c:formatCode>
                <c:ptCount val="5"/>
                <c:pt idx="0">
                  <c:v>2017</c:v>
                </c:pt>
                <c:pt idx="1">
                  <c:v>2025</c:v>
                </c:pt>
                <c:pt idx="2">
                  <c:v>2030</c:v>
                </c:pt>
                <c:pt idx="3">
                  <c:v>2040</c:v>
                </c:pt>
                <c:pt idx="4">
                  <c:v>2050</c:v>
                </c:pt>
              </c:numCache>
            </c:numRef>
          </c:cat>
          <c:val>
            <c:numRef>
              <c:f>'4.14'!$V$60:$Z$60</c:f>
              <c:numCache>
                <c:formatCode>#,##0</c:formatCode>
                <c:ptCount val="5"/>
                <c:pt idx="0">
                  <c:v>450000</c:v>
                </c:pt>
                <c:pt idx="1">
                  <c:v>529176.45426520496</c:v>
                </c:pt>
                <c:pt idx="2">
                  <c:v>583497.77921651641</c:v>
                </c:pt>
                <c:pt idx="3">
                  <c:v>697406.81688247574</c:v>
                </c:pt>
                <c:pt idx="4">
                  <c:v>799142.11942758865</c:v>
                </c:pt>
              </c:numCache>
            </c:numRef>
          </c:val>
          <c:extLst xmlns:c16r2="http://schemas.microsoft.com/office/drawing/2015/06/chart">
            <c:ext xmlns:c16="http://schemas.microsoft.com/office/drawing/2014/chart" uri="{C3380CC4-5D6E-409C-BE32-E72D297353CC}">
              <c16:uniqueId val="{00000005-C592-4451-94D0-54E9FD63F3DE}"/>
            </c:ext>
          </c:extLst>
        </c:ser>
        <c:ser>
          <c:idx val="6"/>
          <c:order val="6"/>
          <c:tx>
            <c:strRef>
              <c:f>'4.14'!$U$57</c:f>
              <c:strCache>
                <c:ptCount val="1"/>
                <c:pt idx="0">
                  <c:v>Micro-CHPs (inc Fuel Cells)</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'4.14'!$V$57:$Z$57</c:f>
              <c:numCache>
                <c:formatCode>#,##0</c:formatCode>
                <c:ptCount val="5"/>
                <c:pt idx="0">
                  <c:v>1002.6929514615929</c:v>
                </c:pt>
                <c:pt idx="1">
                  <c:v>9911.7933780976418</c:v>
                </c:pt>
                <c:pt idx="2">
                  <c:v>24025.119232167861</c:v>
                </c:pt>
                <c:pt idx="3">
                  <c:v>106448.98845135872</c:v>
                </c:pt>
                <c:pt idx="4">
                  <c:v>192636.40162248601</c:v>
                </c:pt>
              </c:numCache>
            </c:numRef>
          </c:val>
          <c:extLst xmlns:c16r2="http://schemas.microsoft.com/office/drawing/2015/06/chart">
            <c:ext xmlns:c16="http://schemas.microsoft.com/office/drawing/2014/chart" uri="{C3380CC4-5D6E-409C-BE32-E72D297353CC}">
              <c16:uniqueId val="{00000006-C592-4451-94D0-54E9FD63F3DE}"/>
            </c:ext>
          </c:extLst>
        </c:ser>
        <c:ser>
          <c:idx val="1"/>
          <c:order val="7"/>
          <c:tx>
            <c:strRef>
              <c:f>'4.14'!$U$52</c:f>
              <c:strCache>
                <c:ptCount val="1"/>
                <c:pt idx="0">
                  <c:v>Electric storage heater </c:v>
                </c:pt>
              </c:strCache>
            </c:strRef>
          </c:tx>
          <c:spPr>
            <a:solidFill>
              <a:srgbClr val="85FF71"/>
            </a:solidFill>
          </c:spPr>
          <c:invertIfNegative val="0"/>
          <c:cat>
            <c:numRef>
              <c:f>'4.14'!$V$22:$Z$22</c:f>
              <c:numCache>
                <c:formatCode>General</c:formatCode>
                <c:ptCount val="5"/>
                <c:pt idx="0">
                  <c:v>2017</c:v>
                </c:pt>
                <c:pt idx="1">
                  <c:v>2025</c:v>
                </c:pt>
                <c:pt idx="2">
                  <c:v>2030</c:v>
                </c:pt>
                <c:pt idx="3">
                  <c:v>2040</c:v>
                </c:pt>
                <c:pt idx="4">
                  <c:v>2050</c:v>
                </c:pt>
              </c:numCache>
            </c:numRef>
          </c:cat>
          <c:val>
            <c:numRef>
              <c:f>'4.14'!$V$52:$Z$52</c:f>
              <c:numCache>
                <c:formatCode>#,##0</c:formatCode>
                <c:ptCount val="5"/>
                <c:pt idx="0">
                  <c:v>2077074.1409487023</c:v>
                </c:pt>
                <c:pt idx="1">
                  <c:v>2345686.4145054067</c:v>
                </c:pt>
                <c:pt idx="2">
                  <c:v>2448601.8475787831</c:v>
                </c:pt>
                <c:pt idx="3">
                  <c:v>2570426.9173841979</c:v>
                </c:pt>
                <c:pt idx="4">
                  <c:v>2632188.4433181402</c:v>
                </c:pt>
              </c:numCache>
            </c:numRef>
          </c:val>
          <c:extLst xmlns:c16r2="http://schemas.microsoft.com/office/drawing/2015/06/chart">
            <c:ext xmlns:c16="http://schemas.microsoft.com/office/drawing/2014/chart" uri="{C3380CC4-5D6E-409C-BE32-E72D297353CC}">
              <c16:uniqueId val="{00000007-C592-4451-94D0-54E9FD63F3DE}"/>
            </c:ext>
          </c:extLst>
        </c:ser>
        <c:ser>
          <c:idx val="4"/>
          <c:order val="8"/>
          <c:tx>
            <c:strRef>
              <c:f>'4.14'!$U$55</c:f>
              <c:strCache>
                <c:ptCount val="1"/>
                <c:pt idx="0">
                  <c:v>GSHP</c:v>
                </c:pt>
              </c:strCache>
            </c:strRef>
          </c:tx>
          <c:spPr>
            <a:solidFill>
              <a:srgbClr val="148A00"/>
            </a:solidFill>
          </c:spPr>
          <c:invertIfNegative val="0"/>
          <c:cat>
            <c:numRef>
              <c:f>'4.14'!$V$22:$Z$22</c:f>
              <c:numCache>
                <c:formatCode>General</c:formatCode>
                <c:ptCount val="5"/>
                <c:pt idx="0">
                  <c:v>2017</c:v>
                </c:pt>
                <c:pt idx="1">
                  <c:v>2025</c:v>
                </c:pt>
                <c:pt idx="2">
                  <c:v>2030</c:v>
                </c:pt>
                <c:pt idx="3">
                  <c:v>2040</c:v>
                </c:pt>
                <c:pt idx="4">
                  <c:v>2050</c:v>
                </c:pt>
              </c:numCache>
            </c:numRef>
          </c:cat>
          <c:val>
            <c:numRef>
              <c:f>'4.14'!$V$55:$Z$55</c:f>
              <c:numCache>
                <c:formatCode>#,##0</c:formatCode>
                <c:ptCount val="5"/>
                <c:pt idx="0">
                  <c:v>8658</c:v>
                </c:pt>
                <c:pt idx="1">
                  <c:v>51241.360118939701</c:v>
                </c:pt>
                <c:pt idx="2">
                  <c:v>180003.25980165118</c:v>
                </c:pt>
                <c:pt idx="3">
                  <c:v>329512.9316505508</c:v>
                </c:pt>
                <c:pt idx="4">
                  <c:v>362983.01508267527</c:v>
                </c:pt>
              </c:numCache>
            </c:numRef>
          </c:val>
          <c:extLst xmlns:c16r2="http://schemas.microsoft.com/office/drawing/2015/06/chart">
            <c:ext xmlns:c16="http://schemas.microsoft.com/office/drawing/2014/chart" uri="{C3380CC4-5D6E-409C-BE32-E72D297353CC}">
              <c16:uniqueId val="{00000008-C592-4451-94D0-54E9FD63F3DE}"/>
            </c:ext>
          </c:extLst>
        </c:ser>
        <c:ser>
          <c:idx val="0"/>
          <c:order val="9"/>
          <c:tx>
            <c:strRef>
              <c:f>'4.14'!$U$51</c:f>
              <c:strCache>
                <c:ptCount val="1"/>
                <c:pt idx="0">
                  <c:v>ASHP</c:v>
                </c:pt>
              </c:strCache>
            </c:strRef>
          </c:tx>
          <c:spPr>
            <a:solidFill>
              <a:srgbClr val="20E200"/>
            </a:solidFill>
          </c:spPr>
          <c:invertIfNegative val="0"/>
          <c:cat>
            <c:numRef>
              <c:f>'4.14'!$V$22:$Z$22</c:f>
              <c:numCache>
                <c:formatCode>General</c:formatCode>
                <c:ptCount val="5"/>
                <c:pt idx="0">
                  <c:v>2017</c:v>
                </c:pt>
                <c:pt idx="1">
                  <c:v>2025</c:v>
                </c:pt>
                <c:pt idx="2">
                  <c:v>2030</c:v>
                </c:pt>
                <c:pt idx="3">
                  <c:v>2040</c:v>
                </c:pt>
                <c:pt idx="4">
                  <c:v>2050</c:v>
                </c:pt>
              </c:numCache>
            </c:numRef>
          </c:cat>
          <c:val>
            <c:numRef>
              <c:f>'4.14'!$V$51:$Z$51</c:f>
              <c:numCache>
                <c:formatCode>#,##0</c:formatCode>
                <c:ptCount val="5"/>
                <c:pt idx="0">
                  <c:v>29339</c:v>
                </c:pt>
                <c:pt idx="1">
                  <c:v>228847.991331236</c:v>
                </c:pt>
                <c:pt idx="2">
                  <c:v>960215.76958675077</c:v>
                </c:pt>
                <c:pt idx="3">
                  <c:v>2156034.6393032861</c:v>
                </c:pt>
                <c:pt idx="4">
                  <c:v>3295450.7574103251</c:v>
                </c:pt>
              </c:numCache>
            </c:numRef>
          </c:val>
          <c:extLst xmlns:c16r2="http://schemas.microsoft.com/office/drawing/2015/06/chart">
            <c:ext xmlns:c16="http://schemas.microsoft.com/office/drawing/2014/chart" uri="{C3380CC4-5D6E-409C-BE32-E72D297353CC}">
              <c16:uniqueId val="{00000009-C592-4451-94D0-54E9FD63F3DE}"/>
            </c:ext>
          </c:extLst>
        </c:ser>
        <c:ser>
          <c:idx val="8"/>
          <c:order val="10"/>
          <c:tx>
            <c:strRef>
              <c:f>'4.14'!$U$59</c:f>
              <c:strCache>
                <c:ptCount val="1"/>
                <c:pt idx="0">
                  <c:v>Hydrogen</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'4.14'!$V$59:$Z$59</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A-C592-4451-94D0-54E9FD63F3DE}"/>
            </c:ext>
          </c:extLst>
        </c:ser>
        <c:dLbls>
          <c:showLegendKey val="0"/>
          <c:showVal val="0"/>
          <c:showCatName val="0"/>
          <c:showSerName val="0"/>
          <c:showPercent val="0"/>
          <c:showBubbleSize val="0"/>
        </c:dLbls>
        <c:gapWidth val="150"/>
        <c:overlap val="100"/>
        <c:axId val="127327616"/>
        <c:axId val="127341696"/>
      </c:barChart>
      <c:catAx>
        <c:axId val="127327616"/>
        <c:scaling>
          <c:orientation val="minMax"/>
        </c:scaling>
        <c:delete val="0"/>
        <c:axPos val="b"/>
        <c:numFmt formatCode="General" sourceLinked="1"/>
        <c:majorTickMark val="out"/>
        <c:minorTickMark val="none"/>
        <c:tickLblPos val="nextTo"/>
        <c:crossAx val="127341696"/>
        <c:crosses val="autoZero"/>
        <c:auto val="1"/>
        <c:lblAlgn val="ctr"/>
        <c:lblOffset val="100"/>
        <c:noMultiLvlLbl val="0"/>
      </c:catAx>
      <c:valAx>
        <c:axId val="127341696"/>
        <c:scaling>
          <c:orientation val="minMax"/>
          <c:max val="45000000"/>
        </c:scaling>
        <c:delete val="0"/>
        <c:axPos val="l"/>
        <c:majorGridlines>
          <c:spPr>
            <a:ln>
              <a:solidFill>
                <a:schemeClr val="bg1">
                  <a:lumMod val="75000"/>
                </a:schemeClr>
              </a:solidFill>
            </a:ln>
          </c:spPr>
        </c:majorGridlines>
        <c:title>
          <c:tx>
            <c:rich>
              <a:bodyPr rot="-5400000" vert="horz"/>
              <a:lstStyle/>
              <a:p>
                <a:pPr>
                  <a:defRPr/>
                </a:pPr>
                <a:r>
                  <a:rPr lang="en-US"/>
                  <a:t>Number of installations per heating technology</a:t>
                </a:r>
              </a:p>
            </c:rich>
          </c:tx>
          <c:layout>
            <c:manualLayout>
              <c:xMode val="edge"/>
              <c:yMode val="edge"/>
              <c:x val="2.0905390606629347E-2"/>
              <c:y val="0.18392421525729952"/>
            </c:manualLayout>
          </c:layout>
          <c:overlay val="0"/>
        </c:title>
        <c:numFmt formatCode="#,##0" sourceLinked="1"/>
        <c:majorTickMark val="out"/>
        <c:minorTickMark val="none"/>
        <c:tickLblPos val="nextTo"/>
        <c:crossAx val="127327616"/>
        <c:crosses val="autoZero"/>
        <c:crossBetween val="between"/>
        <c:dispUnits>
          <c:builtInUnit val="millions"/>
          <c:dispUnitsLbl/>
        </c:dispUnits>
      </c:valAx>
      <c:spPr>
        <a:noFill/>
      </c:spPr>
    </c:plotArea>
    <c:legend>
      <c:legendPos val="b"/>
      <c:layout>
        <c:manualLayout>
          <c:xMode val="edge"/>
          <c:yMode val="edge"/>
          <c:x val="0.10333834962192992"/>
          <c:y val="0.83280021000381821"/>
          <c:w val="0.83865474230490489"/>
          <c:h val="0.14901536846124477"/>
        </c:manualLayout>
      </c:layout>
      <c:overlay val="0"/>
    </c:legend>
    <c:plotVisOnly val="1"/>
    <c:dispBlanksAs val="gap"/>
    <c:showDLblsOverMax val="0"/>
  </c:chart>
  <c:spPr>
    <a:noFill/>
    <a:ln>
      <a:noFill/>
    </a:ln>
  </c:spPr>
  <c:txPr>
    <a:bodyPr/>
    <a:lstStyle/>
    <a:p>
      <a:pPr>
        <a:defRPr sz="1100"/>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8373137908"/>
          <c:y val="3.5380784811375902E-2"/>
          <c:w val="0.84196367095838265"/>
          <c:h val="0.72413086154165884"/>
        </c:manualLayout>
      </c:layout>
      <c:barChart>
        <c:barDir val="col"/>
        <c:grouping val="stacked"/>
        <c:varyColors val="0"/>
        <c:ser>
          <c:idx val="7"/>
          <c:order val="0"/>
          <c:tx>
            <c:strRef>
              <c:f>'4.14'!$U$16</c:f>
              <c:strCache>
                <c:ptCount val="1"/>
                <c:pt idx="0">
                  <c:v>Oil boilers</c:v>
                </c:pt>
              </c:strCache>
            </c:strRef>
          </c:tx>
          <c:spPr>
            <a:solidFill>
              <a:srgbClr val="DA0000"/>
            </a:solidFill>
          </c:spPr>
          <c:invertIfNegative val="0"/>
          <c:cat>
            <c:numRef>
              <c:f>'4.14'!$V$8:$Z$8</c:f>
              <c:numCache>
                <c:formatCode>General</c:formatCode>
                <c:ptCount val="5"/>
                <c:pt idx="0">
                  <c:v>2017</c:v>
                </c:pt>
                <c:pt idx="1">
                  <c:v>2025</c:v>
                </c:pt>
                <c:pt idx="2">
                  <c:v>2030</c:v>
                </c:pt>
                <c:pt idx="3">
                  <c:v>2040</c:v>
                </c:pt>
                <c:pt idx="4">
                  <c:v>2050</c:v>
                </c:pt>
              </c:numCache>
            </c:numRef>
          </c:cat>
          <c:val>
            <c:numRef>
              <c:f>'4.14'!$V$16:$Z$16</c:f>
              <c:numCache>
                <c:formatCode>#,##0</c:formatCode>
                <c:ptCount val="5"/>
                <c:pt idx="0">
                  <c:v>3328872.8137042378</c:v>
                </c:pt>
                <c:pt idx="1">
                  <c:v>3143845.1505871555</c:v>
                </c:pt>
                <c:pt idx="2">
                  <c:v>2366178.2026705928</c:v>
                </c:pt>
                <c:pt idx="3">
                  <c:v>564314.18311655032</c:v>
                </c:pt>
                <c:pt idx="4">
                  <c:v>40110.88868918184</c:v>
                </c:pt>
              </c:numCache>
            </c:numRef>
          </c:val>
          <c:extLst xmlns:c16r2="http://schemas.microsoft.com/office/drawing/2015/06/chart">
            <c:ext xmlns:c16="http://schemas.microsoft.com/office/drawing/2014/chart" uri="{C3380CC4-5D6E-409C-BE32-E72D297353CC}">
              <c16:uniqueId val="{00000000-C592-4451-94D0-54E9FD63F3DE}"/>
            </c:ext>
          </c:extLst>
        </c:ser>
        <c:ser>
          <c:idx val="2"/>
          <c:order val="1"/>
          <c:tx>
            <c:strRef>
              <c:f>'4.14'!$U$11</c:f>
              <c:strCache>
                <c:ptCount val="1"/>
                <c:pt idx="0">
                  <c:v>Gas boiler</c:v>
                </c:pt>
              </c:strCache>
            </c:strRef>
          </c:tx>
          <c:spPr>
            <a:solidFill>
              <a:srgbClr val="F01902"/>
            </a:solidFill>
          </c:spPr>
          <c:invertIfNegative val="0"/>
          <c:cat>
            <c:numRef>
              <c:f>'4.14'!$V$8:$Z$8</c:f>
              <c:numCache>
                <c:formatCode>General</c:formatCode>
                <c:ptCount val="5"/>
                <c:pt idx="0">
                  <c:v>2017</c:v>
                </c:pt>
                <c:pt idx="1">
                  <c:v>2025</c:v>
                </c:pt>
                <c:pt idx="2">
                  <c:v>2030</c:v>
                </c:pt>
                <c:pt idx="3">
                  <c:v>2040</c:v>
                </c:pt>
                <c:pt idx="4">
                  <c:v>2050</c:v>
                </c:pt>
              </c:numCache>
            </c:numRef>
          </c:cat>
          <c:val>
            <c:numRef>
              <c:f>'4.14'!$V$11:$Z$11</c:f>
              <c:numCache>
                <c:formatCode>#,##0</c:formatCode>
                <c:ptCount val="5"/>
                <c:pt idx="0">
                  <c:v>21933029.327937491</c:v>
                </c:pt>
                <c:pt idx="1">
                  <c:v>21591814.28271652</c:v>
                </c:pt>
                <c:pt idx="2">
                  <c:v>20115107.122142445</c:v>
                </c:pt>
                <c:pt idx="3">
                  <c:v>14159606.178859726</c:v>
                </c:pt>
                <c:pt idx="4">
                  <c:v>6452071.9209169485</c:v>
                </c:pt>
              </c:numCache>
            </c:numRef>
          </c:val>
          <c:extLst xmlns:c16r2="http://schemas.microsoft.com/office/drawing/2015/06/chart">
            <c:ext xmlns:c16="http://schemas.microsoft.com/office/drawing/2014/chart" uri="{C3380CC4-5D6E-409C-BE32-E72D297353CC}">
              <c16:uniqueId val="{00000001-C592-4451-94D0-54E9FD63F3DE}"/>
            </c:ext>
          </c:extLst>
        </c:ser>
        <c:ser>
          <c:idx val="5"/>
          <c:order val="2"/>
          <c:tx>
            <c:strRef>
              <c:f>'4.14'!$U$14</c:f>
              <c:strCache>
                <c:ptCount val="1"/>
                <c:pt idx="0">
                  <c:v>Hybrid heat pump gas boiler</c:v>
                </c:pt>
              </c:strCache>
            </c:strRef>
          </c:tx>
          <c:spPr>
            <a:solidFill>
              <a:srgbClr val="FEB7B0"/>
            </a:solidFill>
          </c:spPr>
          <c:invertIfNegative val="0"/>
          <c:cat>
            <c:numRef>
              <c:f>'4.14'!$V$8:$Z$8</c:f>
              <c:numCache>
                <c:formatCode>General</c:formatCode>
                <c:ptCount val="5"/>
                <c:pt idx="0">
                  <c:v>2017</c:v>
                </c:pt>
                <c:pt idx="1">
                  <c:v>2025</c:v>
                </c:pt>
                <c:pt idx="2">
                  <c:v>2030</c:v>
                </c:pt>
                <c:pt idx="3">
                  <c:v>2040</c:v>
                </c:pt>
                <c:pt idx="4">
                  <c:v>2050</c:v>
                </c:pt>
              </c:numCache>
            </c:numRef>
          </c:cat>
          <c:val>
            <c:numRef>
              <c:f>'4.14'!$V$14:$Z$14</c:f>
              <c:numCache>
                <c:formatCode>#,##0</c:formatCode>
                <c:ptCount val="5"/>
                <c:pt idx="0">
                  <c:v>0</c:v>
                </c:pt>
                <c:pt idx="1">
                  <c:v>111559.93861578642</c:v>
                </c:pt>
                <c:pt idx="2">
                  <c:v>453514.12291675422</c:v>
                </c:pt>
                <c:pt idx="3">
                  <c:v>1823966.8823113684</c:v>
                </c:pt>
                <c:pt idx="4">
                  <c:v>3503427.8668806222</c:v>
                </c:pt>
              </c:numCache>
            </c:numRef>
          </c:val>
          <c:extLst xmlns:c16r2="http://schemas.microsoft.com/office/drawing/2015/06/chart">
            <c:ext xmlns:c16="http://schemas.microsoft.com/office/drawing/2014/chart" uri="{C3380CC4-5D6E-409C-BE32-E72D297353CC}">
              <c16:uniqueId val="{00000002-C592-4451-94D0-54E9FD63F3DE}"/>
            </c:ext>
          </c:extLst>
        </c:ser>
        <c:ser>
          <c:idx val="10"/>
          <c:order val="3"/>
          <c:tx>
            <c:strRef>
              <c:f>'4.14'!$U$19</c:f>
              <c:strCache>
                <c:ptCount val="1"/>
                <c:pt idx="0">
                  <c:v>Bio-LPG</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'4.14'!$V$19:$Z$19</c:f>
              <c:numCache>
                <c:formatCode>#,##0</c:formatCode>
                <c:ptCount val="5"/>
                <c:pt idx="0">
                  <c:v>0</c:v>
                </c:pt>
                <c:pt idx="1">
                  <c:v>20813.460927707401</c:v>
                </c:pt>
                <c:pt idx="2">
                  <c:v>172259.29632189672</c:v>
                </c:pt>
                <c:pt idx="3">
                  <c:v>1179852.4683206552</c:v>
                </c:pt>
                <c:pt idx="4">
                  <c:v>1493174.9698953493</c:v>
                </c:pt>
              </c:numCache>
            </c:numRef>
          </c:val>
          <c:extLst xmlns:c16r2="http://schemas.microsoft.com/office/drawing/2015/06/chart">
            <c:ext xmlns:c16="http://schemas.microsoft.com/office/drawing/2014/chart" uri="{C3380CC4-5D6E-409C-BE32-E72D297353CC}">
              <c16:uniqueId val="{00000003-C592-4451-94D0-54E9FD63F3DE}"/>
            </c:ext>
          </c:extLst>
        </c:ser>
        <c:ser>
          <c:idx val="3"/>
          <c:order val="4"/>
          <c:tx>
            <c:strRef>
              <c:f>'4.14'!$U$12</c:f>
              <c:strCache>
                <c:ptCount val="1"/>
                <c:pt idx="0">
                  <c:v>Gas heat pump absorption</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'4.14'!$V$12:$Z$12</c:f>
              <c:numCache>
                <c:formatCode>#,##0</c:formatCode>
                <c:ptCount val="5"/>
                <c:pt idx="0">
                  <c:v>0</c:v>
                </c:pt>
                <c:pt idx="1">
                  <c:v>9414.7423856248552</c:v>
                </c:pt>
                <c:pt idx="2">
                  <c:v>50695.679594622758</c:v>
                </c:pt>
                <c:pt idx="3">
                  <c:v>226254.83607712347</c:v>
                </c:pt>
                <c:pt idx="4">
                  <c:v>447970.5376981055</c:v>
                </c:pt>
              </c:numCache>
            </c:numRef>
          </c:val>
          <c:extLst xmlns:c16r2="http://schemas.microsoft.com/office/drawing/2015/06/chart">
            <c:ext xmlns:c16="http://schemas.microsoft.com/office/drawing/2014/chart" uri="{C3380CC4-5D6E-409C-BE32-E72D297353CC}">
              <c16:uniqueId val="{00000004-C592-4451-94D0-54E9FD63F3DE}"/>
            </c:ext>
          </c:extLst>
        </c:ser>
        <c:ser>
          <c:idx val="9"/>
          <c:order val="5"/>
          <c:tx>
            <c:strRef>
              <c:f>'4.14'!$U$18</c:f>
              <c:strCache>
                <c:ptCount val="1"/>
                <c:pt idx="0">
                  <c:v>District Heat</c:v>
                </c:pt>
              </c:strCache>
            </c:strRef>
          </c:tx>
          <c:spPr>
            <a:solidFill>
              <a:srgbClr val="DEFFD9"/>
            </a:solidFill>
          </c:spPr>
          <c:invertIfNegative val="0"/>
          <c:cat>
            <c:numRef>
              <c:f>'4.14'!$V$8:$Z$8</c:f>
              <c:numCache>
                <c:formatCode>General</c:formatCode>
                <c:ptCount val="5"/>
                <c:pt idx="0">
                  <c:v>2017</c:v>
                </c:pt>
                <c:pt idx="1">
                  <c:v>2025</c:v>
                </c:pt>
                <c:pt idx="2">
                  <c:v>2030</c:v>
                </c:pt>
                <c:pt idx="3">
                  <c:v>2040</c:v>
                </c:pt>
                <c:pt idx="4">
                  <c:v>2050</c:v>
                </c:pt>
              </c:numCache>
            </c:numRef>
          </c:cat>
          <c:val>
            <c:numRef>
              <c:f>'4.14'!$V$18:$Z$18</c:f>
              <c:numCache>
                <c:formatCode>#,##0</c:formatCode>
                <c:ptCount val="5"/>
                <c:pt idx="0">
                  <c:v>450000</c:v>
                </c:pt>
                <c:pt idx="1">
                  <c:v>766705.81706081994</c:v>
                </c:pt>
                <c:pt idx="2">
                  <c:v>983991.11686606565</c:v>
                </c:pt>
                <c:pt idx="3">
                  <c:v>1439627.2675299027</c:v>
                </c:pt>
                <c:pt idx="4">
                  <c:v>1846568.4777103546</c:v>
                </c:pt>
              </c:numCache>
            </c:numRef>
          </c:val>
          <c:extLst xmlns:c16r2="http://schemas.microsoft.com/office/drawing/2015/06/chart">
            <c:ext xmlns:c16="http://schemas.microsoft.com/office/drawing/2014/chart" uri="{C3380CC4-5D6E-409C-BE32-E72D297353CC}">
              <c16:uniqueId val="{00000005-C592-4451-94D0-54E9FD63F3DE}"/>
            </c:ext>
          </c:extLst>
        </c:ser>
        <c:ser>
          <c:idx val="6"/>
          <c:order val="6"/>
          <c:tx>
            <c:strRef>
              <c:f>'4.14'!$U$15</c:f>
              <c:strCache>
                <c:ptCount val="1"/>
                <c:pt idx="0">
                  <c:v>Micro-CHPs (inc Fuel Cells)</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'4.14'!$V$15:$Z$15</c:f>
              <c:numCache>
                <c:formatCode>#,##0</c:formatCode>
                <c:ptCount val="5"/>
                <c:pt idx="0">
                  <c:v>1002.6929514615929</c:v>
                </c:pt>
                <c:pt idx="1">
                  <c:v>13619.708678296422</c:v>
                </c:pt>
                <c:pt idx="2">
                  <c:v>33138.38354153886</c:v>
                </c:pt>
                <c:pt idx="3">
                  <c:v>221667.37890767469</c:v>
                </c:pt>
                <c:pt idx="4">
                  <c:v>507301.84644974931</c:v>
                </c:pt>
              </c:numCache>
            </c:numRef>
          </c:val>
          <c:extLst xmlns:c16r2="http://schemas.microsoft.com/office/drawing/2015/06/chart">
            <c:ext xmlns:c16="http://schemas.microsoft.com/office/drawing/2014/chart" uri="{C3380CC4-5D6E-409C-BE32-E72D297353CC}">
              <c16:uniqueId val="{00000006-C592-4451-94D0-54E9FD63F3DE}"/>
            </c:ext>
          </c:extLst>
        </c:ser>
        <c:ser>
          <c:idx val="1"/>
          <c:order val="7"/>
          <c:tx>
            <c:strRef>
              <c:f>'4.14'!$U$10</c:f>
              <c:strCache>
                <c:ptCount val="1"/>
                <c:pt idx="0">
                  <c:v>Electric storage heater </c:v>
                </c:pt>
              </c:strCache>
            </c:strRef>
          </c:tx>
          <c:spPr>
            <a:solidFill>
              <a:srgbClr val="85FF71"/>
            </a:solidFill>
          </c:spPr>
          <c:invertIfNegative val="0"/>
          <c:cat>
            <c:numRef>
              <c:f>'4.14'!$V$8:$Z$8</c:f>
              <c:numCache>
                <c:formatCode>General</c:formatCode>
                <c:ptCount val="5"/>
                <c:pt idx="0">
                  <c:v>2017</c:v>
                </c:pt>
                <c:pt idx="1">
                  <c:v>2025</c:v>
                </c:pt>
                <c:pt idx="2">
                  <c:v>2030</c:v>
                </c:pt>
                <c:pt idx="3">
                  <c:v>2040</c:v>
                </c:pt>
                <c:pt idx="4">
                  <c:v>2050</c:v>
                </c:pt>
              </c:numCache>
            </c:numRef>
          </c:cat>
          <c:val>
            <c:numRef>
              <c:f>'4.14'!$V$10:$Z$10</c:f>
              <c:numCache>
                <c:formatCode>#,##0</c:formatCode>
                <c:ptCount val="5"/>
                <c:pt idx="0">
                  <c:v>2077074.1409487023</c:v>
                </c:pt>
                <c:pt idx="1">
                  <c:v>2274371.5725186183</c:v>
                </c:pt>
                <c:pt idx="2">
                  <c:v>2310363.0694784555</c:v>
                </c:pt>
                <c:pt idx="3">
                  <c:v>2189687.0220507751</c:v>
                </c:pt>
                <c:pt idx="4">
                  <c:v>1940209.8925850363</c:v>
                </c:pt>
              </c:numCache>
            </c:numRef>
          </c:val>
          <c:extLst xmlns:c16r2="http://schemas.microsoft.com/office/drawing/2015/06/chart">
            <c:ext xmlns:c16="http://schemas.microsoft.com/office/drawing/2014/chart" uri="{C3380CC4-5D6E-409C-BE32-E72D297353CC}">
              <c16:uniqueId val="{00000007-C592-4451-94D0-54E9FD63F3DE}"/>
            </c:ext>
          </c:extLst>
        </c:ser>
        <c:ser>
          <c:idx val="4"/>
          <c:order val="8"/>
          <c:tx>
            <c:strRef>
              <c:f>'4.14'!$U$13</c:f>
              <c:strCache>
                <c:ptCount val="1"/>
                <c:pt idx="0">
                  <c:v>GSHP</c:v>
                </c:pt>
              </c:strCache>
            </c:strRef>
          </c:tx>
          <c:spPr>
            <a:solidFill>
              <a:srgbClr val="148A00"/>
            </a:solidFill>
          </c:spPr>
          <c:invertIfNegative val="0"/>
          <c:cat>
            <c:numRef>
              <c:f>'4.14'!$V$8:$Z$8</c:f>
              <c:numCache>
                <c:formatCode>General</c:formatCode>
                <c:ptCount val="5"/>
                <c:pt idx="0">
                  <c:v>2017</c:v>
                </c:pt>
                <c:pt idx="1">
                  <c:v>2025</c:v>
                </c:pt>
                <c:pt idx="2">
                  <c:v>2030</c:v>
                </c:pt>
                <c:pt idx="3">
                  <c:v>2040</c:v>
                </c:pt>
                <c:pt idx="4">
                  <c:v>2050</c:v>
                </c:pt>
              </c:numCache>
            </c:numRef>
          </c:cat>
          <c:val>
            <c:numRef>
              <c:f>'4.14'!$V$13:$Z$13</c:f>
              <c:numCache>
                <c:formatCode>#,##0</c:formatCode>
                <c:ptCount val="5"/>
                <c:pt idx="0">
                  <c:v>8658</c:v>
                </c:pt>
                <c:pt idx="1">
                  <c:v>75848.456093647037</c:v>
                </c:pt>
                <c:pt idx="2">
                  <c:v>195782.59648269034</c:v>
                </c:pt>
                <c:pt idx="3">
                  <c:v>398362.66130949173</c:v>
                </c:pt>
                <c:pt idx="4">
                  <c:v>543916.41172497883</c:v>
                </c:pt>
              </c:numCache>
            </c:numRef>
          </c:val>
          <c:extLst xmlns:c16r2="http://schemas.microsoft.com/office/drawing/2015/06/chart">
            <c:ext xmlns:c16="http://schemas.microsoft.com/office/drawing/2014/chart" uri="{C3380CC4-5D6E-409C-BE32-E72D297353CC}">
              <c16:uniqueId val="{00000008-C592-4451-94D0-54E9FD63F3DE}"/>
            </c:ext>
          </c:extLst>
        </c:ser>
        <c:ser>
          <c:idx val="0"/>
          <c:order val="9"/>
          <c:tx>
            <c:strRef>
              <c:f>'4.14'!$U$9</c:f>
              <c:strCache>
                <c:ptCount val="1"/>
                <c:pt idx="0">
                  <c:v>ASHP</c:v>
                </c:pt>
              </c:strCache>
            </c:strRef>
          </c:tx>
          <c:spPr>
            <a:solidFill>
              <a:srgbClr val="20E200"/>
            </a:solidFill>
          </c:spPr>
          <c:invertIfNegative val="0"/>
          <c:cat>
            <c:numRef>
              <c:f>'4.14'!$V$8:$Z$8</c:f>
              <c:numCache>
                <c:formatCode>General</c:formatCode>
                <c:ptCount val="5"/>
                <c:pt idx="0">
                  <c:v>2017</c:v>
                </c:pt>
                <c:pt idx="1">
                  <c:v>2025</c:v>
                </c:pt>
                <c:pt idx="2">
                  <c:v>2030</c:v>
                </c:pt>
                <c:pt idx="3">
                  <c:v>2040</c:v>
                </c:pt>
                <c:pt idx="4">
                  <c:v>2050</c:v>
                </c:pt>
              </c:numCache>
            </c:numRef>
          </c:cat>
          <c:val>
            <c:numRef>
              <c:f>'4.14'!$V$9:$Z$9</c:f>
              <c:numCache>
                <c:formatCode>#,##0</c:formatCode>
                <c:ptCount val="5"/>
                <c:pt idx="0">
                  <c:v>29339</c:v>
                </c:pt>
                <c:pt idx="1">
                  <c:v>1127546.4210365503</c:v>
                </c:pt>
                <c:pt idx="2">
                  <c:v>3071908.9606056632</c:v>
                </c:pt>
                <c:pt idx="3">
                  <c:v>8475503.4275175445</c:v>
                </c:pt>
                <c:pt idx="4">
                  <c:v>14638364.708685668</c:v>
                </c:pt>
              </c:numCache>
            </c:numRef>
          </c:val>
          <c:extLst xmlns:c16r2="http://schemas.microsoft.com/office/drawing/2015/06/chart">
            <c:ext xmlns:c16="http://schemas.microsoft.com/office/drawing/2014/chart" uri="{C3380CC4-5D6E-409C-BE32-E72D297353CC}">
              <c16:uniqueId val="{00000009-C592-4451-94D0-54E9FD63F3DE}"/>
            </c:ext>
          </c:extLst>
        </c:ser>
        <c:ser>
          <c:idx val="8"/>
          <c:order val="10"/>
          <c:tx>
            <c:strRef>
              <c:f>'4.14'!$U$17</c:f>
              <c:strCache>
                <c:ptCount val="1"/>
                <c:pt idx="0">
                  <c:v>Hydrogen</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'4.14'!$V$17:$Z$17</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A-C592-4451-94D0-54E9FD63F3DE}"/>
            </c:ext>
          </c:extLst>
        </c:ser>
        <c:dLbls>
          <c:showLegendKey val="0"/>
          <c:showVal val="0"/>
          <c:showCatName val="0"/>
          <c:showSerName val="0"/>
          <c:showPercent val="0"/>
          <c:showBubbleSize val="0"/>
        </c:dLbls>
        <c:gapWidth val="150"/>
        <c:overlap val="100"/>
        <c:axId val="127395712"/>
        <c:axId val="127397248"/>
      </c:barChart>
      <c:catAx>
        <c:axId val="127395712"/>
        <c:scaling>
          <c:orientation val="minMax"/>
        </c:scaling>
        <c:delete val="0"/>
        <c:axPos val="b"/>
        <c:numFmt formatCode="General" sourceLinked="1"/>
        <c:majorTickMark val="out"/>
        <c:minorTickMark val="none"/>
        <c:tickLblPos val="nextTo"/>
        <c:crossAx val="127397248"/>
        <c:crosses val="autoZero"/>
        <c:auto val="1"/>
        <c:lblAlgn val="ctr"/>
        <c:lblOffset val="100"/>
        <c:noMultiLvlLbl val="0"/>
      </c:catAx>
      <c:valAx>
        <c:axId val="127397248"/>
        <c:scaling>
          <c:orientation val="minMax"/>
          <c:max val="45000000"/>
        </c:scaling>
        <c:delete val="0"/>
        <c:axPos val="l"/>
        <c:majorGridlines>
          <c:spPr>
            <a:ln>
              <a:solidFill>
                <a:schemeClr val="bg1">
                  <a:lumMod val="75000"/>
                </a:schemeClr>
              </a:solidFill>
            </a:ln>
          </c:spPr>
        </c:majorGridlines>
        <c:title>
          <c:tx>
            <c:rich>
              <a:bodyPr rot="-5400000" vert="horz"/>
              <a:lstStyle/>
              <a:p>
                <a:pPr>
                  <a:defRPr/>
                </a:pPr>
                <a:r>
                  <a:rPr lang="en-US"/>
                  <a:t>Number of installations per heating technology</a:t>
                </a:r>
              </a:p>
            </c:rich>
          </c:tx>
          <c:layout>
            <c:manualLayout>
              <c:xMode val="edge"/>
              <c:yMode val="edge"/>
              <c:x val="2.0905390606629347E-2"/>
              <c:y val="0.18392421525729952"/>
            </c:manualLayout>
          </c:layout>
          <c:overlay val="0"/>
        </c:title>
        <c:numFmt formatCode="#,##0" sourceLinked="1"/>
        <c:majorTickMark val="out"/>
        <c:minorTickMark val="none"/>
        <c:tickLblPos val="nextTo"/>
        <c:crossAx val="127395712"/>
        <c:crosses val="autoZero"/>
        <c:crossBetween val="between"/>
        <c:dispUnits>
          <c:builtInUnit val="millions"/>
          <c:dispUnitsLbl/>
        </c:dispUnits>
      </c:valAx>
      <c:spPr>
        <a:noFill/>
      </c:spPr>
    </c:plotArea>
    <c:legend>
      <c:legendPos val="b"/>
      <c:layout>
        <c:manualLayout>
          <c:xMode val="edge"/>
          <c:yMode val="edge"/>
          <c:x val="0.10171936956661688"/>
          <c:y val="0.82976947308132876"/>
          <c:w val="0.83865474230490489"/>
          <c:h val="0.15204610538373425"/>
        </c:manualLayout>
      </c:layout>
      <c:overlay val="0"/>
    </c:legend>
    <c:plotVisOnly val="1"/>
    <c:dispBlanksAs val="gap"/>
    <c:showDLblsOverMax val="0"/>
  </c:chart>
  <c:spPr>
    <a:noFill/>
    <a:ln>
      <a:noFill/>
    </a:ln>
  </c:spPr>
  <c:txPr>
    <a:bodyPr/>
    <a:lstStyle/>
    <a:p>
      <a:pPr>
        <a:defRPr sz="1100"/>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8373137908"/>
          <c:y val="3.5380784811375902E-2"/>
          <c:w val="0.84196367095838265"/>
          <c:h val="0.72413086154165884"/>
        </c:manualLayout>
      </c:layout>
      <c:barChart>
        <c:barDir val="col"/>
        <c:grouping val="stacked"/>
        <c:varyColors val="0"/>
        <c:ser>
          <c:idx val="7"/>
          <c:order val="0"/>
          <c:tx>
            <c:strRef>
              <c:f>'4.14'!$U$30</c:f>
              <c:strCache>
                <c:ptCount val="1"/>
                <c:pt idx="0">
                  <c:v>Oil boilers</c:v>
                </c:pt>
              </c:strCache>
            </c:strRef>
          </c:tx>
          <c:spPr>
            <a:solidFill>
              <a:srgbClr val="DA0000"/>
            </a:solidFill>
          </c:spPr>
          <c:invertIfNegative val="0"/>
          <c:cat>
            <c:numRef>
              <c:f>'4.14'!$V$8:$Z$8</c:f>
              <c:numCache>
                <c:formatCode>General</c:formatCode>
                <c:ptCount val="5"/>
                <c:pt idx="0">
                  <c:v>2017</c:v>
                </c:pt>
                <c:pt idx="1">
                  <c:v>2025</c:v>
                </c:pt>
                <c:pt idx="2">
                  <c:v>2030</c:v>
                </c:pt>
                <c:pt idx="3">
                  <c:v>2040</c:v>
                </c:pt>
                <c:pt idx="4">
                  <c:v>2050</c:v>
                </c:pt>
              </c:numCache>
            </c:numRef>
          </c:cat>
          <c:val>
            <c:numRef>
              <c:f>'4.14'!$V$30:$Z$30</c:f>
              <c:numCache>
                <c:formatCode>#,##0</c:formatCode>
                <c:ptCount val="5"/>
                <c:pt idx="0">
                  <c:v>3338703.1510448921</c:v>
                </c:pt>
                <c:pt idx="1">
                  <c:v>3168198.4046718618</c:v>
                </c:pt>
                <c:pt idx="2">
                  <c:v>2467012.549592365</c:v>
                </c:pt>
                <c:pt idx="3">
                  <c:v>909669.24769134657</c:v>
                </c:pt>
                <c:pt idx="4">
                  <c:v>223761.47005252732</c:v>
                </c:pt>
              </c:numCache>
            </c:numRef>
          </c:val>
          <c:extLst xmlns:c16r2="http://schemas.microsoft.com/office/drawing/2015/06/chart">
            <c:ext xmlns:c16="http://schemas.microsoft.com/office/drawing/2014/chart" uri="{C3380CC4-5D6E-409C-BE32-E72D297353CC}">
              <c16:uniqueId val="{00000000-C592-4451-94D0-54E9FD63F3DE}"/>
            </c:ext>
          </c:extLst>
        </c:ser>
        <c:ser>
          <c:idx val="2"/>
          <c:order val="1"/>
          <c:tx>
            <c:strRef>
              <c:f>'4.14'!$U$25</c:f>
              <c:strCache>
                <c:ptCount val="1"/>
                <c:pt idx="0">
                  <c:v>Gas boiler</c:v>
                </c:pt>
              </c:strCache>
            </c:strRef>
          </c:tx>
          <c:spPr>
            <a:solidFill>
              <a:srgbClr val="F01902"/>
            </a:solidFill>
          </c:spPr>
          <c:invertIfNegative val="0"/>
          <c:cat>
            <c:numRef>
              <c:f>'4.14'!$V$8:$Z$8</c:f>
              <c:numCache>
                <c:formatCode>General</c:formatCode>
                <c:ptCount val="5"/>
                <c:pt idx="0">
                  <c:v>2017</c:v>
                </c:pt>
                <c:pt idx="1">
                  <c:v>2025</c:v>
                </c:pt>
                <c:pt idx="2">
                  <c:v>2030</c:v>
                </c:pt>
                <c:pt idx="3">
                  <c:v>2040</c:v>
                </c:pt>
                <c:pt idx="4">
                  <c:v>2050</c:v>
                </c:pt>
              </c:numCache>
            </c:numRef>
          </c:cat>
          <c:val>
            <c:numRef>
              <c:f>'4.14'!$V$25:$Z$25</c:f>
              <c:numCache>
                <c:formatCode>#,##0</c:formatCode>
                <c:ptCount val="5"/>
                <c:pt idx="0">
                  <c:v>21933029.327937491</c:v>
                </c:pt>
                <c:pt idx="1">
                  <c:v>21518011.598698847</c:v>
                </c:pt>
                <c:pt idx="2">
                  <c:v>20550148.521926459</c:v>
                </c:pt>
                <c:pt idx="3">
                  <c:v>14246345.983231965</c:v>
                </c:pt>
                <c:pt idx="4">
                  <c:v>6636212.0811153408</c:v>
                </c:pt>
              </c:numCache>
            </c:numRef>
          </c:val>
          <c:extLst xmlns:c16r2="http://schemas.microsoft.com/office/drawing/2015/06/chart">
            <c:ext xmlns:c16="http://schemas.microsoft.com/office/drawing/2014/chart" uri="{C3380CC4-5D6E-409C-BE32-E72D297353CC}">
              <c16:uniqueId val="{00000001-C592-4451-94D0-54E9FD63F3DE}"/>
            </c:ext>
          </c:extLst>
        </c:ser>
        <c:ser>
          <c:idx val="5"/>
          <c:order val="2"/>
          <c:tx>
            <c:strRef>
              <c:f>'4.14'!$U$28</c:f>
              <c:strCache>
                <c:ptCount val="1"/>
                <c:pt idx="0">
                  <c:v>Hybrid heat pump gas boiler</c:v>
                </c:pt>
              </c:strCache>
            </c:strRef>
          </c:tx>
          <c:spPr>
            <a:solidFill>
              <a:srgbClr val="FEB7B0"/>
            </a:solidFill>
          </c:spPr>
          <c:invertIfNegative val="0"/>
          <c:cat>
            <c:numRef>
              <c:f>'4.14'!$V$8:$Z$8</c:f>
              <c:numCache>
                <c:formatCode>General</c:formatCode>
                <c:ptCount val="5"/>
                <c:pt idx="0">
                  <c:v>2017</c:v>
                </c:pt>
                <c:pt idx="1">
                  <c:v>2025</c:v>
                </c:pt>
                <c:pt idx="2">
                  <c:v>2030</c:v>
                </c:pt>
                <c:pt idx="3">
                  <c:v>2040</c:v>
                </c:pt>
                <c:pt idx="4">
                  <c:v>2050</c:v>
                </c:pt>
              </c:numCache>
            </c:numRef>
          </c:cat>
          <c:val>
            <c:numRef>
              <c:f>'4.14'!$V$28:$Z$28</c:f>
              <c:numCache>
                <c:formatCode>#,##0</c:formatCode>
                <c:ptCount val="5"/>
                <c:pt idx="0">
                  <c:v>0</c:v>
                </c:pt>
                <c:pt idx="1">
                  <c:v>91521.940926879804</c:v>
                </c:pt>
                <c:pt idx="2">
                  <c:v>348062.34191245306</c:v>
                </c:pt>
                <c:pt idx="3">
                  <c:v>1326629.8415660926</c:v>
                </c:pt>
                <c:pt idx="4">
                  <c:v>2125439.6786273276</c:v>
                </c:pt>
              </c:numCache>
            </c:numRef>
          </c:val>
          <c:extLst xmlns:c16r2="http://schemas.microsoft.com/office/drawing/2015/06/chart">
            <c:ext xmlns:c16="http://schemas.microsoft.com/office/drawing/2014/chart" uri="{C3380CC4-5D6E-409C-BE32-E72D297353CC}">
              <c16:uniqueId val="{00000002-C592-4451-94D0-54E9FD63F3DE}"/>
            </c:ext>
          </c:extLst>
        </c:ser>
        <c:ser>
          <c:idx val="10"/>
          <c:order val="3"/>
          <c:tx>
            <c:strRef>
              <c:f>'4.14'!$U$33</c:f>
              <c:strCache>
                <c:ptCount val="1"/>
                <c:pt idx="0">
                  <c:v>Bio-LPG</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'4.14'!$V$33:$Z$33</c:f>
              <c:numCache>
                <c:formatCode>#,##0</c:formatCode>
                <c:ptCount val="5"/>
                <c:pt idx="0">
                  <c:v>0</c:v>
                </c:pt>
                <c:pt idx="1">
                  <c:v>10406.730463853701</c:v>
                </c:pt>
                <c:pt idx="2">
                  <c:v>86129.64816094836</c:v>
                </c:pt>
                <c:pt idx="3">
                  <c:v>589926.23416032759</c:v>
                </c:pt>
                <c:pt idx="4">
                  <c:v>746587.48494767467</c:v>
                </c:pt>
              </c:numCache>
            </c:numRef>
          </c:val>
          <c:extLst xmlns:c16r2="http://schemas.microsoft.com/office/drawing/2015/06/chart">
            <c:ext xmlns:c16="http://schemas.microsoft.com/office/drawing/2014/chart" uri="{C3380CC4-5D6E-409C-BE32-E72D297353CC}">
              <c16:uniqueId val="{00000003-C592-4451-94D0-54E9FD63F3DE}"/>
            </c:ext>
          </c:extLst>
        </c:ser>
        <c:ser>
          <c:idx val="3"/>
          <c:order val="4"/>
          <c:tx>
            <c:strRef>
              <c:f>'4.14'!$U$26</c:f>
              <c:strCache>
                <c:ptCount val="1"/>
                <c:pt idx="0">
                  <c:v>Gas heat pump absorption</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'4.14'!$V$26:$Z$26</c:f>
              <c:numCache>
                <c:formatCode>#,##0</c:formatCode>
                <c:ptCount val="5"/>
                <c:pt idx="0">
                  <c:v>0</c:v>
                </c:pt>
                <c:pt idx="1">
                  <c:v>15954.887852180422</c:v>
                </c:pt>
                <c:pt idx="2">
                  <c:v>89641.850897618206</c:v>
                </c:pt>
                <c:pt idx="3">
                  <c:v>241916.18065259064</c:v>
                </c:pt>
                <c:pt idx="4">
                  <c:v>313404.1344755867</c:v>
                </c:pt>
              </c:numCache>
            </c:numRef>
          </c:val>
          <c:extLst xmlns:c16r2="http://schemas.microsoft.com/office/drawing/2015/06/chart">
            <c:ext xmlns:c16="http://schemas.microsoft.com/office/drawing/2014/chart" uri="{C3380CC4-5D6E-409C-BE32-E72D297353CC}">
              <c16:uniqueId val="{00000004-C592-4451-94D0-54E9FD63F3DE}"/>
            </c:ext>
          </c:extLst>
        </c:ser>
        <c:ser>
          <c:idx val="9"/>
          <c:order val="5"/>
          <c:tx>
            <c:strRef>
              <c:f>'4.14'!$U$32</c:f>
              <c:strCache>
                <c:ptCount val="1"/>
                <c:pt idx="0">
                  <c:v>District Heat</c:v>
                </c:pt>
              </c:strCache>
            </c:strRef>
          </c:tx>
          <c:spPr>
            <a:solidFill>
              <a:srgbClr val="DEFFD9"/>
            </a:solidFill>
          </c:spPr>
          <c:invertIfNegative val="0"/>
          <c:cat>
            <c:numRef>
              <c:f>'4.14'!$V$8:$Z$8</c:f>
              <c:numCache>
                <c:formatCode>General</c:formatCode>
                <c:ptCount val="5"/>
                <c:pt idx="0">
                  <c:v>2017</c:v>
                </c:pt>
                <c:pt idx="1">
                  <c:v>2025</c:v>
                </c:pt>
                <c:pt idx="2">
                  <c:v>2030</c:v>
                </c:pt>
                <c:pt idx="3">
                  <c:v>2040</c:v>
                </c:pt>
                <c:pt idx="4">
                  <c:v>2050</c:v>
                </c:pt>
              </c:numCache>
            </c:numRef>
          </c:cat>
          <c:val>
            <c:numRef>
              <c:f>'4.14'!$V$32:$Z$32</c:f>
              <c:numCache>
                <c:formatCode>#,##0</c:formatCode>
                <c:ptCount val="5"/>
                <c:pt idx="0">
                  <c:v>450000</c:v>
                </c:pt>
                <c:pt idx="1">
                  <c:v>1083411.6341216401</c:v>
                </c:pt>
                <c:pt idx="2">
                  <c:v>1517982.233732132</c:v>
                </c:pt>
                <c:pt idx="3">
                  <c:v>2429254.535059806</c:v>
                </c:pt>
                <c:pt idx="4">
                  <c:v>3243136.9554207097</c:v>
                </c:pt>
              </c:numCache>
            </c:numRef>
          </c:val>
          <c:extLst xmlns:c16r2="http://schemas.microsoft.com/office/drawing/2015/06/chart">
            <c:ext xmlns:c16="http://schemas.microsoft.com/office/drawing/2014/chart" uri="{C3380CC4-5D6E-409C-BE32-E72D297353CC}">
              <c16:uniqueId val="{00000005-C592-4451-94D0-54E9FD63F3DE}"/>
            </c:ext>
          </c:extLst>
        </c:ser>
        <c:ser>
          <c:idx val="6"/>
          <c:order val="6"/>
          <c:tx>
            <c:strRef>
              <c:f>'4.14'!$U$29</c:f>
              <c:strCache>
                <c:ptCount val="1"/>
                <c:pt idx="0">
                  <c:v>Micro-CHPs (inc Fuel Cells)</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'4.14'!$V$29:$Z$29</c:f>
              <c:numCache>
                <c:formatCode>#,##0</c:formatCode>
                <c:ptCount val="5"/>
                <c:pt idx="0">
                  <c:v>1002.6929514615929</c:v>
                </c:pt>
                <c:pt idx="1">
                  <c:v>19081.348175781026</c:v>
                </c:pt>
                <c:pt idx="2">
                  <c:v>40022.493005612312</c:v>
                </c:pt>
                <c:pt idx="3">
                  <c:v>165894.12301397161</c:v>
                </c:pt>
                <c:pt idx="4">
                  <c:v>351792.93450574728</c:v>
                </c:pt>
              </c:numCache>
            </c:numRef>
          </c:val>
          <c:extLst xmlns:c16r2="http://schemas.microsoft.com/office/drawing/2015/06/chart">
            <c:ext xmlns:c16="http://schemas.microsoft.com/office/drawing/2014/chart" uri="{C3380CC4-5D6E-409C-BE32-E72D297353CC}">
              <c16:uniqueId val="{00000006-C592-4451-94D0-54E9FD63F3DE}"/>
            </c:ext>
          </c:extLst>
        </c:ser>
        <c:ser>
          <c:idx val="1"/>
          <c:order val="7"/>
          <c:tx>
            <c:strRef>
              <c:f>'4.14'!$U$24</c:f>
              <c:strCache>
                <c:ptCount val="1"/>
                <c:pt idx="0">
                  <c:v>Electric storage heater </c:v>
                </c:pt>
              </c:strCache>
            </c:strRef>
          </c:tx>
          <c:spPr>
            <a:solidFill>
              <a:srgbClr val="85FF71"/>
            </a:solidFill>
          </c:spPr>
          <c:invertIfNegative val="0"/>
          <c:cat>
            <c:numRef>
              <c:f>'4.14'!$V$8:$Z$8</c:f>
              <c:numCache>
                <c:formatCode>General</c:formatCode>
                <c:ptCount val="5"/>
                <c:pt idx="0">
                  <c:v>2017</c:v>
                </c:pt>
                <c:pt idx="1">
                  <c:v>2025</c:v>
                </c:pt>
                <c:pt idx="2">
                  <c:v>2030</c:v>
                </c:pt>
                <c:pt idx="3">
                  <c:v>2040</c:v>
                </c:pt>
                <c:pt idx="4">
                  <c:v>2050</c:v>
                </c:pt>
              </c:numCache>
            </c:numRef>
          </c:cat>
          <c:val>
            <c:numRef>
              <c:f>'4.14'!$V$24:$Z$24</c:f>
              <c:numCache>
                <c:formatCode>#,##0</c:formatCode>
                <c:ptCount val="5"/>
                <c:pt idx="0">
                  <c:v>2077074.1409487023</c:v>
                </c:pt>
                <c:pt idx="1">
                  <c:v>2268443.2139413254</c:v>
                </c:pt>
                <c:pt idx="2">
                  <c:v>2313711.2855629683</c:v>
                </c:pt>
                <c:pt idx="3">
                  <c:v>1883685.5446575803</c:v>
                </c:pt>
                <c:pt idx="4">
                  <c:v>1239171.127056981</c:v>
                </c:pt>
              </c:numCache>
            </c:numRef>
          </c:val>
          <c:extLst xmlns:c16r2="http://schemas.microsoft.com/office/drawing/2015/06/chart">
            <c:ext xmlns:c16="http://schemas.microsoft.com/office/drawing/2014/chart" uri="{C3380CC4-5D6E-409C-BE32-E72D297353CC}">
              <c16:uniqueId val="{00000007-C592-4451-94D0-54E9FD63F3DE}"/>
            </c:ext>
          </c:extLst>
        </c:ser>
        <c:ser>
          <c:idx val="4"/>
          <c:order val="8"/>
          <c:tx>
            <c:strRef>
              <c:f>'4.14'!$U$27</c:f>
              <c:strCache>
                <c:ptCount val="1"/>
                <c:pt idx="0">
                  <c:v>GSHP</c:v>
                </c:pt>
              </c:strCache>
            </c:strRef>
          </c:tx>
          <c:spPr>
            <a:solidFill>
              <a:srgbClr val="148A00"/>
            </a:solidFill>
          </c:spPr>
          <c:invertIfNegative val="0"/>
          <c:cat>
            <c:numRef>
              <c:f>'4.14'!$V$8:$Z$8</c:f>
              <c:numCache>
                <c:formatCode>General</c:formatCode>
                <c:ptCount val="5"/>
                <c:pt idx="0">
                  <c:v>2017</c:v>
                </c:pt>
                <c:pt idx="1">
                  <c:v>2025</c:v>
                </c:pt>
                <c:pt idx="2">
                  <c:v>2030</c:v>
                </c:pt>
                <c:pt idx="3">
                  <c:v>2040</c:v>
                </c:pt>
                <c:pt idx="4">
                  <c:v>2050</c:v>
                </c:pt>
              </c:numCache>
            </c:numRef>
          </c:cat>
          <c:val>
            <c:numRef>
              <c:f>'4.14'!$V$27:$Z$27</c:f>
              <c:numCache>
                <c:formatCode>#,##0</c:formatCode>
                <c:ptCount val="5"/>
                <c:pt idx="0">
                  <c:v>8658</c:v>
                </c:pt>
                <c:pt idx="1">
                  <c:v>86853.258465751569</c:v>
                </c:pt>
                <c:pt idx="2">
                  <c:v>164897.71327571973</c:v>
                </c:pt>
                <c:pt idx="3">
                  <c:v>262458.46853132494</c:v>
                </c:pt>
                <c:pt idx="4">
                  <c:v>279237.10844836105</c:v>
                </c:pt>
              </c:numCache>
            </c:numRef>
          </c:val>
          <c:extLst xmlns:c16r2="http://schemas.microsoft.com/office/drawing/2015/06/chart">
            <c:ext xmlns:c16="http://schemas.microsoft.com/office/drawing/2014/chart" uri="{C3380CC4-5D6E-409C-BE32-E72D297353CC}">
              <c16:uniqueId val="{00000008-C592-4451-94D0-54E9FD63F3DE}"/>
            </c:ext>
          </c:extLst>
        </c:ser>
        <c:ser>
          <c:idx val="0"/>
          <c:order val="9"/>
          <c:tx>
            <c:strRef>
              <c:f>'4.14'!$U$23</c:f>
              <c:strCache>
                <c:ptCount val="1"/>
                <c:pt idx="0">
                  <c:v>ASHP</c:v>
                </c:pt>
              </c:strCache>
            </c:strRef>
          </c:tx>
          <c:spPr>
            <a:solidFill>
              <a:srgbClr val="20E200"/>
            </a:solidFill>
          </c:spPr>
          <c:invertIfNegative val="0"/>
          <c:cat>
            <c:numRef>
              <c:f>'4.14'!$V$8:$Z$8</c:f>
              <c:numCache>
                <c:formatCode>General</c:formatCode>
                <c:ptCount val="5"/>
                <c:pt idx="0">
                  <c:v>2017</c:v>
                </c:pt>
                <c:pt idx="1">
                  <c:v>2025</c:v>
                </c:pt>
                <c:pt idx="2">
                  <c:v>2030</c:v>
                </c:pt>
                <c:pt idx="3">
                  <c:v>2040</c:v>
                </c:pt>
                <c:pt idx="4">
                  <c:v>2050</c:v>
                </c:pt>
              </c:numCache>
            </c:numRef>
          </c:cat>
          <c:val>
            <c:numRef>
              <c:f>'4.14'!$V$23:$Z$23</c:f>
              <c:numCache>
                <c:formatCode>#,##0</c:formatCode>
                <c:ptCount val="5"/>
                <c:pt idx="0">
                  <c:v>29339</c:v>
                </c:pt>
                <c:pt idx="1">
                  <c:v>873656.53330260399</c:v>
                </c:pt>
                <c:pt idx="2">
                  <c:v>2115329.9125544429</c:v>
                </c:pt>
                <c:pt idx="3">
                  <c:v>4419062.1474358039</c:v>
                </c:pt>
                <c:pt idx="4">
                  <c:v>6245283.637494822</c:v>
                </c:pt>
              </c:numCache>
            </c:numRef>
          </c:val>
          <c:extLst xmlns:c16r2="http://schemas.microsoft.com/office/drawing/2015/06/chart">
            <c:ext xmlns:c16="http://schemas.microsoft.com/office/drawing/2014/chart" uri="{C3380CC4-5D6E-409C-BE32-E72D297353CC}">
              <c16:uniqueId val="{00000009-C592-4451-94D0-54E9FD63F3DE}"/>
            </c:ext>
          </c:extLst>
        </c:ser>
        <c:ser>
          <c:idx val="8"/>
          <c:order val="10"/>
          <c:tx>
            <c:strRef>
              <c:f>'4.14'!$U$31</c:f>
              <c:strCache>
                <c:ptCount val="1"/>
                <c:pt idx="0">
                  <c:v>Hydrogen</c:v>
                </c:pt>
              </c:strCache>
            </c:strRef>
          </c:tx>
          <c:invertIfNegative val="0"/>
          <c:cat>
            <c:numRef>
              <c:f>'4.14'!$V$8:$Z$8</c:f>
              <c:numCache>
                <c:formatCode>General</c:formatCode>
                <c:ptCount val="5"/>
                <c:pt idx="0">
                  <c:v>2017</c:v>
                </c:pt>
                <c:pt idx="1">
                  <c:v>2025</c:v>
                </c:pt>
                <c:pt idx="2">
                  <c:v>2030</c:v>
                </c:pt>
                <c:pt idx="3">
                  <c:v>2040</c:v>
                </c:pt>
                <c:pt idx="4">
                  <c:v>2050</c:v>
                </c:pt>
              </c:numCache>
            </c:numRef>
          </c:cat>
          <c:val>
            <c:numRef>
              <c:f>'4.14'!$V$31:$Z$31</c:f>
              <c:numCache>
                <c:formatCode>#,##0</c:formatCode>
                <c:ptCount val="5"/>
                <c:pt idx="0">
                  <c:v>0</c:v>
                </c:pt>
                <c:pt idx="1">
                  <c:v>0</c:v>
                </c:pt>
                <c:pt idx="2">
                  <c:v>60000</c:v>
                </c:pt>
                <c:pt idx="3">
                  <c:v>4204000</c:v>
                </c:pt>
                <c:pt idx="4">
                  <c:v>10009090.90909091</c:v>
                </c:pt>
              </c:numCache>
            </c:numRef>
          </c:val>
          <c:extLst xmlns:c16r2="http://schemas.microsoft.com/office/drawing/2015/06/chart">
            <c:ext xmlns:c16="http://schemas.microsoft.com/office/drawing/2014/chart" uri="{C3380CC4-5D6E-409C-BE32-E72D297353CC}">
              <c16:uniqueId val="{0000000A-C592-4451-94D0-54E9FD63F3DE}"/>
            </c:ext>
          </c:extLst>
        </c:ser>
        <c:dLbls>
          <c:showLegendKey val="0"/>
          <c:showVal val="0"/>
          <c:showCatName val="0"/>
          <c:showSerName val="0"/>
          <c:showPercent val="0"/>
          <c:showBubbleSize val="0"/>
        </c:dLbls>
        <c:gapWidth val="150"/>
        <c:overlap val="100"/>
        <c:axId val="132936064"/>
        <c:axId val="132937600"/>
      </c:barChart>
      <c:catAx>
        <c:axId val="132936064"/>
        <c:scaling>
          <c:orientation val="minMax"/>
        </c:scaling>
        <c:delete val="0"/>
        <c:axPos val="b"/>
        <c:numFmt formatCode="General" sourceLinked="1"/>
        <c:majorTickMark val="out"/>
        <c:minorTickMark val="none"/>
        <c:tickLblPos val="nextTo"/>
        <c:crossAx val="132937600"/>
        <c:crosses val="autoZero"/>
        <c:auto val="1"/>
        <c:lblAlgn val="ctr"/>
        <c:lblOffset val="100"/>
        <c:noMultiLvlLbl val="0"/>
      </c:catAx>
      <c:valAx>
        <c:axId val="132937600"/>
        <c:scaling>
          <c:orientation val="minMax"/>
          <c:max val="45000000"/>
        </c:scaling>
        <c:delete val="0"/>
        <c:axPos val="l"/>
        <c:majorGridlines>
          <c:spPr>
            <a:ln>
              <a:solidFill>
                <a:schemeClr val="bg1">
                  <a:lumMod val="75000"/>
                </a:schemeClr>
              </a:solidFill>
            </a:ln>
          </c:spPr>
        </c:majorGridlines>
        <c:title>
          <c:tx>
            <c:rich>
              <a:bodyPr rot="-5400000" vert="horz"/>
              <a:lstStyle/>
              <a:p>
                <a:pPr>
                  <a:defRPr/>
                </a:pPr>
                <a:r>
                  <a:rPr lang="en-US"/>
                  <a:t>Number of installations per heating technology</a:t>
                </a:r>
              </a:p>
            </c:rich>
          </c:tx>
          <c:layout>
            <c:manualLayout>
              <c:xMode val="edge"/>
              <c:yMode val="edge"/>
              <c:x val="2.0905390606629347E-2"/>
              <c:y val="0.18392421525729952"/>
            </c:manualLayout>
          </c:layout>
          <c:overlay val="0"/>
        </c:title>
        <c:numFmt formatCode="#,##0" sourceLinked="1"/>
        <c:majorTickMark val="out"/>
        <c:minorTickMark val="none"/>
        <c:tickLblPos val="nextTo"/>
        <c:crossAx val="132936064"/>
        <c:crosses val="autoZero"/>
        <c:crossBetween val="between"/>
        <c:dispUnits>
          <c:builtInUnit val="millions"/>
          <c:dispUnitsLbl/>
        </c:dispUnits>
      </c:valAx>
      <c:spPr>
        <a:noFill/>
      </c:spPr>
    </c:plotArea>
    <c:legend>
      <c:legendPos val="b"/>
      <c:layout>
        <c:manualLayout>
          <c:xMode val="edge"/>
          <c:yMode val="edge"/>
          <c:x val="0.10333834962192992"/>
          <c:y val="0.82370799923634974"/>
          <c:w val="0.83703576224959175"/>
          <c:h val="0.15810757922871324"/>
        </c:manualLayout>
      </c:layout>
      <c:overlay val="0"/>
    </c:legend>
    <c:plotVisOnly val="1"/>
    <c:dispBlanksAs val="gap"/>
    <c:showDLblsOverMax val="0"/>
  </c:chart>
  <c:spPr>
    <a:noFill/>
    <a:ln>
      <a:noFill/>
    </a:ln>
  </c:spPr>
  <c:txPr>
    <a:bodyPr/>
    <a:lstStyle/>
    <a:p>
      <a:pPr>
        <a:defRPr sz="1100"/>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20081267496777E-2"/>
          <c:y val="3.5380740236323177E-2"/>
          <c:w val="0.84196367095838265"/>
          <c:h val="0.72413086154165884"/>
        </c:manualLayout>
      </c:layout>
      <c:barChart>
        <c:barDir val="col"/>
        <c:grouping val="stacked"/>
        <c:varyColors val="0"/>
        <c:ser>
          <c:idx val="7"/>
          <c:order val="0"/>
          <c:tx>
            <c:strRef>
              <c:f>'4.14'!$U$44</c:f>
              <c:strCache>
                <c:ptCount val="1"/>
                <c:pt idx="0">
                  <c:v>Oil boilers</c:v>
                </c:pt>
              </c:strCache>
            </c:strRef>
          </c:tx>
          <c:spPr>
            <a:solidFill>
              <a:srgbClr val="DA0000"/>
            </a:solidFill>
          </c:spPr>
          <c:invertIfNegative val="0"/>
          <c:cat>
            <c:numRef>
              <c:f>'4.14'!$V$22:$Z$22</c:f>
              <c:numCache>
                <c:formatCode>General</c:formatCode>
                <c:ptCount val="5"/>
                <c:pt idx="0">
                  <c:v>2017</c:v>
                </c:pt>
                <c:pt idx="1">
                  <c:v>2025</c:v>
                </c:pt>
                <c:pt idx="2">
                  <c:v>2030</c:v>
                </c:pt>
                <c:pt idx="3">
                  <c:v>2040</c:v>
                </c:pt>
                <c:pt idx="4">
                  <c:v>2050</c:v>
                </c:pt>
              </c:numCache>
            </c:numRef>
          </c:cat>
          <c:val>
            <c:numRef>
              <c:f>'4.14'!$V$44:$Z$44</c:f>
              <c:numCache>
                <c:formatCode>#,##0</c:formatCode>
                <c:ptCount val="5"/>
                <c:pt idx="0">
                  <c:v>3328872.8137042378</c:v>
                </c:pt>
                <c:pt idx="1">
                  <c:v>3311430.3721694415</c:v>
                </c:pt>
                <c:pt idx="2">
                  <c:v>3138997.3237869064</c:v>
                </c:pt>
                <c:pt idx="3">
                  <c:v>2552725.9023400466</c:v>
                </c:pt>
                <c:pt idx="4">
                  <c:v>2250731.4472182938</c:v>
                </c:pt>
              </c:numCache>
            </c:numRef>
          </c:val>
          <c:extLst xmlns:c16r2="http://schemas.microsoft.com/office/drawing/2015/06/chart">
            <c:ext xmlns:c16="http://schemas.microsoft.com/office/drawing/2014/chart" uri="{C3380CC4-5D6E-409C-BE32-E72D297353CC}">
              <c16:uniqueId val="{00000000-C592-4451-94D0-54E9FD63F3DE}"/>
            </c:ext>
          </c:extLst>
        </c:ser>
        <c:ser>
          <c:idx val="2"/>
          <c:order val="1"/>
          <c:tx>
            <c:strRef>
              <c:f>'4.14'!$U$39</c:f>
              <c:strCache>
                <c:ptCount val="1"/>
                <c:pt idx="0">
                  <c:v>Gas boiler</c:v>
                </c:pt>
              </c:strCache>
            </c:strRef>
          </c:tx>
          <c:spPr>
            <a:solidFill>
              <a:srgbClr val="F01902"/>
            </a:solidFill>
          </c:spPr>
          <c:invertIfNegative val="0"/>
          <c:cat>
            <c:numRef>
              <c:f>'4.14'!$V$22:$Z$22</c:f>
              <c:numCache>
                <c:formatCode>General</c:formatCode>
                <c:ptCount val="5"/>
                <c:pt idx="0">
                  <c:v>2017</c:v>
                </c:pt>
                <c:pt idx="1">
                  <c:v>2025</c:v>
                </c:pt>
                <c:pt idx="2">
                  <c:v>2030</c:v>
                </c:pt>
                <c:pt idx="3">
                  <c:v>2040</c:v>
                </c:pt>
                <c:pt idx="4">
                  <c:v>2050</c:v>
                </c:pt>
              </c:numCache>
            </c:numRef>
          </c:cat>
          <c:val>
            <c:numRef>
              <c:f>'4.14'!$V$39:$Z$39</c:f>
              <c:numCache>
                <c:formatCode>#,##0</c:formatCode>
                <c:ptCount val="5"/>
                <c:pt idx="0">
                  <c:v>21933029.327937491</c:v>
                </c:pt>
                <c:pt idx="1">
                  <c:v>22675733.518377062</c:v>
                </c:pt>
                <c:pt idx="2">
                  <c:v>22934318.927419417</c:v>
                </c:pt>
                <c:pt idx="3">
                  <c:v>22461141.901977748</c:v>
                </c:pt>
                <c:pt idx="4">
                  <c:v>21766925.273904607</c:v>
                </c:pt>
              </c:numCache>
            </c:numRef>
          </c:val>
          <c:extLst xmlns:c16r2="http://schemas.microsoft.com/office/drawing/2015/06/chart">
            <c:ext xmlns:c16="http://schemas.microsoft.com/office/drawing/2014/chart" uri="{C3380CC4-5D6E-409C-BE32-E72D297353CC}">
              <c16:uniqueId val="{00000001-C592-4451-94D0-54E9FD63F3DE}"/>
            </c:ext>
          </c:extLst>
        </c:ser>
        <c:ser>
          <c:idx val="5"/>
          <c:order val="2"/>
          <c:tx>
            <c:strRef>
              <c:f>'4.14'!$U$42</c:f>
              <c:strCache>
                <c:ptCount val="1"/>
                <c:pt idx="0">
                  <c:v>Hybrid heat pump gas boiler</c:v>
                </c:pt>
              </c:strCache>
            </c:strRef>
          </c:tx>
          <c:spPr>
            <a:solidFill>
              <a:srgbClr val="FEB7B0"/>
            </a:solidFill>
          </c:spPr>
          <c:invertIfNegative val="0"/>
          <c:cat>
            <c:numRef>
              <c:f>'4.14'!$V$22:$Z$22</c:f>
              <c:numCache>
                <c:formatCode>General</c:formatCode>
                <c:ptCount val="5"/>
                <c:pt idx="0">
                  <c:v>2017</c:v>
                </c:pt>
                <c:pt idx="1">
                  <c:v>2025</c:v>
                </c:pt>
                <c:pt idx="2">
                  <c:v>2030</c:v>
                </c:pt>
                <c:pt idx="3">
                  <c:v>2040</c:v>
                </c:pt>
                <c:pt idx="4">
                  <c:v>2050</c:v>
                </c:pt>
              </c:numCache>
            </c:numRef>
          </c:cat>
          <c:val>
            <c:numRef>
              <c:f>'4.14'!$V$42:$Z$42</c:f>
              <c:numCache>
                <c:formatCode>#,##0</c:formatCode>
                <c:ptCount val="5"/>
                <c:pt idx="0">
                  <c:v>0</c:v>
                </c:pt>
                <c:pt idx="1">
                  <c:v>28102.343972388669</c:v>
                </c:pt>
                <c:pt idx="2">
                  <c:v>75330.573632307089</c:v>
                </c:pt>
                <c:pt idx="3">
                  <c:v>520082.24964593764</c:v>
                </c:pt>
                <c:pt idx="4">
                  <c:v>1099582.4717392789</c:v>
                </c:pt>
              </c:numCache>
            </c:numRef>
          </c:val>
          <c:extLst xmlns:c16r2="http://schemas.microsoft.com/office/drawing/2015/06/chart">
            <c:ext xmlns:c16="http://schemas.microsoft.com/office/drawing/2014/chart" uri="{C3380CC4-5D6E-409C-BE32-E72D297353CC}">
              <c16:uniqueId val="{00000002-C592-4451-94D0-54E9FD63F3DE}"/>
            </c:ext>
          </c:extLst>
        </c:ser>
        <c:ser>
          <c:idx val="10"/>
          <c:order val="3"/>
          <c:tx>
            <c:strRef>
              <c:f>'4.14'!$U$47</c:f>
              <c:strCache>
                <c:ptCount val="1"/>
                <c:pt idx="0">
                  <c:v>Bio-LPG</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'4.14'!$U$47:$Z$47</c:f>
              <c:numCache>
                <c:formatCode>#,##0</c:formatCode>
                <c:ptCount val="6"/>
                <c:pt idx="0" formatCode="General">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3-C592-4451-94D0-54E9FD63F3DE}"/>
            </c:ext>
          </c:extLst>
        </c:ser>
        <c:ser>
          <c:idx val="3"/>
          <c:order val="4"/>
          <c:tx>
            <c:strRef>
              <c:f>'4.14'!$U$40</c:f>
              <c:strCache>
                <c:ptCount val="1"/>
                <c:pt idx="0">
                  <c:v>Gas heat pump absorption</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'4.14'!$V$40:$Z$40</c:f>
              <c:numCache>
                <c:formatCode>#,##0</c:formatCode>
                <c:ptCount val="5"/>
                <c:pt idx="0">
                  <c:v>0</c:v>
                </c:pt>
                <c:pt idx="1">
                  <c:v>2386.1223034980048</c:v>
                </c:pt>
                <c:pt idx="2">
                  <c:v>15856.629352481097</c:v>
                </c:pt>
                <c:pt idx="3">
                  <c:v>75984.620293654807</c:v>
                </c:pt>
                <c:pt idx="4">
                  <c:v>136572.07927416373</c:v>
                </c:pt>
              </c:numCache>
            </c:numRef>
          </c:val>
          <c:extLst xmlns:c16r2="http://schemas.microsoft.com/office/drawing/2015/06/chart">
            <c:ext xmlns:c16="http://schemas.microsoft.com/office/drawing/2014/chart" uri="{C3380CC4-5D6E-409C-BE32-E72D297353CC}">
              <c16:uniqueId val="{00000004-C592-4451-94D0-54E9FD63F3DE}"/>
            </c:ext>
          </c:extLst>
        </c:ser>
        <c:ser>
          <c:idx val="9"/>
          <c:order val="5"/>
          <c:tx>
            <c:strRef>
              <c:f>'4.14'!$U$46</c:f>
              <c:strCache>
                <c:ptCount val="1"/>
                <c:pt idx="0">
                  <c:v>District Heat</c:v>
                </c:pt>
              </c:strCache>
            </c:strRef>
          </c:tx>
          <c:spPr>
            <a:solidFill>
              <a:srgbClr val="DEFFD9"/>
            </a:solidFill>
          </c:spPr>
          <c:invertIfNegative val="0"/>
          <c:cat>
            <c:numRef>
              <c:f>'4.14'!$V$22:$Z$22</c:f>
              <c:numCache>
                <c:formatCode>General</c:formatCode>
                <c:ptCount val="5"/>
                <c:pt idx="0">
                  <c:v>2017</c:v>
                </c:pt>
                <c:pt idx="1">
                  <c:v>2025</c:v>
                </c:pt>
                <c:pt idx="2">
                  <c:v>2030</c:v>
                </c:pt>
                <c:pt idx="3">
                  <c:v>2040</c:v>
                </c:pt>
                <c:pt idx="4">
                  <c:v>2050</c:v>
                </c:pt>
              </c:numCache>
            </c:numRef>
          </c:cat>
          <c:val>
            <c:numRef>
              <c:f>'4.14'!$V$46:$Z$46</c:f>
              <c:numCache>
                <c:formatCode>#,##0</c:formatCode>
                <c:ptCount val="5"/>
                <c:pt idx="0">
                  <c:v>450000</c:v>
                </c:pt>
                <c:pt idx="1">
                  <c:v>608352.90853040991</c:v>
                </c:pt>
                <c:pt idx="2">
                  <c:v>716995.55843303283</c:v>
                </c:pt>
                <c:pt idx="3">
                  <c:v>944813.63376495137</c:v>
                </c:pt>
                <c:pt idx="4">
                  <c:v>1148284.2388551773</c:v>
                </c:pt>
              </c:numCache>
            </c:numRef>
          </c:val>
          <c:extLst xmlns:c16r2="http://schemas.microsoft.com/office/drawing/2015/06/chart">
            <c:ext xmlns:c16="http://schemas.microsoft.com/office/drawing/2014/chart" uri="{C3380CC4-5D6E-409C-BE32-E72D297353CC}">
              <c16:uniqueId val="{00000005-C592-4451-94D0-54E9FD63F3DE}"/>
            </c:ext>
          </c:extLst>
        </c:ser>
        <c:ser>
          <c:idx val="6"/>
          <c:order val="6"/>
          <c:tx>
            <c:strRef>
              <c:f>'4.14'!$U$43</c:f>
              <c:strCache>
                <c:ptCount val="1"/>
                <c:pt idx="0">
                  <c:v>Micro-CHPs (inc Fuel Cells)</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'4.14'!$U$43:$Z$43</c:f>
              <c:numCache>
                <c:formatCode>#,##0</c:formatCode>
                <c:ptCount val="6"/>
                <c:pt idx="0" formatCode="General">
                  <c:v>0</c:v>
                </c:pt>
                <c:pt idx="1">
                  <c:v>1002.6929514615929</c:v>
                </c:pt>
                <c:pt idx="2">
                  <c:v>8951.947695742103</c:v>
                </c:pt>
                <c:pt idx="3">
                  <c:v>18864.754410685644</c:v>
                </c:pt>
                <c:pt idx="4">
                  <c:v>89716.969640406707</c:v>
                </c:pt>
                <c:pt idx="5">
                  <c:v>156196.69971928286</c:v>
                </c:pt>
              </c:numCache>
            </c:numRef>
          </c:val>
          <c:extLst xmlns:c16r2="http://schemas.microsoft.com/office/drawing/2015/06/chart">
            <c:ext xmlns:c16="http://schemas.microsoft.com/office/drawing/2014/chart" uri="{C3380CC4-5D6E-409C-BE32-E72D297353CC}">
              <c16:uniqueId val="{00000006-C592-4451-94D0-54E9FD63F3DE}"/>
            </c:ext>
          </c:extLst>
        </c:ser>
        <c:ser>
          <c:idx val="1"/>
          <c:order val="7"/>
          <c:tx>
            <c:strRef>
              <c:f>'4.14'!$U$38</c:f>
              <c:strCache>
                <c:ptCount val="1"/>
                <c:pt idx="0">
                  <c:v>Electric storage heater </c:v>
                </c:pt>
              </c:strCache>
            </c:strRef>
          </c:tx>
          <c:spPr>
            <a:solidFill>
              <a:srgbClr val="85FF71"/>
            </a:solidFill>
          </c:spPr>
          <c:invertIfNegative val="0"/>
          <c:cat>
            <c:numRef>
              <c:f>'4.14'!$V$22:$Z$22</c:f>
              <c:numCache>
                <c:formatCode>General</c:formatCode>
                <c:ptCount val="5"/>
                <c:pt idx="0">
                  <c:v>2017</c:v>
                </c:pt>
                <c:pt idx="1">
                  <c:v>2025</c:v>
                </c:pt>
                <c:pt idx="2">
                  <c:v>2030</c:v>
                </c:pt>
                <c:pt idx="3">
                  <c:v>2040</c:v>
                </c:pt>
                <c:pt idx="4">
                  <c:v>2050</c:v>
                </c:pt>
              </c:numCache>
            </c:numRef>
          </c:cat>
          <c:val>
            <c:numRef>
              <c:f>'4.14'!$V$38:$Z$38</c:f>
              <c:numCache>
                <c:formatCode>#,##0</c:formatCode>
                <c:ptCount val="5"/>
                <c:pt idx="0">
                  <c:v>2077074.1409487023</c:v>
                </c:pt>
                <c:pt idx="1">
                  <c:v>2344299.5783065851</c:v>
                </c:pt>
                <c:pt idx="2">
                  <c:v>2461321.5397898513</c:v>
                </c:pt>
                <c:pt idx="3">
                  <c:v>2596238.5781698623</c:v>
                </c:pt>
                <c:pt idx="4">
                  <c:v>2683107.5234886226</c:v>
                </c:pt>
              </c:numCache>
            </c:numRef>
          </c:val>
          <c:extLst xmlns:c16r2="http://schemas.microsoft.com/office/drawing/2015/06/chart">
            <c:ext xmlns:c16="http://schemas.microsoft.com/office/drawing/2014/chart" uri="{C3380CC4-5D6E-409C-BE32-E72D297353CC}">
              <c16:uniqueId val="{00000007-C592-4451-94D0-54E9FD63F3DE}"/>
            </c:ext>
          </c:extLst>
        </c:ser>
        <c:ser>
          <c:idx val="4"/>
          <c:order val="8"/>
          <c:tx>
            <c:strRef>
              <c:f>'4.14'!$U$41</c:f>
              <c:strCache>
                <c:ptCount val="1"/>
                <c:pt idx="0">
                  <c:v>GSHP</c:v>
                </c:pt>
              </c:strCache>
            </c:strRef>
          </c:tx>
          <c:spPr>
            <a:solidFill>
              <a:srgbClr val="148A00"/>
            </a:solidFill>
          </c:spPr>
          <c:invertIfNegative val="0"/>
          <c:cat>
            <c:numRef>
              <c:f>'4.14'!$V$22:$Z$22</c:f>
              <c:numCache>
                <c:formatCode>General</c:formatCode>
                <c:ptCount val="5"/>
                <c:pt idx="0">
                  <c:v>2017</c:v>
                </c:pt>
                <c:pt idx="1">
                  <c:v>2025</c:v>
                </c:pt>
                <c:pt idx="2">
                  <c:v>2030</c:v>
                </c:pt>
                <c:pt idx="3">
                  <c:v>2040</c:v>
                </c:pt>
                <c:pt idx="4">
                  <c:v>2050</c:v>
                </c:pt>
              </c:numCache>
            </c:numRef>
          </c:cat>
          <c:val>
            <c:numRef>
              <c:f>'4.14'!$V$41:$Z$41</c:f>
              <c:numCache>
                <c:formatCode>#,##0</c:formatCode>
                <c:ptCount val="5"/>
                <c:pt idx="0">
                  <c:v>8658</c:v>
                </c:pt>
                <c:pt idx="1">
                  <c:v>45435.59224378287</c:v>
                </c:pt>
                <c:pt idx="2">
                  <c:v>137672.0045408326</c:v>
                </c:pt>
                <c:pt idx="3">
                  <c:v>299450.24046089593</c:v>
                </c:pt>
                <c:pt idx="4">
                  <c:v>369674.15790635208</c:v>
                </c:pt>
              </c:numCache>
            </c:numRef>
          </c:val>
          <c:extLst xmlns:c16r2="http://schemas.microsoft.com/office/drawing/2015/06/chart">
            <c:ext xmlns:c16="http://schemas.microsoft.com/office/drawing/2014/chart" uri="{C3380CC4-5D6E-409C-BE32-E72D297353CC}">
              <c16:uniqueId val="{00000008-C592-4451-94D0-54E9FD63F3DE}"/>
            </c:ext>
          </c:extLst>
        </c:ser>
        <c:ser>
          <c:idx val="0"/>
          <c:order val="9"/>
          <c:tx>
            <c:strRef>
              <c:f>'4.14'!$U$37</c:f>
              <c:strCache>
                <c:ptCount val="1"/>
                <c:pt idx="0">
                  <c:v>ASHP</c:v>
                </c:pt>
              </c:strCache>
            </c:strRef>
          </c:tx>
          <c:spPr>
            <a:solidFill>
              <a:srgbClr val="20E200"/>
            </a:solidFill>
          </c:spPr>
          <c:invertIfNegative val="0"/>
          <c:cat>
            <c:numRef>
              <c:f>'4.14'!$V$22:$Z$22</c:f>
              <c:numCache>
                <c:formatCode>General</c:formatCode>
                <c:ptCount val="5"/>
                <c:pt idx="0">
                  <c:v>2017</c:v>
                </c:pt>
                <c:pt idx="1">
                  <c:v>2025</c:v>
                </c:pt>
                <c:pt idx="2">
                  <c:v>2030</c:v>
                </c:pt>
                <c:pt idx="3">
                  <c:v>2040</c:v>
                </c:pt>
                <c:pt idx="4">
                  <c:v>2050</c:v>
                </c:pt>
              </c:numCache>
            </c:numRef>
          </c:cat>
          <c:val>
            <c:numRef>
              <c:f>'4.14'!$V$37:$Z$37</c:f>
              <c:numCache>
                <c:formatCode>#,##0</c:formatCode>
                <c:ptCount val="5"/>
                <c:pt idx="0">
                  <c:v>29339</c:v>
                </c:pt>
                <c:pt idx="1">
                  <c:v>110847.16702182083</c:v>
                </c:pt>
                <c:pt idx="2">
                  <c:v>253581.2392552128</c:v>
                </c:pt>
                <c:pt idx="3">
                  <c:v>1138688.2097073069</c:v>
                </c:pt>
                <c:pt idx="4">
                  <c:v>1802043.6291302135</c:v>
                </c:pt>
              </c:numCache>
            </c:numRef>
          </c:val>
          <c:extLst xmlns:c16r2="http://schemas.microsoft.com/office/drawing/2015/06/chart">
            <c:ext xmlns:c16="http://schemas.microsoft.com/office/drawing/2014/chart" uri="{C3380CC4-5D6E-409C-BE32-E72D297353CC}">
              <c16:uniqueId val="{00000009-C592-4451-94D0-54E9FD63F3DE}"/>
            </c:ext>
          </c:extLst>
        </c:ser>
        <c:ser>
          <c:idx val="8"/>
          <c:order val="10"/>
          <c:tx>
            <c:strRef>
              <c:f>'4.14'!$U$45</c:f>
              <c:strCache>
                <c:ptCount val="1"/>
                <c:pt idx="0">
                  <c:v>Hydrogen</c:v>
                </c:pt>
              </c:strCache>
            </c:strRef>
          </c:tx>
          <c:invertIfNegative val="0"/>
          <c:cat>
            <c:numRef>
              <c:f>'4.14'!$V$22:$Z$22</c:f>
              <c:numCache>
                <c:formatCode>General</c:formatCode>
                <c:ptCount val="5"/>
                <c:pt idx="0">
                  <c:v>2017</c:v>
                </c:pt>
                <c:pt idx="1">
                  <c:v>2025</c:v>
                </c:pt>
                <c:pt idx="2">
                  <c:v>2030</c:v>
                </c:pt>
                <c:pt idx="3">
                  <c:v>2040</c:v>
                </c:pt>
                <c:pt idx="4">
                  <c:v>2050</c:v>
                </c:pt>
              </c:numCache>
            </c:numRef>
          </c:cat>
          <c:val>
            <c:numRef>
              <c:f>'4.14'!$V$45:$Z$45</c:f>
              <c:numCache>
                <c:formatCode>#,##0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A-C592-4451-94D0-54E9FD63F3DE}"/>
            </c:ext>
          </c:extLst>
        </c:ser>
        <c:dLbls>
          <c:showLegendKey val="0"/>
          <c:showVal val="0"/>
          <c:showCatName val="0"/>
          <c:showSerName val="0"/>
          <c:showPercent val="0"/>
          <c:showBubbleSize val="0"/>
        </c:dLbls>
        <c:gapWidth val="150"/>
        <c:overlap val="100"/>
        <c:axId val="133388928"/>
        <c:axId val="133403008"/>
      </c:barChart>
      <c:catAx>
        <c:axId val="133388928"/>
        <c:scaling>
          <c:orientation val="minMax"/>
        </c:scaling>
        <c:delete val="0"/>
        <c:axPos val="b"/>
        <c:numFmt formatCode="General" sourceLinked="1"/>
        <c:majorTickMark val="out"/>
        <c:minorTickMark val="none"/>
        <c:tickLblPos val="nextTo"/>
        <c:crossAx val="133403008"/>
        <c:crosses val="autoZero"/>
        <c:auto val="1"/>
        <c:lblAlgn val="ctr"/>
        <c:lblOffset val="100"/>
        <c:noMultiLvlLbl val="0"/>
      </c:catAx>
      <c:valAx>
        <c:axId val="133403008"/>
        <c:scaling>
          <c:orientation val="minMax"/>
          <c:max val="45000000"/>
        </c:scaling>
        <c:delete val="0"/>
        <c:axPos val="l"/>
        <c:majorGridlines>
          <c:spPr>
            <a:ln>
              <a:solidFill>
                <a:schemeClr val="bg1">
                  <a:lumMod val="75000"/>
                </a:schemeClr>
              </a:solidFill>
            </a:ln>
          </c:spPr>
        </c:majorGridlines>
        <c:title>
          <c:tx>
            <c:rich>
              <a:bodyPr rot="-5400000" vert="horz"/>
              <a:lstStyle/>
              <a:p>
                <a:pPr>
                  <a:defRPr/>
                </a:pPr>
                <a:r>
                  <a:rPr lang="en-US"/>
                  <a:t>Number of installations per heating technology</a:t>
                </a:r>
              </a:p>
            </c:rich>
          </c:tx>
          <c:layout>
            <c:manualLayout>
              <c:xMode val="edge"/>
              <c:yMode val="edge"/>
              <c:x val="2.0905390606629347E-2"/>
              <c:y val="0.18392421525729952"/>
            </c:manualLayout>
          </c:layout>
          <c:overlay val="0"/>
        </c:title>
        <c:numFmt formatCode="#,##0" sourceLinked="1"/>
        <c:majorTickMark val="out"/>
        <c:minorTickMark val="none"/>
        <c:tickLblPos val="nextTo"/>
        <c:crossAx val="133388928"/>
        <c:crosses val="autoZero"/>
        <c:crossBetween val="between"/>
        <c:dispUnits>
          <c:builtInUnit val="millions"/>
          <c:dispUnitsLbl/>
        </c:dispUnits>
      </c:valAx>
      <c:spPr>
        <a:noFill/>
      </c:spPr>
    </c:plotArea>
    <c:legend>
      <c:legendPos val="b"/>
      <c:layout>
        <c:manualLayout>
          <c:xMode val="edge"/>
          <c:yMode val="edge"/>
          <c:x val="9.686242940067781E-2"/>
          <c:y val="0.8267387361588393"/>
          <c:w val="0.84189270241553094"/>
          <c:h val="0.15507684230622379"/>
        </c:manualLayout>
      </c:layout>
      <c:overlay val="0"/>
    </c:legend>
    <c:plotVisOnly val="1"/>
    <c:dispBlanksAs val="gap"/>
    <c:showDLblsOverMax val="0"/>
  </c:chart>
  <c:spPr>
    <a:noFill/>
    <a:ln>
      <a:noFill/>
    </a:ln>
  </c:spPr>
  <c:txPr>
    <a:bodyPr/>
    <a:lstStyle/>
    <a:p>
      <a:pPr>
        <a:defRPr sz="1100"/>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996761716601739E-2"/>
          <c:y val="6.4391943489881628E-2"/>
          <c:w val="0.87322867614468891"/>
          <c:h val="0.7741984058801068"/>
        </c:manualLayout>
      </c:layout>
      <c:lineChart>
        <c:grouping val="standard"/>
        <c:varyColors val="0"/>
        <c:ser>
          <c:idx val="4"/>
          <c:order val="0"/>
          <c:tx>
            <c:strRef>
              <c:f>'4.15'!$N$8</c:f>
              <c:strCache>
                <c:ptCount val="1"/>
                <c:pt idx="0">
                  <c:v>History</c:v>
                </c:pt>
              </c:strCache>
            </c:strRef>
          </c:tx>
          <c:spPr>
            <a:ln>
              <a:solidFill>
                <a:schemeClr val="tx1"/>
              </a:solidFill>
            </a:ln>
          </c:spPr>
          <c:marker>
            <c:symbol val="none"/>
          </c:marker>
          <c:cat>
            <c:numRef>
              <c:f>'4.15'!$O$7:$BH$7</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'4.15'!$O$8:$AA$8</c:f>
              <c:numCache>
                <c:formatCode>#,##0.0</c:formatCode>
                <c:ptCount val="13"/>
                <c:pt idx="0">
                  <c:v>404.89873718935735</c:v>
                </c:pt>
                <c:pt idx="1">
                  <c:v>393.02466038310178</c:v>
                </c:pt>
                <c:pt idx="2">
                  <c:v>380.45000215580751</c:v>
                </c:pt>
                <c:pt idx="3">
                  <c:v>377.26437456569874</c:v>
                </c:pt>
                <c:pt idx="4">
                  <c:v>351.1255929138693</c:v>
                </c:pt>
                <c:pt idx="5">
                  <c:v>358.82877630645993</c:v>
                </c:pt>
                <c:pt idx="6">
                  <c:v>343.01332008077338</c:v>
                </c:pt>
                <c:pt idx="7">
                  <c:v>343.10800769848817</c:v>
                </c:pt>
                <c:pt idx="8">
                  <c:v>337.34285969539218</c:v>
                </c:pt>
                <c:pt idx="9">
                  <c:v>321.52767363261569</c:v>
                </c:pt>
                <c:pt idx="10">
                  <c:v>326.85581143836276</c:v>
                </c:pt>
                <c:pt idx="11">
                  <c:v>332.6187755139664</c:v>
                </c:pt>
                <c:pt idx="12">
                  <c:v>331.91399999999999</c:v>
                </c:pt>
              </c:numCache>
            </c:numRef>
          </c:val>
          <c:smooth val="0"/>
          <c:extLst xmlns:c16r2="http://schemas.microsoft.com/office/drawing/2015/06/chart">
            <c:ext xmlns:c16="http://schemas.microsoft.com/office/drawing/2014/chart" uri="{C3380CC4-5D6E-409C-BE32-E72D297353CC}">
              <c16:uniqueId val="{00000004-9722-4FB0-8FD1-4C7FB7F8686E}"/>
            </c:ext>
          </c:extLst>
        </c:ser>
        <c:ser>
          <c:idx val="0"/>
          <c:order val="1"/>
          <c:tx>
            <c:strRef>
              <c:f>'4.15'!$N$9</c:f>
              <c:strCache>
                <c:ptCount val="1"/>
                <c:pt idx="0">
                  <c:v>Community Renewables</c:v>
                </c:pt>
              </c:strCache>
            </c:strRef>
          </c:tx>
          <c:spPr>
            <a:ln>
              <a:solidFill>
                <a:srgbClr val="E64097"/>
              </a:solidFill>
            </a:ln>
          </c:spPr>
          <c:marker>
            <c:symbol val="none"/>
          </c:marker>
          <c:cat>
            <c:numRef>
              <c:f>'4.15'!$O$7:$BH$7</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'4.15'!$O$9:$BH$9</c:f>
              <c:numCache>
                <c:formatCode>#,##0.0</c:formatCode>
                <c:ptCount val="46"/>
                <c:pt idx="12">
                  <c:v>331.91399999999999</c:v>
                </c:pt>
                <c:pt idx="13">
                  <c:v>326.31700000000001</c:v>
                </c:pt>
                <c:pt idx="14">
                  <c:v>320.29199999999997</c:v>
                </c:pt>
                <c:pt idx="15">
                  <c:v>314.52799999999996</c:v>
                </c:pt>
                <c:pt idx="16">
                  <c:v>307.13900000000001</c:v>
                </c:pt>
                <c:pt idx="17">
                  <c:v>299.84199999999993</c:v>
                </c:pt>
                <c:pt idx="18">
                  <c:v>293.21699999999998</c:v>
                </c:pt>
                <c:pt idx="19">
                  <c:v>285.60599999999999</c:v>
                </c:pt>
                <c:pt idx="20">
                  <c:v>278.14100000000002</c:v>
                </c:pt>
                <c:pt idx="21">
                  <c:v>270.565</c:v>
                </c:pt>
                <c:pt idx="22">
                  <c:v>263.59399999999994</c:v>
                </c:pt>
                <c:pt idx="23">
                  <c:v>257.13499999999999</c:v>
                </c:pt>
                <c:pt idx="24">
                  <c:v>247.53799999999995</c:v>
                </c:pt>
                <c:pt idx="25">
                  <c:v>239.23299999999998</c:v>
                </c:pt>
                <c:pt idx="26">
                  <c:v>230.63500000000002</c:v>
                </c:pt>
                <c:pt idx="27">
                  <c:v>222.29499999999999</c:v>
                </c:pt>
                <c:pt idx="28">
                  <c:v>213.46800000000002</c:v>
                </c:pt>
                <c:pt idx="29">
                  <c:v>205.26900000000001</c:v>
                </c:pt>
                <c:pt idx="30">
                  <c:v>198.01300000000001</c:v>
                </c:pt>
                <c:pt idx="31">
                  <c:v>190.50800000000004</c:v>
                </c:pt>
                <c:pt idx="32">
                  <c:v>182.66799999999998</c:v>
                </c:pt>
                <c:pt idx="33">
                  <c:v>175.96100000000001</c:v>
                </c:pt>
                <c:pt idx="34">
                  <c:v>168.001</c:v>
                </c:pt>
                <c:pt idx="35">
                  <c:v>158.72800000000004</c:v>
                </c:pt>
                <c:pt idx="36">
                  <c:v>150.57300000000001</c:v>
                </c:pt>
                <c:pt idx="37">
                  <c:v>142.93</c:v>
                </c:pt>
                <c:pt idx="38">
                  <c:v>136.18</c:v>
                </c:pt>
                <c:pt idx="39">
                  <c:v>125.95699999999999</c:v>
                </c:pt>
                <c:pt idx="40">
                  <c:v>117.78700000000002</c:v>
                </c:pt>
                <c:pt idx="41">
                  <c:v>110.28700000000001</c:v>
                </c:pt>
                <c:pt idx="42">
                  <c:v>100.63500000000001</c:v>
                </c:pt>
                <c:pt idx="43">
                  <c:v>92.550000000000011</c:v>
                </c:pt>
                <c:pt idx="44">
                  <c:v>85.162000000000006</c:v>
                </c:pt>
                <c:pt idx="45">
                  <c:v>77.011999999999986</c:v>
                </c:pt>
              </c:numCache>
            </c:numRef>
          </c:val>
          <c:smooth val="0"/>
          <c:extLst xmlns:c16r2="http://schemas.microsoft.com/office/drawing/2015/06/chart">
            <c:ext xmlns:c16="http://schemas.microsoft.com/office/drawing/2014/chart" uri="{C3380CC4-5D6E-409C-BE32-E72D297353CC}">
              <c16:uniqueId val="{00000000-9722-4FB0-8FD1-4C7FB7F8686E}"/>
            </c:ext>
          </c:extLst>
        </c:ser>
        <c:ser>
          <c:idx val="1"/>
          <c:order val="2"/>
          <c:tx>
            <c:strRef>
              <c:f>'4.15'!$K$10:$N$10</c:f>
              <c:strCache>
                <c:ptCount val="1"/>
                <c:pt idx="0">
                  <c:v>Two Degrees</c:v>
                </c:pt>
              </c:strCache>
            </c:strRef>
          </c:tx>
          <c:spPr>
            <a:ln>
              <a:solidFill>
                <a:srgbClr val="78A22F"/>
              </a:solidFill>
            </a:ln>
          </c:spPr>
          <c:marker>
            <c:symbol val="none"/>
          </c:marker>
          <c:cat>
            <c:numRef>
              <c:f>'4.15'!$O$7:$BH$7</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'4.15'!$O$10:$BH$10</c:f>
              <c:numCache>
                <c:formatCode>#,##0.0</c:formatCode>
                <c:ptCount val="46"/>
                <c:pt idx="12">
                  <c:v>331.91399999999999</c:v>
                </c:pt>
                <c:pt idx="13">
                  <c:v>326.75700000000001</c:v>
                </c:pt>
                <c:pt idx="14">
                  <c:v>321.15300000000002</c:v>
                </c:pt>
                <c:pt idx="15">
                  <c:v>315.55200000000002</c:v>
                </c:pt>
                <c:pt idx="16">
                  <c:v>308.27699999999999</c:v>
                </c:pt>
                <c:pt idx="17">
                  <c:v>301.41299999999995</c:v>
                </c:pt>
                <c:pt idx="18">
                  <c:v>294.74099999999999</c:v>
                </c:pt>
                <c:pt idx="19">
                  <c:v>287.21300000000008</c:v>
                </c:pt>
                <c:pt idx="20">
                  <c:v>280.56699999999995</c:v>
                </c:pt>
                <c:pt idx="21">
                  <c:v>273.38499999999999</c:v>
                </c:pt>
                <c:pt idx="22">
                  <c:v>266.53399999999999</c:v>
                </c:pt>
                <c:pt idx="23">
                  <c:v>259.084</c:v>
                </c:pt>
                <c:pt idx="24">
                  <c:v>250.964</c:v>
                </c:pt>
                <c:pt idx="25">
                  <c:v>243.571</c:v>
                </c:pt>
                <c:pt idx="26">
                  <c:v>236.75</c:v>
                </c:pt>
                <c:pt idx="27">
                  <c:v>229.25399999999999</c:v>
                </c:pt>
                <c:pt idx="28">
                  <c:v>222.89500000000001</c:v>
                </c:pt>
                <c:pt idx="29">
                  <c:v>214.51999999999998</c:v>
                </c:pt>
                <c:pt idx="30">
                  <c:v>206.09399999999999</c:v>
                </c:pt>
                <c:pt idx="31">
                  <c:v>196.06200000000001</c:v>
                </c:pt>
                <c:pt idx="32">
                  <c:v>184.303</c:v>
                </c:pt>
                <c:pt idx="33">
                  <c:v>174.02099999999999</c:v>
                </c:pt>
                <c:pt idx="34">
                  <c:v>164.37299999999999</c:v>
                </c:pt>
                <c:pt idx="35">
                  <c:v>152.36600000000004</c:v>
                </c:pt>
                <c:pt idx="36">
                  <c:v>143.26400000000001</c:v>
                </c:pt>
                <c:pt idx="37">
                  <c:v>131.70400000000001</c:v>
                </c:pt>
                <c:pt idx="38">
                  <c:v>121.539</c:v>
                </c:pt>
                <c:pt idx="39">
                  <c:v>109.42699999999999</c:v>
                </c:pt>
                <c:pt idx="40">
                  <c:v>99.706999999999979</c:v>
                </c:pt>
                <c:pt idx="41">
                  <c:v>93.09</c:v>
                </c:pt>
                <c:pt idx="42">
                  <c:v>84.266999999999996</c:v>
                </c:pt>
                <c:pt idx="43">
                  <c:v>76.996000000000009</c:v>
                </c:pt>
                <c:pt idx="44">
                  <c:v>71.225999999999999</c:v>
                </c:pt>
                <c:pt idx="45">
                  <c:v>68.358000000000004</c:v>
                </c:pt>
              </c:numCache>
            </c:numRef>
          </c:val>
          <c:smooth val="0"/>
          <c:extLst xmlns:c16r2="http://schemas.microsoft.com/office/drawing/2015/06/chart">
            <c:ext xmlns:c16="http://schemas.microsoft.com/office/drawing/2014/chart" uri="{C3380CC4-5D6E-409C-BE32-E72D297353CC}">
              <c16:uniqueId val="{00000001-9722-4FB0-8FD1-4C7FB7F8686E}"/>
            </c:ext>
          </c:extLst>
        </c:ser>
        <c:ser>
          <c:idx val="2"/>
          <c:order val="3"/>
          <c:tx>
            <c:strRef>
              <c:f>'4.15'!$K$11:$N$11</c:f>
              <c:strCache>
                <c:ptCount val="1"/>
                <c:pt idx="0">
                  <c:v>Steady Progression</c:v>
                </c:pt>
              </c:strCache>
            </c:strRef>
          </c:tx>
          <c:spPr>
            <a:ln>
              <a:solidFill>
                <a:srgbClr val="FFC222"/>
              </a:solidFill>
            </a:ln>
          </c:spPr>
          <c:marker>
            <c:symbol val="none"/>
          </c:marker>
          <c:cat>
            <c:numRef>
              <c:f>'4.15'!$O$7:$BH$7</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'4.15'!$O$11:$BH$11</c:f>
              <c:numCache>
                <c:formatCode>#,##0.0</c:formatCode>
                <c:ptCount val="46"/>
                <c:pt idx="12">
                  <c:v>331.91399999999999</c:v>
                </c:pt>
                <c:pt idx="13">
                  <c:v>329.47500000000002</c:v>
                </c:pt>
                <c:pt idx="14">
                  <c:v>327.20400000000001</c:v>
                </c:pt>
                <c:pt idx="15">
                  <c:v>325.07</c:v>
                </c:pt>
                <c:pt idx="16">
                  <c:v>323.71600000000001</c:v>
                </c:pt>
                <c:pt idx="17">
                  <c:v>322.53800000000001</c:v>
                </c:pt>
                <c:pt idx="18">
                  <c:v>321.34399999999994</c:v>
                </c:pt>
                <c:pt idx="19">
                  <c:v>320.08199999999999</c:v>
                </c:pt>
                <c:pt idx="20">
                  <c:v>318.63600000000002</c:v>
                </c:pt>
                <c:pt idx="21">
                  <c:v>317.45999999999998</c:v>
                </c:pt>
                <c:pt idx="22">
                  <c:v>316.28200000000004</c:v>
                </c:pt>
                <c:pt idx="23">
                  <c:v>315.226</c:v>
                </c:pt>
                <c:pt idx="24">
                  <c:v>311.42700000000002</c:v>
                </c:pt>
                <c:pt idx="25">
                  <c:v>310.46100000000001</c:v>
                </c:pt>
                <c:pt idx="26">
                  <c:v>309.60700000000003</c:v>
                </c:pt>
                <c:pt idx="27">
                  <c:v>308.85500000000002</c:v>
                </c:pt>
                <c:pt idx="28">
                  <c:v>307.875</c:v>
                </c:pt>
                <c:pt idx="29">
                  <c:v>306.31099999999998</c:v>
                </c:pt>
                <c:pt idx="30">
                  <c:v>304.904</c:v>
                </c:pt>
                <c:pt idx="31">
                  <c:v>303.49</c:v>
                </c:pt>
                <c:pt idx="32">
                  <c:v>302.17099999999999</c:v>
                </c:pt>
                <c:pt idx="33">
                  <c:v>299.69499999999999</c:v>
                </c:pt>
                <c:pt idx="34">
                  <c:v>297.505</c:v>
                </c:pt>
                <c:pt idx="35">
                  <c:v>295.53699999999998</c:v>
                </c:pt>
                <c:pt idx="36">
                  <c:v>293.78100000000001</c:v>
                </c:pt>
                <c:pt idx="37">
                  <c:v>292.22000000000003</c:v>
                </c:pt>
                <c:pt idx="38">
                  <c:v>290.87400000000002</c:v>
                </c:pt>
                <c:pt idx="39">
                  <c:v>286.79500000000007</c:v>
                </c:pt>
                <c:pt idx="40">
                  <c:v>285.35499999999996</c:v>
                </c:pt>
                <c:pt idx="41">
                  <c:v>284.34100000000001</c:v>
                </c:pt>
                <c:pt idx="42">
                  <c:v>283.55399999999997</c:v>
                </c:pt>
                <c:pt idx="43">
                  <c:v>282.60000000000002</c:v>
                </c:pt>
                <c:pt idx="44">
                  <c:v>281.88499999999999</c:v>
                </c:pt>
                <c:pt idx="45">
                  <c:v>281.23900000000003</c:v>
                </c:pt>
              </c:numCache>
            </c:numRef>
          </c:val>
          <c:smooth val="0"/>
          <c:extLst xmlns:c16r2="http://schemas.microsoft.com/office/drawing/2015/06/chart">
            <c:ext xmlns:c16="http://schemas.microsoft.com/office/drawing/2014/chart" uri="{C3380CC4-5D6E-409C-BE32-E72D297353CC}">
              <c16:uniqueId val="{00000002-9722-4FB0-8FD1-4C7FB7F8686E}"/>
            </c:ext>
          </c:extLst>
        </c:ser>
        <c:ser>
          <c:idx val="3"/>
          <c:order val="4"/>
          <c:tx>
            <c:strRef>
              <c:f>'4.15'!$K$12:$N$12</c:f>
              <c:strCache>
                <c:ptCount val="1"/>
                <c:pt idx="0">
                  <c:v>Consumer Evolution</c:v>
                </c:pt>
              </c:strCache>
            </c:strRef>
          </c:tx>
          <c:spPr>
            <a:ln>
              <a:solidFill>
                <a:srgbClr val="1D1160"/>
              </a:solidFill>
            </a:ln>
          </c:spPr>
          <c:marker>
            <c:symbol val="none"/>
          </c:marker>
          <c:cat>
            <c:numRef>
              <c:f>'4.15'!$O$7:$BH$7</c:f>
              <c:numCache>
                <c:formatCode>General</c:formatCode>
                <c:ptCount val="46"/>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pt idx="21">
                  <c:v>2026</c:v>
                </c:pt>
                <c:pt idx="22">
                  <c:v>2027</c:v>
                </c:pt>
                <c:pt idx="23">
                  <c:v>2028</c:v>
                </c:pt>
                <c:pt idx="24">
                  <c:v>2029</c:v>
                </c:pt>
                <c:pt idx="25">
                  <c:v>2030</c:v>
                </c:pt>
                <c:pt idx="26">
                  <c:v>2031</c:v>
                </c:pt>
                <c:pt idx="27">
                  <c:v>2032</c:v>
                </c:pt>
                <c:pt idx="28">
                  <c:v>2033</c:v>
                </c:pt>
                <c:pt idx="29">
                  <c:v>2034</c:v>
                </c:pt>
                <c:pt idx="30">
                  <c:v>2035</c:v>
                </c:pt>
                <c:pt idx="31">
                  <c:v>2036</c:v>
                </c:pt>
                <c:pt idx="32">
                  <c:v>2037</c:v>
                </c:pt>
                <c:pt idx="33">
                  <c:v>2038</c:v>
                </c:pt>
                <c:pt idx="34">
                  <c:v>2039</c:v>
                </c:pt>
                <c:pt idx="35">
                  <c:v>2040</c:v>
                </c:pt>
                <c:pt idx="36">
                  <c:v>2041</c:v>
                </c:pt>
                <c:pt idx="37">
                  <c:v>2042</c:v>
                </c:pt>
                <c:pt idx="38">
                  <c:v>2043</c:v>
                </c:pt>
                <c:pt idx="39">
                  <c:v>2044</c:v>
                </c:pt>
                <c:pt idx="40">
                  <c:v>2045</c:v>
                </c:pt>
                <c:pt idx="41">
                  <c:v>2046</c:v>
                </c:pt>
                <c:pt idx="42">
                  <c:v>2047</c:v>
                </c:pt>
                <c:pt idx="43">
                  <c:v>2048</c:v>
                </c:pt>
                <c:pt idx="44">
                  <c:v>2049</c:v>
                </c:pt>
                <c:pt idx="45">
                  <c:v>2050</c:v>
                </c:pt>
              </c:numCache>
            </c:numRef>
          </c:cat>
          <c:val>
            <c:numRef>
              <c:f>'4.15'!$O$12:$BH$12</c:f>
              <c:numCache>
                <c:formatCode>#,##0.0</c:formatCode>
                <c:ptCount val="46"/>
                <c:pt idx="12">
                  <c:v>331.91399999999999</c:v>
                </c:pt>
                <c:pt idx="13">
                  <c:v>329.33699999999999</c:v>
                </c:pt>
                <c:pt idx="14">
                  <c:v>326.79599999999999</c:v>
                </c:pt>
                <c:pt idx="15">
                  <c:v>324.40199999999999</c:v>
                </c:pt>
                <c:pt idx="16">
                  <c:v>322.44</c:v>
                </c:pt>
                <c:pt idx="17">
                  <c:v>320.971</c:v>
                </c:pt>
                <c:pt idx="18">
                  <c:v>319.50099999999992</c:v>
                </c:pt>
                <c:pt idx="19">
                  <c:v>317.94900000000001</c:v>
                </c:pt>
                <c:pt idx="20">
                  <c:v>315.65399999999994</c:v>
                </c:pt>
                <c:pt idx="21">
                  <c:v>313.60199999999998</c:v>
                </c:pt>
                <c:pt idx="22">
                  <c:v>311.41900000000004</c:v>
                </c:pt>
                <c:pt idx="23">
                  <c:v>309.089</c:v>
                </c:pt>
                <c:pt idx="24">
                  <c:v>304.10099999999994</c:v>
                </c:pt>
                <c:pt idx="25">
                  <c:v>301.91899999999998</c:v>
                </c:pt>
                <c:pt idx="26">
                  <c:v>299.87299999999999</c:v>
                </c:pt>
                <c:pt idx="27">
                  <c:v>297.97000000000003</c:v>
                </c:pt>
                <c:pt idx="28">
                  <c:v>296.101</c:v>
                </c:pt>
                <c:pt idx="29">
                  <c:v>294.161</c:v>
                </c:pt>
                <c:pt idx="30">
                  <c:v>292.48500000000001</c:v>
                </c:pt>
                <c:pt idx="31">
                  <c:v>289.78100000000001</c:v>
                </c:pt>
                <c:pt idx="32">
                  <c:v>287.20100000000002</c:v>
                </c:pt>
                <c:pt idx="33">
                  <c:v>284.52099999999996</c:v>
                </c:pt>
                <c:pt idx="34">
                  <c:v>282.20300000000003</c:v>
                </c:pt>
                <c:pt idx="35">
                  <c:v>279.85200000000003</c:v>
                </c:pt>
                <c:pt idx="36">
                  <c:v>277.75799999999998</c:v>
                </c:pt>
                <c:pt idx="37">
                  <c:v>275.72800000000001</c:v>
                </c:pt>
                <c:pt idx="38">
                  <c:v>273.82299999999992</c:v>
                </c:pt>
                <c:pt idx="39">
                  <c:v>269.024</c:v>
                </c:pt>
                <c:pt idx="40">
                  <c:v>267.07400000000001</c:v>
                </c:pt>
                <c:pt idx="41">
                  <c:v>264.73500000000007</c:v>
                </c:pt>
                <c:pt idx="42">
                  <c:v>262.71800000000002</c:v>
                </c:pt>
                <c:pt idx="43">
                  <c:v>260.20599999999996</c:v>
                </c:pt>
                <c:pt idx="44">
                  <c:v>257.71700000000004</c:v>
                </c:pt>
                <c:pt idx="45">
                  <c:v>255.29700000000003</c:v>
                </c:pt>
              </c:numCache>
            </c:numRef>
          </c:val>
          <c:smooth val="0"/>
          <c:extLst xmlns:c16r2="http://schemas.microsoft.com/office/drawing/2015/06/chart">
            <c:ext xmlns:c16="http://schemas.microsoft.com/office/drawing/2014/chart" uri="{C3380CC4-5D6E-409C-BE32-E72D297353CC}">
              <c16:uniqueId val="{00000003-9722-4FB0-8FD1-4C7FB7F8686E}"/>
            </c:ext>
          </c:extLst>
        </c:ser>
        <c:dLbls>
          <c:showLegendKey val="0"/>
          <c:showVal val="0"/>
          <c:showCatName val="0"/>
          <c:showSerName val="0"/>
          <c:showPercent val="0"/>
          <c:showBubbleSize val="0"/>
        </c:dLbls>
        <c:marker val="1"/>
        <c:smooth val="0"/>
        <c:axId val="158370048"/>
        <c:axId val="158375936"/>
      </c:lineChart>
      <c:catAx>
        <c:axId val="158370048"/>
        <c:scaling>
          <c:orientation val="minMax"/>
        </c:scaling>
        <c:delete val="0"/>
        <c:axPos val="b"/>
        <c:numFmt formatCode="General" sourceLinked="1"/>
        <c:majorTickMark val="out"/>
        <c:minorTickMark val="none"/>
        <c:tickLblPos val="nextTo"/>
        <c:crossAx val="158375936"/>
        <c:crosses val="autoZero"/>
        <c:auto val="1"/>
        <c:lblAlgn val="ctr"/>
        <c:lblOffset val="100"/>
        <c:tickLblSkip val="5"/>
        <c:tickMarkSkip val="5"/>
        <c:noMultiLvlLbl val="0"/>
      </c:catAx>
      <c:valAx>
        <c:axId val="158375936"/>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Annual residential gas demand (TWh)</a:t>
                </a:r>
              </a:p>
            </c:rich>
          </c:tx>
          <c:layout>
            <c:manualLayout>
              <c:xMode val="edge"/>
              <c:yMode val="edge"/>
              <c:x val="1.6789240988473503E-3"/>
              <c:y val="0.16112440952010407"/>
            </c:manualLayout>
          </c:layout>
          <c:overlay val="0"/>
        </c:title>
        <c:numFmt formatCode="#,##0" sourceLinked="0"/>
        <c:majorTickMark val="out"/>
        <c:minorTickMark val="none"/>
        <c:tickLblPos val="nextTo"/>
        <c:crossAx val="158370048"/>
        <c:crosses val="autoZero"/>
        <c:crossBetween val="between"/>
      </c:valAx>
    </c:plotArea>
    <c:legend>
      <c:legendPos val="b"/>
      <c:layout>
        <c:manualLayout>
          <c:xMode val="edge"/>
          <c:yMode val="edge"/>
          <c:x val="0"/>
          <c:y val="0.926923404389003"/>
          <c:w val="1"/>
          <c:h val="5.5729657300078811E-2"/>
        </c:manualLayout>
      </c:layout>
      <c:overlay val="0"/>
      <c:spPr>
        <a:ln>
          <a:noFill/>
        </a:ln>
      </c:spPr>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2495440162382383"/>
          <c:h val="0.78131519923645909"/>
        </c:manualLayout>
      </c:layout>
      <c:lineChart>
        <c:grouping val="standard"/>
        <c:varyColors val="0"/>
        <c:ser>
          <c:idx val="1"/>
          <c:order val="0"/>
          <c:tx>
            <c:strRef>
              <c:f>'4.16'!$L$10</c:f>
              <c:strCache>
                <c:ptCount val="1"/>
                <c:pt idx="0">
                  <c:v>History</c:v>
                </c:pt>
              </c:strCache>
            </c:strRef>
          </c:tx>
          <c:spPr>
            <a:ln>
              <a:solidFill>
                <a:sysClr val="windowText" lastClr="000000"/>
              </a:solidFill>
            </a:ln>
          </c:spPr>
          <c:marker>
            <c:symbol val="none"/>
          </c:marker>
          <c:cat>
            <c:numRef>
              <c:f>'4.16'!$M$9:$BF$9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'4.16'!$M$10:$BF$10</c:f>
              <c:numCache>
                <c:formatCode>_-* #,##0.0_-;\-* #,##0.0_-;_-* "-"??_-;_-@_-</c:formatCode>
                <c:ptCount val="46"/>
                <c:pt idx="0">
                  <c:v>123.003</c:v>
                </c:pt>
                <c:pt idx="1">
                  <c:v>121.251</c:v>
                </c:pt>
                <c:pt idx="2">
                  <c:v>121.387</c:v>
                </c:pt>
                <c:pt idx="3">
                  <c:v>116.655</c:v>
                </c:pt>
                <c:pt idx="4">
                  <c:v>115.797</c:v>
                </c:pt>
                <c:pt idx="5">
                  <c:v>109.55800000000001</c:v>
                </c:pt>
                <c:pt idx="6">
                  <c:v>110.86</c:v>
                </c:pt>
                <c:pt idx="7">
                  <c:v>110.711</c:v>
                </c:pt>
                <c:pt idx="8">
                  <c:v>109.89700000000001</c:v>
                </c:pt>
                <c:pt idx="9">
                  <c:v>112.274</c:v>
                </c:pt>
                <c:pt idx="10">
                  <c:v>114.42099999999999</c:v>
                </c:pt>
                <c:pt idx="11">
                  <c:v>114.42</c:v>
                </c:pt>
                <c:pt idx="12">
                  <c:v>114.339</c:v>
                </c:pt>
              </c:numCache>
            </c:numRef>
          </c:val>
          <c:smooth val="0"/>
          <c:extLst xmlns:c16r2="http://schemas.microsoft.com/office/drawing/2015/06/chart">
            <c:ext xmlns:c16="http://schemas.microsoft.com/office/drawing/2014/chart" uri="{C3380CC4-5D6E-409C-BE32-E72D297353CC}">
              <c16:uniqueId val="{00000004-5A3F-4A13-9B57-F18886C516B5}"/>
            </c:ext>
          </c:extLst>
        </c:ser>
        <c:ser>
          <c:idx val="2"/>
          <c:order val="1"/>
          <c:tx>
            <c:strRef>
              <c:f>'4.16'!$L$11</c:f>
              <c:strCache>
                <c:ptCount val="1"/>
                <c:pt idx="0">
                  <c:v>Community Renewables</c:v>
                </c:pt>
              </c:strCache>
            </c:strRef>
          </c:tx>
          <c:spPr>
            <a:ln w="38100">
              <a:solidFill>
                <a:srgbClr val="E64097"/>
              </a:solidFill>
            </a:ln>
          </c:spPr>
          <c:marker>
            <c:symbol val="none"/>
          </c:marker>
          <c:cat>
            <c:numRef>
              <c:f>'4.16'!$M$9:$BF$9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'4.16'!$M$11:$BF$11</c:f>
              <c:numCache>
                <c:formatCode>_-* #,##0_-;\-* #,##0_-;_-* "-"??_-;_-@_-</c:formatCode>
                <c:ptCount val="46"/>
                <c:pt idx="12" formatCode="_-* #,##0.0_-;\-* #,##0.0_-;_-* &quot;-&quot;??_-;_-@_-">
                  <c:v>114.339</c:v>
                </c:pt>
                <c:pt idx="13" formatCode="_-* #,##0.0_-;\-* #,##0.0_-;_-* &quot;-&quot;??_-;_-@_-">
                  <c:v>113.78899999999999</c:v>
                </c:pt>
                <c:pt idx="14" formatCode="_-* #,##0.0_-;\-* #,##0.0_-;_-* &quot;-&quot;??_-;_-@_-">
                  <c:v>111.497</c:v>
                </c:pt>
                <c:pt idx="15" formatCode="_-* #,##0.0_-;\-* #,##0.0_-;_-* &quot;-&quot;??_-;_-@_-">
                  <c:v>109.67999999999999</c:v>
                </c:pt>
                <c:pt idx="16" formatCode="_-* #,##0.0_-;\-* #,##0.0_-;_-* &quot;-&quot;??_-;_-@_-">
                  <c:v>108.188</c:v>
                </c:pt>
                <c:pt idx="17" formatCode="_-* #,##0.0_-;\-* #,##0.0_-;_-* &quot;-&quot;??_-;_-@_-">
                  <c:v>106.958</c:v>
                </c:pt>
                <c:pt idx="18" formatCode="_-* #,##0.0_-;\-* #,##0.0_-;_-* &quot;-&quot;??_-;_-@_-">
                  <c:v>105.449</c:v>
                </c:pt>
                <c:pt idx="19" formatCode="_-* #,##0.0_-;\-* #,##0.0_-;_-* &quot;-&quot;??_-;_-@_-">
                  <c:v>104.515</c:v>
                </c:pt>
                <c:pt idx="20" formatCode="_-* #,##0.0_-;\-* #,##0.0_-;_-* &quot;-&quot;??_-;_-@_-">
                  <c:v>103.794</c:v>
                </c:pt>
                <c:pt idx="21" formatCode="_-* #,##0.0_-;\-* #,##0.0_-;_-* &quot;-&quot;??_-;_-@_-">
                  <c:v>103.723</c:v>
                </c:pt>
                <c:pt idx="22" formatCode="_-* #,##0.0_-;\-* #,##0.0_-;_-* &quot;-&quot;??_-;_-@_-">
                  <c:v>103.807</c:v>
                </c:pt>
                <c:pt idx="23" formatCode="_-* #,##0.0_-;\-* #,##0.0_-;_-* &quot;-&quot;??_-;_-@_-">
                  <c:v>104.07499999999999</c:v>
                </c:pt>
                <c:pt idx="24" formatCode="_-* #,##0.0_-;\-* #,##0.0_-;_-* &quot;-&quot;??_-;_-@_-">
                  <c:v>104.58499999999999</c:v>
                </c:pt>
                <c:pt idx="25" formatCode="_-* #,##0.0_-;\-* #,##0.0_-;_-* &quot;-&quot;??_-;_-@_-">
                  <c:v>105.429</c:v>
                </c:pt>
                <c:pt idx="26" formatCode="_-* #,##0.0_-;\-* #,##0.0_-;_-* &quot;-&quot;??_-;_-@_-">
                  <c:v>106.473</c:v>
                </c:pt>
                <c:pt idx="27" formatCode="_-* #,##0.0_-;\-* #,##0.0_-;_-* &quot;-&quot;??_-;_-@_-">
                  <c:v>107.27499999999999</c:v>
                </c:pt>
                <c:pt idx="28" formatCode="_-* #,##0.0_-;\-* #,##0.0_-;_-* &quot;-&quot;??_-;_-@_-">
                  <c:v>108.34</c:v>
                </c:pt>
                <c:pt idx="29" formatCode="_-* #,##0.0_-;\-* #,##0.0_-;_-* &quot;-&quot;??_-;_-@_-">
                  <c:v>109.276</c:v>
                </c:pt>
                <c:pt idx="30" formatCode="_-* #,##0.0_-;\-* #,##0.0_-;_-* &quot;-&quot;??_-;_-@_-">
                  <c:v>109.97500000000001</c:v>
                </c:pt>
                <c:pt idx="31" formatCode="_-* #,##0.0_-;\-* #,##0.0_-;_-* &quot;-&quot;??_-;_-@_-">
                  <c:v>110.67699999999999</c:v>
                </c:pt>
                <c:pt idx="32" formatCode="_-* #,##0.0_-;\-* #,##0.0_-;_-* &quot;-&quot;??_-;_-@_-">
                  <c:v>111.43299999999999</c:v>
                </c:pt>
                <c:pt idx="33" formatCode="_-* #,##0.0_-;\-* #,##0.0_-;_-* &quot;-&quot;??_-;_-@_-">
                  <c:v>112.05000000000001</c:v>
                </c:pt>
                <c:pt idx="34" formatCode="_-* #,##0.0_-;\-* #,##0.0_-;_-* &quot;-&quot;??_-;_-@_-">
                  <c:v>112.54300000000001</c:v>
                </c:pt>
                <c:pt idx="35" formatCode="_-* #,##0.0_-;\-* #,##0.0_-;_-* &quot;-&quot;??_-;_-@_-">
                  <c:v>113.57999999999998</c:v>
                </c:pt>
                <c:pt idx="36" formatCode="_-* #,##0.0_-;\-* #,##0.0_-;_-* &quot;-&quot;??_-;_-@_-">
                  <c:v>114.50900000000001</c:v>
                </c:pt>
                <c:pt idx="37" formatCode="_-* #,##0.0_-;\-* #,##0.0_-;_-* &quot;-&quot;??_-;_-@_-">
                  <c:v>115.19200000000001</c:v>
                </c:pt>
                <c:pt idx="38" formatCode="_-* #,##0.0_-;\-* #,##0.0_-;_-* &quot;-&quot;??_-;_-@_-">
                  <c:v>115.633</c:v>
                </c:pt>
                <c:pt idx="39" formatCode="_-* #,##0.0_-;\-* #,##0.0_-;_-* &quot;-&quot;??_-;_-@_-">
                  <c:v>116.791</c:v>
                </c:pt>
                <c:pt idx="40" formatCode="_-* #,##0.0_-;\-* #,##0.0_-;_-* &quot;-&quot;??_-;_-@_-">
                  <c:v>117.77900000000001</c:v>
                </c:pt>
                <c:pt idx="41" formatCode="_-* #,##0.0_-;\-* #,##0.0_-;_-* &quot;-&quot;??_-;_-@_-">
                  <c:v>118.45899999999999</c:v>
                </c:pt>
                <c:pt idx="42" formatCode="_-* #,##0.0_-;\-* #,##0.0_-;_-* &quot;-&quot;??_-;_-@_-">
                  <c:v>119.578</c:v>
                </c:pt>
                <c:pt idx="43" formatCode="_-* #,##0.0_-;\-* #,##0.0_-;_-* &quot;-&quot;??_-;_-@_-">
                  <c:v>120.21300000000001</c:v>
                </c:pt>
                <c:pt idx="44" formatCode="_-* #,##0.0_-;\-* #,##0.0_-;_-* &quot;-&quot;??_-;_-@_-">
                  <c:v>120.71599999999999</c:v>
                </c:pt>
                <c:pt idx="45" formatCode="_-* #,##0.0_-;\-* #,##0.0_-;_-* &quot;-&quot;??_-;_-@_-">
                  <c:v>121.25999999999999</c:v>
                </c:pt>
              </c:numCache>
            </c:numRef>
          </c:val>
          <c:smooth val="0"/>
          <c:extLst xmlns:c16r2="http://schemas.microsoft.com/office/drawing/2015/06/chart">
            <c:ext xmlns:c16="http://schemas.microsoft.com/office/drawing/2014/chart" uri="{C3380CC4-5D6E-409C-BE32-E72D297353CC}">
              <c16:uniqueId val="{00000000-5A3F-4A13-9B57-F18886C516B5}"/>
            </c:ext>
          </c:extLst>
        </c:ser>
        <c:ser>
          <c:idx val="3"/>
          <c:order val="2"/>
          <c:tx>
            <c:strRef>
              <c:f>'4.16'!$L$12</c:f>
              <c:strCache>
                <c:ptCount val="1"/>
                <c:pt idx="0">
                  <c:v>Two Degrees</c:v>
                </c:pt>
              </c:strCache>
            </c:strRef>
          </c:tx>
          <c:spPr>
            <a:ln w="38100">
              <a:solidFill>
                <a:srgbClr val="78A22F"/>
              </a:solidFill>
            </a:ln>
          </c:spPr>
          <c:marker>
            <c:symbol val="none"/>
          </c:marker>
          <c:cat>
            <c:numRef>
              <c:f>'4.16'!$M$9:$BF$9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'4.16'!$M$12:$BF$12</c:f>
              <c:numCache>
                <c:formatCode>_-* #,##0_-;\-* #,##0_-;_-* "-"??_-;_-@_-</c:formatCode>
                <c:ptCount val="46"/>
                <c:pt idx="12" formatCode="_-* #,##0.0_-;\-* #,##0.0_-;_-* &quot;-&quot;??_-;_-@_-">
                  <c:v>114.339</c:v>
                </c:pt>
                <c:pt idx="13" formatCode="_-* #,##0.0_-;\-* #,##0.0_-;_-* &quot;-&quot;??_-;_-@_-">
                  <c:v>113.771</c:v>
                </c:pt>
                <c:pt idx="14" formatCode="_-* #,##0.0_-;\-* #,##0.0_-;_-* &quot;-&quot;??_-;_-@_-">
                  <c:v>111.45699999999999</c:v>
                </c:pt>
                <c:pt idx="15" formatCode="_-* #,##0.0_-;\-* #,##0.0_-;_-* &quot;-&quot;??_-;_-@_-">
                  <c:v>109.627</c:v>
                </c:pt>
                <c:pt idx="16" formatCode="_-* #,##0.0_-;\-* #,##0.0_-;_-* &quot;-&quot;??_-;_-@_-">
                  <c:v>108.13500000000001</c:v>
                </c:pt>
                <c:pt idx="17" formatCode="_-* #,##0.0_-;\-* #,##0.0_-;_-* &quot;-&quot;??_-;_-@_-">
                  <c:v>106.83199999999999</c:v>
                </c:pt>
                <c:pt idx="18" formatCode="_-* #,##0.0_-;\-* #,##0.0_-;_-* &quot;-&quot;??_-;_-@_-">
                  <c:v>105.28400000000001</c:v>
                </c:pt>
                <c:pt idx="19" formatCode="_-* #,##0.0_-;\-* #,##0.0_-;_-* &quot;-&quot;??_-;_-@_-">
                  <c:v>104.155</c:v>
                </c:pt>
                <c:pt idx="20" formatCode="_-* #,##0.0_-;\-* #,##0.0_-;_-* &quot;-&quot;??_-;_-@_-">
                  <c:v>103.134</c:v>
                </c:pt>
                <c:pt idx="21" formatCode="_-* #,##0.0_-;\-* #,##0.0_-;_-* &quot;-&quot;??_-;_-@_-">
                  <c:v>102.77799999999999</c:v>
                </c:pt>
                <c:pt idx="22" formatCode="_-* #,##0.0_-;\-* #,##0.0_-;_-* &quot;-&quot;??_-;_-@_-">
                  <c:v>102.626</c:v>
                </c:pt>
                <c:pt idx="23" formatCode="_-* #,##0.0_-;\-* #,##0.0_-;_-* &quot;-&quot;??_-;_-@_-">
                  <c:v>102.965</c:v>
                </c:pt>
                <c:pt idx="24" formatCode="_-* #,##0.0_-;\-* #,##0.0_-;_-* &quot;-&quot;??_-;_-@_-">
                  <c:v>103.01</c:v>
                </c:pt>
                <c:pt idx="25" formatCode="_-* #,##0.0_-;\-* #,##0.0_-;_-* &quot;-&quot;??_-;_-@_-">
                  <c:v>103.256</c:v>
                </c:pt>
                <c:pt idx="26" formatCode="_-* #,##0.0_-;\-* #,##0.0_-;_-* &quot;-&quot;??_-;_-@_-">
                  <c:v>103.45700000000001</c:v>
                </c:pt>
                <c:pt idx="27" formatCode="_-* #,##0.0_-;\-* #,##0.0_-;_-* &quot;-&quot;??_-;_-@_-">
                  <c:v>103.369</c:v>
                </c:pt>
                <c:pt idx="28" formatCode="_-* #,##0.0_-;\-* #,##0.0_-;_-* &quot;-&quot;??_-;_-@_-">
                  <c:v>103.30600000000001</c:v>
                </c:pt>
                <c:pt idx="29" formatCode="_-* #,##0.0_-;\-* #,##0.0_-;_-* &quot;-&quot;??_-;_-@_-">
                  <c:v>103.35299999999999</c:v>
                </c:pt>
                <c:pt idx="30" formatCode="_-* #,##0.0_-;\-* #,##0.0_-;_-* &quot;-&quot;??_-;_-@_-">
                  <c:v>103.24200000000002</c:v>
                </c:pt>
                <c:pt idx="31" formatCode="_-* #,##0.0_-;\-* #,##0.0_-;_-* &quot;-&quot;??_-;_-@_-">
                  <c:v>103.19599999999998</c:v>
                </c:pt>
                <c:pt idx="32" formatCode="_-* #,##0.0_-;\-* #,##0.0_-;_-* &quot;-&quot;??_-;_-@_-">
                  <c:v>102.64100000000001</c:v>
                </c:pt>
                <c:pt idx="33" formatCode="_-* #,##0.0_-;\-* #,##0.0_-;_-* &quot;-&quot;??_-;_-@_-">
                  <c:v>102.119</c:v>
                </c:pt>
                <c:pt idx="34" formatCode="_-* #,##0.0_-;\-* #,##0.0_-;_-* &quot;-&quot;??_-;_-@_-">
                  <c:v>101.30199999999999</c:v>
                </c:pt>
                <c:pt idx="35" formatCode="_-* #,##0.0_-;\-* #,##0.0_-;_-* &quot;-&quot;??_-;_-@_-">
                  <c:v>100.236</c:v>
                </c:pt>
                <c:pt idx="36" formatCode="_-* #,##0.0_-;\-* #,##0.0_-;_-* &quot;-&quot;??_-;_-@_-">
                  <c:v>99.536000000000016</c:v>
                </c:pt>
                <c:pt idx="37" formatCode="_-* #,##0.0_-;\-* #,##0.0_-;_-* &quot;-&quot;??_-;_-@_-">
                  <c:v>98.38</c:v>
                </c:pt>
                <c:pt idx="38" formatCode="_-* #,##0.0_-;\-* #,##0.0_-;_-* &quot;-&quot;??_-;_-@_-">
                  <c:v>97.457000000000008</c:v>
                </c:pt>
                <c:pt idx="39" formatCode="_-* #,##0.0_-;\-* #,##0.0_-;_-* &quot;-&quot;??_-;_-@_-">
                  <c:v>96.73299999999999</c:v>
                </c:pt>
                <c:pt idx="40" formatCode="_-* #,##0.0_-;\-* #,##0.0_-;_-* &quot;-&quot;??_-;_-@_-">
                  <c:v>96.105000000000018</c:v>
                </c:pt>
                <c:pt idx="41" formatCode="_-* #,##0.0_-;\-* #,##0.0_-;_-* &quot;-&quot;??_-;_-@_-">
                  <c:v>95.713999999999999</c:v>
                </c:pt>
                <c:pt idx="42" formatCode="_-* #,##0.0_-;\-* #,##0.0_-;_-* &quot;-&quot;??_-;_-@_-">
                  <c:v>95.753999999999991</c:v>
                </c:pt>
                <c:pt idx="43" formatCode="_-* #,##0.0_-;\-* #,##0.0_-;_-* &quot;-&quot;??_-;_-@_-">
                  <c:v>95.466000000000008</c:v>
                </c:pt>
                <c:pt idx="44" formatCode="_-* #,##0.0_-;\-* #,##0.0_-;_-* &quot;-&quot;??_-;_-@_-">
                  <c:v>95.506999999999991</c:v>
                </c:pt>
                <c:pt idx="45" formatCode="_-* #,##0.0_-;\-* #,##0.0_-;_-* &quot;-&quot;??_-;_-@_-">
                  <c:v>95.902999999999992</c:v>
                </c:pt>
              </c:numCache>
            </c:numRef>
          </c:val>
          <c:smooth val="0"/>
          <c:extLst xmlns:c16r2="http://schemas.microsoft.com/office/drawing/2015/06/chart">
            <c:ext xmlns:c16="http://schemas.microsoft.com/office/drawing/2014/chart" uri="{C3380CC4-5D6E-409C-BE32-E72D297353CC}">
              <c16:uniqueId val="{00000001-5A3F-4A13-9B57-F18886C516B5}"/>
            </c:ext>
          </c:extLst>
        </c:ser>
        <c:ser>
          <c:idx val="4"/>
          <c:order val="3"/>
          <c:tx>
            <c:strRef>
              <c:f>'4.16'!$L$13</c:f>
              <c:strCache>
                <c:ptCount val="1"/>
                <c:pt idx="0">
                  <c:v>Steady Progression</c:v>
                </c:pt>
              </c:strCache>
            </c:strRef>
          </c:tx>
          <c:spPr>
            <a:ln w="38100">
              <a:solidFill>
                <a:srgbClr val="FFC222"/>
              </a:solidFill>
            </a:ln>
          </c:spPr>
          <c:marker>
            <c:symbol val="none"/>
          </c:marker>
          <c:cat>
            <c:numRef>
              <c:f>'4.16'!$M$9:$BF$9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'4.16'!$M$13:$BF$13</c:f>
              <c:numCache>
                <c:formatCode>_-* #,##0_-;\-* #,##0_-;_-* "-"??_-;_-@_-</c:formatCode>
                <c:ptCount val="46"/>
                <c:pt idx="12" formatCode="_-* #,##0.0_-;\-* #,##0.0_-;_-* &quot;-&quot;??_-;_-@_-">
                  <c:v>114.339</c:v>
                </c:pt>
                <c:pt idx="13" formatCode="_-* #,##0.0_-;\-* #,##0.0_-;_-* &quot;-&quot;??_-;_-@_-">
                  <c:v>114.90299999999999</c:v>
                </c:pt>
                <c:pt idx="14" formatCode="_-* #,##0.0_-;\-* #,##0.0_-;_-* &quot;-&quot;??_-;_-@_-">
                  <c:v>115.633</c:v>
                </c:pt>
                <c:pt idx="15" formatCode="_-* #,##0.0_-;\-* #,##0.0_-;_-* &quot;-&quot;??_-;_-@_-">
                  <c:v>115.61800000000001</c:v>
                </c:pt>
                <c:pt idx="16" formatCode="_-* #,##0.0_-;\-* #,##0.0_-;_-* &quot;-&quot;??_-;_-@_-">
                  <c:v>115.65</c:v>
                </c:pt>
                <c:pt idx="17" formatCode="_-* #,##0.0_-;\-* #,##0.0_-;_-* &quot;-&quot;??_-;_-@_-">
                  <c:v>115.691</c:v>
                </c:pt>
                <c:pt idx="18" formatCode="_-* #,##0.0_-;\-* #,##0.0_-;_-* &quot;-&quot;??_-;_-@_-">
                  <c:v>115.729</c:v>
                </c:pt>
                <c:pt idx="19" formatCode="_-* #,##0.0_-;\-* #,##0.0_-;_-* &quot;-&quot;??_-;_-@_-">
                  <c:v>115.70099999999999</c:v>
                </c:pt>
                <c:pt idx="20" formatCode="_-* #,##0.0_-;\-* #,##0.0_-;_-* &quot;-&quot;??_-;_-@_-">
                  <c:v>115.74199999999999</c:v>
                </c:pt>
                <c:pt idx="21" formatCode="_-* #,##0.0_-;\-* #,##0.0_-;_-* &quot;-&quot;??_-;_-@_-">
                  <c:v>115.883</c:v>
                </c:pt>
                <c:pt idx="22" formatCode="_-* #,##0.0_-;\-* #,##0.0_-;_-* &quot;-&quot;??_-;_-@_-">
                  <c:v>116.065</c:v>
                </c:pt>
                <c:pt idx="23" formatCode="_-* #,##0.0_-;\-* #,##0.0_-;_-* &quot;-&quot;??_-;_-@_-">
                  <c:v>116.32700000000001</c:v>
                </c:pt>
                <c:pt idx="24" formatCode="_-* #,##0.0_-;\-* #,##0.0_-;_-* &quot;-&quot;??_-;_-@_-">
                  <c:v>116.68299999999999</c:v>
                </c:pt>
                <c:pt idx="25" formatCode="_-* #,##0.0_-;\-* #,##0.0_-;_-* &quot;-&quot;??_-;_-@_-">
                  <c:v>117.321</c:v>
                </c:pt>
                <c:pt idx="26" formatCode="_-* #,##0.0_-;\-* #,##0.0_-;_-* &quot;-&quot;??_-;_-@_-">
                  <c:v>118.27000000000001</c:v>
                </c:pt>
                <c:pt idx="27" formatCode="_-* #,##0.0_-;\-* #,##0.0_-;_-* &quot;-&quot;??_-;_-@_-">
                  <c:v>119.304</c:v>
                </c:pt>
                <c:pt idx="28" formatCode="_-* #,##0.0_-;\-* #,##0.0_-;_-* &quot;-&quot;??_-;_-@_-">
                  <c:v>120.39800000000001</c:v>
                </c:pt>
                <c:pt idx="29" formatCode="_-* #,##0.0_-;\-* #,##0.0_-;_-* &quot;-&quot;??_-;_-@_-">
                  <c:v>122</c:v>
                </c:pt>
                <c:pt idx="30" formatCode="_-* #,##0.0_-;\-* #,##0.0_-;_-* &quot;-&quot;??_-;_-@_-">
                  <c:v>123.52000000000001</c:v>
                </c:pt>
                <c:pt idx="31" formatCode="_-* #,##0.0_-;\-* #,##0.0_-;_-* &quot;-&quot;??_-;_-@_-">
                  <c:v>124.97499999999999</c:v>
                </c:pt>
                <c:pt idx="32" formatCode="_-* #,##0.0_-;\-* #,##0.0_-;_-* &quot;-&quot;??_-;_-@_-">
                  <c:v>126.369</c:v>
                </c:pt>
                <c:pt idx="33" formatCode="_-* #,##0.0_-;\-* #,##0.0_-;_-* &quot;-&quot;??_-;_-@_-">
                  <c:v>128.15</c:v>
                </c:pt>
                <c:pt idx="34" formatCode="_-* #,##0.0_-;\-* #,##0.0_-;_-* &quot;-&quot;??_-;_-@_-">
                  <c:v>129.755</c:v>
                </c:pt>
                <c:pt idx="35" formatCode="_-* #,##0.0_-;\-* #,##0.0_-;_-* &quot;-&quot;??_-;_-@_-">
                  <c:v>131.36500000000001</c:v>
                </c:pt>
                <c:pt idx="36" formatCode="_-* #,##0.0_-;\-* #,##0.0_-;_-* &quot;-&quot;??_-;_-@_-">
                  <c:v>132.92500000000001</c:v>
                </c:pt>
                <c:pt idx="37" formatCode="_-* #,##0.0_-;\-* #,##0.0_-;_-* &quot;-&quot;??_-;_-@_-">
                  <c:v>134.44799999999998</c:v>
                </c:pt>
                <c:pt idx="38" formatCode="_-* #,##0.0_-;\-* #,##0.0_-;_-* &quot;-&quot;??_-;_-@_-">
                  <c:v>135.94499999999999</c:v>
                </c:pt>
                <c:pt idx="39" formatCode="_-* #,##0.0_-;\-* #,##0.0_-;_-* &quot;-&quot;??_-;_-@_-">
                  <c:v>137.47199999999998</c:v>
                </c:pt>
                <c:pt idx="40" formatCode="_-* #,##0.0_-;\-* #,##0.0_-;_-* &quot;-&quot;??_-;_-@_-">
                  <c:v>139.05200000000002</c:v>
                </c:pt>
                <c:pt idx="41" formatCode="_-* #,##0.0_-;\-* #,##0.0_-;_-* &quot;-&quot;??_-;_-@_-">
                  <c:v>140.607</c:v>
                </c:pt>
                <c:pt idx="42" formatCode="_-* #,##0.0_-;\-* #,##0.0_-;_-* &quot;-&quot;??_-;_-@_-">
                  <c:v>142.18799999999999</c:v>
                </c:pt>
                <c:pt idx="43" formatCode="_-* #,##0.0_-;\-* #,##0.0_-;_-* &quot;-&quot;??_-;_-@_-">
                  <c:v>143.81299999999999</c:v>
                </c:pt>
                <c:pt idx="44" formatCode="_-* #,##0.0_-;\-* #,##0.0_-;_-* &quot;-&quot;??_-;_-@_-">
                  <c:v>145.49400000000003</c:v>
                </c:pt>
                <c:pt idx="45" formatCode="_-* #,##0.0_-;\-* #,##0.0_-;_-* &quot;-&quot;??_-;_-@_-">
                  <c:v>147.27100000000002</c:v>
                </c:pt>
              </c:numCache>
            </c:numRef>
          </c:val>
          <c:smooth val="0"/>
          <c:extLst xmlns:c16r2="http://schemas.microsoft.com/office/drawing/2015/06/chart">
            <c:ext xmlns:c16="http://schemas.microsoft.com/office/drawing/2014/chart" uri="{C3380CC4-5D6E-409C-BE32-E72D297353CC}">
              <c16:uniqueId val="{00000002-5A3F-4A13-9B57-F18886C516B5}"/>
            </c:ext>
          </c:extLst>
        </c:ser>
        <c:ser>
          <c:idx val="0"/>
          <c:order val="4"/>
          <c:tx>
            <c:strRef>
              <c:f>'4.16'!$L$14</c:f>
              <c:strCache>
                <c:ptCount val="1"/>
                <c:pt idx="0">
                  <c:v>Consumer Evolution</c:v>
                </c:pt>
              </c:strCache>
            </c:strRef>
          </c:tx>
          <c:spPr>
            <a:ln w="38100">
              <a:solidFill>
                <a:srgbClr val="1D1160"/>
              </a:solidFill>
            </a:ln>
          </c:spPr>
          <c:marker>
            <c:symbol val="none"/>
          </c:marker>
          <c:cat>
            <c:numRef>
              <c:f>'4.16'!$M$9:$BF$9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'4.16'!$M$14:$BF$14</c:f>
              <c:numCache>
                <c:formatCode>_-* #,##0_-;\-* #,##0_-;_-* "-"??_-;_-@_-</c:formatCode>
                <c:ptCount val="46"/>
                <c:pt idx="12" formatCode="_-* #,##0.0_-;\-* #,##0.0_-;_-* &quot;-&quot;??_-;_-@_-">
                  <c:v>114.339</c:v>
                </c:pt>
                <c:pt idx="13" formatCode="_-* #,##0.0_-;\-* #,##0.0_-;_-* &quot;-&quot;??_-;_-@_-">
                  <c:v>114.91099999999999</c:v>
                </c:pt>
                <c:pt idx="14" formatCode="_-* #,##0.0_-;\-* #,##0.0_-;_-* &quot;-&quot;??_-;_-@_-">
                  <c:v>115.70399999999999</c:v>
                </c:pt>
                <c:pt idx="15" formatCode="_-* #,##0.0_-;\-* #,##0.0_-;_-* &quot;-&quot;??_-;_-@_-">
                  <c:v>115.76700000000001</c:v>
                </c:pt>
                <c:pt idx="16" formatCode="_-* #,##0.0_-;\-* #,##0.0_-;_-* &quot;-&quot;??_-;_-@_-">
                  <c:v>115.80399999999999</c:v>
                </c:pt>
                <c:pt idx="17" formatCode="_-* #,##0.0_-;\-* #,##0.0_-;_-* &quot;-&quot;??_-;_-@_-">
                  <c:v>115.973</c:v>
                </c:pt>
                <c:pt idx="18" formatCode="_-* #,##0.0_-;\-* #,##0.0_-;_-* &quot;-&quot;??_-;_-@_-">
                  <c:v>116.006</c:v>
                </c:pt>
                <c:pt idx="19" formatCode="_-* #,##0.0_-;\-* #,##0.0_-;_-* &quot;-&quot;??_-;_-@_-">
                  <c:v>116.021</c:v>
                </c:pt>
                <c:pt idx="20" formatCode="_-* #,##0.0_-;\-* #,##0.0_-;_-* &quot;-&quot;??_-;_-@_-">
                  <c:v>116.35299999999999</c:v>
                </c:pt>
                <c:pt idx="21" formatCode="_-* #,##0.0_-;\-* #,##0.0_-;_-* &quot;-&quot;??_-;_-@_-">
                  <c:v>117.10299999999999</c:v>
                </c:pt>
                <c:pt idx="22" formatCode="_-* #,##0.0_-;\-* #,##0.0_-;_-* &quot;-&quot;??_-;_-@_-">
                  <c:v>117.85300000000001</c:v>
                </c:pt>
                <c:pt idx="23" formatCode="_-* #,##0.0_-;\-* #,##0.0_-;_-* &quot;-&quot;??_-;_-@_-">
                  <c:v>118.70299999999999</c:v>
                </c:pt>
                <c:pt idx="24" formatCode="_-* #,##0.0_-;\-* #,##0.0_-;_-* &quot;-&quot;??_-;_-@_-">
                  <c:v>119.613</c:v>
                </c:pt>
                <c:pt idx="25" formatCode="_-* #,##0.0_-;\-* #,##0.0_-;_-* &quot;-&quot;??_-;_-@_-">
                  <c:v>120.739</c:v>
                </c:pt>
                <c:pt idx="26" formatCode="_-* #,##0.0_-;\-* #,##0.0_-;_-* &quot;-&quot;??_-;_-@_-">
                  <c:v>122.12700000000001</c:v>
                </c:pt>
                <c:pt idx="27" formatCode="_-* #,##0.0_-;\-* #,##0.0_-;_-* &quot;-&quot;??_-;_-@_-">
                  <c:v>123.56100000000001</c:v>
                </c:pt>
                <c:pt idx="28" formatCode="_-* #,##0.0_-;\-* #,##0.0_-;_-* &quot;-&quot;??_-;_-@_-">
                  <c:v>124.94500000000001</c:v>
                </c:pt>
                <c:pt idx="29" formatCode="_-* #,##0.0_-;\-* #,##0.0_-;_-* &quot;-&quot;??_-;_-@_-">
                  <c:v>126.381</c:v>
                </c:pt>
                <c:pt idx="30" formatCode="_-* #,##0.0_-;\-* #,##0.0_-;_-* &quot;-&quot;??_-;_-@_-">
                  <c:v>127.696</c:v>
                </c:pt>
                <c:pt idx="31" formatCode="_-* #,##0.0_-;\-* #,##0.0_-;_-* &quot;-&quot;??_-;_-@_-">
                  <c:v>129.202</c:v>
                </c:pt>
                <c:pt idx="32" formatCode="_-* #,##0.0_-;\-* #,##0.0_-;_-* &quot;-&quot;??_-;_-@_-">
                  <c:v>130.70999999999998</c:v>
                </c:pt>
                <c:pt idx="33" formatCode="_-* #,##0.0_-;\-* #,##0.0_-;_-* &quot;-&quot;??_-;_-@_-">
                  <c:v>132.36200000000002</c:v>
                </c:pt>
                <c:pt idx="34" formatCode="_-* #,##0.0_-;\-* #,##0.0_-;_-* &quot;-&quot;??_-;_-@_-">
                  <c:v>133.75300000000001</c:v>
                </c:pt>
                <c:pt idx="35" formatCode="_-* #,##0.0_-;\-* #,##0.0_-;_-* &quot;-&quot;??_-;_-@_-">
                  <c:v>135.24499999999998</c:v>
                </c:pt>
                <c:pt idx="36" formatCode="_-* #,##0.0_-;\-* #,##0.0_-;_-* &quot;-&quot;??_-;_-@_-">
                  <c:v>136.67099999999999</c:v>
                </c:pt>
                <c:pt idx="37" formatCode="_-* #,##0.0_-;\-* #,##0.0_-;_-* &quot;-&quot;??_-;_-@_-">
                  <c:v>138.11200000000002</c:v>
                </c:pt>
                <c:pt idx="38" formatCode="_-* #,##0.0_-;\-* #,##0.0_-;_-* &quot;-&quot;??_-;_-@_-">
                  <c:v>139.553</c:v>
                </c:pt>
                <c:pt idx="39" formatCode="_-* #,##0.0_-;\-* #,##0.0_-;_-* &quot;-&quot;??_-;_-@_-">
                  <c:v>141.08000000000001</c:v>
                </c:pt>
                <c:pt idx="40" formatCode="_-* #,##0.0_-;\-* #,##0.0_-;_-* &quot;-&quot;??_-;_-@_-">
                  <c:v>142.60399999999998</c:v>
                </c:pt>
                <c:pt idx="41" formatCode="_-* #,##0.0_-;\-* #,##0.0_-;_-* &quot;-&quot;??_-;_-@_-">
                  <c:v>144.274</c:v>
                </c:pt>
                <c:pt idx="42" formatCode="_-* #,##0.0_-;\-* #,##0.0_-;_-* &quot;-&quot;??_-;_-@_-">
                  <c:v>145.96</c:v>
                </c:pt>
                <c:pt idx="43" formatCode="_-* #,##0.0_-;\-* #,##0.0_-;_-* &quot;-&quot;??_-;_-@_-">
                  <c:v>147.733</c:v>
                </c:pt>
                <c:pt idx="44" formatCode="_-* #,##0.0_-;\-* #,##0.0_-;_-* &quot;-&quot;??_-;_-@_-">
                  <c:v>149.643</c:v>
                </c:pt>
                <c:pt idx="45" formatCode="_-* #,##0.0_-;\-* #,##0.0_-;_-* &quot;-&quot;??_-;_-@_-">
                  <c:v>151.625</c:v>
                </c:pt>
              </c:numCache>
            </c:numRef>
          </c:val>
          <c:smooth val="0"/>
          <c:extLst xmlns:c16r2="http://schemas.microsoft.com/office/drawing/2015/06/chart">
            <c:ext xmlns:c16="http://schemas.microsoft.com/office/drawing/2014/chart" uri="{C3380CC4-5D6E-409C-BE32-E72D297353CC}">
              <c16:uniqueId val="{00000003-5A3F-4A13-9B57-F18886C516B5}"/>
            </c:ext>
          </c:extLst>
        </c:ser>
        <c:dLbls>
          <c:showLegendKey val="0"/>
          <c:showVal val="0"/>
          <c:showCatName val="0"/>
          <c:showSerName val="0"/>
          <c:showPercent val="0"/>
          <c:showBubbleSize val="0"/>
        </c:dLbls>
        <c:marker val="1"/>
        <c:smooth val="0"/>
        <c:axId val="158451968"/>
        <c:axId val="158072832"/>
      </c:lineChart>
      <c:dateAx>
        <c:axId val="158451968"/>
        <c:scaling>
          <c:orientation val="minMax"/>
        </c:scaling>
        <c:delete val="0"/>
        <c:axPos val="b"/>
        <c:numFmt formatCode="yyyy" sourceLinked="1"/>
        <c:majorTickMark val="out"/>
        <c:minorTickMark val="out"/>
        <c:tickLblPos val="nextTo"/>
        <c:txPr>
          <a:bodyPr rot="0" vert="horz"/>
          <a:lstStyle/>
          <a:p>
            <a:pPr>
              <a:defRPr/>
            </a:pPr>
            <a:endParaRPr lang="en-US"/>
          </a:p>
        </c:txPr>
        <c:crossAx val="158072832"/>
        <c:crosses val="autoZero"/>
        <c:auto val="1"/>
        <c:lblOffset val="100"/>
        <c:baseTimeUnit val="years"/>
        <c:majorUnit val="5"/>
        <c:minorUnit val="5"/>
        <c:minorTimeUnit val="years"/>
      </c:dateAx>
      <c:valAx>
        <c:axId val="158072832"/>
        <c:scaling>
          <c:orientation val="minMax"/>
          <c:min val="80"/>
        </c:scaling>
        <c:delete val="0"/>
        <c:axPos val="l"/>
        <c:majorGridlines>
          <c:spPr>
            <a:ln>
              <a:solidFill>
                <a:sysClr val="window" lastClr="FFFFFF">
                  <a:lumMod val="75000"/>
                </a:sysClr>
              </a:solidFill>
            </a:ln>
          </c:spPr>
        </c:majorGridlines>
        <c:title>
          <c:tx>
            <c:strRef>
              <c:f>'4.16'!$L$8</c:f>
              <c:strCache>
                <c:ptCount val="1"/>
                <c:pt idx="0">
                  <c:v>Residential electricity demand, excl EVs (TWh)</c:v>
                </c:pt>
              </c:strCache>
            </c:strRef>
          </c:tx>
          <c:overlay val="0"/>
          <c:txPr>
            <a:bodyPr rot="-5400000" vert="horz"/>
            <a:lstStyle/>
            <a:p>
              <a:pPr>
                <a:defRPr/>
              </a:pPr>
              <a:endParaRPr lang="en-US"/>
            </a:p>
          </c:txPr>
        </c:title>
        <c:numFmt formatCode="0" sourceLinked="0"/>
        <c:majorTickMark val="out"/>
        <c:minorTickMark val="none"/>
        <c:tickLblPos val="nextTo"/>
        <c:crossAx val="158451968"/>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87960814642947E-2"/>
          <c:y val="6.5186378388697994E-2"/>
          <c:w val="0.89879066769786031"/>
          <c:h val="0.75792000763650247"/>
        </c:manualLayout>
      </c:layout>
      <c:barChart>
        <c:barDir val="col"/>
        <c:grouping val="stacked"/>
        <c:varyColors val="0"/>
        <c:ser>
          <c:idx val="3"/>
          <c:order val="0"/>
          <c:tx>
            <c:strRef>
              <c:f>'4.18'!$V$12</c:f>
              <c:strCache>
                <c:ptCount val="1"/>
                <c:pt idx="0">
                  <c:v>Internal Combustion Engine (ICE)</c:v>
                </c:pt>
              </c:strCache>
            </c:strRef>
          </c:tx>
          <c:spPr>
            <a:solidFill>
              <a:schemeClr val="tx1"/>
            </a:solidFill>
          </c:spPr>
          <c:invertIfNegative val="0"/>
          <c:cat>
            <c:numRef>
              <c:f>'4.18'!$W$8:$AA$8</c:f>
              <c:numCache>
                <c:formatCode>General</c:formatCode>
                <c:ptCount val="5"/>
                <c:pt idx="0">
                  <c:v>2016</c:v>
                </c:pt>
                <c:pt idx="1">
                  <c:v>2020</c:v>
                </c:pt>
                <c:pt idx="2">
                  <c:v>2030</c:v>
                </c:pt>
                <c:pt idx="3">
                  <c:v>2040</c:v>
                </c:pt>
                <c:pt idx="4">
                  <c:v>2050</c:v>
                </c:pt>
              </c:numCache>
            </c:numRef>
          </c:cat>
          <c:val>
            <c:numRef>
              <c:f>'4.18'!$W$26:$AA$26</c:f>
              <c:numCache>
                <c:formatCode>0.00</c:formatCode>
                <c:ptCount val="5"/>
                <c:pt idx="0">
                  <c:v>36.820742000000003</c:v>
                </c:pt>
                <c:pt idx="1">
                  <c:v>37.679929838902765</c:v>
                </c:pt>
                <c:pt idx="2">
                  <c:v>36.435726462516499</c:v>
                </c:pt>
                <c:pt idx="3">
                  <c:v>20.444994957026566</c:v>
                </c:pt>
                <c:pt idx="4">
                  <c:v>4.3891067054690112</c:v>
                </c:pt>
              </c:numCache>
            </c:numRef>
          </c:val>
          <c:extLst xmlns:c16r2="http://schemas.microsoft.com/office/drawing/2015/06/chart">
            <c:ext xmlns:c16="http://schemas.microsoft.com/office/drawing/2014/chart" uri="{C3380CC4-5D6E-409C-BE32-E72D297353CC}">
              <c16:uniqueId val="{00000000-C124-4717-BA25-F3E870A13419}"/>
            </c:ext>
          </c:extLst>
        </c:ser>
        <c:ser>
          <c:idx val="1"/>
          <c:order val="1"/>
          <c:tx>
            <c:strRef>
              <c:f>'4.18'!$V$11</c:f>
              <c:strCache>
                <c:ptCount val="1"/>
                <c:pt idx="0">
                  <c:v> Gas</c:v>
                </c:pt>
              </c:strCache>
            </c:strRef>
          </c:tx>
          <c:spPr>
            <a:solidFill>
              <a:srgbClr val="FF0000"/>
            </a:solidFill>
          </c:spPr>
          <c:invertIfNegative val="0"/>
          <c:cat>
            <c:numRef>
              <c:f>'4.18'!$W$8:$AA$8</c:f>
              <c:numCache>
                <c:formatCode>General</c:formatCode>
                <c:ptCount val="5"/>
                <c:pt idx="0">
                  <c:v>2016</c:v>
                </c:pt>
                <c:pt idx="1">
                  <c:v>2020</c:v>
                </c:pt>
                <c:pt idx="2">
                  <c:v>2030</c:v>
                </c:pt>
                <c:pt idx="3">
                  <c:v>2040</c:v>
                </c:pt>
                <c:pt idx="4">
                  <c:v>2050</c:v>
                </c:pt>
              </c:numCache>
            </c:numRef>
          </c:cat>
          <c:val>
            <c:numRef>
              <c:f>'4.18'!$W$25:$AA$25</c:f>
              <c:numCache>
                <c:formatCode>0.00</c:formatCode>
                <c:ptCount val="5"/>
                <c:pt idx="0">
                  <c:v>4.6000000000000001E-4</c:v>
                </c:pt>
                <c:pt idx="1">
                  <c:v>1.1396E-2</c:v>
                </c:pt>
                <c:pt idx="2">
                  <c:v>4.8490999999999999E-2</c:v>
                </c:pt>
                <c:pt idx="3">
                  <c:v>0.111319</c:v>
                </c:pt>
                <c:pt idx="4">
                  <c:v>0.157804</c:v>
                </c:pt>
              </c:numCache>
            </c:numRef>
          </c:val>
          <c:extLst xmlns:c16r2="http://schemas.microsoft.com/office/drawing/2015/06/chart">
            <c:ext xmlns:c16="http://schemas.microsoft.com/office/drawing/2014/chart" uri="{C3380CC4-5D6E-409C-BE32-E72D297353CC}">
              <c16:uniqueId val="{00000001-C124-4717-BA25-F3E870A13419}"/>
            </c:ext>
          </c:extLst>
        </c:ser>
        <c:ser>
          <c:idx val="2"/>
          <c:order val="2"/>
          <c:tx>
            <c:strRef>
              <c:f>'4.18'!$V$13</c:f>
              <c:strCache>
                <c:ptCount val="1"/>
                <c:pt idx="0">
                  <c:v>Hydrogen Fuel Cell Vehicle (HFCV)</c:v>
                </c:pt>
              </c:strCache>
            </c:strRef>
          </c:tx>
          <c:spPr>
            <a:solidFill>
              <a:srgbClr val="FFFF00"/>
            </a:solidFill>
          </c:spPr>
          <c:invertIfNegative val="0"/>
          <c:cat>
            <c:numRef>
              <c:f>'4.18'!$W$8:$AA$8</c:f>
              <c:numCache>
                <c:formatCode>General</c:formatCode>
                <c:ptCount val="5"/>
                <c:pt idx="0">
                  <c:v>2016</c:v>
                </c:pt>
                <c:pt idx="1">
                  <c:v>2020</c:v>
                </c:pt>
                <c:pt idx="2">
                  <c:v>2030</c:v>
                </c:pt>
                <c:pt idx="3">
                  <c:v>2040</c:v>
                </c:pt>
                <c:pt idx="4">
                  <c:v>2050</c:v>
                </c:pt>
              </c:numCache>
            </c:numRef>
          </c:cat>
          <c:val>
            <c:numRef>
              <c:f>'4.18'!$W$27:$AA$27</c:f>
              <c:numCache>
                <c:formatCode>0.00</c:formatCode>
                <c:ptCount val="5"/>
                <c:pt idx="0">
                  <c:v>6.2000000000000003E-5</c:v>
                </c:pt>
                <c:pt idx="1">
                  <c:v>2.9999999999999997E-4</c:v>
                </c:pt>
                <c:pt idx="2">
                  <c:v>1.5759999999999999E-3</c:v>
                </c:pt>
                <c:pt idx="3">
                  <c:v>5.751E-3</c:v>
                </c:pt>
                <c:pt idx="4">
                  <c:v>2.0799999999999999E-2</c:v>
                </c:pt>
              </c:numCache>
            </c:numRef>
          </c:val>
          <c:extLst xmlns:c16r2="http://schemas.microsoft.com/office/drawing/2015/06/chart">
            <c:ext xmlns:c16="http://schemas.microsoft.com/office/drawing/2014/chart" uri="{C3380CC4-5D6E-409C-BE32-E72D297353CC}">
              <c16:uniqueId val="{00000002-C124-4717-BA25-F3E870A13419}"/>
            </c:ext>
          </c:extLst>
        </c:ser>
        <c:ser>
          <c:idx val="0"/>
          <c:order val="3"/>
          <c:tx>
            <c:strRef>
              <c:f>'4.18'!$V$9</c:f>
              <c:strCache>
                <c:ptCount val="1"/>
                <c:pt idx="0">
                  <c:v>Pure EV (PEV)</c:v>
                </c:pt>
              </c:strCache>
            </c:strRef>
          </c:tx>
          <c:spPr>
            <a:solidFill>
              <a:srgbClr val="00B050"/>
            </a:solidFill>
          </c:spPr>
          <c:invertIfNegative val="0"/>
          <c:cat>
            <c:numRef>
              <c:f>'4.18'!$W$8:$AA$8</c:f>
              <c:numCache>
                <c:formatCode>General</c:formatCode>
                <c:ptCount val="5"/>
                <c:pt idx="0">
                  <c:v>2016</c:v>
                </c:pt>
                <c:pt idx="1">
                  <c:v>2020</c:v>
                </c:pt>
                <c:pt idx="2">
                  <c:v>2030</c:v>
                </c:pt>
                <c:pt idx="3">
                  <c:v>2040</c:v>
                </c:pt>
                <c:pt idx="4">
                  <c:v>2050</c:v>
                </c:pt>
              </c:numCache>
            </c:numRef>
          </c:cat>
          <c:val>
            <c:numRef>
              <c:f>'4.18'!$W$23:$AA$23</c:f>
              <c:numCache>
                <c:formatCode>0.00</c:formatCode>
                <c:ptCount val="5"/>
                <c:pt idx="0">
                  <c:v>2.8448000000000001E-2</c:v>
                </c:pt>
                <c:pt idx="1">
                  <c:v>0.132493</c:v>
                </c:pt>
                <c:pt idx="2">
                  <c:v>2.4058579999999998</c:v>
                </c:pt>
                <c:pt idx="3">
                  <c:v>19.188742999999999</c:v>
                </c:pt>
                <c:pt idx="4">
                  <c:v>34.587206348444049</c:v>
                </c:pt>
              </c:numCache>
            </c:numRef>
          </c:val>
          <c:extLst xmlns:c16r2="http://schemas.microsoft.com/office/drawing/2015/06/chart">
            <c:ext xmlns:c16="http://schemas.microsoft.com/office/drawing/2014/chart" uri="{C3380CC4-5D6E-409C-BE32-E72D297353CC}">
              <c16:uniqueId val="{00000003-C124-4717-BA25-F3E870A13419}"/>
            </c:ext>
          </c:extLst>
        </c:ser>
        <c:ser>
          <c:idx val="4"/>
          <c:order val="4"/>
          <c:tx>
            <c:strRef>
              <c:f>'4.18'!$V$10</c:f>
              <c:strCache>
                <c:ptCount val="1"/>
                <c:pt idx="0">
                  <c:v>Plug in Hybrid EV (PHEV)</c:v>
                </c:pt>
              </c:strCache>
            </c:strRef>
          </c:tx>
          <c:spPr>
            <a:solidFill>
              <a:srgbClr val="92D050"/>
            </a:solidFill>
          </c:spPr>
          <c:invertIfNegative val="0"/>
          <c:cat>
            <c:numRef>
              <c:f>'4.18'!$W$8:$AA$8</c:f>
              <c:numCache>
                <c:formatCode>General</c:formatCode>
                <c:ptCount val="5"/>
                <c:pt idx="0">
                  <c:v>2016</c:v>
                </c:pt>
                <c:pt idx="1">
                  <c:v>2020</c:v>
                </c:pt>
                <c:pt idx="2">
                  <c:v>2030</c:v>
                </c:pt>
                <c:pt idx="3">
                  <c:v>2040</c:v>
                </c:pt>
                <c:pt idx="4">
                  <c:v>2050</c:v>
                </c:pt>
              </c:numCache>
            </c:numRef>
          </c:cat>
          <c:val>
            <c:numRef>
              <c:f>'4.18'!$W$24:$AA$24</c:f>
              <c:numCache>
                <c:formatCode>0.00</c:formatCode>
                <c:ptCount val="5"/>
                <c:pt idx="0">
                  <c:v>2.6872E-2</c:v>
                </c:pt>
                <c:pt idx="1">
                  <c:v>0.12628484294638198</c:v>
                </c:pt>
                <c:pt idx="2">
                  <c:v>0.33595999140076099</c:v>
                </c:pt>
                <c:pt idx="3">
                  <c:v>0.62419601334544916</c:v>
                </c:pt>
                <c:pt idx="4">
                  <c:v>1.0278036649013989</c:v>
                </c:pt>
              </c:numCache>
            </c:numRef>
          </c:val>
          <c:extLst xmlns:c16r2="http://schemas.microsoft.com/office/drawing/2015/06/chart">
            <c:ext xmlns:c16="http://schemas.microsoft.com/office/drawing/2014/chart" uri="{C3380CC4-5D6E-409C-BE32-E72D297353CC}">
              <c16:uniqueId val="{00000004-C124-4717-BA25-F3E870A13419}"/>
            </c:ext>
          </c:extLst>
        </c:ser>
        <c:dLbls>
          <c:showLegendKey val="0"/>
          <c:showVal val="0"/>
          <c:showCatName val="0"/>
          <c:showSerName val="0"/>
          <c:showPercent val="0"/>
          <c:showBubbleSize val="0"/>
        </c:dLbls>
        <c:gapWidth val="150"/>
        <c:overlap val="100"/>
        <c:axId val="158148096"/>
        <c:axId val="158149632"/>
      </c:barChart>
      <c:catAx>
        <c:axId val="158148096"/>
        <c:scaling>
          <c:orientation val="minMax"/>
        </c:scaling>
        <c:delete val="0"/>
        <c:axPos val="b"/>
        <c:numFmt formatCode="General" sourceLinked="1"/>
        <c:majorTickMark val="out"/>
        <c:minorTickMark val="none"/>
        <c:tickLblPos val="nextTo"/>
        <c:crossAx val="158149632"/>
        <c:crosses val="autoZero"/>
        <c:auto val="1"/>
        <c:lblAlgn val="ctr"/>
        <c:lblOffset val="100"/>
        <c:noMultiLvlLbl val="0"/>
      </c:catAx>
      <c:valAx>
        <c:axId val="158149632"/>
        <c:scaling>
          <c:orientation val="minMax"/>
          <c:max val="60"/>
        </c:scaling>
        <c:delete val="0"/>
        <c:axPos val="l"/>
        <c:majorGridlines>
          <c:spPr>
            <a:ln>
              <a:solidFill>
                <a:schemeClr val="bg1">
                  <a:lumMod val="75000"/>
                </a:schemeClr>
              </a:solidFill>
            </a:ln>
          </c:spPr>
        </c:majorGridlines>
        <c:title>
          <c:tx>
            <c:rich>
              <a:bodyPr rot="-5400000" vert="horz"/>
              <a:lstStyle/>
              <a:p>
                <a:pPr>
                  <a:defRPr/>
                </a:pPr>
                <a:r>
                  <a:rPr lang="en-US"/>
                  <a:t>Million vehicles</a:t>
                </a:r>
              </a:p>
            </c:rich>
          </c:tx>
          <c:layout>
            <c:manualLayout>
              <c:xMode val="edge"/>
              <c:yMode val="edge"/>
              <c:x val="1.0772879608146428E-2"/>
              <c:y val="0.34242268041237112"/>
            </c:manualLayout>
          </c:layout>
          <c:overlay val="0"/>
        </c:title>
        <c:numFmt formatCode="0" sourceLinked="0"/>
        <c:majorTickMark val="out"/>
        <c:minorTickMark val="none"/>
        <c:tickLblPos val="nextTo"/>
        <c:crossAx val="158148096"/>
        <c:crosses val="autoZero"/>
        <c:crossBetween val="between"/>
      </c:valAx>
      <c:spPr>
        <a:noFill/>
      </c:spPr>
    </c:plotArea>
    <c:legend>
      <c:legendPos val="b"/>
      <c:layout>
        <c:manualLayout>
          <c:xMode val="edge"/>
          <c:yMode val="edge"/>
          <c:x val="1.2093065222995617E-2"/>
          <c:y val="0.8657591160748378"/>
          <c:w val="0.97653970095385423"/>
          <c:h val="0.11781858533791524"/>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432972415571025E-2"/>
          <c:y val="5.6094167621229485E-2"/>
          <c:w val="0.89214578499613306"/>
          <c:h val="0.74733867888507055"/>
        </c:manualLayout>
      </c:layout>
      <c:barChart>
        <c:barDir val="col"/>
        <c:grouping val="stacked"/>
        <c:varyColors val="0"/>
        <c:ser>
          <c:idx val="3"/>
          <c:order val="0"/>
          <c:tx>
            <c:strRef>
              <c:f>'4.18'!$V$12</c:f>
              <c:strCache>
                <c:ptCount val="1"/>
                <c:pt idx="0">
                  <c:v>Internal Combustion Engine (ICE)</c:v>
                </c:pt>
              </c:strCache>
            </c:strRef>
          </c:tx>
          <c:spPr>
            <a:solidFill>
              <a:schemeClr val="tx1"/>
            </a:solidFill>
          </c:spPr>
          <c:invertIfNegative val="0"/>
          <c:cat>
            <c:numRef>
              <c:f>'4.18'!$W$8:$AA$8</c:f>
              <c:numCache>
                <c:formatCode>General</c:formatCode>
                <c:ptCount val="5"/>
                <c:pt idx="0">
                  <c:v>2016</c:v>
                </c:pt>
                <c:pt idx="1">
                  <c:v>2020</c:v>
                </c:pt>
                <c:pt idx="2">
                  <c:v>2030</c:v>
                </c:pt>
                <c:pt idx="3">
                  <c:v>2040</c:v>
                </c:pt>
                <c:pt idx="4">
                  <c:v>2050</c:v>
                </c:pt>
              </c:numCache>
            </c:numRef>
          </c:cat>
          <c:val>
            <c:numRef>
              <c:f>'4.18'!$W$12:$AA$12</c:f>
              <c:numCache>
                <c:formatCode>0.00</c:formatCode>
                <c:ptCount val="5"/>
                <c:pt idx="0">
                  <c:v>36.824688000000002</c:v>
                </c:pt>
                <c:pt idx="1">
                  <c:v>37.30943653803493</c:v>
                </c:pt>
                <c:pt idx="2">
                  <c:v>28.639709871515343</c:v>
                </c:pt>
                <c:pt idx="3">
                  <c:v>4.1226200353479454</c:v>
                </c:pt>
                <c:pt idx="4">
                  <c:v>0</c:v>
                </c:pt>
              </c:numCache>
            </c:numRef>
          </c:val>
          <c:extLst xmlns:c16r2="http://schemas.microsoft.com/office/drawing/2015/06/chart">
            <c:ext xmlns:c16="http://schemas.microsoft.com/office/drawing/2014/chart" uri="{C3380CC4-5D6E-409C-BE32-E72D297353CC}">
              <c16:uniqueId val="{00000000-4F98-485E-AB46-29E611AB91E7}"/>
            </c:ext>
          </c:extLst>
        </c:ser>
        <c:ser>
          <c:idx val="1"/>
          <c:order val="1"/>
          <c:tx>
            <c:strRef>
              <c:f>'4.18'!$V$11</c:f>
              <c:strCache>
                <c:ptCount val="1"/>
                <c:pt idx="0">
                  <c:v> Gas</c:v>
                </c:pt>
              </c:strCache>
            </c:strRef>
          </c:tx>
          <c:spPr>
            <a:solidFill>
              <a:srgbClr val="FF0000"/>
            </a:solidFill>
          </c:spPr>
          <c:invertIfNegative val="0"/>
          <c:cat>
            <c:numRef>
              <c:f>'4.18'!$W$8:$AA$8</c:f>
              <c:numCache>
                <c:formatCode>General</c:formatCode>
                <c:ptCount val="5"/>
                <c:pt idx="0">
                  <c:v>2016</c:v>
                </c:pt>
                <c:pt idx="1">
                  <c:v>2020</c:v>
                </c:pt>
                <c:pt idx="2">
                  <c:v>2030</c:v>
                </c:pt>
                <c:pt idx="3">
                  <c:v>2040</c:v>
                </c:pt>
                <c:pt idx="4">
                  <c:v>2050</c:v>
                </c:pt>
              </c:numCache>
            </c:numRef>
          </c:cat>
          <c:val>
            <c:numRef>
              <c:f>'4.18'!$W$11:$AA$11</c:f>
              <c:numCache>
                <c:formatCode>0.00</c:formatCode>
                <c:ptCount val="5"/>
                <c:pt idx="0">
                  <c:v>4.6000000000000001E-4</c:v>
                </c:pt>
                <c:pt idx="1">
                  <c:v>1.6979000000000001E-2</c:v>
                </c:pt>
                <c:pt idx="2">
                  <c:v>0.103755</c:v>
                </c:pt>
                <c:pt idx="3">
                  <c:v>0.27983400000000003</c:v>
                </c:pt>
                <c:pt idx="4">
                  <c:v>0.24312959101563406</c:v>
                </c:pt>
              </c:numCache>
            </c:numRef>
          </c:val>
          <c:extLst xmlns:c16r2="http://schemas.microsoft.com/office/drawing/2015/06/chart">
            <c:ext xmlns:c16="http://schemas.microsoft.com/office/drawing/2014/chart" uri="{C3380CC4-5D6E-409C-BE32-E72D297353CC}">
              <c16:uniqueId val="{00000001-4F98-485E-AB46-29E611AB91E7}"/>
            </c:ext>
          </c:extLst>
        </c:ser>
        <c:ser>
          <c:idx val="2"/>
          <c:order val="2"/>
          <c:tx>
            <c:strRef>
              <c:f>'4.18'!$V$13</c:f>
              <c:strCache>
                <c:ptCount val="1"/>
                <c:pt idx="0">
                  <c:v>Hydrogen Fuel Cell Vehicle (HFCV)</c:v>
                </c:pt>
              </c:strCache>
            </c:strRef>
          </c:tx>
          <c:spPr>
            <a:solidFill>
              <a:srgbClr val="FFFF00"/>
            </a:solidFill>
          </c:spPr>
          <c:invertIfNegative val="0"/>
          <c:cat>
            <c:numRef>
              <c:f>'4.18'!$W$8:$AA$8</c:f>
              <c:numCache>
                <c:formatCode>General</c:formatCode>
                <c:ptCount val="5"/>
                <c:pt idx="0">
                  <c:v>2016</c:v>
                </c:pt>
                <c:pt idx="1">
                  <c:v>2020</c:v>
                </c:pt>
                <c:pt idx="2">
                  <c:v>2030</c:v>
                </c:pt>
                <c:pt idx="3">
                  <c:v>2040</c:v>
                </c:pt>
                <c:pt idx="4">
                  <c:v>2050</c:v>
                </c:pt>
              </c:numCache>
            </c:numRef>
          </c:cat>
          <c:val>
            <c:numRef>
              <c:f>'4.18'!$W$13:$AA$13</c:f>
              <c:numCache>
                <c:formatCode>0.00</c:formatCode>
                <c:ptCount val="5"/>
                <c:pt idx="0">
                  <c:v>6.2000000000000003E-5</c:v>
                </c:pt>
                <c:pt idx="1">
                  <c:v>3.7399999999999998E-4</c:v>
                </c:pt>
                <c:pt idx="2">
                  <c:v>6.6620000000000004E-3</c:v>
                </c:pt>
                <c:pt idx="3">
                  <c:v>8.5278999999999994E-2</c:v>
                </c:pt>
                <c:pt idx="4">
                  <c:v>0.33029550091750659</c:v>
                </c:pt>
              </c:numCache>
            </c:numRef>
          </c:val>
          <c:extLst xmlns:c16r2="http://schemas.microsoft.com/office/drawing/2015/06/chart">
            <c:ext xmlns:c16="http://schemas.microsoft.com/office/drawing/2014/chart" uri="{C3380CC4-5D6E-409C-BE32-E72D297353CC}">
              <c16:uniqueId val="{00000002-4F98-485E-AB46-29E611AB91E7}"/>
            </c:ext>
          </c:extLst>
        </c:ser>
        <c:ser>
          <c:idx val="0"/>
          <c:order val="3"/>
          <c:tx>
            <c:strRef>
              <c:f>'4.18'!$V$9</c:f>
              <c:strCache>
                <c:ptCount val="1"/>
                <c:pt idx="0">
                  <c:v>Pure EV (PEV)</c:v>
                </c:pt>
              </c:strCache>
            </c:strRef>
          </c:tx>
          <c:spPr>
            <a:solidFill>
              <a:srgbClr val="00B050"/>
            </a:solidFill>
          </c:spPr>
          <c:invertIfNegative val="0"/>
          <c:cat>
            <c:numRef>
              <c:f>'4.18'!$W$8:$AA$8</c:f>
              <c:numCache>
                <c:formatCode>General</c:formatCode>
                <c:ptCount val="5"/>
                <c:pt idx="0">
                  <c:v>2016</c:v>
                </c:pt>
                <c:pt idx="1">
                  <c:v>2020</c:v>
                </c:pt>
                <c:pt idx="2">
                  <c:v>2030</c:v>
                </c:pt>
                <c:pt idx="3">
                  <c:v>2040</c:v>
                </c:pt>
                <c:pt idx="4">
                  <c:v>2050</c:v>
                </c:pt>
              </c:numCache>
            </c:numRef>
          </c:cat>
          <c:val>
            <c:numRef>
              <c:f>'4.18'!$W$9:$AA$9</c:f>
              <c:numCache>
                <c:formatCode>0.00</c:formatCode>
                <c:ptCount val="5"/>
                <c:pt idx="0">
                  <c:v>2.8448000000000001E-2</c:v>
                </c:pt>
                <c:pt idx="1">
                  <c:v>0.33053700000000003</c:v>
                </c:pt>
                <c:pt idx="2">
                  <c:v>8.8521520000000002</c:v>
                </c:pt>
                <c:pt idx="3">
                  <c:v>32.535114711514787</c:v>
                </c:pt>
                <c:pt idx="4">
                  <c:v>35.350206824239386</c:v>
                </c:pt>
              </c:numCache>
            </c:numRef>
          </c:val>
          <c:extLst xmlns:c16r2="http://schemas.microsoft.com/office/drawing/2015/06/chart">
            <c:ext xmlns:c16="http://schemas.microsoft.com/office/drawing/2014/chart" uri="{C3380CC4-5D6E-409C-BE32-E72D297353CC}">
              <c16:uniqueId val="{00000003-4F98-485E-AB46-29E611AB91E7}"/>
            </c:ext>
          </c:extLst>
        </c:ser>
        <c:ser>
          <c:idx val="4"/>
          <c:order val="4"/>
          <c:tx>
            <c:strRef>
              <c:f>'4.18'!$V$10</c:f>
              <c:strCache>
                <c:ptCount val="1"/>
                <c:pt idx="0">
                  <c:v>Plug in Hybrid EV (PHEV)</c:v>
                </c:pt>
              </c:strCache>
            </c:strRef>
          </c:tx>
          <c:spPr>
            <a:solidFill>
              <a:srgbClr val="92D050"/>
            </a:solidFill>
          </c:spPr>
          <c:invertIfNegative val="0"/>
          <c:cat>
            <c:numRef>
              <c:f>'4.18'!$W$8:$AA$8</c:f>
              <c:numCache>
                <c:formatCode>General</c:formatCode>
                <c:ptCount val="5"/>
                <c:pt idx="0">
                  <c:v>2016</c:v>
                </c:pt>
                <c:pt idx="1">
                  <c:v>2020</c:v>
                </c:pt>
                <c:pt idx="2">
                  <c:v>2030</c:v>
                </c:pt>
                <c:pt idx="3">
                  <c:v>2040</c:v>
                </c:pt>
                <c:pt idx="4">
                  <c:v>2050</c:v>
                </c:pt>
              </c:numCache>
            </c:numRef>
          </c:cat>
          <c:val>
            <c:numRef>
              <c:f>'4.18'!$W$10:$AA$10</c:f>
              <c:numCache>
                <c:formatCode>0.00</c:formatCode>
                <c:ptCount val="5"/>
                <c:pt idx="0">
                  <c:v>2.6872E-2</c:v>
                </c:pt>
                <c:pt idx="1">
                  <c:v>0.35927730480135461</c:v>
                </c:pt>
                <c:pt idx="2">
                  <c:v>1.7747619880537158</c:v>
                </c:pt>
                <c:pt idx="3">
                  <c:v>3.4777252765389317</c:v>
                </c:pt>
                <c:pt idx="4">
                  <c:v>3.1082500384986895</c:v>
                </c:pt>
              </c:numCache>
            </c:numRef>
          </c:val>
          <c:extLst xmlns:c16r2="http://schemas.microsoft.com/office/drawing/2015/06/chart">
            <c:ext xmlns:c16="http://schemas.microsoft.com/office/drawing/2014/chart" uri="{C3380CC4-5D6E-409C-BE32-E72D297353CC}">
              <c16:uniqueId val="{00000004-4F98-485E-AB46-29E611AB91E7}"/>
            </c:ext>
          </c:extLst>
        </c:ser>
        <c:dLbls>
          <c:showLegendKey val="0"/>
          <c:showVal val="0"/>
          <c:showCatName val="0"/>
          <c:showSerName val="0"/>
          <c:showPercent val="0"/>
          <c:showBubbleSize val="0"/>
        </c:dLbls>
        <c:gapWidth val="150"/>
        <c:overlap val="100"/>
        <c:axId val="158209152"/>
        <c:axId val="158210688"/>
      </c:barChart>
      <c:catAx>
        <c:axId val="158209152"/>
        <c:scaling>
          <c:orientation val="minMax"/>
        </c:scaling>
        <c:delete val="0"/>
        <c:axPos val="b"/>
        <c:numFmt formatCode="General" sourceLinked="1"/>
        <c:majorTickMark val="out"/>
        <c:minorTickMark val="none"/>
        <c:tickLblPos val="nextTo"/>
        <c:crossAx val="158210688"/>
        <c:crosses val="autoZero"/>
        <c:auto val="1"/>
        <c:lblAlgn val="ctr"/>
        <c:lblOffset val="100"/>
        <c:noMultiLvlLbl val="0"/>
      </c:catAx>
      <c:valAx>
        <c:axId val="158210688"/>
        <c:scaling>
          <c:orientation val="minMax"/>
          <c:max val="60"/>
        </c:scaling>
        <c:delete val="0"/>
        <c:axPos val="l"/>
        <c:majorGridlines>
          <c:spPr>
            <a:ln>
              <a:solidFill>
                <a:schemeClr val="bg1">
                  <a:lumMod val="75000"/>
                </a:schemeClr>
              </a:solidFill>
            </a:ln>
          </c:spPr>
        </c:majorGridlines>
        <c:title>
          <c:tx>
            <c:rich>
              <a:bodyPr rot="-5400000" vert="horz"/>
              <a:lstStyle/>
              <a:p>
                <a:pPr>
                  <a:defRPr/>
                </a:pPr>
                <a:r>
                  <a:rPr lang="en-US"/>
                  <a:t>Million vehicles</a:t>
                </a:r>
              </a:p>
            </c:rich>
          </c:tx>
          <c:layout>
            <c:manualLayout>
              <c:xMode val="edge"/>
              <c:yMode val="edge"/>
              <c:x val="1.3712220903187504E-3"/>
              <c:y val="0.3411193924313628"/>
            </c:manualLayout>
          </c:layout>
          <c:overlay val="0"/>
        </c:title>
        <c:numFmt formatCode="0" sourceLinked="0"/>
        <c:majorTickMark val="out"/>
        <c:minorTickMark val="none"/>
        <c:tickLblPos val="nextTo"/>
        <c:crossAx val="158209152"/>
        <c:crosses val="autoZero"/>
        <c:crossBetween val="between"/>
      </c:valAx>
      <c:spPr>
        <a:noFill/>
        <a:ln>
          <a:solidFill>
            <a:schemeClr val="bg1">
              <a:lumMod val="75000"/>
            </a:schemeClr>
          </a:solidFill>
        </a:ln>
      </c:spPr>
    </c:plotArea>
    <c:legend>
      <c:legendPos val="b"/>
      <c:layout>
        <c:manualLayout>
          <c:xMode val="edge"/>
          <c:yMode val="edge"/>
          <c:x val="3.7759731889662296E-3"/>
          <c:y val="0.84977732918641202"/>
          <c:w val="0.99128564062902802"/>
          <c:h val="0.13403769824201886"/>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50940964166005E-2"/>
          <c:y val="5.9124904543718985E-2"/>
          <c:w val="0.90042768754833713"/>
          <c:h val="0.7538087056128292"/>
        </c:manualLayout>
      </c:layout>
      <c:barChart>
        <c:barDir val="col"/>
        <c:grouping val="stacked"/>
        <c:varyColors val="0"/>
        <c:ser>
          <c:idx val="3"/>
          <c:order val="0"/>
          <c:tx>
            <c:strRef>
              <c:f>'4.18'!$V$33</c:f>
              <c:strCache>
                <c:ptCount val="1"/>
                <c:pt idx="0">
                  <c:v>Internal Combustion Engine (ICE)</c:v>
                </c:pt>
              </c:strCache>
            </c:strRef>
          </c:tx>
          <c:spPr>
            <a:solidFill>
              <a:schemeClr val="tx1"/>
            </a:solidFill>
          </c:spPr>
          <c:invertIfNegative val="0"/>
          <c:cat>
            <c:numRef>
              <c:f>'4.18'!$W$8:$AA$8</c:f>
              <c:numCache>
                <c:formatCode>General</c:formatCode>
                <c:ptCount val="5"/>
                <c:pt idx="0">
                  <c:v>2016</c:v>
                </c:pt>
                <c:pt idx="1">
                  <c:v>2020</c:v>
                </c:pt>
                <c:pt idx="2">
                  <c:v>2030</c:v>
                </c:pt>
                <c:pt idx="3">
                  <c:v>2040</c:v>
                </c:pt>
                <c:pt idx="4">
                  <c:v>2050</c:v>
                </c:pt>
              </c:numCache>
            </c:numRef>
          </c:cat>
          <c:val>
            <c:numRef>
              <c:f>'4.18'!$W$33:$AA$33</c:f>
              <c:numCache>
                <c:formatCode>0.00</c:formatCode>
                <c:ptCount val="5"/>
                <c:pt idx="0">
                  <c:v>36.820742000000003</c:v>
                </c:pt>
                <c:pt idx="1">
                  <c:v>37.69543061090814</c:v>
                </c:pt>
                <c:pt idx="2">
                  <c:v>36.575558064524223</c:v>
                </c:pt>
                <c:pt idx="3">
                  <c:v>20.911311325500126</c:v>
                </c:pt>
                <c:pt idx="4">
                  <c:v>4.569857073942571</c:v>
                </c:pt>
              </c:numCache>
            </c:numRef>
          </c:val>
          <c:extLst xmlns:c16r2="http://schemas.microsoft.com/office/drawing/2015/06/chart">
            <c:ext xmlns:c16="http://schemas.microsoft.com/office/drawing/2014/chart" uri="{C3380CC4-5D6E-409C-BE32-E72D297353CC}">
              <c16:uniqueId val="{00000000-25FB-4F6C-B8B8-B5EBF05BA300}"/>
            </c:ext>
          </c:extLst>
        </c:ser>
        <c:ser>
          <c:idx val="1"/>
          <c:order val="1"/>
          <c:tx>
            <c:strRef>
              <c:f>'4.18'!$V$32</c:f>
              <c:strCache>
                <c:ptCount val="1"/>
                <c:pt idx="0">
                  <c:v> Gas</c:v>
                </c:pt>
              </c:strCache>
            </c:strRef>
          </c:tx>
          <c:spPr>
            <a:solidFill>
              <a:srgbClr val="FF0000"/>
            </a:solidFill>
          </c:spPr>
          <c:invertIfNegative val="0"/>
          <c:cat>
            <c:numRef>
              <c:f>'4.18'!$W$8:$AA$8</c:f>
              <c:numCache>
                <c:formatCode>General</c:formatCode>
                <c:ptCount val="5"/>
                <c:pt idx="0">
                  <c:v>2016</c:v>
                </c:pt>
                <c:pt idx="1">
                  <c:v>2020</c:v>
                </c:pt>
                <c:pt idx="2">
                  <c:v>2030</c:v>
                </c:pt>
                <c:pt idx="3">
                  <c:v>2040</c:v>
                </c:pt>
                <c:pt idx="4">
                  <c:v>2050</c:v>
                </c:pt>
              </c:numCache>
            </c:numRef>
          </c:cat>
          <c:val>
            <c:numRef>
              <c:f>'4.18'!$W$32:$AA$32</c:f>
              <c:numCache>
                <c:formatCode>0.00</c:formatCode>
                <c:ptCount val="5"/>
                <c:pt idx="0">
                  <c:v>4.6000000000000001E-4</c:v>
                </c:pt>
                <c:pt idx="1">
                  <c:v>1.1396E-2</c:v>
                </c:pt>
                <c:pt idx="2">
                  <c:v>4.8482999999999998E-2</c:v>
                </c:pt>
                <c:pt idx="3">
                  <c:v>0.11071599999999999</c:v>
                </c:pt>
                <c:pt idx="4">
                  <c:v>0.15507199999999999</c:v>
                </c:pt>
              </c:numCache>
            </c:numRef>
          </c:val>
          <c:extLst xmlns:c16r2="http://schemas.microsoft.com/office/drawing/2015/06/chart">
            <c:ext xmlns:c16="http://schemas.microsoft.com/office/drawing/2014/chart" uri="{C3380CC4-5D6E-409C-BE32-E72D297353CC}">
              <c16:uniqueId val="{00000001-25FB-4F6C-B8B8-B5EBF05BA300}"/>
            </c:ext>
          </c:extLst>
        </c:ser>
        <c:ser>
          <c:idx val="2"/>
          <c:order val="2"/>
          <c:tx>
            <c:strRef>
              <c:f>'4.18'!$V$34</c:f>
              <c:strCache>
                <c:ptCount val="1"/>
                <c:pt idx="0">
                  <c:v>Hydrogen Fuel Cell Vehicle (HFCV)</c:v>
                </c:pt>
              </c:strCache>
            </c:strRef>
          </c:tx>
          <c:spPr>
            <a:solidFill>
              <a:srgbClr val="FFFF00"/>
            </a:solidFill>
          </c:spPr>
          <c:invertIfNegative val="0"/>
          <c:cat>
            <c:numRef>
              <c:f>'4.18'!$W$8:$AA$8</c:f>
              <c:numCache>
                <c:formatCode>General</c:formatCode>
                <c:ptCount val="5"/>
                <c:pt idx="0">
                  <c:v>2016</c:v>
                </c:pt>
                <c:pt idx="1">
                  <c:v>2020</c:v>
                </c:pt>
                <c:pt idx="2">
                  <c:v>2030</c:v>
                </c:pt>
                <c:pt idx="3">
                  <c:v>2040</c:v>
                </c:pt>
                <c:pt idx="4">
                  <c:v>2050</c:v>
                </c:pt>
              </c:numCache>
            </c:numRef>
          </c:cat>
          <c:val>
            <c:numRef>
              <c:f>'4.18'!$W$34:$AA$34</c:f>
              <c:numCache>
                <c:formatCode>0.00</c:formatCode>
                <c:ptCount val="5"/>
                <c:pt idx="0">
                  <c:v>6.2000000000000003E-5</c:v>
                </c:pt>
                <c:pt idx="1">
                  <c:v>3.01E-4</c:v>
                </c:pt>
                <c:pt idx="2">
                  <c:v>1.5690000000000001E-3</c:v>
                </c:pt>
                <c:pt idx="3">
                  <c:v>5.6889999999999996E-3</c:v>
                </c:pt>
                <c:pt idx="4">
                  <c:v>2.0421999999999999E-2</c:v>
                </c:pt>
              </c:numCache>
            </c:numRef>
          </c:val>
          <c:extLst xmlns:c16r2="http://schemas.microsoft.com/office/drawing/2015/06/chart">
            <c:ext xmlns:c16="http://schemas.microsoft.com/office/drawing/2014/chart" uri="{C3380CC4-5D6E-409C-BE32-E72D297353CC}">
              <c16:uniqueId val="{00000002-25FB-4F6C-B8B8-B5EBF05BA300}"/>
            </c:ext>
          </c:extLst>
        </c:ser>
        <c:ser>
          <c:idx val="0"/>
          <c:order val="3"/>
          <c:tx>
            <c:strRef>
              <c:f>'4.18'!$V$30</c:f>
              <c:strCache>
                <c:ptCount val="1"/>
                <c:pt idx="0">
                  <c:v>Pure EV (PEV)</c:v>
                </c:pt>
              </c:strCache>
            </c:strRef>
          </c:tx>
          <c:spPr>
            <a:solidFill>
              <a:srgbClr val="00B050"/>
            </a:solidFill>
          </c:spPr>
          <c:invertIfNegative val="0"/>
          <c:cat>
            <c:numRef>
              <c:f>'4.18'!$W$8:$AA$8</c:f>
              <c:numCache>
                <c:formatCode>General</c:formatCode>
                <c:ptCount val="5"/>
                <c:pt idx="0">
                  <c:v>2016</c:v>
                </c:pt>
                <c:pt idx="1">
                  <c:v>2020</c:v>
                </c:pt>
                <c:pt idx="2">
                  <c:v>2030</c:v>
                </c:pt>
                <c:pt idx="3">
                  <c:v>2040</c:v>
                </c:pt>
                <c:pt idx="4">
                  <c:v>2050</c:v>
                </c:pt>
              </c:numCache>
            </c:numRef>
          </c:cat>
          <c:val>
            <c:numRef>
              <c:f>'4.18'!$W$30:$AA$30</c:f>
              <c:numCache>
                <c:formatCode>0.00</c:formatCode>
                <c:ptCount val="5"/>
                <c:pt idx="0">
                  <c:v>2.8448000000000001E-2</c:v>
                </c:pt>
                <c:pt idx="1">
                  <c:v>0.130916</c:v>
                </c:pt>
                <c:pt idx="2">
                  <c:v>2.326282</c:v>
                </c:pt>
                <c:pt idx="3">
                  <c:v>18.870979999999999</c:v>
                </c:pt>
                <c:pt idx="4">
                  <c:v>34.818278293468019</c:v>
                </c:pt>
              </c:numCache>
            </c:numRef>
          </c:val>
          <c:extLst xmlns:c16r2="http://schemas.microsoft.com/office/drawing/2015/06/chart">
            <c:ext xmlns:c16="http://schemas.microsoft.com/office/drawing/2014/chart" uri="{C3380CC4-5D6E-409C-BE32-E72D297353CC}">
              <c16:uniqueId val="{00000003-25FB-4F6C-B8B8-B5EBF05BA300}"/>
            </c:ext>
          </c:extLst>
        </c:ser>
        <c:ser>
          <c:idx val="4"/>
          <c:order val="4"/>
          <c:tx>
            <c:strRef>
              <c:f>'4.18'!$V$31</c:f>
              <c:strCache>
                <c:ptCount val="1"/>
                <c:pt idx="0">
                  <c:v>Plug in Hybrid EV (PHEV)</c:v>
                </c:pt>
              </c:strCache>
            </c:strRef>
          </c:tx>
          <c:spPr>
            <a:solidFill>
              <a:srgbClr val="92D050"/>
            </a:solidFill>
          </c:spPr>
          <c:invertIfNegative val="0"/>
          <c:cat>
            <c:numRef>
              <c:f>'4.18'!$W$8:$AA$8</c:f>
              <c:numCache>
                <c:formatCode>General</c:formatCode>
                <c:ptCount val="5"/>
                <c:pt idx="0">
                  <c:v>2016</c:v>
                </c:pt>
                <c:pt idx="1">
                  <c:v>2020</c:v>
                </c:pt>
                <c:pt idx="2">
                  <c:v>2030</c:v>
                </c:pt>
                <c:pt idx="3">
                  <c:v>2040</c:v>
                </c:pt>
                <c:pt idx="4">
                  <c:v>2050</c:v>
                </c:pt>
              </c:numCache>
            </c:numRef>
          </c:cat>
          <c:val>
            <c:numRef>
              <c:f>'4.18'!$W$31:$AA$31</c:f>
              <c:numCache>
                <c:formatCode>0.00</c:formatCode>
                <c:ptCount val="5"/>
                <c:pt idx="0">
                  <c:v>2.6872E-2</c:v>
                </c:pt>
                <c:pt idx="1">
                  <c:v>0.13034007094100136</c:v>
                </c:pt>
                <c:pt idx="2">
                  <c:v>0.35637038939303939</c:v>
                </c:pt>
                <c:pt idx="3">
                  <c:v>0.64578664487188941</c:v>
                </c:pt>
                <c:pt idx="4">
                  <c:v>1.0570183514038702</c:v>
                </c:pt>
              </c:numCache>
            </c:numRef>
          </c:val>
          <c:extLst xmlns:c16r2="http://schemas.microsoft.com/office/drawing/2015/06/chart">
            <c:ext xmlns:c16="http://schemas.microsoft.com/office/drawing/2014/chart" uri="{C3380CC4-5D6E-409C-BE32-E72D297353CC}">
              <c16:uniqueId val="{00000004-25FB-4F6C-B8B8-B5EBF05BA300}"/>
            </c:ext>
          </c:extLst>
        </c:ser>
        <c:dLbls>
          <c:showLegendKey val="0"/>
          <c:showVal val="0"/>
          <c:showCatName val="0"/>
          <c:showSerName val="0"/>
          <c:showPercent val="0"/>
          <c:showBubbleSize val="0"/>
        </c:dLbls>
        <c:gapWidth val="150"/>
        <c:overlap val="100"/>
        <c:axId val="158531584"/>
        <c:axId val="158533120"/>
      </c:barChart>
      <c:catAx>
        <c:axId val="158531584"/>
        <c:scaling>
          <c:orientation val="minMax"/>
        </c:scaling>
        <c:delete val="0"/>
        <c:axPos val="b"/>
        <c:numFmt formatCode="General" sourceLinked="1"/>
        <c:majorTickMark val="out"/>
        <c:minorTickMark val="none"/>
        <c:tickLblPos val="nextTo"/>
        <c:crossAx val="158533120"/>
        <c:crosses val="autoZero"/>
        <c:auto val="1"/>
        <c:lblAlgn val="ctr"/>
        <c:lblOffset val="100"/>
        <c:noMultiLvlLbl val="0"/>
      </c:catAx>
      <c:valAx>
        <c:axId val="158533120"/>
        <c:scaling>
          <c:orientation val="minMax"/>
          <c:max val="60"/>
        </c:scaling>
        <c:delete val="0"/>
        <c:axPos val="l"/>
        <c:majorGridlines>
          <c:spPr>
            <a:ln>
              <a:solidFill>
                <a:schemeClr val="bg1">
                  <a:lumMod val="75000"/>
                </a:schemeClr>
              </a:solidFill>
            </a:ln>
          </c:spPr>
        </c:majorGridlines>
        <c:title>
          <c:tx>
            <c:rich>
              <a:bodyPr rot="-5400000" vert="horz"/>
              <a:lstStyle/>
              <a:p>
                <a:pPr>
                  <a:defRPr/>
                </a:pPr>
                <a:r>
                  <a:rPr lang="en-US"/>
                  <a:t>Million vehicles</a:t>
                </a:r>
              </a:p>
            </c:rich>
          </c:tx>
          <c:overlay val="0"/>
        </c:title>
        <c:numFmt formatCode="0" sourceLinked="0"/>
        <c:majorTickMark val="out"/>
        <c:minorTickMark val="none"/>
        <c:tickLblPos val="nextTo"/>
        <c:crossAx val="158531584"/>
        <c:crosses val="autoZero"/>
        <c:crossBetween val="between"/>
      </c:valAx>
      <c:spPr>
        <a:noFill/>
        <a:ln>
          <a:noFill/>
        </a:ln>
      </c:spPr>
    </c:plotArea>
    <c:legend>
      <c:legendPos val="b"/>
      <c:layout>
        <c:manualLayout>
          <c:xMode val="edge"/>
          <c:yMode val="edge"/>
          <c:x val="0"/>
          <c:y val="0.85552792281463752"/>
          <c:w val="1"/>
          <c:h val="0.14373912585933163"/>
        </c:manualLayout>
      </c:layout>
      <c:overlay val="0"/>
      <c:txPr>
        <a:bodyPr/>
        <a:lstStyle/>
        <a:p>
          <a:pPr>
            <a:defRPr sz="1000"/>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5820775470817063E-2"/>
          <c:y val="4.7599226945506411E-2"/>
          <c:w val="0.86868097447795833"/>
          <c:h val="0.79775123094912337"/>
        </c:manualLayout>
      </c:layout>
      <c:lineChart>
        <c:grouping val="standard"/>
        <c:varyColors val="0"/>
        <c:ser>
          <c:idx val="7"/>
          <c:order val="0"/>
          <c:tx>
            <c:strRef>
              <c:f>'CP5'!$L$18</c:f>
              <c:strCache>
                <c:ptCount val="1"/>
                <c:pt idx="0">
                  <c:v>History</c:v>
                </c:pt>
              </c:strCache>
            </c:strRef>
          </c:tx>
          <c:spPr>
            <a:ln>
              <a:solidFill>
                <a:schemeClr val="tx1"/>
              </a:solidFill>
            </a:ln>
          </c:spPr>
          <c:marker>
            <c:symbol val="none"/>
          </c:marker>
          <c:cat>
            <c:numRef>
              <c:f>'CP5'!$M$17:$BA$17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'CP5'!$M$18:$BA$18</c:f>
              <c:numCache>
                <c:formatCode>0.00</c:formatCode>
                <c:ptCount val="41"/>
                <c:pt idx="0">
                  <c:v>14.2</c:v>
                </c:pt>
                <c:pt idx="1">
                  <c:v>12.4</c:v>
                </c:pt>
                <c:pt idx="2">
                  <c:v>7.5</c:v>
                </c:pt>
                <c:pt idx="3">
                  <c:v>4.4000000000000004</c:v>
                </c:pt>
                <c:pt idx="4">
                  <c:v>6</c:v>
                </c:pt>
                <c:pt idx="5">
                  <c:v>7.8</c:v>
                </c:pt>
                <c:pt idx="6">
                  <c:v>6.8</c:v>
                </c:pt>
                <c:pt idx="7">
                  <c:v>4.7</c:v>
                </c:pt>
              </c:numCache>
            </c:numRef>
          </c:val>
          <c:smooth val="0"/>
          <c:extLst xmlns:c16r2="http://schemas.microsoft.com/office/drawing/2015/06/chart">
            <c:ext xmlns:c16="http://schemas.microsoft.com/office/drawing/2014/chart" uri="{C3380CC4-5D6E-409C-BE32-E72D297353CC}">
              <c16:uniqueId val="{00000003-E9B2-45A1-9800-186C9FC18B7E}"/>
            </c:ext>
          </c:extLst>
        </c:ser>
        <c:ser>
          <c:idx val="0"/>
          <c:order val="1"/>
          <c:tx>
            <c:strRef>
              <c:f>'CP5'!$L$19</c:f>
              <c:strCache>
                <c:ptCount val="1"/>
                <c:pt idx="0">
                  <c:v>High Case</c:v>
                </c:pt>
              </c:strCache>
            </c:strRef>
          </c:tx>
          <c:spPr>
            <a:ln>
              <a:solidFill>
                <a:srgbClr val="FF0000"/>
              </a:solidFill>
            </a:ln>
          </c:spPr>
          <c:marker>
            <c:symbol val="none"/>
          </c:marker>
          <c:cat>
            <c:numRef>
              <c:f>'CP5'!$M$17:$BA$17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'CP5'!$M$19:$BA$19</c:f>
              <c:numCache>
                <c:formatCode>0.00</c:formatCode>
                <c:ptCount val="41"/>
                <c:pt idx="7">
                  <c:v>4.7</c:v>
                </c:pt>
                <c:pt idx="8">
                  <c:v>8.6626893593139336</c:v>
                </c:pt>
                <c:pt idx="9">
                  <c:v>12.461306301322152</c:v>
                </c:pt>
                <c:pt idx="10">
                  <c:v>16.663460352982128</c:v>
                </c:pt>
                <c:pt idx="11">
                  <c:v>21.096645975968727</c:v>
                </c:pt>
                <c:pt idx="12">
                  <c:v>26.180534828332693</c:v>
                </c:pt>
                <c:pt idx="13">
                  <c:v>31.343294420769272</c:v>
                </c:pt>
                <c:pt idx="14">
                  <c:v>36.569626733611351</c:v>
                </c:pt>
                <c:pt idx="15">
                  <c:v>41.005563209565047</c:v>
                </c:pt>
                <c:pt idx="16">
                  <c:v>44.660786116674423</c:v>
                </c:pt>
                <c:pt idx="17">
                  <c:v>47.546926992947988</c:v>
                </c:pt>
                <c:pt idx="18">
                  <c:v>50.445903124836398</c:v>
                </c:pt>
                <c:pt idx="19">
                  <c:v>53.353285910872124</c:v>
                </c:pt>
                <c:pt idx="20">
                  <c:v>56.247341599168237</c:v>
                </c:pt>
                <c:pt idx="21">
                  <c:v>59.130276789990624</c:v>
                </c:pt>
                <c:pt idx="22">
                  <c:v>62.001207419478227</c:v>
                </c:pt>
                <c:pt idx="23">
                  <c:v>64.872822469277196</c:v>
                </c:pt>
                <c:pt idx="24">
                  <c:v>67.745193099573839</c:v>
                </c:pt>
                <c:pt idx="25">
                  <c:v>70.676482129442363</c:v>
                </c:pt>
                <c:pt idx="26">
                  <c:v>73.665259304100516</c:v>
                </c:pt>
                <c:pt idx="27">
                  <c:v>76.71262187583487</c:v>
                </c:pt>
                <c:pt idx="28">
                  <c:v>79.760667702774796</c:v>
                </c:pt>
                <c:pt idx="29">
                  <c:v>82.809208747635935</c:v>
                </c:pt>
                <c:pt idx="30">
                  <c:v>85.936338649249478</c:v>
                </c:pt>
                <c:pt idx="31">
                  <c:v>89.183540734522737</c:v>
                </c:pt>
                <c:pt idx="32">
                  <c:v>92.595598224709818</c:v>
                </c:pt>
                <c:pt idx="33">
                  <c:v>96.138197025776208</c:v>
                </c:pt>
                <c:pt idx="34">
                  <c:v>99.816331494908184</c:v>
                </c:pt>
                <c:pt idx="35">
                  <c:v>103.63518706753025</c:v>
                </c:pt>
                <c:pt idx="36">
                  <c:v>107.60014756773415</c:v>
                </c:pt>
                <c:pt idx="37">
                  <c:v>111.71680279839609</c:v>
                </c:pt>
                <c:pt idx="38">
                  <c:v>115.99095642168307</c:v>
                </c:pt>
                <c:pt idx="39">
                  <c:v>120.42863414105811</c:v>
                </c:pt>
                <c:pt idx="40">
                  <c:v>122.67471421520202</c:v>
                </c:pt>
              </c:numCache>
            </c:numRef>
          </c:val>
          <c:smooth val="0"/>
          <c:extLst xmlns:c16r2="http://schemas.microsoft.com/office/drawing/2015/06/chart">
            <c:ext xmlns:c16="http://schemas.microsoft.com/office/drawing/2014/chart" uri="{C3380CC4-5D6E-409C-BE32-E72D297353CC}">
              <c16:uniqueId val="{00000000-E9B2-45A1-9800-186C9FC18B7E}"/>
            </c:ext>
          </c:extLst>
        </c:ser>
        <c:ser>
          <c:idx val="1"/>
          <c:order val="2"/>
          <c:tx>
            <c:strRef>
              <c:f>'CP5'!$L$20</c:f>
              <c:strCache>
                <c:ptCount val="1"/>
                <c:pt idx="0">
                  <c:v>Base Case</c:v>
                </c:pt>
              </c:strCache>
            </c:strRef>
          </c:tx>
          <c:marker>
            <c:symbol val="none"/>
          </c:marker>
          <c:cat>
            <c:numRef>
              <c:f>'CP5'!$M$17:$BA$17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'CP5'!$M$20:$BA$20</c:f>
              <c:numCache>
                <c:formatCode>0.00</c:formatCode>
                <c:ptCount val="41"/>
                <c:pt idx="7">
                  <c:v>4.7</c:v>
                </c:pt>
                <c:pt idx="8">
                  <c:v>7.7798770598715068</c:v>
                </c:pt>
                <c:pt idx="9">
                  <c:v>10.953494124172757</c:v>
                </c:pt>
                <c:pt idx="10">
                  <c:v>13.758742444316411</c:v>
                </c:pt>
                <c:pt idx="11">
                  <c:v>16.289156044295094</c:v>
                </c:pt>
                <c:pt idx="12">
                  <c:v>18.247723922372789</c:v>
                </c:pt>
                <c:pt idx="13">
                  <c:v>20.095152133408227</c:v>
                </c:pt>
                <c:pt idx="14">
                  <c:v>21.819454551995424</c:v>
                </c:pt>
                <c:pt idx="15">
                  <c:v>23.844864443899514</c:v>
                </c:pt>
                <c:pt idx="16">
                  <c:v>26.177633621522599</c:v>
                </c:pt>
                <c:pt idx="17">
                  <c:v>28.821342290907179</c:v>
                </c:pt>
                <c:pt idx="18">
                  <c:v>31.472777863488091</c:v>
                </c:pt>
                <c:pt idx="19">
                  <c:v>34.128213090549814</c:v>
                </c:pt>
                <c:pt idx="20">
                  <c:v>36.508407549583787</c:v>
                </c:pt>
                <c:pt idx="21">
                  <c:v>38.613909137106482</c:v>
                </c:pt>
                <c:pt idx="22">
                  <c:v>40.445072602797339</c:v>
                </c:pt>
                <c:pt idx="23">
                  <c:v>42.275306063682734</c:v>
                </c:pt>
                <c:pt idx="24">
                  <c:v>44.10603402609965</c:v>
                </c:pt>
                <c:pt idx="25">
                  <c:v>45.973267178548518</c:v>
                </c:pt>
                <c:pt idx="26">
                  <c:v>47.878350807673122</c:v>
                </c:pt>
                <c:pt idx="27">
                  <c:v>49.819720387999894</c:v>
                </c:pt>
                <c:pt idx="28">
                  <c:v>51.761532106119141</c:v>
                </c:pt>
                <c:pt idx="29">
                  <c:v>53.703663352480014</c:v>
                </c:pt>
                <c:pt idx="30">
                  <c:v>55.696141231675149</c:v>
                </c:pt>
                <c:pt idx="31">
                  <c:v>57.763483204348773</c:v>
                </c:pt>
                <c:pt idx="32">
                  <c:v>59.932775075243846</c:v>
                </c:pt>
                <c:pt idx="33">
                  <c:v>62.183534111207258</c:v>
                </c:pt>
                <c:pt idx="34">
                  <c:v>64.518819789422949</c:v>
                </c:pt>
                <c:pt idx="35">
                  <c:v>66.941806484906763</c:v>
                </c:pt>
                <c:pt idx="36">
                  <c:v>69.455787785463215</c:v>
                </c:pt>
                <c:pt idx="37">
                  <c:v>72.064180968689314</c:v>
                </c:pt>
                <c:pt idx="38">
                  <c:v>74.770531647111014</c:v>
                </c:pt>
                <c:pt idx="39">
                  <c:v>77.578518587766453</c:v>
                </c:pt>
                <c:pt idx="40">
                  <c:v>78.999443763326269</c:v>
                </c:pt>
              </c:numCache>
            </c:numRef>
          </c:val>
          <c:smooth val="0"/>
          <c:extLst xmlns:c16r2="http://schemas.microsoft.com/office/drawing/2015/06/chart">
            <c:ext xmlns:c16="http://schemas.microsoft.com/office/drawing/2014/chart" uri="{C3380CC4-5D6E-409C-BE32-E72D297353CC}">
              <c16:uniqueId val="{00000001-E9B2-45A1-9800-186C9FC18B7E}"/>
            </c:ext>
          </c:extLst>
        </c:ser>
        <c:ser>
          <c:idx val="6"/>
          <c:order val="3"/>
          <c:tx>
            <c:strRef>
              <c:f>'CP5'!$L$21</c:f>
              <c:strCache>
                <c:ptCount val="1"/>
                <c:pt idx="0">
                  <c:v>Low Case</c:v>
                </c:pt>
              </c:strCache>
            </c:strRef>
          </c:tx>
          <c:marker>
            <c:symbol val="none"/>
          </c:marker>
          <c:cat>
            <c:numRef>
              <c:f>'CP5'!$M$17:$BA$17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'CP5'!$M$21:$BA$21</c:f>
              <c:numCache>
                <c:formatCode>0.00</c:formatCode>
                <c:ptCount val="41"/>
                <c:pt idx="7">
                  <c:v>4.7</c:v>
                </c:pt>
                <c:pt idx="8">
                  <c:v>6.4496932092511585</c:v>
                </c:pt>
                <c:pt idx="9">
                  <c:v>8.2923953553996217</c:v>
                </c:pt>
                <c:pt idx="10">
                  <c:v>9.7698064286170663</c:v>
                </c:pt>
                <c:pt idx="11">
                  <c:v>10.98296193069978</c:v>
                </c:pt>
                <c:pt idx="12">
                  <c:v>11.794853091662276</c:v>
                </c:pt>
                <c:pt idx="13">
                  <c:v>12.663034060396498</c:v>
                </c:pt>
                <c:pt idx="14">
                  <c:v>13.576504839183167</c:v>
                </c:pt>
                <c:pt idx="15">
                  <c:v>14.446741469338347</c:v>
                </c:pt>
                <c:pt idx="16">
                  <c:v>15.276940080434557</c:v>
                </c:pt>
                <c:pt idx="17">
                  <c:v>16.069902538384301</c:v>
                </c:pt>
                <c:pt idx="18">
                  <c:v>16.867851472975499</c:v>
                </c:pt>
                <c:pt idx="19">
                  <c:v>17.669607970231905</c:v>
                </c:pt>
                <c:pt idx="20">
                  <c:v>18.422187167453163</c:v>
                </c:pt>
                <c:pt idx="21">
                  <c:v>19.127247847114592</c:v>
                </c:pt>
                <c:pt idx="22">
                  <c:v>19.783572411399931</c:v>
                </c:pt>
                <c:pt idx="23">
                  <c:v>20.441515943058928</c:v>
                </c:pt>
                <c:pt idx="24">
                  <c:v>21.098330378981771</c:v>
                </c:pt>
                <c:pt idx="25">
                  <c:v>21.766490063262694</c:v>
                </c:pt>
                <c:pt idx="26">
                  <c:v>22.444589590826808</c:v>
                </c:pt>
                <c:pt idx="27">
                  <c:v>23.133915936864014</c:v>
                </c:pt>
                <c:pt idx="28">
                  <c:v>23.822058816588967</c:v>
                </c:pt>
                <c:pt idx="29">
                  <c:v>24.510337763519775</c:v>
                </c:pt>
                <c:pt idx="30">
                  <c:v>25.212095017620531</c:v>
                </c:pt>
                <c:pt idx="31">
                  <c:v>25.934232270329606</c:v>
                </c:pt>
                <c:pt idx="32">
                  <c:v>26.683950019923028</c:v>
                </c:pt>
                <c:pt idx="33">
                  <c:v>27.455340927148285</c:v>
                </c:pt>
                <c:pt idx="34">
                  <c:v>28.249031528808036</c:v>
                </c:pt>
                <c:pt idx="35">
                  <c:v>29.065666473895707</c:v>
                </c:pt>
                <c:pt idx="36">
                  <c:v>29.905909047190324</c:v>
                </c:pt>
                <c:pt idx="37">
                  <c:v>30.770441707987697</c:v>
                </c:pt>
                <c:pt idx="38">
                  <c:v>31.659966644405444</c:v>
                </c:pt>
                <c:pt idx="39">
                  <c:v>32.575206343712132</c:v>
                </c:pt>
                <c:pt idx="40">
                  <c:v>33.037110827162849</c:v>
                </c:pt>
              </c:numCache>
            </c:numRef>
          </c:val>
          <c:smooth val="0"/>
          <c:extLst xmlns:c16r2="http://schemas.microsoft.com/office/drawing/2015/06/chart">
            <c:ext xmlns:c16="http://schemas.microsoft.com/office/drawing/2014/chart" uri="{C3380CC4-5D6E-409C-BE32-E72D297353CC}">
              <c16:uniqueId val="{00000002-E9B2-45A1-9800-186C9FC18B7E}"/>
            </c:ext>
          </c:extLst>
        </c:ser>
        <c:dLbls>
          <c:showLegendKey val="0"/>
          <c:showVal val="0"/>
          <c:showCatName val="0"/>
          <c:showSerName val="0"/>
          <c:showPercent val="0"/>
          <c:showBubbleSize val="0"/>
        </c:dLbls>
        <c:marker val="1"/>
        <c:smooth val="0"/>
        <c:axId val="63107072"/>
        <c:axId val="63108608"/>
      </c:lineChart>
      <c:dateAx>
        <c:axId val="63107072"/>
        <c:scaling>
          <c:orientation val="minMax"/>
          <c:max val="2050"/>
        </c:scaling>
        <c:delete val="0"/>
        <c:axPos val="b"/>
        <c:numFmt formatCode="General" sourceLinked="1"/>
        <c:majorTickMark val="out"/>
        <c:minorTickMark val="none"/>
        <c:tickLblPos val="nextTo"/>
        <c:txPr>
          <a:bodyPr rot="0" vert="horz"/>
          <a:lstStyle/>
          <a:p>
            <a:pPr>
              <a:defRPr/>
            </a:pPr>
            <a:endParaRPr lang="en-US"/>
          </a:p>
        </c:txPr>
        <c:crossAx val="63108608"/>
        <c:crosses val="autoZero"/>
        <c:auto val="0"/>
        <c:lblOffset val="100"/>
        <c:baseTimeUnit val="days"/>
        <c:majorUnit val="5"/>
        <c:majorTimeUnit val="days"/>
        <c:minorUnit val="1"/>
      </c:dateAx>
      <c:valAx>
        <c:axId val="63108608"/>
        <c:scaling>
          <c:orientation val="minMax"/>
        </c:scaling>
        <c:delete val="0"/>
        <c:axPos val="l"/>
        <c:majorGridlines/>
        <c:title>
          <c:tx>
            <c:rich>
              <a:bodyPr rot="-5400000" vert="horz"/>
              <a:lstStyle/>
              <a:p>
                <a:pPr>
                  <a:defRPr/>
                </a:pPr>
                <a:r>
                  <a:rPr lang="en-US"/>
                  <a:t>EU ETS carbon price (£/tonne CO</a:t>
                </a:r>
                <a:r>
                  <a:rPr lang="en-US" baseline="-25000"/>
                  <a:t>2</a:t>
                </a:r>
                <a:r>
                  <a:rPr lang="en-US"/>
                  <a:t>)</a:t>
                </a:r>
              </a:p>
            </c:rich>
          </c:tx>
          <c:overlay val="0"/>
        </c:title>
        <c:numFmt formatCode="0" sourceLinked="0"/>
        <c:majorTickMark val="out"/>
        <c:minorTickMark val="none"/>
        <c:tickLblPos val="nextTo"/>
        <c:crossAx val="63107072"/>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016234257372847E-2"/>
          <c:y val="5.9124904543718985E-2"/>
          <c:w val="0.89356249255715303"/>
          <c:h val="0.75793695112638426"/>
        </c:manualLayout>
      </c:layout>
      <c:barChart>
        <c:barDir val="col"/>
        <c:grouping val="stacked"/>
        <c:varyColors val="0"/>
        <c:ser>
          <c:idx val="3"/>
          <c:order val="0"/>
          <c:tx>
            <c:strRef>
              <c:f>'4.18'!$V$19</c:f>
              <c:strCache>
                <c:ptCount val="1"/>
                <c:pt idx="0">
                  <c:v>Internal Combustion Engine (ICE)</c:v>
                </c:pt>
              </c:strCache>
            </c:strRef>
          </c:tx>
          <c:spPr>
            <a:solidFill>
              <a:schemeClr val="tx1"/>
            </a:solidFill>
          </c:spPr>
          <c:invertIfNegative val="0"/>
          <c:cat>
            <c:numRef>
              <c:f>'4.18'!$W$8:$AA$8</c:f>
              <c:numCache>
                <c:formatCode>General</c:formatCode>
                <c:ptCount val="5"/>
                <c:pt idx="0">
                  <c:v>2016</c:v>
                </c:pt>
                <c:pt idx="1">
                  <c:v>2020</c:v>
                </c:pt>
                <c:pt idx="2">
                  <c:v>2030</c:v>
                </c:pt>
                <c:pt idx="3">
                  <c:v>2040</c:v>
                </c:pt>
                <c:pt idx="4">
                  <c:v>2050</c:v>
                </c:pt>
              </c:numCache>
            </c:numRef>
          </c:cat>
          <c:val>
            <c:numRef>
              <c:f>'4.18'!$W$19:$AA$19</c:f>
              <c:numCache>
                <c:formatCode>0.00</c:formatCode>
                <c:ptCount val="5"/>
                <c:pt idx="0">
                  <c:v>36.824716000000002</c:v>
                </c:pt>
                <c:pt idx="1">
                  <c:v>37.311495538034933</c:v>
                </c:pt>
                <c:pt idx="2">
                  <c:v>28.818745871515343</c:v>
                </c:pt>
                <c:pt idx="3">
                  <c:v>4.2587950353479451</c:v>
                </c:pt>
                <c:pt idx="4">
                  <c:v>0</c:v>
                </c:pt>
              </c:numCache>
            </c:numRef>
          </c:val>
          <c:extLst xmlns:c16r2="http://schemas.microsoft.com/office/drawing/2015/06/chart">
            <c:ext xmlns:c16="http://schemas.microsoft.com/office/drawing/2014/chart" uri="{C3380CC4-5D6E-409C-BE32-E72D297353CC}">
              <c16:uniqueId val="{00000000-01A1-46E3-95F9-5624578E4784}"/>
            </c:ext>
          </c:extLst>
        </c:ser>
        <c:ser>
          <c:idx val="1"/>
          <c:order val="1"/>
          <c:tx>
            <c:strRef>
              <c:f>'4.18'!$V$18</c:f>
              <c:strCache>
                <c:ptCount val="1"/>
                <c:pt idx="0">
                  <c:v> Gas</c:v>
                </c:pt>
              </c:strCache>
            </c:strRef>
          </c:tx>
          <c:spPr>
            <a:solidFill>
              <a:srgbClr val="FF0000"/>
            </a:solidFill>
          </c:spPr>
          <c:invertIfNegative val="0"/>
          <c:cat>
            <c:numRef>
              <c:f>'4.18'!$W$8:$AA$8</c:f>
              <c:numCache>
                <c:formatCode>General</c:formatCode>
                <c:ptCount val="5"/>
                <c:pt idx="0">
                  <c:v>2016</c:v>
                </c:pt>
                <c:pt idx="1">
                  <c:v>2020</c:v>
                </c:pt>
                <c:pt idx="2">
                  <c:v>2030</c:v>
                </c:pt>
                <c:pt idx="3">
                  <c:v>2040</c:v>
                </c:pt>
                <c:pt idx="4">
                  <c:v>2050</c:v>
                </c:pt>
              </c:numCache>
            </c:numRef>
          </c:cat>
          <c:val>
            <c:numRef>
              <c:f>'4.18'!$W$18:$AA$18</c:f>
              <c:numCache>
                <c:formatCode>0.00</c:formatCode>
                <c:ptCount val="5"/>
                <c:pt idx="0">
                  <c:v>4.6000000000000001E-4</c:v>
                </c:pt>
                <c:pt idx="1">
                  <c:v>1.652E-2</c:v>
                </c:pt>
                <c:pt idx="2">
                  <c:v>9.6747E-2</c:v>
                </c:pt>
                <c:pt idx="3">
                  <c:v>0.25805099999999997</c:v>
                </c:pt>
                <c:pt idx="4">
                  <c:v>0.23452636700349366</c:v>
                </c:pt>
              </c:numCache>
            </c:numRef>
          </c:val>
          <c:extLst xmlns:c16r2="http://schemas.microsoft.com/office/drawing/2015/06/chart">
            <c:ext xmlns:c16="http://schemas.microsoft.com/office/drawing/2014/chart" uri="{C3380CC4-5D6E-409C-BE32-E72D297353CC}">
              <c16:uniqueId val="{00000001-01A1-46E3-95F9-5624578E4784}"/>
            </c:ext>
          </c:extLst>
        </c:ser>
        <c:ser>
          <c:idx val="2"/>
          <c:order val="2"/>
          <c:tx>
            <c:strRef>
              <c:f>'4.18'!$V$20</c:f>
              <c:strCache>
                <c:ptCount val="1"/>
                <c:pt idx="0">
                  <c:v>Hydrogen Fuel Cell Vehicle (HFCV)</c:v>
                </c:pt>
              </c:strCache>
            </c:strRef>
          </c:tx>
          <c:spPr>
            <a:solidFill>
              <a:srgbClr val="FFFF00"/>
            </a:solidFill>
          </c:spPr>
          <c:invertIfNegative val="0"/>
          <c:cat>
            <c:numRef>
              <c:f>'4.18'!$W$8:$AA$8</c:f>
              <c:numCache>
                <c:formatCode>General</c:formatCode>
                <c:ptCount val="5"/>
                <c:pt idx="0">
                  <c:v>2016</c:v>
                </c:pt>
                <c:pt idx="1">
                  <c:v>2020</c:v>
                </c:pt>
                <c:pt idx="2">
                  <c:v>2030</c:v>
                </c:pt>
                <c:pt idx="3">
                  <c:v>2040</c:v>
                </c:pt>
                <c:pt idx="4">
                  <c:v>2050</c:v>
                </c:pt>
              </c:numCache>
            </c:numRef>
          </c:cat>
          <c:val>
            <c:numRef>
              <c:f>'4.18'!$W$20:$AA$20</c:f>
              <c:numCache>
                <c:formatCode>0.00</c:formatCode>
                <c:ptCount val="5"/>
                <c:pt idx="0">
                  <c:v>6.2000000000000003E-5</c:v>
                </c:pt>
                <c:pt idx="1">
                  <c:v>3.7399999999999998E-4</c:v>
                </c:pt>
                <c:pt idx="2">
                  <c:v>6.6899999999999998E-3</c:v>
                </c:pt>
                <c:pt idx="3">
                  <c:v>8.5979E-2</c:v>
                </c:pt>
                <c:pt idx="4">
                  <c:v>0.34800503751918288</c:v>
                </c:pt>
              </c:numCache>
            </c:numRef>
          </c:val>
          <c:extLst xmlns:c16r2="http://schemas.microsoft.com/office/drawing/2015/06/chart">
            <c:ext xmlns:c16="http://schemas.microsoft.com/office/drawing/2014/chart" uri="{C3380CC4-5D6E-409C-BE32-E72D297353CC}">
              <c16:uniqueId val="{00000002-01A1-46E3-95F9-5624578E4784}"/>
            </c:ext>
          </c:extLst>
        </c:ser>
        <c:ser>
          <c:idx val="0"/>
          <c:order val="3"/>
          <c:tx>
            <c:strRef>
              <c:f>'4.18'!$V$16</c:f>
              <c:strCache>
                <c:ptCount val="1"/>
                <c:pt idx="0">
                  <c:v>Pure EV (PEV)</c:v>
                </c:pt>
              </c:strCache>
            </c:strRef>
          </c:tx>
          <c:spPr>
            <a:solidFill>
              <a:srgbClr val="00B050"/>
            </a:solidFill>
          </c:spPr>
          <c:invertIfNegative val="0"/>
          <c:cat>
            <c:numRef>
              <c:f>'4.18'!$W$8:$AA$8</c:f>
              <c:numCache>
                <c:formatCode>General</c:formatCode>
                <c:ptCount val="5"/>
                <c:pt idx="0">
                  <c:v>2016</c:v>
                </c:pt>
                <c:pt idx="1">
                  <c:v>2020</c:v>
                </c:pt>
                <c:pt idx="2">
                  <c:v>2030</c:v>
                </c:pt>
                <c:pt idx="3">
                  <c:v>2040</c:v>
                </c:pt>
                <c:pt idx="4">
                  <c:v>2050</c:v>
                </c:pt>
              </c:numCache>
            </c:numRef>
          </c:cat>
          <c:val>
            <c:numRef>
              <c:f>'4.18'!$W$16:$AA$16</c:f>
              <c:numCache>
                <c:formatCode>0.00</c:formatCode>
                <c:ptCount val="5"/>
                <c:pt idx="0">
                  <c:v>2.8448000000000001E-2</c:v>
                </c:pt>
                <c:pt idx="1">
                  <c:v>0.31257299999999999</c:v>
                </c:pt>
                <c:pt idx="2">
                  <c:v>8.5759969999999992</c:v>
                </c:pt>
                <c:pt idx="3">
                  <c:v>31.917034004336227</c:v>
                </c:pt>
                <c:pt idx="4">
                  <c:v>34.915066013490062</c:v>
                </c:pt>
              </c:numCache>
            </c:numRef>
          </c:val>
          <c:extLst xmlns:c16r2="http://schemas.microsoft.com/office/drawing/2015/06/chart">
            <c:ext xmlns:c16="http://schemas.microsoft.com/office/drawing/2014/chart" uri="{C3380CC4-5D6E-409C-BE32-E72D297353CC}">
              <c16:uniqueId val="{00000003-01A1-46E3-95F9-5624578E4784}"/>
            </c:ext>
          </c:extLst>
        </c:ser>
        <c:ser>
          <c:idx val="4"/>
          <c:order val="4"/>
          <c:tx>
            <c:strRef>
              <c:f>'4.18'!$V$17</c:f>
              <c:strCache>
                <c:ptCount val="1"/>
                <c:pt idx="0">
                  <c:v>Plug in Hybrid EV (PHEV)</c:v>
                </c:pt>
              </c:strCache>
            </c:strRef>
          </c:tx>
          <c:spPr>
            <a:solidFill>
              <a:srgbClr val="92D050"/>
            </a:solidFill>
          </c:spPr>
          <c:invertIfNegative val="0"/>
          <c:cat>
            <c:numRef>
              <c:f>'4.18'!$W$8:$AA$8</c:f>
              <c:numCache>
                <c:formatCode>General</c:formatCode>
                <c:ptCount val="5"/>
                <c:pt idx="0">
                  <c:v>2016</c:v>
                </c:pt>
                <c:pt idx="1">
                  <c:v>2020</c:v>
                </c:pt>
                <c:pt idx="2">
                  <c:v>2030</c:v>
                </c:pt>
                <c:pt idx="3">
                  <c:v>2040</c:v>
                </c:pt>
                <c:pt idx="4">
                  <c:v>2050</c:v>
                </c:pt>
              </c:numCache>
            </c:numRef>
          </c:cat>
          <c:val>
            <c:numRef>
              <c:f>'4.18'!$W$17:$AA$17</c:f>
              <c:numCache>
                <c:formatCode>0.00</c:formatCode>
                <c:ptCount val="5"/>
                <c:pt idx="0">
                  <c:v>2.6872E-2</c:v>
                </c:pt>
                <c:pt idx="1">
                  <c:v>0.29316746003300315</c:v>
                </c:pt>
                <c:pt idx="2">
                  <c:v>1.5227996990208281</c:v>
                </c:pt>
                <c:pt idx="3">
                  <c:v>3.3542376946845986</c:v>
                </c:pt>
                <c:pt idx="4">
                  <c:v>2.6074042476255945</c:v>
                </c:pt>
              </c:numCache>
            </c:numRef>
          </c:val>
          <c:extLst xmlns:c16r2="http://schemas.microsoft.com/office/drawing/2015/06/chart">
            <c:ext xmlns:c16="http://schemas.microsoft.com/office/drawing/2014/chart" uri="{C3380CC4-5D6E-409C-BE32-E72D297353CC}">
              <c16:uniqueId val="{00000004-01A1-46E3-95F9-5624578E4784}"/>
            </c:ext>
          </c:extLst>
        </c:ser>
        <c:dLbls>
          <c:showLegendKey val="0"/>
          <c:showVal val="0"/>
          <c:showCatName val="0"/>
          <c:showSerName val="0"/>
          <c:showPercent val="0"/>
          <c:showBubbleSize val="0"/>
        </c:dLbls>
        <c:gapWidth val="150"/>
        <c:overlap val="100"/>
        <c:axId val="158571520"/>
        <c:axId val="158573312"/>
      </c:barChart>
      <c:catAx>
        <c:axId val="158571520"/>
        <c:scaling>
          <c:orientation val="minMax"/>
        </c:scaling>
        <c:delete val="0"/>
        <c:axPos val="b"/>
        <c:numFmt formatCode="General" sourceLinked="1"/>
        <c:majorTickMark val="out"/>
        <c:minorTickMark val="none"/>
        <c:tickLblPos val="nextTo"/>
        <c:crossAx val="158573312"/>
        <c:crosses val="autoZero"/>
        <c:auto val="1"/>
        <c:lblAlgn val="ctr"/>
        <c:lblOffset val="100"/>
        <c:noMultiLvlLbl val="0"/>
      </c:catAx>
      <c:valAx>
        <c:axId val="158573312"/>
        <c:scaling>
          <c:orientation val="minMax"/>
          <c:max val="60"/>
        </c:scaling>
        <c:delete val="0"/>
        <c:axPos val="l"/>
        <c:majorGridlines>
          <c:spPr>
            <a:ln>
              <a:solidFill>
                <a:schemeClr val="bg1">
                  <a:lumMod val="75000"/>
                </a:schemeClr>
              </a:solidFill>
            </a:ln>
          </c:spPr>
        </c:majorGridlines>
        <c:title>
          <c:tx>
            <c:rich>
              <a:bodyPr rot="-5400000" vert="horz"/>
              <a:lstStyle/>
              <a:p>
                <a:pPr>
                  <a:defRPr/>
                </a:pPr>
                <a:r>
                  <a:rPr lang="en-US"/>
                  <a:t>Million vehicles</a:t>
                </a:r>
              </a:p>
            </c:rich>
          </c:tx>
          <c:layout>
            <c:manualLayout>
              <c:xMode val="edge"/>
              <c:yMode val="edge"/>
              <c:x val="1.5026253555592194E-2"/>
              <c:y val="0.2943402543235964"/>
            </c:manualLayout>
          </c:layout>
          <c:overlay val="0"/>
        </c:title>
        <c:numFmt formatCode="0" sourceLinked="0"/>
        <c:majorTickMark val="out"/>
        <c:minorTickMark val="none"/>
        <c:tickLblPos val="nextTo"/>
        <c:crossAx val="158571520"/>
        <c:crosses val="autoZero"/>
        <c:crossBetween val="between"/>
      </c:valAx>
      <c:spPr>
        <a:noFill/>
        <a:ln>
          <a:noFill/>
        </a:ln>
      </c:spPr>
    </c:plotArea>
    <c:legend>
      <c:legendPos val="b"/>
      <c:layout>
        <c:manualLayout>
          <c:xMode val="edge"/>
          <c:yMode val="edge"/>
          <c:x val="2.7904119584543956E-2"/>
          <c:y val="0.85686098032215297"/>
          <c:w val="0.96253719908264679"/>
          <c:h val="0.12585506794044704"/>
        </c:manualLayout>
      </c:layout>
      <c:overlay val="0"/>
    </c:legend>
    <c:plotVisOnly val="1"/>
    <c:dispBlanksAs val="gap"/>
    <c:showDLblsOverMax val="0"/>
  </c:chart>
  <c:spPr>
    <a:noFill/>
    <a:ln>
      <a:noFill/>
    </a:ln>
  </c:sp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1"/>
          <c:order val="0"/>
          <c:tx>
            <c:strRef>
              <c:f>'4.19'!$O$8</c:f>
              <c:strCache>
                <c:ptCount val="1"/>
                <c:pt idx="0">
                  <c:v>Cars</c:v>
                </c:pt>
              </c:strCache>
            </c:strRef>
          </c:tx>
          <c:spPr>
            <a:solidFill>
              <a:srgbClr val="FFFF0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'4.19'!$P$8:$AY$8</c:f>
              <c:numCache>
                <c:formatCode>0.00</c:formatCode>
                <c:ptCount val="36"/>
                <c:pt idx="0" formatCode="0">
                  <c:v>0</c:v>
                </c:pt>
                <c:pt idx="1">
                  <c:v>0.11260028599223137</c:v>
                </c:pt>
                <c:pt idx="2">
                  <c:v>0.19784650029272177</c:v>
                </c:pt>
                <c:pt idx="3">
                  <c:v>0.30202077701194185</c:v>
                </c:pt>
                <c:pt idx="4">
                  <c:v>0.84473979844261005</c:v>
                </c:pt>
                <c:pt idx="5">
                  <c:v>1.4561542502410867</c:v>
                </c:pt>
                <c:pt idx="6">
                  <c:v>2.1805105336927793</c:v>
                </c:pt>
                <c:pt idx="7">
                  <c:v>3.0678456299419743</c:v>
                </c:pt>
                <c:pt idx="8">
                  <c:v>4.2138873770355563</c:v>
                </c:pt>
                <c:pt idx="9">
                  <c:v>5.669263695985169</c:v>
                </c:pt>
                <c:pt idx="10">
                  <c:v>7.4679129327533351</c:v>
                </c:pt>
                <c:pt idx="11">
                  <c:v>9.4905211469077155</c:v>
                </c:pt>
                <c:pt idx="12">
                  <c:v>11.669959125220748</c:v>
                </c:pt>
                <c:pt idx="13">
                  <c:v>14.078191524592839</c:v>
                </c:pt>
                <c:pt idx="14">
                  <c:v>16.868295386728626</c:v>
                </c:pt>
                <c:pt idx="15">
                  <c:v>20.135525203786599</c:v>
                </c:pt>
                <c:pt idx="16">
                  <c:v>23.94358343116869</c:v>
                </c:pt>
                <c:pt idx="17">
                  <c:v>28.248511990475254</c:v>
                </c:pt>
                <c:pt idx="18">
                  <c:v>32.91400408283306</c:v>
                </c:pt>
                <c:pt idx="19">
                  <c:v>37.735522728411631</c:v>
                </c:pt>
                <c:pt idx="20">
                  <c:v>42.449440919422365</c:v>
                </c:pt>
                <c:pt idx="21">
                  <c:v>46.822587584664404</c:v>
                </c:pt>
                <c:pt idx="22">
                  <c:v>50.630556740322788</c:v>
                </c:pt>
                <c:pt idx="23">
                  <c:v>53.813612264682234</c:v>
                </c:pt>
                <c:pt idx="24">
                  <c:v>57.1376644869963</c:v>
                </c:pt>
                <c:pt idx="25">
                  <c:v>57.028742626564011</c:v>
                </c:pt>
                <c:pt idx="26">
                  <c:v>56.952809466702334</c:v>
                </c:pt>
                <c:pt idx="27">
                  <c:v>56.921355060728033</c:v>
                </c:pt>
                <c:pt idx="28">
                  <c:v>56.939757252213333</c:v>
                </c:pt>
                <c:pt idx="29">
                  <c:v>57.018600987340655</c:v>
                </c:pt>
                <c:pt idx="30">
                  <c:v>57.182456227005794</c:v>
                </c:pt>
                <c:pt idx="31">
                  <c:v>57.457605461042071</c:v>
                </c:pt>
                <c:pt idx="32">
                  <c:v>57.837888350513836</c:v>
                </c:pt>
                <c:pt idx="33">
                  <c:v>58.421250971777454</c:v>
                </c:pt>
                <c:pt idx="34">
                  <c:v>59.324175761509714</c:v>
                </c:pt>
                <c:pt idx="35">
                  <c:v>60.645850220161435</c:v>
                </c:pt>
              </c:numCache>
            </c:numRef>
          </c:val>
          <c:extLst xmlns:c16r2="http://schemas.microsoft.com/office/drawing/2015/06/chart">
            <c:ext xmlns:c16="http://schemas.microsoft.com/office/drawing/2014/chart" uri="{C3380CC4-5D6E-409C-BE32-E72D297353CC}">
              <c16:uniqueId val="{00000000-5F62-4ADF-B1CB-7E9F5677A6A3}"/>
            </c:ext>
          </c:extLst>
        </c:ser>
        <c:ser>
          <c:idx val="4"/>
          <c:order val="1"/>
          <c:tx>
            <c:strRef>
              <c:f>'4.19'!$O$11</c:f>
              <c:strCache>
                <c:ptCount val="1"/>
                <c:pt idx="0">
                  <c:v>Vans</c:v>
                </c:pt>
              </c:strCache>
            </c:strRef>
          </c:tx>
          <c:spPr>
            <a:solidFill>
              <a:srgbClr val="FFC00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'4.19'!$P$11:$AY$11</c:f>
              <c:numCache>
                <c:formatCode>0.00</c:formatCode>
                <c:ptCount val="36"/>
                <c:pt idx="0" formatCode="0">
                  <c:v>0</c:v>
                </c:pt>
                <c:pt idx="1">
                  <c:v>1.7765997089355126E-2</c:v>
                </c:pt>
                <c:pt idx="2">
                  <c:v>2.1717702903104492E-2</c:v>
                </c:pt>
                <c:pt idx="3">
                  <c:v>2.6499686159182297E-2</c:v>
                </c:pt>
                <c:pt idx="4">
                  <c:v>3.5357944153196465E-2</c:v>
                </c:pt>
                <c:pt idx="5">
                  <c:v>4.6864239129882364E-2</c:v>
                </c:pt>
                <c:pt idx="6">
                  <c:v>6.0155652433188413E-2</c:v>
                </c:pt>
                <c:pt idx="7">
                  <c:v>7.7150363675017E-2</c:v>
                </c:pt>
                <c:pt idx="8">
                  <c:v>9.8898650818772069E-2</c:v>
                </c:pt>
                <c:pt idx="9">
                  <c:v>0.12675284437857987</c:v>
                </c:pt>
                <c:pt idx="10">
                  <c:v>0.1624454551038679</c:v>
                </c:pt>
                <c:pt idx="11">
                  <c:v>0.21236473071477252</c:v>
                </c:pt>
                <c:pt idx="12">
                  <c:v>0.27727225075736206</c:v>
                </c:pt>
                <c:pt idx="13">
                  <c:v>0.36158995676555072</c:v>
                </c:pt>
                <c:pt idx="14">
                  <c:v>0.47098046734301036</c:v>
                </c:pt>
                <c:pt idx="15">
                  <c:v>0.61267553681429077</c:v>
                </c:pt>
                <c:pt idx="16">
                  <c:v>0.79581735755540339</c:v>
                </c:pt>
                <c:pt idx="17">
                  <c:v>1.0318953123601569</c:v>
                </c:pt>
                <c:pt idx="18">
                  <c:v>1.3351326751298109</c:v>
                </c:pt>
                <c:pt idx="19">
                  <c:v>1.7228856609005583</c:v>
                </c:pt>
                <c:pt idx="20">
                  <c:v>2.2158421690460743</c:v>
                </c:pt>
                <c:pt idx="21">
                  <c:v>2.8379248148750427</c:v>
                </c:pt>
                <c:pt idx="22">
                  <c:v>3.6156521963910584</c:v>
                </c:pt>
                <c:pt idx="23">
                  <c:v>4.5765814759719872</c:v>
                </c:pt>
                <c:pt idx="24">
                  <c:v>5.7465875294271171</c:v>
                </c:pt>
                <c:pt idx="25">
                  <c:v>7.1457407313955636</c:v>
                </c:pt>
                <c:pt idx="26">
                  <c:v>8.7829595868131669</c:v>
                </c:pt>
                <c:pt idx="27">
                  <c:v>10.650262244990744</c:v>
                </c:pt>
                <c:pt idx="28">
                  <c:v>12.71833187336518</c:v>
                </c:pt>
                <c:pt idx="29">
                  <c:v>14.935795977565482</c:v>
                </c:pt>
                <c:pt idx="30">
                  <c:v>17.234195888682045</c:v>
                </c:pt>
                <c:pt idx="31">
                  <c:v>19.538746462447573</c:v>
                </c:pt>
                <c:pt idx="32">
                  <c:v>21.782071285415416</c:v>
                </c:pt>
                <c:pt idx="33">
                  <c:v>22.817689924975063</c:v>
                </c:pt>
                <c:pt idx="34">
                  <c:v>22.463722850430919</c:v>
                </c:pt>
                <c:pt idx="35">
                  <c:v>22.026418643863778</c:v>
                </c:pt>
              </c:numCache>
            </c:numRef>
          </c:val>
          <c:extLst xmlns:c16r2="http://schemas.microsoft.com/office/drawing/2015/06/chart">
            <c:ext xmlns:c16="http://schemas.microsoft.com/office/drawing/2014/chart" uri="{C3380CC4-5D6E-409C-BE32-E72D297353CC}">
              <c16:uniqueId val="{00000001-5F62-4ADF-B1CB-7E9F5677A6A3}"/>
            </c:ext>
          </c:extLst>
        </c:ser>
        <c:ser>
          <c:idx val="2"/>
          <c:order val="2"/>
          <c:tx>
            <c:strRef>
              <c:f>'4.19'!$O$9</c:f>
              <c:strCache>
                <c:ptCount val="1"/>
                <c:pt idx="0">
                  <c:v>HGVs</c:v>
                </c:pt>
              </c:strCache>
            </c:strRef>
          </c:tx>
          <c:spPr>
            <a:solidFill>
              <a:srgbClr val="00B05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'4.19'!$P$9:$AY$9</c:f>
              <c:numCache>
                <c:formatCode>0.00</c:formatCode>
                <c:ptCount val="36"/>
                <c:pt idx="0" formatCode="0">
                  <c:v>0</c:v>
                </c:pt>
                <c:pt idx="1">
                  <c:v>0</c:v>
                </c:pt>
                <c:pt idx="2">
                  <c:v>2.436018712253913E-2</c:v>
                </c:pt>
                <c:pt idx="3">
                  <c:v>4.9093710446189973E-2</c:v>
                </c:pt>
                <c:pt idx="4">
                  <c:v>9.6624168884274927E-2</c:v>
                </c:pt>
                <c:pt idx="5">
                  <c:v>0.14883888634444975</c:v>
                </c:pt>
                <c:pt idx="6">
                  <c:v>0.2058317304651445</c:v>
                </c:pt>
                <c:pt idx="7">
                  <c:v>0.26787549135698935</c:v>
                </c:pt>
                <c:pt idx="8">
                  <c:v>0.3353259022818903</c:v>
                </c:pt>
                <c:pt idx="9">
                  <c:v>0.40866405450592547</c:v>
                </c:pt>
                <c:pt idx="10">
                  <c:v>0.48831352945615208</c:v>
                </c:pt>
                <c:pt idx="11">
                  <c:v>0.57481983269300363</c:v>
                </c:pt>
                <c:pt idx="12">
                  <c:v>0.66866974395191381</c:v>
                </c:pt>
                <c:pt idx="13">
                  <c:v>0.7704686340546173</c:v>
                </c:pt>
                <c:pt idx="14">
                  <c:v>0.88080568332949349</c:v>
                </c:pt>
                <c:pt idx="15">
                  <c:v>1.0002975486585373</c:v>
                </c:pt>
                <c:pt idx="16">
                  <c:v>1.1295873092934199</c:v>
                </c:pt>
                <c:pt idx="17">
                  <c:v>1.2693434330806408</c:v>
                </c:pt>
                <c:pt idx="18">
                  <c:v>1.4202587627997756</c:v>
                </c:pt>
                <c:pt idx="19">
                  <c:v>1.5830071392665104</c:v>
                </c:pt>
                <c:pt idx="20">
                  <c:v>1.7583279560304403</c:v>
                </c:pt>
                <c:pt idx="21">
                  <c:v>1.9468982972369031</c:v>
                </c:pt>
                <c:pt idx="22">
                  <c:v>2.1494177636385379</c:v>
                </c:pt>
                <c:pt idx="23">
                  <c:v>2.3665661501438766</c:v>
                </c:pt>
                <c:pt idx="24">
                  <c:v>2.5989626316381513</c:v>
                </c:pt>
                <c:pt idx="25">
                  <c:v>2.8472081854626059</c:v>
                </c:pt>
                <c:pt idx="26">
                  <c:v>3.1118046121305714</c:v>
                </c:pt>
                <c:pt idx="27">
                  <c:v>3.3931976508032684</c:v>
                </c:pt>
                <c:pt idx="28">
                  <c:v>3.6917382961866245</c:v>
                </c:pt>
                <c:pt idx="29">
                  <c:v>4.0261329820879839</c:v>
                </c:pt>
                <c:pt idx="30">
                  <c:v>3.948269579777274</c:v>
                </c:pt>
                <c:pt idx="31">
                  <c:v>3.8762521152416149</c:v>
                </c:pt>
                <c:pt idx="32">
                  <c:v>3.8211423979427033</c:v>
                </c:pt>
                <c:pt idx="33">
                  <c:v>3.7911457257768477</c:v>
                </c:pt>
                <c:pt idx="34">
                  <c:v>3.7945416200800093</c:v>
                </c:pt>
                <c:pt idx="35">
                  <c:v>3.8369376600516762</c:v>
                </c:pt>
              </c:numCache>
            </c:numRef>
          </c:val>
          <c:extLst xmlns:c16r2="http://schemas.microsoft.com/office/drawing/2015/06/chart">
            <c:ext xmlns:c16="http://schemas.microsoft.com/office/drawing/2014/chart" uri="{C3380CC4-5D6E-409C-BE32-E72D297353CC}">
              <c16:uniqueId val="{00000002-5F62-4ADF-B1CB-7E9F5677A6A3}"/>
            </c:ext>
          </c:extLst>
        </c:ser>
        <c:ser>
          <c:idx val="0"/>
          <c:order val="3"/>
          <c:tx>
            <c:strRef>
              <c:f>'4.19'!$O$7</c:f>
              <c:strCache>
                <c:ptCount val="1"/>
                <c:pt idx="0">
                  <c:v>Buses</c:v>
                </c:pt>
              </c:strCache>
            </c:strRef>
          </c:tx>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'4.19'!$P$7:$AY$7</c:f>
              <c:numCache>
                <c:formatCode>0.00</c:formatCode>
                <c:ptCount val="36"/>
                <c:pt idx="0" formatCode="0">
                  <c:v>0</c:v>
                </c:pt>
                <c:pt idx="1">
                  <c:v>4.6704997788589112E-3</c:v>
                </c:pt>
                <c:pt idx="2">
                  <c:v>5.4931446262715608E-3</c:v>
                </c:pt>
                <c:pt idx="3">
                  <c:v>6.4361609907120747E-3</c:v>
                </c:pt>
                <c:pt idx="4">
                  <c:v>8.3115633436532509E-3</c:v>
                </c:pt>
                <c:pt idx="5">
                  <c:v>1.0685471687925696E-2</c:v>
                </c:pt>
                <c:pt idx="6">
                  <c:v>1.3704143501890774E-2</c:v>
                </c:pt>
                <c:pt idx="7">
                  <c:v>1.7535967097237978E-2</c:v>
                </c:pt>
                <c:pt idx="8">
                  <c:v>2.2396339769196381E-2</c:v>
                </c:pt>
                <c:pt idx="9">
                  <c:v>2.8571637741077356E-2</c:v>
                </c:pt>
                <c:pt idx="10">
                  <c:v>3.6391717888828008E-2</c:v>
                </c:pt>
                <c:pt idx="11">
                  <c:v>4.6303921532393232E-2</c:v>
                </c:pt>
                <c:pt idx="12">
                  <c:v>5.884444125816142E-2</c:v>
                </c:pt>
                <c:pt idx="13">
                  <c:v>7.4710002050412866E-2</c:v>
                </c:pt>
                <c:pt idx="14">
                  <c:v>9.472815964103376E-2</c:v>
                </c:pt>
                <c:pt idx="15">
                  <c:v>0.11992673887639758</c:v>
                </c:pt>
                <c:pt idx="16">
                  <c:v>0.15155191317111188</c:v>
                </c:pt>
                <c:pt idx="17">
                  <c:v>0.1911582603799131</c:v>
                </c:pt>
                <c:pt idx="18">
                  <c:v>0.24055084896889914</c:v>
                </c:pt>
                <c:pt idx="19">
                  <c:v>0.30182506214629845</c:v>
                </c:pt>
                <c:pt idx="20">
                  <c:v>0.37740484621771125</c:v>
                </c:pt>
                <c:pt idx="21">
                  <c:v>0.46813850528127515</c:v>
                </c:pt>
                <c:pt idx="22">
                  <c:v>0.57753299190032481</c:v>
                </c:pt>
                <c:pt idx="23">
                  <c:v>0.70788520206297911</c:v>
                </c:pt>
                <c:pt idx="24">
                  <c:v>0.86110735045025666</c:v>
                </c:pt>
                <c:pt idx="25">
                  <c:v>1.0376747358652378</c:v>
                </c:pt>
                <c:pt idx="26">
                  <c:v>1.2378624523496986</c:v>
                </c:pt>
                <c:pt idx="27">
                  <c:v>1.4588060742250595</c:v>
                </c:pt>
                <c:pt idx="28">
                  <c:v>1.5826128698892519</c:v>
                </c:pt>
                <c:pt idx="29">
                  <c:v>1.6536180210665927</c:v>
                </c:pt>
                <c:pt idx="30">
                  <c:v>1.7283740351640982</c:v>
                </c:pt>
                <c:pt idx="31">
                  <c:v>1.7989564277645396</c:v>
                </c:pt>
                <c:pt idx="32">
                  <c:v>1.8611440432318125</c:v>
                </c:pt>
                <c:pt idx="33">
                  <c:v>1.9076892930303311</c:v>
                </c:pt>
                <c:pt idx="34">
                  <c:v>1.9379520464862778</c:v>
                </c:pt>
                <c:pt idx="35">
                  <c:v>1.947316679404925</c:v>
                </c:pt>
              </c:numCache>
            </c:numRef>
          </c:val>
          <c:extLst xmlns:c16r2="http://schemas.microsoft.com/office/drawing/2015/06/chart">
            <c:ext xmlns:c16="http://schemas.microsoft.com/office/drawing/2014/chart" uri="{C3380CC4-5D6E-409C-BE32-E72D297353CC}">
              <c16:uniqueId val="{00000003-5F62-4ADF-B1CB-7E9F5677A6A3}"/>
            </c:ext>
          </c:extLst>
        </c:ser>
        <c:ser>
          <c:idx val="3"/>
          <c:order val="4"/>
          <c:tx>
            <c:strRef>
              <c:f>'4.19'!$O$10</c:f>
              <c:strCache>
                <c:ptCount val="1"/>
                <c:pt idx="0">
                  <c:v>Motorbikes</c:v>
                </c:pt>
              </c:strCache>
            </c:strRef>
          </c:tx>
          <c:spPr>
            <a:solidFill>
              <a:srgbClr val="FF000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'4.19'!$P$10:$AY$10</c:f>
              <c:numCache>
                <c:formatCode>0.00</c:formatCode>
                <c:ptCount val="36"/>
                <c:pt idx="0" formatCode="0">
                  <c:v>0</c:v>
                </c:pt>
                <c:pt idx="1">
                  <c:v>0</c:v>
                </c:pt>
                <c:pt idx="2">
                  <c:v>0</c:v>
                </c:pt>
                <c:pt idx="3">
                  <c:v>4.1738399999999997E-4</c:v>
                </c:pt>
                <c:pt idx="4">
                  <c:v>6.0325452000000003E-3</c:v>
                </c:pt>
                <c:pt idx="5">
                  <c:v>9.5799726000000002E-3</c:v>
                </c:pt>
                <c:pt idx="6">
                  <c:v>1.40203998E-2</c:v>
                </c:pt>
                <c:pt idx="7">
                  <c:v>1.9395228599999998E-2</c:v>
                </c:pt>
                <c:pt idx="8">
                  <c:v>2.5746197399999997E-2</c:v>
                </c:pt>
                <c:pt idx="9">
                  <c:v>3.3117064199999997E-2</c:v>
                </c:pt>
                <c:pt idx="10">
                  <c:v>4.1552933399999999E-2</c:v>
                </c:pt>
                <c:pt idx="11">
                  <c:v>5.1099919199999996E-2</c:v>
                </c:pt>
                <c:pt idx="12">
                  <c:v>6.1806491999999998E-2</c:v>
                </c:pt>
                <c:pt idx="13">
                  <c:v>7.3721122200000003E-2</c:v>
                </c:pt>
                <c:pt idx="14">
                  <c:v>8.6895309599999998E-2</c:v>
                </c:pt>
                <c:pt idx="15">
                  <c:v>0.10138156379999999</c:v>
                </c:pt>
                <c:pt idx="16">
                  <c:v>0.1172334042</c:v>
                </c:pt>
                <c:pt idx="17">
                  <c:v>0.13450670640000001</c:v>
                </c:pt>
                <c:pt idx="18">
                  <c:v>0.15325902899999999</c:v>
                </c:pt>
                <c:pt idx="19">
                  <c:v>0.17354961359999999</c:v>
                </c:pt>
                <c:pt idx="20">
                  <c:v>0.19543904819999999</c:v>
                </c:pt>
                <c:pt idx="21">
                  <c:v>0.21899027700000001</c:v>
                </c:pt>
                <c:pt idx="22">
                  <c:v>0.24426792719999998</c:v>
                </c:pt>
                <c:pt idx="23">
                  <c:v>0.27133864559999998</c:v>
                </c:pt>
                <c:pt idx="24">
                  <c:v>0.30027109859999995</c:v>
                </c:pt>
                <c:pt idx="25">
                  <c:v>0.33113563559999998</c:v>
                </c:pt>
                <c:pt idx="26">
                  <c:v>0.3640049622</c:v>
                </c:pt>
                <c:pt idx="27">
                  <c:v>0.39895414019999997</c:v>
                </c:pt>
                <c:pt idx="28">
                  <c:v>0.43606025100000001</c:v>
                </c:pt>
                <c:pt idx="29">
                  <c:v>0.47540239559999997</c:v>
                </c:pt>
                <c:pt idx="30">
                  <c:v>0.51706236779999992</c:v>
                </c:pt>
                <c:pt idx="31">
                  <c:v>0.56112398100000005</c:v>
                </c:pt>
                <c:pt idx="32">
                  <c:v>0.60767374139999997</c:v>
                </c:pt>
                <c:pt idx="33">
                  <c:v>0.65680017479999997</c:v>
                </c:pt>
                <c:pt idx="34">
                  <c:v>0.70859517299999997</c:v>
                </c:pt>
                <c:pt idx="35">
                  <c:v>0.76315264739999999</c:v>
                </c:pt>
              </c:numCache>
            </c:numRef>
          </c:val>
          <c:extLst xmlns:c16r2="http://schemas.microsoft.com/office/drawing/2015/06/chart">
            <c:ext xmlns:c16="http://schemas.microsoft.com/office/drawing/2014/chart" uri="{C3380CC4-5D6E-409C-BE32-E72D297353CC}">
              <c16:uniqueId val="{00000004-5F62-4ADF-B1CB-7E9F5677A6A3}"/>
            </c:ext>
          </c:extLst>
        </c:ser>
        <c:dLbls>
          <c:showLegendKey val="0"/>
          <c:showVal val="0"/>
          <c:showCatName val="0"/>
          <c:showSerName val="0"/>
          <c:showPercent val="0"/>
          <c:showBubbleSize val="0"/>
        </c:dLbls>
        <c:axId val="158640384"/>
        <c:axId val="158650368"/>
      </c:areaChart>
      <c:catAx>
        <c:axId val="158640384"/>
        <c:scaling>
          <c:orientation val="minMax"/>
        </c:scaling>
        <c:delete val="0"/>
        <c:axPos val="b"/>
        <c:numFmt formatCode="General" sourceLinked="1"/>
        <c:majorTickMark val="out"/>
        <c:minorTickMark val="none"/>
        <c:tickLblPos val="nextTo"/>
        <c:crossAx val="158650368"/>
        <c:crosses val="autoZero"/>
        <c:auto val="1"/>
        <c:lblAlgn val="ctr"/>
        <c:lblOffset val="100"/>
        <c:tickLblSkip val="5"/>
        <c:noMultiLvlLbl val="0"/>
      </c:catAx>
      <c:valAx>
        <c:axId val="158650368"/>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Annual</a:t>
                </a:r>
                <a:r>
                  <a:rPr lang="en-US" baseline="0"/>
                  <a:t> electricity demand by vehicle type (</a:t>
                </a:r>
                <a:r>
                  <a:rPr lang="en-US"/>
                  <a:t>TWh)</a:t>
                </a:r>
              </a:p>
            </c:rich>
          </c:tx>
          <c:overlay val="0"/>
        </c:title>
        <c:numFmt formatCode="0" sourceLinked="1"/>
        <c:majorTickMark val="out"/>
        <c:minorTickMark val="none"/>
        <c:tickLblPos val="nextTo"/>
        <c:crossAx val="158640384"/>
        <c:crosses val="autoZero"/>
        <c:crossBetween val="midCat"/>
      </c:valAx>
      <c:spPr>
        <a:noFill/>
      </c:spPr>
    </c:plotArea>
    <c:legend>
      <c:legendPos val="b"/>
      <c:layout>
        <c:manualLayout>
          <c:xMode val="edge"/>
          <c:yMode val="edge"/>
          <c:x val="0.33456615572290893"/>
          <c:y val="0.93497927971365424"/>
          <c:w val="0.42717301293798621"/>
          <c:h val="4.8105294750180029E-2"/>
        </c:manualLayout>
      </c:layout>
      <c:overlay val="0"/>
    </c:legend>
    <c:plotVisOnly val="1"/>
    <c:dispBlanksAs val="zero"/>
    <c:showDLblsOverMax val="0"/>
  </c:chart>
  <c:spPr>
    <a:noFill/>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3"/>
          <c:order val="0"/>
          <c:tx>
            <c:strRef>
              <c:f>'4.19'!$O$22</c:f>
              <c:strCache>
                <c:ptCount val="1"/>
                <c:pt idx="0">
                  <c:v>Cars</c:v>
                </c:pt>
              </c:strCache>
            </c:strRef>
          </c:tx>
          <c:spPr>
            <a:solidFill>
              <a:srgbClr val="FFFF0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'4.19'!$P$22:$AY$22</c:f>
              <c:numCache>
                <c:formatCode>0.00</c:formatCode>
                <c:ptCount val="36"/>
                <c:pt idx="0" formatCode="0">
                  <c:v>0</c:v>
                </c:pt>
                <c:pt idx="1">
                  <c:v>0.11260028599223137</c:v>
                </c:pt>
                <c:pt idx="2">
                  <c:v>0.19784650029272177</c:v>
                </c:pt>
                <c:pt idx="3">
                  <c:v>0.30202077701194185</c:v>
                </c:pt>
                <c:pt idx="4">
                  <c:v>0.39310781039093989</c:v>
                </c:pt>
                <c:pt idx="5">
                  <c:v>0.5084226157075179</c:v>
                </c:pt>
                <c:pt idx="6">
                  <c:v>0.64346726573794943</c:v>
                </c:pt>
                <c:pt idx="7">
                  <c:v>0.80909126401783116</c:v>
                </c:pt>
                <c:pt idx="8">
                  <c:v>1.014543958729623</c:v>
                </c:pt>
                <c:pt idx="9">
                  <c:v>1.2662800493391417</c:v>
                </c:pt>
                <c:pt idx="10">
                  <c:v>1.5847619636843575</c:v>
                </c:pt>
                <c:pt idx="11">
                  <c:v>1.9855116642300548</c:v>
                </c:pt>
                <c:pt idx="12">
                  <c:v>2.4870827411915499</c:v>
                </c:pt>
                <c:pt idx="13">
                  <c:v>3.1208194785710575</c:v>
                </c:pt>
                <c:pt idx="14">
                  <c:v>3.9145637335020158</c:v>
                </c:pt>
                <c:pt idx="15">
                  <c:v>4.9092527879304528</c:v>
                </c:pt>
                <c:pt idx="16">
                  <c:v>6.1539382831674896</c:v>
                </c:pt>
                <c:pt idx="17">
                  <c:v>7.6983028539324945</c:v>
                </c:pt>
                <c:pt idx="18">
                  <c:v>9.5772389648612748</c:v>
                </c:pt>
                <c:pt idx="19">
                  <c:v>11.823481119534989</c:v>
                </c:pt>
                <c:pt idx="20">
                  <c:v>14.449679677299136</c:v>
                </c:pt>
                <c:pt idx="21">
                  <c:v>17.452552599332815</c:v>
                </c:pt>
                <c:pt idx="22">
                  <c:v>20.810672152828701</c:v>
                </c:pt>
                <c:pt idx="23">
                  <c:v>24.470279710067967</c:v>
                </c:pt>
                <c:pt idx="24">
                  <c:v>28.356553198248793</c:v>
                </c:pt>
                <c:pt idx="25">
                  <c:v>32.351598648168554</c:v>
                </c:pt>
                <c:pt idx="26">
                  <c:v>36.31508002261355</c:v>
                </c:pt>
                <c:pt idx="27">
                  <c:v>40.107887182637377</c:v>
                </c:pt>
                <c:pt idx="28">
                  <c:v>43.588457816994413</c:v>
                </c:pt>
                <c:pt idx="29">
                  <c:v>46.655555343459199</c:v>
                </c:pt>
                <c:pt idx="30">
                  <c:v>49.260815420800952</c:v>
                </c:pt>
                <c:pt idx="31">
                  <c:v>51.413307524939249</c:v>
                </c:pt>
                <c:pt idx="32">
                  <c:v>53.162074149448237</c:v>
                </c:pt>
                <c:pt idx="33">
                  <c:v>54.590046186010568</c:v>
                </c:pt>
                <c:pt idx="34">
                  <c:v>55.795245746942484</c:v>
                </c:pt>
                <c:pt idx="35">
                  <c:v>56.452806902173741</c:v>
                </c:pt>
              </c:numCache>
            </c:numRef>
          </c:val>
          <c:extLst xmlns:c16r2="http://schemas.microsoft.com/office/drawing/2015/06/chart">
            <c:ext xmlns:c16="http://schemas.microsoft.com/office/drawing/2014/chart" uri="{C3380CC4-5D6E-409C-BE32-E72D297353CC}">
              <c16:uniqueId val="{00000000-7D59-4963-9EA4-A6E8CB760A26}"/>
            </c:ext>
          </c:extLst>
        </c:ser>
        <c:ser>
          <c:idx val="0"/>
          <c:order val="1"/>
          <c:tx>
            <c:strRef>
              <c:f>'4.19'!$O$25</c:f>
              <c:strCache>
                <c:ptCount val="1"/>
                <c:pt idx="0">
                  <c:v>Vans</c:v>
                </c:pt>
              </c:strCache>
            </c:strRef>
          </c:tx>
          <c:spPr>
            <a:solidFill>
              <a:srgbClr val="FFC000"/>
            </a:solidFill>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'4.19'!$P$25:$AY$25</c:f>
              <c:numCache>
                <c:formatCode>0.00</c:formatCode>
                <c:ptCount val="36"/>
                <c:pt idx="0" formatCode="0">
                  <c:v>0</c:v>
                </c:pt>
                <c:pt idx="1">
                  <c:v>1.7765997089355126E-2</c:v>
                </c:pt>
                <c:pt idx="2">
                  <c:v>2.1717702903104492E-2</c:v>
                </c:pt>
                <c:pt idx="3">
                  <c:v>2.6499686159182297E-2</c:v>
                </c:pt>
                <c:pt idx="4">
                  <c:v>3.2236279315766288E-2</c:v>
                </c:pt>
                <c:pt idx="5">
                  <c:v>3.9016677898020782E-2</c:v>
                </c:pt>
                <c:pt idx="6">
                  <c:v>4.5756750260286756E-2</c:v>
                </c:pt>
                <c:pt idx="7">
                  <c:v>5.3767593260059213E-2</c:v>
                </c:pt>
                <c:pt idx="8">
                  <c:v>6.3321699115679739E-2</c:v>
                </c:pt>
                <c:pt idx="9">
                  <c:v>7.4670892301236094E-2</c:v>
                </c:pt>
                <c:pt idx="10">
                  <c:v>8.8150089884433333E-2</c:v>
                </c:pt>
                <c:pt idx="11">
                  <c:v>0.10618513855633863</c:v>
                </c:pt>
                <c:pt idx="12">
                  <c:v>0.12785517932032373</c:v>
                </c:pt>
                <c:pt idx="13">
                  <c:v>0.15388178855222717</c:v>
                </c:pt>
                <c:pt idx="14">
                  <c:v>0.18513218463414149</c:v>
                </c:pt>
                <c:pt idx="15">
                  <c:v>0.22263963261236586</c:v>
                </c:pt>
                <c:pt idx="16">
                  <c:v>0.26764021207327837</c:v>
                </c:pt>
                <c:pt idx="17">
                  <c:v>0.32160190656442922</c:v>
                </c:pt>
                <c:pt idx="18">
                  <c:v>0.38626800876653961</c:v>
                </c:pt>
                <c:pt idx="19">
                  <c:v>0.46370759588068461</c:v>
                </c:pt>
                <c:pt idx="20">
                  <c:v>0.55636122944940924</c:v>
                </c:pt>
                <c:pt idx="21">
                  <c:v>0.66712591771990093</c:v>
                </c:pt>
                <c:pt idx="22">
                  <c:v>0.79935093289781356</c:v>
                </c:pt>
                <c:pt idx="23">
                  <c:v>0.95695967876092569</c:v>
                </c:pt>
                <c:pt idx="24">
                  <c:v>1.1444956029120796</c:v>
                </c:pt>
                <c:pt idx="25">
                  <c:v>1.3671733245505044</c:v>
                </c:pt>
                <c:pt idx="26">
                  <c:v>1.6309160884317562</c:v>
                </c:pt>
                <c:pt idx="27">
                  <c:v>1.9423582452199111</c:v>
                </c:pt>
                <c:pt idx="28">
                  <c:v>2.3088219660769189</c:v>
                </c:pt>
                <c:pt idx="29">
                  <c:v>2.7382187818736781</c:v>
                </c:pt>
                <c:pt idx="30">
                  <c:v>3.2388532696594408</c:v>
                </c:pt>
                <c:pt idx="31">
                  <c:v>3.8191604291776411</c:v>
                </c:pt>
                <c:pt idx="32">
                  <c:v>4.4872573308996735</c:v>
                </c:pt>
                <c:pt idx="33">
                  <c:v>5.2503795676431828</c:v>
                </c:pt>
                <c:pt idx="34">
                  <c:v>6.1141871449146308</c:v>
                </c:pt>
                <c:pt idx="35">
                  <c:v>7.0819182488415571</c:v>
                </c:pt>
              </c:numCache>
            </c:numRef>
          </c:val>
          <c:extLst xmlns:c16r2="http://schemas.microsoft.com/office/drawing/2015/06/chart">
            <c:ext xmlns:c16="http://schemas.microsoft.com/office/drawing/2014/chart" uri="{C3380CC4-5D6E-409C-BE32-E72D297353CC}">
              <c16:uniqueId val="{00000001-7D59-4963-9EA4-A6E8CB760A26}"/>
            </c:ext>
          </c:extLst>
        </c:ser>
        <c:ser>
          <c:idx val="1"/>
          <c:order val="2"/>
          <c:tx>
            <c:strRef>
              <c:f>'4.19'!$O$23</c:f>
              <c:strCache>
                <c:ptCount val="1"/>
                <c:pt idx="0">
                  <c:v>HGVs</c:v>
                </c:pt>
              </c:strCache>
            </c:strRef>
          </c:tx>
          <c:spPr>
            <a:solidFill>
              <a:srgbClr val="00B05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'4.19'!$P$23:$AY$23</c:f>
              <c:numCache>
                <c:formatCode>0.00</c:formatCode>
                <c:ptCount val="36"/>
                <c:pt idx="0" formatCode="0">
                  <c:v>0</c:v>
                </c:pt>
                <c:pt idx="1">
                  <c:v>0</c:v>
                </c:pt>
                <c:pt idx="2">
                  <c:v>2.436018712253913E-2</c:v>
                </c:pt>
                <c:pt idx="3">
                  <c:v>4.9093710446189973E-2</c:v>
                </c:pt>
                <c:pt idx="4">
                  <c:v>7.3959021448833248E-2</c:v>
                </c:pt>
                <c:pt idx="5">
                  <c:v>9.9003558094863206E-2</c:v>
                </c:pt>
                <c:pt idx="6">
                  <c:v>0.12417955867131875</c:v>
                </c:pt>
                <c:pt idx="7">
                  <c:v>0.1495322280759592</c:v>
                </c:pt>
                <c:pt idx="8">
                  <c:v>0.1750140011739412</c:v>
                </c:pt>
                <c:pt idx="9">
                  <c:v>0.20062379811763528</c:v>
                </c:pt>
                <c:pt idx="10">
                  <c:v>0.22640656138020868</c:v>
                </c:pt>
                <c:pt idx="11">
                  <c:v>0.25231501888748392</c:v>
                </c:pt>
                <c:pt idx="12">
                  <c:v>0.2783939391833149</c:v>
                </c:pt>
                <c:pt idx="13">
                  <c:v>0.30464198677822779</c:v>
                </c:pt>
                <c:pt idx="14">
                  <c:v>0.33101218138688765</c:v>
                </c:pt>
                <c:pt idx="15">
                  <c:v>0.35754903217835415</c:v>
                </c:pt>
                <c:pt idx="16">
                  <c:v>0.38425122033605913</c:v>
                </c:pt>
                <c:pt idx="17">
                  <c:v>0.41107205554541609</c:v>
                </c:pt>
                <c:pt idx="18">
                  <c:v>0.43805578908314691</c:v>
                </c:pt>
                <c:pt idx="19">
                  <c:v>0.46520111863524921</c:v>
                </c:pt>
                <c:pt idx="20">
                  <c:v>0.49250674753225787</c:v>
                </c:pt>
                <c:pt idx="21">
                  <c:v>0.51997138472970239</c:v>
                </c:pt>
                <c:pt idx="22">
                  <c:v>0.54754881954908152</c:v>
                </c:pt>
                <c:pt idx="23">
                  <c:v>0.57528287707802739</c:v>
                </c:pt>
                <c:pt idx="24">
                  <c:v>0.6031722824912934</c:v>
                </c:pt>
                <c:pt idx="25">
                  <c:v>0.63121576651249289</c:v>
                </c:pt>
                <c:pt idx="26">
                  <c:v>0.65941206539485009</c:v>
                </c:pt>
                <c:pt idx="27">
                  <c:v>0.68780439868257848</c:v>
                </c:pt>
                <c:pt idx="28">
                  <c:v>0.71634685793892727</c:v>
                </c:pt>
                <c:pt idx="29">
                  <c:v>0.74503819642478919</c:v>
                </c:pt>
                <c:pt idx="30">
                  <c:v>0.7738771728528403</c:v>
                </c:pt>
                <c:pt idx="31">
                  <c:v>0.8028625513685913</c:v>
                </c:pt>
                <c:pt idx="32">
                  <c:v>0.83203713630981069</c:v>
                </c:pt>
                <c:pt idx="33">
                  <c:v>0.86135549171362502</c:v>
                </c:pt>
                <c:pt idx="34">
                  <c:v>0.89081639843933913</c:v>
                </c:pt>
                <c:pt idx="35">
                  <c:v>0.92046241380017235</c:v>
                </c:pt>
              </c:numCache>
            </c:numRef>
          </c:val>
          <c:extLst xmlns:c16r2="http://schemas.microsoft.com/office/drawing/2015/06/chart">
            <c:ext xmlns:c16="http://schemas.microsoft.com/office/drawing/2014/chart" uri="{C3380CC4-5D6E-409C-BE32-E72D297353CC}">
              <c16:uniqueId val="{00000002-7D59-4963-9EA4-A6E8CB760A26}"/>
            </c:ext>
          </c:extLst>
        </c:ser>
        <c:ser>
          <c:idx val="4"/>
          <c:order val="3"/>
          <c:tx>
            <c:strRef>
              <c:f>'4.19'!$O$21</c:f>
              <c:strCache>
                <c:ptCount val="1"/>
                <c:pt idx="0">
                  <c:v>Buses</c:v>
                </c:pt>
              </c:strCache>
            </c:strRef>
          </c:tx>
          <c:spPr>
            <a:solidFill>
              <a:srgbClr val="0070C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'4.19'!$P$21:$AY$21</c:f>
              <c:numCache>
                <c:formatCode>0.00</c:formatCode>
                <c:ptCount val="36"/>
                <c:pt idx="0" formatCode="0">
                  <c:v>0</c:v>
                </c:pt>
                <c:pt idx="1">
                  <c:v>4.6704997788589112E-3</c:v>
                </c:pt>
                <c:pt idx="2">
                  <c:v>5.4931446262715608E-3</c:v>
                </c:pt>
                <c:pt idx="3">
                  <c:v>6.4620610349402918E-3</c:v>
                </c:pt>
                <c:pt idx="4">
                  <c:v>7.5856651393188864E-3</c:v>
                </c:pt>
                <c:pt idx="5">
                  <c:v>8.9157731967094197E-3</c:v>
                </c:pt>
                <c:pt idx="6">
                  <c:v>1.0477457919602865E-2</c:v>
                </c:pt>
                <c:pt idx="7">
                  <c:v>1.232185906724914E-2</c:v>
                </c:pt>
                <c:pt idx="8">
                  <c:v>1.4473481604928107E-2</c:v>
                </c:pt>
                <c:pt idx="9">
                  <c:v>1.700896289332765E-2</c:v>
                </c:pt>
                <c:pt idx="10">
                  <c:v>2.000431976174831E-2</c:v>
                </c:pt>
                <c:pt idx="11">
                  <c:v>2.3508888553846977E-2</c:v>
                </c:pt>
                <c:pt idx="12">
                  <c:v>2.7623621690573301E-2</c:v>
                </c:pt>
                <c:pt idx="13">
                  <c:v>3.2448651656299614E-2</c:v>
                </c:pt>
                <c:pt idx="14">
                  <c:v>3.810920212259513E-2</c:v>
                </c:pt>
                <c:pt idx="15">
                  <c:v>4.4755332981960397E-2</c:v>
                </c:pt>
                <c:pt idx="16">
                  <c:v>5.2535883440421038E-2</c:v>
                </c:pt>
                <c:pt idx="17">
                  <c:v>6.1649981899044803E-2</c:v>
                </c:pt>
                <c:pt idx="18">
                  <c:v>7.2320836660728582E-2</c:v>
                </c:pt>
                <c:pt idx="19">
                  <c:v>8.4821136042414855E-2</c:v>
                </c:pt>
                <c:pt idx="20">
                  <c:v>9.9446946869589423E-2</c:v>
                </c:pt>
                <c:pt idx="21">
                  <c:v>0.11605763311950773</c:v>
                </c:pt>
                <c:pt idx="22">
                  <c:v>0.13538047541291151</c:v>
                </c:pt>
                <c:pt idx="23">
                  <c:v>0.15783155533113324</c:v>
                </c:pt>
                <c:pt idx="24">
                  <c:v>0.18387434718175566</c:v>
                </c:pt>
                <c:pt idx="25">
                  <c:v>0.21404456992466703</c:v>
                </c:pt>
                <c:pt idx="26">
                  <c:v>0.24897473796421329</c:v>
                </c:pt>
                <c:pt idx="27">
                  <c:v>0.28926696424987247</c:v>
                </c:pt>
                <c:pt idx="28">
                  <c:v>0.33566957539548792</c:v>
                </c:pt>
                <c:pt idx="29">
                  <c:v>0.38892478159140426</c:v>
                </c:pt>
                <c:pt idx="30">
                  <c:v>0.44991924920039217</c:v>
                </c:pt>
                <c:pt idx="31">
                  <c:v>0.51945726494606359</c:v>
                </c:pt>
                <c:pt idx="32">
                  <c:v>0.59846144399934798</c:v>
                </c:pt>
                <c:pt idx="33">
                  <c:v>0.68764729313855533</c:v>
                </c:pt>
                <c:pt idx="34">
                  <c:v>0.78802304780810706</c:v>
                </c:pt>
                <c:pt idx="35">
                  <c:v>0.90014150350775524</c:v>
                </c:pt>
              </c:numCache>
            </c:numRef>
          </c:val>
          <c:extLst xmlns:c16r2="http://schemas.microsoft.com/office/drawing/2015/06/chart">
            <c:ext xmlns:c16="http://schemas.microsoft.com/office/drawing/2014/chart" uri="{C3380CC4-5D6E-409C-BE32-E72D297353CC}">
              <c16:uniqueId val="{00000003-7D59-4963-9EA4-A6E8CB760A26}"/>
            </c:ext>
          </c:extLst>
        </c:ser>
        <c:ser>
          <c:idx val="2"/>
          <c:order val="4"/>
          <c:tx>
            <c:strRef>
              <c:f>'4.19'!$O$24</c:f>
              <c:strCache>
                <c:ptCount val="1"/>
                <c:pt idx="0">
                  <c:v>Motorbikes</c:v>
                </c:pt>
              </c:strCache>
            </c:strRef>
          </c:tx>
          <c:spPr>
            <a:solidFill>
              <a:srgbClr val="FF0000"/>
            </a:solidFill>
            <a:ln w="25400">
              <a:noFill/>
            </a:ln>
          </c:spPr>
          <c:cat>
            <c:numRef>
              <c:f>'4.19'!$P$6:$AY$6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'4.19'!$P$24:$AY$24</c:f>
              <c:numCache>
                <c:formatCode>0.00</c:formatCode>
                <c:ptCount val="36"/>
                <c:pt idx="0" formatCode="0">
                  <c:v>0</c:v>
                </c:pt>
                <c:pt idx="1">
                  <c:v>0</c:v>
                </c:pt>
                <c:pt idx="2">
                  <c:v>0</c:v>
                </c:pt>
                <c:pt idx="3">
                  <c:v>2.0869199999999999E-4</c:v>
                </c:pt>
                <c:pt idx="4">
                  <c:v>1.7981172E-3</c:v>
                </c:pt>
                <c:pt idx="5">
                  <c:v>3.2485266E-3</c:v>
                </c:pt>
                <c:pt idx="6">
                  <c:v>5.1587315999999999E-3</c:v>
                </c:pt>
                <c:pt idx="7">
                  <c:v>7.549938E-3</c:v>
                </c:pt>
                <c:pt idx="8">
                  <c:v>1.0444361400000001E-2</c:v>
                </c:pt>
                <c:pt idx="9">
                  <c:v>1.38642174E-2</c:v>
                </c:pt>
                <c:pt idx="10">
                  <c:v>1.7833404599999998E-2</c:v>
                </c:pt>
                <c:pt idx="11">
                  <c:v>2.2376158199999999E-2</c:v>
                </c:pt>
                <c:pt idx="12">
                  <c:v>2.7517386599999999E-2</c:v>
                </c:pt>
                <c:pt idx="13">
                  <c:v>3.3282671399999998E-2</c:v>
                </c:pt>
                <c:pt idx="14">
                  <c:v>3.9698603999999998E-2</c:v>
                </c:pt>
                <c:pt idx="15">
                  <c:v>4.6792785600000004E-2</c:v>
                </c:pt>
                <c:pt idx="16">
                  <c:v>5.4593490600000003E-2</c:v>
                </c:pt>
                <c:pt idx="17">
                  <c:v>6.3129666599999995E-2</c:v>
                </c:pt>
                <c:pt idx="18">
                  <c:v>7.2431607599999989E-2</c:v>
                </c:pt>
                <c:pt idx="19">
                  <c:v>8.2529607599999999E-2</c:v>
                </c:pt>
                <c:pt idx="20">
                  <c:v>9.3455980199999997E-2</c:v>
                </c:pt>
                <c:pt idx="21">
                  <c:v>0.10524337559999999</c:v>
                </c:pt>
                <c:pt idx="22">
                  <c:v>0.1179254538</c:v>
                </c:pt>
                <c:pt idx="23">
                  <c:v>0.13153755780000001</c:v>
                </c:pt>
                <c:pt idx="24">
                  <c:v>0.1461150306</c:v>
                </c:pt>
                <c:pt idx="25">
                  <c:v>0.16169489819999999</c:v>
                </c:pt>
                <c:pt idx="26">
                  <c:v>0.178315533</c:v>
                </c:pt>
                <c:pt idx="27">
                  <c:v>0.19601564399999999</c:v>
                </c:pt>
                <c:pt idx="28">
                  <c:v>0.21483562319999999</c:v>
                </c:pt>
                <c:pt idx="29">
                  <c:v>0.234817209</c:v>
                </c:pt>
                <c:pt idx="30">
                  <c:v>0.256002813</c:v>
                </c:pt>
                <c:pt idx="31">
                  <c:v>0.2784365298</c:v>
                </c:pt>
                <c:pt idx="32">
                  <c:v>0.30216346380000003</c:v>
                </c:pt>
                <c:pt idx="33">
                  <c:v>0.32723040239999995</c:v>
                </c:pt>
                <c:pt idx="34">
                  <c:v>0.35368480619999998</c:v>
                </c:pt>
                <c:pt idx="35">
                  <c:v>0.38157649199999999</c:v>
                </c:pt>
              </c:numCache>
            </c:numRef>
          </c:val>
          <c:extLst xmlns:c16r2="http://schemas.microsoft.com/office/drawing/2015/06/chart">
            <c:ext xmlns:c16="http://schemas.microsoft.com/office/drawing/2014/chart" uri="{C3380CC4-5D6E-409C-BE32-E72D297353CC}">
              <c16:uniqueId val="{00000004-7D59-4963-9EA4-A6E8CB760A26}"/>
            </c:ext>
          </c:extLst>
        </c:ser>
        <c:dLbls>
          <c:showLegendKey val="0"/>
          <c:showVal val="0"/>
          <c:showCatName val="0"/>
          <c:showSerName val="0"/>
          <c:showPercent val="0"/>
          <c:showBubbleSize val="0"/>
        </c:dLbls>
        <c:axId val="124290176"/>
        <c:axId val="124291712"/>
      </c:areaChart>
      <c:catAx>
        <c:axId val="124290176"/>
        <c:scaling>
          <c:orientation val="minMax"/>
        </c:scaling>
        <c:delete val="0"/>
        <c:axPos val="b"/>
        <c:numFmt formatCode="General" sourceLinked="1"/>
        <c:majorTickMark val="out"/>
        <c:minorTickMark val="none"/>
        <c:tickLblPos val="nextTo"/>
        <c:crossAx val="124291712"/>
        <c:crosses val="autoZero"/>
        <c:auto val="1"/>
        <c:lblAlgn val="ctr"/>
        <c:lblOffset val="100"/>
        <c:tickLblSkip val="5"/>
        <c:noMultiLvlLbl val="0"/>
      </c:catAx>
      <c:valAx>
        <c:axId val="124291712"/>
        <c:scaling>
          <c:orientation val="minMax"/>
          <c:max val="100"/>
        </c:scaling>
        <c:delete val="0"/>
        <c:axPos val="l"/>
        <c:majorGridlines>
          <c:spPr>
            <a:ln>
              <a:solidFill>
                <a:schemeClr val="bg1">
                  <a:lumMod val="75000"/>
                </a:schemeClr>
              </a:solidFill>
            </a:ln>
          </c:spPr>
        </c:majorGridlines>
        <c:title>
          <c:tx>
            <c:rich>
              <a:bodyPr rot="-5400000" vert="horz"/>
              <a:lstStyle/>
              <a:p>
                <a:pPr>
                  <a:defRPr sz="1000"/>
                </a:pPr>
                <a:r>
                  <a:rPr lang="en-US" sz="1000" b="1" i="0" baseline="0">
                    <a:effectLst/>
                  </a:rPr>
                  <a:t>Annual electricity demand by vehicle type (TWh)</a:t>
                </a:r>
                <a:endParaRPr lang="en-GB" sz="1000">
                  <a:effectLst/>
                </a:endParaRPr>
              </a:p>
            </c:rich>
          </c:tx>
          <c:overlay val="0"/>
        </c:title>
        <c:numFmt formatCode="0" sourceLinked="1"/>
        <c:majorTickMark val="out"/>
        <c:minorTickMark val="none"/>
        <c:tickLblPos val="nextTo"/>
        <c:crossAx val="124290176"/>
        <c:crosses val="autoZero"/>
        <c:crossBetween val="midCat"/>
      </c:valAx>
      <c:spPr>
        <a:noFill/>
      </c:spPr>
    </c:plotArea>
    <c:legend>
      <c:legendPos val="b"/>
      <c:overlay val="0"/>
    </c:legend>
    <c:plotVisOnly val="1"/>
    <c:dispBlanksAs val="zero"/>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1356019592679E-2"/>
          <c:y val="7.6207760595647184E-2"/>
          <c:w val="0.89400360917762312"/>
          <c:h val="0.77347675639557079"/>
        </c:manualLayout>
      </c:layout>
      <c:barChart>
        <c:barDir val="col"/>
        <c:grouping val="clustered"/>
        <c:varyColors val="0"/>
        <c:ser>
          <c:idx val="1"/>
          <c:order val="0"/>
          <c:tx>
            <c:strRef>
              <c:f>'4.20'!$Y$9</c:f>
              <c:strCache>
                <c:ptCount val="1"/>
                <c:pt idx="0">
                  <c:v>HFCV</c:v>
                </c:pt>
              </c:strCache>
            </c:strRef>
          </c:tx>
          <c:spPr>
            <a:solidFill>
              <a:srgbClr val="0070C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'4.20'!$AB$9:$BK$9</c:f>
              <c:numCache>
                <c:formatCode>0.00</c:formatCode>
                <c:ptCount val="36"/>
                <c:pt idx="1">
                  <c:v>1.1028187316997162E-3</c:v>
                </c:pt>
                <c:pt idx="2">
                  <c:v>6.0674900828666233E-3</c:v>
                </c:pt>
                <c:pt idx="3">
                  <c:v>1.1654741916295718E-2</c:v>
                </c:pt>
                <c:pt idx="4">
                  <c:v>2.0800827611335729E-2</c:v>
                </c:pt>
                <c:pt idx="5">
                  <c:v>3.2870358100101325E-2</c:v>
                </c:pt>
                <c:pt idx="6">
                  <c:v>4.8695768815257057E-2</c:v>
                </c:pt>
                <c:pt idx="7">
                  <c:v>6.9330306294317023E-2</c:v>
                </c:pt>
                <c:pt idx="8">
                  <c:v>9.6107441379362599E-2</c:v>
                </c:pt>
                <c:pt idx="9">
                  <c:v>0.13102000941797121</c:v>
                </c:pt>
                <c:pt idx="10">
                  <c:v>0.17633234198780842</c:v>
                </c:pt>
                <c:pt idx="11">
                  <c:v>0.23524494201386725</c:v>
                </c:pt>
                <c:pt idx="12">
                  <c:v>0.3117209191936805</c:v>
                </c:pt>
                <c:pt idx="13">
                  <c:v>0.41097925473765012</c:v>
                </c:pt>
                <c:pt idx="14">
                  <c:v>0.53965518897154741</c:v>
                </c:pt>
                <c:pt idx="15">
                  <c:v>0.70639682904972678</c:v>
                </c:pt>
                <c:pt idx="16">
                  <c:v>0.92223103364245285</c:v>
                </c:pt>
                <c:pt idx="17">
                  <c:v>1.2012179623270212</c:v>
                </c:pt>
                <c:pt idx="18">
                  <c:v>1.5612406321477033</c:v>
                </c:pt>
                <c:pt idx="19">
                  <c:v>2.024642095859829</c:v>
                </c:pt>
                <c:pt idx="20">
                  <c:v>2.6192284071445338</c:v>
                </c:pt>
                <c:pt idx="21">
                  <c:v>3.3791992088494758</c:v>
                </c:pt>
                <c:pt idx="22">
                  <c:v>4.3453634368833525</c:v>
                </c:pt>
                <c:pt idx="23">
                  <c:v>5.5656132908408091</c:v>
                </c:pt>
                <c:pt idx="24">
                  <c:v>7.0937521197223576</c:v>
                </c:pt>
                <c:pt idx="25">
                  <c:v>8.9867995300310373</c:v>
                </c:pt>
                <c:pt idx="26">
                  <c:v>11.300278720202837</c:v>
                </c:pt>
                <c:pt idx="27">
                  <c:v>14.07983144791263</c:v>
                </c:pt>
                <c:pt idx="28">
                  <c:v>17.319149944451077</c:v>
                </c:pt>
                <c:pt idx="29">
                  <c:v>21.113447640339466</c:v>
                </c:pt>
                <c:pt idx="30">
                  <c:v>22.907592111374683</c:v>
                </c:pt>
                <c:pt idx="31">
                  <c:v>24.706165921565123</c:v>
                </c:pt>
                <c:pt idx="32">
                  <c:v>26.425123138716042</c:v>
                </c:pt>
                <c:pt idx="33">
                  <c:v>27.970369201645116</c:v>
                </c:pt>
                <c:pt idx="34">
                  <c:v>29.275271460112229</c:v>
                </c:pt>
                <c:pt idx="35">
                  <c:v>30.304243875004808</c:v>
                </c:pt>
              </c:numCache>
            </c:numRef>
          </c:val>
          <c:extLst xmlns:c16r2="http://schemas.microsoft.com/office/drawing/2015/06/chart">
            <c:ext xmlns:c16="http://schemas.microsoft.com/office/drawing/2014/chart" uri="{C3380CC4-5D6E-409C-BE32-E72D297353CC}">
              <c16:uniqueId val="{00000000-7DFD-403E-881F-C5A6E426C57F}"/>
            </c:ext>
          </c:extLst>
        </c:ser>
        <c:ser>
          <c:idx val="0"/>
          <c:order val="1"/>
          <c:tx>
            <c:strRef>
              <c:f>'4.20'!$Y$8</c:f>
              <c:strCache>
                <c:ptCount val="1"/>
                <c:pt idx="0">
                  <c:v>NGV</c:v>
                </c:pt>
              </c:strCache>
            </c:strRef>
          </c:tx>
          <c:spPr>
            <a:solidFill>
              <a:srgbClr val="00B05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'4.20'!$AB$8:$BK$8</c:f>
              <c:numCache>
                <c:formatCode>0.00</c:formatCode>
                <c:ptCount val="36"/>
                <c:pt idx="1">
                  <c:v>4.5880931523792329E-2</c:v>
                </c:pt>
                <c:pt idx="2">
                  <c:v>0.22100171602667387</c:v>
                </c:pt>
                <c:pt idx="3">
                  <c:v>0.40516936395288078</c:v>
                </c:pt>
                <c:pt idx="4">
                  <c:v>0.77397346168248515</c:v>
                </c:pt>
                <c:pt idx="5">
                  <c:v>1.1789373612257223</c:v>
                </c:pt>
                <c:pt idx="6">
                  <c:v>1.614052207257278</c:v>
                </c:pt>
                <c:pt idx="7">
                  <c:v>2.0815403390637206</c:v>
                </c:pt>
                <c:pt idx="8">
                  <c:v>2.5888291836974533</c:v>
                </c:pt>
                <c:pt idx="9">
                  <c:v>3.1340787077184964</c:v>
                </c:pt>
                <c:pt idx="10">
                  <c:v>3.721252886570833</c:v>
                </c:pt>
                <c:pt idx="11">
                  <c:v>4.3593710642198964</c:v>
                </c:pt>
                <c:pt idx="12">
                  <c:v>5.0511797297293741</c:v>
                </c:pt>
                <c:pt idx="13">
                  <c:v>5.8046028963303069</c:v>
                </c:pt>
                <c:pt idx="14">
                  <c:v>6.6326041951474783</c:v>
                </c:pt>
                <c:pt idx="15">
                  <c:v>7.5442346479641014</c:v>
                </c:pt>
                <c:pt idx="16">
                  <c:v>8.5520757566207415</c:v>
                </c:pt>
                <c:pt idx="17">
                  <c:v>9.6726060140936063</c:v>
                </c:pt>
                <c:pt idx="18">
                  <c:v>10.920022465077849</c:v>
                </c:pt>
                <c:pt idx="19">
                  <c:v>12.312359948128597</c:v>
                </c:pt>
                <c:pt idx="20">
                  <c:v>13.854000227589346</c:v>
                </c:pt>
                <c:pt idx="21">
                  <c:v>15.562966417325633</c:v>
                </c:pt>
                <c:pt idx="22">
                  <c:v>17.41664104979499</c:v>
                </c:pt>
                <c:pt idx="23">
                  <c:v>19.391362472120026</c:v>
                </c:pt>
                <c:pt idx="24">
                  <c:v>21.427379533606665</c:v>
                </c:pt>
                <c:pt idx="25">
                  <c:v>23.541265319278541</c:v>
                </c:pt>
                <c:pt idx="26">
                  <c:v>25.587767415919039</c:v>
                </c:pt>
                <c:pt idx="27">
                  <c:v>27.513817485462113</c:v>
                </c:pt>
                <c:pt idx="28">
                  <c:v>28.37809389428261</c:v>
                </c:pt>
                <c:pt idx="29">
                  <c:v>28.68968813338153</c:v>
                </c:pt>
                <c:pt idx="30">
                  <c:v>27.175074198476807</c:v>
                </c:pt>
                <c:pt idx="31">
                  <c:v>25.61850845802849</c:v>
                </c:pt>
                <c:pt idx="32">
                  <c:v>24.071868026287902</c:v>
                </c:pt>
                <c:pt idx="33">
                  <c:v>22.613955846279548</c:v>
                </c:pt>
                <c:pt idx="34">
                  <c:v>21.273344149475143</c:v>
                </c:pt>
                <c:pt idx="35">
                  <c:v>20.084958262451039</c:v>
                </c:pt>
              </c:numCache>
            </c:numRef>
          </c:val>
          <c:extLst xmlns:c16r2="http://schemas.microsoft.com/office/drawing/2015/06/chart">
            <c:ext xmlns:c16="http://schemas.microsoft.com/office/drawing/2014/chart" uri="{C3380CC4-5D6E-409C-BE32-E72D297353CC}">
              <c16:uniqueId val="{00000001-7DFD-403E-881F-C5A6E426C57F}"/>
            </c:ext>
          </c:extLst>
        </c:ser>
        <c:dLbls>
          <c:showLegendKey val="0"/>
          <c:showVal val="0"/>
          <c:showCatName val="0"/>
          <c:showSerName val="0"/>
          <c:showPercent val="0"/>
          <c:showBubbleSize val="0"/>
        </c:dLbls>
        <c:gapWidth val="75"/>
        <c:overlap val="-25"/>
        <c:axId val="159122176"/>
        <c:axId val="159123712"/>
      </c:barChart>
      <c:catAx>
        <c:axId val="159122176"/>
        <c:scaling>
          <c:orientation val="minMax"/>
        </c:scaling>
        <c:delete val="0"/>
        <c:axPos val="b"/>
        <c:numFmt formatCode="General" sourceLinked="1"/>
        <c:majorTickMark val="none"/>
        <c:minorTickMark val="none"/>
        <c:tickLblPos val="nextTo"/>
        <c:crossAx val="159123712"/>
        <c:crosses val="autoZero"/>
        <c:auto val="1"/>
        <c:lblAlgn val="ctr"/>
        <c:lblOffset val="100"/>
        <c:tickLblSkip val="5"/>
        <c:noMultiLvlLbl val="0"/>
      </c:catAx>
      <c:valAx>
        <c:axId val="159123712"/>
        <c:scaling>
          <c:orientation val="minMax"/>
        </c:scaling>
        <c:delete val="0"/>
        <c:axPos val="l"/>
        <c:majorGridlines>
          <c:spPr>
            <a:ln>
              <a:solidFill>
                <a:schemeClr val="bg1">
                  <a:lumMod val="75000"/>
                </a:schemeClr>
              </a:solidFill>
            </a:ln>
          </c:spPr>
        </c:majorGridlines>
        <c:title>
          <c:tx>
            <c:rich>
              <a:bodyPr rot="-5400000" vert="horz"/>
              <a:lstStyle/>
              <a:p>
                <a:pPr>
                  <a:defRPr/>
                </a:pPr>
                <a:r>
                  <a:rPr lang="en-GB"/>
                  <a:t>Annual demand from HFCV and NGV (TWh)</a:t>
                </a:r>
              </a:p>
            </c:rich>
          </c:tx>
          <c:overlay val="0"/>
        </c:title>
        <c:numFmt formatCode="General" sourceLinked="1"/>
        <c:majorTickMark val="none"/>
        <c:minorTickMark val="none"/>
        <c:tickLblPos val="nextTo"/>
        <c:spPr>
          <a:ln w="9525">
            <a:noFill/>
          </a:ln>
        </c:spPr>
        <c:crossAx val="159122176"/>
        <c:crosses val="autoZero"/>
        <c:crossBetween val="between"/>
      </c:valAx>
      <c:spPr>
        <a:solidFill>
          <a:sysClr val="window" lastClr="FFFFFF">
            <a:alpha val="26000"/>
          </a:sysClr>
        </a:solidFill>
      </c:spPr>
    </c:plotArea>
    <c:legend>
      <c:legendPos val="b"/>
      <c:overlay val="0"/>
    </c:legend>
    <c:plotVisOnly val="1"/>
    <c:dispBlanksAs val="zero"/>
    <c:showDLblsOverMax val="0"/>
  </c:chart>
  <c:spPr>
    <a:noFill/>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1356019592679E-2"/>
          <c:y val="5.8023339060710187E-2"/>
          <c:w val="0.89072956947666937"/>
          <c:h val="0.79166117793050783"/>
        </c:manualLayout>
      </c:layout>
      <c:barChart>
        <c:barDir val="col"/>
        <c:grouping val="clustered"/>
        <c:varyColors val="0"/>
        <c:ser>
          <c:idx val="1"/>
          <c:order val="0"/>
          <c:tx>
            <c:strRef>
              <c:f>'4.20'!$Y$15</c:f>
              <c:strCache>
                <c:ptCount val="1"/>
                <c:pt idx="0">
                  <c:v>HFCV</c:v>
                </c:pt>
              </c:strCache>
            </c:strRef>
          </c:tx>
          <c:spPr>
            <a:solidFill>
              <a:srgbClr val="0070C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'4.20'!$AB$15:$BK$15</c:f>
              <c:numCache>
                <c:formatCode>0.00</c:formatCode>
                <c:ptCount val="36"/>
                <c:pt idx="1">
                  <c:v>1.1028187316997162E-3</c:v>
                </c:pt>
                <c:pt idx="2">
                  <c:v>6.0674900828666233E-3</c:v>
                </c:pt>
                <c:pt idx="3">
                  <c:v>1.1658102887668517E-2</c:v>
                </c:pt>
                <c:pt idx="4">
                  <c:v>1.7989342401292387E-2</c:v>
                </c:pt>
                <c:pt idx="5">
                  <c:v>2.4946523368551243E-2</c:v>
                </c:pt>
                <c:pt idx="6">
                  <c:v>3.2696846222332071E-2</c:v>
                </c:pt>
                <c:pt idx="7">
                  <c:v>4.135499621782187E-2</c:v>
                </c:pt>
                <c:pt idx="8">
                  <c:v>5.0920973355020639E-2</c:v>
                </c:pt>
                <c:pt idx="9">
                  <c:v>6.1561978066815362E-2</c:v>
                </c:pt>
                <c:pt idx="10">
                  <c:v>7.3392695608393024E-2</c:v>
                </c:pt>
                <c:pt idx="11">
                  <c:v>8.6475296057240678E-2</c:v>
                </c:pt>
                <c:pt idx="12">
                  <c:v>0.10108201020164523</c:v>
                </c:pt>
                <c:pt idx="13">
                  <c:v>0.11732752329679372</c:v>
                </c:pt>
                <c:pt idx="14">
                  <c:v>0.13549372103076013</c:v>
                </c:pt>
                <c:pt idx="15">
                  <c:v>0.15563311858124443</c:v>
                </c:pt>
                <c:pt idx="16">
                  <c:v>0.1781948020692076</c:v>
                </c:pt>
                <c:pt idx="17">
                  <c:v>0.20334597192753662</c:v>
                </c:pt>
                <c:pt idx="18">
                  <c:v>0.23142102902200543</c:v>
                </c:pt>
                <c:pt idx="19">
                  <c:v>0.26269220414090111</c:v>
                </c:pt>
                <c:pt idx="20">
                  <c:v>0.29772326866037147</c:v>
                </c:pt>
                <c:pt idx="21">
                  <c:v>0.33678645336870361</c:v>
                </c:pt>
                <c:pt idx="22">
                  <c:v>0.38055055999744536</c:v>
                </c:pt>
                <c:pt idx="23">
                  <c:v>0.42950753494547067</c:v>
                </c:pt>
                <c:pt idx="24">
                  <c:v>0.48437869512202752</c:v>
                </c:pt>
                <c:pt idx="25">
                  <c:v>0.5458231873588768</c:v>
                </c:pt>
                <c:pt idx="26">
                  <c:v>0.61471987409836648</c:v>
                </c:pt>
                <c:pt idx="27">
                  <c:v>0.69211481821573129</c:v>
                </c:pt>
                <c:pt idx="28">
                  <c:v>0.77905408258620623</c:v>
                </c:pt>
                <c:pt idx="29">
                  <c:v>0.87679379079582609</c:v>
                </c:pt>
                <c:pt idx="30">
                  <c:v>0.98664258160832552</c:v>
                </c:pt>
                <c:pt idx="31">
                  <c:v>1.1102434946532136</c:v>
                </c:pt>
                <c:pt idx="32">
                  <c:v>1.2493971150930987</c:v>
                </c:pt>
                <c:pt idx="33">
                  <c:v>1.4061237437011771</c:v>
                </c:pt>
                <c:pt idx="34">
                  <c:v>1.5827062571391437</c:v>
                </c:pt>
                <c:pt idx="35">
                  <c:v>1.7816472476792815</c:v>
                </c:pt>
              </c:numCache>
            </c:numRef>
          </c:val>
          <c:extLst xmlns:c16r2="http://schemas.microsoft.com/office/drawing/2015/06/chart">
            <c:ext xmlns:c16="http://schemas.microsoft.com/office/drawing/2014/chart" uri="{C3380CC4-5D6E-409C-BE32-E72D297353CC}">
              <c16:uniqueId val="{00000000-D66A-4795-9557-55FACAE4BB5B}"/>
            </c:ext>
          </c:extLst>
        </c:ser>
        <c:ser>
          <c:idx val="0"/>
          <c:order val="1"/>
          <c:tx>
            <c:strRef>
              <c:f>'4.20'!$Y$14</c:f>
              <c:strCache>
                <c:ptCount val="1"/>
                <c:pt idx="0">
                  <c:v>NGV</c:v>
                </c:pt>
              </c:strCache>
            </c:strRef>
          </c:tx>
          <c:spPr>
            <a:solidFill>
              <a:srgbClr val="00B05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'4.20'!$AB$14:$BK$14</c:f>
              <c:numCache>
                <c:formatCode>0.00</c:formatCode>
                <c:ptCount val="36"/>
                <c:pt idx="1">
                  <c:v>4.5880931523792329E-2</c:v>
                </c:pt>
                <c:pt idx="2">
                  <c:v>0.22100171602667387</c:v>
                </c:pt>
                <c:pt idx="3">
                  <c:v>0.40507080048538852</c:v>
                </c:pt>
                <c:pt idx="4">
                  <c:v>0.59644593393132228</c:v>
                </c:pt>
                <c:pt idx="5">
                  <c:v>0.79782423510527711</c:v>
                </c:pt>
                <c:pt idx="6">
                  <c:v>1.00798643526348</c:v>
                </c:pt>
                <c:pt idx="7">
                  <c:v>1.2269728316401969</c:v>
                </c:pt>
                <c:pt idx="8">
                  <c:v>1.4591379517866914</c:v>
                </c:pt>
                <c:pt idx="9">
                  <c:v>1.7015622718860819</c:v>
                </c:pt>
                <c:pt idx="10">
                  <c:v>1.9607988957472196</c:v>
                </c:pt>
                <c:pt idx="11">
                  <c:v>2.2332376976847979</c:v>
                </c:pt>
                <c:pt idx="12">
                  <c:v>2.5200296487800791</c:v>
                </c:pt>
                <c:pt idx="13">
                  <c:v>2.8238508007766008</c:v>
                </c:pt>
                <c:pt idx="14">
                  <c:v>3.158646327164389</c:v>
                </c:pt>
                <c:pt idx="15">
                  <c:v>3.5175684463810786</c:v>
                </c:pt>
                <c:pt idx="16">
                  <c:v>3.9065168876246257</c:v>
                </c:pt>
                <c:pt idx="17">
                  <c:v>4.3272405659752495</c:v>
                </c:pt>
                <c:pt idx="18">
                  <c:v>4.7969889435106969</c:v>
                </c:pt>
                <c:pt idx="19">
                  <c:v>5.3133494106125347</c:v>
                </c:pt>
                <c:pt idx="20">
                  <c:v>5.8704408508615415</c:v>
                </c:pt>
                <c:pt idx="21">
                  <c:v>6.4615437206216528</c:v>
                </c:pt>
                <c:pt idx="22">
                  <c:v>7.0777989479375822</c:v>
                </c:pt>
                <c:pt idx="23">
                  <c:v>7.7463367222452977</c:v>
                </c:pt>
                <c:pt idx="24">
                  <c:v>8.4102049894592721</c:v>
                </c:pt>
                <c:pt idx="25">
                  <c:v>9.0464985471905841</c:v>
                </c:pt>
                <c:pt idx="26">
                  <c:v>9.6427178237321982</c:v>
                </c:pt>
                <c:pt idx="27">
                  <c:v>10.151341889756912</c:v>
                </c:pt>
                <c:pt idx="28">
                  <c:v>10.581155289721542</c:v>
                </c:pt>
                <c:pt idx="29">
                  <c:v>11.095607533533945</c:v>
                </c:pt>
                <c:pt idx="30">
                  <c:v>11.525762322829816</c:v>
                </c:pt>
                <c:pt idx="31">
                  <c:v>11.868636222763815</c:v>
                </c:pt>
                <c:pt idx="32">
                  <c:v>12.096640434313837</c:v>
                </c:pt>
                <c:pt idx="33">
                  <c:v>12.300315913792387</c:v>
                </c:pt>
                <c:pt idx="34">
                  <c:v>12.435580983721163</c:v>
                </c:pt>
                <c:pt idx="35">
                  <c:v>12.569655076812641</c:v>
                </c:pt>
              </c:numCache>
            </c:numRef>
          </c:val>
          <c:extLst xmlns:c16r2="http://schemas.microsoft.com/office/drawing/2015/06/chart">
            <c:ext xmlns:c16="http://schemas.microsoft.com/office/drawing/2014/chart" uri="{C3380CC4-5D6E-409C-BE32-E72D297353CC}">
              <c16:uniqueId val="{00000001-D66A-4795-9557-55FACAE4BB5B}"/>
            </c:ext>
          </c:extLst>
        </c:ser>
        <c:dLbls>
          <c:showLegendKey val="0"/>
          <c:showVal val="0"/>
          <c:showCatName val="0"/>
          <c:showSerName val="0"/>
          <c:showPercent val="0"/>
          <c:showBubbleSize val="0"/>
        </c:dLbls>
        <c:gapWidth val="75"/>
        <c:overlap val="-25"/>
        <c:axId val="159166464"/>
        <c:axId val="159168000"/>
      </c:barChart>
      <c:catAx>
        <c:axId val="159166464"/>
        <c:scaling>
          <c:orientation val="minMax"/>
        </c:scaling>
        <c:delete val="0"/>
        <c:axPos val="b"/>
        <c:numFmt formatCode="General" sourceLinked="1"/>
        <c:majorTickMark val="none"/>
        <c:minorTickMark val="none"/>
        <c:tickLblPos val="nextTo"/>
        <c:crossAx val="159168000"/>
        <c:crosses val="autoZero"/>
        <c:auto val="1"/>
        <c:lblAlgn val="ctr"/>
        <c:lblOffset val="100"/>
        <c:tickLblSkip val="5"/>
        <c:noMultiLvlLbl val="0"/>
      </c:catAx>
      <c:valAx>
        <c:axId val="159168000"/>
        <c:scaling>
          <c:orientation val="minMax"/>
          <c:max val="35"/>
        </c:scaling>
        <c:delete val="0"/>
        <c:axPos val="l"/>
        <c:majorGridlines>
          <c:spPr>
            <a:ln>
              <a:solidFill>
                <a:schemeClr val="bg1">
                  <a:lumMod val="75000"/>
                </a:schemeClr>
              </a:solidFill>
            </a:ln>
          </c:spPr>
        </c:majorGridlines>
        <c:title>
          <c:tx>
            <c:rich>
              <a:bodyPr rot="-5400000" vert="horz"/>
              <a:lstStyle/>
              <a:p>
                <a:pPr>
                  <a:defRPr/>
                </a:pPr>
                <a:r>
                  <a:rPr lang="en-GB"/>
                  <a:t>Annual demand from HFCV and NGV (TWh)</a:t>
                </a:r>
              </a:p>
            </c:rich>
          </c:tx>
          <c:overlay val="0"/>
        </c:title>
        <c:numFmt formatCode="General" sourceLinked="1"/>
        <c:majorTickMark val="none"/>
        <c:minorTickMark val="none"/>
        <c:tickLblPos val="nextTo"/>
        <c:spPr>
          <a:ln w="9525">
            <a:noFill/>
          </a:ln>
        </c:spPr>
        <c:crossAx val="159166464"/>
        <c:crosses val="autoZero"/>
        <c:crossBetween val="between"/>
      </c:valAx>
      <c:spPr>
        <a:solidFill>
          <a:sysClr val="window" lastClr="FFFFFF">
            <a:alpha val="24000"/>
          </a:sysClr>
        </a:solidFill>
      </c:spPr>
    </c:plotArea>
    <c:legend>
      <c:legendPos val="b"/>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858726475895846E-2"/>
          <c:y val="7.317702367315769E-2"/>
          <c:w val="0.88436414024233034"/>
          <c:h val="0.79469191485299728"/>
        </c:manualLayout>
      </c:layout>
      <c:barChart>
        <c:barDir val="col"/>
        <c:grouping val="clustered"/>
        <c:varyColors val="0"/>
        <c:ser>
          <c:idx val="1"/>
          <c:order val="0"/>
          <c:tx>
            <c:strRef>
              <c:f>'4.20'!$Y$13</c:f>
              <c:strCache>
                <c:ptCount val="1"/>
                <c:pt idx="0">
                  <c:v>HFCV</c:v>
                </c:pt>
              </c:strCache>
            </c:strRef>
          </c:tx>
          <c:spPr>
            <a:solidFill>
              <a:srgbClr val="0070C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'4.20'!$AB$13:$BK$13</c:f>
              <c:numCache>
                <c:formatCode>0.00</c:formatCode>
                <c:ptCount val="36"/>
                <c:pt idx="1">
                  <c:v>1.1028187316997162E-3</c:v>
                </c:pt>
                <c:pt idx="2">
                  <c:v>6.0674900828666233E-3</c:v>
                </c:pt>
                <c:pt idx="3">
                  <c:v>1.1658102887668517E-2</c:v>
                </c:pt>
                <c:pt idx="4">
                  <c:v>1.7874657146105387E-2</c:v>
                </c:pt>
                <c:pt idx="5">
                  <c:v>2.4831838113364247E-2</c:v>
                </c:pt>
                <c:pt idx="6">
                  <c:v>3.2582160967145078E-2</c:v>
                </c:pt>
                <c:pt idx="7">
                  <c:v>4.1125625707447877E-2</c:v>
                </c:pt>
                <c:pt idx="8">
                  <c:v>5.0691602844646633E-2</c:v>
                </c:pt>
                <c:pt idx="9">
                  <c:v>6.1332607556441349E-2</c:v>
                </c:pt>
                <c:pt idx="10">
                  <c:v>7.3163325098019025E-2</c:v>
                </c:pt>
                <c:pt idx="11">
                  <c:v>8.6350955902266643E-2</c:v>
                </c:pt>
                <c:pt idx="12">
                  <c:v>0.10101018522437119</c:v>
                </c:pt>
                <c:pt idx="13">
                  <c:v>0.11736072867491966</c:v>
                </c:pt>
                <c:pt idx="14">
                  <c:v>0.13551727150909904</c:v>
                </c:pt>
                <c:pt idx="15">
                  <c:v>0.1558142145926833</c:v>
                </c:pt>
                <c:pt idx="16">
                  <c:v>0.17841875835855942</c:v>
                </c:pt>
                <c:pt idx="17">
                  <c:v>0.20366530367250138</c:v>
                </c:pt>
                <c:pt idx="18">
                  <c:v>0.23177356614509617</c:v>
                </c:pt>
                <c:pt idx="19">
                  <c:v>0.26319263189730474</c:v>
                </c:pt>
                <c:pt idx="20">
                  <c:v>0.29830941697260099</c:v>
                </c:pt>
                <c:pt idx="21">
                  <c:v>0.33762552266964607</c:v>
                </c:pt>
                <c:pt idx="22">
                  <c:v>0.38158038020961366</c:v>
                </c:pt>
                <c:pt idx="23">
                  <c:v>0.43078062124656491</c:v>
                </c:pt>
                <c:pt idx="24">
                  <c:v>0.48600007786744764</c:v>
                </c:pt>
                <c:pt idx="25">
                  <c:v>0.5478978969040228</c:v>
                </c:pt>
                <c:pt idx="26">
                  <c:v>0.61735294079863823</c:v>
                </c:pt>
                <c:pt idx="27">
                  <c:v>0.69534910234904168</c:v>
                </c:pt>
                <c:pt idx="28">
                  <c:v>0.78309964486335526</c:v>
                </c:pt>
                <c:pt idx="29">
                  <c:v>0.88169349149472687</c:v>
                </c:pt>
                <c:pt idx="30">
                  <c:v>0.9927736818726649</c:v>
                </c:pt>
                <c:pt idx="31">
                  <c:v>1.1177538851163045</c:v>
                </c:pt>
                <c:pt idx="32">
                  <c:v>1.2586544019988413</c:v>
                </c:pt>
                <c:pt idx="33">
                  <c:v>1.4174333632159837</c:v>
                </c:pt>
                <c:pt idx="34">
                  <c:v>1.5964261606071277</c:v>
                </c:pt>
                <c:pt idx="35">
                  <c:v>1.7983025868774425</c:v>
                </c:pt>
              </c:numCache>
            </c:numRef>
          </c:val>
          <c:extLst xmlns:c16r2="http://schemas.microsoft.com/office/drawing/2015/06/chart">
            <c:ext xmlns:c16="http://schemas.microsoft.com/office/drawing/2014/chart" uri="{C3380CC4-5D6E-409C-BE32-E72D297353CC}">
              <c16:uniqueId val="{00000000-9DB7-4714-82DC-032B337D199B}"/>
            </c:ext>
          </c:extLst>
        </c:ser>
        <c:ser>
          <c:idx val="0"/>
          <c:order val="1"/>
          <c:tx>
            <c:strRef>
              <c:f>'4.20'!$Y$12</c:f>
              <c:strCache>
                <c:ptCount val="1"/>
                <c:pt idx="0">
                  <c:v>NGV</c:v>
                </c:pt>
              </c:strCache>
            </c:strRef>
          </c:tx>
          <c:spPr>
            <a:solidFill>
              <a:srgbClr val="00B05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'4.20'!$AB$12:$BK$12</c:f>
              <c:numCache>
                <c:formatCode>0.00</c:formatCode>
                <c:ptCount val="36"/>
                <c:pt idx="1">
                  <c:v>4.5880931523792329E-2</c:v>
                </c:pt>
                <c:pt idx="2">
                  <c:v>0.22100171602667387</c:v>
                </c:pt>
                <c:pt idx="3">
                  <c:v>0.40507080048538852</c:v>
                </c:pt>
                <c:pt idx="4">
                  <c:v>0.59644593393132228</c:v>
                </c:pt>
                <c:pt idx="5">
                  <c:v>0.79782423510527711</c:v>
                </c:pt>
                <c:pt idx="6">
                  <c:v>1.00798643526348</c:v>
                </c:pt>
                <c:pt idx="7">
                  <c:v>1.2269728316401969</c:v>
                </c:pt>
                <c:pt idx="8">
                  <c:v>1.4591379517866914</c:v>
                </c:pt>
                <c:pt idx="9">
                  <c:v>1.7015622718860819</c:v>
                </c:pt>
                <c:pt idx="10">
                  <c:v>1.9607988957472196</c:v>
                </c:pt>
                <c:pt idx="11">
                  <c:v>2.2333654067246136</c:v>
                </c:pt>
                <c:pt idx="12">
                  <c:v>2.5202845560235514</c:v>
                </c:pt>
                <c:pt idx="13">
                  <c:v>2.8242323969200784</c:v>
                </c:pt>
                <c:pt idx="14">
                  <c:v>3.1592810487497078</c:v>
                </c:pt>
                <c:pt idx="15">
                  <c:v>3.518581969808515</c:v>
                </c:pt>
                <c:pt idx="16">
                  <c:v>3.908160569243071</c:v>
                </c:pt>
                <c:pt idx="17">
                  <c:v>4.3298904336182789</c:v>
                </c:pt>
                <c:pt idx="18">
                  <c:v>4.8013965566902685</c:v>
                </c:pt>
                <c:pt idx="19">
                  <c:v>5.3202618073961547</c:v>
                </c:pt>
                <c:pt idx="20">
                  <c:v>5.881227708882351</c:v>
                </c:pt>
                <c:pt idx="21">
                  <c:v>6.4784427134256486</c:v>
                </c:pt>
                <c:pt idx="22">
                  <c:v>7.103658913325777</c:v>
                </c:pt>
                <c:pt idx="23">
                  <c:v>7.7839893315599866</c:v>
                </c:pt>
                <c:pt idx="24">
                  <c:v>8.4640823824181908</c:v>
                </c:pt>
                <c:pt idx="25">
                  <c:v>9.1213786668633752</c:v>
                </c:pt>
                <c:pt idx="26">
                  <c:v>9.7427300958097973</c:v>
                </c:pt>
                <c:pt idx="27">
                  <c:v>10.279724929335245</c:v>
                </c:pt>
                <c:pt idx="28">
                  <c:v>10.739153006560603</c:v>
                </c:pt>
                <c:pt idx="29">
                  <c:v>11.283963277306469</c:v>
                </c:pt>
                <c:pt idx="30">
                  <c:v>11.74459991437152</c:v>
                </c:pt>
                <c:pt idx="31">
                  <c:v>12.116115229109511</c:v>
                </c:pt>
                <c:pt idx="32">
                  <c:v>12.369584134727452</c:v>
                </c:pt>
                <c:pt idx="33">
                  <c:v>12.596421746421363</c:v>
                </c:pt>
                <c:pt idx="34">
                  <c:v>12.750852428290379</c:v>
                </c:pt>
                <c:pt idx="35">
                  <c:v>12.902188517195608</c:v>
                </c:pt>
              </c:numCache>
            </c:numRef>
          </c:val>
          <c:extLst xmlns:c16r2="http://schemas.microsoft.com/office/drawing/2015/06/chart">
            <c:ext xmlns:c16="http://schemas.microsoft.com/office/drawing/2014/chart" uri="{C3380CC4-5D6E-409C-BE32-E72D297353CC}">
              <c16:uniqueId val="{00000001-9DB7-4714-82DC-032B337D199B}"/>
            </c:ext>
          </c:extLst>
        </c:ser>
        <c:dLbls>
          <c:showLegendKey val="0"/>
          <c:showVal val="0"/>
          <c:showCatName val="0"/>
          <c:showSerName val="0"/>
          <c:showPercent val="0"/>
          <c:showBubbleSize val="0"/>
        </c:dLbls>
        <c:gapWidth val="75"/>
        <c:overlap val="-25"/>
        <c:axId val="159591424"/>
        <c:axId val="159597312"/>
      </c:barChart>
      <c:catAx>
        <c:axId val="159591424"/>
        <c:scaling>
          <c:orientation val="minMax"/>
        </c:scaling>
        <c:delete val="0"/>
        <c:axPos val="b"/>
        <c:numFmt formatCode="General" sourceLinked="1"/>
        <c:majorTickMark val="none"/>
        <c:minorTickMark val="none"/>
        <c:tickLblPos val="nextTo"/>
        <c:crossAx val="159597312"/>
        <c:crosses val="autoZero"/>
        <c:auto val="1"/>
        <c:lblAlgn val="ctr"/>
        <c:lblOffset val="100"/>
        <c:tickLblSkip val="5"/>
        <c:noMultiLvlLbl val="0"/>
      </c:catAx>
      <c:valAx>
        <c:axId val="159597312"/>
        <c:scaling>
          <c:orientation val="minMax"/>
          <c:max val="35"/>
        </c:scaling>
        <c:delete val="0"/>
        <c:axPos val="l"/>
        <c:majorGridlines>
          <c:spPr>
            <a:ln>
              <a:solidFill>
                <a:schemeClr val="bg1">
                  <a:lumMod val="75000"/>
                </a:schemeClr>
              </a:solidFill>
            </a:ln>
          </c:spPr>
        </c:majorGridlines>
        <c:title>
          <c:tx>
            <c:rich>
              <a:bodyPr rot="-5400000" vert="horz"/>
              <a:lstStyle/>
              <a:p>
                <a:pPr>
                  <a:defRPr/>
                </a:pPr>
                <a:r>
                  <a:rPr lang="en-US"/>
                  <a:t>Annual demand from HFCV and NGV (TWh)</a:t>
                </a:r>
              </a:p>
            </c:rich>
          </c:tx>
          <c:layout>
            <c:manualLayout>
              <c:xMode val="edge"/>
              <c:yMode val="edge"/>
              <c:x val="1.6617928840524262E-2"/>
              <c:y val="9.9852997327224136E-2"/>
            </c:manualLayout>
          </c:layout>
          <c:overlay val="0"/>
        </c:title>
        <c:numFmt formatCode="General" sourceLinked="1"/>
        <c:majorTickMark val="none"/>
        <c:minorTickMark val="none"/>
        <c:tickLblPos val="nextTo"/>
        <c:spPr>
          <a:ln w="9525">
            <a:noFill/>
          </a:ln>
        </c:spPr>
        <c:crossAx val="159591424"/>
        <c:crosses val="autoZero"/>
        <c:crossBetween val="between"/>
      </c:valAx>
      <c:spPr>
        <a:solidFill>
          <a:sysClr val="window" lastClr="FFFFFF">
            <a:alpha val="24000"/>
          </a:sysClr>
        </a:solidFill>
      </c:spPr>
    </c:plotArea>
    <c:legend>
      <c:legendPos val="b"/>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613549676005454E-2"/>
          <c:y val="5.8023339060710187E-2"/>
          <c:w val="0.89236660320100503"/>
          <c:h val="0.79166117793050783"/>
        </c:manualLayout>
      </c:layout>
      <c:barChart>
        <c:barDir val="col"/>
        <c:grouping val="clustered"/>
        <c:varyColors val="0"/>
        <c:ser>
          <c:idx val="1"/>
          <c:order val="0"/>
          <c:tx>
            <c:strRef>
              <c:f>'4.20'!$Y$11</c:f>
              <c:strCache>
                <c:ptCount val="1"/>
                <c:pt idx="0">
                  <c:v>HFCV</c:v>
                </c:pt>
              </c:strCache>
            </c:strRef>
          </c:tx>
          <c:spPr>
            <a:solidFill>
              <a:srgbClr val="0070C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'4.20'!$AB$11:$BK$11</c:f>
              <c:numCache>
                <c:formatCode>0.00</c:formatCode>
                <c:ptCount val="36"/>
                <c:pt idx="1">
                  <c:v>1.1028187316997162E-3</c:v>
                </c:pt>
                <c:pt idx="2">
                  <c:v>6.0674900828666233E-3</c:v>
                </c:pt>
                <c:pt idx="3">
                  <c:v>1.1654741916295718E-2</c:v>
                </c:pt>
                <c:pt idx="4">
                  <c:v>2.0738677053709003E-2</c:v>
                </c:pt>
                <c:pt idx="5">
                  <c:v>3.2746305587078375E-2</c:v>
                </c:pt>
                <c:pt idx="6">
                  <c:v>4.8448159999263253E-2</c:v>
                </c:pt>
                <c:pt idx="7">
                  <c:v>6.8959635896774313E-2</c:v>
                </c:pt>
                <c:pt idx="8">
                  <c:v>9.5666090775120824E-2</c:v>
                </c:pt>
                <c:pt idx="9">
                  <c:v>0.13044673127743306</c:v>
                </c:pt>
                <c:pt idx="10">
                  <c:v>0.17561793810957071</c:v>
                </c:pt>
                <c:pt idx="11">
                  <c:v>0.23432869354089389</c:v>
                </c:pt>
                <c:pt idx="12">
                  <c:v>0.31053278447501886</c:v>
                </c:pt>
                <c:pt idx="13">
                  <c:v>0.40944961480010389</c:v>
                </c:pt>
                <c:pt idx="14">
                  <c:v>0.53781738299658433</c:v>
                </c:pt>
                <c:pt idx="15">
                  <c:v>0.7042743695027821</c:v>
                </c:pt>
                <c:pt idx="16">
                  <c:v>0.91973555666513995</c:v>
                </c:pt>
                <c:pt idx="17">
                  <c:v>1.1983539685482298</c:v>
                </c:pt>
                <c:pt idx="18">
                  <c:v>1.5578917341160876</c:v>
                </c:pt>
                <c:pt idx="19">
                  <c:v>2.0208353287565486</c:v>
                </c:pt>
                <c:pt idx="20">
                  <c:v>2.6150222364815776</c:v>
                </c:pt>
                <c:pt idx="21">
                  <c:v>3.3745726523634407</c:v>
                </c:pt>
                <c:pt idx="22">
                  <c:v>4.3406393243145791</c:v>
                </c:pt>
                <c:pt idx="23">
                  <c:v>5.5613358522148557</c:v>
                </c:pt>
                <c:pt idx="24">
                  <c:v>7.0908454224070825</c:v>
                </c:pt>
                <c:pt idx="25">
                  <c:v>8.986984521879549</c:v>
                </c:pt>
                <c:pt idx="26">
                  <c:v>11.306276459672899</c:v>
                </c:pt>
                <c:pt idx="27">
                  <c:v>14.096101393449516</c:v>
                </c:pt>
                <c:pt idx="28">
                  <c:v>17.373405582268955</c:v>
                </c:pt>
                <c:pt idx="29">
                  <c:v>21.077461831153986</c:v>
                </c:pt>
                <c:pt idx="30">
                  <c:v>23.857564119548989</c:v>
                </c:pt>
                <c:pt idx="31">
                  <c:v>25.633226650797077</c:v>
                </c:pt>
                <c:pt idx="32">
                  <c:v>27.33945755011532</c:v>
                </c:pt>
                <c:pt idx="33">
                  <c:v>28.876278058870454</c:v>
                </c:pt>
                <c:pt idx="34">
                  <c:v>30.177276638383148</c:v>
                </c:pt>
                <c:pt idx="35">
                  <c:v>31.199668699732527</c:v>
                </c:pt>
              </c:numCache>
            </c:numRef>
          </c:val>
          <c:extLst xmlns:c16r2="http://schemas.microsoft.com/office/drawing/2015/06/chart">
            <c:ext xmlns:c16="http://schemas.microsoft.com/office/drawing/2014/chart" uri="{C3380CC4-5D6E-409C-BE32-E72D297353CC}">
              <c16:uniqueId val="{00000000-0DAB-409C-8248-22935CF70001}"/>
            </c:ext>
          </c:extLst>
        </c:ser>
        <c:ser>
          <c:idx val="0"/>
          <c:order val="1"/>
          <c:tx>
            <c:strRef>
              <c:f>'4.20'!$Y$10</c:f>
              <c:strCache>
                <c:ptCount val="1"/>
                <c:pt idx="0">
                  <c:v>NGV</c:v>
                </c:pt>
              </c:strCache>
            </c:strRef>
          </c:tx>
          <c:spPr>
            <a:solidFill>
              <a:srgbClr val="00B050"/>
            </a:solidFill>
          </c:spPr>
          <c:invertIfNegative val="0"/>
          <c:cat>
            <c:numRef>
              <c:f>'4.20'!$AB$7:$BK$7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'4.20'!$AB$10:$BK$10</c:f>
              <c:numCache>
                <c:formatCode>0.00</c:formatCode>
                <c:ptCount val="36"/>
                <c:pt idx="1">
                  <c:v>4.5880931523792329E-2</c:v>
                </c:pt>
                <c:pt idx="2">
                  <c:v>0.22100171602667387</c:v>
                </c:pt>
                <c:pt idx="3">
                  <c:v>0.40516936395288078</c:v>
                </c:pt>
                <c:pt idx="4">
                  <c:v>0.76647121914848249</c:v>
                </c:pt>
                <c:pt idx="5">
                  <c:v>1.1481915636979794</c:v>
                </c:pt>
                <c:pt idx="6">
                  <c:v>1.5521626440086824</c:v>
                </c:pt>
                <c:pt idx="7">
                  <c:v>1.9924590842862917</c:v>
                </c:pt>
                <c:pt idx="8">
                  <c:v>2.4610349363568296</c:v>
                </c:pt>
                <c:pt idx="9">
                  <c:v>2.9722012604039434</c:v>
                </c:pt>
                <c:pt idx="10">
                  <c:v>3.5200044165804707</c:v>
                </c:pt>
                <c:pt idx="11">
                  <c:v>4.1093185970486621</c:v>
                </c:pt>
                <c:pt idx="12">
                  <c:v>4.7467083964475441</c:v>
                </c:pt>
                <c:pt idx="13">
                  <c:v>5.4510990052035107</c:v>
                </c:pt>
                <c:pt idx="14">
                  <c:v>6.2206702105829876</c:v>
                </c:pt>
                <c:pt idx="15">
                  <c:v>7.0673060636040734</c:v>
                </c:pt>
                <c:pt idx="16">
                  <c:v>8.002232585172246</c:v>
                </c:pt>
                <c:pt idx="17">
                  <c:v>9.0543243029634155</c:v>
                </c:pt>
                <c:pt idx="18">
                  <c:v>10.222832797318029</c:v>
                </c:pt>
                <c:pt idx="19">
                  <c:v>11.51728187369401</c:v>
                </c:pt>
                <c:pt idx="20">
                  <c:v>12.959028154886743</c:v>
                </c:pt>
                <c:pt idx="21">
                  <c:v>14.534312029244632</c:v>
                </c:pt>
                <c:pt idx="22">
                  <c:v>16.230347148485755</c:v>
                </c:pt>
                <c:pt idx="23">
                  <c:v>18.015102582284857</c:v>
                </c:pt>
                <c:pt idx="24">
                  <c:v>19.839899499811455</c:v>
                </c:pt>
                <c:pt idx="25">
                  <c:v>21.746107478692004</c:v>
                </c:pt>
                <c:pt idx="26">
                  <c:v>23.595779465397598</c:v>
                </c:pt>
                <c:pt idx="27">
                  <c:v>25.326973471203011</c:v>
                </c:pt>
                <c:pt idx="28">
                  <c:v>26.694782422240884</c:v>
                </c:pt>
                <c:pt idx="29">
                  <c:v>26.89184373235836</c:v>
                </c:pt>
                <c:pt idx="30">
                  <c:v>26.130192671070045</c:v>
                </c:pt>
                <c:pt idx="31">
                  <c:v>24.620897977199689</c:v>
                </c:pt>
                <c:pt idx="32">
                  <c:v>23.135902225136881</c:v>
                </c:pt>
                <c:pt idx="33">
                  <c:v>21.743020191471615</c:v>
                </c:pt>
                <c:pt idx="34">
                  <c:v>20.494259529769778</c:v>
                </c:pt>
                <c:pt idx="35">
                  <c:v>19.397132973500405</c:v>
                </c:pt>
              </c:numCache>
            </c:numRef>
          </c:val>
          <c:extLst xmlns:c16r2="http://schemas.microsoft.com/office/drawing/2015/06/chart">
            <c:ext xmlns:c16="http://schemas.microsoft.com/office/drawing/2014/chart" uri="{C3380CC4-5D6E-409C-BE32-E72D297353CC}">
              <c16:uniqueId val="{00000001-0DAB-409C-8248-22935CF70001}"/>
            </c:ext>
          </c:extLst>
        </c:ser>
        <c:dLbls>
          <c:showLegendKey val="0"/>
          <c:showVal val="0"/>
          <c:showCatName val="0"/>
          <c:showSerName val="0"/>
          <c:showPercent val="0"/>
          <c:showBubbleSize val="0"/>
        </c:dLbls>
        <c:gapWidth val="75"/>
        <c:overlap val="-25"/>
        <c:axId val="159639808"/>
        <c:axId val="159514624"/>
      </c:barChart>
      <c:catAx>
        <c:axId val="159639808"/>
        <c:scaling>
          <c:orientation val="minMax"/>
        </c:scaling>
        <c:delete val="0"/>
        <c:axPos val="b"/>
        <c:numFmt formatCode="General" sourceLinked="1"/>
        <c:majorTickMark val="none"/>
        <c:minorTickMark val="none"/>
        <c:tickLblPos val="nextTo"/>
        <c:crossAx val="159514624"/>
        <c:crosses val="autoZero"/>
        <c:auto val="1"/>
        <c:lblAlgn val="ctr"/>
        <c:lblOffset val="100"/>
        <c:tickLblSkip val="5"/>
        <c:noMultiLvlLbl val="0"/>
      </c:catAx>
      <c:valAx>
        <c:axId val="159514624"/>
        <c:scaling>
          <c:orientation val="minMax"/>
        </c:scaling>
        <c:delete val="0"/>
        <c:axPos val="l"/>
        <c:majorGridlines>
          <c:spPr>
            <a:ln>
              <a:solidFill>
                <a:schemeClr val="bg1">
                  <a:lumMod val="75000"/>
                </a:schemeClr>
              </a:solidFill>
            </a:ln>
          </c:spPr>
        </c:majorGridlines>
        <c:title>
          <c:tx>
            <c:rich>
              <a:bodyPr rot="-5400000" vert="horz"/>
              <a:lstStyle/>
              <a:p>
                <a:pPr>
                  <a:defRPr/>
                </a:pPr>
                <a:r>
                  <a:rPr lang="en-GB"/>
                  <a:t>Annual demand from HFCV and NGV (TWh)</a:t>
                </a:r>
              </a:p>
            </c:rich>
          </c:tx>
          <c:overlay val="0"/>
        </c:title>
        <c:numFmt formatCode="General" sourceLinked="1"/>
        <c:majorTickMark val="none"/>
        <c:minorTickMark val="none"/>
        <c:tickLblPos val="nextTo"/>
        <c:spPr>
          <a:ln w="9525">
            <a:noFill/>
          </a:ln>
        </c:spPr>
        <c:crossAx val="159639808"/>
        <c:crosses val="autoZero"/>
        <c:crossBetween val="between"/>
      </c:valAx>
      <c:spPr>
        <a:solidFill>
          <a:sysClr val="window" lastClr="FFFFFF">
            <a:alpha val="26000"/>
          </a:sysClr>
        </a:solidFill>
      </c:spPr>
    </c:plotArea>
    <c:legend>
      <c:legendPos val="b"/>
      <c:overlay val="0"/>
    </c:legend>
    <c:plotVisOnly val="1"/>
    <c:dispBlanksAs val="zero"/>
    <c:showDLblsOverMax val="0"/>
  </c:chart>
  <c:spPr>
    <a:noFill/>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64139369613986E-2"/>
          <c:y val="5.8005030788579957E-2"/>
          <c:w val="0.88906099364450841"/>
          <c:h val="0.79003717321989697"/>
        </c:manualLayout>
      </c:layout>
      <c:lineChart>
        <c:grouping val="standard"/>
        <c:varyColors val="0"/>
        <c:ser>
          <c:idx val="1"/>
          <c:order val="0"/>
          <c:tx>
            <c:strRef>
              <c:f>'4.22'!$M$8</c:f>
              <c:strCache>
                <c:ptCount val="1"/>
                <c:pt idx="0">
                  <c:v>Community Renewables</c:v>
                </c:pt>
              </c:strCache>
            </c:strRef>
          </c:tx>
          <c:spPr>
            <a:ln>
              <a:solidFill>
                <a:srgbClr val="E64097"/>
              </a:solidFill>
            </a:ln>
          </c:spPr>
          <c:marker>
            <c:symbol val="none"/>
          </c:marker>
          <c:cat>
            <c:numRef>
              <c:f>'4.22'!$N$7:$AW$7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'4.22'!$N$8:$AW$8</c:f>
              <c:numCache>
                <c:formatCode>0.0</c:formatCode>
                <c:ptCount val="36"/>
                <c:pt idx="1">
                  <c:v>6.960379705117975E-2</c:v>
                </c:pt>
                <c:pt idx="2">
                  <c:v>0.11986313212172439</c:v>
                </c:pt>
                <c:pt idx="3">
                  <c:v>0.18450519882431402</c:v>
                </c:pt>
                <c:pt idx="4">
                  <c:v>0.46296603507246559</c:v>
                </c:pt>
                <c:pt idx="5">
                  <c:v>0.76344236781686003</c:v>
                </c:pt>
                <c:pt idx="6">
                  <c:v>1.0728020669624581</c:v>
                </c:pt>
                <c:pt idx="7">
                  <c:v>1.4019456234607117</c:v>
                </c:pt>
                <c:pt idx="8">
                  <c:v>1.7309501788947965</c:v>
                </c:pt>
                <c:pt idx="9">
                  <c:v>1.9451942936363373</c:v>
                </c:pt>
                <c:pt idx="10">
                  <c:v>2.2491150843176628</c:v>
                </c:pt>
                <c:pt idx="11">
                  <c:v>2.585345320036498</c:v>
                </c:pt>
                <c:pt idx="12">
                  <c:v>2.9830736272914917</c:v>
                </c:pt>
                <c:pt idx="13">
                  <c:v>3.5335885544008745</c:v>
                </c:pt>
                <c:pt idx="14">
                  <c:v>4.234720640177108</c:v>
                </c:pt>
                <c:pt idx="15">
                  <c:v>5.0363248480985945</c:v>
                </c:pt>
                <c:pt idx="16">
                  <c:v>5.9015668369242471</c:v>
                </c:pt>
                <c:pt idx="17">
                  <c:v>6.8197090500286244</c:v>
                </c:pt>
                <c:pt idx="18">
                  <c:v>7.7146622792681754</c:v>
                </c:pt>
                <c:pt idx="19">
                  <c:v>8.4970008035081541</c:v>
                </c:pt>
                <c:pt idx="20">
                  <c:v>9.0373254537447991</c:v>
                </c:pt>
                <c:pt idx="21">
                  <c:v>9.1569213455371425</c:v>
                </c:pt>
                <c:pt idx="22">
                  <c:v>8.9929544409312054</c:v>
                </c:pt>
                <c:pt idx="23">
                  <c:v>8.8036974859196775</c:v>
                </c:pt>
                <c:pt idx="24">
                  <c:v>8.6592768596830929</c:v>
                </c:pt>
                <c:pt idx="25">
                  <c:v>8.0160713623875459</c:v>
                </c:pt>
                <c:pt idx="26">
                  <c:v>7.4086972255569403</c:v>
                </c:pt>
                <c:pt idx="27">
                  <c:v>6.829417145400134</c:v>
                </c:pt>
                <c:pt idx="28">
                  <c:v>6.272581224325382</c:v>
                </c:pt>
                <c:pt idx="29">
                  <c:v>5.7367658617297703</c:v>
                </c:pt>
                <c:pt idx="30">
                  <c:v>5.225412527703039</c:v>
                </c:pt>
                <c:pt idx="31">
                  <c:v>4.7429846393525246</c:v>
                </c:pt>
                <c:pt idx="32">
                  <c:v>4.2993546498502457</c:v>
                </c:pt>
                <c:pt idx="33">
                  <c:v>3.9026117850500075</c:v>
                </c:pt>
                <c:pt idx="34">
                  <c:v>3.5718499213484094</c:v>
                </c:pt>
                <c:pt idx="35">
                  <c:v>3.3290370904483773</c:v>
                </c:pt>
              </c:numCache>
            </c:numRef>
          </c:val>
          <c:smooth val="0"/>
          <c:extLst xmlns:c16r2="http://schemas.microsoft.com/office/drawing/2015/06/chart">
            <c:ext xmlns:c16="http://schemas.microsoft.com/office/drawing/2014/chart" uri="{C3380CC4-5D6E-409C-BE32-E72D297353CC}">
              <c16:uniqueId val="{00000001-A211-41A5-8A07-F2A6BD6AF2D3}"/>
            </c:ext>
          </c:extLst>
        </c:ser>
        <c:ser>
          <c:idx val="0"/>
          <c:order val="1"/>
          <c:tx>
            <c:strRef>
              <c:f>'4.22'!$M$9</c:f>
              <c:strCache>
                <c:ptCount val="1"/>
                <c:pt idx="0">
                  <c:v>Two Degrees</c:v>
                </c:pt>
              </c:strCache>
            </c:strRef>
          </c:tx>
          <c:spPr>
            <a:ln>
              <a:solidFill>
                <a:srgbClr val="78A22F"/>
              </a:solidFill>
            </a:ln>
          </c:spPr>
          <c:marker>
            <c:symbol val="none"/>
          </c:marker>
          <c:cat>
            <c:numRef>
              <c:f>'4.22'!$N$7:$AW$7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'4.22'!$N$9:$AW$9</c:f>
              <c:numCache>
                <c:formatCode>0.0</c:formatCode>
                <c:ptCount val="36"/>
                <c:pt idx="1">
                  <c:v>6.960379705117975E-2</c:v>
                </c:pt>
                <c:pt idx="2">
                  <c:v>0.11986313212172439</c:v>
                </c:pt>
                <c:pt idx="3">
                  <c:v>0.18450519882431402</c:v>
                </c:pt>
                <c:pt idx="4">
                  <c:v>0.47197895241035343</c:v>
                </c:pt>
                <c:pt idx="5">
                  <c:v>0.75923413198908951</c:v>
                </c:pt>
                <c:pt idx="6">
                  <c:v>1.0806570256733508</c:v>
                </c:pt>
                <c:pt idx="7">
                  <c:v>1.4429059876717716</c:v>
                </c:pt>
                <c:pt idx="8">
                  <c:v>1.8776854860274106</c:v>
                </c:pt>
                <c:pt idx="9">
                  <c:v>2.4283944402131907</c:v>
                </c:pt>
                <c:pt idx="10">
                  <c:v>3.0519656701584847</c:v>
                </c:pt>
                <c:pt idx="11">
                  <c:v>3.7935478008166355</c:v>
                </c:pt>
                <c:pt idx="12">
                  <c:v>4.6226733557585007</c:v>
                </c:pt>
                <c:pt idx="13">
                  <c:v>5.5821492050137538</c:v>
                </c:pt>
                <c:pt idx="14">
                  <c:v>6.7696944633034724</c:v>
                </c:pt>
                <c:pt idx="15">
                  <c:v>8.0912777067961557</c:v>
                </c:pt>
                <c:pt idx="16">
                  <c:v>9.3803868417830412</c:v>
                </c:pt>
                <c:pt idx="17">
                  <c:v>10.279188408701682</c:v>
                </c:pt>
                <c:pt idx="18">
                  <c:v>10.857258921981391</c:v>
                </c:pt>
                <c:pt idx="19">
                  <c:v>11.387293648131097</c:v>
                </c:pt>
                <c:pt idx="20">
                  <c:v>11.394837949917688</c:v>
                </c:pt>
                <c:pt idx="21">
                  <c:v>11.530655641782822</c:v>
                </c:pt>
                <c:pt idx="22">
                  <c:v>11.568367972979853</c:v>
                </c:pt>
                <c:pt idx="23">
                  <c:v>11.495289080660363</c:v>
                </c:pt>
                <c:pt idx="24">
                  <c:v>11.448040162682979</c:v>
                </c:pt>
                <c:pt idx="25">
                  <c:v>10.829666442906962</c:v>
                </c:pt>
                <c:pt idx="26">
                  <c:v>10.265427876083359</c:v>
                </c:pt>
                <c:pt idx="27">
                  <c:v>9.7349385676217466</c:v>
                </c:pt>
                <c:pt idx="28">
                  <c:v>9.2284919032232011</c:v>
                </c:pt>
                <c:pt idx="29">
                  <c:v>8.7425790822695166</c:v>
                </c:pt>
                <c:pt idx="30">
                  <c:v>8.2789575909189406</c:v>
                </c:pt>
                <c:pt idx="31">
                  <c:v>7.8404510029045564</c:v>
                </c:pt>
                <c:pt idx="32">
                  <c:v>7.4364104800837616</c:v>
                </c:pt>
                <c:pt idx="33">
                  <c:v>7.0727758733599249</c:v>
                </c:pt>
                <c:pt idx="34">
                  <c:v>6.7679452128454436</c:v>
                </c:pt>
                <c:pt idx="35">
                  <c:v>6.5428300453995796</c:v>
                </c:pt>
              </c:numCache>
            </c:numRef>
          </c:val>
          <c:smooth val="0"/>
          <c:extLst xmlns:c16r2="http://schemas.microsoft.com/office/drawing/2015/06/chart">
            <c:ext xmlns:c16="http://schemas.microsoft.com/office/drawing/2014/chart" uri="{C3380CC4-5D6E-409C-BE32-E72D297353CC}">
              <c16:uniqueId val="{00000000-A211-41A5-8A07-F2A6BD6AF2D3}"/>
            </c:ext>
          </c:extLst>
        </c:ser>
        <c:ser>
          <c:idx val="3"/>
          <c:order val="2"/>
          <c:tx>
            <c:strRef>
              <c:f>'4.22'!$M$10</c:f>
              <c:strCache>
                <c:ptCount val="1"/>
                <c:pt idx="0">
                  <c:v>Steady Progression</c:v>
                </c:pt>
              </c:strCache>
            </c:strRef>
          </c:tx>
          <c:spPr>
            <a:ln>
              <a:solidFill>
                <a:srgbClr val="FFC000"/>
              </a:solidFill>
            </a:ln>
          </c:spPr>
          <c:marker>
            <c:symbol val="none"/>
          </c:marker>
          <c:cat>
            <c:numRef>
              <c:f>'4.22'!$N$7:$AW$7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'4.22'!$N$10:$AW$10</c:f>
              <c:numCache>
                <c:formatCode>0.0</c:formatCode>
                <c:ptCount val="36"/>
                <c:pt idx="1">
                  <c:v>6.960379705117975E-2</c:v>
                </c:pt>
                <c:pt idx="2">
                  <c:v>0.11986313212172439</c:v>
                </c:pt>
                <c:pt idx="3">
                  <c:v>0.18353116391532309</c:v>
                </c:pt>
                <c:pt idx="4">
                  <c:v>0.25016171284401395</c:v>
                </c:pt>
                <c:pt idx="5">
                  <c:v>0.32837441666010492</c:v>
                </c:pt>
                <c:pt idx="6">
                  <c:v>0.41294826178569521</c:v>
                </c:pt>
                <c:pt idx="7">
                  <c:v>0.5205227571044575</c:v>
                </c:pt>
                <c:pt idx="8">
                  <c:v>0.64811220060233532</c:v>
                </c:pt>
                <c:pt idx="9">
                  <c:v>0.78966513727706555</c:v>
                </c:pt>
                <c:pt idx="10">
                  <c:v>0.96046931000033386</c:v>
                </c:pt>
                <c:pt idx="11">
                  <c:v>1.1845401595299716</c:v>
                </c:pt>
                <c:pt idx="12">
                  <c:v>1.4634473891537634</c:v>
                </c:pt>
                <c:pt idx="13">
                  <c:v>1.8124085995302051</c:v>
                </c:pt>
                <c:pt idx="14">
                  <c:v>2.2429169315783226</c:v>
                </c:pt>
                <c:pt idx="15">
                  <c:v>2.7643933814903972</c:v>
                </c:pt>
                <c:pt idx="16">
                  <c:v>3.3786966976632304</c:v>
                </c:pt>
                <c:pt idx="17">
                  <c:v>4.0763836838578911</c:v>
                </c:pt>
                <c:pt idx="18">
                  <c:v>4.7809576735645187</c:v>
                </c:pt>
                <c:pt idx="19">
                  <c:v>5.4610856490419089</c:v>
                </c:pt>
                <c:pt idx="20">
                  <c:v>6.0985802083283129</c:v>
                </c:pt>
                <c:pt idx="21">
                  <c:v>6.8893503418978268</c:v>
                </c:pt>
                <c:pt idx="22">
                  <c:v>7.5396213409321646</c:v>
                </c:pt>
                <c:pt idx="23">
                  <c:v>8.1331066090113193</c:v>
                </c:pt>
                <c:pt idx="24">
                  <c:v>8.9244353281472932</c:v>
                </c:pt>
                <c:pt idx="25">
                  <c:v>9.802259716460167</c:v>
                </c:pt>
                <c:pt idx="26">
                  <c:v>10.676195975781113</c:v>
                </c:pt>
                <c:pt idx="27">
                  <c:v>11.475927640131458</c:v>
                </c:pt>
                <c:pt idx="28">
                  <c:v>12.147562107179079</c:v>
                </c:pt>
                <c:pt idx="29">
                  <c:v>12.659853674867337</c:v>
                </c:pt>
                <c:pt idx="30">
                  <c:v>13.00323294684352</c:v>
                </c:pt>
                <c:pt idx="31">
                  <c:v>13.187068289926865</c:v>
                </c:pt>
                <c:pt idx="32">
                  <c:v>13.232130624409196</c:v>
                </c:pt>
                <c:pt idx="33">
                  <c:v>13.166518315549828</c:v>
                </c:pt>
                <c:pt idx="34">
                  <c:v>13.019769993463839</c:v>
                </c:pt>
                <c:pt idx="35">
                  <c:v>12.726777917493742</c:v>
                </c:pt>
              </c:numCache>
            </c:numRef>
          </c:val>
          <c:smooth val="0"/>
          <c:extLst xmlns:c16r2="http://schemas.microsoft.com/office/drawing/2015/06/chart">
            <c:ext xmlns:c16="http://schemas.microsoft.com/office/drawing/2014/chart" uri="{C3380CC4-5D6E-409C-BE32-E72D297353CC}">
              <c16:uniqueId val="{00000003-A211-41A5-8A07-F2A6BD6AF2D3}"/>
            </c:ext>
          </c:extLst>
        </c:ser>
        <c:ser>
          <c:idx val="2"/>
          <c:order val="3"/>
          <c:tx>
            <c:strRef>
              <c:f>'4.22'!$M$11</c:f>
              <c:strCache>
                <c:ptCount val="1"/>
                <c:pt idx="0">
                  <c:v>Consumer Evolution</c:v>
                </c:pt>
              </c:strCache>
            </c:strRef>
          </c:tx>
          <c:spPr>
            <a:ln>
              <a:solidFill>
                <a:srgbClr val="1D1160"/>
              </a:solidFill>
            </a:ln>
          </c:spPr>
          <c:marker>
            <c:symbol val="none"/>
          </c:marker>
          <c:cat>
            <c:numRef>
              <c:f>'4.22'!$N$7:$AW$7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'4.22'!$N$11:$AW$11</c:f>
              <c:numCache>
                <c:formatCode>0.0</c:formatCode>
                <c:ptCount val="36"/>
                <c:pt idx="1">
                  <c:v>6.960379705117975E-2</c:v>
                </c:pt>
                <c:pt idx="2">
                  <c:v>0.11986313212172439</c:v>
                </c:pt>
                <c:pt idx="3">
                  <c:v>0.18353116391532309</c:v>
                </c:pt>
                <c:pt idx="4">
                  <c:v>0.25463466219781844</c:v>
                </c:pt>
                <c:pt idx="5">
                  <c:v>0.32911984264824035</c:v>
                </c:pt>
                <c:pt idx="6">
                  <c:v>0.41317938318418196</c:v>
                </c:pt>
                <c:pt idx="7">
                  <c:v>0.51830647031596944</c:v>
                </c:pt>
                <c:pt idx="8">
                  <c:v>0.63545282200478959</c:v>
                </c:pt>
                <c:pt idx="9">
                  <c:v>0.77593452009717212</c:v>
                </c:pt>
                <c:pt idx="10">
                  <c:v>0.94129616759258516</c:v>
                </c:pt>
                <c:pt idx="11">
                  <c:v>1.1562685790742404</c:v>
                </c:pt>
                <c:pt idx="12">
                  <c:v>1.4249513707601871</c:v>
                </c:pt>
                <c:pt idx="13">
                  <c:v>1.7555243455853047</c:v>
                </c:pt>
                <c:pt idx="14">
                  <c:v>2.1613890832108154</c:v>
                </c:pt>
                <c:pt idx="15">
                  <c:v>2.6399425600467561</c:v>
                </c:pt>
                <c:pt idx="16">
                  <c:v>3.1777218621614081</c:v>
                </c:pt>
                <c:pt idx="17">
                  <c:v>3.7212026340531712</c:v>
                </c:pt>
                <c:pt idx="18">
                  <c:v>4.2478117094174692</c:v>
                </c:pt>
                <c:pt idx="19">
                  <c:v>4.8742569918665923</c:v>
                </c:pt>
                <c:pt idx="20">
                  <c:v>5.5167614989848195</c:v>
                </c:pt>
                <c:pt idx="21">
                  <c:v>6.2488328700925493</c:v>
                </c:pt>
                <c:pt idx="22">
                  <c:v>6.7619324024434722</c:v>
                </c:pt>
                <c:pt idx="23">
                  <c:v>7.1663847249866723</c:v>
                </c:pt>
                <c:pt idx="24">
                  <c:v>7.7547696460260056</c:v>
                </c:pt>
                <c:pt idx="25">
                  <c:v>8.4204252458348332</c:v>
                </c:pt>
                <c:pt idx="26">
                  <c:v>9.0794690797239106</c:v>
                </c:pt>
                <c:pt idx="27">
                  <c:v>9.6667116108882105</c:v>
                </c:pt>
                <c:pt idx="28">
                  <c:v>10.13633166556502</c:v>
                </c:pt>
                <c:pt idx="29">
                  <c:v>10.462976529265788</c:v>
                </c:pt>
                <c:pt idx="30">
                  <c:v>10.64108410922015</c:v>
                </c:pt>
                <c:pt idx="31">
                  <c:v>10.679914591349288</c:v>
                </c:pt>
                <c:pt idx="32">
                  <c:v>10.600185586198791</c:v>
                </c:pt>
                <c:pt idx="33">
                  <c:v>10.42751007871745</c:v>
                </c:pt>
                <c:pt idx="34">
                  <c:v>10.188191056140113</c:v>
                </c:pt>
                <c:pt idx="35">
                  <c:v>9.8608491365308932</c:v>
                </c:pt>
              </c:numCache>
            </c:numRef>
          </c:val>
          <c:smooth val="0"/>
          <c:extLst xmlns:c16r2="http://schemas.microsoft.com/office/drawing/2015/06/chart">
            <c:ext xmlns:c16="http://schemas.microsoft.com/office/drawing/2014/chart" uri="{C3380CC4-5D6E-409C-BE32-E72D297353CC}">
              <c16:uniqueId val="{00000002-A211-41A5-8A07-F2A6BD6AF2D3}"/>
            </c:ext>
          </c:extLst>
        </c:ser>
        <c:dLbls>
          <c:showLegendKey val="0"/>
          <c:showVal val="0"/>
          <c:showCatName val="0"/>
          <c:showSerName val="0"/>
          <c:showPercent val="0"/>
          <c:showBubbleSize val="0"/>
        </c:dLbls>
        <c:marker val="1"/>
        <c:smooth val="0"/>
        <c:axId val="159187328"/>
        <c:axId val="159188864"/>
      </c:lineChart>
      <c:catAx>
        <c:axId val="159187328"/>
        <c:scaling>
          <c:orientation val="minMax"/>
        </c:scaling>
        <c:delete val="0"/>
        <c:axPos val="b"/>
        <c:numFmt formatCode="General" sourceLinked="1"/>
        <c:majorTickMark val="out"/>
        <c:minorTickMark val="none"/>
        <c:tickLblPos val="nextTo"/>
        <c:crossAx val="159188864"/>
        <c:crosses val="autoZero"/>
        <c:auto val="1"/>
        <c:lblAlgn val="ctr"/>
        <c:lblOffset val="100"/>
        <c:tickLblSkip val="5"/>
        <c:noMultiLvlLbl val="0"/>
      </c:catAx>
      <c:valAx>
        <c:axId val="159188864"/>
        <c:scaling>
          <c:orientation val="minMax"/>
          <c:max val="16"/>
        </c:scaling>
        <c:delete val="0"/>
        <c:axPos val="l"/>
        <c:majorGridlines>
          <c:spPr>
            <a:ln>
              <a:solidFill>
                <a:schemeClr val="bg1">
                  <a:lumMod val="75000"/>
                </a:schemeClr>
              </a:solidFill>
            </a:ln>
          </c:spPr>
        </c:majorGridlines>
        <c:title>
          <c:tx>
            <c:rich>
              <a:bodyPr rot="-5400000" vert="horz"/>
              <a:lstStyle/>
              <a:p>
                <a:pPr>
                  <a:defRPr/>
                </a:pPr>
                <a:r>
                  <a:rPr lang="en-US"/>
                  <a:t>Net peak electricity demand from</a:t>
                </a:r>
                <a:r>
                  <a:rPr lang="en-US" baseline="0"/>
                  <a:t> vehicles (</a:t>
                </a:r>
                <a:r>
                  <a:rPr lang="en-US"/>
                  <a:t>GW)</a:t>
                </a:r>
              </a:p>
            </c:rich>
          </c:tx>
          <c:overlay val="0"/>
        </c:title>
        <c:numFmt formatCode="General" sourceLinked="1"/>
        <c:majorTickMark val="out"/>
        <c:minorTickMark val="none"/>
        <c:tickLblPos val="nextTo"/>
        <c:crossAx val="159187328"/>
        <c:crosses val="autoZero"/>
        <c:crossBetween val="between"/>
      </c:valAx>
      <c:spPr>
        <a:solidFill>
          <a:schemeClr val="lt1"/>
        </a:solidFill>
      </c:spPr>
    </c:plotArea>
    <c:legend>
      <c:legendPos val="b"/>
      <c:layout>
        <c:manualLayout>
          <c:xMode val="edge"/>
          <c:yMode val="edge"/>
          <c:x val="6.5070765321576171E-2"/>
          <c:y val="0.90741118235070128"/>
          <c:w val="0.90623006765524505"/>
          <c:h val="7.4423603552321374E-2"/>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84544985821088"/>
          <c:y val="5.8330469644902641E-2"/>
          <c:w val="0.8652021139468935"/>
          <c:h val="0.78025987972508593"/>
        </c:manualLayout>
      </c:layout>
      <c:lineChart>
        <c:grouping val="standard"/>
        <c:varyColors val="0"/>
        <c:ser>
          <c:idx val="4"/>
          <c:order val="0"/>
          <c:tx>
            <c:strRef>
              <c:f>'4.25'!$M$8</c:f>
              <c:strCache>
                <c:ptCount val="1"/>
                <c:pt idx="0">
                  <c:v>History</c:v>
                </c:pt>
              </c:strCache>
            </c:strRef>
          </c:tx>
          <c:spPr>
            <a:ln>
              <a:solidFill>
                <a:schemeClr val="tx1"/>
              </a:solidFill>
            </a:ln>
          </c:spPr>
          <c:marker>
            <c:symbol val="none"/>
          </c:marker>
          <c:cat>
            <c:numRef>
              <c:f>'4.25'!$S$7:$BG$7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extLst xmlns:c16r2="http://schemas.microsoft.com/office/drawing/2015/06/chart"/>
            </c:numRef>
          </c:cat>
          <c:val>
            <c:numRef>
              <c:f>'4.25'!$S$8:$Z$8</c:f>
              <c:numCache>
                <c:formatCode>#,##0.0</c:formatCode>
                <c:ptCount val="8"/>
                <c:pt idx="0">
                  <c:v>309.49299999999999</c:v>
                </c:pt>
                <c:pt idx="1">
                  <c:v>243.14030303000001</c:v>
                </c:pt>
                <c:pt idx="2">
                  <c:v>167.55271247599859</c:v>
                </c:pt>
                <c:pt idx="3">
                  <c:v>162.34708476399999</c:v>
                </c:pt>
                <c:pt idx="4">
                  <c:v>176.84105131199999</c:v>
                </c:pt>
                <c:pt idx="5">
                  <c:v>168.04958415300001</c:v>
                </c:pt>
                <c:pt idx="6">
                  <c:v>248.61462317300001</c:v>
                </c:pt>
                <c:pt idx="7">
                  <c:v>233.16924996899996</c:v>
                </c:pt>
              </c:numCache>
            </c:numRef>
          </c:val>
          <c:smooth val="0"/>
          <c:extLst xmlns:c16r2="http://schemas.microsoft.com/office/drawing/2015/06/chart">
            <c:ext xmlns:c16="http://schemas.microsoft.com/office/drawing/2014/chart" uri="{C3380CC4-5D6E-409C-BE32-E72D297353CC}">
              <c16:uniqueId val="{00000004-F25C-4581-BD0A-CDFE32B5BF33}"/>
            </c:ext>
          </c:extLst>
        </c:ser>
        <c:ser>
          <c:idx val="0"/>
          <c:order val="1"/>
          <c:tx>
            <c:strRef>
              <c:f>'4.25'!$M$9</c:f>
              <c:strCache>
                <c:ptCount val="1"/>
                <c:pt idx="0">
                  <c:v>Community Renewables</c:v>
                </c:pt>
              </c:strCache>
            </c:strRef>
          </c:tx>
          <c:spPr>
            <a:ln>
              <a:solidFill>
                <a:srgbClr val="E64097"/>
              </a:solidFill>
            </a:ln>
          </c:spPr>
          <c:marker>
            <c:symbol val="none"/>
          </c:marker>
          <c:cat>
            <c:numRef>
              <c:f>'4.25'!$S$7:$BG$7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extLst xmlns:c16r2="http://schemas.microsoft.com/office/drawing/2015/06/chart"/>
            </c:numRef>
          </c:cat>
          <c:val>
            <c:numRef>
              <c:f>'4.25'!$S$9:$BG$9</c:f>
              <c:numCache>
                <c:formatCode>#,##0.0</c:formatCode>
                <c:ptCount val="41"/>
                <c:pt idx="7">
                  <c:v>233.16924996899996</c:v>
                </c:pt>
                <c:pt idx="8">
                  <c:v>202.21190571085845</c:v>
                </c:pt>
                <c:pt idx="9">
                  <c:v>170.93177137852959</c:v>
                </c:pt>
                <c:pt idx="10">
                  <c:v>135.91264425444388</c:v>
                </c:pt>
                <c:pt idx="11">
                  <c:v>121.98747540524377</c:v>
                </c:pt>
                <c:pt idx="12">
                  <c:v>107.67914776868493</c:v>
                </c:pt>
                <c:pt idx="13">
                  <c:v>107.13870201467999</c:v>
                </c:pt>
                <c:pt idx="14">
                  <c:v>101.535459536508</c:v>
                </c:pt>
                <c:pt idx="15">
                  <c:v>87.711169578281456</c:v>
                </c:pt>
                <c:pt idx="16">
                  <c:v>66.150313551704997</c:v>
                </c:pt>
                <c:pt idx="17">
                  <c:v>57.635821213580996</c:v>
                </c:pt>
                <c:pt idx="18">
                  <c:v>54.044517801254997</c:v>
                </c:pt>
                <c:pt idx="19">
                  <c:v>46.795007852611</c:v>
                </c:pt>
                <c:pt idx="20">
                  <c:v>45.753357121165003</c:v>
                </c:pt>
                <c:pt idx="21">
                  <c:v>47.373772833099999</c:v>
                </c:pt>
                <c:pt idx="22">
                  <c:v>30.065908471807997</c:v>
                </c:pt>
                <c:pt idx="23">
                  <c:v>28.628380661516005</c:v>
                </c:pt>
                <c:pt idx="24">
                  <c:v>21.916141605932001</c:v>
                </c:pt>
                <c:pt idx="25">
                  <c:v>17.269840086702001</c:v>
                </c:pt>
                <c:pt idx="26">
                  <c:v>15.176635966441001</c:v>
                </c:pt>
                <c:pt idx="27">
                  <c:v>13.017851321856998</c:v>
                </c:pt>
                <c:pt idx="28">
                  <c:v>11.843178476949999</c:v>
                </c:pt>
                <c:pt idx="29">
                  <c:v>11.872314108043</c:v>
                </c:pt>
                <c:pt idx="30">
                  <c:v>11.966401597858999</c:v>
                </c:pt>
                <c:pt idx="31">
                  <c:v>13.202267442198002</c:v>
                </c:pt>
                <c:pt idx="32">
                  <c:v>13.981276162613998</c:v>
                </c:pt>
                <c:pt idx="33">
                  <c:v>14.674580782061001</c:v>
                </c:pt>
                <c:pt idx="34">
                  <c:v>14.349744827477</c:v>
                </c:pt>
                <c:pt idx="35">
                  <c:v>15.89928156557</c:v>
                </c:pt>
                <c:pt idx="36">
                  <c:v>17.585057597309003</c:v>
                </c:pt>
                <c:pt idx="37">
                  <c:v>17.107342761724997</c:v>
                </c:pt>
                <c:pt idx="38">
                  <c:v>17.117488447464002</c:v>
                </c:pt>
                <c:pt idx="39">
                  <c:v>17.306485683103006</c:v>
                </c:pt>
                <c:pt idx="40">
                  <c:v>16.816169007788002</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00-F25C-4581-BD0A-CDFE32B5BF33}"/>
            </c:ext>
          </c:extLst>
        </c:ser>
        <c:ser>
          <c:idx val="1"/>
          <c:order val="2"/>
          <c:tx>
            <c:strRef>
              <c:f>'4.25'!$M$10</c:f>
              <c:strCache>
                <c:ptCount val="1"/>
                <c:pt idx="0">
                  <c:v>Two Degrees</c:v>
                </c:pt>
              </c:strCache>
            </c:strRef>
          </c:tx>
          <c:spPr>
            <a:ln>
              <a:solidFill>
                <a:srgbClr val="78A22F"/>
              </a:solidFill>
            </a:ln>
          </c:spPr>
          <c:marker>
            <c:symbol val="none"/>
          </c:marker>
          <c:cat>
            <c:numRef>
              <c:f>'4.25'!$S$7:$BG$7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extLst xmlns:c16r2="http://schemas.microsoft.com/office/drawing/2015/06/chart"/>
            </c:numRef>
          </c:cat>
          <c:val>
            <c:numRef>
              <c:f>'4.25'!$S$10:$BG$10</c:f>
              <c:numCache>
                <c:formatCode>#,##0.0</c:formatCode>
                <c:ptCount val="41"/>
                <c:pt idx="7">
                  <c:v>233.16924996899996</c:v>
                </c:pt>
                <c:pt idx="8">
                  <c:v>202.70262751914601</c:v>
                </c:pt>
                <c:pt idx="9">
                  <c:v>165.52346337425197</c:v>
                </c:pt>
                <c:pt idx="10">
                  <c:v>130.73688797427747</c:v>
                </c:pt>
                <c:pt idx="11">
                  <c:v>97.403662248335706</c:v>
                </c:pt>
                <c:pt idx="12">
                  <c:v>84.635631816192671</c:v>
                </c:pt>
                <c:pt idx="13">
                  <c:v>77.329628863699355</c:v>
                </c:pt>
                <c:pt idx="14">
                  <c:v>75.655813502567526</c:v>
                </c:pt>
                <c:pt idx="15">
                  <c:v>70.401753938763235</c:v>
                </c:pt>
                <c:pt idx="16">
                  <c:v>50.382566188479906</c:v>
                </c:pt>
                <c:pt idx="17">
                  <c:v>48.097318220432328</c:v>
                </c:pt>
                <c:pt idx="18">
                  <c:v>24.533208755861487</c:v>
                </c:pt>
                <c:pt idx="19">
                  <c:v>20.641701282381241</c:v>
                </c:pt>
                <c:pt idx="20">
                  <c:v>27.417455890176495</c:v>
                </c:pt>
                <c:pt idx="21">
                  <c:v>30.15432349371849</c:v>
                </c:pt>
                <c:pt idx="22">
                  <c:v>33.247203644628627</c:v>
                </c:pt>
                <c:pt idx="23">
                  <c:v>32.583939801771812</c:v>
                </c:pt>
                <c:pt idx="24">
                  <c:v>34.979693891546511</c:v>
                </c:pt>
                <c:pt idx="25">
                  <c:v>34.403270833496229</c:v>
                </c:pt>
                <c:pt idx="26">
                  <c:v>34.14703094532063</c:v>
                </c:pt>
                <c:pt idx="27">
                  <c:v>35.320700440161893</c:v>
                </c:pt>
                <c:pt idx="28">
                  <c:v>34.87461199842982</c:v>
                </c:pt>
                <c:pt idx="29">
                  <c:v>36.42301715298521</c:v>
                </c:pt>
                <c:pt idx="30">
                  <c:v>35.010152257685881</c:v>
                </c:pt>
                <c:pt idx="31">
                  <c:v>38.710792402360006</c:v>
                </c:pt>
                <c:pt idx="32">
                  <c:v>37.602820865812802</c:v>
                </c:pt>
                <c:pt idx="33">
                  <c:v>40.550381171488944</c:v>
                </c:pt>
                <c:pt idx="34">
                  <c:v>40.249922776801554</c:v>
                </c:pt>
                <c:pt idx="35">
                  <c:v>41.806219679326901</c:v>
                </c:pt>
                <c:pt idx="36">
                  <c:v>43.704525595825238</c:v>
                </c:pt>
                <c:pt idx="37">
                  <c:v>43.58252655022897</c:v>
                </c:pt>
                <c:pt idx="38">
                  <c:v>45.2513967928627</c:v>
                </c:pt>
                <c:pt idx="39">
                  <c:v>44.13616997969315</c:v>
                </c:pt>
                <c:pt idx="40">
                  <c:v>43.492038926100115</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01-F25C-4581-BD0A-CDFE32B5BF33}"/>
            </c:ext>
          </c:extLst>
        </c:ser>
        <c:ser>
          <c:idx val="2"/>
          <c:order val="3"/>
          <c:tx>
            <c:strRef>
              <c:f>'4.25'!$M$11</c:f>
              <c:strCache>
                <c:ptCount val="1"/>
                <c:pt idx="0">
                  <c:v>Steady Progression</c:v>
                </c:pt>
              </c:strCache>
            </c:strRef>
          </c:tx>
          <c:spPr>
            <a:ln>
              <a:solidFill>
                <a:srgbClr val="FFC222"/>
              </a:solidFill>
            </a:ln>
          </c:spPr>
          <c:marker>
            <c:symbol val="none"/>
          </c:marker>
          <c:cat>
            <c:numRef>
              <c:f>'4.25'!$S$7:$BG$7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extLst xmlns:c16r2="http://schemas.microsoft.com/office/drawing/2015/06/chart"/>
            </c:numRef>
          </c:cat>
          <c:val>
            <c:numRef>
              <c:f>'4.25'!$S$11:$BG$11</c:f>
              <c:numCache>
                <c:formatCode>#,##0.0</c:formatCode>
                <c:ptCount val="41"/>
                <c:pt idx="7">
                  <c:v>233.16924996899996</c:v>
                </c:pt>
                <c:pt idx="8">
                  <c:v>209.83434934795144</c:v>
                </c:pt>
                <c:pt idx="9">
                  <c:v>190.39896125327462</c:v>
                </c:pt>
                <c:pt idx="10">
                  <c:v>174.49917375548387</c:v>
                </c:pt>
                <c:pt idx="11">
                  <c:v>156.7173136950889</c:v>
                </c:pt>
                <c:pt idx="12">
                  <c:v>128.46740966204794</c:v>
                </c:pt>
                <c:pt idx="13">
                  <c:v>139.40547964524703</c:v>
                </c:pt>
                <c:pt idx="14">
                  <c:v>123.876444622229</c:v>
                </c:pt>
                <c:pt idx="15">
                  <c:v>116.19918755081491</c:v>
                </c:pt>
                <c:pt idx="16">
                  <c:v>104.60261222993302</c:v>
                </c:pt>
                <c:pt idx="17">
                  <c:v>101.447907576665</c:v>
                </c:pt>
                <c:pt idx="18">
                  <c:v>104.856494544458</c:v>
                </c:pt>
                <c:pt idx="19">
                  <c:v>105.267119439323</c:v>
                </c:pt>
                <c:pt idx="20">
                  <c:v>119.06215373989608</c:v>
                </c:pt>
                <c:pt idx="21">
                  <c:v>103.88010526415</c:v>
                </c:pt>
                <c:pt idx="22">
                  <c:v>81.375703802827005</c:v>
                </c:pt>
                <c:pt idx="23">
                  <c:v>68.442165168534999</c:v>
                </c:pt>
                <c:pt idx="24">
                  <c:v>59.745024910084993</c:v>
                </c:pt>
                <c:pt idx="25">
                  <c:v>51.497672980824007</c:v>
                </c:pt>
                <c:pt idx="26">
                  <c:v>49.459400434532007</c:v>
                </c:pt>
                <c:pt idx="27">
                  <c:v>44.925330074217008</c:v>
                </c:pt>
                <c:pt idx="28">
                  <c:v>39.261122040406001</c:v>
                </c:pt>
                <c:pt idx="29">
                  <c:v>46.663472717517998</c:v>
                </c:pt>
                <c:pt idx="30">
                  <c:v>45.654335231202928</c:v>
                </c:pt>
                <c:pt idx="31">
                  <c:v>64.395730821564996</c:v>
                </c:pt>
                <c:pt idx="32">
                  <c:v>63.608341983627007</c:v>
                </c:pt>
                <c:pt idx="33">
                  <c:v>77.133549616166007</c:v>
                </c:pt>
                <c:pt idx="34">
                  <c:v>79.681344692854992</c:v>
                </c:pt>
                <c:pt idx="35">
                  <c:v>94.81773427771698</c:v>
                </c:pt>
                <c:pt idx="36">
                  <c:v>98.953052536878999</c:v>
                </c:pt>
                <c:pt idx="37">
                  <c:v>109.287812495214</c:v>
                </c:pt>
                <c:pt idx="38">
                  <c:v>118.30853694587597</c:v>
                </c:pt>
                <c:pt idx="39">
                  <c:v>120.50991624293398</c:v>
                </c:pt>
                <c:pt idx="40">
                  <c:v>127.14213404688203</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02-F25C-4581-BD0A-CDFE32B5BF33}"/>
            </c:ext>
          </c:extLst>
        </c:ser>
        <c:ser>
          <c:idx val="3"/>
          <c:order val="4"/>
          <c:tx>
            <c:strRef>
              <c:f>'4.25'!$M$12</c:f>
              <c:strCache>
                <c:ptCount val="1"/>
                <c:pt idx="0">
                  <c:v>Consumer Evolution</c:v>
                </c:pt>
              </c:strCache>
            </c:strRef>
          </c:tx>
          <c:spPr>
            <a:ln>
              <a:solidFill>
                <a:srgbClr val="1D1160"/>
              </a:solidFill>
            </a:ln>
          </c:spPr>
          <c:marker>
            <c:symbol val="none"/>
          </c:marker>
          <c:cat>
            <c:numRef>
              <c:f>'4.25'!$S$7:$BG$7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extLst xmlns:c16r2="http://schemas.microsoft.com/office/drawing/2015/06/chart"/>
            </c:numRef>
          </c:cat>
          <c:val>
            <c:numRef>
              <c:f>'4.25'!$S$12:$BG$12</c:f>
              <c:numCache>
                <c:formatCode>#,##0.0</c:formatCode>
                <c:ptCount val="41"/>
                <c:pt idx="7">
                  <c:v>233.16924996899996</c:v>
                </c:pt>
                <c:pt idx="8">
                  <c:v>208.34990786895145</c:v>
                </c:pt>
                <c:pt idx="9">
                  <c:v>203.03075741719655</c:v>
                </c:pt>
                <c:pt idx="10">
                  <c:v>174.08709711953387</c:v>
                </c:pt>
                <c:pt idx="11">
                  <c:v>122.49754910272677</c:v>
                </c:pt>
                <c:pt idx="12">
                  <c:v>125.90192055498252</c:v>
                </c:pt>
                <c:pt idx="13">
                  <c:v>127.99296229424701</c:v>
                </c:pt>
                <c:pt idx="14">
                  <c:v>154.66428750412899</c:v>
                </c:pt>
                <c:pt idx="15">
                  <c:v>131.61910759602546</c:v>
                </c:pt>
                <c:pt idx="16">
                  <c:v>123.15874633885601</c:v>
                </c:pt>
                <c:pt idx="17">
                  <c:v>126.918768753905</c:v>
                </c:pt>
                <c:pt idx="18">
                  <c:v>128.692508776631</c:v>
                </c:pt>
                <c:pt idx="19">
                  <c:v>120.53880431557302</c:v>
                </c:pt>
                <c:pt idx="20">
                  <c:v>158.57406515451899</c:v>
                </c:pt>
                <c:pt idx="21">
                  <c:v>159.022187792323</c:v>
                </c:pt>
                <c:pt idx="22">
                  <c:v>144.68820404397644</c:v>
                </c:pt>
                <c:pt idx="23">
                  <c:v>111.99101826280798</c:v>
                </c:pt>
                <c:pt idx="24">
                  <c:v>110.25779787068424</c:v>
                </c:pt>
                <c:pt idx="25">
                  <c:v>87.527857807546994</c:v>
                </c:pt>
                <c:pt idx="26">
                  <c:v>78.406745451255006</c:v>
                </c:pt>
                <c:pt idx="27">
                  <c:v>66.222348645639997</c:v>
                </c:pt>
                <c:pt idx="28">
                  <c:v>71.529601529378994</c:v>
                </c:pt>
                <c:pt idx="29">
                  <c:v>67.109353717763994</c:v>
                </c:pt>
                <c:pt idx="30">
                  <c:v>57.911996853826004</c:v>
                </c:pt>
                <c:pt idx="31">
                  <c:v>64.343046112210999</c:v>
                </c:pt>
                <c:pt idx="32">
                  <c:v>64.249132047272994</c:v>
                </c:pt>
                <c:pt idx="33">
                  <c:v>68.976240673415688</c:v>
                </c:pt>
                <c:pt idx="34">
                  <c:v>68.026529579074037</c:v>
                </c:pt>
                <c:pt idx="35">
                  <c:v>69.263517799136011</c:v>
                </c:pt>
                <c:pt idx="36">
                  <c:v>70.734506346178236</c:v>
                </c:pt>
                <c:pt idx="37">
                  <c:v>66.797044311585736</c:v>
                </c:pt>
                <c:pt idx="38">
                  <c:v>68.929279652944999</c:v>
                </c:pt>
                <c:pt idx="39">
                  <c:v>68.700606615075984</c:v>
                </c:pt>
                <c:pt idx="40">
                  <c:v>70.254095185783342</c:v>
                </c:pt>
              </c:numCache>
              <c:extLst xmlns:c16r2="http://schemas.microsoft.com/office/drawing/2015/06/chart"/>
            </c:numRef>
          </c:val>
          <c:smooth val="0"/>
          <c:extLst xmlns:c16r2="http://schemas.microsoft.com/office/drawing/2015/06/chart">
            <c:ext xmlns:c16="http://schemas.microsoft.com/office/drawing/2014/chart" uri="{C3380CC4-5D6E-409C-BE32-E72D297353CC}">
              <c16:uniqueId val="{00000003-F25C-4581-BD0A-CDFE32B5BF33}"/>
            </c:ext>
          </c:extLst>
        </c:ser>
        <c:dLbls>
          <c:showLegendKey val="0"/>
          <c:showVal val="0"/>
          <c:showCatName val="0"/>
          <c:showSerName val="0"/>
          <c:showPercent val="0"/>
          <c:showBubbleSize val="0"/>
        </c:dLbls>
        <c:marker val="1"/>
        <c:smooth val="0"/>
        <c:axId val="159370240"/>
        <c:axId val="159376128"/>
      </c:lineChart>
      <c:dateAx>
        <c:axId val="159370240"/>
        <c:scaling>
          <c:orientation val="minMax"/>
        </c:scaling>
        <c:delete val="0"/>
        <c:axPos val="b"/>
        <c:numFmt formatCode="General" sourceLinked="1"/>
        <c:majorTickMark val="out"/>
        <c:minorTickMark val="none"/>
        <c:tickLblPos val="nextTo"/>
        <c:crossAx val="159376128"/>
        <c:crosses val="autoZero"/>
        <c:auto val="0"/>
        <c:lblOffset val="100"/>
        <c:baseTimeUnit val="days"/>
        <c:majorUnit val="5"/>
        <c:minorUnit val="5"/>
      </c:dateAx>
      <c:valAx>
        <c:axId val="159376128"/>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Annual gas demand for electricitty</a:t>
                </a:r>
                <a:r>
                  <a:rPr lang="en-US" baseline="0"/>
                  <a:t> generation</a:t>
                </a:r>
                <a:r>
                  <a:rPr lang="en-US"/>
                  <a:t> (TWh)</a:t>
                </a:r>
              </a:p>
            </c:rich>
          </c:tx>
          <c:layout>
            <c:manualLayout>
              <c:xMode val="edge"/>
              <c:yMode val="edge"/>
              <c:x val="8.9123485434390304E-3"/>
              <c:y val="0.11263268423062238"/>
            </c:manualLayout>
          </c:layout>
          <c:overlay val="0"/>
        </c:title>
        <c:numFmt formatCode="#,##0" sourceLinked="0"/>
        <c:majorTickMark val="out"/>
        <c:minorTickMark val="none"/>
        <c:tickLblPos val="nextTo"/>
        <c:crossAx val="159370240"/>
        <c:crosses val="autoZero"/>
        <c:crossBetween val="between"/>
      </c:valAx>
    </c:plotArea>
    <c:legend>
      <c:legendPos val="b"/>
      <c:layout>
        <c:manualLayout>
          <c:xMode val="edge"/>
          <c:yMode val="edge"/>
          <c:x val="0"/>
          <c:y val="0.926923404389003"/>
          <c:w val="1"/>
          <c:h val="5.5729657300078811E-2"/>
        </c:manualLayout>
      </c:layout>
      <c:overlay val="0"/>
      <c:spPr>
        <a:ln>
          <a:noFill/>
        </a:ln>
      </c:spPr>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7.690793241695304E-2"/>
          <c:w val="0.8719963908223769"/>
          <c:h val="0.7328259831996945"/>
        </c:manualLayout>
      </c:layout>
      <c:lineChart>
        <c:grouping val="standard"/>
        <c:varyColors val="0"/>
        <c:ser>
          <c:idx val="1"/>
          <c:order val="0"/>
          <c:tx>
            <c:strRef>
              <c:f>'GD1'!$N$8</c:f>
              <c:strCache>
                <c:ptCount val="1"/>
                <c:pt idx="0">
                  <c:v>History</c:v>
                </c:pt>
              </c:strCache>
            </c:strRef>
          </c:tx>
          <c:spPr>
            <a:ln>
              <a:solidFill>
                <a:sysClr val="windowText" lastClr="000000"/>
              </a:solidFill>
            </a:ln>
          </c:spPr>
          <c:marker>
            <c:symbol val="none"/>
          </c:marker>
          <c:cat>
            <c:numRef>
              <c:f>'GD1'!$O$7:$BH$7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'GD1'!$O$8:$BH$8</c:f>
              <c:numCache>
                <c:formatCode>#,##0</c:formatCode>
                <c:ptCount val="46"/>
                <c:pt idx="0">
                  <c:v>1048.1974450329917</c:v>
                </c:pt>
                <c:pt idx="1">
                  <c:v>1034.4757846370655</c:v>
                </c:pt>
                <c:pt idx="2">
                  <c:v>1066.6774513528242</c:v>
                </c:pt>
                <c:pt idx="3">
                  <c:v>1069.5614240891653</c:v>
                </c:pt>
                <c:pt idx="4">
                  <c:v>1026.2143638153784</c:v>
                </c:pt>
                <c:pt idx="5">
                  <c:v>1105.5857151865043</c:v>
                </c:pt>
                <c:pt idx="6">
                  <c:v>1021.6248496742493</c:v>
                </c:pt>
                <c:pt idx="7">
                  <c:v>872.59364923864769</c:v>
                </c:pt>
                <c:pt idx="8">
                  <c:v>832.24804844961602</c:v>
                </c:pt>
                <c:pt idx="9">
                  <c:v>844.6871831524287</c:v>
                </c:pt>
                <c:pt idx="10">
                  <c:v>873.14531090160006</c:v>
                </c:pt>
                <c:pt idx="11">
                  <c:v>922.63243320397953</c:v>
                </c:pt>
                <c:pt idx="12">
                  <c:v>933.46531784499996</c:v>
                </c:pt>
              </c:numCache>
            </c:numRef>
          </c:val>
          <c:smooth val="0"/>
          <c:extLst xmlns:c16r2="http://schemas.microsoft.com/office/drawing/2015/06/chart">
            <c:ext xmlns:c16="http://schemas.microsoft.com/office/drawing/2014/chart" uri="{C3380CC4-5D6E-409C-BE32-E72D297353CC}">
              <c16:uniqueId val="{00000004-800B-408F-9F6A-5D2D051B86DE}"/>
            </c:ext>
          </c:extLst>
        </c:ser>
        <c:ser>
          <c:idx val="2"/>
          <c:order val="1"/>
          <c:tx>
            <c:strRef>
              <c:f>'GD1'!$N$9</c:f>
              <c:strCache>
                <c:ptCount val="1"/>
                <c:pt idx="0">
                  <c:v>Community Renewables</c:v>
                </c:pt>
              </c:strCache>
            </c:strRef>
          </c:tx>
          <c:spPr>
            <a:ln>
              <a:solidFill>
                <a:srgbClr val="E64097"/>
              </a:solidFill>
            </a:ln>
          </c:spPr>
          <c:marker>
            <c:symbol val="none"/>
          </c:marker>
          <c:cat>
            <c:numRef>
              <c:f>'GD1'!$O$7:$BH$7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'GD1'!$O$9:$BH$9</c:f>
              <c:numCache>
                <c:formatCode>#,##0</c:formatCode>
                <c:ptCount val="46"/>
                <c:pt idx="12">
                  <c:v>933.46531784499996</c:v>
                </c:pt>
                <c:pt idx="13">
                  <c:v>890.02558745247848</c:v>
                </c:pt>
                <c:pt idx="14">
                  <c:v>838.66330699912817</c:v>
                </c:pt>
                <c:pt idx="15">
                  <c:v>799.07050281668421</c:v>
                </c:pt>
                <c:pt idx="16">
                  <c:v>775.10136746781598</c:v>
                </c:pt>
                <c:pt idx="17">
                  <c:v>752.65932942124709</c:v>
                </c:pt>
                <c:pt idx="18">
                  <c:v>743.48665861007646</c:v>
                </c:pt>
                <c:pt idx="19">
                  <c:v>726.93784343378877</c:v>
                </c:pt>
                <c:pt idx="20">
                  <c:v>705.08193111818889</c:v>
                </c:pt>
                <c:pt idx="21">
                  <c:v>674.63335525208345</c:v>
                </c:pt>
                <c:pt idx="22">
                  <c:v>657.41242584991301</c:v>
                </c:pt>
                <c:pt idx="23">
                  <c:v>645.33831502906094</c:v>
                </c:pt>
                <c:pt idx="24">
                  <c:v>627.05681740453122</c:v>
                </c:pt>
                <c:pt idx="25">
                  <c:v>616.27795544201547</c:v>
                </c:pt>
                <c:pt idx="26">
                  <c:v>603.86572398398357</c:v>
                </c:pt>
                <c:pt idx="27">
                  <c:v>578.21134928476772</c:v>
                </c:pt>
                <c:pt idx="28">
                  <c:v>564.15979984197588</c:v>
                </c:pt>
                <c:pt idx="29">
                  <c:v>548.13088386834647</c:v>
                </c:pt>
                <c:pt idx="30">
                  <c:v>534.80362220876782</c:v>
                </c:pt>
                <c:pt idx="31">
                  <c:v>522.59324512607441</c:v>
                </c:pt>
                <c:pt idx="32">
                  <c:v>506.69292679450018</c:v>
                </c:pt>
                <c:pt idx="33">
                  <c:v>496.19183248223254</c:v>
                </c:pt>
                <c:pt idx="34">
                  <c:v>480.80792228728126</c:v>
                </c:pt>
                <c:pt idx="35">
                  <c:v>467.78267075326511</c:v>
                </c:pt>
                <c:pt idx="36">
                  <c:v>456.56491027895686</c:v>
                </c:pt>
                <c:pt idx="37">
                  <c:v>446.56226732726071</c:v>
                </c:pt>
                <c:pt idx="38">
                  <c:v>436.16922472233364</c:v>
                </c:pt>
                <c:pt idx="39">
                  <c:v>420.91473350676381</c:v>
                </c:pt>
                <c:pt idx="40">
                  <c:v>408.24490726043831</c:v>
                </c:pt>
                <c:pt idx="41">
                  <c:v>396.20029830352024</c:v>
                </c:pt>
                <c:pt idx="42">
                  <c:v>379.05246307830811</c:v>
                </c:pt>
                <c:pt idx="43">
                  <c:v>364.0244162808944</c:v>
                </c:pt>
                <c:pt idx="44">
                  <c:v>349.17680772234081</c:v>
                </c:pt>
                <c:pt idx="45">
                  <c:v>332.588652322668</c:v>
                </c:pt>
              </c:numCache>
            </c:numRef>
          </c:val>
          <c:smooth val="0"/>
          <c:extLst xmlns:c16r2="http://schemas.microsoft.com/office/drawing/2015/06/chart">
            <c:ext xmlns:c16="http://schemas.microsoft.com/office/drawing/2014/chart" uri="{C3380CC4-5D6E-409C-BE32-E72D297353CC}">
              <c16:uniqueId val="{00000000-800B-408F-9F6A-5D2D051B86DE}"/>
            </c:ext>
          </c:extLst>
        </c:ser>
        <c:ser>
          <c:idx val="3"/>
          <c:order val="2"/>
          <c:tx>
            <c:strRef>
              <c:f>'GD1'!$N$10</c:f>
              <c:strCache>
                <c:ptCount val="1"/>
                <c:pt idx="0">
                  <c:v>Two Degrees</c:v>
                </c:pt>
              </c:strCache>
            </c:strRef>
          </c:tx>
          <c:spPr>
            <a:ln>
              <a:solidFill>
                <a:srgbClr val="78A22F"/>
              </a:solidFill>
            </a:ln>
          </c:spPr>
          <c:marker>
            <c:symbol val="none"/>
          </c:marker>
          <c:cat>
            <c:numRef>
              <c:f>'GD1'!$O$7:$BH$7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'GD1'!$O$10:$BH$10</c:f>
              <c:numCache>
                <c:formatCode>#,##0</c:formatCode>
                <c:ptCount val="46"/>
                <c:pt idx="12">
                  <c:v>933.46531784499996</c:v>
                </c:pt>
                <c:pt idx="13">
                  <c:v>892.5216646387114</c:v>
                </c:pt>
                <c:pt idx="14">
                  <c:v>833.4356543319202</c:v>
                </c:pt>
                <c:pt idx="15">
                  <c:v>802.55465377494818</c:v>
                </c:pt>
                <c:pt idx="16">
                  <c:v>777.49766325397445</c:v>
                </c:pt>
                <c:pt idx="17">
                  <c:v>757.08133918229964</c:v>
                </c:pt>
                <c:pt idx="18">
                  <c:v>744.19738981037733</c:v>
                </c:pt>
                <c:pt idx="19">
                  <c:v>735.02631169171184</c:v>
                </c:pt>
                <c:pt idx="20">
                  <c:v>718.65870986681603</c:v>
                </c:pt>
                <c:pt idx="21">
                  <c:v>692.30293249949364</c:v>
                </c:pt>
                <c:pt idx="22">
                  <c:v>683.76703426863435</c:v>
                </c:pt>
                <c:pt idx="23">
                  <c:v>654.02589556877456</c:v>
                </c:pt>
                <c:pt idx="24">
                  <c:v>641.45957338794244</c:v>
                </c:pt>
                <c:pt idx="25">
                  <c:v>642.74510098753854</c:v>
                </c:pt>
                <c:pt idx="26">
                  <c:v>641.19598574673103</c:v>
                </c:pt>
                <c:pt idx="27">
                  <c:v>641.62174104879</c:v>
                </c:pt>
                <c:pt idx="28">
                  <c:v>639.34253979648963</c:v>
                </c:pt>
                <c:pt idx="29">
                  <c:v>641.35309860714949</c:v>
                </c:pt>
                <c:pt idx="30">
                  <c:v>641.69923153533909</c:v>
                </c:pt>
                <c:pt idx="31">
                  <c:v>641.72040337154453</c:v>
                </c:pt>
                <c:pt idx="32">
                  <c:v>646.07356915647813</c:v>
                </c:pt>
                <c:pt idx="33">
                  <c:v>646.53357800619551</c:v>
                </c:pt>
                <c:pt idx="34">
                  <c:v>649.05781992451239</c:v>
                </c:pt>
                <c:pt idx="35">
                  <c:v>650.96421962249076</c:v>
                </c:pt>
                <c:pt idx="36">
                  <c:v>656.67238127131225</c:v>
                </c:pt>
                <c:pt idx="37">
                  <c:v>661.30586928349271</c:v>
                </c:pt>
                <c:pt idx="38">
                  <c:v>671.36584687730897</c:v>
                </c:pt>
                <c:pt idx="39">
                  <c:v>676.76337103975777</c:v>
                </c:pt>
                <c:pt idx="40">
                  <c:v>682.33586390616301</c:v>
                </c:pt>
                <c:pt idx="41">
                  <c:v>684.38231818927045</c:v>
                </c:pt>
                <c:pt idx="42">
                  <c:v>681.66296224039002</c:v>
                </c:pt>
                <c:pt idx="43">
                  <c:v>682.16355795029972</c:v>
                </c:pt>
                <c:pt idx="44">
                  <c:v>677.94076298326297</c:v>
                </c:pt>
                <c:pt idx="45">
                  <c:v>672.62917308515216</c:v>
                </c:pt>
              </c:numCache>
            </c:numRef>
          </c:val>
          <c:smooth val="0"/>
          <c:extLst xmlns:c16r2="http://schemas.microsoft.com/office/drawing/2015/06/chart">
            <c:ext xmlns:c16="http://schemas.microsoft.com/office/drawing/2014/chart" uri="{C3380CC4-5D6E-409C-BE32-E72D297353CC}">
              <c16:uniqueId val="{00000001-800B-408F-9F6A-5D2D051B86DE}"/>
            </c:ext>
          </c:extLst>
        </c:ser>
        <c:ser>
          <c:idx val="4"/>
          <c:order val="3"/>
          <c:tx>
            <c:strRef>
              <c:f>'GD1'!$N$11</c:f>
              <c:strCache>
                <c:ptCount val="1"/>
                <c:pt idx="0">
                  <c:v>Steady Progression</c:v>
                </c:pt>
              </c:strCache>
            </c:strRef>
          </c:tx>
          <c:spPr>
            <a:ln>
              <a:solidFill>
                <a:srgbClr val="FFC222"/>
              </a:solidFill>
            </a:ln>
          </c:spPr>
          <c:marker>
            <c:symbol val="none"/>
          </c:marker>
          <c:cat>
            <c:numRef>
              <c:f>'GD1'!$O$7:$BH$7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'GD1'!$O$11:$BH$11</c:f>
              <c:numCache>
                <c:formatCode>#,##0</c:formatCode>
                <c:ptCount val="46"/>
                <c:pt idx="12">
                  <c:v>933.46531784499996</c:v>
                </c:pt>
                <c:pt idx="13">
                  <c:v>904.79349235767768</c:v>
                </c:pt>
                <c:pt idx="14">
                  <c:v>879.84175379205965</c:v>
                </c:pt>
                <c:pt idx="15">
                  <c:v>864.64421245133201</c:v>
                </c:pt>
                <c:pt idx="16">
                  <c:v>851.88662484123233</c:v>
                </c:pt>
                <c:pt idx="17">
                  <c:v>829.73624758545634</c:v>
                </c:pt>
                <c:pt idx="18">
                  <c:v>846.15964577162435</c:v>
                </c:pt>
                <c:pt idx="19">
                  <c:v>829.86202441230091</c:v>
                </c:pt>
                <c:pt idx="20">
                  <c:v>828.70535431285634</c:v>
                </c:pt>
                <c:pt idx="21">
                  <c:v>817.09529954332663</c:v>
                </c:pt>
                <c:pt idx="22">
                  <c:v>814.841673944999</c:v>
                </c:pt>
                <c:pt idx="23">
                  <c:v>818.17690816306265</c:v>
                </c:pt>
                <c:pt idx="24">
                  <c:v>815.05067343128042</c:v>
                </c:pt>
                <c:pt idx="25">
                  <c:v>827.03685979023408</c:v>
                </c:pt>
                <c:pt idx="26">
                  <c:v>802.85423564812356</c:v>
                </c:pt>
                <c:pt idx="27">
                  <c:v>774.78173865963981</c:v>
                </c:pt>
                <c:pt idx="28">
                  <c:v>770.85072861295544</c:v>
                </c:pt>
                <c:pt idx="29">
                  <c:v>760.30507846687681</c:v>
                </c:pt>
                <c:pt idx="30">
                  <c:v>750.32921336470008</c:v>
                </c:pt>
                <c:pt idx="31">
                  <c:v>746.82758983497615</c:v>
                </c:pt>
                <c:pt idx="32">
                  <c:v>740.00693621574374</c:v>
                </c:pt>
                <c:pt idx="33">
                  <c:v>726.20208720328753</c:v>
                </c:pt>
                <c:pt idx="34">
                  <c:v>724.06797059924099</c:v>
                </c:pt>
                <c:pt idx="35">
                  <c:v>719.87881910325564</c:v>
                </c:pt>
                <c:pt idx="36">
                  <c:v>734.77003610996167</c:v>
                </c:pt>
                <c:pt idx="37">
                  <c:v>724.51285526687786</c:v>
                </c:pt>
                <c:pt idx="38">
                  <c:v>735.85445844382298</c:v>
                </c:pt>
                <c:pt idx="39">
                  <c:v>732.06568779512349</c:v>
                </c:pt>
                <c:pt idx="40">
                  <c:v>738.23728125657874</c:v>
                </c:pt>
                <c:pt idx="41">
                  <c:v>739.01324700299631</c:v>
                </c:pt>
                <c:pt idx="42">
                  <c:v>740.49514054487474</c:v>
                </c:pt>
                <c:pt idx="43">
                  <c:v>745.72474465286814</c:v>
                </c:pt>
                <c:pt idx="44">
                  <c:v>735.47905336836845</c:v>
                </c:pt>
                <c:pt idx="45">
                  <c:v>738.80389835376138</c:v>
                </c:pt>
              </c:numCache>
            </c:numRef>
          </c:val>
          <c:smooth val="0"/>
          <c:extLst xmlns:c16r2="http://schemas.microsoft.com/office/drawing/2015/06/chart">
            <c:ext xmlns:c16="http://schemas.microsoft.com/office/drawing/2014/chart" uri="{C3380CC4-5D6E-409C-BE32-E72D297353CC}">
              <c16:uniqueId val="{00000002-800B-408F-9F6A-5D2D051B86DE}"/>
            </c:ext>
          </c:extLst>
        </c:ser>
        <c:ser>
          <c:idx val="0"/>
          <c:order val="4"/>
          <c:tx>
            <c:strRef>
              <c:f>'GD1'!$N$12</c:f>
              <c:strCache>
                <c:ptCount val="1"/>
                <c:pt idx="0">
                  <c:v>Consumer Evolution</c:v>
                </c:pt>
              </c:strCache>
            </c:strRef>
          </c:tx>
          <c:spPr>
            <a:ln>
              <a:solidFill>
                <a:srgbClr val="1D1160"/>
              </a:solidFill>
            </a:ln>
          </c:spPr>
          <c:marker>
            <c:symbol val="none"/>
          </c:marker>
          <c:cat>
            <c:numRef>
              <c:f>'GD1'!$O$7:$BH$7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'GD1'!$O$12:$BH$12</c:f>
              <c:numCache>
                <c:formatCode>#,##0</c:formatCode>
                <c:ptCount val="46"/>
                <c:pt idx="12">
                  <c:v>933.46531784499996</c:v>
                </c:pt>
                <c:pt idx="13">
                  <c:v>903.00709681615865</c:v>
                </c:pt>
                <c:pt idx="14">
                  <c:v>892.22585031785286</c:v>
                </c:pt>
                <c:pt idx="15">
                  <c:v>867.05176853613773</c:v>
                </c:pt>
                <c:pt idx="16">
                  <c:v>820.2366987199357</c:v>
                </c:pt>
                <c:pt idx="17">
                  <c:v>831.55847998969739</c:v>
                </c:pt>
                <c:pt idx="18">
                  <c:v>832.47059751817983</c:v>
                </c:pt>
                <c:pt idx="19">
                  <c:v>858.6021263870623</c:v>
                </c:pt>
                <c:pt idx="20">
                  <c:v>827.11822940111142</c:v>
                </c:pt>
                <c:pt idx="21">
                  <c:v>817.56880282597228</c:v>
                </c:pt>
                <c:pt idx="22">
                  <c:v>820.98178979757017</c:v>
                </c:pt>
                <c:pt idx="23">
                  <c:v>821.8741653207029</c:v>
                </c:pt>
                <c:pt idx="24">
                  <c:v>812.62921096043101</c:v>
                </c:pt>
                <c:pt idx="25">
                  <c:v>851.98451982609458</c:v>
                </c:pt>
                <c:pt idx="26">
                  <c:v>850.73189855519445</c:v>
                </c:pt>
                <c:pt idx="27">
                  <c:v>838.83794534067567</c:v>
                </c:pt>
                <c:pt idx="28">
                  <c:v>811.56094330824351</c:v>
                </c:pt>
                <c:pt idx="29">
                  <c:v>813.84766764324638</c:v>
                </c:pt>
                <c:pt idx="30">
                  <c:v>795.67924970727029</c:v>
                </c:pt>
                <c:pt idx="31">
                  <c:v>796.39745475596567</c:v>
                </c:pt>
                <c:pt idx="32">
                  <c:v>781.11184986856927</c:v>
                </c:pt>
                <c:pt idx="33">
                  <c:v>782.69892894877023</c:v>
                </c:pt>
                <c:pt idx="34">
                  <c:v>775.13709107138152</c:v>
                </c:pt>
                <c:pt idx="35">
                  <c:v>756.94088525230836</c:v>
                </c:pt>
                <c:pt idx="36">
                  <c:v>753.47171102631171</c:v>
                </c:pt>
                <c:pt idx="37">
                  <c:v>750.12580404823382</c:v>
                </c:pt>
                <c:pt idx="38">
                  <c:v>750.84341099369419</c:v>
                </c:pt>
                <c:pt idx="39">
                  <c:v>740.99858055318589</c:v>
                </c:pt>
                <c:pt idx="40">
                  <c:v>738.5830005816066</c:v>
                </c:pt>
                <c:pt idx="41">
                  <c:v>733.13742768162001</c:v>
                </c:pt>
                <c:pt idx="42">
                  <c:v>725.72764101116434</c:v>
                </c:pt>
                <c:pt idx="43">
                  <c:v>724.09017920427152</c:v>
                </c:pt>
                <c:pt idx="44">
                  <c:v>719.70119813723204</c:v>
                </c:pt>
                <c:pt idx="45">
                  <c:v>717.16689730757707</c:v>
                </c:pt>
              </c:numCache>
            </c:numRef>
          </c:val>
          <c:smooth val="0"/>
          <c:extLst xmlns:c16r2="http://schemas.microsoft.com/office/drawing/2015/06/chart">
            <c:ext xmlns:c16="http://schemas.microsoft.com/office/drawing/2014/chart" uri="{C3380CC4-5D6E-409C-BE32-E72D297353CC}">
              <c16:uniqueId val="{00000003-800B-408F-9F6A-5D2D051B86DE}"/>
            </c:ext>
          </c:extLst>
        </c:ser>
        <c:dLbls>
          <c:showLegendKey val="0"/>
          <c:showVal val="0"/>
          <c:showCatName val="0"/>
          <c:showSerName val="0"/>
          <c:showPercent val="0"/>
          <c:showBubbleSize val="0"/>
        </c:dLbls>
        <c:marker val="1"/>
        <c:smooth val="0"/>
        <c:axId val="158865664"/>
        <c:axId val="158871552"/>
      </c:lineChart>
      <c:dateAx>
        <c:axId val="158865664"/>
        <c:scaling>
          <c:orientation val="minMax"/>
        </c:scaling>
        <c:delete val="0"/>
        <c:axPos val="b"/>
        <c:numFmt formatCode="yyyy" sourceLinked="1"/>
        <c:majorTickMark val="out"/>
        <c:minorTickMark val="out"/>
        <c:tickLblPos val="nextTo"/>
        <c:txPr>
          <a:bodyPr rot="0" vert="horz"/>
          <a:lstStyle/>
          <a:p>
            <a:pPr>
              <a:defRPr/>
            </a:pPr>
            <a:endParaRPr lang="en-US"/>
          </a:p>
        </c:txPr>
        <c:crossAx val="158871552"/>
        <c:crosses val="autoZero"/>
        <c:auto val="1"/>
        <c:lblOffset val="100"/>
        <c:baseTimeUnit val="years"/>
        <c:majorUnit val="5"/>
        <c:minorUnit val="5"/>
        <c:minorTimeUnit val="years"/>
      </c:dateAx>
      <c:valAx>
        <c:axId val="158871552"/>
        <c:scaling>
          <c:orientation val="minMax"/>
          <c:max val="1250"/>
          <c:min val="250"/>
        </c:scaling>
        <c:delete val="0"/>
        <c:axPos val="l"/>
        <c:majorGridlines>
          <c:spPr>
            <a:ln>
              <a:solidFill>
                <a:sysClr val="window" lastClr="FFFFFF">
                  <a:lumMod val="75000"/>
                </a:sysClr>
              </a:solidFill>
            </a:ln>
          </c:spPr>
        </c:majorGridlines>
        <c:title>
          <c:tx>
            <c:rich>
              <a:bodyPr rot="-5400000" vert="horz"/>
              <a:lstStyle/>
              <a:p>
                <a:pPr>
                  <a:defRPr/>
                </a:pPr>
                <a:r>
                  <a:rPr lang="en-US"/>
                  <a:t>Annual gas demand,</a:t>
                </a:r>
                <a:r>
                  <a:rPr lang="en-US" baseline="0"/>
                  <a:t> i</a:t>
                </a:r>
                <a:r>
                  <a:rPr lang="en-US"/>
                  <a:t>ncl. exports (TWh)</a:t>
                </a:r>
              </a:p>
            </c:rich>
          </c:tx>
          <c:overlay val="0"/>
        </c:title>
        <c:numFmt formatCode="0" sourceLinked="0"/>
        <c:majorTickMark val="out"/>
        <c:minorTickMark val="none"/>
        <c:tickLblPos val="nextTo"/>
        <c:crossAx val="158865664"/>
        <c:crosses val="autoZero"/>
        <c:crossBetween val="between"/>
      </c:valAx>
    </c:plotArea>
    <c:legend>
      <c:legendPos val="b"/>
      <c:layout>
        <c:manualLayout>
          <c:xMode val="edge"/>
          <c:yMode val="edge"/>
          <c:x val="2.6797934436850163E-2"/>
          <c:y val="0.91034470691163616"/>
          <c:w val="0.96986773898703527"/>
          <c:h val="8.9655293088363938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'3.1'!$M$8</c:f>
              <c:strCache>
                <c:ptCount val="1"/>
                <c:pt idx="0">
                  <c:v>Electricity</c:v>
                </c:pt>
              </c:strCache>
            </c:strRef>
          </c:tx>
          <c:spPr>
            <a:solidFill>
              <a:srgbClr val="00B0F0"/>
            </a:solidFill>
            <a:ln>
              <a:solidFill>
                <a:srgbClr val="00B0F0"/>
              </a:solidFill>
            </a:ln>
          </c:spPr>
          <c:cat>
            <c:numRef>
              <c:f>'3.1'!$N$7:$AX$7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'3.1'!$N$8:$AW$8</c:f>
              <c:numCache>
                <c:formatCode>General</c:formatCode>
                <c:ptCount val="36"/>
                <c:pt idx="4" formatCode="0.0">
                  <c:v>49.204239999999999</c:v>
                </c:pt>
                <c:pt idx="5" formatCode="0.0">
                  <c:v>45.260899999999999</c:v>
                </c:pt>
                <c:pt idx="6" formatCode="0.0">
                  <c:v>41.890189999999997</c:v>
                </c:pt>
                <c:pt idx="7" formatCode="0.0">
                  <c:v>41.155169999999998</c:v>
                </c:pt>
                <c:pt idx="8" formatCode="0.0">
                  <c:v>33.080860000000001</c:v>
                </c:pt>
                <c:pt idx="9" formatCode="0.0">
                  <c:v>33.10754</c:v>
                </c:pt>
                <c:pt idx="10" formatCode="0.0">
                  <c:v>32.755659999999999</c:v>
                </c:pt>
                <c:pt idx="11" formatCode="0.0">
                  <c:v>30.38766</c:v>
                </c:pt>
                <c:pt idx="12" formatCode="0.0">
                  <c:v>25.802070000000001</c:v>
                </c:pt>
                <c:pt idx="13" formatCode="0.0">
                  <c:v>24.525590000000001</c:v>
                </c:pt>
                <c:pt idx="14" formatCode="0.0">
                  <c:v>24.158180000000002</c:v>
                </c:pt>
                <c:pt idx="15" formatCode="0.0">
                  <c:v>23.09205</c:v>
                </c:pt>
                <c:pt idx="16" formatCode="0.0">
                  <c:v>23.086300000000001</c:v>
                </c:pt>
                <c:pt idx="17" formatCode="0.0">
                  <c:v>23.33455</c:v>
                </c:pt>
                <c:pt idx="18" formatCode="0.0">
                  <c:v>20.18853</c:v>
                </c:pt>
                <c:pt idx="19" formatCode="0.0">
                  <c:v>19.304120000000001</c:v>
                </c:pt>
                <c:pt idx="20" formatCode="0.0">
                  <c:v>17.504919999999998</c:v>
                </c:pt>
                <c:pt idx="21" formatCode="0.0">
                  <c:v>16.288239999999998</c:v>
                </c:pt>
                <c:pt idx="22" formatCode="0.0">
                  <c:v>15.463039999999999</c:v>
                </c:pt>
                <c:pt idx="23" formatCode="0.0">
                  <c:v>14.70598</c:v>
                </c:pt>
                <c:pt idx="24" formatCode="0.0">
                  <c:v>14.0419</c:v>
                </c:pt>
                <c:pt idx="25" formatCode="0.0">
                  <c:v>13.767329999999999</c:v>
                </c:pt>
                <c:pt idx="26" formatCode="0.0">
                  <c:v>12.287979999999999</c:v>
                </c:pt>
                <c:pt idx="27" formatCode="0.0">
                  <c:v>12.552770000000001</c:v>
                </c:pt>
                <c:pt idx="28" formatCode="0.0">
                  <c:v>12.712400000000001</c:v>
                </c:pt>
                <c:pt idx="29" formatCode="0.0">
                  <c:v>12.88603</c:v>
                </c:pt>
                <c:pt idx="30" formatCode="0.0">
                  <c:v>12.869630000000001</c:v>
                </c:pt>
                <c:pt idx="31" formatCode="0.0">
                  <c:v>13.40136</c:v>
                </c:pt>
                <c:pt idx="32" formatCode="0.0">
                  <c:v>13.852460000000001</c:v>
                </c:pt>
                <c:pt idx="33" formatCode="0.0">
                  <c:v>14.0085</c:v>
                </c:pt>
                <c:pt idx="34" formatCode="0.0">
                  <c:v>14.09685</c:v>
                </c:pt>
                <c:pt idx="35" formatCode="0.0">
                  <c:v>14.099159999999999</c:v>
                </c:pt>
              </c:numCache>
            </c:numRef>
          </c:val>
          <c:extLst xmlns:c16r2="http://schemas.microsoft.com/office/drawing/2015/06/chart">
            <c:ext xmlns:c16="http://schemas.microsoft.com/office/drawing/2014/chart" uri="{C3380CC4-5D6E-409C-BE32-E72D297353CC}">
              <c16:uniqueId val="{00000000-278E-4821-A8EF-1326AEA227DE}"/>
            </c:ext>
          </c:extLst>
        </c:ser>
        <c:ser>
          <c:idx val="1"/>
          <c:order val="1"/>
          <c:tx>
            <c:strRef>
              <c:f>'3.1'!$M$9</c:f>
              <c:strCache>
                <c:ptCount val="1"/>
                <c:pt idx="0">
                  <c:v>Heat </c:v>
                </c:pt>
              </c:strCache>
            </c:strRef>
          </c:tx>
          <c:spPr>
            <a:solidFill>
              <a:srgbClr val="7030A0"/>
            </a:solidFill>
            <a:ln>
              <a:solidFill>
                <a:srgbClr val="7030A0"/>
              </a:solidFill>
            </a:ln>
          </c:spPr>
          <c:cat>
            <c:numRef>
              <c:f>'3.1'!$N$7:$AX$7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'3.1'!$N$9:$AW$9</c:f>
              <c:numCache>
                <c:formatCode>General</c:formatCode>
                <c:ptCount val="36"/>
                <c:pt idx="4" formatCode="0.0">
                  <c:v>251.36298061683482</c:v>
                </c:pt>
                <c:pt idx="5" formatCode="0.0">
                  <c:v>249.59132011131675</c:v>
                </c:pt>
                <c:pt idx="6" formatCode="0.0">
                  <c:v>246.73409312737132</c:v>
                </c:pt>
                <c:pt idx="7" formatCode="0.0">
                  <c:v>240.77217559749744</c:v>
                </c:pt>
                <c:pt idx="8" formatCode="0.0">
                  <c:v>234.05169442287999</c:v>
                </c:pt>
                <c:pt idx="9" formatCode="0.0">
                  <c:v>226.57264960351901</c:v>
                </c:pt>
                <c:pt idx="10" formatCode="0.0">
                  <c:v>218.33504113941447</c:v>
                </c:pt>
                <c:pt idx="11" formatCode="0.0">
                  <c:v>209.33886903056631</c:v>
                </c:pt>
                <c:pt idx="12" formatCode="0.0">
                  <c:v>200.18574972822995</c:v>
                </c:pt>
                <c:pt idx="13" formatCode="0.0">
                  <c:v>191.03263042589359</c:v>
                </c:pt>
                <c:pt idx="14" formatCode="0.0">
                  <c:v>181.87951112355722</c:v>
                </c:pt>
                <c:pt idx="15" formatCode="0.0">
                  <c:v>172.72639182122086</c:v>
                </c:pt>
                <c:pt idx="16" formatCode="0.0">
                  <c:v>163.57327251888449</c:v>
                </c:pt>
                <c:pt idx="17" formatCode="0.0">
                  <c:v>161.58905340653672</c:v>
                </c:pt>
                <c:pt idx="18" formatCode="0.0">
                  <c:v>159.60483429418895</c:v>
                </c:pt>
                <c:pt idx="19" formatCode="0.0">
                  <c:v>157.62061518184117</c:v>
                </c:pt>
                <c:pt idx="20" formatCode="0.0">
                  <c:v>155.6363960694934</c:v>
                </c:pt>
                <c:pt idx="21" formatCode="0.0">
                  <c:v>153.6521769571456</c:v>
                </c:pt>
                <c:pt idx="22" formatCode="0.0">
                  <c:v>150.67519559412173</c:v>
                </c:pt>
                <c:pt idx="23" formatCode="0.0">
                  <c:v>147.69821423109786</c:v>
                </c:pt>
                <c:pt idx="24" formatCode="0.0">
                  <c:v>144.721232868074</c:v>
                </c:pt>
                <c:pt idx="25" formatCode="0.0">
                  <c:v>141.74425150505013</c:v>
                </c:pt>
                <c:pt idx="26" formatCode="0.0">
                  <c:v>138.76727014202623</c:v>
                </c:pt>
                <c:pt idx="27" formatCode="0.0">
                  <c:v>132.20353210508733</c:v>
                </c:pt>
                <c:pt idx="28" formatCode="0.0">
                  <c:v>125.63979406814843</c:v>
                </c:pt>
                <c:pt idx="29" formatCode="0.0">
                  <c:v>119.07605603120953</c:v>
                </c:pt>
                <c:pt idx="30" formatCode="0.0">
                  <c:v>112.51231799427063</c:v>
                </c:pt>
                <c:pt idx="31" formatCode="0.0">
                  <c:v>105.94857995733175</c:v>
                </c:pt>
                <c:pt idx="32" formatCode="0.0">
                  <c:v>97.779421835657772</c:v>
                </c:pt>
                <c:pt idx="33" formatCode="0.0">
                  <c:v>89.610263713983798</c:v>
                </c:pt>
                <c:pt idx="34" formatCode="0.0">
                  <c:v>81.441105592309825</c:v>
                </c:pt>
                <c:pt idx="35" formatCode="0.0">
                  <c:v>73.271947470635851</c:v>
                </c:pt>
              </c:numCache>
            </c:numRef>
          </c:val>
          <c:extLst xmlns:c16r2="http://schemas.microsoft.com/office/drawing/2015/06/chart">
            <c:ext xmlns:c16="http://schemas.microsoft.com/office/drawing/2014/chart" uri="{C3380CC4-5D6E-409C-BE32-E72D297353CC}">
              <c16:uniqueId val="{00000001-278E-4821-A8EF-1326AEA227DE}"/>
            </c:ext>
          </c:extLst>
        </c:ser>
        <c:ser>
          <c:idx val="2"/>
          <c:order val="2"/>
          <c:tx>
            <c:strRef>
              <c:f>'3.1'!$M$10</c:f>
              <c:strCache>
                <c:ptCount val="1"/>
                <c:pt idx="0">
                  <c:v>Road Transport</c:v>
                </c:pt>
              </c:strCache>
            </c:strRef>
          </c:tx>
          <c:spPr>
            <a:solidFill>
              <a:srgbClr val="FFC000"/>
            </a:solidFill>
            <a:ln>
              <a:solidFill>
                <a:srgbClr val="FFC000"/>
              </a:solidFill>
            </a:ln>
          </c:spPr>
          <c:cat>
            <c:numRef>
              <c:f>'3.1'!$N$7:$AX$7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'3.1'!$N$10:$AW$10</c:f>
              <c:numCache>
                <c:formatCode>General</c:formatCode>
                <c:ptCount val="36"/>
                <c:pt idx="4" formatCode="0.0">
                  <c:v>87.47568634887655</c:v>
                </c:pt>
                <c:pt idx="5" formatCode="0.0">
                  <c:v>88.743231071210758</c:v>
                </c:pt>
                <c:pt idx="6" formatCode="0.0">
                  <c:v>89.921175845825857</c:v>
                </c:pt>
                <c:pt idx="7" formatCode="0.0">
                  <c:v>89.559387772555993</c:v>
                </c:pt>
                <c:pt idx="8" formatCode="0.0">
                  <c:v>89.024910702199506</c:v>
                </c:pt>
                <c:pt idx="9" formatCode="0.0">
                  <c:v>88.31774463475638</c:v>
                </c:pt>
                <c:pt idx="10" formatCode="0.0">
                  <c:v>87.437889570226631</c:v>
                </c:pt>
                <c:pt idx="11" formatCode="0.0">
                  <c:v>86.385345508610214</c:v>
                </c:pt>
                <c:pt idx="12" formatCode="0.0">
                  <c:v>82.303705605663623</c:v>
                </c:pt>
                <c:pt idx="13" formatCode="0.0">
                  <c:v>78.222065702717032</c:v>
                </c:pt>
                <c:pt idx="14" formatCode="0.0">
                  <c:v>74.140425799770441</c:v>
                </c:pt>
                <c:pt idx="15" formatCode="0.0">
                  <c:v>70.058785896823849</c:v>
                </c:pt>
                <c:pt idx="16" formatCode="0.0">
                  <c:v>65.977145993877244</c:v>
                </c:pt>
                <c:pt idx="17" formatCode="0.0">
                  <c:v>60.314913555834281</c:v>
                </c:pt>
                <c:pt idx="18" formatCode="0.0">
                  <c:v>54.652681117791317</c:v>
                </c:pt>
                <c:pt idx="19" formatCode="0.0">
                  <c:v>48.990448679748354</c:v>
                </c:pt>
                <c:pt idx="20" formatCode="0.0">
                  <c:v>43.328216241705391</c:v>
                </c:pt>
                <c:pt idx="21" formatCode="0.0">
                  <c:v>37.665983803662414</c:v>
                </c:pt>
                <c:pt idx="22" formatCode="0.0">
                  <c:v>32.913681816209333</c:v>
                </c:pt>
                <c:pt idx="23" formatCode="0.0">
                  <c:v>28.16137982875625</c:v>
                </c:pt>
                <c:pt idx="24" formatCode="0.0">
                  <c:v>23.409077841303166</c:v>
                </c:pt>
                <c:pt idx="25" formatCode="0.0">
                  <c:v>18.656775853850082</c:v>
                </c:pt>
                <c:pt idx="26" formatCode="0.0">
                  <c:v>13.904473866396998</c:v>
                </c:pt>
                <c:pt idx="27" formatCode="0.0">
                  <c:v>11.588394696957838</c:v>
                </c:pt>
                <c:pt idx="28" formatCode="0.0">
                  <c:v>9.2723155275186784</c:v>
                </c:pt>
                <c:pt idx="29" formatCode="0.0">
                  <c:v>6.9562363580795186</c:v>
                </c:pt>
                <c:pt idx="30" formatCode="0.0">
                  <c:v>4.6401571886403588</c:v>
                </c:pt>
                <c:pt idx="31" formatCode="0.0">
                  <c:v>2.3240780192011998</c:v>
                </c:pt>
                <c:pt idx="32" formatCode="0.0">
                  <c:v>1.8936747631734323</c:v>
                </c:pt>
                <c:pt idx="33" formatCode="0.0">
                  <c:v>1.4632715071456648</c:v>
                </c:pt>
                <c:pt idx="34" formatCode="0.0">
                  <c:v>1.0328682511178973</c:v>
                </c:pt>
                <c:pt idx="35" formatCode="0.0">
                  <c:v>0.60246499509012963</c:v>
                </c:pt>
              </c:numCache>
            </c:numRef>
          </c:val>
          <c:extLst xmlns:c16r2="http://schemas.microsoft.com/office/drawing/2015/06/chart">
            <c:ext xmlns:c16="http://schemas.microsoft.com/office/drawing/2014/chart" uri="{C3380CC4-5D6E-409C-BE32-E72D297353CC}">
              <c16:uniqueId val="{00000002-278E-4821-A8EF-1326AEA227DE}"/>
            </c:ext>
          </c:extLst>
        </c:ser>
        <c:ser>
          <c:idx val="3"/>
          <c:order val="3"/>
          <c:tx>
            <c:strRef>
              <c:f>'3.1'!$M$11</c:f>
              <c:strCache>
                <c:ptCount val="1"/>
                <c:pt idx="0">
                  <c:v>Other (inc aviation &amp; shipping)</c:v>
                </c:pt>
              </c:strCache>
            </c:strRef>
          </c:tx>
          <c:spPr>
            <a:solidFill>
              <a:srgbClr val="C00000"/>
            </a:solidFill>
            <a:ln>
              <a:solidFill>
                <a:srgbClr val="C00000"/>
              </a:solidFill>
            </a:ln>
          </c:spPr>
          <c:cat>
            <c:numRef>
              <c:f>'3.1'!$N$7:$AX$7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'3.1'!$N$11:$AW$11</c:f>
              <c:numCache>
                <c:formatCode>General</c:formatCode>
                <c:ptCount val="36"/>
                <c:pt idx="4" formatCode="0.0">
                  <c:v>79.957093034289102</c:v>
                </c:pt>
                <c:pt idx="5" formatCode="0.0">
                  <c:v>85.742469380230631</c:v>
                </c:pt>
                <c:pt idx="6" formatCode="0.0">
                  <c:v>91.727162936342509</c:v>
                </c:pt>
                <c:pt idx="7" formatCode="0.0">
                  <c:v>94.187549986336279</c:v>
                </c:pt>
                <c:pt idx="8" formatCode="0.0">
                  <c:v>96.63389976378123</c:v>
                </c:pt>
                <c:pt idx="9" formatCode="0.0">
                  <c:v>99.066212268677404</c:v>
                </c:pt>
                <c:pt idx="10" formatCode="0.0">
                  <c:v>101.4844875010248</c:v>
                </c:pt>
                <c:pt idx="11" formatCode="0.0">
                  <c:v>103.88872546082341</c:v>
                </c:pt>
                <c:pt idx="12" formatCode="0.0">
                  <c:v>103.18363666610639</c:v>
                </c:pt>
                <c:pt idx="13" formatCode="0.0">
                  <c:v>102.47854787138937</c:v>
                </c:pt>
                <c:pt idx="14" formatCode="0.0">
                  <c:v>101.77345907667234</c:v>
                </c:pt>
                <c:pt idx="15" formatCode="0.0">
                  <c:v>101.06837028195532</c:v>
                </c:pt>
                <c:pt idx="16" formatCode="0.0">
                  <c:v>100.36328148723828</c:v>
                </c:pt>
                <c:pt idx="17" formatCode="0.0">
                  <c:v>100.00222503762902</c:v>
                </c:pt>
                <c:pt idx="18" formatCode="0.0">
                  <c:v>99.641168588019767</c:v>
                </c:pt>
                <c:pt idx="19" formatCode="0.0">
                  <c:v>99.280112138410516</c:v>
                </c:pt>
                <c:pt idx="20" formatCode="0.0">
                  <c:v>98.919055688801251</c:v>
                </c:pt>
                <c:pt idx="21" formatCode="0.0">
                  <c:v>98.557999239192</c:v>
                </c:pt>
                <c:pt idx="22" formatCode="0.0">
                  <c:v>97.719814589668943</c:v>
                </c:pt>
                <c:pt idx="23" formatCode="0.0">
                  <c:v>96.881629940145899</c:v>
                </c:pt>
                <c:pt idx="24" formatCode="0.0">
                  <c:v>96.043445290622856</c:v>
                </c:pt>
                <c:pt idx="25" formatCode="0.0">
                  <c:v>95.205260641099798</c:v>
                </c:pt>
                <c:pt idx="26" formatCode="0.0">
                  <c:v>94.367075991576741</c:v>
                </c:pt>
                <c:pt idx="27" formatCode="0.0">
                  <c:v>93.656877197954813</c:v>
                </c:pt>
                <c:pt idx="28" formatCode="0.0">
                  <c:v>92.946678404332886</c:v>
                </c:pt>
                <c:pt idx="29" formatCode="0.0">
                  <c:v>92.236479610710944</c:v>
                </c:pt>
                <c:pt idx="30" formatCode="0.0">
                  <c:v>91.526280817089003</c:v>
                </c:pt>
                <c:pt idx="31" formatCode="0.0">
                  <c:v>90.816082023467075</c:v>
                </c:pt>
                <c:pt idx="32" formatCode="0.0">
                  <c:v>89.939685401168816</c:v>
                </c:pt>
                <c:pt idx="33" formatCode="0.0">
                  <c:v>89.063288778870557</c:v>
                </c:pt>
                <c:pt idx="34" formatCode="0.0">
                  <c:v>88.186892156572299</c:v>
                </c:pt>
                <c:pt idx="35" formatCode="0.0">
                  <c:v>87.31049553427404</c:v>
                </c:pt>
              </c:numCache>
            </c:numRef>
          </c:val>
          <c:extLst xmlns:c16r2="http://schemas.microsoft.com/office/drawing/2015/06/chart">
            <c:ext xmlns:c16="http://schemas.microsoft.com/office/drawing/2014/chart" uri="{C3380CC4-5D6E-409C-BE32-E72D297353CC}">
              <c16:uniqueId val="{00000003-278E-4821-A8EF-1326AEA227DE}"/>
            </c:ext>
          </c:extLst>
        </c:ser>
        <c:dLbls>
          <c:showLegendKey val="0"/>
          <c:showVal val="0"/>
          <c:showCatName val="0"/>
          <c:showSerName val="0"/>
          <c:showPercent val="0"/>
          <c:showBubbleSize val="0"/>
        </c:dLbls>
        <c:axId val="116049024"/>
        <c:axId val="116050560"/>
      </c:areaChart>
      <c:dateAx>
        <c:axId val="116049024"/>
        <c:scaling>
          <c:orientation val="minMax"/>
        </c:scaling>
        <c:delete val="0"/>
        <c:axPos val="b"/>
        <c:numFmt formatCode="yyyy" sourceLinked="1"/>
        <c:majorTickMark val="out"/>
        <c:minorTickMark val="none"/>
        <c:tickLblPos val="nextTo"/>
        <c:crossAx val="116050560"/>
        <c:crosses val="autoZero"/>
        <c:auto val="1"/>
        <c:lblOffset val="100"/>
        <c:baseTimeUnit val="days"/>
        <c:majorUnit val="5"/>
      </c:dateAx>
      <c:valAx>
        <c:axId val="116050560"/>
        <c:scaling>
          <c:orientation val="minMax"/>
          <c:max val="600"/>
        </c:scaling>
        <c:delete val="0"/>
        <c:axPos val="l"/>
        <c:majorGridlines>
          <c:spPr>
            <a:ln>
              <a:solidFill>
                <a:schemeClr val="bg1">
                  <a:lumMod val="75000"/>
                </a:schemeClr>
              </a:solidFill>
            </a:ln>
          </c:spPr>
        </c:majorGridlines>
        <c:title>
          <c:tx>
            <c:rich>
              <a:bodyPr rot="-5400000" vert="horz"/>
              <a:lstStyle/>
              <a:p>
                <a:pPr>
                  <a:defRPr/>
                </a:pPr>
                <a:r>
                  <a:rPr lang="en-US"/>
                  <a:t>Carbon dioxide equivalent (Mt)</a:t>
                </a:r>
              </a:p>
            </c:rich>
          </c:tx>
          <c:overlay val="0"/>
        </c:title>
        <c:numFmt formatCode="General" sourceLinked="1"/>
        <c:majorTickMark val="out"/>
        <c:minorTickMark val="none"/>
        <c:tickLblPos val="nextTo"/>
        <c:crossAx val="116049024"/>
        <c:crosses val="autoZero"/>
        <c:crossBetween val="midCat"/>
      </c:valAx>
    </c:plotArea>
    <c:legend>
      <c:legendPos val="b"/>
      <c:overlay val="0"/>
    </c:legend>
    <c:plotVisOnly val="0"/>
    <c:dispBlanksAs val="zero"/>
    <c:showDLblsOverMax val="0"/>
  </c:chart>
  <c:spPr>
    <a:ln>
      <a:noFill/>
    </a:ln>
  </c:spPr>
  <c:txPr>
    <a:bodyPr/>
    <a:lstStyle/>
    <a:p>
      <a:pPr>
        <a:defRPr sz="1100">
          <a:latin typeface="+mn-lt"/>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6053724597669812"/>
          <c:h val="0.7631333810546409"/>
        </c:manualLayout>
      </c:layout>
      <c:lineChart>
        <c:grouping val="standard"/>
        <c:varyColors val="0"/>
        <c:ser>
          <c:idx val="2"/>
          <c:order val="0"/>
          <c:tx>
            <c:strRef>
              <c:f>'GD1'!$N$18</c:f>
              <c:strCache>
                <c:ptCount val="1"/>
                <c:pt idx="0">
                  <c:v>History</c:v>
                </c:pt>
              </c:strCache>
            </c:strRef>
          </c:tx>
          <c:spPr>
            <a:ln>
              <a:solidFill>
                <a:sysClr val="windowText" lastClr="000000"/>
              </a:solidFill>
            </a:ln>
          </c:spPr>
          <c:marker>
            <c:symbol val="none"/>
          </c:marker>
          <c:cat>
            <c:numRef>
              <c:f>'GD1'!$O$17:$BH$17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'GD1'!$O$18:$BH$18</c:f>
              <c:numCache>
                <c:formatCode>#,##0</c:formatCode>
                <c:ptCount val="46"/>
                <c:pt idx="0">
                  <c:v>1059.8951767100098</c:v>
                </c:pt>
                <c:pt idx="1">
                  <c:v>1045.3357826875367</c:v>
                </c:pt>
                <c:pt idx="2">
                  <c:v>1075.9409239968895</c:v>
                </c:pt>
                <c:pt idx="3">
                  <c:v>1079.5509300356653</c:v>
                </c:pt>
                <c:pt idx="4">
                  <c:v>1038.1211896448785</c:v>
                </c:pt>
                <c:pt idx="5">
                  <c:v>1119.5717327547543</c:v>
                </c:pt>
                <c:pt idx="6">
                  <c:v>1031.3478624992492</c:v>
                </c:pt>
                <c:pt idx="7">
                  <c:v>880.24799685639766</c:v>
                </c:pt>
                <c:pt idx="8">
                  <c:v>839.84551269161614</c:v>
                </c:pt>
                <c:pt idx="9">
                  <c:v>851.47921866142872</c:v>
                </c:pt>
                <c:pt idx="10">
                  <c:v>880.12726778270905</c:v>
                </c:pt>
                <c:pt idx="11">
                  <c:v>929.57360845793949</c:v>
                </c:pt>
                <c:pt idx="12">
                  <c:v>939.52448131200936</c:v>
                </c:pt>
              </c:numCache>
            </c:numRef>
          </c:val>
          <c:smooth val="0"/>
          <c:extLst xmlns:c16r2="http://schemas.microsoft.com/office/drawing/2015/06/chart">
            <c:ext xmlns:c16="http://schemas.microsoft.com/office/drawing/2014/chart" uri="{C3380CC4-5D6E-409C-BE32-E72D297353CC}">
              <c16:uniqueId val="{00000000-800B-408F-9F6A-5D2D051B86DE}"/>
            </c:ext>
          </c:extLst>
        </c:ser>
        <c:ser>
          <c:idx val="3"/>
          <c:order val="1"/>
          <c:tx>
            <c:strRef>
              <c:f>'GD1'!$N$19</c:f>
              <c:strCache>
                <c:ptCount val="1"/>
                <c:pt idx="0">
                  <c:v>Community Renewables</c:v>
                </c:pt>
              </c:strCache>
            </c:strRef>
          </c:tx>
          <c:spPr>
            <a:ln>
              <a:solidFill>
                <a:srgbClr val="E64097"/>
              </a:solidFill>
            </a:ln>
          </c:spPr>
          <c:marker>
            <c:symbol val="none"/>
          </c:marker>
          <c:cat>
            <c:numRef>
              <c:f>'GD1'!$O$17:$BH$17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'GD1'!$O$19:$BH$19</c:f>
              <c:numCache>
                <c:formatCode>#,##0</c:formatCode>
                <c:ptCount val="46"/>
                <c:pt idx="12">
                  <c:v>939.52448131200936</c:v>
                </c:pt>
                <c:pt idx="13">
                  <c:v>896.16377025311419</c:v>
                </c:pt>
                <c:pt idx="14">
                  <c:v>844.54249584160107</c:v>
                </c:pt>
                <c:pt idx="15">
                  <c:v>804.74333174665162</c:v>
                </c:pt>
                <c:pt idx="16">
                  <c:v>780.64358845547611</c:v>
                </c:pt>
                <c:pt idx="17">
                  <c:v>758.06952166424469</c:v>
                </c:pt>
                <c:pt idx="18">
                  <c:v>748.8416825923232</c:v>
                </c:pt>
                <c:pt idx="19">
                  <c:v>732.21697735340524</c:v>
                </c:pt>
                <c:pt idx="20">
                  <c:v>710.24602510339321</c:v>
                </c:pt>
                <c:pt idx="21">
                  <c:v>679.63954101919069</c:v>
                </c:pt>
                <c:pt idx="22">
                  <c:v>662.31176412502964</c:v>
                </c:pt>
                <c:pt idx="23">
                  <c:v>650.15028274628003</c:v>
                </c:pt>
                <c:pt idx="24">
                  <c:v>631.75792415676824</c:v>
                </c:pt>
                <c:pt idx="25">
                  <c:v>620.89659320345891</c:v>
                </c:pt>
                <c:pt idx="26">
                  <c:v>608.39571164886672</c:v>
                </c:pt>
                <c:pt idx="27">
                  <c:v>582.60257505157949</c:v>
                </c:pt>
                <c:pt idx="28">
                  <c:v>568.4561718957907</c:v>
                </c:pt>
                <c:pt idx="29">
                  <c:v>552.32491932687685</c:v>
                </c:pt>
                <c:pt idx="30">
                  <c:v>538.9055448524299</c:v>
                </c:pt>
                <c:pt idx="31">
                  <c:v>526.60728154396395</c:v>
                </c:pt>
                <c:pt idx="32">
                  <c:v>510.60511326487801</c:v>
                </c:pt>
                <c:pt idx="33">
                  <c:v>500.0226011086819</c:v>
                </c:pt>
                <c:pt idx="34">
                  <c:v>484.53879519232629</c:v>
                </c:pt>
                <c:pt idx="35">
                  <c:v>471.42257373029867</c:v>
                </c:pt>
                <c:pt idx="36">
                  <c:v>460.12068335618045</c:v>
                </c:pt>
                <c:pt idx="37">
                  <c:v>450.03850883343392</c:v>
                </c:pt>
                <c:pt idx="38">
                  <c:v>439.56445728105479</c:v>
                </c:pt>
                <c:pt idx="39">
                  <c:v>424.2105601000128</c:v>
                </c:pt>
                <c:pt idx="40">
                  <c:v>411.45110894975119</c:v>
                </c:pt>
                <c:pt idx="41">
                  <c:v>399.31924107785653</c:v>
                </c:pt>
                <c:pt idx="42">
                  <c:v>382.07523663636658</c:v>
                </c:pt>
                <c:pt idx="43">
                  <c:v>366.95904246740258</c:v>
                </c:pt>
                <c:pt idx="44">
                  <c:v>352.02396936371474</c:v>
                </c:pt>
                <c:pt idx="45">
                  <c:v>335.34858654419332</c:v>
                </c:pt>
              </c:numCache>
            </c:numRef>
          </c:val>
          <c:smooth val="0"/>
          <c:extLst xmlns:c16r2="http://schemas.microsoft.com/office/drawing/2015/06/chart">
            <c:ext xmlns:c16="http://schemas.microsoft.com/office/drawing/2014/chart" uri="{C3380CC4-5D6E-409C-BE32-E72D297353CC}">
              <c16:uniqueId val="{00000001-800B-408F-9F6A-5D2D051B86DE}"/>
            </c:ext>
          </c:extLst>
        </c:ser>
        <c:ser>
          <c:idx val="4"/>
          <c:order val="2"/>
          <c:tx>
            <c:strRef>
              <c:f>'GD1'!$N$20</c:f>
              <c:strCache>
                <c:ptCount val="1"/>
                <c:pt idx="0">
                  <c:v>Two Degrees</c:v>
                </c:pt>
              </c:strCache>
            </c:strRef>
          </c:tx>
          <c:spPr>
            <a:ln>
              <a:solidFill>
                <a:srgbClr val="78A22F"/>
              </a:solidFill>
            </a:ln>
          </c:spPr>
          <c:marker>
            <c:symbol val="none"/>
          </c:marker>
          <c:cat>
            <c:numRef>
              <c:f>'GD1'!$O$17:$BH$17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'GD1'!$O$20:$BH$20</c:f>
              <c:numCache>
                <c:formatCode>#,##0</c:formatCode>
                <c:ptCount val="46"/>
                <c:pt idx="12">
                  <c:v>939.52448131200936</c:v>
                </c:pt>
                <c:pt idx="13">
                  <c:v>898.66929326108698</c:v>
                </c:pt>
                <c:pt idx="14">
                  <c:v>839.29506034256167</c:v>
                </c:pt>
                <c:pt idx="15">
                  <c:v>808.24066766131386</c:v>
                </c:pt>
                <c:pt idx="16">
                  <c:v>783.04895246394642</c:v>
                </c:pt>
                <c:pt idx="17">
                  <c:v>762.50826548951852</c:v>
                </c:pt>
                <c:pt idx="18">
                  <c:v>749.55510338902775</c:v>
                </c:pt>
                <c:pt idx="19">
                  <c:v>740.33605453229279</c:v>
                </c:pt>
                <c:pt idx="20">
                  <c:v>723.87418200353397</c:v>
                </c:pt>
                <c:pt idx="21">
                  <c:v>697.37598465912333</c:v>
                </c:pt>
                <c:pt idx="22">
                  <c:v>688.7661054103969</c:v>
                </c:pt>
                <c:pt idx="23">
                  <c:v>658.87073940760683</c:v>
                </c:pt>
                <c:pt idx="24">
                  <c:v>646.21518400982563</c:v>
                </c:pt>
                <c:pt idx="25">
                  <c:v>647.46389748612785</c:v>
                </c:pt>
                <c:pt idx="26">
                  <c:v>645.86724107756038</c:v>
                </c:pt>
                <c:pt idx="27">
                  <c:v>646.25292864866276</c:v>
                </c:pt>
                <c:pt idx="28">
                  <c:v>643.92342338843162</c:v>
                </c:pt>
                <c:pt idx="29">
                  <c:v>645.89991178725541</c:v>
                </c:pt>
                <c:pt idx="30">
                  <c:v>646.20567567219177</c:v>
                </c:pt>
                <c:pt idx="31">
                  <c:v>646.18524872570924</c:v>
                </c:pt>
                <c:pt idx="32">
                  <c:v>650.5132091483365</c:v>
                </c:pt>
                <c:pt idx="33">
                  <c:v>650.93327989165664</c:v>
                </c:pt>
                <c:pt idx="34">
                  <c:v>653.42539531200873</c:v>
                </c:pt>
                <c:pt idx="35">
                  <c:v>655.29733043229089</c:v>
                </c:pt>
                <c:pt idx="36">
                  <c:v>660.98541438451252</c:v>
                </c:pt>
                <c:pt idx="37">
                  <c:v>665.59475784845256</c:v>
                </c:pt>
                <c:pt idx="38">
                  <c:v>675.65112617777072</c:v>
                </c:pt>
                <c:pt idx="39">
                  <c:v>681.02739710852893</c:v>
                </c:pt>
                <c:pt idx="40">
                  <c:v>686.57929887148089</c:v>
                </c:pt>
                <c:pt idx="41">
                  <c:v>688.59181858079273</c:v>
                </c:pt>
                <c:pt idx="42">
                  <c:v>685.83089462908106</c:v>
                </c:pt>
                <c:pt idx="43">
                  <c:v>686.30210749195044</c:v>
                </c:pt>
                <c:pt idx="44">
                  <c:v>682.03205510789246</c:v>
                </c:pt>
                <c:pt idx="45">
                  <c:v>676.67591132108635</c:v>
                </c:pt>
              </c:numCache>
            </c:numRef>
          </c:val>
          <c:smooth val="0"/>
          <c:extLst xmlns:c16r2="http://schemas.microsoft.com/office/drawing/2015/06/chart">
            <c:ext xmlns:c16="http://schemas.microsoft.com/office/drawing/2014/chart" uri="{C3380CC4-5D6E-409C-BE32-E72D297353CC}">
              <c16:uniqueId val="{00000002-800B-408F-9F6A-5D2D051B86DE}"/>
            </c:ext>
          </c:extLst>
        </c:ser>
        <c:ser>
          <c:idx val="0"/>
          <c:order val="3"/>
          <c:tx>
            <c:strRef>
              <c:f>'GD1'!$N$21</c:f>
              <c:strCache>
                <c:ptCount val="1"/>
                <c:pt idx="0">
                  <c:v>Steady Progression</c:v>
                </c:pt>
              </c:strCache>
            </c:strRef>
          </c:tx>
          <c:spPr>
            <a:ln>
              <a:solidFill>
                <a:srgbClr val="FFC222"/>
              </a:solidFill>
            </a:ln>
          </c:spPr>
          <c:marker>
            <c:symbol val="none"/>
          </c:marker>
          <c:cat>
            <c:numRef>
              <c:f>'GD1'!$O$17:$BH$17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'GD1'!$O$21:$BH$21</c:f>
              <c:numCache>
                <c:formatCode>#,##0</c:formatCode>
                <c:ptCount val="46"/>
                <c:pt idx="12">
                  <c:v>939.52448131200936</c:v>
                </c:pt>
                <c:pt idx="13">
                  <c:v>910.98756084885929</c:v>
                </c:pt>
                <c:pt idx="14">
                  <c:v>885.87677285888765</c:v>
                </c:pt>
                <c:pt idx="15">
                  <c:v>870.56518978610825</c:v>
                </c:pt>
                <c:pt idx="16">
                  <c:v>857.71942172030083</c:v>
                </c:pt>
                <c:pt idx="17">
                  <c:v>835.4381194420763</c:v>
                </c:pt>
                <c:pt idx="18">
                  <c:v>851.90321171867754</c:v>
                </c:pt>
                <c:pt idx="19">
                  <c:v>835.53065088111691</c:v>
                </c:pt>
                <c:pt idx="20">
                  <c:v>834.33727229999181</c:v>
                </c:pt>
                <c:pt idx="21">
                  <c:v>822.6405993001531</c:v>
                </c:pt>
                <c:pt idx="22">
                  <c:v>820.33676647899006</c:v>
                </c:pt>
                <c:pt idx="23">
                  <c:v>823.6429432102309</c:v>
                </c:pt>
                <c:pt idx="24">
                  <c:v>820.46319906994017</c:v>
                </c:pt>
                <c:pt idx="25">
                  <c:v>832.45306545205483</c:v>
                </c:pt>
                <c:pt idx="26">
                  <c:v>808.13724890847539</c:v>
                </c:pt>
                <c:pt idx="27">
                  <c:v>779.9168392022998</c:v>
                </c:pt>
                <c:pt idx="28">
                  <c:v>775.92927426269353</c:v>
                </c:pt>
                <c:pt idx="29">
                  <c:v>765.30203766152874</c:v>
                </c:pt>
                <c:pt idx="30">
                  <c:v>755.24674232282564</c:v>
                </c:pt>
                <c:pt idx="31">
                  <c:v>751.69018881327099</c:v>
                </c:pt>
                <c:pt idx="32">
                  <c:v>744.80204511921238</c:v>
                </c:pt>
                <c:pt idx="33">
                  <c:v>730.90327597397902</c:v>
                </c:pt>
                <c:pt idx="34">
                  <c:v>728.71940440100263</c:v>
                </c:pt>
                <c:pt idx="35">
                  <c:v>724.47272113600877</c:v>
                </c:pt>
                <c:pt idx="36">
                  <c:v>739.37861157657619</c:v>
                </c:pt>
                <c:pt idx="37">
                  <c:v>729.04093592317952</c:v>
                </c:pt>
                <c:pt idx="38">
                  <c:v>740.38377984862382</c:v>
                </c:pt>
                <c:pt idx="39">
                  <c:v>736.53899257881767</c:v>
                </c:pt>
                <c:pt idx="40">
                  <c:v>742.69226209324256</c:v>
                </c:pt>
                <c:pt idx="41">
                  <c:v>743.42948539842109</c:v>
                </c:pt>
                <c:pt idx="42">
                  <c:v>744.88570958595312</c:v>
                </c:pt>
                <c:pt idx="43">
                  <c:v>750.10382667584201</c:v>
                </c:pt>
                <c:pt idx="44">
                  <c:v>739.7880857284373</c:v>
                </c:pt>
                <c:pt idx="45">
                  <c:v>743.10105939794539</c:v>
                </c:pt>
              </c:numCache>
            </c:numRef>
          </c:val>
          <c:smooth val="0"/>
          <c:extLst xmlns:c16r2="http://schemas.microsoft.com/office/drawing/2015/06/chart">
            <c:ext xmlns:c16="http://schemas.microsoft.com/office/drawing/2014/chart" uri="{C3380CC4-5D6E-409C-BE32-E72D297353CC}">
              <c16:uniqueId val="{00000003-800B-408F-9F6A-5D2D051B86DE}"/>
            </c:ext>
          </c:extLst>
        </c:ser>
        <c:ser>
          <c:idx val="1"/>
          <c:order val="4"/>
          <c:tx>
            <c:strRef>
              <c:f>'GD1'!$N$22</c:f>
              <c:strCache>
                <c:ptCount val="1"/>
                <c:pt idx="0">
                  <c:v>Consumer Evolution</c:v>
                </c:pt>
              </c:strCache>
            </c:strRef>
          </c:tx>
          <c:spPr>
            <a:ln>
              <a:solidFill>
                <a:sysClr val="windowText" lastClr="000000"/>
              </a:solidFill>
            </a:ln>
          </c:spPr>
          <c:marker>
            <c:symbol val="none"/>
          </c:marker>
          <c:cat>
            <c:numRef>
              <c:f>'GD1'!$O$17:$BH$17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'GD1'!$O$22:$BH$22</c:f>
              <c:numCache>
                <c:formatCode>#,##0</c:formatCode>
                <c:ptCount val="46"/>
                <c:pt idx="12">
                  <c:v>939.52448131200936</c:v>
                </c:pt>
                <c:pt idx="13">
                  <c:v>909.19440511020548</c:v>
                </c:pt>
                <c:pt idx="14">
                  <c:v>898.30773410859217</c:v>
                </c:pt>
                <c:pt idx="15">
                  <c:v>872.98185670519888</c:v>
                </c:pt>
                <c:pt idx="16">
                  <c:v>825.9497238379879</c:v>
                </c:pt>
                <c:pt idx="17">
                  <c:v>837.26724765969777</c:v>
                </c:pt>
                <c:pt idx="18">
                  <c:v>838.16236045597259</c:v>
                </c:pt>
                <c:pt idx="19">
                  <c:v>864.37951306631635</c:v>
                </c:pt>
                <c:pt idx="20">
                  <c:v>832.74414128431783</c:v>
                </c:pt>
                <c:pt idx="21">
                  <c:v>823.11589444549668</c:v>
                </c:pt>
                <c:pt idx="22">
                  <c:v>826.50011816742665</c:v>
                </c:pt>
                <c:pt idx="23">
                  <c:v>827.35419177496021</c:v>
                </c:pt>
                <c:pt idx="24">
                  <c:v>818.03257313933238</c:v>
                </c:pt>
                <c:pt idx="25">
                  <c:v>857.4951340866678</c:v>
                </c:pt>
                <c:pt idx="26">
                  <c:v>856.19609366026054</c:v>
                </c:pt>
                <c:pt idx="27">
                  <c:v>844.21545165227201</c:v>
                </c:pt>
                <c:pt idx="28">
                  <c:v>816.79354726720862</c:v>
                </c:pt>
                <c:pt idx="29">
                  <c:v>819.04724627436872</c:v>
                </c:pt>
                <c:pt idx="30">
                  <c:v>800.76839529710878</c:v>
                </c:pt>
                <c:pt idx="31">
                  <c:v>801.44763932268097</c:v>
                </c:pt>
                <c:pt idx="32">
                  <c:v>786.06251072738075</c:v>
                </c:pt>
                <c:pt idx="33">
                  <c:v>787.61391683550971</c:v>
                </c:pt>
                <c:pt idx="34">
                  <c:v>779.98178404439886</c:v>
                </c:pt>
                <c:pt idx="35">
                  <c:v>761.67504002728163</c:v>
                </c:pt>
                <c:pt idx="36">
                  <c:v>758.1510586182734</c:v>
                </c:pt>
                <c:pt idx="37">
                  <c:v>754.75081093332358</c:v>
                </c:pt>
                <c:pt idx="38">
                  <c:v>755.42945459227872</c:v>
                </c:pt>
                <c:pt idx="39">
                  <c:v>745.50568978534864</c:v>
                </c:pt>
                <c:pt idx="40">
                  <c:v>743.03928971239475</c:v>
                </c:pt>
                <c:pt idx="41">
                  <c:v>737.53143040973737</c:v>
                </c:pt>
                <c:pt idx="42">
                  <c:v>730.06232589573062</c:v>
                </c:pt>
                <c:pt idx="43">
                  <c:v>728.38739026196527</c:v>
                </c:pt>
                <c:pt idx="44">
                  <c:v>723.95052288538261</c:v>
                </c:pt>
                <c:pt idx="45">
                  <c:v>721.38217816952988</c:v>
                </c:pt>
              </c:numCache>
            </c:numRef>
          </c:val>
          <c:smooth val="0"/>
          <c:extLst xmlns:c16r2="http://schemas.microsoft.com/office/drawing/2015/06/chart">
            <c:ext xmlns:c16="http://schemas.microsoft.com/office/drawing/2014/chart" uri="{C3380CC4-5D6E-409C-BE32-E72D297353CC}">
              <c16:uniqueId val="{00000004-800B-408F-9F6A-5D2D051B86DE}"/>
            </c:ext>
          </c:extLst>
        </c:ser>
        <c:dLbls>
          <c:showLegendKey val="0"/>
          <c:showVal val="0"/>
          <c:showCatName val="0"/>
          <c:showSerName val="0"/>
          <c:showPercent val="0"/>
          <c:showBubbleSize val="0"/>
        </c:dLbls>
        <c:marker val="1"/>
        <c:smooth val="0"/>
        <c:axId val="159085696"/>
        <c:axId val="159087232"/>
      </c:lineChart>
      <c:dateAx>
        <c:axId val="159085696"/>
        <c:scaling>
          <c:orientation val="minMax"/>
        </c:scaling>
        <c:delete val="0"/>
        <c:axPos val="b"/>
        <c:numFmt formatCode="yyyy" sourceLinked="1"/>
        <c:majorTickMark val="out"/>
        <c:minorTickMark val="out"/>
        <c:tickLblPos val="nextTo"/>
        <c:txPr>
          <a:bodyPr rot="0" vert="horz"/>
          <a:lstStyle/>
          <a:p>
            <a:pPr>
              <a:defRPr/>
            </a:pPr>
            <a:endParaRPr lang="en-US"/>
          </a:p>
        </c:txPr>
        <c:crossAx val="159087232"/>
        <c:crosses val="autoZero"/>
        <c:auto val="1"/>
        <c:lblOffset val="100"/>
        <c:baseTimeUnit val="years"/>
        <c:majorUnit val="5"/>
        <c:minorUnit val="5"/>
        <c:minorTimeUnit val="years"/>
      </c:dateAx>
      <c:valAx>
        <c:axId val="159087232"/>
        <c:scaling>
          <c:orientation val="minMax"/>
          <c:min val="250"/>
        </c:scaling>
        <c:delete val="0"/>
        <c:axPos val="l"/>
        <c:majorGridlines>
          <c:spPr>
            <a:ln>
              <a:solidFill>
                <a:sysClr val="window" lastClr="FFFFFF">
                  <a:lumMod val="75000"/>
                </a:sysClr>
              </a:solidFill>
            </a:ln>
          </c:spPr>
        </c:majorGridlines>
        <c:title>
          <c:tx>
            <c:rich>
              <a:bodyPr rot="-5400000" vert="horz"/>
              <a:lstStyle/>
              <a:p>
                <a:pPr>
                  <a:defRPr/>
                </a:pPr>
                <a:r>
                  <a:rPr lang="en-US"/>
                  <a:t>TWh</a:t>
                </a:r>
              </a:p>
            </c:rich>
          </c:tx>
          <c:overlay val="0"/>
        </c:title>
        <c:numFmt formatCode="0" sourceLinked="0"/>
        <c:majorTickMark val="out"/>
        <c:minorTickMark val="none"/>
        <c:tickLblPos val="nextTo"/>
        <c:crossAx val="159085696"/>
        <c:crosses val="autoZero"/>
        <c:crossBetween val="between"/>
      </c:valAx>
    </c:plotArea>
    <c:legend>
      <c:legendPos val="b"/>
      <c:layout>
        <c:manualLayout>
          <c:xMode val="edge"/>
          <c:yMode val="edge"/>
          <c:x val="2.6797934436850163E-2"/>
          <c:y val="0.93812248468941384"/>
          <c:w val="0.94283457717298358"/>
          <c:h val="6.1877515310586176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5696769202338197"/>
          <c:h val="0.78131519923645909"/>
        </c:manualLayout>
      </c:layout>
      <c:lineChart>
        <c:grouping val="standard"/>
        <c:varyColors val="0"/>
        <c:ser>
          <c:idx val="1"/>
          <c:order val="0"/>
          <c:tx>
            <c:strRef>
              <c:f>'GD2'!$N$8</c:f>
              <c:strCache>
                <c:ptCount val="1"/>
                <c:pt idx="0">
                  <c:v>History</c:v>
                </c:pt>
              </c:strCache>
            </c:strRef>
          </c:tx>
          <c:spPr>
            <a:ln>
              <a:solidFill>
                <a:sysClr val="windowText" lastClr="000000"/>
              </a:solidFill>
            </a:ln>
          </c:spPr>
          <c:marker>
            <c:symbol val="none"/>
          </c:marker>
          <c:cat>
            <c:numRef>
              <c:f>'GD2'!$O$7:$BH$7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'GD2'!$O$8:$BH$8</c:f>
              <c:numCache>
                <c:formatCode>#,##0</c:formatCode>
                <c:ptCount val="46"/>
                <c:pt idx="0">
                  <c:v>966.20685024499187</c:v>
                </c:pt>
                <c:pt idx="1">
                  <c:v>912.43073871506544</c:v>
                </c:pt>
                <c:pt idx="2">
                  <c:v>945.63873521682422</c:v>
                </c:pt>
                <c:pt idx="3">
                  <c:v>949.17248773316521</c:v>
                </c:pt>
                <c:pt idx="4">
                  <c:v>899.61858361437828</c:v>
                </c:pt>
                <c:pt idx="5">
                  <c:v>932.32910518650442</c:v>
                </c:pt>
                <c:pt idx="6">
                  <c:v>845.09157967424926</c:v>
                </c:pt>
                <c:pt idx="7">
                  <c:v>759.0227192031864</c:v>
                </c:pt>
                <c:pt idx="8">
                  <c:v>741.730317449616</c:v>
                </c:pt>
                <c:pt idx="9">
                  <c:v>731.60196190242868</c:v>
                </c:pt>
                <c:pt idx="10">
                  <c:v>724.600265165059</c:v>
                </c:pt>
                <c:pt idx="11">
                  <c:v>816.21104914897955</c:v>
                </c:pt>
                <c:pt idx="12">
                  <c:v>809.697491969</c:v>
                </c:pt>
              </c:numCache>
            </c:numRef>
          </c:val>
          <c:smooth val="0"/>
          <c:extLst xmlns:c16r2="http://schemas.microsoft.com/office/drawing/2015/06/chart">
            <c:ext xmlns:c16="http://schemas.microsoft.com/office/drawing/2014/chart" uri="{C3380CC4-5D6E-409C-BE32-E72D297353CC}">
              <c16:uniqueId val="{00000004-C431-466E-B680-8B61A21F94D2}"/>
            </c:ext>
          </c:extLst>
        </c:ser>
        <c:ser>
          <c:idx val="2"/>
          <c:order val="1"/>
          <c:tx>
            <c:strRef>
              <c:f>'GD2'!$N$9</c:f>
              <c:strCache>
                <c:ptCount val="1"/>
                <c:pt idx="0">
                  <c:v>Community Renewables</c:v>
                </c:pt>
              </c:strCache>
            </c:strRef>
          </c:tx>
          <c:spPr>
            <a:ln>
              <a:solidFill>
                <a:srgbClr val="E64097"/>
              </a:solidFill>
            </a:ln>
          </c:spPr>
          <c:marker>
            <c:symbol val="none"/>
          </c:marker>
          <c:cat>
            <c:numRef>
              <c:f>'GD2'!$O$7:$BH$7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'GD2'!$O$9:$BH$9</c:f>
              <c:numCache>
                <c:formatCode>#,##0</c:formatCode>
                <c:ptCount val="46"/>
                <c:pt idx="12">
                  <c:v>809.697491969</c:v>
                </c:pt>
                <c:pt idx="13">
                  <c:v>767.70518088133701</c:v>
                </c:pt>
                <c:pt idx="14">
                  <c:v>727.87567723589734</c:v>
                </c:pt>
                <c:pt idx="15">
                  <c:v>685.31863817969224</c:v>
                </c:pt>
                <c:pt idx="16">
                  <c:v>659.78283575579633</c:v>
                </c:pt>
                <c:pt idx="17">
                  <c:v>633.96691254367545</c:v>
                </c:pt>
                <c:pt idx="18">
                  <c:v>622.32040999202911</c:v>
                </c:pt>
                <c:pt idx="19">
                  <c:v>603.61128991927217</c:v>
                </c:pt>
                <c:pt idx="20">
                  <c:v>579.40812703519373</c:v>
                </c:pt>
                <c:pt idx="21">
                  <c:v>547.33530109862795</c:v>
                </c:pt>
                <c:pt idx="22">
                  <c:v>528.7034376854441</c:v>
                </c:pt>
                <c:pt idx="23">
                  <c:v>515.96235511326893</c:v>
                </c:pt>
                <c:pt idx="24">
                  <c:v>497.20754962819444</c:v>
                </c:pt>
                <c:pt idx="25">
                  <c:v>487.290574286999</c:v>
                </c:pt>
                <c:pt idx="26">
                  <c:v>479.78480126767977</c:v>
                </c:pt>
                <c:pt idx="27">
                  <c:v>453.11452732909993</c:v>
                </c:pt>
                <c:pt idx="28">
                  <c:v>440.76791083855647</c:v>
                </c:pt>
                <c:pt idx="29">
                  <c:v>424.64488675221577</c:v>
                </c:pt>
                <c:pt idx="30">
                  <c:v>411.8809266888648</c:v>
                </c:pt>
                <c:pt idx="31">
                  <c:v>401.15027206579748</c:v>
                </c:pt>
                <c:pt idx="32">
                  <c:v>389.87181585359832</c:v>
                </c:pt>
                <c:pt idx="33">
                  <c:v>380.52674754530472</c:v>
                </c:pt>
                <c:pt idx="34">
                  <c:v>370.84248939269946</c:v>
                </c:pt>
                <c:pt idx="35">
                  <c:v>359.3027817052037</c:v>
                </c:pt>
                <c:pt idx="36">
                  <c:v>350.58940906119938</c:v>
                </c:pt>
                <c:pt idx="37">
                  <c:v>341.70642934149407</c:v>
                </c:pt>
                <c:pt idx="38">
                  <c:v>333.28021174357667</c:v>
                </c:pt>
                <c:pt idx="39">
                  <c:v>319.71942108828551</c:v>
                </c:pt>
                <c:pt idx="40">
                  <c:v>309.23146190944584</c:v>
                </c:pt>
                <c:pt idx="41">
                  <c:v>299.24612337150126</c:v>
                </c:pt>
                <c:pt idx="42">
                  <c:v>283.97472330619274</c:v>
                </c:pt>
                <c:pt idx="43">
                  <c:v>270.94570243754021</c:v>
                </c:pt>
                <c:pt idx="44">
                  <c:v>258.12549254928797</c:v>
                </c:pt>
                <c:pt idx="45">
                  <c:v>243.57338714087604</c:v>
                </c:pt>
              </c:numCache>
            </c:numRef>
          </c:val>
          <c:smooth val="0"/>
          <c:extLst xmlns:c16r2="http://schemas.microsoft.com/office/drawing/2015/06/chart">
            <c:ext xmlns:c16="http://schemas.microsoft.com/office/drawing/2014/chart" uri="{C3380CC4-5D6E-409C-BE32-E72D297353CC}">
              <c16:uniqueId val="{00000000-C431-466E-B680-8B61A21F94D2}"/>
            </c:ext>
          </c:extLst>
        </c:ser>
        <c:ser>
          <c:idx val="3"/>
          <c:order val="2"/>
          <c:tx>
            <c:strRef>
              <c:f>'GD2'!$N$10</c:f>
              <c:strCache>
                <c:ptCount val="1"/>
                <c:pt idx="0">
                  <c:v>Two Degrees</c:v>
                </c:pt>
              </c:strCache>
            </c:strRef>
          </c:tx>
          <c:spPr>
            <a:ln>
              <a:solidFill>
                <a:srgbClr val="78A22F"/>
              </a:solidFill>
            </a:ln>
          </c:spPr>
          <c:marker>
            <c:symbol val="none"/>
          </c:marker>
          <c:cat>
            <c:numRef>
              <c:f>'GD2'!$O$7:$BH$7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'GD2'!$O$10:$BH$10</c:f>
              <c:numCache>
                <c:formatCode>#,##0</c:formatCode>
                <c:ptCount val="46"/>
                <c:pt idx="12">
                  <c:v>809.697491969</c:v>
                </c:pt>
                <c:pt idx="13">
                  <c:v>769.78068322542799</c:v>
                </c:pt>
                <c:pt idx="14">
                  <c:v>726.04731928942977</c:v>
                </c:pt>
                <c:pt idx="15">
                  <c:v>686.14970256066522</c:v>
                </c:pt>
                <c:pt idx="16">
                  <c:v>644.00769619228549</c:v>
                </c:pt>
                <c:pt idx="17">
                  <c:v>623.04220028759153</c:v>
                </c:pt>
                <c:pt idx="18">
                  <c:v>607.72864201628374</c:v>
                </c:pt>
                <c:pt idx="19">
                  <c:v>597.40283229761644</c:v>
                </c:pt>
                <c:pt idx="20">
                  <c:v>584.57945355100321</c:v>
                </c:pt>
                <c:pt idx="21">
                  <c:v>556.78913880453138</c:v>
                </c:pt>
                <c:pt idx="22">
                  <c:v>547.14488821672853</c:v>
                </c:pt>
                <c:pt idx="23">
                  <c:v>515.94682061712513</c:v>
                </c:pt>
                <c:pt idx="24">
                  <c:v>503.75505568889764</c:v>
                </c:pt>
                <c:pt idx="25">
                  <c:v>505.57739041111722</c:v>
                </c:pt>
                <c:pt idx="26">
                  <c:v>504.68381675924871</c:v>
                </c:pt>
                <c:pt idx="27">
                  <c:v>505.36266872860858</c:v>
                </c:pt>
                <c:pt idx="28">
                  <c:v>503.5509363780871</c:v>
                </c:pt>
                <c:pt idx="29">
                  <c:v>506.25259034102237</c:v>
                </c:pt>
                <c:pt idx="30">
                  <c:v>506.45238086548119</c:v>
                </c:pt>
                <c:pt idx="31">
                  <c:v>507.90873743046529</c:v>
                </c:pt>
                <c:pt idx="32">
                  <c:v>512.93452698386648</c:v>
                </c:pt>
                <c:pt idx="33">
                  <c:v>514.80509148766839</c:v>
                </c:pt>
                <c:pt idx="34">
                  <c:v>519.20304849808429</c:v>
                </c:pt>
                <c:pt idx="35">
                  <c:v>522.91656350320636</c:v>
                </c:pt>
                <c:pt idx="36">
                  <c:v>530.46824787624314</c:v>
                </c:pt>
                <c:pt idx="37">
                  <c:v>538.19709143431385</c:v>
                </c:pt>
                <c:pt idx="38">
                  <c:v>550.26987641973687</c:v>
                </c:pt>
                <c:pt idx="39">
                  <c:v>557.52294037589945</c:v>
                </c:pt>
                <c:pt idx="40">
                  <c:v>565.19903003049092</c:v>
                </c:pt>
                <c:pt idx="41">
                  <c:v>569.47095136976293</c:v>
                </c:pt>
                <c:pt idx="42">
                  <c:v>568.44447814618479</c:v>
                </c:pt>
                <c:pt idx="43">
                  <c:v>571.01147377402174</c:v>
                </c:pt>
                <c:pt idx="44">
                  <c:v>568.89190773386304</c:v>
                </c:pt>
                <c:pt idx="45">
                  <c:v>565.49885756552339</c:v>
                </c:pt>
              </c:numCache>
            </c:numRef>
          </c:val>
          <c:smooth val="0"/>
          <c:extLst xmlns:c16r2="http://schemas.microsoft.com/office/drawing/2015/06/chart">
            <c:ext xmlns:c16="http://schemas.microsoft.com/office/drawing/2014/chart" uri="{C3380CC4-5D6E-409C-BE32-E72D297353CC}">
              <c16:uniqueId val="{00000001-C431-466E-B680-8B61A21F94D2}"/>
            </c:ext>
          </c:extLst>
        </c:ser>
        <c:ser>
          <c:idx val="4"/>
          <c:order val="3"/>
          <c:tx>
            <c:strRef>
              <c:f>'GD2'!$N$11</c:f>
              <c:strCache>
                <c:ptCount val="1"/>
                <c:pt idx="0">
                  <c:v>Steady Progression</c:v>
                </c:pt>
              </c:strCache>
            </c:strRef>
          </c:tx>
          <c:spPr>
            <a:ln>
              <a:solidFill>
                <a:srgbClr val="FFC222"/>
              </a:solidFill>
            </a:ln>
          </c:spPr>
          <c:marker>
            <c:symbol val="none"/>
          </c:marker>
          <c:cat>
            <c:numRef>
              <c:f>'GD2'!$O$7:$BH$7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'GD2'!$O$11:$BH$11</c:f>
              <c:numCache>
                <c:formatCode>#,##0</c:formatCode>
                <c:ptCount val="46"/>
                <c:pt idx="12">
                  <c:v>809.697491969</c:v>
                </c:pt>
                <c:pt idx="13">
                  <c:v>779.93559215337825</c:v>
                </c:pt>
                <c:pt idx="14">
                  <c:v>762.19646403259367</c:v>
                </c:pt>
                <c:pt idx="15">
                  <c:v>742.00089796913846</c:v>
                </c:pt>
                <c:pt idx="16">
                  <c:v>723.91701600472095</c:v>
                </c:pt>
                <c:pt idx="17">
                  <c:v>694.09118590836317</c:v>
                </c:pt>
                <c:pt idx="18">
                  <c:v>704.10338913354315</c:v>
                </c:pt>
                <c:pt idx="19">
                  <c:v>687.49179285749926</c:v>
                </c:pt>
                <c:pt idx="20">
                  <c:v>678.13205965526913</c:v>
                </c:pt>
                <c:pt idx="21">
                  <c:v>665.09084738933302</c:v>
                </c:pt>
                <c:pt idx="22">
                  <c:v>660.60621174092057</c:v>
                </c:pt>
                <c:pt idx="23">
                  <c:v>662.68726070183902</c:v>
                </c:pt>
                <c:pt idx="24">
                  <c:v>658.63963384145052</c:v>
                </c:pt>
                <c:pt idx="25">
                  <c:v>671.23175948195967</c:v>
                </c:pt>
                <c:pt idx="26">
                  <c:v>655.01849217611891</c:v>
                </c:pt>
                <c:pt idx="27">
                  <c:v>631.45509772032517</c:v>
                </c:pt>
                <c:pt idx="28">
                  <c:v>617.17185847502219</c:v>
                </c:pt>
                <c:pt idx="29">
                  <c:v>606.41294890726385</c:v>
                </c:pt>
                <c:pt idx="30">
                  <c:v>596.14735906170847</c:v>
                </c:pt>
                <c:pt idx="31">
                  <c:v>592.06136769990587</c:v>
                </c:pt>
                <c:pt idx="32">
                  <c:v>585.69448324509472</c:v>
                </c:pt>
                <c:pt idx="33">
                  <c:v>576.68918138804611</c:v>
                </c:pt>
                <c:pt idx="34">
                  <c:v>581.45197167865433</c:v>
                </c:pt>
                <c:pt idx="35">
                  <c:v>577.57862794812866</c:v>
                </c:pt>
                <c:pt idx="36">
                  <c:v>593.99913024969396</c:v>
                </c:pt>
                <c:pt idx="37">
                  <c:v>590.93836553253584</c:v>
                </c:pt>
                <c:pt idx="38">
                  <c:v>602.65954402173679</c:v>
                </c:pt>
                <c:pt idx="39">
                  <c:v>600.54143942764142</c:v>
                </c:pt>
                <c:pt idx="40">
                  <c:v>613.89694612818266</c:v>
                </c:pt>
                <c:pt idx="41">
                  <c:v>616.35204032708509</c:v>
                </c:pt>
                <c:pt idx="42">
                  <c:v>625.10353730046097</c:v>
                </c:pt>
                <c:pt idx="43">
                  <c:v>632.63241323612669</c:v>
                </c:pt>
                <c:pt idx="44">
                  <c:v>633.15868317255422</c:v>
                </c:pt>
                <c:pt idx="45">
                  <c:v>638.20605669724796</c:v>
                </c:pt>
              </c:numCache>
            </c:numRef>
          </c:val>
          <c:smooth val="0"/>
          <c:extLst xmlns:c16r2="http://schemas.microsoft.com/office/drawing/2015/06/chart">
            <c:ext xmlns:c16="http://schemas.microsoft.com/office/drawing/2014/chart" uri="{C3380CC4-5D6E-409C-BE32-E72D297353CC}">
              <c16:uniqueId val="{00000002-C431-466E-B680-8B61A21F94D2}"/>
            </c:ext>
          </c:extLst>
        </c:ser>
        <c:ser>
          <c:idx val="0"/>
          <c:order val="4"/>
          <c:tx>
            <c:strRef>
              <c:f>'GD2'!$N$12</c:f>
              <c:strCache>
                <c:ptCount val="1"/>
                <c:pt idx="0">
                  <c:v>Consumer Evolution</c:v>
                </c:pt>
              </c:strCache>
            </c:strRef>
          </c:tx>
          <c:spPr>
            <a:ln>
              <a:solidFill>
                <a:srgbClr val="1D1160"/>
              </a:solidFill>
            </a:ln>
          </c:spPr>
          <c:marker>
            <c:symbol val="none"/>
          </c:marker>
          <c:cat>
            <c:numRef>
              <c:f>'GD2'!$O$7:$BH$7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'GD2'!$O$12:$BH$12</c:f>
              <c:numCache>
                <c:formatCode>#,##0</c:formatCode>
                <c:ptCount val="46"/>
                <c:pt idx="12">
                  <c:v>809.697491969</c:v>
                </c:pt>
                <c:pt idx="13">
                  <c:v>778.22936792013002</c:v>
                </c:pt>
                <c:pt idx="14">
                  <c:v>774.39158916211943</c:v>
                </c:pt>
                <c:pt idx="15">
                  <c:v>740.9297568627062</c:v>
                </c:pt>
                <c:pt idx="16">
                  <c:v>688.2926803631417</c:v>
                </c:pt>
                <c:pt idx="17">
                  <c:v>689.64225428359327</c:v>
                </c:pt>
                <c:pt idx="18">
                  <c:v>690.34024516935438</c:v>
                </c:pt>
                <c:pt idx="19">
                  <c:v>715.31102438629136</c:v>
                </c:pt>
                <c:pt idx="20">
                  <c:v>689.12623755228606</c:v>
                </c:pt>
                <c:pt idx="21">
                  <c:v>678.14565348074075</c:v>
                </c:pt>
                <c:pt idx="22">
                  <c:v>679.3276304022537</c:v>
                </c:pt>
                <c:pt idx="23">
                  <c:v>678.2405464632119</c:v>
                </c:pt>
                <c:pt idx="24">
                  <c:v>664.17457131411561</c:v>
                </c:pt>
                <c:pt idx="25">
                  <c:v>699.50807265158971</c:v>
                </c:pt>
                <c:pt idx="26">
                  <c:v>697.47936878792757</c:v>
                </c:pt>
                <c:pt idx="27">
                  <c:v>680.54872984327585</c:v>
                </c:pt>
                <c:pt idx="28">
                  <c:v>645.12487360979014</c:v>
                </c:pt>
                <c:pt idx="29">
                  <c:v>640.41684089239527</c:v>
                </c:pt>
                <c:pt idx="30">
                  <c:v>614.80811414709274</c:v>
                </c:pt>
                <c:pt idx="31">
                  <c:v>602.02122621965577</c:v>
                </c:pt>
                <c:pt idx="32">
                  <c:v>586.57899197717472</c:v>
                </c:pt>
                <c:pt idx="33">
                  <c:v>588.23506227098642</c:v>
                </c:pt>
                <c:pt idx="34">
                  <c:v>580.86608574955528</c:v>
                </c:pt>
                <c:pt idx="35">
                  <c:v>568.29036304262695</c:v>
                </c:pt>
                <c:pt idx="36">
                  <c:v>571.89914259072646</c:v>
                </c:pt>
                <c:pt idx="37">
                  <c:v>568.91165312973794</c:v>
                </c:pt>
                <c:pt idx="38">
                  <c:v>571.11364212329704</c:v>
                </c:pt>
                <c:pt idx="39">
                  <c:v>564.58118025644603</c:v>
                </c:pt>
                <c:pt idx="40">
                  <c:v>563.33015180150085</c:v>
                </c:pt>
                <c:pt idx="41">
                  <c:v>561.60029313829534</c:v>
                </c:pt>
                <c:pt idx="42">
                  <c:v>554.66234057551253</c:v>
                </c:pt>
                <c:pt idx="43">
                  <c:v>553.52349707825692</c:v>
                </c:pt>
                <c:pt idx="44">
                  <c:v>549.66213075017959</c:v>
                </c:pt>
                <c:pt idx="45">
                  <c:v>547.68702692585782</c:v>
                </c:pt>
              </c:numCache>
            </c:numRef>
          </c:val>
          <c:smooth val="0"/>
          <c:extLst xmlns:c16r2="http://schemas.microsoft.com/office/drawing/2015/06/chart">
            <c:ext xmlns:c16="http://schemas.microsoft.com/office/drawing/2014/chart" uri="{C3380CC4-5D6E-409C-BE32-E72D297353CC}">
              <c16:uniqueId val="{00000003-C431-466E-B680-8B61A21F94D2}"/>
            </c:ext>
          </c:extLst>
        </c:ser>
        <c:dLbls>
          <c:showLegendKey val="0"/>
          <c:showVal val="0"/>
          <c:showCatName val="0"/>
          <c:showSerName val="0"/>
          <c:showPercent val="0"/>
          <c:showBubbleSize val="0"/>
        </c:dLbls>
        <c:marker val="1"/>
        <c:smooth val="0"/>
        <c:axId val="159003008"/>
        <c:axId val="159004544"/>
      </c:lineChart>
      <c:dateAx>
        <c:axId val="159003008"/>
        <c:scaling>
          <c:orientation val="minMax"/>
        </c:scaling>
        <c:delete val="0"/>
        <c:axPos val="b"/>
        <c:numFmt formatCode="yyyy" sourceLinked="1"/>
        <c:majorTickMark val="out"/>
        <c:minorTickMark val="none"/>
        <c:tickLblPos val="nextTo"/>
        <c:txPr>
          <a:bodyPr rot="0" vert="horz"/>
          <a:lstStyle/>
          <a:p>
            <a:pPr>
              <a:defRPr/>
            </a:pPr>
            <a:endParaRPr lang="en-US"/>
          </a:p>
        </c:txPr>
        <c:crossAx val="159004544"/>
        <c:crosses val="autoZero"/>
        <c:auto val="1"/>
        <c:lblOffset val="100"/>
        <c:baseTimeUnit val="years"/>
        <c:majorUnit val="5"/>
        <c:minorUnit val="5"/>
        <c:minorTimeUnit val="years"/>
      </c:dateAx>
      <c:valAx>
        <c:axId val="159004544"/>
        <c:scaling>
          <c:orientation val="minMax"/>
          <c:min val="200"/>
        </c:scaling>
        <c:delete val="0"/>
        <c:axPos val="l"/>
        <c:majorGridlines>
          <c:spPr>
            <a:ln>
              <a:solidFill>
                <a:sysClr val="window" lastClr="FFFFFF">
                  <a:lumMod val="75000"/>
                </a:sysClr>
              </a:solidFill>
            </a:ln>
          </c:spPr>
        </c:majorGridlines>
        <c:title>
          <c:tx>
            <c:rich>
              <a:bodyPr rot="-5400000" vert="horz"/>
              <a:lstStyle/>
              <a:p>
                <a:pPr>
                  <a:defRPr/>
                </a:pPr>
                <a:r>
                  <a:rPr lang="en-US"/>
                  <a:t>Annual gas demand excl interconnector exports, excl shrinkage, (TWh)</a:t>
                </a:r>
              </a:p>
            </c:rich>
          </c:tx>
          <c:overlay val="0"/>
        </c:title>
        <c:numFmt formatCode="0" sourceLinked="0"/>
        <c:majorTickMark val="out"/>
        <c:minorTickMark val="none"/>
        <c:tickLblPos val="nextTo"/>
        <c:crossAx val="159003008"/>
        <c:crosses val="autoZero"/>
        <c:crossBetween val="between"/>
      </c:valAx>
    </c:plotArea>
    <c:legend>
      <c:legendPos val="b"/>
      <c:layout>
        <c:manualLayout>
          <c:xMode val="edge"/>
          <c:yMode val="edge"/>
          <c:x val="2.8582711413508228E-2"/>
          <c:y val="0.91610588745083676"/>
          <c:w val="0.97141732461214603"/>
          <c:h val="5.3413265735818991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5696769202338197"/>
          <c:h val="0.78131519923645909"/>
        </c:manualLayout>
      </c:layout>
      <c:lineChart>
        <c:grouping val="standard"/>
        <c:varyColors val="0"/>
        <c:ser>
          <c:idx val="2"/>
          <c:order val="0"/>
          <c:tx>
            <c:strRef>
              <c:f>'GD2'!$N$18</c:f>
              <c:strCache>
                <c:ptCount val="1"/>
                <c:pt idx="0">
                  <c:v>History</c:v>
                </c:pt>
              </c:strCache>
            </c:strRef>
          </c:tx>
          <c:spPr>
            <a:ln>
              <a:solidFill>
                <a:sysClr val="windowText" lastClr="000000"/>
              </a:solidFill>
            </a:ln>
          </c:spPr>
          <c:marker>
            <c:symbol val="none"/>
          </c:marker>
          <c:cat>
            <c:numRef>
              <c:f>'GD2'!$O$17:$BH$17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'GD2'!$O$18:$BH$18</c:f>
              <c:numCache>
                <c:formatCode>#,##0</c:formatCode>
                <c:ptCount val="46"/>
                <c:pt idx="0">
                  <c:v>977.90458192200981</c:v>
                </c:pt>
                <c:pt idx="1">
                  <c:v>923.29073676553674</c:v>
                </c:pt>
                <c:pt idx="2">
                  <c:v>954.90220786088946</c:v>
                </c:pt>
                <c:pt idx="3">
                  <c:v>959.16199367966522</c:v>
                </c:pt>
                <c:pt idx="4">
                  <c:v>911.52540944387829</c:v>
                </c:pt>
                <c:pt idx="5">
                  <c:v>946.31512275475438</c:v>
                </c:pt>
                <c:pt idx="6">
                  <c:v>854.81459249924922</c:v>
                </c:pt>
                <c:pt idx="7">
                  <c:v>766.67706682093649</c:v>
                </c:pt>
                <c:pt idx="8">
                  <c:v>749.32778169161622</c:v>
                </c:pt>
                <c:pt idx="9">
                  <c:v>738.3939974114287</c:v>
                </c:pt>
                <c:pt idx="10">
                  <c:v>731.582222046168</c:v>
                </c:pt>
                <c:pt idx="11">
                  <c:v>823.15222440293951</c:v>
                </c:pt>
                <c:pt idx="12">
                  <c:v>815.7566554360094</c:v>
                </c:pt>
              </c:numCache>
            </c:numRef>
          </c:val>
          <c:smooth val="0"/>
          <c:extLst xmlns:c16r2="http://schemas.microsoft.com/office/drawing/2015/06/chart">
            <c:ext xmlns:c16="http://schemas.microsoft.com/office/drawing/2014/chart" uri="{C3380CC4-5D6E-409C-BE32-E72D297353CC}">
              <c16:uniqueId val="{00000000-C431-466E-B680-8B61A21F94D2}"/>
            </c:ext>
          </c:extLst>
        </c:ser>
        <c:ser>
          <c:idx val="3"/>
          <c:order val="1"/>
          <c:tx>
            <c:strRef>
              <c:f>'GD2'!$N$19</c:f>
              <c:strCache>
                <c:ptCount val="1"/>
                <c:pt idx="0">
                  <c:v>Community Renewables</c:v>
                </c:pt>
              </c:strCache>
            </c:strRef>
          </c:tx>
          <c:spPr>
            <a:ln>
              <a:solidFill>
                <a:srgbClr val="E64097"/>
              </a:solidFill>
            </a:ln>
          </c:spPr>
          <c:marker>
            <c:symbol val="none"/>
          </c:marker>
          <c:cat>
            <c:numRef>
              <c:f>'GD2'!$O$17:$BH$17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'GD2'!$O$19:$BH$19</c:f>
              <c:numCache>
                <c:formatCode>#,##0</c:formatCode>
                <c:ptCount val="46"/>
                <c:pt idx="12">
                  <c:v>815.7566554360094</c:v>
                </c:pt>
                <c:pt idx="13">
                  <c:v>773.84336368197273</c:v>
                </c:pt>
                <c:pt idx="14">
                  <c:v>733.75486607837024</c:v>
                </c:pt>
                <c:pt idx="15">
                  <c:v>690.99146710965965</c:v>
                </c:pt>
                <c:pt idx="16">
                  <c:v>665.32505674345634</c:v>
                </c:pt>
                <c:pt idx="17">
                  <c:v>639.37710478667293</c:v>
                </c:pt>
                <c:pt idx="18">
                  <c:v>627.67543397427585</c:v>
                </c:pt>
                <c:pt idx="19">
                  <c:v>608.89042383888864</c:v>
                </c:pt>
                <c:pt idx="20">
                  <c:v>584.57222102039805</c:v>
                </c:pt>
                <c:pt idx="21">
                  <c:v>552.34148686573531</c:v>
                </c:pt>
                <c:pt idx="22">
                  <c:v>533.60277596056073</c:v>
                </c:pt>
                <c:pt idx="23">
                  <c:v>520.77432283048813</c:v>
                </c:pt>
                <c:pt idx="24">
                  <c:v>501.90865638043158</c:v>
                </c:pt>
                <c:pt idx="25">
                  <c:v>491.9092120484425</c:v>
                </c:pt>
                <c:pt idx="26">
                  <c:v>484.31478893256286</c:v>
                </c:pt>
                <c:pt idx="27">
                  <c:v>457.50575309591164</c:v>
                </c:pt>
                <c:pt idx="28">
                  <c:v>445.06428289237124</c:v>
                </c:pt>
                <c:pt idx="29">
                  <c:v>428.83892221074615</c:v>
                </c:pt>
                <c:pt idx="30">
                  <c:v>415.98284933252688</c:v>
                </c:pt>
                <c:pt idx="31">
                  <c:v>405.16430848368708</c:v>
                </c:pt>
                <c:pt idx="32">
                  <c:v>393.7840023239761</c:v>
                </c:pt>
                <c:pt idx="33">
                  <c:v>384.35751617175407</c:v>
                </c:pt>
                <c:pt idx="34">
                  <c:v>374.5733622977445</c:v>
                </c:pt>
                <c:pt idx="35">
                  <c:v>362.94268468223731</c:v>
                </c:pt>
                <c:pt idx="36">
                  <c:v>354.14518213842297</c:v>
                </c:pt>
                <c:pt idx="37">
                  <c:v>345.18267084766728</c:v>
                </c:pt>
                <c:pt idx="38">
                  <c:v>336.67544430229782</c:v>
                </c:pt>
                <c:pt idx="39">
                  <c:v>323.0152476815345</c:v>
                </c:pt>
                <c:pt idx="40">
                  <c:v>312.43766359875872</c:v>
                </c:pt>
                <c:pt idx="41">
                  <c:v>302.36506614583755</c:v>
                </c:pt>
                <c:pt idx="42">
                  <c:v>286.99749686425122</c:v>
                </c:pt>
                <c:pt idx="43">
                  <c:v>273.88032862404839</c:v>
                </c:pt>
                <c:pt idx="44">
                  <c:v>260.97265419066184</c:v>
                </c:pt>
                <c:pt idx="45">
                  <c:v>246.33332136240136</c:v>
                </c:pt>
              </c:numCache>
            </c:numRef>
          </c:val>
          <c:smooth val="0"/>
          <c:extLst xmlns:c16r2="http://schemas.microsoft.com/office/drawing/2015/06/chart">
            <c:ext xmlns:c16="http://schemas.microsoft.com/office/drawing/2014/chart" uri="{C3380CC4-5D6E-409C-BE32-E72D297353CC}">
              <c16:uniqueId val="{00000001-C431-466E-B680-8B61A21F94D2}"/>
            </c:ext>
          </c:extLst>
        </c:ser>
        <c:ser>
          <c:idx val="4"/>
          <c:order val="2"/>
          <c:tx>
            <c:strRef>
              <c:f>'GD2'!$N$20</c:f>
              <c:strCache>
                <c:ptCount val="1"/>
                <c:pt idx="0">
                  <c:v>Two Degrees</c:v>
                </c:pt>
              </c:strCache>
            </c:strRef>
          </c:tx>
          <c:spPr>
            <a:ln>
              <a:solidFill>
                <a:srgbClr val="78A22F"/>
              </a:solidFill>
            </a:ln>
          </c:spPr>
          <c:marker>
            <c:symbol val="none"/>
          </c:marker>
          <c:cat>
            <c:numRef>
              <c:f>'GD2'!$O$17:$BH$17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'GD2'!$O$20:$BH$20</c:f>
              <c:numCache>
                <c:formatCode>#,##0</c:formatCode>
                <c:ptCount val="46"/>
                <c:pt idx="12">
                  <c:v>815.7566554360094</c:v>
                </c:pt>
                <c:pt idx="13">
                  <c:v>775.92831184780368</c:v>
                </c:pt>
                <c:pt idx="14">
                  <c:v>731.90672530007134</c:v>
                </c:pt>
                <c:pt idx="15">
                  <c:v>691.8357164470309</c:v>
                </c:pt>
                <c:pt idx="16">
                  <c:v>649.55898540225758</c:v>
                </c:pt>
                <c:pt idx="17">
                  <c:v>628.4691265948104</c:v>
                </c:pt>
                <c:pt idx="18">
                  <c:v>613.08635559493405</c:v>
                </c:pt>
                <c:pt idx="19">
                  <c:v>602.71257513819728</c:v>
                </c:pt>
                <c:pt idx="20">
                  <c:v>589.79492568772116</c:v>
                </c:pt>
                <c:pt idx="21">
                  <c:v>561.86219096416119</c:v>
                </c:pt>
                <c:pt idx="22">
                  <c:v>552.14395935849109</c:v>
                </c:pt>
                <c:pt idx="23">
                  <c:v>520.79166445595752</c:v>
                </c:pt>
                <c:pt idx="24">
                  <c:v>508.51066631078072</c:v>
                </c:pt>
                <c:pt idx="25">
                  <c:v>510.29618690970636</c:v>
                </c:pt>
                <c:pt idx="26">
                  <c:v>509.35507209007801</c:v>
                </c:pt>
                <c:pt idx="27">
                  <c:v>509.99385632848129</c:v>
                </c:pt>
                <c:pt idx="28">
                  <c:v>508.13181997002914</c:v>
                </c:pt>
                <c:pt idx="29">
                  <c:v>510.79940352112834</c:v>
                </c:pt>
                <c:pt idx="30">
                  <c:v>510.95882500233381</c:v>
                </c:pt>
                <c:pt idx="31">
                  <c:v>512.37358278463</c:v>
                </c:pt>
                <c:pt idx="32">
                  <c:v>517.37416697572496</c:v>
                </c:pt>
                <c:pt idx="33">
                  <c:v>519.20479337312952</c:v>
                </c:pt>
                <c:pt idx="34">
                  <c:v>523.57062388558052</c:v>
                </c:pt>
                <c:pt idx="35">
                  <c:v>527.24967431300661</c:v>
                </c:pt>
                <c:pt idx="36">
                  <c:v>534.78128098944342</c:v>
                </c:pt>
                <c:pt idx="37">
                  <c:v>542.4859799992737</c:v>
                </c:pt>
                <c:pt idx="38">
                  <c:v>554.55515572019863</c:v>
                </c:pt>
                <c:pt idx="39">
                  <c:v>561.78696644467061</c:v>
                </c:pt>
                <c:pt idx="40">
                  <c:v>569.44246499580879</c:v>
                </c:pt>
                <c:pt idx="41">
                  <c:v>573.68045176128521</c:v>
                </c:pt>
                <c:pt idx="42">
                  <c:v>572.61241053487583</c:v>
                </c:pt>
                <c:pt idx="43">
                  <c:v>575.15002331567246</c:v>
                </c:pt>
                <c:pt idx="44">
                  <c:v>572.98319985849253</c:v>
                </c:pt>
                <c:pt idx="45">
                  <c:v>569.54559580145758</c:v>
                </c:pt>
              </c:numCache>
            </c:numRef>
          </c:val>
          <c:smooth val="0"/>
          <c:extLst xmlns:c16r2="http://schemas.microsoft.com/office/drawing/2015/06/chart">
            <c:ext xmlns:c16="http://schemas.microsoft.com/office/drawing/2014/chart" uri="{C3380CC4-5D6E-409C-BE32-E72D297353CC}">
              <c16:uniqueId val="{00000002-C431-466E-B680-8B61A21F94D2}"/>
            </c:ext>
          </c:extLst>
        </c:ser>
        <c:ser>
          <c:idx val="0"/>
          <c:order val="3"/>
          <c:tx>
            <c:strRef>
              <c:f>'GD2'!$N$21</c:f>
              <c:strCache>
                <c:ptCount val="1"/>
                <c:pt idx="0">
                  <c:v>Steady Progression</c:v>
                </c:pt>
              </c:strCache>
            </c:strRef>
          </c:tx>
          <c:spPr>
            <a:ln>
              <a:solidFill>
                <a:srgbClr val="FFC222"/>
              </a:solidFill>
            </a:ln>
          </c:spPr>
          <c:marker>
            <c:symbol val="none"/>
          </c:marker>
          <c:cat>
            <c:numRef>
              <c:f>'GD2'!$O$17:$BH$17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'GD2'!$O$21:$BH$21</c:f>
              <c:numCache>
                <c:formatCode>#,##0</c:formatCode>
                <c:ptCount val="46"/>
                <c:pt idx="12">
                  <c:v>815.7566554360094</c:v>
                </c:pt>
                <c:pt idx="13">
                  <c:v>786.12966064455986</c:v>
                </c:pt>
                <c:pt idx="14">
                  <c:v>768.23148309942167</c:v>
                </c:pt>
                <c:pt idx="15">
                  <c:v>747.9218753039147</c:v>
                </c:pt>
                <c:pt idx="16">
                  <c:v>729.74981288378945</c:v>
                </c:pt>
                <c:pt idx="17">
                  <c:v>699.79305776498313</c:v>
                </c:pt>
                <c:pt idx="18">
                  <c:v>709.84695508059622</c:v>
                </c:pt>
                <c:pt idx="19">
                  <c:v>693.16041932631515</c:v>
                </c:pt>
                <c:pt idx="20">
                  <c:v>683.7639776424046</c:v>
                </c:pt>
                <c:pt idx="21">
                  <c:v>670.6361471461596</c:v>
                </c:pt>
                <c:pt idx="22">
                  <c:v>666.10130427491163</c:v>
                </c:pt>
                <c:pt idx="23">
                  <c:v>668.15329574900727</c:v>
                </c:pt>
                <c:pt idx="24">
                  <c:v>664.05215948011028</c:v>
                </c:pt>
                <c:pt idx="25">
                  <c:v>676.64796514378031</c:v>
                </c:pt>
                <c:pt idx="26">
                  <c:v>660.30150543647073</c:v>
                </c:pt>
                <c:pt idx="27">
                  <c:v>636.59019826298527</c:v>
                </c:pt>
                <c:pt idx="28">
                  <c:v>622.25040412476017</c:v>
                </c:pt>
                <c:pt idx="29">
                  <c:v>611.4099081019159</c:v>
                </c:pt>
                <c:pt idx="30">
                  <c:v>601.06488801983392</c:v>
                </c:pt>
                <c:pt idx="31">
                  <c:v>596.92396667820071</c:v>
                </c:pt>
                <c:pt idx="32">
                  <c:v>590.48959214856336</c:v>
                </c:pt>
                <c:pt idx="33">
                  <c:v>581.3903701587376</c:v>
                </c:pt>
                <c:pt idx="34">
                  <c:v>586.10340548041597</c:v>
                </c:pt>
                <c:pt idx="35">
                  <c:v>582.17252998088168</c:v>
                </c:pt>
                <c:pt idx="36">
                  <c:v>598.60770571630849</c:v>
                </c:pt>
                <c:pt idx="37">
                  <c:v>595.46644618883738</c:v>
                </c:pt>
                <c:pt idx="38">
                  <c:v>607.18886542653775</c:v>
                </c:pt>
                <c:pt idx="39">
                  <c:v>605.0147442113356</c:v>
                </c:pt>
                <c:pt idx="40">
                  <c:v>618.3519269648466</c:v>
                </c:pt>
                <c:pt idx="41">
                  <c:v>620.76827872250988</c:v>
                </c:pt>
                <c:pt idx="42">
                  <c:v>629.49410634153946</c:v>
                </c:pt>
                <c:pt idx="43">
                  <c:v>637.01149525910057</c:v>
                </c:pt>
                <c:pt idx="44">
                  <c:v>637.46771553262306</c:v>
                </c:pt>
                <c:pt idx="45">
                  <c:v>642.50321774143197</c:v>
                </c:pt>
              </c:numCache>
            </c:numRef>
          </c:val>
          <c:smooth val="0"/>
          <c:extLst xmlns:c16r2="http://schemas.microsoft.com/office/drawing/2015/06/chart">
            <c:ext xmlns:c16="http://schemas.microsoft.com/office/drawing/2014/chart" uri="{C3380CC4-5D6E-409C-BE32-E72D297353CC}">
              <c16:uniqueId val="{00000003-C431-466E-B680-8B61A21F94D2}"/>
            </c:ext>
          </c:extLst>
        </c:ser>
        <c:ser>
          <c:idx val="1"/>
          <c:order val="4"/>
          <c:tx>
            <c:strRef>
              <c:f>'GD2'!$N$22</c:f>
              <c:strCache>
                <c:ptCount val="1"/>
                <c:pt idx="0">
                  <c:v>Consumer Evolution</c:v>
                </c:pt>
              </c:strCache>
            </c:strRef>
          </c:tx>
          <c:spPr>
            <a:ln>
              <a:solidFill>
                <a:srgbClr val="1D1160"/>
              </a:solidFill>
            </a:ln>
          </c:spPr>
          <c:marker>
            <c:symbol val="none"/>
          </c:marker>
          <c:cat>
            <c:numRef>
              <c:f>'GD2'!$O$17:$BH$17</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'GD2'!$O$22:$BH$22</c:f>
              <c:numCache>
                <c:formatCode>#,##0</c:formatCode>
                <c:ptCount val="46"/>
                <c:pt idx="12">
                  <c:v>815.7566554360094</c:v>
                </c:pt>
                <c:pt idx="13">
                  <c:v>784.41667621417696</c:v>
                </c:pt>
                <c:pt idx="14">
                  <c:v>780.47347295285874</c:v>
                </c:pt>
                <c:pt idx="15">
                  <c:v>746.85984503176724</c:v>
                </c:pt>
                <c:pt idx="16">
                  <c:v>694.0057054811939</c:v>
                </c:pt>
                <c:pt idx="17">
                  <c:v>695.35102195359366</c:v>
                </c:pt>
                <c:pt idx="18">
                  <c:v>696.03200810714713</c:v>
                </c:pt>
                <c:pt idx="19">
                  <c:v>721.08841106554553</c:v>
                </c:pt>
                <c:pt idx="20">
                  <c:v>694.75214943549247</c:v>
                </c:pt>
                <c:pt idx="21">
                  <c:v>683.69274510026514</c:v>
                </c:pt>
                <c:pt idx="22">
                  <c:v>684.84595877211018</c:v>
                </c:pt>
                <c:pt idx="23">
                  <c:v>683.72057291746921</c:v>
                </c:pt>
                <c:pt idx="24">
                  <c:v>669.57793349301699</c:v>
                </c:pt>
                <c:pt idx="25">
                  <c:v>705.01868691216293</c:v>
                </c:pt>
                <c:pt idx="26">
                  <c:v>702.94356389299367</c:v>
                </c:pt>
                <c:pt idx="27">
                  <c:v>685.92623615487219</c:v>
                </c:pt>
                <c:pt idx="28">
                  <c:v>650.35747756875514</c:v>
                </c:pt>
                <c:pt idx="29">
                  <c:v>645.61641952351761</c:v>
                </c:pt>
                <c:pt idx="30">
                  <c:v>619.89725973693123</c:v>
                </c:pt>
                <c:pt idx="31">
                  <c:v>607.07141078637119</c:v>
                </c:pt>
                <c:pt idx="32">
                  <c:v>591.52965283598621</c:v>
                </c:pt>
                <c:pt idx="33">
                  <c:v>593.15005015772579</c:v>
                </c:pt>
                <c:pt idx="34">
                  <c:v>585.71077872257263</c:v>
                </c:pt>
                <c:pt idx="35">
                  <c:v>573.02451781760033</c:v>
                </c:pt>
                <c:pt idx="36">
                  <c:v>576.57849018268814</c:v>
                </c:pt>
                <c:pt idx="37">
                  <c:v>573.5366600148277</c:v>
                </c:pt>
                <c:pt idx="38">
                  <c:v>575.69968572188156</c:v>
                </c:pt>
                <c:pt idx="39">
                  <c:v>569.08828948860867</c:v>
                </c:pt>
                <c:pt idx="40">
                  <c:v>567.78644093228888</c:v>
                </c:pt>
                <c:pt idx="41">
                  <c:v>565.9942958664127</c:v>
                </c:pt>
                <c:pt idx="42">
                  <c:v>558.99702546007882</c:v>
                </c:pt>
                <c:pt idx="43">
                  <c:v>557.82070813595067</c:v>
                </c:pt>
                <c:pt idx="44">
                  <c:v>553.91145549833027</c:v>
                </c:pt>
                <c:pt idx="45">
                  <c:v>551.90230778781074</c:v>
                </c:pt>
              </c:numCache>
            </c:numRef>
          </c:val>
          <c:smooth val="0"/>
          <c:extLst xmlns:c16r2="http://schemas.microsoft.com/office/drawing/2015/06/chart">
            <c:ext xmlns:c16="http://schemas.microsoft.com/office/drawing/2014/chart" uri="{C3380CC4-5D6E-409C-BE32-E72D297353CC}">
              <c16:uniqueId val="{00000004-C431-466E-B680-8B61A21F94D2}"/>
            </c:ext>
          </c:extLst>
        </c:ser>
        <c:dLbls>
          <c:showLegendKey val="0"/>
          <c:showVal val="0"/>
          <c:showCatName val="0"/>
          <c:showSerName val="0"/>
          <c:showPercent val="0"/>
          <c:showBubbleSize val="0"/>
        </c:dLbls>
        <c:marker val="1"/>
        <c:smooth val="0"/>
        <c:axId val="159054848"/>
        <c:axId val="159212288"/>
      </c:lineChart>
      <c:dateAx>
        <c:axId val="159054848"/>
        <c:scaling>
          <c:orientation val="minMax"/>
        </c:scaling>
        <c:delete val="0"/>
        <c:axPos val="b"/>
        <c:numFmt formatCode="yyyy" sourceLinked="1"/>
        <c:majorTickMark val="out"/>
        <c:minorTickMark val="none"/>
        <c:tickLblPos val="nextTo"/>
        <c:txPr>
          <a:bodyPr rot="0" vert="horz"/>
          <a:lstStyle/>
          <a:p>
            <a:pPr>
              <a:defRPr/>
            </a:pPr>
            <a:endParaRPr lang="en-US"/>
          </a:p>
        </c:txPr>
        <c:crossAx val="159212288"/>
        <c:crosses val="autoZero"/>
        <c:auto val="1"/>
        <c:lblOffset val="100"/>
        <c:baseTimeUnit val="years"/>
        <c:majorUnit val="5"/>
        <c:minorUnit val="5"/>
        <c:minorTimeUnit val="years"/>
      </c:dateAx>
      <c:valAx>
        <c:axId val="159212288"/>
        <c:scaling>
          <c:orientation val="minMax"/>
          <c:min val="200"/>
        </c:scaling>
        <c:delete val="0"/>
        <c:axPos val="l"/>
        <c:majorGridlines>
          <c:spPr>
            <a:ln>
              <a:solidFill>
                <a:sysClr val="window" lastClr="FFFFFF">
                  <a:lumMod val="75000"/>
                </a:sysClr>
              </a:solidFill>
            </a:ln>
          </c:spPr>
        </c:majorGridlines>
        <c:title>
          <c:tx>
            <c:rich>
              <a:bodyPr rot="-5400000" vert="horz"/>
              <a:lstStyle/>
              <a:p>
                <a:pPr>
                  <a:defRPr/>
                </a:pPr>
                <a:r>
                  <a:rPr lang="en-US"/>
                  <a:t>TWh</a:t>
                </a:r>
              </a:p>
            </c:rich>
          </c:tx>
          <c:overlay val="0"/>
        </c:title>
        <c:numFmt formatCode="0" sourceLinked="0"/>
        <c:majorTickMark val="out"/>
        <c:minorTickMark val="none"/>
        <c:tickLblPos val="nextTo"/>
        <c:crossAx val="159054848"/>
        <c:crosses val="autoZero"/>
        <c:crossBetween val="between"/>
      </c:valAx>
    </c:plotArea>
    <c:legend>
      <c:legendPos val="b"/>
      <c:layout>
        <c:manualLayout>
          <c:xMode val="edge"/>
          <c:yMode val="edge"/>
          <c:x val="2.8582711413508228E-2"/>
          <c:y val="0.91610588745083676"/>
          <c:w val="0.93569546926635128"/>
          <c:h val="5.3413265735818991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7962032713078"/>
          <c:y val="4.8234280792420328E-2"/>
          <c:w val="0.86562921299892315"/>
          <c:h val="0.70365020281555712"/>
        </c:manualLayout>
      </c:layout>
      <c:barChart>
        <c:barDir val="col"/>
        <c:grouping val="stacked"/>
        <c:varyColors val="0"/>
        <c:ser>
          <c:idx val="0"/>
          <c:order val="0"/>
          <c:tx>
            <c:strRef>
              <c:f>'GD3'!$Y$9</c:f>
              <c:strCache>
                <c:ptCount val="1"/>
                <c:pt idx="0">
                  <c:v>Residential</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'GD3'!$AA$9:$BJ$9</c:f>
              <c:numCache>
                <c:formatCode>0.0</c:formatCode>
                <c:ptCount val="36"/>
                <c:pt idx="0">
                  <c:v>0</c:v>
                </c:pt>
                <c:pt idx="1">
                  <c:v>0</c:v>
                </c:pt>
                <c:pt idx="2">
                  <c:v>0</c:v>
                </c:pt>
                <c:pt idx="3" formatCode="#,##0.0_ ;[Red]\-#,##0.0\ ">
                  <c:v>-5.59699999999998</c:v>
                </c:pt>
                <c:pt idx="4" formatCode="#,##0.0_ ;[Red]\-#,##0.0\ ">
                  <c:v>-11.622000000000014</c:v>
                </c:pt>
                <c:pt idx="5" formatCode="#,##0.0_ ;[Red]\-#,##0.0\ ">
                  <c:v>-17.386000000000024</c:v>
                </c:pt>
                <c:pt idx="6" formatCode="#,##0.0_ ;[Red]\-#,##0.0\ ">
                  <c:v>-24.774999999999977</c:v>
                </c:pt>
                <c:pt idx="7" formatCode="#,##0.0_ ;[Red]\-#,##0.0\ ">
                  <c:v>-32.07200000000006</c:v>
                </c:pt>
                <c:pt idx="8" formatCode="#,##0.0_ ;[Red]\-#,##0.0\ ">
                  <c:v>-38.697000000000003</c:v>
                </c:pt>
                <c:pt idx="9" formatCode="#,##0.0_ ;[Red]\-#,##0.0\ ">
                  <c:v>-46.307999999999993</c:v>
                </c:pt>
                <c:pt idx="10" formatCode="#,##0.0_ ;[Red]\-#,##0.0\ ">
                  <c:v>-53.772999999999968</c:v>
                </c:pt>
                <c:pt idx="11" formatCode="#,##0.0_ ;[Red]\-#,##0.0\ ">
                  <c:v>-61.34899999999999</c:v>
                </c:pt>
                <c:pt idx="12" formatCode="#,##0.0_ ;[Red]\-#,##0.0\ ">
                  <c:v>-68.32000000000005</c:v>
                </c:pt>
                <c:pt idx="13" formatCode="#,##0.0_ ;[Red]\-#,##0.0\ ">
                  <c:v>-74.778999999999996</c:v>
                </c:pt>
                <c:pt idx="14" formatCode="#,##0.0_ ;[Red]\-#,##0.0\ ">
                  <c:v>-84.376000000000033</c:v>
                </c:pt>
                <c:pt idx="15" formatCode="#,##0.0_ ;[Red]\-#,##0.0\ ">
                  <c:v>-92.681000000000012</c:v>
                </c:pt>
                <c:pt idx="16" formatCode="#,##0.0_ ;[Red]\-#,##0.0\ ">
                  <c:v>-101.27899999999997</c:v>
                </c:pt>
                <c:pt idx="17" formatCode="#,##0.0_ ;[Red]\-#,##0.0\ ">
                  <c:v>-109.619</c:v>
                </c:pt>
                <c:pt idx="18" formatCode="#,##0.0_ ;[Red]\-#,##0.0\ ">
                  <c:v>-118.44599999999997</c:v>
                </c:pt>
                <c:pt idx="19" formatCode="#,##0.0_ ;[Red]\-#,##0.0\ ">
                  <c:v>-126.64499999999998</c:v>
                </c:pt>
                <c:pt idx="20" formatCode="#,##0.0_ ;[Red]\-#,##0.0\ ">
                  <c:v>-133.90099999999998</c:v>
                </c:pt>
                <c:pt idx="21" formatCode="#,##0.0_ ;[Red]\-#,##0.0\ ">
                  <c:v>-141.40599999999995</c:v>
                </c:pt>
                <c:pt idx="22" formatCode="#,##0.0_ ;[Red]\-#,##0.0\ ">
                  <c:v>-149.24600000000001</c:v>
                </c:pt>
                <c:pt idx="23" formatCode="#,##0.0_ ;[Red]\-#,##0.0\ ">
                  <c:v>-155.95299999999997</c:v>
                </c:pt>
                <c:pt idx="24" formatCode="#,##0.0_ ;[Red]\-#,##0.0\ ">
                  <c:v>-163.91299999999998</c:v>
                </c:pt>
                <c:pt idx="25" formatCode="#,##0.0_ ;[Red]\-#,##0.0\ ">
                  <c:v>-173.18599999999995</c:v>
                </c:pt>
                <c:pt idx="26" formatCode="#,##0.0_ ;[Red]\-#,##0.0\ ">
                  <c:v>-181.34099999999998</c:v>
                </c:pt>
                <c:pt idx="27" formatCode="#,##0.0_ ;[Red]\-#,##0.0\ ">
                  <c:v>-188.98399999999998</c:v>
                </c:pt>
                <c:pt idx="28" formatCode="#,##0.0_ ;[Red]\-#,##0.0\ ">
                  <c:v>-195.73399999999998</c:v>
                </c:pt>
                <c:pt idx="29" formatCode="#,##0.0_ ;[Red]\-#,##0.0\ ">
                  <c:v>-205.95699999999999</c:v>
                </c:pt>
                <c:pt idx="30" formatCode="#,##0.0_ ;[Red]\-#,##0.0\ ">
                  <c:v>-214.12699999999995</c:v>
                </c:pt>
                <c:pt idx="31" formatCode="#,##0.0_ ;[Red]\-#,##0.0\ ">
                  <c:v>-221.62699999999998</c:v>
                </c:pt>
                <c:pt idx="32" formatCode="#,##0.0_ ;[Red]\-#,##0.0\ ">
                  <c:v>-231.279</c:v>
                </c:pt>
                <c:pt idx="33" formatCode="#,##0.0_ ;[Red]\-#,##0.0\ ">
                  <c:v>-239.36399999999998</c:v>
                </c:pt>
                <c:pt idx="34" formatCode="#,##0.0_ ;[Red]\-#,##0.0\ ">
                  <c:v>-246.75199999999998</c:v>
                </c:pt>
                <c:pt idx="35" formatCode="#,##0.0_ ;[Red]\-#,##0.0\ ">
                  <c:v>-254.90199999999999</c:v>
                </c:pt>
              </c:numCache>
            </c:numRef>
          </c:val>
          <c:extLst xmlns:c16r2="http://schemas.microsoft.com/office/drawing/2015/06/chart">
            <c:ext xmlns:c16="http://schemas.microsoft.com/office/drawing/2014/chart" uri="{C3380CC4-5D6E-409C-BE32-E72D297353CC}">
              <c16:uniqueId val="{00000000-6A9B-4713-AA67-D599917144E7}"/>
            </c:ext>
          </c:extLst>
        </c:ser>
        <c:ser>
          <c:idx val="1"/>
          <c:order val="1"/>
          <c:tx>
            <c:strRef>
              <c:f>'GD3'!$Y$10</c:f>
              <c:strCache>
                <c:ptCount val="1"/>
                <c:pt idx="0">
                  <c:v>Commercial</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'GD3'!$AA$10:$BJ$10</c:f>
              <c:numCache>
                <c:formatCode>0.0</c:formatCode>
                <c:ptCount val="36"/>
                <c:pt idx="0">
                  <c:v>0</c:v>
                </c:pt>
                <c:pt idx="1">
                  <c:v>0</c:v>
                </c:pt>
                <c:pt idx="2">
                  <c:v>0</c:v>
                </c:pt>
                <c:pt idx="3" formatCode="#,##0.0_ ;[Red]\-#,##0.0\ ">
                  <c:v>0.28157445487554611</c:v>
                </c:pt>
                <c:pt idx="4" formatCode="#,##0.0_ ;[Red]\-#,##0.0\ ">
                  <c:v>6.5804182093835095E-2</c:v>
                </c:pt>
                <c:pt idx="5" formatCode="#,##0.0_ ;[Red]\-#,##0.0\ ">
                  <c:v>-0.29364469482769806</c:v>
                </c:pt>
                <c:pt idx="6" formatCode="#,##0.0_ ;[Red]\-#,##0.0\ ">
                  <c:v>-2.2277208375045561</c:v>
                </c:pt>
                <c:pt idx="7" formatCode="#,##0.0_ ;[Red]\-#,##0.0\ ">
                  <c:v>-4.2215976186372828</c:v>
                </c:pt>
                <c:pt idx="8" formatCode="#,##0.0_ ;[Red]\-#,##0.0\ ">
                  <c:v>-6.1242141757585316</c:v>
                </c:pt>
                <c:pt idx="9" formatCode="#,##0.0_ ;[Red]\-#,##0.0\ ">
                  <c:v>-8.1333323352147389</c:v>
                </c:pt>
                <c:pt idx="10" formatCode="#,##0.0_ ;[Red]\-#,##0.0\ ">
                  <c:v>-9.3740875081611748</c:v>
                </c:pt>
                <c:pt idx="11" formatCode="#,##0.0_ ;[Red]\-#,##0.0\ ">
                  <c:v>-10.679086877443972</c:v>
                </c:pt>
                <c:pt idx="12" formatCode="#,##0.0_ ;[Red]\-#,##0.0\ ">
                  <c:v>-12.056939158080546</c:v>
                </c:pt>
                <c:pt idx="13" formatCode="#,##0.0_ ;[Red]\-#,##0.0\ ">
                  <c:v>-13.340143808817153</c:v>
                </c:pt>
                <c:pt idx="14" formatCode="#,##0.0_ ;[Red]\-#,##0.0\ ">
                  <c:v>-14.397925247949928</c:v>
                </c:pt>
                <c:pt idx="15" formatCode="#,##0.0_ ;[Red]\-#,##0.0\ ">
                  <c:v>-15.214494745927723</c:v>
                </c:pt>
                <c:pt idx="16" formatCode="#,##0.0_ ;[Red]\-#,##0.0\ ">
                  <c:v>-15.809641011344233</c:v>
                </c:pt>
                <c:pt idx="17" formatCode="#,##0.0_ ;[Red]\-#,##0.0\ ">
                  <c:v>-16.60177489838977</c:v>
                </c:pt>
                <c:pt idx="18" formatCode="#,##0.0_ ;[Red]\-#,##0.0\ ">
                  <c:v>-17.666031872955905</c:v>
                </c:pt>
                <c:pt idx="19" formatCode="#,##0.0_ ;[Red]\-#,##0.0\ ">
                  <c:v>-18.462560171022822</c:v>
                </c:pt>
                <c:pt idx="20" formatCode="#,##0.0_ ;[Red]\-#,##0.0\ ">
                  <c:v>-19.204659391920888</c:v>
                </c:pt>
                <c:pt idx="21" formatCode="#,##0.0_ ;[Red]\-#,##0.0\ ">
                  <c:v>-20.005625353487279</c:v>
                </c:pt>
                <c:pt idx="22" formatCode="#,##0.0_ ;[Red]\-#,##0.0\ ">
                  <c:v>-20.813948219173394</c:v>
                </c:pt>
                <c:pt idx="23" formatCode="#,##0.0_ ;[Red]\-#,##0.0\ ">
                  <c:v>-21.629330251652629</c:v>
                </c:pt>
                <c:pt idx="24" formatCode="#,##0.0_ ;[Red]\-#,##0.0\ ">
                  <c:v>-22.507447740768605</c:v>
                </c:pt>
                <c:pt idx="25" formatCode="#,##0.0_ ;[Red]\-#,##0.0\ ">
                  <c:v>-23.408351693226653</c:v>
                </c:pt>
                <c:pt idx="26" formatCode="#,##0.0_ ;[Red]\-#,##0.0\ ">
                  <c:v>-24.162132061821296</c:v>
                </c:pt>
                <c:pt idx="27" formatCode="#,##0.0_ ;[Red]\-#,##0.0\ ">
                  <c:v>-24.881712947927131</c:v>
                </c:pt>
                <c:pt idx="28" formatCode="#,##0.0_ ;[Red]\-#,##0.0\ ">
                  <c:v>-25.654205953415239</c:v>
                </c:pt>
                <c:pt idx="29" formatCode="#,##0.0_ ;[Red]\-#,##0.0\ ">
                  <c:v>-26.475941467809697</c:v>
                </c:pt>
                <c:pt idx="30" formatCode="#,##0.0_ ;[Red]\-#,##0.0\ ">
                  <c:v>-27.31039902440056</c:v>
                </c:pt>
                <c:pt idx="31" formatCode="#,##0.0_ ;[Red]\-#,##0.0\ ">
                  <c:v>-28.174957253250721</c:v>
                </c:pt>
                <c:pt idx="32" formatCode="#,##0.0_ ;[Red]\-#,##0.0\ ">
                  <c:v>-29.177983337026085</c:v>
                </c:pt>
                <c:pt idx="33" formatCode="#,##0.0_ ;[Red]\-#,##0.0\ ">
                  <c:v>-30.144531618218977</c:v>
                </c:pt>
                <c:pt idx="34" formatCode="#,##0.0_ ;[Red]\-#,##0.0\ ">
                  <c:v>-31.201573467889464</c:v>
                </c:pt>
                <c:pt idx="35" formatCode="#,##0.0_ ;[Red]\-#,##0.0\ ">
                  <c:v>-32.287914201555253</c:v>
                </c:pt>
              </c:numCache>
            </c:numRef>
          </c:val>
          <c:extLst xmlns:c16r2="http://schemas.microsoft.com/office/drawing/2015/06/chart">
            <c:ext xmlns:c16="http://schemas.microsoft.com/office/drawing/2014/chart" uri="{C3380CC4-5D6E-409C-BE32-E72D297353CC}">
              <c16:uniqueId val="{00000001-6A9B-4713-AA67-D599917144E7}"/>
            </c:ext>
          </c:extLst>
        </c:ser>
        <c:ser>
          <c:idx val="2"/>
          <c:order val="2"/>
          <c:tx>
            <c:strRef>
              <c:f>'GD3'!$Y$11</c:f>
              <c:strCache>
                <c:ptCount val="1"/>
                <c:pt idx="0">
                  <c:v>Industrial</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'GD3'!$AA$11:$BJ$11</c:f>
              <c:numCache>
                <c:formatCode>0.0</c:formatCode>
                <c:ptCount val="36"/>
                <c:pt idx="0">
                  <c:v>0</c:v>
                </c:pt>
                <c:pt idx="1">
                  <c:v>0</c:v>
                </c:pt>
                <c:pt idx="2">
                  <c:v>0</c:v>
                </c:pt>
                <c:pt idx="3" formatCode="#,##0.0_ ;[Red]\-#,##0.0\ ">
                  <c:v>-5.7814819019674246</c:v>
                </c:pt>
                <c:pt idx="4" formatCode="#,##0.0_ ;[Red]\-#,##0.0\ ">
                  <c:v>-8.2141198483320466</c:v>
                </c:pt>
                <c:pt idx="5" formatCode="#,##0.0_ ;[Red]\-#,##0.0\ ">
                  <c:v>-9.7647833400014292</c:v>
                </c:pt>
                <c:pt idx="6" formatCode="#,##0.0_ ;[Red]\-#,##0.0\ ">
                  <c:v>-12.198681796520503</c:v>
                </c:pt>
                <c:pt idx="7" formatCode="#,##0.0_ ;[Red]\-#,##0.0\ ">
                  <c:v>-14.572629636968571</c:v>
                </c:pt>
                <c:pt idx="8" formatCode="#,##0.0_ ;[Red]\-#,##0.0\ ">
                  <c:v>-17.321684991908029</c:v>
                </c:pt>
                <c:pt idx="9" formatCode="#,##0.0_ ;[Red]\-#,##0.0\ ">
                  <c:v>-20.990826756279631</c:v>
                </c:pt>
                <c:pt idx="10" formatCode="#,##0.0_ ;[Red]\-#,##0.0\ ">
                  <c:v>-22.861427246620707</c:v>
                </c:pt>
                <c:pt idx="11" formatCode="#,##0.0_ ;[Red]\-#,##0.0\ ">
                  <c:v>-24.707014385039315</c:v>
                </c:pt>
                <c:pt idx="12" formatCode="#,##0.0_ ;[Red]\-#,##0.0\ ">
                  <c:v>-26.708207356848106</c:v>
                </c:pt>
                <c:pt idx="13" formatCode="#,##0.0_ ;[Red]\-#,##0.0\ ">
                  <c:v>-28.369178685416813</c:v>
                </c:pt>
                <c:pt idx="14" formatCode="#,##0.0_ ;[Red]\-#,##0.0\ ">
                  <c:v>-29.498172267984728</c:v>
                </c:pt>
                <c:pt idx="15" formatCode="#,##0.0_ ;[Red]\-#,##0.0\ ">
                  <c:v>-29.558533637040938</c:v>
                </c:pt>
                <c:pt idx="16" formatCode="#,##0.0_ ;[Red]\-#,##0.0\ ">
                  <c:v>-29.830540635390747</c:v>
                </c:pt>
                <c:pt idx="17" formatCode="#,##0.0_ ;[Red]\-#,##0.0\ ">
                  <c:v>-30.437681301299733</c:v>
                </c:pt>
                <c:pt idx="18" formatCode="#,##0.0_ ;[Red]\-#,##0.0\ ">
                  <c:v>-31.875053280271942</c:v>
                </c:pt>
                <c:pt idx="19" formatCode="#,##0.0_ ;[Red]\-#,##0.0\ ">
                  <c:v>-32.758591193385399</c:v>
                </c:pt>
                <c:pt idx="20" formatCode="#,##0.0_ ;[Red]\-#,##0.0\ ">
                  <c:v>-33.396646311372564</c:v>
                </c:pt>
                <c:pt idx="21" formatCode="#,##0.0_ ;[Red]\-#,##0.0\ ">
                  <c:v>-34.302902927900192</c:v>
                </c:pt>
                <c:pt idx="22" formatCode="#,##0.0_ ;[Red]\-#,##0.0\ ">
                  <c:v>-35.397693112645698</c:v>
                </c:pt>
                <c:pt idx="23" formatCode="#,##0.0_ ;[Red]\-#,##0.0\ ">
                  <c:v>-36.709859372814009</c:v>
                </c:pt>
                <c:pt idx="24" formatCode="#,##0.0_ ;[Red]\-#,##0.0\ ">
                  <c:v>-38.269903896738612</c:v>
                </c:pt>
                <c:pt idx="25" formatCode="#,##0.0_ ;[Red]\-#,##0.0\ ">
                  <c:v>-40.440752732836245</c:v>
                </c:pt>
                <c:pt idx="26" formatCode="#,##0.0_ ;[Red]\-#,##0.0\ ">
                  <c:v>-42.169505486048706</c:v>
                </c:pt>
                <c:pt idx="27" formatCode="#,##0.0_ ;[Red]\-#,##0.0\ ">
                  <c:v>-44.116696362067785</c:v>
                </c:pt>
                <c:pt idx="28" formatCode="#,##0.0_ ;[Red]\-#,##0.0\ ">
                  <c:v>-46.004405370948405</c:v>
                </c:pt>
                <c:pt idx="29" formatCode="#,##0.0_ ;[Red]\-#,##0.0\ ">
                  <c:v>-48.300422222966887</c:v>
                </c:pt>
                <c:pt idx="30" formatCode="#,##0.0_ ;[Red]\-#,##0.0\ ">
                  <c:v>-50.824054487475451</c:v>
                </c:pt>
                <c:pt idx="31" formatCode="#,##0.0_ ;[Red]\-#,##0.0\ ">
                  <c:v>-53.607095192755366</c:v>
                </c:pt>
                <c:pt idx="32" formatCode="#,##0.0_ ;[Red]\-#,##0.0\ ">
                  <c:v>-57.225576855958423</c:v>
                </c:pt>
                <c:pt idx="33" formatCode="#,##0.0_ ;[Red]\-#,##0.0\ ">
                  <c:v>-60.722859384469331</c:v>
                </c:pt>
                <c:pt idx="34" formatCode="#,##0.0_ ;[Red]\-#,##0.0\ ">
                  <c:v>-64.836140275046432</c:v>
                </c:pt>
                <c:pt idx="35" formatCode="#,##0.0_ ;[Red]\-#,##0.0\ ">
                  <c:v>-69.261901594524716</c:v>
                </c:pt>
              </c:numCache>
            </c:numRef>
          </c:val>
          <c:extLst xmlns:c16r2="http://schemas.microsoft.com/office/drawing/2015/06/chart">
            <c:ext xmlns:c16="http://schemas.microsoft.com/office/drawing/2014/chart" uri="{C3380CC4-5D6E-409C-BE32-E72D297353CC}">
              <c16:uniqueId val="{00000002-6A9B-4713-AA67-D599917144E7}"/>
            </c:ext>
          </c:extLst>
        </c:ser>
        <c:ser>
          <c:idx val="3"/>
          <c:order val="3"/>
          <c:tx>
            <c:strRef>
              <c:f>'GD3'!$Y$12</c:f>
              <c:strCache>
                <c:ptCount val="1"/>
                <c:pt idx="0">
                  <c:v>Exports</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'GD3'!$AA$12:$BJ$12</c:f>
              <c:numCache>
                <c:formatCode>0.0</c:formatCode>
                <c:ptCount val="36"/>
                <c:pt idx="0">
                  <c:v>0</c:v>
                </c:pt>
                <c:pt idx="1">
                  <c:v>0</c:v>
                </c:pt>
                <c:pt idx="2">
                  <c:v>0</c:v>
                </c:pt>
                <c:pt idx="3" formatCode="#,##0.0_ ;[Red]\-#,##0.0\ ">
                  <c:v>-1.4474193048585988</c:v>
                </c:pt>
                <c:pt idx="4" formatCode="#,##0.0_ ;[Red]\-#,##0.0\ ">
                  <c:v>-12.980196112769207</c:v>
                </c:pt>
                <c:pt idx="5" formatCode="#,##0.0_ ;[Red]\-#,##0.0\ ">
                  <c:v>-10.015961239007979</c:v>
                </c:pt>
                <c:pt idx="6" formatCode="#,##0.0_ ;[Red]\-#,##0.0\ ">
                  <c:v>-8.4492941639803121</c:v>
                </c:pt>
                <c:pt idx="7" formatCode="#,##0.0_ ;[Red]\-#,##0.0\ ">
                  <c:v>-5.0754089984282444</c:v>
                </c:pt>
                <c:pt idx="8" formatCode="#,##0.0_ ;[Red]\-#,##0.0\ ">
                  <c:v>-2.6015772579526981</c:v>
                </c:pt>
                <c:pt idx="9" formatCode="#,##0.0_ ;[Red]\-#,##0.0\ ">
                  <c:v>-0.44127236148339932</c:v>
                </c:pt>
                <c:pt idx="10" formatCode="#,##0.0_ ;[Red]\-#,##0.0\ ">
                  <c:v>1.9059782069951297</c:v>
                </c:pt>
                <c:pt idx="11" formatCode="#,##0.0_ ;[Red]\-#,##0.0\ ">
                  <c:v>3.5302282774554214</c:v>
                </c:pt>
                <c:pt idx="12" formatCode="#,##0.0_ ;[Red]\-#,##0.0\ ">
                  <c:v>4.9411622884689308</c:v>
                </c:pt>
                <c:pt idx="13" formatCode="#,##0.0_ ;[Red]\-#,##0.0\ ">
                  <c:v>5.6081340397920343</c:v>
                </c:pt>
                <c:pt idx="14" formatCode="#,##0.0_ ;[Red]\-#,##0.0\ ">
                  <c:v>6.0814419003367419</c:v>
                </c:pt>
                <c:pt idx="15" formatCode="#,##0.0_ ;[Red]\-#,##0.0\ ">
                  <c:v>5.2195552790164044</c:v>
                </c:pt>
                <c:pt idx="16" formatCode="#,##0.0_ ;[Red]\-#,##0.0\ ">
                  <c:v>0.31309684030385654</c:v>
                </c:pt>
                <c:pt idx="17" formatCode="#,##0.0_ ;[Red]\-#,##0.0\ ">
                  <c:v>1.3289960796678315</c:v>
                </c:pt>
                <c:pt idx="18" formatCode="#,##0.0_ ;[Red]\-#,##0.0\ ">
                  <c:v>-0.37593687258055297</c:v>
                </c:pt>
                <c:pt idx="19" formatCode="#,##0.0_ ;[Red]\-#,##0.0\ ">
                  <c:v>-0.28182875986932743</c:v>
                </c:pt>
                <c:pt idx="20" formatCode="#,##0.0_ ;[Red]\-#,##0.0\ ">
                  <c:v>-0.84513035609700182</c:v>
                </c:pt>
                <c:pt idx="21" formatCode="#,##0.0_ ;[Red]\-#,##0.0\ ">
                  <c:v>-2.3248528157230339</c:v>
                </c:pt>
                <c:pt idx="22" formatCode="#,##0.0_ ;[Red]\-#,##0.0\ ">
                  <c:v>-6.9467149350980577</c:v>
                </c:pt>
                <c:pt idx="23" formatCode="#,##0.0_ ;[Red]\-#,##0.0\ ">
                  <c:v>-8.1027409390721488</c:v>
                </c:pt>
                <c:pt idx="24" formatCode="#,##0.0_ ;[Red]\-#,##0.0\ ">
                  <c:v>-13.802392981418222</c:v>
                </c:pt>
                <c:pt idx="25" formatCode="#,##0.0_ ;[Red]\-#,##0.0\ ">
                  <c:v>-15.287936827938623</c:v>
                </c:pt>
                <c:pt idx="26" formatCode="#,##0.0_ ;[Red]\-#,##0.0\ ">
                  <c:v>-17.792324658242535</c:v>
                </c:pt>
                <c:pt idx="27" formatCode="#,##0.0_ ;[Red]\-#,##0.0\ ">
                  <c:v>-18.911987890233362</c:v>
                </c:pt>
                <c:pt idx="28" formatCode="#,##0.0_ ;[Red]\-#,##0.0\ ">
                  <c:v>-20.878812897243023</c:v>
                </c:pt>
                <c:pt idx="29" formatCode="#,##0.0_ ;[Red]\-#,##0.0\ ">
                  <c:v>-22.572513457521708</c:v>
                </c:pt>
                <c:pt idx="30" formatCode="#,##0.0_ ;[Red]\-#,##0.0\ ">
                  <c:v>-24.754380525007477</c:v>
                </c:pt>
                <c:pt idx="31" formatCode="#,##0.0_ ;[Red]\-#,##0.0\ ">
                  <c:v>-26.813650943981017</c:v>
                </c:pt>
                <c:pt idx="32" formatCode="#,##0.0_ ;[Red]\-#,##0.0\ ">
                  <c:v>-28.690086103884639</c:v>
                </c:pt>
                <c:pt idx="33" formatCode="#,##0.0_ ;[Red]\-#,##0.0\ ">
                  <c:v>-30.689112032645824</c:v>
                </c:pt>
                <c:pt idx="34" formatCode="#,##0.0_ ;[Red]\-#,##0.0\ ">
                  <c:v>-32.716510702947147</c:v>
                </c:pt>
                <c:pt idx="35" formatCode="#,##0.0_ ;[Red]\-#,##0.0\ ">
                  <c:v>-34.752560694208029</c:v>
                </c:pt>
              </c:numCache>
            </c:numRef>
          </c:val>
          <c:extLst xmlns:c16r2="http://schemas.microsoft.com/office/drawing/2015/06/chart">
            <c:ext xmlns:c16="http://schemas.microsoft.com/office/drawing/2014/chart" uri="{C3380CC4-5D6E-409C-BE32-E72D297353CC}">
              <c16:uniqueId val="{00000003-6A9B-4713-AA67-D599917144E7}"/>
            </c:ext>
          </c:extLst>
        </c:ser>
        <c:ser>
          <c:idx val="5"/>
          <c:order val="4"/>
          <c:tx>
            <c:strRef>
              <c:f>'GD3'!$Y$13</c:f>
              <c:strCache>
                <c:ptCount val="1"/>
                <c:pt idx="0">
                  <c:v>Power station demand</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'GD3'!$AA$13:$BJ$13</c:f>
              <c:numCache>
                <c:formatCode>0.0</c:formatCode>
                <c:ptCount val="36"/>
                <c:pt idx="0">
                  <c:v>0</c:v>
                </c:pt>
                <c:pt idx="1">
                  <c:v>0</c:v>
                </c:pt>
                <c:pt idx="2">
                  <c:v>0</c:v>
                </c:pt>
                <c:pt idx="3" formatCode="#,##0.0_ ;[Red]\-#,##0.0\ ">
                  <c:v>-30.957344258141518</c:v>
                </c:pt>
                <c:pt idx="4" formatCode="#,##0.0_ ;[Red]\-#,##0.0\ ">
                  <c:v>-62.237478590470374</c:v>
                </c:pt>
                <c:pt idx="5" formatCode="#,##0.0_ ;[Red]\-#,##0.0\ ">
                  <c:v>-97.256605714556088</c:v>
                </c:pt>
                <c:pt idx="6" formatCode="#,##0.0_ ;[Red]\-#,##0.0\ ">
                  <c:v>-111.18177456375619</c:v>
                </c:pt>
                <c:pt idx="7" formatCode="#,##0.0_ ;[Red]\-#,##0.0\ ">
                  <c:v>-125.49010220031504</c:v>
                </c:pt>
                <c:pt idx="8" formatCode="#,##0.0_ ;[Red]\-#,##0.0\ ">
                  <c:v>-126.03054795431997</c:v>
                </c:pt>
                <c:pt idx="9" formatCode="#,##0.0_ ;[Red]\-#,##0.0\ ">
                  <c:v>-131.63379043249196</c:v>
                </c:pt>
                <c:pt idx="10" formatCode="#,##0.0_ ;[Red]\-#,##0.0\ ">
                  <c:v>-145.45808039071852</c:v>
                </c:pt>
                <c:pt idx="11" formatCode="#,##0.0_ ;[Red]\-#,##0.0\ ">
                  <c:v>-167.01893641729498</c:v>
                </c:pt>
                <c:pt idx="12" formatCode="#,##0.0_ ;[Red]\-#,##0.0\ ">
                  <c:v>-175.53342875541898</c:v>
                </c:pt>
                <c:pt idx="13" formatCode="#,##0.0_ ;[Red]\-#,##0.0\ ">
                  <c:v>-179.12473216774498</c:v>
                </c:pt>
                <c:pt idx="14" formatCode="#,##0.0_ ;[Red]\-#,##0.0\ ">
                  <c:v>-186.37424211638896</c:v>
                </c:pt>
                <c:pt idx="15" formatCode="#,##0.0_ ;[Red]\-#,##0.0\ ">
                  <c:v>-187.41589284783495</c:v>
                </c:pt>
                <c:pt idx="16" formatCode="#,##0.0_ ;[Red]\-#,##0.0\ ">
                  <c:v>-185.79547713589997</c:v>
                </c:pt>
                <c:pt idx="17" formatCode="#,##0.0_ ;[Red]\-#,##0.0\ ">
                  <c:v>-203.10334149719196</c:v>
                </c:pt>
                <c:pt idx="18" formatCode="#,##0.0_ ;[Red]\-#,##0.0\ ">
                  <c:v>-204.54086930748394</c:v>
                </c:pt>
                <c:pt idx="19" formatCode="#,##0.0_ ;[Red]\-#,##0.0\ ">
                  <c:v>-211.25310836306795</c:v>
                </c:pt>
                <c:pt idx="20" formatCode="#,##0.0_ ;[Red]\-#,##0.0\ ">
                  <c:v>-215.89940988229796</c:v>
                </c:pt>
                <c:pt idx="21" formatCode="#,##0.0_ ;[Red]\-#,##0.0\ ">
                  <c:v>-217.99261400255895</c:v>
                </c:pt>
                <c:pt idx="22" formatCode="#,##0.0_ ;[Red]\-#,##0.0\ ">
                  <c:v>-220.15139864714297</c:v>
                </c:pt>
                <c:pt idx="23" formatCode="#,##0.0_ ;[Red]\-#,##0.0\ ">
                  <c:v>-221.32607149204998</c:v>
                </c:pt>
                <c:pt idx="24" formatCode="#,##0.0_ ;[Red]\-#,##0.0\ ">
                  <c:v>-221.29693586095698</c:v>
                </c:pt>
                <c:pt idx="25" formatCode="#,##0.0_ ;[Red]\-#,##0.0\ ">
                  <c:v>-221.20284837114096</c:v>
                </c:pt>
                <c:pt idx="26" formatCode="#,##0.0_ ;[Red]\-#,##0.0\ ">
                  <c:v>-219.96698252680196</c:v>
                </c:pt>
                <c:pt idx="27" formatCode="#,##0.0_ ;[Red]\-#,##0.0\ ">
                  <c:v>-219.18797380638597</c:v>
                </c:pt>
                <c:pt idx="28" formatCode="#,##0.0_ ;[Red]\-#,##0.0\ ">
                  <c:v>-218.49466918693895</c:v>
                </c:pt>
                <c:pt idx="29" formatCode="#,##0.0_ ;[Red]\-#,##0.0\ ">
                  <c:v>-218.81950514152297</c:v>
                </c:pt>
                <c:pt idx="30" formatCode="#,##0.0_ ;[Red]\-#,##0.0\ ">
                  <c:v>-217.26996840342997</c:v>
                </c:pt>
                <c:pt idx="31" formatCode="#,##0.0_ ;[Red]\-#,##0.0\ ">
                  <c:v>-215.58419237169096</c:v>
                </c:pt>
                <c:pt idx="32" formatCode="#,##0.0_ ;[Red]\-#,##0.0\ ">
                  <c:v>-216.06190720727497</c:v>
                </c:pt>
                <c:pt idx="33" formatCode="#,##0.0_ ;[Red]\-#,##0.0\ ">
                  <c:v>-216.05176152153595</c:v>
                </c:pt>
                <c:pt idx="34" formatCode="#,##0.0_ ;[Red]\-#,##0.0\ ">
                  <c:v>-215.86276428589696</c:v>
                </c:pt>
                <c:pt idx="35" formatCode="#,##0.0_ ;[Red]\-#,##0.0\ ">
                  <c:v>-216.35308096121196</c:v>
                </c:pt>
              </c:numCache>
            </c:numRef>
          </c:val>
          <c:extLst xmlns:c16r2="http://schemas.microsoft.com/office/drawing/2015/06/chart">
            <c:ext xmlns:c16="http://schemas.microsoft.com/office/drawing/2014/chart" uri="{C3380CC4-5D6E-409C-BE32-E72D297353CC}">
              <c16:uniqueId val="{00000004-6A9B-4713-AA67-D599917144E7}"/>
            </c:ext>
          </c:extLst>
        </c:ser>
        <c:ser>
          <c:idx val="6"/>
          <c:order val="5"/>
          <c:tx>
            <c:strRef>
              <c:f>'GD3'!$Y$14</c:f>
              <c:strCache>
                <c:ptCount val="1"/>
                <c:pt idx="0">
                  <c:v>Transport</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'GD3'!$AA$14:$BJ$14</c:f>
              <c:numCache>
                <c:formatCode>0.0</c:formatCode>
                <c:ptCount val="36"/>
                <c:pt idx="0">
                  <c:v>0</c:v>
                </c:pt>
                <c:pt idx="1">
                  <c:v>0</c:v>
                </c:pt>
                <c:pt idx="2">
                  <c:v>0</c:v>
                </c:pt>
                <c:pt idx="3" formatCode="#,##0.0_ ;[Red]\-#,##0.0\ ">
                  <c:v>6.1940617570508269E-2</c:v>
                </c:pt>
                <c:pt idx="4" formatCode="#,##0.0_ ;[Red]\-#,##0.0\ ">
                  <c:v>0.18597952360605147</c:v>
                </c:pt>
                <c:pt idx="5" formatCode="#,##0.0_ ;[Red]\-#,##0.0\ ">
                  <c:v>0.32217996007749972</c:v>
                </c:pt>
                <c:pt idx="6" formatCode="#,##0.0_ ;[Red]\-#,##0.0\ ">
                  <c:v>0.4685209845775799</c:v>
                </c:pt>
                <c:pt idx="7" formatCode="#,##0.0_ ;[Red]\-#,##0.0\ ">
                  <c:v>0.62575003059643686</c:v>
                </c:pt>
                <c:pt idx="8" formatCode="#,##0.0_ ;[Red]\-#,##0.0\ ">
                  <c:v>0.79636514501562761</c:v>
                </c:pt>
                <c:pt idx="9" formatCode="#,##0.0_ ;[Red]\-#,##0.0\ ">
                  <c:v>0.97974747425850006</c:v>
                </c:pt>
                <c:pt idx="10" formatCode="#,##0.0_ ;[Red]\-#,##0.0\ ">
                  <c:v>1.1772302116942448</c:v>
                </c:pt>
                <c:pt idx="11" formatCode="#,##0.0_ ;[Red]\-#,##0.0\ ">
                  <c:v>1.391846809406279</c:v>
                </c:pt>
                <c:pt idx="12" formatCode="#,##0.0_ ;[Red]\-#,##0.0\ ">
                  <c:v>1.6245209867919619</c:v>
                </c:pt>
                <c:pt idx="13" formatCode="#,##0.0_ ;[Red]\-#,##0.0\ ">
                  <c:v>1.8779178062479427</c:v>
                </c:pt>
                <c:pt idx="14" formatCode="#,##0.0_ ;[Red]\-#,##0.0\ ">
                  <c:v>2.1563972915181706</c:v>
                </c:pt>
                <c:pt idx="15" formatCode="#,##0.0_ ;[Red]\-#,##0.0\ ">
                  <c:v>2.46300354880267</c:v>
                </c:pt>
                <c:pt idx="16" formatCode="#,##0.0_ ;[Red]\-#,##0.0\ ">
                  <c:v>2.8019680813146519</c:v>
                </c:pt>
                <c:pt idx="17" formatCode="#,##0.0_ ;[Red]\-#,##0.0\ ">
                  <c:v>3.1788330569813876</c:v>
                </c:pt>
                <c:pt idx="18" formatCode="#,##0.0_ ;[Red]\-#,##0.0\ ">
                  <c:v>3.5983733302683381</c:v>
                </c:pt>
                <c:pt idx="19" formatCode="#,##0.0_ ;[Red]\-#,##0.0\ ">
                  <c:v>4.0666545106919827</c:v>
                </c:pt>
                <c:pt idx="20" formatCode="#,##0.0_ ;[Red]\-#,##0.0\ ">
                  <c:v>4.5851503054562794</c:v>
                </c:pt>
                <c:pt idx="21" formatCode="#,##0.0_ ;[Red]\-#,##0.0\ ">
                  <c:v>5.1599223807438905</c:v>
                </c:pt>
                <c:pt idx="22" formatCode="#,##0.0_ ;[Red]\-#,##0.0\ ">
                  <c:v>5.783363863560365</c:v>
                </c:pt>
                <c:pt idx="23" formatCode="#,##0.0_ ;[Red]\-#,##0.0\ ">
                  <c:v>6.447516692821317</c:v>
                </c:pt>
                <c:pt idx="24" formatCode="#,##0.0_ ;[Red]\-#,##0.0\ ">
                  <c:v>7.1322849221636657</c:v>
                </c:pt>
                <c:pt idx="25" formatCode="#,##0.0_ ;[Red]\-#,##0.0\ ">
                  <c:v>7.8432425334076292</c:v>
                </c:pt>
                <c:pt idx="26" formatCode="#,##0.0_ ;[Red]\-#,##0.0\ ">
                  <c:v>8.5315371668713951</c:v>
                </c:pt>
                <c:pt idx="27" formatCode="#,##0.0_ ;[Red]\-#,##0.0\ ">
                  <c:v>9.1793204888749447</c:v>
                </c:pt>
                <c:pt idx="28" formatCode="#,##0.0_ ;[Red]\-#,##0.0\ ">
                  <c:v>9.4700002858793173</c:v>
                </c:pt>
                <c:pt idx="29" formatCode="#,##0.0_ ;[Red]\-#,##0.0\ ">
                  <c:v>9.5747979515851487</c:v>
                </c:pt>
                <c:pt idx="30" formatCode="#,##0.0_ ;[Red]\-#,##0.0\ ">
                  <c:v>9.0653918557518196</c:v>
                </c:pt>
                <c:pt idx="31" formatCode="#,##0.0_ ;[Red]\-#,##0.0\ ">
                  <c:v>8.5418762201984126</c:v>
                </c:pt>
                <c:pt idx="32" formatCode="#,##0.0_ ;[Red]\-#,##0.0\ ">
                  <c:v>8.021698737452283</c:v>
                </c:pt>
                <c:pt idx="33" formatCode="#,##0.0_ ;[Red]\-#,##0.0\ ">
                  <c:v>7.5313629927645582</c:v>
                </c:pt>
                <c:pt idx="34" formatCode="#,##0.0_ ;[Red]\-#,##0.0\ ">
                  <c:v>7.08047860912089</c:v>
                </c:pt>
                <c:pt idx="35" formatCode="#,##0.0_ ;[Red]\-#,##0.0\ ">
                  <c:v>6.6807919291680493</c:v>
                </c:pt>
              </c:numCache>
            </c:numRef>
          </c:val>
          <c:extLst xmlns:c16r2="http://schemas.microsoft.com/office/drawing/2015/06/chart">
            <c:ext xmlns:c16="http://schemas.microsoft.com/office/drawing/2014/chart" uri="{C3380CC4-5D6E-409C-BE32-E72D297353CC}">
              <c16:uniqueId val="{00000005-6A9B-4713-AA67-D599917144E7}"/>
            </c:ext>
          </c:extLst>
        </c:ser>
        <c:ser>
          <c:idx val="8"/>
          <c:order val="7"/>
          <c:tx>
            <c:strRef>
              <c:f>'GD3'!$Y$15</c:f>
              <c:strCache>
                <c:ptCount val="1"/>
                <c:pt idx="0">
                  <c:v>H2 Conversion</c:v>
                </c:pt>
              </c:strCache>
            </c:strRef>
          </c:tx>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'GD3'!$AA$15:$BJ$15</c:f>
              <c:numCache>
                <c:formatCode>#,##0.0_ ;[Red]\-#,##0.0\ </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06-6A9B-4713-AA67-D599917144E7}"/>
            </c:ext>
          </c:extLst>
        </c:ser>
        <c:ser>
          <c:idx val="7"/>
          <c:order val="8"/>
          <c:tx>
            <c:strRef>
              <c:f>'GD3'!$Y$16</c:f>
              <c:strCache>
                <c:ptCount val="1"/>
                <c:pt idx="0">
                  <c:v>Shrinkage</c:v>
                </c:pt>
              </c:strCache>
            </c:strRef>
          </c:tx>
          <c:spPr>
            <a:solidFill>
              <a:srgbClr val="00B0F0"/>
            </a:solidFill>
          </c:spPr>
          <c:invertIfNegative val="0"/>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'GD3'!$AA$16:$BJ$16</c:f>
              <c:numCache>
                <c:formatCode>#,##0.0_ ;[Red]\-#,##0.0\ </c:formatCode>
                <c:ptCount val="36"/>
                <c:pt idx="0">
                  <c:v>0</c:v>
                </c:pt>
                <c:pt idx="1">
                  <c:v>0</c:v>
                </c:pt>
                <c:pt idx="2">
                  <c:v>0</c:v>
                </c:pt>
                <c:pt idx="3">
                  <c:v>7.9019333626202837E-2</c:v>
                </c:pt>
                <c:pt idx="4">
                  <c:v>-0.17997462453661672</c:v>
                </c:pt>
                <c:pt idx="5">
                  <c:v>-0.38633453704201237</c:v>
                </c:pt>
                <c:pt idx="6">
                  <c:v>-0.51694247934935156</c:v>
                </c:pt>
                <c:pt idx="7">
                  <c:v>-0.64897122401190455</c:v>
                </c:pt>
                <c:pt idx="8">
                  <c:v>-0.70413948476265453</c:v>
                </c:pt>
                <c:pt idx="9">
                  <c:v>-0.78002954739298236</c:v>
                </c:pt>
                <c:pt idx="10">
                  <c:v>-0.89506948180513479</c:v>
                </c:pt>
                <c:pt idx="11">
                  <c:v>-1.0529776999021871</c:v>
                </c:pt>
                <c:pt idx="12">
                  <c:v>-1.159825191892784</c:v>
                </c:pt>
                <c:pt idx="13">
                  <c:v>-1.247195749790281</c:v>
                </c:pt>
                <c:pt idx="14">
                  <c:v>-1.358056714772351</c:v>
                </c:pt>
                <c:pt idx="15">
                  <c:v>-1.4405257055659355</c:v>
                </c:pt>
                <c:pt idx="16">
                  <c:v>-1.5291758021263586</c:v>
                </c:pt>
                <c:pt idx="17">
                  <c:v>-1.6679377001977418</c:v>
                </c:pt>
                <c:pt idx="18">
                  <c:v>-1.7627914131946758</c:v>
                </c:pt>
                <c:pt idx="19">
                  <c:v>-1.8651280084790907</c:v>
                </c:pt>
                <c:pt idx="20">
                  <c:v>-1.9572408233473668</c:v>
                </c:pt>
                <c:pt idx="21">
                  <c:v>-2.045127049119893</c:v>
                </c:pt>
                <c:pt idx="22">
                  <c:v>-2.1469769966316576</c:v>
                </c:pt>
                <c:pt idx="23">
                  <c:v>-2.228394840560127</c:v>
                </c:pt>
                <c:pt idx="24">
                  <c:v>-2.3282905619643985</c:v>
                </c:pt>
                <c:pt idx="25">
                  <c:v>-2.4192604899758519</c:v>
                </c:pt>
                <c:pt idx="26">
                  <c:v>-2.503390389785888</c:v>
                </c:pt>
                <c:pt idx="27">
                  <c:v>-2.582921960836253</c:v>
                </c:pt>
                <c:pt idx="28">
                  <c:v>-2.6639309082883322</c:v>
                </c:pt>
                <c:pt idx="29">
                  <c:v>-2.7633368737604704</c:v>
                </c:pt>
                <c:pt idx="30">
                  <c:v>-2.8529617776965672</c:v>
                </c:pt>
                <c:pt idx="31">
                  <c:v>-2.9402206926732202</c:v>
                </c:pt>
                <c:pt idx="32">
                  <c:v>-3.0363899089509698</c:v>
                </c:pt>
                <c:pt idx="33">
                  <c:v>-3.1245372805012979</c:v>
                </c:pt>
                <c:pt idx="34">
                  <c:v>-3.2120018256355336</c:v>
                </c:pt>
                <c:pt idx="35">
                  <c:v>-3.2992292454841392</c:v>
                </c:pt>
              </c:numCache>
            </c:numRef>
          </c:val>
          <c:extLst xmlns:c16r2="http://schemas.microsoft.com/office/drawing/2015/06/chart">
            <c:ext xmlns:c16="http://schemas.microsoft.com/office/drawing/2014/chart" uri="{C3380CC4-5D6E-409C-BE32-E72D297353CC}">
              <c16:uniqueId val="{00000000-0BAD-453F-BE70-56CA0A7B03E5}"/>
            </c:ext>
          </c:extLst>
        </c:ser>
        <c:dLbls>
          <c:showLegendKey val="0"/>
          <c:showVal val="0"/>
          <c:showCatName val="0"/>
          <c:showSerName val="0"/>
          <c:showPercent val="0"/>
          <c:showBubbleSize val="0"/>
        </c:dLbls>
        <c:gapWidth val="150"/>
        <c:overlap val="100"/>
        <c:axId val="160478720"/>
        <c:axId val="160468352"/>
      </c:barChart>
      <c:lineChart>
        <c:grouping val="standard"/>
        <c:varyColors val="0"/>
        <c:ser>
          <c:idx val="4"/>
          <c:order val="6"/>
          <c:tx>
            <c:strRef>
              <c:f>'GD3'!$Y$17</c:f>
              <c:strCache>
                <c:ptCount val="1"/>
                <c:pt idx="0">
                  <c:v>Total</c:v>
                </c:pt>
              </c:strCache>
            </c:strRef>
          </c:tx>
          <c:spPr>
            <a:ln>
              <a:solidFill>
                <a:schemeClr val="tx1"/>
              </a:solidFill>
            </a:ln>
          </c:spPr>
          <c:marker>
            <c:symbol val="none"/>
          </c:marker>
          <c:cat>
            <c:numRef>
              <c:f>'GD3'!$AA$8:$BJ$8</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'GD3'!$AA$17:$BJ$17</c:f>
              <c:numCache>
                <c:formatCode>0.0</c:formatCode>
                <c:ptCount val="36"/>
                <c:pt idx="0">
                  <c:v>0</c:v>
                </c:pt>
                <c:pt idx="1">
                  <c:v>0</c:v>
                </c:pt>
                <c:pt idx="2">
                  <c:v>0</c:v>
                </c:pt>
                <c:pt idx="3" formatCode="#,##0.0_ ;[Red]\-#,##0.0\ ">
                  <c:v>-43.360711058895262</c:v>
                </c:pt>
                <c:pt idx="4" formatCode="#,##0.0_ ;[Red]\-#,##0.0\ ">
                  <c:v>-94.981985470408375</c:v>
                </c:pt>
                <c:pt idx="5" formatCode="#,##0.0_ ;[Red]\-#,##0.0\ ">
                  <c:v>-134.78114956535774</c:v>
                </c:pt>
                <c:pt idx="6" formatCode="#,##0.0_ ;[Red]\-#,##0.0\ ">
                  <c:v>-158.88089285653334</c:v>
                </c:pt>
                <c:pt idx="7" formatCode="#,##0.0_ ;[Red]\-#,##0.0\ ">
                  <c:v>-181.45495964776467</c:v>
                </c:pt>
                <c:pt idx="8" formatCode="#,##0.0_ ;[Red]\-#,##0.0\ ">
                  <c:v>-190.68279871968628</c:v>
                </c:pt>
                <c:pt idx="9" formatCode="#,##0.0_ ;[Red]\-#,##0.0\ ">
                  <c:v>-207.30750395860423</c:v>
                </c:pt>
                <c:pt idx="10" formatCode="#,##0.0_ ;[Red]\-#,##0.0\ ">
                  <c:v>-229.27845620861612</c:v>
                </c:pt>
                <c:pt idx="11" formatCode="#,##0.0_ ;[Red]\-#,##0.0\ ">
                  <c:v>-259.88494029281878</c:v>
                </c:pt>
                <c:pt idx="12" formatCode="#,##0.0_ ;[Red]\-#,##0.0\ ">
                  <c:v>-277.2127171869796</c:v>
                </c:pt>
                <c:pt idx="13" formatCode="#,##0.0_ ;[Red]\-#,##0.0\ ">
                  <c:v>-289.37419856572927</c:v>
                </c:pt>
                <c:pt idx="14" formatCode="#,##0.0_ ;[Red]\-#,##0.0\ ">
                  <c:v>-307.76655715524112</c:v>
                </c:pt>
                <c:pt idx="15" formatCode="#,##0.0_ ;[Red]\-#,##0.0\ ">
                  <c:v>-318.62788810855051</c:v>
                </c:pt>
                <c:pt idx="16" formatCode="#,##0.0_ ;[Red]\-#,##0.0\ ">
                  <c:v>-331.1287696631428</c:v>
                </c:pt>
                <c:pt idx="17" formatCode="#,##0.0_ ;[Red]\-#,##0.0\ ">
                  <c:v>-356.92190626042998</c:v>
                </c:pt>
                <c:pt idx="18" formatCode="#,##0.0_ ;[Red]\-#,##0.0\ ">
                  <c:v>-371.06830941621871</c:v>
                </c:pt>
                <c:pt idx="19" formatCode="#,##0.0_ ;[Red]\-#,##0.0\ ">
                  <c:v>-387.19956198513256</c:v>
                </c:pt>
                <c:pt idx="20" formatCode="#,##0.0_ ;[Red]\-#,##0.0\ ">
                  <c:v>-400.61893645957952</c:v>
                </c:pt>
                <c:pt idx="21" formatCode="#,##0.0_ ;[Red]\-#,##0.0\ ">
                  <c:v>-412.91719976804546</c:v>
                </c:pt>
                <c:pt idx="22" formatCode="#,##0.0_ ;[Red]\-#,##0.0\ ">
                  <c:v>-428.91936804713146</c:v>
                </c:pt>
                <c:pt idx="23" formatCode="#,##0.0_ ;[Red]\-#,##0.0\ ">
                  <c:v>-439.50188020332757</c:v>
                </c:pt>
                <c:pt idx="24" formatCode="#,##0.0_ ;[Red]\-#,##0.0\ ">
                  <c:v>-454.98568611968318</c:v>
                </c:pt>
                <c:pt idx="25" formatCode="#,##0.0_ ;[Red]\-#,##0.0\ ">
                  <c:v>-468.10190758171063</c:v>
                </c:pt>
                <c:pt idx="26" formatCode="#,##0.0_ ;[Red]\-#,##0.0\ ">
                  <c:v>-479.40379795582902</c:v>
                </c:pt>
                <c:pt idx="27" formatCode="#,##0.0_ ;[Red]\-#,##0.0\ ">
                  <c:v>-489.48597247857549</c:v>
                </c:pt>
                <c:pt idx="28" formatCode="#,##0.0_ ;[Red]\-#,##0.0\ ">
                  <c:v>-499.96002403095463</c:v>
                </c:pt>
                <c:pt idx="29" formatCode="#,##0.0_ ;[Red]\-#,##0.0\ ">
                  <c:v>-515.31392121199656</c:v>
                </c:pt>
                <c:pt idx="30" formatCode="#,##0.0_ ;[Red]\-#,##0.0\ ">
                  <c:v>-528.07337236225817</c:v>
                </c:pt>
                <c:pt idx="31" formatCode="#,##0.0_ ;[Red]\-#,##0.0\ ">
                  <c:v>-540.20524023415282</c:v>
                </c:pt>
                <c:pt idx="32" formatCode="#,##0.0_ ;[Red]\-#,##0.0\ ">
                  <c:v>-557.44924467564272</c:v>
                </c:pt>
                <c:pt idx="33" formatCode="#,##0.0_ ;[Red]\-#,##0.0\ ">
                  <c:v>-572.56543884460677</c:v>
                </c:pt>
                <c:pt idx="34" formatCode="#,##0.0_ ;[Red]\-#,##0.0\ ">
                  <c:v>-587.50051194829473</c:v>
                </c:pt>
                <c:pt idx="35" formatCode="#,##0.0_ ;[Red]\-#,##0.0\ ">
                  <c:v>-604.17589476781598</c:v>
                </c:pt>
              </c:numCache>
            </c:numRef>
          </c:val>
          <c:smooth val="0"/>
          <c:extLst xmlns:c16r2="http://schemas.microsoft.com/office/drawing/2015/06/chart">
            <c:ext xmlns:c16="http://schemas.microsoft.com/office/drawing/2014/chart" uri="{C3380CC4-5D6E-409C-BE32-E72D297353CC}">
              <c16:uniqueId val="{00000007-6A9B-4713-AA67-D599917144E7}"/>
            </c:ext>
          </c:extLst>
        </c:ser>
        <c:dLbls>
          <c:showLegendKey val="0"/>
          <c:showVal val="0"/>
          <c:showCatName val="0"/>
          <c:showSerName val="0"/>
          <c:showPercent val="0"/>
          <c:showBubbleSize val="0"/>
        </c:dLbls>
        <c:marker val="1"/>
        <c:smooth val="0"/>
        <c:axId val="160478720"/>
        <c:axId val="160468352"/>
      </c:lineChart>
      <c:valAx>
        <c:axId val="160468352"/>
        <c:scaling>
          <c:orientation val="minMax"/>
          <c:max val="600"/>
          <c:min val="-800"/>
        </c:scaling>
        <c:delete val="0"/>
        <c:axPos val="l"/>
        <c:majorGridlines/>
        <c:title>
          <c:tx>
            <c:rich>
              <a:bodyPr/>
              <a:lstStyle/>
              <a:p>
                <a:pPr>
                  <a:defRPr/>
                </a:pPr>
                <a:r>
                  <a:rPr lang="en-US"/>
                  <a:t>TWh</a:t>
                </a:r>
              </a:p>
            </c:rich>
          </c:tx>
          <c:overlay val="0"/>
        </c:title>
        <c:numFmt formatCode="0" sourceLinked="0"/>
        <c:majorTickMark val="out"/>
        <c:minorTickMark val="none"/>
        <c:tickLblPos val="low"/>
        <c:spPr>
          <a:ln/>
        </c:spPr>
        <c:crossAx val="160478720"/>
        <c:crossesAt val="36"/>
        <c:crossBetween val="between"/>
      </c:valAx>
      <c:dateAx>
        <c:axId val="160478720"/>
        <c:scaling>
          <c:orientation val="minMax"/>
        </c:scaling>
        <c:delete val="0"/>
        <c:axPos val="b"/>
        <c:numFmt formatCode="###0" sourceLinked="1"/>
        <c:majorTickMark val="out"/>
        <c:minorTickMark val="none"/>
        <c:tickLblPos val="nextTo"/>
        <c:crossAx val="160468352"/>
        <c:crossesAt val="-800"/>
        <c:auto val="0"/>
        <c:lblOffset val="100"/>
        <c:baseTimeUnit val="days"/>
        <c:majorUnit val="5"/>
        <c:majorTimeUnit val="days"/>
        <c:minorUnit val="5"/>
        <c:minorTimeUnit val="days"/>
      </c:dateAx>
    </c:plotArea>
    <c:legend>
      <c:legendPos val="b"/>
      <c:layout>
        <c:manualLayout>
          <c:xMode val="edge"/>
          <c:yMode val="edge"/>
          <c:x val="1.3379301509491489E-2"/>
          <c:y val="0.84168372703412087"/>
          <c:w val="0.98188980978622942"/>
          <c:h val="0.15646587926509187"/>
        </c:manualLayout>
      </c:layout>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99398312471512E-2"/>
          <c:y val="4.8234251968503929E-2"/>
          <c:w val="0.86562921299892315"/>
          <c:h val="0.70365020281555712"/>
        </c:manualLayout>
      </c:layout>
      <c:barChart>
        <c:barDir val="col"/>
        <c:grouping val="stacked"/>
        <c:varyColors val="0"/>
        <c:ser>
          <c:idx val="0"/>
          <c:order val="0"/>
          <c:tx>
            <c:strRef>
              <c:f>'GD3'!$Y$23</c:f>
              <c:strCache>
                <c:ptCount val="1"/>
                <c:pt idx="0">
                  <c:v>Residential</c:v>
                </c:pt>
              </c:strCache>
            </c:strRef>
          </c:tx>
          <c:invertIfNegative val="0"/>
          <c:val>
            <c:numRef>
              <c:f>'GD3'!$AA$23:$BJ$23</c:f>
              <c:numCache>
                <c:formatCode>0.0</c:formatCode>
                <c:ptCount val="36"/>
                <c:pt idx="0">
                  <c:v>0</c:v>
                </c:pt>
                <c:pt idx="1">
                  <c:v>0</c:v>
                </c:pt>
                <c:pt idx="2">
                  <c:v>0</c:v>
                </c:pt>
                <c:pt idx="3" formatCode="#,##0.0_ ;[Red]\-#,##0.0\ ">
                  <c:v>-5.1569999999999823</c:v>
                </c:pt>
                <c:pt idx="4" formatCode="#,##0.0_ ;[Red]\-#,##0.0\ ">
                  <c:v>-10.760999999999967</c:v>
                </c:pt>
                <c:pt idx="5" formatCode="#,##0.0_ ;[Red]\-#,##0.0\ ">
                  <c:v>-16.361999999999966</c:v>
                </c:pt>
                <c:pt idx="6" formatCode="#,##0.0_ ;[Red]\-#,##0.0\ ">
                  <c:v>-23.637</c:v>
                </c:pt>
                <c:pt idx="7" formatCode="#,##0.0_ ;[Red]\-#,##0.0\ ">
                  <c:v>-30.501000000000033</c:v>
                </c:pt>
                <c:pt idx="8" formatCode="#,##0.0_ ;[Red]\-#,##0.0\ ">
                  <c:v>-37.173000000000002</c:v>
                </c:pt>
                <c:pt idx="9" formatCode="#,##0.0_ ;[Red]\-#,##0.0\ ">
                  <c:v>-44.700999999999908</c:v>
                </c:pt>
                <c:pt idx="10" formatCode="#,##0.0_ ;[Red]\-#,##0.0\ ">
                  <c:v>-51.347000000000037</c:v>
                </c:pt>
                <c:pt idx="11" formatCode="#,##0.0_ ;[Red]\-#,##0.0\ ">
                  <c:v>-58.528999999999996</c:v>
                </c:pt>
                <c:pt idx="12" formatCode="#,##0.0_ ;[Red]\-#,##0.0\ ">
                  <c:v>-65.38</c:v>
                </c:pt>
                <c:pt idx="13" formatCode="#,##0.0_ ;[Red]\-#,##0.0\ ">
                  <c:v>-72.829999999999984</c:v>
                </c:pt>
                <c:pt idx="14" formatCode="#,##0.0_ ;[Red]\-#,##0.0\ ">
                  <c:v>-80.949999999999989</c:v>
                </c:pt>
                <c:pt idx="15" formatCode="#,##0.0_ ;[Red]\-#,##0.0\ ">
                  <c:v>-88.342999999999989</c:v>
                </c:pt>
                <c:pt idx="16" formatCode="#,##0.0_ ;[Red]\-#,##0.0\ ">
                  <c:v>-95.163999999999987</c:v>
                </c:pt>
                <c:pt idx="17" formatCode="#,##0.0_ ;[Red]\-#,##0.0\ ">
                  <c:v>-102.66</c:v>
                </c:pt>
                <c:pt idx="18" formatCode="#,##0.0_ ;[Red]\-#,##0.0\ ">
                  <c:v>-109.01899999999998</c:v>
                </c:pt>
                <c:pt idx="19" formatCode="#,##0.0_ ;[Red]\-#,##0.0\ ">
                  <c:v>-117.39400000000001</c:v>
                </c:pt>
                <c:pt idx="20" formatCode="#,##0.0_ ;[Red]\-#,##0.0\ ">
                  <c:v>-125.82</c:v>
                </c:pt>
                <c:pt idx="21" formatCode="#,##0.0_ ;[Red]\-#,##0.0\ ">
                  <c:v>-135.85199999999998</c:v>
                </c:pt>
                <c:pt idx="22" formatCode="#,##0.0_ ;[Red]\-#,##0.0\ ">
                  <c:v>-147.61099999999999</c:v>
                </c:pt>
                <c:pt idx="23" formatCode="#,##0.0_ ;[Red]\-#,##0.0\ ">
                  <c:v>-157.893</c:v>
                </c:pt>
                <c:pt idx="24" formatCode="#,##0.0_ ;[Red]\-#,##0.0\ ">
                  <c:v>-167.541</c:v>
                </c:pt>
                <c:pt idx="25" formatCode="#,##0.0_ ;[Red]\-#,##0.0\ ">
                  <c:v>-179.54799999999994</c:v>
                </c:pt>
                <c:pt idx="26" formatCode="#,##0.0_ ;[Red]\-#,##0.0\ ">
                  <c:v>-188.64999999999998</c:v>
                </c:pt>
                <c:pt idx="27" formatCode="#,##0.0_ ;[Red]\-#,##0.0\ ">
                  <c:v>-200.20999999999998</c:v>
                </c:pt>
                <c:pt idx="28" formatCode="#,##0.0_ ;[Red]\-#,##0.0\ ">
                  <c:v>-210.375</c:v>
                </c:pt>
                <c:pt idx="29" formatCode="#,##0.0_ ;[Red]\-#,##0.0\ ">
                  <c:v>-222.48699999999999</c:v>
                </c:pt>
                <c:pt idx="30" formatCode="#,##0.0_ ;[Red]\-#,##0.0\ ">
                  <c:v>-232.20699999999999</c:v>
                </c:pt>
                <c:pt idx="31" formatCode="#,##0.0_ ;[Red]\-#,##0.0\ ">
                  <c:v>-238.82399999999998</c:v>
                </c:pt>
                <c:pt idx="32" formatCode="#,##0.0_ ;[Red]\-#,##0.0\ ">
                  <c:v>-247.64699999999999</c:v>
                </c:pt>
                <c:pt idx="33" formatCode="#,##0.0_ ;[Red]\-#,##0.0\ ">
                  <c:v>-254.91799999999998</c:v>
                </c:pt>
                <c:pt idx="34" formatCode="#,##0.0_ ;[Red]\-#,##0.0\ ">
                  <c:v>-260.68799999999999</c:v>
                </c:pt>
                <c:pt idx="35" formatCode="#,##0.0_ ;[Red]\-#,##0.0\ ">
                  <c:v>-263.55599999999998</c:v>
                </c:pt>
              </c:numCache>
            </c:numRef>
          </c:val>
          <c:extLst xmlns:c16r2="http://schemas.microsoft.com/office/drawing/2015/06/chart">
            <c:ext xmlns:c16="http://schemas.microsoft.com/office/drawing/2014/chart" uri="{C3380CC4-5D6E-409C-BE32-E72D297353CC}">
              <c16:uniqueId val="{00000000-5169-4E42-85A9-BEAF96C245A9}"/>
            </c:ext>
          </c:extLst>
        </c:ser>
        <c:ser>
          <c:idx val="1"/>
          <c:order val="1"/>
          <c:tx>
            <c:strRef>
              <c:f>'GD3'!$Y$24</c:f>
              <c:strCache>
                <c:ptCount val="1"/>
                <c:pt idx="0">
                  <c:v>Commercial</c:v>
                </c:pt>
              </c:strCache>
            </c:strRef>
          </c:tx>
          <c:invertIfNegative val="0"/>
          <c:val>
            <c:numRef>
              <c:f>'GD3'!$AA$24:$BJ$24</c:f>
              <c:numCache>
                <c:formatCode>0.0</c:formatCode>
                <c:ptCount val="36"/>
                <c:pt idx="0">
                  <c:v>0</c:v>
                </c:pt>
                <c:pt idx="1">
                  <c:v>0</c:v>
                </c:pt>
                <c:pt idx="2">
                  <c:v>0</c:v>
                </c:pt>
                <c:pt idx="3" formatCode="#,##0.0_ ;[Red]\-#,##0.0\ ">
                  <c:v>0.85637991026702309</c:v>
                </c:pt>
                <c:pt idx="4" formatCode="#,##0.0_ ;[Red]\-#,##0.0\ ">
                  <c:v>1.3912387869047862</c:v>
                </c:pt>
                <c:pt idx="5" formatCode="#,##0.0_ ;[Red]\-#,##0.0\ ">
                  <c:v>2.1337683466271926</c:v>
                </c:pt>
                <c:pt idx="6" formatCode="#,##0.0_ ;[Red]\-#,##0.0\ ">
                  <c:v>1.4767951735129827</c:v>
                </c:pt>
                <c:pt idx="7" formatCode="#,##0.0_ ;[Red]\-#,##0.0\ ">
                  <c:v>0.78327096624087034</c:v>
                </c:pt>
                <c:pt idx="8" formatCode="#,##0.0_ ;[Red]\-#,##0.0\ ">
                  <c:v>6.5594473864265979E-2</c:v>
                </c:pt>
                <c:pt idx="9" formatCode="#,##0.0_ ;[Red]\-#,##0.0\ ">
                  <c:v>-0.71304808799518327</c:v>
                </c:pt>
                <c:pt idx="10" formatCode="#,##0.0_ ;[Red]\-#,##0.0\ ">
                  <c:v>-1.5346164881012783</c:v>
                </c:pt>
                <c:pt idx="11" formatCode="#,##0.0_ ;[Red]\-#,##0.0\ ">
                  <c:v>-2.3096435272637592</c:v>
                </c:pt>
                <c:pt idx="12" formatCode="#,##0.0_ ;[Red]\-#,##0.0\ ">
                  <c:v>-3.0832684586678738</c:v>
                </c:pt>
                <c:pt idx="13" formatCode="#,##0.0_ ;[Red]\-#,##0.0\ ">
                  <c:v>-3.8225600222829357</c:v>
                </c:pt>
                <c:pt idx="14" formatCode="#,##0.0_ ;[Red]\-#,##0.0\ ">
                  <c:v>-4.5078586938995926</c:v>
                </c:pt>
                <c:pt idx="15" formatCode="#,##0.0_ ;[Red]\-#,##0.0\ ">
                  <c:v>-5.397480516547958</c:v>
                </c:pt>
                <c:pt idx="16" formatCode="#,##0.0_ ;[Red]\-#,##0.0\ ">
                  <c:v>-6.0083871506388249</c:v>
                </c:pt>
                <c:pt idx="17" formatCode="#,##0.0_ ;[Red]\-#,##0.0\ ">
                  <c:v>-6.8362485322278914</c:v>
                </c:pt>
                <c:pt idx="18" formatCode="#,##0.0_ ;[Red]\-#,##0.0\ ">
                  <c:v>-7.6157247662033072</c:v>
                </c:pt>
                <c:pt idx="19" formatCode="#,##0.0_ ;[Red]\-#,##0.0\ ">
                  <c:v>-8.8480678433016564</c:v>
                </c:pt>
                <c:pt idx="20" formatCode="#,##0.0_ ;[Red]\-#,##0.0\ ">
                  <c:v>-10.05597627637362</c:v>
                </c:pt>
                <c:pt idx="21" formatCode="#,##0.0_ ;[Red]\-#,##0.0\ ">
                  <c:v>-11.782825722652419</c:v>
                </c:pt>
                <c:pt idx="22" formatCode="#,##0.0_ ;[Red]\-#,##0.0\ ">
                  <c:v>-14.065089003801305</c:v>
                </c:pt>
                <c:pt idx="23" formatCode="#,##0.0_ ;[Red]\-#,##0.0\ ">
                  <c:v>-15.902439039631915</c:v>
                </c:pt>
                <c:pt idx="24" formatCode="#,##0.0_ ;[Red]\-#,##0.0\ ">
                  <c:v>-17.707412529933507</c:v>
                </c:pt>
                <c:pt idx="25" formatCode="#,##0.0_ ;[Red]\-#,##0.0\ ">
                  <c:v>-20.245160858786655</c:v>
                </c:pt>
                <c:pt idx="26" formatCode="#,##0.0_ ;[Red]\-#,##0.0\ ">
                  <c:v>-21.908540913295344</c:v>
                </c:pt>
                <c:pt idx="27" formatCode="#,##0.0_ ;[Red]\-#,##0.0\ ">
                  <c:v>-24.488850417206052</c:v>
                </c:pt>
                <c:pt idx="28" formatCode="#,##0.0_ ;[Red]\-#,##0.0\ ">
                  <c:v>-26.802865092909489</c:v>
                </c:pt>
                <c:pt idx="29" formatCode="#,##0.0_ ;[Red]\-#,##0.0\ ">
                  <c:v>-29.148941234026008</c:v>
                </c:pt>
                <c:pt idx="30" formatCode="#,##0.0_ ;[Red]\-#,##0.0\ ">
                  <c:v>-31.169369789220813</c:v>
                </c:pt>
                <c:pt idx="31" formatCode="#,##0.0_ ;[Red]\-#,##0.0\ ">
                  <c:v>-32.325728374135146</c:v>
                </c:pt>
                <c:pt idx="32" formatCode="#,##0.0_ ;[Red]\-#,##0.0\ ">
                  <c:v>-33.66172735906585</c:v>
                </c:pt>
                <c:pt idx="33" formatCode="#,##0.0_ ;[Red]\-#,##0.0\ ">
                  <c:v>-34.769407109132757</c:v>
                </c:pt>
                <c:pt idx="34" formatCode="#,##0.0_ ;[Red]\-#,##0.0\ ">
                  <c:v>-35.431016771486014</c:v>
                </c:pt>
                <c:pt idx="35" formatCode="#,##0.0_ ;[Red]\-#,##0.0\ ">
                  <c:v>-35.732169290473848</c:v>
                </c:pt>
              </c:numCache>
            </c:numRef>
          </c:val>
          <c:extLst xmlns:c16r2="http://schemas.microsoft.com/office/drawing/2015/06/chart">
            <c:ext xmlns:c16="http://schemas.microsoft.com/office/drawing/2014/chart" uri="{C3380CC4-5D6E-409C-BE32-E72D297353CC}">
              <c16:uniqueId val="{00000001-5169-4E42-85A9-BEAF96C245A9}"/>
            </c:ext>
          </c:extLst>
        </c:ser>
        <c:ser>
          <c:idx val="2"/>
          <c:order val="2"/>
          <c:tx>
            <c:strRef>
              <c:f>'GD3'!$Y$25</c:f>
              <c:strCache>
                <c:ptCount val="1"/>
                <c:pt idx="0">
                  <c:v>Industrial</c:v>
                </c:pt>
              </c:strCache>
            </c:strRef>
          </c:tx>
          <c:invertIfNegative val="0"/>
          <c:val>
            <c:numRef>
              <c:f>'GD3'!$AA$25:$BJ$25</c:f>
              <c:numCache>
                <c:formatCode>0.0</c:formatCode>
                <c:ptCount val="36"/>
                <c:pt idx="0">
                  <c:v>0</c:v>
                </c:pt>
                <c:pt idx="1">
                  <c:v>0</c:v>
                </c:pt>
                <c:pt idx="2">
                  <c:v>0</c:v>
                </c:pt>
                <c:pt idx="3" formatCode="#,##0.0_ ;[Red]\-#,##0.0\ ">
                  <c:v>-5.2115068215556448</c:v>
                </c:pt>
                <c:pt idx="4" formatCode="#,##0.0_ ;[Red]\-#,##0.0\ ">
                  <c:v>-6.818081185958448</c:v>
                </c:pt>
                <c:pt idx="5" formatCode="#,##0.0_ ;[Red]\-#,##0.0\ ">
                  <c:v>-7.1990350676127264</c:v>
                </c:pt>
                <c:pt idx="6" formatCode="#,##0.0_ ;[Red]\-#,##0.0\ ">
                  <c:v>-8.2117090611430683</c:v>
                </c:pt>
                <c:pt idx="7" formatCode="#,##0.0_ ;[Red]\-#,##0.0\ ">
                  <c:v>-8.9997340628001155</c:v>
                </c:pt>
                <c:pt idx="8" formatCode="#,##0.0_ ;[Red]\-#,##0.0\ ">
                  <c:v>-9.7752077653342724</c:v>
                </c:pt>
                <c:pt idx="9" formatCode="#,##0.0_ ;[Red]\-#,##0.0\ ">
                  <c:v>-10.292478777817649</c:v>
                </c:pt>
                <c:pt idx="10" formatCode="#,##0.0_ ;[Red]\-#,##0.0\ ">
                  <c:v>-10.578470746107428</c:v>
                </c:pt>
                <c:pt idx="11" formatCode="#,##0.0_ ;[Red]\-#,##0.0\ ">
                  <c:v>-10.590773181648188</c:v>
                </c:pt>
                <c:pt idx="12" formatCode="#,##0.0_ ;[Red]\-#,##0.0\ ">
                  <c:v>-10.539522494182592</c:v>
                </c:pt>
                <c:pt idx="13" formatCode="#,##0.0_ ;[Red]\-#,##0.0\ ">
                  <c:v>-10.221094894655835</c:v>
                </c:pt>
                <c:pt idx="14" formatCode="#,##0.0_ ;[Red]\-#,##0.0\ ">
                  <c:v>-9.9748815243841022</c:v>
                </c:pt>
                <c:pt idx="15" formatCode="#,##0.0_ ;[Red]\-#,##0.0\ ">
                  <c:v>-10.584421832683859</c:v>
                </c:pt>
                <c:pt idx="16" formatCode="#,##0.0_ ;[Red]\-#,##0.0\ ">
                  <c:v>-11.27938910793273</c:v>
                </c:pt>
                <c:pt idx="17" formatCode="#,##0.0_ ;[Red]\-#,##0.0\ ">
                  <c:v>-13.058489598446954</c:v>
                </c:pt>
                <c:pt idx="18" formatCode="#,##0.0_ ;[Red]\-#,##0.0\ ">
                  <c:v>-14.975878881977792</c:v>
                </c:pt>
                <c:pt idx="19" formatCode="#,##0.0_ ;[Red]\-#,##0.0\ ">
                  <c:v>-19.180281506908386</c:v>
                </c:pt>
                <c:pt idx="20" formatCode="#,##0.0_ ;[Red]\-#,##0.0\ ">
                  <c:v>-23.209953524003453</c:v>
                </c:pt>
                <c:pt idx="21" formatCode="#,##0.0_ ;[Red]\-#,##0.0\ ">
                  <c:v>-29.75512052204931</c:v>
                </c:pt>
                <c:pt idx="22" formatCode="#,##0.0_ ;[Red]\-#,##0.0\ ">
                  <c:v>-39.48954509547076</c:v>
                </c:pt>
                <c:pt idx="23" formatCode="#,##0.0_ ;[Red]\-#,##0.0\ ">
                  <c:v>-46.722611257075073</c:v>
                </c:pt>
                <c:pt idx="24" formatCode="#,##0.0_ ;[Red]\-#,##0.0\ ">
                  <c:v>-53.546045454023186</c:v>
                </c:pt>
                <c:pt idx="25" formatCode="#,##0.0_ ;[Red]\-#,##0.0\ ">
                  <c:v>-64.821907466783273</c:v>
                </c:pt>
                <c:pt idx="26" formatCode="#,##0.0_ ;[Red]\-#,##0.0\ ">
                  <c:v>-71.352267676865736</c:v>
                </c:pt>
                <c:pt idx="27" formatCode="#,##0.0_ ;[Red]\-#,##0.0\ ">
                  <c:v>-83.456296523176661</c:v>
                </c:pt>
                <c:pt idx="28" formatCode="#,##0.0_ ;[Red]\-#,##0.0\ ">
                  <c:v>-93.508095706175823</c:v>
                </c:pt>
                <c:pt idx="29" formatCode="#,##0.0_ ;[Red]\-#,##0.0\ ">
                  <c:v>-103.68819293274628</c:v>
                </c:pt>
                <c:pt idx="30" formatCode="#,##0.0_ ;[Red]\-#,##0.0\ ">
                  <c:v>-111.80856657657689</c:v>
                </c:pt>
                <c:pt idx="31" formatCode="#,##0.0_ ;[Red]\-#,##0.0\ ">
                  <c:v>-114.67741405995807</c:v>
                </c:pt>
                <c:pt idx="32" formatCode="#,##0.0_ ;[Red]\-#,##0.0\ ">
                  <c:v>-117.77176175891108</c:v>
                </c:pt>
                <c:pt idx="33" formatCode="#,##0.0_ ;[Red]\-#,##0.0\ ">
                  <c:v>-119.46468833517683</c:v>
                </c:pt>
                <c:pt idx="34" formatCode="#,##0.0_ ;[Red]\-#,##0.0\ ">
                  <c:v>-118.21680610730222</c:v>
                </c:pt>
                <c:pt idx="35" formatCode="#,##0.0_ ;[Red]\-#,##0.0\ ">
                  <c:v>-114.66872415308691</c:v>
                </c:pt>
              </c:numCache>
            </c:numRef>
          </c:val>
          <c:extLst xmlns:c16r2="http://schemas.microsoft.com/office/drawing/2015/06/chart">
            <c:ext xmlns:c16="http://schemas.microsoft.com/office/drawing/2014/chart" uri="{C3380CC4-5D6E-409C-BE32-E72D297353CC}">
              <c16:uniqueId val="{00000002-5169-4E42-85A9-BEAF96C245A9}"/>
            </c:ext>
          </c:extLst>
        </c:ser>
        <c:ser>
          <c:idx val="3"/>
          <c:order val="3"/>
          <c:tx>
            <c:strRef>
              <c:f>'GD3'!$Y$26</c:f>
              <c:strCache>
                <c:ptCount val="1"/>
                <c:pt idx="0">
                  <c:v>Exports</c:v>
                </c:pt>
              </c:strCache>
            </c:strRef>
          </c:tx>
          <c:invertIfNegative val="0"/>
          <c:val>
            <c:numRef>
              <c:f>'GD3'!$AA$26:$BJ$26</c:f>
              <c:numCache>
                <c:formatCode>0.0</c:formatCode>
                <c:ptCount val="36"/>
                <c:pt idx="0">
                  <c:v>0</c:v>
                </c:pt>
                <c:pt idx="1">
                  <c:v>0</c:v>
                </c:pt>
                <c:pt idx="2">
                  <c:v>0</c:v>
                </c:pt>
                <c:pt idx="3" formatCode="#,##0.0_ ;[Red]\-#,##0.0\ ">
                  <c:v>-1.026844462716582</c:v>
                </c:pt>
                <c:pt idx="4" formatCode="#,##0.0_ ;[Red]\-#,##0.0\ ">
                  <c:v>-16.379490833509664</c:v>
                </c:pt>
                <c:pt idx="5" formatCode="#,##0.0_ ;[Red]\-#,##0.0\ ">
                  <c:v>-7.3628746617169583</c:v>
                </c:pt>
                <c:pt idx="6" formatCode="#,##0.0_ ;[Red]\-#,##0.0\ ">
                  <c:v>9.7221411856888409</c:v>
                </c:pt>
                <c:pt idx="7" formatCode="#,##0.0_ ;[Red]\-#,##0.0\ ">
                  <c:v>10.271313018708142</c:v>
                </c:pt>
                <c:pt idx="8" formatCode="#,##0.0_ ;[Red]\-#,##0.0\ ">
                  <c:v>12.700921918093727</c:v>
                </c:pt>
                <c:pt idx="9" formatCode="#,##0.0_ ;[Red]\-#,##0.0\ ">
                  <c:v>13.85565351809548</c:v>
                </c:pt>
                <c:pt idx="10" formatCode="#,##0.0_ ;[Red]\-#,##0.0\ ">
                  <c:v>10.311430439812867</c:v>
                </c:pt>
                <c:pt idx="11" formatCode="#,##0.0_ ;[Red]\-#,##0.0\ ">
                  <c:v>11.745967818962143</c:v>
                </c:pt>
                <c:pt idx="12" formatCode="#,##0.0_ ;[Red]\-#,##0.0\ ">
                  <c:v>12.854320175905869</c:v>
                </c:pt>
                <c:pt idx="13" formatCode="#,##0.0_ ;[Red]\-#,##0.0\ ">
                  <c:v>14.3112490756494</c:v>
                </c:pt>
                <c:pt idx="14" formatCode="#,##0.0_ ;[Red]\-#,##0.0\ ">
                  <c:v>13.936691823044796</c:v>
                </c:pt>
                <c:pt idx="15" formatCode="#,##0.0_ ;[Red]\-#,##0.0\ ">
                  <c:v>13.399884700421339</c:v>
                </c:pt>
                <c:pt idx="16" formatCode="#,##0.0_ ;[Red]\-#,##0.0\ ">
                  <c:v>12.744343111482337</c:v>
                </c:pt>
                <c:pt idx="17" formatCode="#,##0.0_ ;[Red]\-#,##0.0\ ">
                  <c:v>12.491246444181471</c:v>
                </c:pt>
                <c:pt idx="18" formatCode="#,##0.0_ ;[Red]\-#,##0.0\ ">
                  <c:v>12.023777542402556</c:v>
                </c:pt>
                <c:pt idx="19" formatCode="#,##0.0_ ;[Red]\-#,##0.0\ ">
                  <c:v>11.332682390127061</c:v>
                </c:pt>
                <c:pt idx="20" formatCode="#,##0.0_ ;[Red]\-#,##0.0\ ">
                  <c:v>11.479024793857931</c:v>
                </c:pt>
                <c:pt idx="21" formatCode="#,##0.0_ ;[Red]\-#,##0.0\ ">
                  <c:v>10.043840065079294</c:v>
                </c:pt>
                <c:pt idx="22" formatCode="#,##0.0_ ;[Red]\-#,##0.0\ ">
                  <c:v>9.3712162966116779</c:v>
                </c:pt>
                <c:pt idx="23" formatCode="#,##0.0_ ;[Red]\-#,##0.0\ ">
                  <c:v>7.9606606425271735</c:v>
                </c:pt>
                <c:pt idx="24" formatCode="#,##0.0_ ;[Red]\-#,##0.0\ ">
                  <c:v>6.0869455504280978</c:v>
                </c:pt>
                <c:pt idx="25" formatCode="#,##0.0_ ;[Red]\-#,##0.0\ ">
                  <c:v>4.2798302432843656</c:v>
                </c:pt>
                <c:pt idx="26" formatCode="#,##0.0_ ;[Red]\-#,##0.0\ ">
                  <c:v>2.4363075190691319</c:v>
                </c:pt>
                <c:pt idx="27" formatCode="#,##0.0_ ;[Red]\-#,##0.0\ ">
                  <c:v>-0.65904802682108254</c:v>
                </c:pt>
                <c:pt idx="28" formatCode="#,##0.0_ ;[Red]\-#,##0.0\ ">
                  <c:v>-2.6718554184280094</c:v>
                </c:pt>
                <c:pt idx="29" formatCode="#,##0.0_ ;[Red]\-#,##0.0\ ">
                  <c:v>-4.5273952121416983</c:v>
                </c:pt>
                <c:pt idx="30" formatCode="#,##0.0_ ;[Red]\-#,##0.0\ ">
                  <c:v>-6.6309920003279217</c:v>
                </c:pt>
                <c:pt idx="31" formatCode="#,##0.0_ ;[Red]\-#,##0.0\ ">
                  <c:v>-8.8564590564924686</c:v>
                </c:pt>
                <c:pt idx="32" formatCode="#,##0.0_ ;[Red]\-#,##0.0\ ">
                  <c:v>-10.549341781794794</c:v>
                </c:pt>
                <c:pt idx="33" formatCode="#,##0.0_ ;[Red]\-#,##0.0\ ">
                  <c:v>-12.615741699721994</c:v>
                </c:pt>
                <c:pt idx="34" formatCode="#,##0.0_ ;[Red]\-#,##0.0\ ">
                  <c:v>-14.718970626599955</c:v>
                </c:pt>
                <c:pt idx="35" formatCode="#,##0.0_ ;[Red]\-#,##0.0\ ">
                  <c:v>-16.637510356371195</c:v>
                </c:pt>
              </c:numCache>
            </c:numRef>
          </c:val>
          <c:extLst xmlns:c16r2="http://schemas.microsoft.com/office/drawing/2015/06/chart">
            <c:ext xmlns:c16="http://schemas.microsoft.com/office/drawing/2014/chart" uri="{C3380CC4-5D6E-409C-BE32-E72D297353CC}">
              <c16:uniqueId val="{00000003-5169-4E42-85A9-BEAF96C245A9}"/>
            </c:ext>
          </c:extLst>
        </c:ser>
        <c:ser>
          <c:idx val="5"/>
          <c:order val="4"/>
          <c:tx>
            <c:strRef>
              <c:f>'GD3'!$Y$27</c:f>
              <c:strCache>
                <c:ptCount val="1"/>
                <c:pt idx="0">
                  <c:v>Power station demand</c:v>
                </c:pt>
              </c:strCache>
            </c:strRef>
          </c:tx>
          <c:invertIfNegative val="0"/>
          <c:val>
            <c:numRef>
              <c:f>'GD3'!$AA$27:$BJ$27</c:f>
              <c:numCache>
                <c:formatCode>0.0</c:formatCode>
                <c:ptCount val="36"/>
                <c:pt idx="0">
                  <c:v>0</c:v>
                </c:pt>
                <c:pt idx="1">
                  <c:v>0</c:v>
                </c:pt>
                <c:pt idx="2">
                  <c:v>0</c:v>
                </c:pt>
                <c:pt idx="3" formatCode="#,##0.0_ ;[Red]\-#,##0.0\ ">
                  <c:v>-30.466622449853958</c:v>
                </c:pt>
                <c:pt idx="4" formatCode="#,##0.0_ ;[Red]\-#,##0.0\ ">
                  <c:v>-67.645786594747989</c:v>
                </c:pt>
                <c:pt idx="5" formatCode="#,##0.0_ ;[Red]\-#,##0.0\ ">
                  <c:v>-102.4323619947225</c:v>
                </c:pt>
                <c:pt idx="6" formatCode="#,##0.0_ ;[Red]\-#,##0.0\ ">
                  <c:v>-135.76558772066426</c:v>
                </c:pt>
                <c:pt idx="7" formatCode="#,##0.0_ ;[Red]\-#,##0.0\ ">
                  <c:v>-148.53361815280729</c:v>
                </c:pt>
                <c:pt idx="8" formatCode="#,##0.0_ ;[Red]\-#,##0.0\ ">
                  <c:v>-155.83962110530061</c:v>
                </c:pt>
                <c:pt idx="9" formatCode="#,##0.0_ ;[Red]\-#,##0.0\ ">
                  <c:v>-157.51343646643244</c:v>
                </c:pt>
                <c:pt idx="10" formatCode="#,##0.0_ ;[Red]\-#,##0.0\ ">
                  <c:v>-162.76749603023671</c:v>
                </c:pt>
                <c:pt idx="11" formatCode="#,##0.0_ ;[Red]\-#,##0.0\ ">
                  <c:v>-182.78668378052006</c:v>
                </c:pt>
                <c:pt idx="12" formatCode="#,##0.0_ ;[Red]\-#,##0.0\ ">
                  <c:v>-185.07193174856764</c:v>
                </c:pt>
                <c:pt idx="13" formatCode="#,##0.0_ ;[Red]\-#,##0.0\ ">
                  <c:v>-208.63604121313847</c:v>
                </c:pt>
                <c:pt idx="14" formatCode="#,##0.0_ ;[Red]\-#,##0.0\ ">
                  <c:v>-212.52754868661873</c:v>
                </c:pt>
                <c:pt idx="15" formatCode="#,##0.0_ ;[Red]\-#,##0.0\ ">
                  <c:v>-205.75179407882348</c:v>
                </c:pt>
                <c:pt idx="16" formatCode="#,##0.0_ ;[Red]\-#,##0.0\ ">
                  <c:v>-203.01492647528147</c:v>
                </c:pt>
                <c:pt idx="17" formatCode="#,##0.0_ ;[Red]\-#,##0.0\ ">
                  <c:v>-199.92204632437134</c:v>
                </c:pt>
                <c:pt idx="18" formatCode="#,##0.0_ ;[Red]\-#,##0.0\ ">
                  <c:v>-200.58531016722816</c:v>
                </c:pt>
                <c:pt idx="19" formatCode="#,##0.0_ ;[Red]\-#,##0.0\ ">
                  <c:v>-198.18955607745346</c:v>
                </c:pt>
                <c:pt idx="20" formatCode="#,##0.0_ ;[Red]\-#,##0.0\ ">
                  <c:v>-198.76597913550373</c:v>
                </c:pt>
                <c:pt idx="21" formatCode="#,##0.0_ ;[Red]\-#,##0.0\ ">
                  <c:v>-199.02221902367933</c:v>
                </c:pt>
                <c:pt idx="22" formatCode="#,##0.0_ ;[Red]\-#,##0.0\ ">
                  <c:v>-197.84854952883808</c:v>
                </c:pt>
                <c:pt idx="23" formatCode="#,##0.0_ ;[Red]\-#,##0.0\ ">
                  <c:v>-198.29463797057014</c:v>
                </c:pt>
                <c:pt idx="24" formatCode="#,##0.0_ ;[Red]\-#,##0.0\ ">
                  <c:v>-196.74623281601475</c:v>
                </c:pt>
                <c:pt idx="25" formatCode="#,##0.0_ ;[Red]\-#,##0.0\ ">
                  <c:v>-198.15909771131408</c:v>
                </c:pt>
                <c:pt idx="26" formatCode="#,##0.0_ ;[Red]\-#,##0.0\ ">
                  <c:v>-194.45845756663996</c:v>
                </c:pt>
                <c:pt idx="27" formatCode="#,##0.0_ ;[Red]\-#,##0.0\ ">
                  <c:v>-195.56642910318715</c:v>
                </c:pt>
                <c:pt idx="28" formatCode="#,##0.0_ ;[Red]\-#,##0.0\ ">
                  <c:v>-192.61886879751103</c:v>
                </c:pt>
                <c:pt idx="29" formatCode="#,##0.0_ ;[Red]\-#,##0.0\ ">
                  <c:v>-192.91932719219841</c:v>
                </c:pt>
                <c:pt idx="30" formatCode="#,##0.0_ ;[Red]\-#,##0.0\ ">
                  <c:v>-191.36303028967308</c:v>
                </c:pt>
                <c:pt idx="31" formatCode="#,##0.0_ ;[Red]\-#,##0.0\ ">
                  <c:v>-189.46472437317473</c:v>
                </c:pt>
                <c:pt idx="32" formatCode="#,##0.0_ ;[Red]\-#,##0.0\ ">
                  <c:v>-189.58672341877099</c:v>
                </c:pt>
                <c:pt idx="33" formatCode="#,##0.0_ ;[Red]\-#,##0.0\ ">
                  <c:v>-187.91785317613727</c:v>
                </c:pt>
                <c:pt idx="34" formatCode="#,##0.0_ ;[Red]\-#,##0.0\ ">
                  <c:v>-189.03307998930683</c:v>
                </c:pt>
                <c:pt idx="35" formatCode="#,##0.0_ ;[Red]\-#,##0.0\ ">
                  <c:v>-189.67721104289984</c:v>
                </c:pt>
              </c:numCache>
            </c:numRef>
          </c:val>
          <c:extLst xmlns:c16r2="http://schemas.microsoft.com/office/drawing/2015/06/chart">
            <c:ext xmlns:c16="http://schemas.microsoft.com/office/drawing/2014/chart" uri="{C3380CC4-5D6E-409C-BE32-E72D297353CC}">
              <c16:uniqueId val="{00000004-5169-4E42-85A9-BEAF96C245A9}"/>
            </c:ext>
          </c:extLst>
        </c:ser>
        <c:ser>
          <c:idx val="6"/>
          <c:order val="5"/>
          <c:tx>
            <c:strRef>
              <c:f>'GD3'!$Y$28</c:f>
              <c:strCache>
                <c:ptCount val="1"/>
                <c:pt idx="0">
                  <c:v>Transport</c:v>
                </c:pt>
              </c:strCache>
            </c:strRef>
          </c:tx>
          <c:invertIfNegative val="0"/>
          <c:val>
            <c:numRef>
              <c:f>'GD3'!$AA$28:$BJ$28</c:f>
              <c:numCache>
                <c:formatCode>0.0</c:formatCode>
                <c:ptCount val="36"/>
                <c:pt idx="0">
                  <c:v>0</c:v>
                </c:pt>
                <c:pt idx="1">
                  <c:v>0</c:v>
                </c:pt>
                <c:pt idx="2">
                  <c:v>0</c:v>
                </c:pt>
                <c:pt idx="3" formatCode="#,##0.0_ ;[Red]\-#,##0.0\ ">
                  <c:v>6.1940617570508269E-2</c:v>
                </c:pt>
                <c:pt idx="4" formatCode="#,##0.0_ ;[Red]\-#,##0.0\ ">
                  <c:v>0.18345631423159037</c:v>
                </c:pt>
                <c:pt idx="5" formatCode="#,##0.0_ ;[Red]\-#,##0.0\ ">
                  <c:v>0.31183930737323495</c:v>
                </c:pt>
                <c:pt idx="6" formatCode="#,##0.0_ ;[Red]\-#,##0.0\ ">
                  <c:v>0.44770583158000749</c:v>
                </c:pt>
                <c:pt idx="7" formatCode="#,##0.0_ ;[Red]\-#,##0.0\ ">
                  <c:v>0.59578956795817473</c:v>
                </c:pt>
                <c:pt idx="8" formatCode="#,##0.0_ ;[Red]\-#,##0.0\ ">
                  <c:v>0.75338444405446747</c:v>
                </c:pt>
                <c:pt idx="9" formatCode="#,##0.0_ ;[Red]\-#,##0.0\ ">
                  <c:v>0.92530366086181493</c:v>
                </c:pt>
                <c:pt idx="10" formatCode="#,##0.0_ ;[Red]\-#,##0.0\ ">
                  <c:v>1.1095448464485658</c:v>
                </c:pt>
                <c:pt idx="11" formatCode="#,##0.0_ ;[Red]\-#,##0.0\ ">
                  <c:v>1.3077473249635962</c:v>
                </c:pt>
                <c:pt idx="12" formatCode="#,##0.0_ ;[Red]\-#,##0.0\ ">
                  <c:v>1.5221189491466247</c:v>
                </c:pt>
                <c:pt idx="13" formatCode="#,##0.0_ ;[Red]\-#,##0.0\ ">
                  <c:v>1.7590247782024038</c:v>
                </c:pt>
                <c:pt idx="14" formatCode="#,##0.0_ ;[Red]\-#,##0.0\ ">
                  <c:v>2.017852624800005</c:v>
                </c:pt>
                <c:pt idx="15" formatCode="#,##0.0_ ;[Red]\-#,##0.0\ ">
                  <c:v>2.3025994203635367</c:v>
                </c:pt>
                <c:pt idx="16" formatCode="#,##0.0_ ;[Red]\-#,##0.0\ ">
                  <c:v>2.61704078279101</c:v>
                </c:pt>
                <c:pt idx="17" formatCode="#,##0.0_ ;[Red]\-#,##0.0\ ">
                  <c:v>2.9708880055503153</c:v>
                </c:pt>
                <c:pt idx="18" formatCode="#,##0.0_ ;[Red]\-#,##0.0\ ">
                  <c:v>3.3638893746382803</c:v>
                </c:pt>
                <c:pt idx="19" formatCode="#,##0.0_ ;[Red]\-#,##0.0\ ">
                  <c:v>3.7992480063368768</c:v>
                </c:pt>
                <c:pt idx="20" formatCode="#,##0.0_ ;[Red]\-#,##0.0\ ">
                  <c:v>4.2841467170639849</c:v>
                </c:pt>
                <c:pt idx="21" formatCode="#,##0.0_ ;[Red]\-#,##0.0\ ">
                  <c:v>4.8139577730518797</c:v>
                </c:pt>
                <c:pt idx="22" formatCode="#,##0.0_ ;[Red]\-#,##0.0\ ">
                  <c:v>5.384380775625921</c:v>
                </c:pt>
                <c:pt idx="23" formatCode="#,##0.0_ ;[Red]\-#,##0.0\ ">
                  <c:v>5.9846428467695558</c:v>
                </c:pt>
                <c:pt idx="24" formatCode="#,##0.0_ ;[Red]\-#,##0.0\ ">
                  <c:v>6.5983719641531167</c:v>
                </c:pt>
                <c:pt idx="25" formatCode="#,##0.0_ ;[Red]\-#,##0.0\ ">
                  <c:v>7.2394818483223551</c:v>
                </c:pt>
                <c:pt idx="26" formatCode="#,##0.0_ ;[Red]\-#,##0.0\ ">
                  <c:v>7.8615771318833412</c:v>
                </c:pt>
                <c:pt idx="27" formatCode="#,##0.0_ ;[Red]\-#,##0.0\ ">
                  <c:v>8.4438250297167077</c:v>
                </c:pt>
                <c:pt idx="28" formatCode="#,##0.0_ ;[Red]\-#,##0.0\ ">
                  <c:v>8.9038565938907901</c:v>
                </c:pt>
                <c:pt idx="29" formatCode="#,##0.0_ ;[Red]\-#,##0.0\ ">
                  <c:v>8.9701337027390338</c:v>
                </c:pt>
                <c:pt idx="30" formatCode="#,##0.0_ ;[Red]\-#,##0.0\ ">
                  <c:v>8.7139696172405063</c:v>
                </c:pt>
                <c:pt idx="31" formatCode="#,##0.0_ ;[Red]\-#,##0.0\ ">
                  <c:v>8.2063525276652545</c:v>
                </c:pt>
                <c:pt idx="32" formatCode="#,##0.0_ ;[Red]\-#,##0.0\ ">
                  <c:v>7.7069078368734854</c:v>
                </c:pt>
                <c:pt idx="33" formatCode="#,##0.0_ ;[Red]\-#,##0.0\ ">
                  <c:v>7.2384435091829804</c:v>
                </c:pt>
                <c:pt idx="34" formatCode="#,##0.0_ ;[Red]\-#,##0.0\ ">
                  <c:v>6.8184511410632505</c:v>
                </c:pt>
                <c:pt idx="35" formatCode="#,##0.0_ ;[Red]\-#,##0.0\ ">
                  <c:v>6.4494574702771672</c:v>
                </c:pt>
              </c:numCache>
            </c:numRef>
          </c:val>
          <c:extLst xmlns:c16r2="http://schemas.microsoft.com/office/drawing/2015/06/chart">
            <c:ext xmlns:c16="http://schemas.microsoft.com/office/drawing/2014/chart" uri="{C3380CC4-5D6E-409C-BE32-E72D297353CC}">
              <c16:uniqueId val="{00000005-5169-4E42-85A9-BEAF96C245A9}"/>
            </c:ext>
          </c:extLst>
        </c:ser>
        <c:ser>
          <c:idx val="8"/>
          <c:order val="7"/>
          <c:tx>
            <c:strRef>
              <c:f>'GD3'!$Y$29</c:f>
              <c:strCache>
                <c:ptCount val="1"/>
                <c:pt idx="0">
                  <c:v>H2 Conversion</c:v>
                </c:pt>
              </c:strCache>
            </c:strRef>
          </c:tx>
          <c:invertIfNegative val="0"/>
          <c:val>
            <c:numRef>
              <c:f>'GD3'!$AA$29:$BJ$29</c:f>
              <c:numCache>
                <c:formatCode>0.0</c:formatCode>
                <c:ptCount val="36"/>
                <c:pt idx="0">
                  <c:v>0</c:v>
                </c:pt>
                <c:pt idx="1">
                  <c:v>0</c:v>
                </c:pt>
                <c:pt idx="2">
                  <c:v>0</c:v>
                </c:pt>
                <c:pt idx="3" formatCode="#,##0.0_ ;[Red]\-#,##0.0\ ">
                  <c:v>0</c:v>
                </c:pt>
                <c:pt idx="4" formatCode="#,##0.0_ ;[Red]\-#,##0.0\ ">
                  <c:v>0</c:v>
                </c:pt>
                <c:pt idx="5" formatCode="#,##0.0_ ;[Red]\-#,##0.0\ ">
                  <c:v>0</c:v>
                </c:pt>
                <c:pt idx="6" formatCode="#,##0.0_ ;[Red]\-#,##0.0\ ">
                  <c:v>0</c:v>
                </c:pt>
                <c:pt idx="7" formatCode="#,##0.0_ ;[Red]\-#,##0.0\ ">
                  <c:v>0</c:v>
                </c:pt>
                <c:pt idx="8" formatCode="#,##0.0_ ;[Red]\-#,##0.0\ ">
                  <c:v>0</c:v>
                </c:pt>
                <c:pt idx="9" formatCode="#,##0.0_ ;[Red]\-#,##0.0\ ">
                  <c:v>0</c:v>
                </c:pt>
                <c:pt idx="10" formatCode="#,##0.0_ ;[Red]\-#,##0.0\ ">
                  <c:v>0</c:v>
                </c:pt>
                <c:pt idx="11" formatCode="#,##0.0_ ;[Red]\-#,##0.0\ ">
                  <c:v>0</c:v>
                </c:pt>
                <c:pt idx="12" formatCode="#,##0.0_ ;[Red]\-#,##0.0\ ">
                  <c:v>0</c:v>
                </c:pt>
                <c:pt idx="13" formatCode="#,##0.0_ ;[Red]\-#,##0.0\ ">
                  <c:v>0</c:v>
                </c:pt>
                <c:pt idx="14" formatCode="#,##0.0_ ;[Red]\-#,##0.0\ ">
                  <c:v>0</c:v>
                </c:pt>
                <c:pt idx="15" formatCode="#,##0.0_ ;[Red]\-#,##0.0\ ">
                  <c:v>3.653995449809166</c:v>
                </c:pt>
                <c:pt idx="16" formatCode="#,##0.0_ ;[Red]\-#,##0.0\ ">
                  <c:v>7.8359867413108804</c:v>
                </c:pt>
                <c:pt idx="17" formatCode="#,##0.0_ ;[Red]\-#,##0.0\ ">
                  <c:v>15.171073209104355</c:v>
                </c:pt>
                <c:pt idx="18" formatCode="#,##0.0_ ;[Red]\-#,##0.0\ ">
                  <c:v>22.685468849858079</c:v>
                </c:pt>
                <c:pt idx="19" formatCode="#,##0.0_ ;[Red]\-#,##0.0\ ">
                  <c:v>36.367755793349168</c:v>
                </c:pt>
                <c:pt idx="20" formatCode="#,##0.0_ ;[Red]\-#,##0.0\ ">
                  <c:v>50.322651115298179</c:v>
                </c:pt>
                <c:pt idx="21" formatCode="#,##0.0_ ;[Red]\-#,##0.0\ ">
                  <c:v>69.809452956794559</c:v>
                </c:pt>
                <c:pt idx="22" formatCode="#,##0.0_ ;[Red]\-#,##0.0\ ">
                  <c:v>96.866837867350725</c:v>
                </c:pt>
                <c:pt idx="23" formatCode="#,##0.0_ ;[Red]\-#,##0.0\ ">
                  <c:v>117.93564493917587</c:v>
                </c:pt>
                <c:pt idx="24" formatCode="#,##0.0_ ;[Red]\-#,##0.0\ ">
                  <c:v>138.44787536490264</c:v>
                </c:pt>
                <c:pt idx="25" formatCode="#,##0.0_ ;[Red]\-#,##0.0\ ">
                  <c:v>168.7537557227682</c:v>
                </c:pt>
                <c:pt idx="26" formatCode="#,##0.0_ ;[Red]\-#,##0.0\ ">
                  <c:v>189.27844493216085</c:v>
                </c:pt>
                <c:pt idx="27" formatCode="#,##0.0_ ;[Red]\-#,##0.0\ ">
                  <c:v>223.77735047916701</c:v>
                </c:pt>
                <c:pt idx="28" formatCode="#,##0.0_ ;[Red]\-#,##0.0\ ">
                  <c:v>254.97335745344259</c:v>
                </c:pt>
                <c:pt idx="29" formatCode="#,##0.0_ ;[Red]\-#,##0.0\ ">
                  <c:v>287.09877606313114</c:v>
                </c:pt>
                <c:pt idx="30" formatCode="#,##0.0_ ;[Red]\-#,##0.0\ ">
                  <c:v>313.3355350997212</c:v>
                </c:pt>
                <c:pt idx="31" formatCode="#,##0.0_ ;[Red]\-#,##0.0\ ">
                  <c:v>326.85897368036558</c:v>
                </c:pt>
                <c:pt idx="32" formatCode="#,##0.0_ ;[Red]\-#,##0.0\ ">
                  <c:v>339.70729087705922</c:v>
                </c:pt>
                <c:pt idx="33" formatCode="#,##0.0_ ;[Red]\-#,##0.0\ ">
                  <c:v>351.14548691628568</c:v>
                </c:pt>
                <c:pt idx="34" formatCode="#,##0.0_ ;[Red]\-#,##0.0\ ">
                  <c:v>355.74486749189487</c:v>
                </c:pt>
                <c:pt idx="35" formatCode="#,##0.0_ ;[Red]\-#,##0.0\ ">
                  <c:v>352.98601261270682</c:v>
                </c:pt>
              </c:numCache>
            </c:numRef>
          </c:val>
          <c:extLst xmlns:c16r2="http://schemas.microsoft.com/office/drawing/2015/06/chart">
            <c:ext xmlns:c16="http://schemas.microsoft.com/office/drawing/2014/chart" uri="{C3380CC4-5D6E-409C-BE32-E72D297353CC}">
              <c16:uniqueId val="{00000006-5169-4E42-85A9-BEAF96C245A9}"/>
            </c:ext>
          </c:extLst>
        </c:ser>
        <c:ser>
          <c:idx val="7"/>
          <c:order val="8"/>
          <c:tx>
            <c:strRef>
              <c:f>'GD3'!$Y$30</c:f>
              <c:strCache>
                <c:ptCount val="1"/>
                <c:pt idx="0">
                  <c:v>Shrinkage</c:v>
                </c:pt>
              </c:strCache>
            </c:strRef>
          </c:tx>
          <c:spPr>
            <a:solidFill>
              <a:srgbClr val="00B0F0"/>
            </a:solidFill>
          </c:spPr>
          <c:invertIfNegative val="0"/>
          <c:val>
            <c:numRef>
              <c:f>'GD3'!$AA$30:$BJ$30</c:f>
              <c:numCache>
                <c:formatCode>0.0</c:formatCode>
                <c:ptCount val="36"/>
                <c:pt idx="0">
                  <c:v>0</c:v>
                </c:pt>
                <c:pt idx="1">
                  <c:v>0</c:v>
                </c:pt>
                <c:pt idx="2">
                  <c:v>0</c:v>
                </c:pt>
                <c:pt idx="3" formatCode="#,##0.0_ ;[Red]\-#,##0.0\ ">
                  <c:v>8.8465155366262316E-2</c:v>
                </c:pt>
                <c:pt idx="4" formatCode="#,##0.0_ ;[Red]\-#,##0.0\ ">
                  <c:v>-0.19975745636799491</c:v>
                </c:pt>
                <c:pt idx="5" formatCode="#,##0.0_ ;[Red]\-#,##0.0\ ">
                  <c:v>-0.37314958064373638</c:v>
                </c:pt>
                <c:pt idx="6" formatCode="#,##0.0_ ;[Red]\-#,##0.0\ ">
                  <c:v>-0.50787425703741906</c:v>
                </c:pt>
                <c:pt idx="7" formatCode="#,##0.0_ ;[Red]\-#,##0.0\ ">
                  <c:v>-0.63223715979062245</c:v>
                </c:pt>
                <c:pt idx="8" formatCode="#,##0.0_ ;[Red]\-#,##0.0\ ">
                  <c:v>-0.70144988835907718</c:v>
                </c:pt>
                <c:pt idx="9" formatCode="#,##0.0_ ;[Red]\-#,##0.0\ ">
                  <c:v>-0.74942062642857543</c:v>
                </c:pt>
                <c:pt idx="10" formatCode="#,##0.0_ ;[Red]\-#,##0.0\ ">
                  <c:v>-0.84369133029160448</c:v>
                </c:pt>
                <c:pt idx="11" formatCode="#,##0.0_ ;[Red]\-#,##0.0\ ">
                  <c:v>-0.98611130737964103</c:v>
                </c:pt>
                <c:pt idx="12" formatCode="#,##0.0_ ;[Red]\-#,##0.0\ ">
                  <c:v>-1.0600923252469494</c:v>
                </c:pt>
                <c:pt idx="13" formatCode="#,##0.0_ ;[Red]\-#,##0.0\ ">
                  <c:v>-1.2143196281770781</c:v>
                </c:pt>
                <c:pt idx="14" formatCode="#,##0.0_ ;[Red]\-#,##0.0\ ">
                  <c:v>-1.3035528451263243</c:v>
                </c:pt>
                <c:pt idx="15" formatCode="#,##0.0_ ;[Red]\-#,##0.0\ ">
                  <c:v>-1.3403669684202741</c:v>
                </c:pt>
                <c:pt idx="16" formatCode="#,##0.0_ ;[Red]\-#,##0.0\ ">
                  <c:v>-1.387908136180183</c:v>
                </c:pt>
                <c:pt idx="17" formatCode="#,##0.0_ ;[Red]\-#,##0.0\ ">
                  <c:v>-1.4279758671367384</c:v>
                </c:pt>
                <c:pt idx="18" formatCode="#,##0.0_ ;[Red]\-#,##0.0\ ">
                  <c:v>-1.47827987506742</c:v>
                </c:pt>
                <c:pt idx="19" formatCode="#,##0.0_ ;[Red]\-#,##0.0\ ">
                  <c:v>-1.5123502869034642</c:v>
                </c:pt>
                <c:pt idx="20" formatCode="#,##0.0_ ;[Red]\-#,##0.0\ ">
                  <c:v>-1.5527193301568643</c:v>
                </c:pt>
                <c:pt idx="21" formatCode="#,##0.0_ ;[Red]\-#,##0.0\ ">
                  <c:v>-1.5943181128447144</c:v>
                </c:pt>
                <c:pt idx="22" formatCode="#,##0.0_ ;[Red]\-#,##0.0\ ">
                  <c:v>-1.6195234751510181</c:v>
                </c:pt>
                <c:pt idx="23" formatCode="#,##0.0_ ;[Red]\-#,##0.0\ ">
                  <c:v>-1.6594615815483129</c:v>
                </c:pt>
                <c:pt idx="24" formatCode="#,##0.0_ ;[Red]\-#,##0.0\ ">
                  <c:v>-1.6915880795131955</c:v>
                </c:pt>
                <c:pt idx="25" formatCode="#,##0.0_ ;[Red]\-#,##0.0\ ">
                  <c:v>-1.7260526572093404</c:v>
                </c:pt>
                <c:pt idx="26" formatCode="#,##0.0_ ;[Red]\-#,##0.0\ ">
                  <c:v>-1.7461303538090762</c:v>
                </c:pt>
                <c:pt idx="27" formatCode="#,##0.0_ ;[Red]\-#,##0.0\ ">
                  <c:v>-1.7702749020496329</c:v>
                </c:pt>
                <c:pt idx="28" formatCode="#,##0.0_ ;[Red]\-#,##0.0\ ">
                  <c:v>-1.7738841665477132</c:v>
                </c:pt>
                <c:pt idx="29" formatCode="#,##0.0_ ;[Red]\-#,##0.0\ ">
                  <c:v>-1.7951373982383654</c:v>
                </c:pt>
                <c:pt idx="30" formatCode="#,##0.0_ ;[Red]\-#,##0.0\ ">
                  <c:v>-1.8157285016916473</c:v>
                </c:pt>
                <c:pt idx="31" formatCode="#,##0.0_ ;[Red]\-#,##0.0\ ">
                  <c:v>-1.8496630754871495</c:v>
                </c:pt>
                <c:pt idx="32" formatCode="#,##0.0_ ;[Red]\-#,##0.0\ ">
                  <c:v>-1.8912310783184374</c:v>
                </c:pt>
                <c:pt idx="33" formatCode="#,##0.0_ ;[Red]\-#,##0.0\ ">
                  <c:v>-1.9206139253587526</c:v>
                </c:pt>
                <c:pt idx="34" formatCode="#,##0.0_ ;[Red]\-#,##0.0\ ">
                  <c:v>-1.9678713423799836</c:v>
                </c:pt>
                <c:pt idx="35" formatCode="#,##0.0_ ;[Red]\-#,##0.0\ ">
                  <c:v>-2.0124252310752526</c:v>
                </c:pt>
              </c:numCache>
            </c:numRef>
          </c:val>
          <c:extLst xmlns:c16r2="http://schemas.microsoft.com/office/drawing/2015/06/chart">
            <c:ext xmlns:c16="http://schemas.microsoft.com/office/drawing/2014/chart" uri="{C3380CC4-5D6E-409C-BE32-E72D297353CC}">
              <c16:uniqueId val="{00000000-0D1F-48B5-9AF9-E25F2F53828B}"/>
            </c:ext>
          </c:extLst>
        </c:ser>
        <c:dLbls>
          <c:showLegendKey val="0"/>
          <c:showVal val="0"/>
          <c:showCatName val="0"/>
          <c:showSerName val="0"/>
          <c:showPercent val="0"/>
          <c:showBubbleSize val="0"/>
        </c:dLbls>
        <c:gapWidth val="150"/>
        <c:overlap val="100"/>
        <c:axId val="160548352"/>
        <c:axId val="160542080"/>
      </c:barChart>
      <c:lineChart>
        <c:grouping val="standard"/>
        <c:varyColors val="0"/>
        <c:ser>
          <c:idx val="4"/>
          <c:order val="6"/>
          <c:tx>
            <c:strRef>
              <c:f>'GD3'!$Y$31</c:f>
              <c:strCache>
                <c:ptCount val="1"/>
                <c:pt idx="0">
                  <c:v>Total</c:v>
                </c:pt>
              </c:strCache>
            </c:strRef>
          </c:tx>
          <c:spPr>
            <a:ln>
              <a:solidFill>
                <a:schemeClr val="tx1"/>
              </a:solidFill>
            </a:ln>
          </c:spPr>
          <c:marker>
            <c:symbol val="none"/>
          </c:marker>
          <c:cat>
            <c:numRef>
              <c:f>'GD3'!$AA$22:$BJ$22</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'GD3'!$AA$31:$BJ$31</c:f>
              <c:numCache>
                <c:formatCode>0.0</c:formatCode>
                <c:ptCount val="36"/>
                <c:pt idx="0">
                  <c:v>0</c:v>
                </c:pt>
                <c:pt idx="1">
                  <c:v>0</c:v>
                </c:pt>
                <c:pt idx="2">
                  <c:v>0</c:v>
                </c:pt>
                <c:pt idx="3" formatCode="#,##0.0_ ;[Red]\-#,##0.0\ ">
                  <c:v>-40.855188050922372</c:v>
                </c:pt>
                <c:pt idx="4" formatCode="#,##0.0_ ;[Red]\-#,##0.0\ ">
                  <c:v>-100.22942096944769</c:v>
                </c:pt>
                <c:pt idx="5" formatCode="#,##0.0_ ;[Red]\-#,##0.0\ ">
                  <c:v>-131.28381365069546</c:v>
                </c:pt>
                <c:pt idx="6" formatCode="#,##0.0_ ;[Red]\-#,##0.0\ ">
                  <c:v>-156.47552884806291</c:v>
                </c:pt>
                <c:pt idx="7" formatCode="#,##0.0_ ;[Red]\-#,##0.0\ ">
                  <c:v>-177.01621582249089</c:v>
                </c:pt>
                <c:pt idx="8" formatCode="#,##0.0_ ;[Red]\-#,##0.0\ ">
                  <c:v>-189.96937792298149</c:v>
                </c:pt>
                <c:pt idx="9" formatCode="#,##0.0_ ;[Red]\-#,##0.0\ ">
                  <c:v>-199.18842677971645</c:v>
                </c:pt>
                <c:pt idx="10" formatCode="#,##0.0_ ;[Red]\-#,##0.0\ ">
                  <c:v>-215.65029930847564</c:v>
                </c:pt>
                <c:pt idx="11" formatCode="#,##0.0_ ;[Red]\-#,##0.0\ ">
                  <c:v>-242.14849665288591</c:v>
                </c:pt>
                <c:pt idx="12" formatCode="#,##0.0_ ;[Red]\-#,##0.0\ ">
                  <c:v>-250.75837590161254</c:v>
                </c:pt>
                <c:pt idx="13" formatCode="#,##0.0_ ;[Red]\-#,##0.0\ ">
                  <c:v>-280.65374190440252</c:v>
                </c:pt>
                <c:pt idx="14" formatCode="#,##0.0_ ;[Red]\-#,##0.0\ ">
                  <c:v>-293.30929730218389</c:v>
                </c:pt>
                <c:pt idx="15" formatCode="#,##0.0_ ;[Red]\-#,##0.0\ ">
                  <c:v>-292.06058382588151</c:v>
                </c:pt>
                <c:pt idx="16" formatCode="#,##0.0_ ;[Red]\-#,##0.0\ ">
                  <c:v>-293.65724023444892</c:v>
                </c:pt>
                <c:pt idx="17" formatCode="#,##0.0_ ;[Red]\-#,##0.0\ ">
                  <c:v>-293.27155266334682</c:v>
                </c:pt>
                <c:pt idx="18" formatCode="#,##0.0_ ;[Red]\-#,##0.0\ ">
                  <c:v>-295.60105792357774</c:v>
                </c:pt>
                <c:pt idx="19" formatCode="#,##0.0_ ;[Red]\-#,##0.0\ ">
                  <c:v>-293.62456952475389</c:v>
                </c:pt>
                <c:pt idx="20" formatCode="#,##0.0_ ;[Red]\-#,##0.0\ ">
                  <c:v>-293.31880563981753</c:v>
                </c:pt>
                <c:pt idx="21" formatCode="#,##0.0_ ;[Red]\-#,##0.0\ ">
                  <c:v>-293.3392325863</c:v>
                </c:pt>
                <c:pt idx="22" formatCode="#,##0.0_ ;[Red]\-#,##0.0\ ">
                  <c:v>-289.0112721636728</c:v>
                </c:pt>
                <c:pt idx="23" formatCode="#,##0.0_ ;[Red]\-#,##0.0\ ">
                  <c:v>-288.59120142035289</c:v>
                </c:pt>
                <c:pt idx="24" formatCode="#,##0.0_ ;[Red]\-#,##0.0\ ">
                  <c:v>-286.09908600000074</c:v>
                </c:pt>
                <c:pt idx="25" formatCode="#,##0.0_ ;[Red]\-#,##0.0\ ">
                  <c:v>-284.22715087971829</c:v>
                </c:pt>
                <c:pt idx="26" formatCode="#,##0.0_ ;[Red]\-#,##0.0\ ">
                  <c:v>-278.53906692749678</c:v>
                </c:pt>
                <c:pt idx="27" formatCode="#,##0.0_ ;[Red]\-#,##0.0\ ">
                  <c:v>-273.9297234635568</c:v>
                </c:pt>
                <c:pt idx="28" formatCode="#,##0.0_ ;[Red]\-#,##0.0\ ">
                  <c:v>-263.87335513423875</c:v>
                </c:pt>
                <c:pt idx="29" formatCode="#,##0.0_ ;[Red]\-#,##0.0\ ">
                  <c:v>-258.49708420348054</c:v>
                </c:pt>
                <c:pt idx="30" formatCode="#,##0.0_ ;[Red]\-#,##0.0\ ">
                  <c:v>-252.94518244052853</c:v>
                </c:pt>
                <c:pt idx="31" formatCode="#,##0.0_ ;[Red]\-#,##0.0\ ">
                  <c:v>-250.93266273121665</c:v>
                </c:pt>
                <c:pt idx="32" formatCode="#,##0.0_ ;[Red]\-#,##0.0\ ">
                  <c:v>-253.6935866829285</c:v>
                </c:pt>
                <c:pt idx="33" formatCode="#,##0.0_ ;[Red]\-#,##0.0\ ">
                  <c:v>-253.22237382005889</c:v>
                </c:pt>
                <c:pt idx="34" formatCode="#,##0.0_ ;[Red]\-#,##0.0\ ">
                  <c:v>-257.49242620411684</c:v>
                </c:pt>
                <c:pt idx="35" formatCode="#,##0.0_ ;[Red]\-#,##0.0\ ">
                  <c:v>-262.84856999092301</c:v>
                </c:pt>
              </c:numCache>
            </c:numRef>
          </c:val>
          <c:smooth val="0"/>
          <c:extLst xmlns:c16r2="http://schemas.microsoft.com/office/drawing/2015/06/chart">
            <c:ext xmlns:c16="http://schemas.microsoft.com/office/drawing/2014/chart" uri="{C3380CC4-5D6E-409C-BE32-E72D297353CC}">
              <c16:uniqueId val="{00000007-5169-4E42-85A9-BEAF96C245A9}"/>
            </c:ext>
          </c:extLst>
        </c:ser>
        <c:dLbls>
          <c:showLegendKey val="0"/>
          <c:showVal val="0"/>
          <c:showCatName val="0"/>
          <c:showSerName val="0"/>
          <c:showPercent val="0"/>
          <c:showBubbleSize val="0"/>
        </c:dLbls>
        <c:marker val="1"/>
        <c:smooth val="0"/>
        <c:axId val="160548352"/>
        <c:axId val="160542080"/>
      </c:lineChart>
      <c:valAx>
        <c:axId val="160542080"/>
        <c:scaling>
          <c:orientation val="minMax"/>
          <c:min val="-800"/>
        </c:scaling>
        <c:delete val="0"/>
        <c:axPos val="l"/>
        <c:majorGridlines/>
        <c:title>
          <c:tx>
            <c:rich>
              <a:bodyPr/>
              <a:lstStyle/>
              <a:p>
                <a:pPr>
                  <a:defRPr/>
                </a:pPr>
                <a:r>
                  <a:rPr lang="en-GB"/>
                  <a:t>TWh</a:t>
                </a:r>
              </a:p>
            </c:rich>
          </c:tx>
          <c:overlay val="0"/>
        </c:title>
        <c:numFmt formatCode="0" sourceLinked="0"/>
        <c:majorTickMark val="cross"/>
        <c:minorTickMark val="none"/>
        <c:tickLblPos val="low"/>
        <c:spPr>
          <a:ln/>
        </c:spPr>
        <c:crossAx val="160548352"/>
        <c:crosses val="autoZero"/>
        <c:crossBetween val="between"/>
      </c:valAx>
      <c:catAx>
        <c:axId val="160548352"/>
        <c:scaling>
          <c:orientation val="minMax"/>
        </c:scaling>
        <c:delete val="0"/>
        <c:axPos val="b"/>
        <c:majorTickMark val="out"/>
        <c:minorTickMark val="none"/>
        <c:tickLblPos val="nextTo"/>
        <c:crossAx val="160542080"/>
        <c:crossesAt val="-800"/>
        <c:auto val="1"/>
        <c:lblAlgn val="ctr"/>
        <c:lblOffset val="100"/>
        <c:tickLblSkip val="5"/>
        <c:tickMarkSkip val="5"/>
        <c:noMultiLvlLbl val="0"/>
      </c:catAx>
    </c:plotArea>
    <c:legend>
      <c:legendPos val="b"/>
      <c:layout>
        <c:manualLayout>
          <c:xMode val="edge"/>
          <c:yMode val="edge"/>
          <c:x val="7.2238198959692634E-2"/>
          <c:y val="0.83890594925634299"/>
          <c:w val="0.90258743649863227"/>
          <c:h val="0.15646587926509187"/>
        </c:manualLayout>
      </c:layout>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7962032713078"/>
          <c:y val="4.8234280792420328E-2"/>
          <c:w val="0.86562921299892315"/>
          <c:h val="0.70365020281555712"/>
        </c:manualLayout>
      </c:layout>
      <c:barChart>
        <c:barDir val="col"/>
        <c:grouping val="stacked"/>
        <c:varyColors val="0"/>
        <c:ser>
          <c:idx val="0"/>
          <c:order val="0"/>
          <c:tx>
            <c:strRef>
              <c:f>'GD3'!$Y$51</c:f>
              <c:strCache>
                <c:ptCount val="1"/>
                <c:pt idx="0">
                  <c:v>Residential</c:v>
                </c:pt>
              </c:strCache>
            </c:strRef>
          </c:tx>
          <c:invertIfNegative val="0"/>
          <c:val>
            <c:numRef>
              <c:f>'GD3'!$AA$51:$BJ$51</c:f>
              <c:numCache>
                <c:formatCode>0.0</c:formatCode>
                <c:ptCount val="36"/>
                <c:pt idx="0">
                  <c:v>0</c:v>
                </c:pt>
                <c:pt idx="1">
                  <c:v>0</c:v>
                </c:pt>
                <c:pt idx="2">
                  <c:v>0</c:v>
                </c:pt>
                <c:pt idx="3" formatCode="#,##0.0_ ;[Red]\-#,##0.0\ ">
                  <c:v>-2.5769999999999982</c:v>
                </c:pt>
                <c:pt idx="4" formatCode="#,##0.0_ ;[Red]\-#,##0.0\ ">
                  <c:v>-5.117999999999995</c:v>
                </c:pt>
                <c:pt idx="5" formatCode="#,##0.0_ ;[Red]\-#,##0.0\ ">
                  <c:v>-7.5120000000000005</c:v>
                </c:pt>
                <c:pt idx="6" formatCode="#,##0.0_ ;[Red]\-#,##0.0\ ">
                  <c:v>-9.4739999999999895</c:v>
                </c:pt>
                <c:pt idx="7" formatCode="#,##0.0_ ;[Red]\-#,##0.0\ ">
                  <c:v>-10.942999999999984</c:v>
                </c:pt>
                <c:pt idx="8" formatCode="#,##0.0_ ;[Red]\-#,##0.0\ ">
                  <c:v>-12.413000000000068</c:v>
                </c:pt>
                <c:pt idx="9" formatCode="#,##0.0_ ;[Red]\-#,##0.0\ ">
                  <c:v>-13.964999999999975</c:v>
                </c:pt>
                <c:pt idx="10" formatCode="#,##0.0_ ;[Red]\-#,##0.0\ ">
                  <c:v>-16.260000000000048</c:v>
                </c:pt>
                <c:pt idx="11" formatCode="#,##0.0_ ;[Red]\-#,##0.0\ ">
                  <c:v>-18.312000000000012</c:v>
                </c:pt>
                <c:pt idx="12" formatCode="#,##0.0_ ;[Red]\-#,##0.0\ ">
                  <c:v>-20.494999999999948</c:v>
                </c:pt>
                <c:pt idx="13" formatCode="#,##0.0_ ;[Red]\-#,##0.0\ ">
                  <c:v>-22.824999999999989</c:v>
                </c:pt>
                <c:pt idx="14" formatCode="#,##0.0_ ;[Red]\-#,##0.0\ ">
                  <c:v>-27.813000000000045</c:v>
                </c:pt>
                <c:pt idx="15" formatCode="#,##0.0_ ;[Red]\-#,##0.0\ ">
                  <c:v>-29.995000000000005</c:v>
                </c:pt>
                <c:pt idx="16" formatCode="#,##0.0_ ;[Red]\-#,##0.0\ ">
                  <c:v>-32.040999999999997</c:v>
                </c:pt>
                <c:pt idx="17" formatCode="#,##0.0_ ;[Red]\-#,##0.0\ ">
                  <c:v>-33.94399999999996</c:v>
                </c:pt>
                <c:pt idx="18" formatCode="#,##0.0_ ;[Red]\-#,##0.0\ ">
                  <c:v>-35.812999999999988</c:v>
                </c:pt>
                <c:pt idx="19" formatCode="#,##0.0_ ;[Red]\-#,##0.0\ ">
                  <c:v>-37.752999999999986</c:v>
                </c:pt>
                <c:pt idx="20" formatCode="#,##0.0_ ;[Red]\-#,##0.0\ ">
                  <c:v>-39.428999999999974</c:v>
                </c:pt>
                <c:pt idx="21" formatCode="#,##0.0_ ;[Red]\-#,##0.0\ ">
                  <c:v>-42.132999999999981</c:v>
                </c:pt>
                <c:pt idx="22" formatCode="#,##0.0_ ;[Red]\-#,##0.0\ ">
                  <c:v>-44.712999999999965</c:v>
                </c:pt>
                <c:pt idx="23" formatCode="#,##0.0_ ;[Red]\-#,##0.0\ ">
                  <c:v>-47.393000000000029</c:v>
                </c:pt>
                <c:pt idx="24" formatCode="#,##0.0_ ;[Red]\-#,##0.0\ ">
                  <c:v>-49.710999999999956</c:v>
                </c:pt>
                <c:pt idx="25" formatCode="#,##0.0_ ;[Red]\-#,##0.0\ ">
                  <c:v>-52.061999999999955</c:v>
                </c:pt>
                <c:pt idx="26" formatCode="#,##0.0_ ;[Red]\-#,##0.0\ ">
                  <c:v>-54.156000000000006</c:v>
                </c:pt>
                <c:pt idx="27" formatCode="#,##0.0_ ;[Red]\-#,##0.0\ ">
                  <c:v>-56.185999999999979</c:v>
                </c:pt>
                <c:pt idx="28" formatCode="#,##0.0_ ;[Red]\-#,##0.0\ ">
                  <c:v>-58.091000000000065</c:v>
                </c:pt>
                <c:pt idx="29" formatCode="#,##0.0_ ;[Red]\-#,##0.0\ ">
                  <c:v>-62.889999999999986</c:v>
                </c:pt>
                <c:pt idx="30" formatCode="#,##0.0_ ;[Red]\-#,##0.0\ ">
                  <c:v>-64.839999999999975</c:v>
                </c:pt>
                <c:pt idx="31" formatCode="#,##0.0_ ;[Red]\-#,##0.0\ ">
                  <c:v>-67.178999999999917</c:v>
                </c:pt>
                <c:pt idx="32" formatCode="#,##0.0_ ;[Red]\-#,##0.0\ ">
                  <c:v>-69.19599999999997</c:v>
                </c:pt>
                <c:pt idx="33" formatCode="#,##0.0_ ;[Red]\-#,##0.0\ ">
                  <c:v>-71.708000000000027</c:v>
                </c:pt>
                <c:pt idx="34" formatCode="#,##0.0_ ;[Red]\-#,##0.0\ ">
                  <c:v>-74.196999999999946</c:v>
                </c:pt>
                <c:pt idx="35" formatCode="#,##0.0_ ;[Red]\-#,##0.0\ ">
                  <c:v>-76.616999999999962</c:v>
                </c:pt>
              </c:numCache>
            </c:numRef>
          </c:val>
          <c:extLst xmlns:c16r2="http://schemas.microsoft.com/office/drawing/2015/06/chart">
            <c:ext xmlns:c16="http://schemas.microsoft.com/office/drawing/2014/chart" uri="{C3380CC4-5D6E-409C-BE32-E72D297353CC}">
              <c16:uniqueId val="{00000000-2687-4B84-AD92-904376E73E08}"/>
            </c:ext>
          </c:extLst>
        </c:ser>
        <c:ser>
          <c:idx val="1"/>
          <c:order val="1"/>
          <c:tx>
            <c:strRef>
              <c:f>'GD3'!$Y$52</c:f>
              <c:strCache>
                <c:ptCount val="1"/>
                <c:pt idx="0">
                  <c:v>Commercial</c:v>
                </c:pt>
              </c:strCache>
            </c:strRef>
          </c:tx>
          <c:invertIfNegative val="0"/>
          <c:val>
            <c:numRef>
              <c:f>'GD3'!$AA$52:$BJ$52</c:f>
              <c:numCache>
                <c:formatCode>0.0</c:formatCode>
                <c:ptCount val="36"/>
                <c:pt idx="0">
                  <c:v>0</c:v>
                </c:pt>
                <c:pt idx="1">
                  <c:v>0</c:v>
                </c:pt>
                <c:pt idx="2">
                  <c:v>0</c:v>
                </c:pt>
                <c:pt idx="3" formatCode="#,##0.0_ ;[Red]\-#,##0.0\ ">
                  <c:v>0.73803022399013685</c:v>
                </c:pt>
                <c:pt idx="4" formatCode="#,##0.0_ ;[Red]\-#,##0.0\ ">
                  <c:v>2.5889984944967139</c:v>
                </c:pt>
                <c:pt idx="5" formatCode="#,##0.0_ ;[Red]\-#,##0.0\ ">
                  <c:v>2.9578327605067969</c:v>
                </c:pt>
                <c:pt idx="6" formatCode="#,##0.0_ ;[Red]\-#,##0.0\ ">
                  <c:v>3.9694532254046848</c:v>
                </c:pt>
                <c:pt idx="7" formatCode="#,##0.0_ ;[Red]\-#,##0.0\ ">
                  <c:v>4.2437057362031467</c:v>
                </c:pt>
                <c:pt idx="8" formatCode="#,##0.0_ ;[Red]\-#,##0.0\ ">
                  <c:v>4.6599246209729159</c:v>
                </c:pt>
                <c:pt idx="9" formatCode="#,##0.0_ ;[Red]\-#,##0.0\ ">
                  <c:v>4.8232094632167914</c:v>
                </c:pt>
                <c:pt idx="10" formatCode="#,##0.0_ ;[Red]\-#,##0.0\ ">
                  <c:v>4.8592180667307616</c:v>
                </c:pt>
                <c:pt idx="11" formatCode="#,##0.0_ ;[Red]\-#,##0.0\ ">
                  <c:v>4.9223688904305476</c:v>
                </c:pt>
                <c:pt idx="12" formatCode="#,##0.0_ ;[Red]\-#,##0.0\ ">
                  <c:v>4.9009806192989771</c:v>
                </c:pt>
                <c:pt idx="13" formatCode="#,##0.0_ ;[Red]\-#,##0.0\ ">
                  <c:v>4.8778892245889622</c:v>
                </c:pt>
                <c:pt idx="14" formatCode="#,##0.0_ ;[Red]\-#,##0.0\ ">
                  <c:v>4.5849140898883434</c:v>
                </c:pt>
                <c:pt idx="15" formatCode="#,##0.0_ ;[Red]\-#,##0.0\ ">
                  <c:v>4.3741444592253416</c:v>
                </c:pt>
                <c:pt idx="16" formatCode="#,##0.0_ ;[Red]\-#,##0.0\ ">
                  <c:v>4.2109030656263329</c:v>
                </c:pt>
                <c:pt idx="17" formatCode="#,##0.0_ ;[Red]\-#,##0.0\ ">
                  <c:v>3.9226643764762059</c:v>
                </c:pt>
                <c:pt idx="18" formatCode="#,##0.0_ ;[Red]\-#,##0.0\ ">
                  <c:v>3.6420312941448429</c:v>
                </c:pt>
                <c:pt idx="19" formatCode="#,##0.0_ ;[Red]\-#,##0.0\ ">
                  <c:v>3.2936415685499227</c:v>
                </c:pt>
                <c:pt idx="20" formatCode="#,##0.0_ ;[Red]\-#,##0.0\ ">
                  <c:v>2.9057223306677784</c:v>
                </c:pt>
                <c:pt idx="21" formatCode="#,##0.0_ ;[Red]\-#,##0.0\ ">
                  <c:v>2.6046974945429255</c:v>
                </c:pt>
                <c:pt idx="22" formatCode="#,##0.0_ ;[Red]\-#,##0.0\ ">
                  <c:v>2.4255398858447776</c:v>
                </c:pt>
                <c:pt idx="23" formatCode="#,##0.0_ ;[Red]\-#,##0.0\ ">
                  <c:v>2.2431443157633737</c:v>
                </c:pt>
                <c:pt idx="24" formatCode="#,##0.0_ ;[Red]\-#,##0.0\ ">
                  <c:v>2.12321446848118</c:v>
                </c:pt>
                <c:pt idx="25" formatCode="#,##0.0_ ;[Red]\-#,##0.0\ ">
                  <c:v>1.9458201794138361</c:v>
                </c:pt>
                <c:pt idx="26" formatCode="#,##0.0_ ;[Red]\-#,##0.0\ ">
                  <c:v>1.8563900212275257</c:v>
                </c:pt>
                <c:pt idx="27" formatCode="#,##0.0_ ;[Red]\-#,##0.0\ ">
                  <c:v>1.7198592514390967</c:v>
                </c:pt>
                <c:pt idx="28" formatCode="#,##0.0_ ;[Red]\-#,##0.0\ ">
                  <c:v>1.6419201421057537</c:v>
                </c:pt>
                <c:pt idx="29" formatCode="#,##0.0_ ;[Red]\-#,##0.0\ ">
                  <c:v>1.5612652821656994</c:v>
                </c:pt>
                <c:pt idx="30" formatCode="#,##0.0_ ;[Red]\-#,##0.0\ ">
                  <c:v>1.504419946798528</c:v>
                </c:pt>
                <c:pt idx="31" formatCode="#,##0.0_ ;[Red]\-#,##0.0\ ">
                  <c:v>1.4177388116293272</c:v>
                </c:pt>
                <c:pt idx="32" formatCode="#,##0.0_ ;[Red]\-#,##0.0\ ">
                  <c:v>1.3291643221270988</c:v>
                </c:pt>
                <c:pt idx="33" formatCode="#,##0.0_ ;[Red]\-#,##0.0\ ">
                  <c:v>1.287276146157545</c:v>
                </c:pt>
                <c:pt idx="34" formatCode="#,##0.0_ ;[Red]\-#,##0.0\ ">
                  <c:v>1.2057126789243</c:v>
                </c:pt>
                <c:pt idx="35" formatCode="#,##0.0_ ;[Red]\-#,##0.0\ ">
                  <c:v>1.1283311102331268</c:v>
                </c:pt>
              </c:numCache>
            </c:numRef>
          </c:val>
          <c:extLst xmlns:c16r2="http://schemas.microsoft.com/office/drawing/2015/06/chart">
            <c:ext xmlns:c16="http://schemas.microsoft.com/office/drawing/2014/chart" uri="{C3380CC4-5D6E-409C-BE32-E72D297353CC}">
              <c16:uniqueId val="{00000001-2687-4B84-AD92-904376E73E08}"/>
            </c:ext>
          </c:extLst>
        </c:ser>
        <c:ser>
          <c:idx val="2"/>
          <c:order val="2"/>
          <c:tx>
            <c:strRef>
              <c:f>'GD3'!$Y$53</c:f>
              <c:strCache>
                <c:ptCount val="1"/>
                <c:pt idx="0">
                  <c:v>Industrial</c:v>
                </c:pt>
              </c:strCache>
            </c:strRef>
          </c:tx>
          <c:invertIfNegative val="0"/>
          <c:val>
            <c:numRef>
              <c:f>'GD3'!$AA$53:$BJ$53</c:f>
              <c:numCache>
                <c:formatCode>0.0</c:formatCode>
                <c:ptCount val="36"/>
                <c:pt idx="0">
                  <c:v>0</c:v>
                </c:pt>
                <c:pt idx="1">
                  <c:v>0</c:v>
                </c:pt>
                <c:pt idx="2">
                  <c:v>0</c:v>
                </c:pt>
                <c:pt idx="3" formatCode="#,##0.0_ ;[Red]\-#,##0.0\ ">
                  <c:v>-4.8717196407919801</c:v>
                </c:pt>
                <c:pt idx="4" formatCode="#,##0.0_ ;[Red]\-#,##0.0\ ">
                  <c:v>-2.7646809096526397</c:v>
                </c:pt>
                <c:pt idx="5" formatCode="#,##0.0_ ;[Red]\-#,##0.0\ ">
                  <c:v>-5.3254162084374457</c:v>
                </c:pt>
                <c:pt idx="6" formatCode="#,##0.0_ ;[Red]\-#,##0.0\ ">
                  <c:v>-5.4932484526126757</c:v>
                </c:pt>
                <c:pt idx="7" formatCode="#,##0.0_ ;[Red]\-#,##0.0\ ">
                  <c:v>-6.4269496102936614</c:v>
                </c:pt>
                <c:pt idx="8" formatCode="#,##0.0_ ;[Red]\-#,##0.0\ ">
                  <c:v>-6.84430282892896</c:v>
                </c:pt>
                <c:pt idx="9" formatCode="#,##0.0_ ;[Red]\-#,##0.0\ ">
                  <c:v>-7.2376675940461723</c:v>
                </c:pt>
                <c:pt idx="10" formatCode="#,##0.0_ ;[Red]\-#,##0.0\ ">
                  <c:v>-8.2054714910154019</c:v>
                </c:pt>
                <c:pt idx="11" formatCode="#,##0.0_ ;[Red]\-#,##0.0\ ">
                  <c:v>-8.8284737502535506</c:v>
                </c:pt>
                <c:pt idx="12" formatCode="#,##0.0_ ;[Red]\-#,##0.0\ ">
                  <c:v>-9.2985869504863672</c:v>
                </c:pt>
                <c:pt idx="13" formatCode="#,##0.0_ ;[Red]\-#,##0.0\ ">
                  <c:v>-9.9085028814386646</c:v>
                </c:pt>
                <c:pt idx="14" formatCode="#,##0.0_ ;[Red]\-#,##0.0\ ">
                  <c:v>-10.652399328026576</c:v>
                </c:pt>
                <c:pt idx="15" formatCode="#,##0.0_ ;[Red]\-#,##0.0\ ">
                  <c:v>-11.082104525193557</c:v>
                </c:pt>
                <c:pt idx="16" formatCode="#,##0.0_ ;[Red]\-#,##0.0\ ">
                  <c:v>-11.480503632832097</c:v>
                </c:pt>
                <c:pt idx="17" formatCode="#,##0.0_ ;[Red]\-#,##0.0\ ">
                  <c:v>-12.027421021151667</c:v>
                </c:pt>
                <c:pt idx="18" formatCode="#,##0.0_ ;[Red]\-#,##0.0\ ">
                  <c:v>-12.762447619620076</c:v>
                </c:pt>
                <c:pt idx="19" formatCode="#,##0.0_ ;[Red]\-#,##0.0\ ">
                  <c:v>-13.622536368489421</c:v>
                </c:pt>
                <c:pt idx="20" formatCode="#,##0.0_ ;[Red]\-#,##0.0\ ">
                  <c:v>-14.62476890235709</c:v>
                </c:pt>
                <c:pt idx="21" formatCode="#,##0.0_ ;[Red]\-#,##0.0\ ">
                  <c:v>-15.484323701027279</c:v>
                </c:pt>
                <c:pt idx="22" formatCode="#,##0.0_ ;[Red]\-#,##0.0\ ">
                  <c:v>-16.190267018688701</c:v>
                </c:pt>
                <c:pt idx="23" formatCode="#,##0.0_ ;[Red]\-#,##0.0\ ">
                  <c:v>-17.203901578676096</c:v>
                </c:pt>
                <c:pt idx="24" formatCode="#,##0.0_ ;[Red]\-#,##0.0\ ">
                  <c:v>-17.93797749839004</c:v>
                </c:pt>
                <c:pt idx="25" formatCode="#,##0.0_ ;[Red]\-#,##0.0\ ">
                  <c:v>-19.001951980437383</c:v>
                </c:pt>
                <c:pt idx="26" formatCode="#,##0.0_ ;[Red]\-#,##0.0\ ">
                  <c:v>-19.841316383737535</c:v>
                </c:pt>
                <c:pt idx="27" formatCode="#,##0.0_ ;[Red]\-#,##0.0\ ">
                  <c:v>-20.739425195895166</c:v>
                </c:pt>
                <c:pt idx="28" formatCode="#,##0.0_ ;[Red]\-#,##0.0\ ">
                  <c:v>-21.426163722321661</c:v>
                </c:pt>
                <c:pt idx="29" formatCode="#,##0.0_ ;[Red]\-#,##0.0\ ">
                  <c:v>-22.302283996395772</c:v>
                </c:pt>
                <c:pt idx="30" formatCode="#,##0.0_ ;[Red]\-#,##0.0\ ">
                  <c:v>-22.928128157782311</c:v>
                </c:pt>
                <c:pt idx="31" formatCode="#,##0.0_ ;[Red]\-#,##0.0\ ">
                  <c:v>-23.818612104104147</c:v>
                </c:pt>
                <c:pt idx="32" formatCode="#,##0.0_ ;[Red]\-#,##0.0\ ">
                  <c:v>-24.790212195779304</c:v>
                </c:pt>
                <c:pt idx="33" formatCode="#,##0.0_ ;[Red]\-#,##0.0\ ">
                  <c:v>-25.575904493347508</c:v>
                </c:pt>
                <c:pt idx="34" formatCode="#,##0.0_ ;[Red]\-#,##0.0\ ">
                  <c:v>-26.683527659270908</c:v>
                </c:pt>
                <c:pt idx="35" formatCode="#,##0.0_ ;[Red]\-#,##0.0\ ">
                  <c:v>-27.759831270469817</c:v>
                </c:pt>
              </c:numCache>
            </c:numRef>
          </c:val>
          <c:extLst xmlns:c16r2="http://schemas.microsoft.com/office/drawing/2015/06/chart">
            <c:ext xmlns:c16="http://schemas.microsoft.com/office/drawing/2014/chart" uri="{C3380CC4-5D6E-409C-BE32-E72D297353CC}">
              <c16:uniqueId val="{00000002-2687-4B84-AD92-904376E73E08}"/>
            </c:ext>
          </c:extLst>
        </c:ser>
        <c:ser>
          <c:idx val="3"/>
          <c:order val="3"/>
          <c:tx>
            <c:strRef>
              <c:f>'GD3'!$Y$54</c:f>
              <c:strCache>
                <c:ptCount val="1"/>
                <c:pt idx="0">
                  <c:v>Exports</c:v>
                </c:pt>
              </c:strCache>
            </c:strRef>
          </c:tx>
          <c:invertIfNegative val="0"/>
          <c:val>
            <c:numRef>
              <c:f>'GD3'!$AA$54:$BJ$54</c:f>
              <c:numCache>
                <c:formatCode>0.0</c:formatCode>
                <c:ptCount val="36"/>
                <c:pt idx="0">
                  <c:v>0</c:v>
                </c:pt>
                <c:pt idx="1">
                  <c:v>0</c:v>
                </c:pt>
                <c:pt idx="2">
                  <c:v>0</c:v>
                </c:pt>
                <c:pt idx="3" formatCode="#,##0.0_ ;[Red]\-#,##0.0\ ">
                  <c:v>1.0099030200285881</c:v>
                </c:pt>
                <c:pt idx="4" formatCode="#,##0.0_ ;[Red]\-#,##0.0\ ">
                  <c:v>-5.9335647202666024</c:v>
                </c:pt>
                <c:pt idx="5" formatCode="#,##0.0_ ;[Red]\-#,##0.0\ ">
                  <c:v>2.3541857974316542</c:v>
                </c:pt>
                <c:pt idx="6" formatCode="#,##0.0_ ;[Red]\-#,##0.0\ ">
                  <c:v>8.1761924807939721</c:v>
                </c:pt>
                <c:pt idx="7" formatCode="#,##0.0_ ;[Red]\-#,##0.0\ ">
                  <c:v>18.148399830104111</c:v>
                </c:pt>
                <c:pt idx="8" formatCode="#,##0.0_ ;[Red]\-#,##0.0\ ">
                  <c:v>18.362526472825365</c:v>
                </c:pt>
                <c:pt idx="9" formatCode="#,##0.0_ ;[Red]\-#,##0.0\ ">
                  <c:v>19.523276124770902</c:v>
                </c:pt>
                <c:pt idx="10" formatCode="#,##0.0_ ;[Red]\-#,##0.0\ ">
                  <c:v>14.224165972825361</c:v>
                </c:pt>
                <c:pt idx="11" formatCode="#,##0.0_ ;[Red]\-#,##0.0\ ">
                  <c:v>15.655323469231647</c:v>
                </c:pt>
                <c:pt idx="12" formatCode="#,##0.0_ ;[Red]\-#,##0.0\ ">
                  <c:v>17.886333519316551</c:v>
                </c:pt>
                <c:pt idx="13" formatCode="#,##0.0_ ;[Red]\-#,##0.0\ ">
                  <c:v>19.865792981491055</c:v>
                </c:pt>
                <c:pt idx="14" formatCode="#,##0.0_ ;[Red]\-#,##0.0\ ">
                  <c:v>24.686813770315368</c:v>
                </c:pt>
                <c:pt idx="15" formatCode="#,##0.0_ ;[Red]\-#,##0.0\ ">
                  <c:v>28.708621298504866</c:v>
                </c:pt>
                <c:pt idx="16" formatCode="#,##0.0_ ;[Red]\-#,##0.0\ ">
                  <c:v>29.484703891266989</c:v>
                </c:pt>
                <c:pt idx="17" formatCode="#,##0.0_ ;[Red]\-#,##0.0\ ">
                  <c:v>34.521389621399791</c:v>
                </c:pt>
                <c:pt idx="18" formatCode="#,##0.0_ ;[Red]\-#,##0.0\ ">
                  <c:v>42.668243822453391</c:v>
                </c:pt>
                <c:pt idx="19" formatCode="#,##0.0_ ;[Red]\-#,##0.0\ ">
                  <c:v>49.663000874851079</c:v>
                </c:pt>
                <c:pt idx="20" formatCode="#,##0.0_ ;[Red]\-#,##0.0\ ">
                  <c:v>57.10330968417766</c:v>
                </c:pt>
                <c:pt idx="21" formatCode="#,##0.0_ ;[Red]\-#,##0.0\ ">
                  <c:v>70.60840266030975</c:v>
                </c:pt>
                <c:pt idx="22" formatCode="#,##0.0_ ;[Red]\-#,##0.0\ ">
                  <c:v>70.76503201539451</c:v>
                </c:pt>
                <c:pt idx="23" formatCode="#,##0.0_ ;[Red]\-#,##0.0\ ">
                  <c:v>70.696040801783894</c:v>
                </c:pt>
                <c:pt idx="24" formatCode="#,##0.0_ ;[Red]\-#,##0.0\ ">
                  <c:v>70.503179445826206</c:v>
                </c:pt>
                <c:pt idx="25" formatCode="#,##0.0_ ;[Red]\-#,##0.0\ ">
                  <c:v>64.882696333681324</c:v>
                </c:pt>
                <c:pt idx="26" formatCode="#,##0.0_ ;[Red]\-#,##0.0\ ">
                  <c:v>57.804742559585307</c:v>
                </c:pt>
                <c:pt idx="27" formatCode="#,##0.0_ ;[Red]\-#,##0.0\ ">
                  <c:v>57.446325042495872</c:v>
                </c:pt>
                <c:pt idx="28" formatCode="#,##0.0_ ;[Red]\-#,##0.0\ ">
                  <c:v>55.96194299439712</c:v>
                </c:pt>
                <c:pt idx="29" formatCode="#,##0.0_ ;[Red]\-#,##0.0\ ">
                  <c:v>52.649574420739881</c:v>
                </c:pt>
                <c:pt idx="30" formatCode="#,##0.0_ ;[Red]\-#,##0.0\ ">
                  <c:v>51.485022904105804</c:v>
                </c:pt>
                <c:pt idx="31" formatCode="#,##0.0_ ;[Red]\-#,##0.0\ ">
                  <c:v>47.769308667324665</c:v>
                </c:pt>
                <c:pt idx="32" formatCode="#,##0.0_ ;[Red]\-#,##0.0\ ">
                  <c:v>47.29747455965186</c:v>
                </c:pt>
                <c:pt idx="33" formatCode="#,##0.0_ ;[Red]\-#,##0.0\ ">
                  <c:v>46.798856250014623</c:v>
                </c:pt>
                <c:pt idx="34" formatCode="#,##0.0_ ;[Red]\-#,##0.0\ ">
                  <c:v>46.27124151105231</c:v>
                </c:pt>
                <c:pt idx="35" formatCode="#,##0.0_ ;[Red]\-#,##0.0\ ">
                  <c:v>45.712044505719248</c:v>
                </c:pt>
              </c:numCache>
            </c:numRef>
          </c:val>
          <c:extLst xmlns:c16r2="http://schemas.microsoft.com/office/drawing/2015/06/chart">
            <c:ext xmlns:c16="http://schemas.microsoft.com/office/drawing/2014/chart" uri="{C3380CC4-5D6E-409C-BE32-E72D297353CC}">
              <c16:uniqueId val="{00000003-2687-4B84-AD92-904376E73E08}"/>
            </c:ext>
          </c:extLst>
        </c:ser>
        <c:ser>
          <c:idx val="5"/>
          <c:order val="4"/>
          <c:tx>
            <c:strRef>
              <c:f>'GD3'!$Y$55</c:f>
              <c:strCache>
                <c:ptCount val="1"/>
                <c:pt idx="0">
                  <c:v>Power station demand</c:v>
                </c:pt>
              </c:strCache>
            </c:strRef>
          </c:tx>
          <c:invertIfNegative val="0"/>
          <c:val>
            <c:numRef>
              <c:f>'GD3'!$AA$55:$BJ$55</c:f>
              <c:numCache>
                <c:formatCode>0.0</c:formatCode>
                <c:ptCount val="36"/>
                <c:pt idx="0">
                  <c:v>0</c:v>
                </c:pt>
                <c:pt idx="1">
                  <c:v>0</c:v>
                </c:pt>
                <c:pt idx="2">
                  <c:v>0</c:v>
                </c:pt>
                <c:pt idx="3" formatCode="#,##0.0_ ;[Red]\-#,##0.0\ ">
                  <c:v>-24.819342100048516</c:v>
                </c:pt>
                <c:pt idx="4" formatCode="#,##0.0_ ;[Red]\-#,##0.0\ ">
                  <c:v>-30.138492551803409</c:v>
                </c:pt>
                <c:pt idx="5" formatCode="#,##0.0_ ;[Red]\-#,##0.0\ ">
                  <c:v>-59.082152849466098</c:v>
                </c:pt>
                <c:pt idx="6" formatCode="#,##0.0_ ;[Red]\-#,##0.0\ ">
                  <c:v>-110.6717008662732</c:v>
                </c:pt>
                <c:pt idx="7" formatCode="#,##0.0_ ;[Red]\-#,##0.0\ ">
                  <c:v>-107.26732941401744</c:v>
                </c:pt>
                <c:pt idx="8" formatCode="#,##0.0_ ;[Red]\-#,##0.0\ ">
                  <c:v>-105.17628767475296</c:v>
                </c:pt>
                <c:pt idx="9" formatCode="#,##0.0_ ;[Red]\-#,##0.0\ ">
                  <c:v>-78.504962464870971</c:v>
                </c:pt>
                <c:pt idx="10" formatCode="#,##0.0_ ;[Red]\-#,##0.0\ ">
                  <c:v>-101.55014237297451</c:v>
                </c:pt>
                <c:pt idx="11" formatCode="#,##0.0_ ;[Red]\-#,##0.0\ ">
                  <c:v>-110.01050363014396</c:v>
                </c:pt>
                <c:pt idx="12" formatCode="#,##0.0_ ;[Red]\-#,##0.0\ ">
                  <c:v>-106.25048121509496</c:v>
                </c:pt>
                <c:pt idx="13" formatCode="#,##0.0_ ;[Red]\-#,##0.0\ ">
                  <c:v>-104.47674119236896</c:v>
                </c:pt>
                <c:pt idx="14" formatCode="#,##0.0_ ;[Red]\-#,##0.0\ ">
                  <c:v>-112.63044565342695</c:v>
                </c:pt>
                <c:pt idx="15" formatCode="#,##0.0_ ;[Red]\-#,##0.0\ ">
                  <c:v>-74.595184814480973</c:v>
                </c:pt>
                <c:pt idx="16" formatCode="#,##0.0_ ;[Red]\-#,##0.0\ ">
                  <c:v>-74.147062176676968</c:v>
                </c:pt>
                <c:pt idx="17" formatCode="#,##0.0_ ;[Red]\-#,##0.0\ ">
                  <c:v>-88.481045925023523</c:v>
                </c:pt>
                <c:pt idx="18" formatCode="#,##0.0_ ;[Red]\-#,##0.0\ ">
                  <c:v>-121.17823170619198</c:v>
                </c:pt>
                <c:pt idx="19" formatCode="#,##0.0_ ;[Red]\-#,##0.0\ ">
                  <c:v>-122.91145209831572</c:v>
                </c:pt>
                <c:pt idx="20" formatCode="#,##0.0_ ;[Red]\-#,##0.0\ ">
                  <c:v>-145.64139216145298</c:v>
                </c:pt>
                <c:pt idx="21" formatCode="#,##0.0_ ;[Red]\-#,##0.0\ ">
                  <c:v>-154.76250451774496</c:v>
                </c:pt>
                <c:pt idx="22" formatCode="#,##0.0_ ;[Red]\-#,##0.0\ ">
                  <c:v>-166.94690132335995</c:v>
                </c:pt>
                <c:pt idx="23" formatCode="#,##0.0_ ;[Red]\-#,##0.0\ ">
                  <c:v>-161.63964843962097</c:v>
                </c:pt>
                <c:pt idx="24" formatCode="#,##0.0_ ;[Red]\-#,##0.0\ ">
                  <c:v>-166.05989625123595</c:v>
                </c:pt>
                <c:pt idx="25" formatCode="#,##0.0_ ;[Red]\-#,##0.0\ ">
                  <c:v>-175.25725311517397</c:v>
                </c:pt>
                <c:pt idx="26" formatCode="#,##0.0_ ;[Red]\-#,##0.0\ ">
                  <c:v>-168.82620385678896</c:v>
                </c:pt>
                <c:pt idx="27" formatCode="#,##0.0_ ;[Red]\-#,##0.0\ ">
                  <c:v>-168.92011792172696</c:v>
                </c:pt>
                <c:pt idx="28" formatCode="#,##0.0_ ;[Red]\-#,##0.0\ ">
                  <c:v>-164.19300929558426</c:v>
                </c:pt>
                <c:pt idx="29" formatCode="#,##0.0_ ;[Red]\-#,##0.0\ ">
                  <c:v>-165.14272038992593</c:v>
                </c:pt>
                <c:pt idx="30" formatCode="#,##0.0_ ;[Red]\-#,##0.0\ ">
                  <c:v>-163.90573216986394</c:v>
                </c:pt>
                <c:pt idx="31" formatCode="#,##0.0_ ;[Red]\-#,##0.0\ ">
                  <c:v>-162.43474362282171</c:v>
                </c:pt>
                <c:pt idx="32" formatCode="#,##0.0_ ;[Red]\-#,##0.0\ ">
                  <c:v>-166.37220565741421</c:v>
                </c:pt>
                <c:pt idx="33" formatCode="#,##0.0_ ;[Red]\-#,##0.0\ ">
                  <c:v>-164.23997031605495</c:v>
                </c:pt>
                <c:pt idx="34" formatCode="#,##0.0_ ;[Red]\-#,##0.0\ ">
                  <c:v>-164.46864335392399</c:v>
                </c:pt>
                <c:pt idx="35" formatCode="#,##0.0_ ;[Red]\-#,##0.0\ ">
                  <c:v>-162.91515478321662</c:v>
                </c:pt>
              </c:numCache>
            </c:numRef>
          </c:val>
          <c:extLst xmlns:c16r2="http://schemas.microsoft.com/office/drawing/2015/06/chart">
            <c:ext xmlns:c16="http://schemas.microsoft.com/office/drawing/2014/chart" uri="{C3380CC4-5D6E-409C-BE32-E72D297353CC}">
              <c16:uniqueId val="{00000004-2687-4B84-AD92-904376E73E08}"/>
            </c:ext>
          </c:extLst>
        </c:ser>
        <c:ser>
          <c:idx val="6"/>
          <c:order val="5"/>
          <c:tx>
            <c:strRef>
              <c:f>'GD3'!$Y$56</c:f>
              <c:strCache>
                <c:ptCount val="1"/>
                <c:pt idx="0">
                  <c:v>Transport</c:v>
                </c:pt>
              </c:strCache>
            </c:strRef>
          </c:tx>
          <c:invertIfNegative val="0"/>
          <c:val>
            <c:numRef>
              <c:f>'GD3'!$AA$56:$BJ$56</c:f>
              <c:numCache>
                <c:formatCode>0.0</c:formatCode>
                <c:ptCount val="36"/>
                <c:pt idx="0">
                  <c:v>0</c:v>
                </c:pt>
                <c:pt idx="1">
                  <c:v>0</c:v>
                </c:pt>
                <c:pt idx="2">
                  <c:v>0</c:v>
                </c:pt>
                <c:pt idx="3" formatCode="#,##0.0_ ;[Red]\-#,##0.0\ ">
                  <c:v>6.1907467980365241E-2</c:v>
                </c:pt>
                <c:pt idx="4" formatCode="#,##0.0_ ;[Red]\-#,##0.0\ ">
                  <c:v>0.12627216007888864</c:v>
                </c:pt>
                <c:pt idx="5" formatCode="#,##0.0_ ;[Red]\-#,##0.0\ ">
                  <c:v>0.19400119110290709</c:v>
                </c:pt>
                <c:pt idx="6" formatCode="#,##0.0_ ;[Red]\-#,##0.0\ ">
                  <c:v>0.26468448762299834</c:v>
                </c:pt>
                <c:pt idx="7" formatCode="#,##0.0_ ;[Red]\-#,##0.0\ ">
                  <c:v>0.33833560270130414</c:v>
                </c:pt>
                <c:pt idx="8" formatCode="#,##0.0_ ;[Red]\-#,##0.0\ ">
                  <c:v>0.41641908306353986</c:v>
                </c:pt>
                <c:pt idx="9" formatCode="#,##0.0_ ;[Red]\-#,##0.0\ ">
                  <c:v>0.49795301299179456</c:v>
                </c:pt>
                <c:pt idx="10" formatCode="#,##0.0_ ;[Red]\-#,##0.0\ ">
                  <c:v>0.58514138054528764</c:v>
                </c:pt>
                <c:pt idx="11" formatCode="#,##0.0_ ;[Red]\-#,##0.0\ ">
                  <c:v>0.67677000170759172</c:v>
                </c:pt>
                <c:pt idx="12" formatCode="#,##0.0_ ;[Red]\-#,##0.0\ ">
                  <c:v>0.77322597953606731</c:v>
                </c:pt>
                <c:pt idx="13" formatCode="#,##0.0_ ;[Red]\-#,##0.0\ ">
                  <c:v>0.87540934343062193</c:v>
                </c:pt>
                <c:pt idx="14" formatCode="#,##0.0_ ;[Red]\-#,##0.0\ ">
                  <c:v>0.988010236680951</c:v>
                </c:pt>
                <c:pt idx="15" formatCode="#,##0.0_ ;[Red]\-#,##0.0\ ">
                  <c:v>1.108725563038951</c:v>
                </c:pt>
                <c:pt idx="16" formatCode="#,##0.0_ ;[Red]\-#,##0.0\ ">
                  <c:v>1.2395395628103172</c:v>
                </c:pt>
                <c:pt idx="17" formatCode="#,##0.0_ ;[Red]\-#,##0.0\ ">
                  <c:v>1.3810404439749357</c:v>
                </c:pt>
                <c:pt idx="18" formatCode="#,##0.0_ ;[Red]\-#,##0.0\ ">
                  <c:v>1.5390296724573911</c:v>
                </c:pt>
                <c:pt idx="19" formatCode="#,##0.0_ ;[Red]\-#,##0.0\ ">
                  <c:v>1.7126958216504313</c:v>
                </c:pt>
                <c:pt idx="20" formatCode="#,##0.0_ ;[Red]\-#,##0.0\ ">
                  <c:v>1.9000609112349691</c:v>
                </c:pt>
                <c:pt idx="21" formatCode="#,##0.0_ ;[Red]\-#,##0.0\ ">
                  <c:v>2.0988649748852333</c:v>
                </c:pt>
                <c:pt idx="22" formatCode="#,##0.0_ ;[Red]\-#,##0.0\ ">
                  <c:v>2.3061284643787694</c:v>
                </c:pt>
                <c:pt idx="23" formatCode="#,##0.0_ ;[Red]\-#,##0.0\ ">
                  <c:v>2.5309760045201584</c:v>
                </c:pt>
                <c:pt idx="24" formatCode="#,##0.0_ ;[Red]\-#,##0.0\ ">
                  <c:v>2.7542530617000005</c:v>
                </c:pt>
                <c:pt idx="25" formatCode="#,##0.0_ ;[Red]\-#,##0.0\ ">
                  <c:v>2.9682559898245171</c:v>
                </c:pt>
                <c:pt idx="26" formatCode="#,##0.0_ ;[Red]\-#,##0.0\ ">
                  <c:v>3.1687808410254545</c:v>
                </c:pt>
                <c:pt idx="27" formatCode="#,##0.0_ ;[Red]\-#,##0.0\ ">
                  <c:v>3.3398450269209983</c:v>
                </c:pt>
                <c:pt idx="28" formatCode="#,##0.0_ ;[Red]\-#,##0.0\ ">
                  <c:v>3.4844030300973023</c:v>
                </c:pt>
                <c:pt idx="29" formatCode="#,##0.0_ ;[Red]\-#,##0.0\ ">
                  <c:v>3.6574273916021087</c:v>
                </c:pt>
                <c:pt idx="30" formatCode="#,##0.0_ ;[Red]\-#,##0.0\ ">
                  <c:v>3.8021002133485973</c:v>
                </c:pt>
                <c:pt idx="31" formatCode="#,##0.0_ ;[Red]\-#,##0.0\ ">
                  <c:v>3.9174180845918145</c:v>
                </c:pt>
                <c:pt idx="32" formatCode="#,##0.0_ ;[Red]\-#,##0.0\ ">
                  <c:v>3.9941021375789276</c:v>
                </c:pt>
                <c:pt idx="33" formatCode="#,##0.0_ ;[Red]\-#,##0.0\ ">
                  <c:v>4.062603772501939</c:v>
                </c:pt>
                <c:pt idx="34" formatCode="#,##0.0_ ;[Red]\-#,##0.0\ ">
                  <c:v>4.1080971154503345</c:v>
                </c:pt>
                <c:pt idx="35" formatCode="#,##0.0_ ;[Red]\-#,##0.0\ ">
                  <c:v>4.1531899003113297</c:v>
                </c:pt>
              </c:numCache>
            </c:numRef>
          </c:val>
          <c:extLst xmlns:c16r2="http://schemas.microsoft.com/office/drawing/2015/06/chart">
            <c:ext xmlns:c16="http://schemas.microsoft.com/office/drawing/2014/chart" uri="{C3380CC4-5D6E-409C-BE32-E72D297353CC}">
              <c16:uniqueId val="{00000005-2687-4B84-AD92-904376E73E08}"/>
            </c:ext>
          </c:extLst>
        </c:ser>
        <c:ser>
          <c:idx val="8"/>
          <c:order val="7"/>
          <c:tx>
            <c:strRef>
              <c:f>'GD3'!$Y$57</c:f>
              <c:strCache>
                <c:ptCount val="1"/>
                <c:pt idx="0">
                  <c:v>H2 Conversion</c:v>
                </c:pt>
              </c:strCache>
            </c:strRef>
          </c:tx>
          <c:invertIfNegative val="0"/>
          <c:val>
            <c:numRef>
              <c:f>'GD3'!$AA$57:$BJ$57</c:f>
              <c:numCache>
                <c:formatCode>0.0</c:formatCode>
                <c:ptCount val="36"/>
                <c:pt idx="0">
                  <c:v>0</c:v>
                </c:pt>
                <c:pt idx="1">
                  <c:v>0</c:v>
                </c:pt>
                <c:pt idx="2">
                  <c:v>0</c:v>
                </c:pt>
                <c:pt idx="3" formatCode="#,##0.0_ ;[Red]\-#,##0.0\ ">
                  <c:v>0</c:v>
                </c:pt>
                <c:pt idx="4" formatCode="#,##0.0_ ;[Red]\-#,##0.0\ ">
                  <c:v>0</c:v>
                </c:pt>
                <c:pt idx="5" formatCode="#,##0.0_ ;[Red]\-#,##0.0\ ">
                  <c:v>0</c:v>
                </c:pt>
                <c:pt idx="6" formatCode="#,##0.0_ ;[Red]\-#,##0.0\ ">
                  <c:v>0</c:v>
                </c:pt>
                <c:pt idx="7" formatCode="#,##0.0_ ;[Red]\-#,##0.0\ ">
                  <c:v>0</c:v>
                </c:pt>
                <c:pt idx="8" formatCode="#,##0.0_ ;[Red]\-#,##0.0\ ">
                  <c:v>0</c:v>
                </c:pt>
                <c:pt idx="9" formatCode="#,##0.0_ ;[Red]\-#,##0.0\ ">
                  <c:v>0</c:v>
                </c:pt>
                <c:pt idx="10" formatCode="#,##0.0_ ;[Red]\-#,##0.0\ ">
                  <c:v>0</c:v>
                </c:pt>
                <c:pt idx="11" formatCode="#,##0.0_ ;[Red]\-#,##0.0\ ">
                  <c:v>0</c:v>
                </c:pt>
                <c:pt idx="12" formatCode="#,##0.0_ ;[Red]\-#,##0.0\ ">
                  <c:v>0</c:v>
                </c:pt>
                <c:pt idx="13" formatCode="#,##0.0_ ;[Red]\-#,##0.0\ ">
                  <c:v>0</c:v>
                </c:pt>
                <c:pt idx="14" formatCode="#,##0.0_ ;[Red]\-#,##0.0\ ">
                  <c:v>0</c:v>
                </c:pt>
                <c:pt idx="15" formatCode="#,##0.0_ ;[Red]\-#,##0.0\ ">
                  <c:v>0</c:v>
                </c:pt>
                <c:pt idx="16" formatCode="#,##0.0_ ;[Red]\-#,##0.0\ ">
                  <c:v>0</c:v>
                </c:pt>
                <c:pt idx="17" formatCode="#,##0.0_ ;[Red]\-#,##0.0\ ">
                  <c:v>0</c:v>
                </c:pt>
                <c:pt idx="18" formatCode="#,##0.0_ ;[Red]\-#,##0.0\ ">
                  <c:v>0</c:v>
                </c:pt>
                <c:pt idx="19" formatCode="#,##0.0_ ;[Red]\-#,##0.0\ ">
                  <c:v>0</c:v>
                </c:pt>
                <c:pt idx="20" formatCode="#,##0.0_ ;[Red]\-#,##0.0\ ">
                  <c:v>0</c:v>
                </c:pt>
                <c:pt idx="21" formatCode="#,##0.0_ ;[Red]\-#,##0.0\ ">
                  <c:v>0</c:v>
                </c:pt>
                <c:pt idx="22" formatCode="#,##0.0_ ;[Red]\-#,##0.0\ ">
                  <c:v>0</c:v>
                </c:pt>
                <c:pt idx="23" formatCode="#,##0.0_ ;[Red]\-#,##0.0\ ">
                  <c:v>0</c:v>
                </c:pt>
                <c:pt idx="24" formatCode="#,##0.0_ ;[Red]\-#,##0.0\ ">
                  <c:v>0</c:v>
                </c:pt>
                <c:pt idx="25" formatCode="#,##0.0_ ;[Red]\-#,##0.0\ ">
                  <c:v>0</c:v>
                </c:pt>
                <c:pt idx="26" formatCode="#,##0.0_ ;[Red]\-#,##0.0\ ">
                  <c:v>0</c:v>
                </c:pt>
                <c:pt idx="27" formatCode="#,##0.0_ ;[Red]\-#,##0.0\ ">
                  <c:v>0</c:v>
                </c:pt>
                <c:pt idx="28" formatCode="#,##0.0_ ;[Red]\-#,##0.0\ ">
                  <c:v>0</c:v>
                </c:pt>
                <c:pt idx="29" formatCode="#,##0.0_ ;[Red]\-#,##0.0\ ">
                  <c:v>0</c:v>
                </c:pt>
                <c:pt idx="30" formatCode="#,##0.0_ ;[Red]\-#,##0.0\ ">
                  <c:v>0</c:v>
                </c:pt>
                <c:pt idx="31" formatCode="#,##0.0_ ;[Red]\-#,##0.0\ ">
                  <c:v>0</c:v>
                </c:pt>
                <c:pt idx="32" formatCode="#,##0.0_ ;[Red]\-#,##0.0\ ">
                  <c:v>0</c:v>
                </c:pt>
                <c:pt idx="33" formatCode="#,##0.0_ ;[Red]\-#,##0.0\ ">
                  <c:v>0</c:v>
                </c:pt>
                <c:pt idx="34" formatCode="#,##0.0_ ;[Red]\-#,##0.0\ ">
                  <c:v>0</c:v>
                </c:pt>
                <c:pt idx="35" formatCode="#,##0.0_ ;[Red]\-#,##0.0\ ">
                  <c:v>0</c:v>
                </c:pt>
              </c:numCache>
            </c:numRef>
          </c:val>
          <c:extLst xmlns:c16r2="http://schemas.microsoft.com/office/drawing/2015/06/chart">
            <c:ext xmlns:c16="http://schemas.microsoft.com/office/drawing/2014/chart" uri="{C3380CC4-5D6E-409C-BE32-E72D297353CC}">
              <c16:uniqueId val="{00000006-2687-4B84-AD92-904376E73E08}"/>
            </c:ext>
          </c:extLst>
        </c:ser>
        <c:ser>
          <c:idx val="7"/>
          <c:order val="8"/>
          <c:tx>
            <c:strRef>
              <c:f>'GD3'!$Y$58</c:f>
              <c:strCache>
                <c:ptCount val="1"/>
                <c:pt idx="0">
                  <c:v>Shrinkage</c:v>
                </c:pt>
              </c:strCache>
            </c:strRef>
          </c:tx>
          <c:spPr>
            <a:solidFill>
              <a:srgbClr val="00B0F0"/>
            </a:solidFill>
          </c:spPr>
          <c:invertIfNegative val="0"/>
          <c:val>
            <c:numRef>
              <c:f>'GD3'!$AA$58:$BJ$58</c:f>
              <c:numCache>
                <c:formatCode>0.0</c:formatCode>
                <c:ptCount val="36"/>
                <c:pt idx="0">
                  <c:v>0</c:v>
                </c:pt>
                <c:pt idx="1">
                  <c:v>0</c:v>
                </c:pt>
                <c:pt idx="2">
                  <c:v>0</c:v>
                </c:pt>
                <c:pt idx="3" formatCode="#,##0.0_ ;[Red]\-#,##0.0\ ">
                  <c:v>0.12814482703743835</c:v>
                </c:pt>
                <c:pt idx="4" formatCode="#,##0.0_ ;[Red]\-#,##0.0\ ">
                  <c:v>2.2720323729939373E-2</c:v>
                </c:pt>
                <c:pt idx="5" formatCode="#,##0.0_ ;[Red]\-#,##0.0\ ">
                  <c:v>-0.12907529794829031</c:v>
                </c:pt>
                <c:pt idx="6" formatCode="#,##0.0_ ;[Red]\-#,##0.0\ ">
                  <c:v>-0.34613834895728246</c:v>
                </c:pt>
                <c:pt idx="7" formatCode="#,##0.0_ ;[Red]\-#,##0.0\ ">
                  <c:v>-0.35039579700904522</c:v>
                </c:pt>
                <c:pt idx="8" formatCode="#,##0.0_ ;[Red]\-#,##0.0\ ">
                  <c:v>-0.36740052921669708</c:v>
                </c:pt>
                <c:pt idx="9" formatCode="#,##0.0_ ;[Red]\-#,##0.0\ ">
                  <c:v>-0.28177678775530701</c:v>
                </c:pt>
                <c:pt idx="10" formatCode="#,##0.0_ ;[Red]\-#,##0.0\ ">
                  <c:v>-0.43325158380304885</c:v>
                </c:pt>
                <c:pt idx="11" formatCode="#,##0.0_ ;[Red]\-#,##0.0\ ">
                  <c:v>-0.51207184748501344</c:v>
                </c:pt>
                <c:pt idx="12" formatCode="#,##0.0_ ;[Red]\-#,##0.0\ ">
                  <c:v>-0.54083509715294742</c:v>
                </c:pt>
                <c:pt idx="13" formatCode="#,##0.0_ ;[Red]\-#,##0.0\ ">
                  <c:v>-0.5791370127521569</c:v>
                </c:pt>
                <c:pt idx="14" formatCode="#,##0.0_ ;[Red]\-#,##0.0\ ">
                  <c:v>-0.65580128810808347</c:v>
                </c:pt>
                <c:pt idx="15" formatCode="#,##0.0_ ;[Red]\-#,##0.0\ ">
                  <c:v>-0.54854920643623917</c:v>
                </c:pt>
                <c:pt idx="16" formatCode="#,##0.0_ ;[Red]\-#,##0.0\ ">
                  <c:v>-0.59496836194340386</c:v>
                </c:pt>
                <c:pt idx="17" formatCode="#,##0.0_ ;[Red]\-#,##0.0\ ">
                  <c:v>-0.68165715541313165</c:v>
                </c:pt>
                <c:pt idx="18" formatCode="#,##0.0_ ;[Red]\-#,##0.0\ ">
                  <c:v>-0.82655950804443101</c:v>
                </c:pt>
                <c:pt idx="19" formatCode="#,##0.0_ ;[Red]\-#,##0.0\ ">
                  <c:v>-0.85958483588704748</c:v>
                </c:pt>
                <c:pt idx="20" formatCode="#,##0.0_ ;[Red]\-#,##0.0\ ">
                  <c:v>-0.97001787717092736</c:v>
                </c:pt>
                <c:pt idx="21" formatCode="#,##0.0_ ;[Red]\-#,##0.0\ ">
                  <c:v>-1.0089789002941298</c:v>
                </c:pt>
                <c:pt idx="22" formatCode="#,##0.0_ ;[Red]\-#,##0.0\ ">
                  <c:v>-1.1085026081980214</c:v>
                </c:pt>
                <c:pt idx="23" formatCode="#,##0.0_ ;[Red]\-#,##0.0\ ">
                  <c:v>-1.1441755802699864</c:v>
                </c:pt>
                <c:pt idx="24" formatCode="#,##0.0_ ;[Red]\-#,##0.0\ ">
                  <c:v>-1.214470493992085</c:v>
                </c:pt>
                <c:pt idx="25" formatCode="#,##0.0_ ;[Red]\-#,##0.0\ ">
                  <c:v>-1.325008692036227</c:v>
                </c:pt>
                <c:pt idx="26" formatCode="#,##0.0_ ;[Red]\-#,##0.0\ ">
                  <c:v>-1.3798158750477985</c:v>
                </c:pt>
                <c:pt idx="27" formatCode="#,##0.0_ ;[Red]\-#,##0.0\ ">
                  <c:v>-1.4341565819196687</c:v>
                </c:pt>
                <c:pt idx="28" formatCode="#,##0.0_ ;[Red]\-#,##0.0\ ">
                  <c:v>-1.4731198684250177</c:v>
                </c:pt>
                <c:pt idx="29" formatCode="#,##0.0_ ;[Red]\-#,##0.0\ ">
                  <c:v>-1.5520542348467545</c:v>
                </c:pt>
                <c:pt idx="30" formatCode="#,##0.0_ ;[Red]\-#,##0.0\ ">
                  <c:v>-1.6028743362214009</c:v>
                </c:pt>
                <c:pt idx="31" formatCode="#,##0.0_ ;[Red]\-#,##0.0\ ">
                  <c:v>-1.6651607388920295</c:v>
                </c:pt>
                <c:pt idx="32" formatCode="#,##0.0_ ;[Red]\-#,##0.0\ ">
                  <c:v>-1.7244785824431679</c:v>
                </c:pt>
                <c:pt idx="33" formatCode="#,##0.0_ ;[Red]\-#,##0.0\ ">
                  <c:v>-1.7619524093157963</c:v>
                </c:pt>
                <c:pt idx="34" formatCode="#,##0.0_ ;[Red]\-#,##0.0\ ">
                  <c:v>-1.8098387188588463</c:v>
                </c:pt>
                <c:pt idx="35" formatCode="#,##0.0_ ;[Red]\-#,##0.0\ ">
                  <c:v>-1.8438826050566197</c:v>
                </c:pt>
              </c:numCache>
            </c:numRef>
          </c:val>
          <c:extLst xmlns:c16r2="http://schemas.microsoft.com/office/drawing/2015/06/chart">
            <c:ext xmlns:c16="http://schemas.microsoft.com/office/drawing/2014/chart" uri="{C3380CC4-5D6E-409C-BE32-E72D297353CC}">
              <c16:uniqueId val="{00000000-069D-4AF5-9CBF-12A05628922A}"/>
            </c:ext>
          </c:extLst>
        </c:ser>
        <c:dLbls>
          <c:showLegendKey val="0"/>
          <c:showVal val="0"/>
          <c:showCatName val="0"/>
          <c:showSerName val="0"/>
          <c:showPercent val="0"/>
          <c:showBubbleSize val="0"/>
        </c:dLbls>
        <c:gapWidth val="150"/>
        <c:overlap val="100"/>
        <c:axId val="160564736"/>
        <c:axId val="127262080"/>
      </c:barChart>
      <c:lineChart>
        <c:grouping val="standard"/>
        <c:varyColors val="0"/>
        <c:ser>
          <c:idx val="4"/>
          <c:order val="6"/>
          <c:tx>
            <c:strRef>
              <c:f>'GD3'!$Y$59</c:f>
              <c:strCache>
                <c:ptCount val="1"/>
                <c:pt idx="0">
                  <c:v>Total</c:v>
                </c:pt>
              </c:strCache>
            </c:strRef>
          </c:tx>
          <c:spPr>
            <a:ln>
              <a:solidFill>
                <a:schemeClr val="tx1"/>
              </a:solidFill>
            </a:ln>
          </c:spPr>
          <c:marker>
            <c:symbol val="none"/>
          </c:marker>
          <c:cat>
            <c:numRef>
              <c:f>'GD3'!$AA$50:$BJ$50</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'GD3'!$AA$59:$BJ$59</c:f>
              <c:numCache>
                <c:formatCode>0.0</c:formatCode>
                <c:ptCount val="36"/>
                <c:pt idx="0">
                  <c:v>0</c:v>
                </c:pt>
                <c:pt idx="1">
                  <c:v>0</c:v>
                </c:pt>
                <c:pt idx="2">
                  <c:v>0</c:v>
                </c:pt>
                <c:pt idx="3" formatCode="#,##0.0_ ;[Red]\-#,##0.0\ ">
                  <c:v>-30.330076201803966</c:v>
                </c:pt>
                <c:pt idx="4" formatCode="#,##0.0_ ;[Red]\-#,##0.0\ ">
                  <c:v>-41.2167472034171</c:v>
                </c:pt>
                <c:pt idx="5" formatCode="#,##0.0_ ;[Red]\-#,##0.0\ ">
                  <c:v>-66.542624606810477</c:v>
                </c:pt>
                <c:pt idx="6" formatCode="#,##0.0_ ;[Red]\-#,##0.0\ ">
                  <c:v>-113.5747574740215</c:v>
                </c:pt>
                <c:pt idx="7" formatCode="#,##0.0_ ;[Red]\-#,##0.0\ ">
                  <c:v>-102.25723365231156</c:v>
                </c:pt>
                <c:pt idx="8" formatCode="#,##0.0_ ;[Red]\-#,##0.0\ ">
                  <c:v>-101.36212085603685</c:v>
                </c:pt>
                <c:pt idx="9" formatCode="#,##0.0_ ;[Red]\-#,##0.0\ ">
                  <c:v>-75.144968245692922</c:v>
                </c:pt>
                <c:pt idx="10" formatCode="#,##0.0_ ;[Red]\-#,##0.0\ ">
                  <c:v>-106.78034002769161</c:v>
                </c:pt>
                <c:pt idx="11" formatCode="#,##0.0_ ;[Red]\-#,##0.0\ ">
                  <c:v>-116.40858686651275</c:v>
                </c:pt>
                <c:pt idx="12" formatCode="#,##0.0_ ;[Red]\-#,##0.0\ ">
                  <c:v>-113.02436314458264</c:v>
                </c:pt>
                <c:pt idx="13" formatCode="#,##0.0_ ;[Red]\-#,##0.0\ ">
                  <c:v>-112.17028953704913</c:v>
                </c:pt>
                <c:pt idx="14" formatCode="#,##0.0_ ;[Red]\-#,##0.0\ ">
                  <c:v>-121.49190817267699</c:v>
                </c:pt>
                <c:pt idx="15" formatCode="#,##0.0_ ;[Red]\-#,##0.0\ ">
                  <c:v>-82.02934722534161</c:v>
                </c:pt>
                <c:pt idx="16" formatCode="#,##0.0_ ;[Red]\-#,##0.0\ ">
                  <c:v>-83.328387651748812</c:v>
                </c:pt>
                <c:pt idx="17" formatCode="#,##0.0_ ;[Red]\-#,##0.0\ ">
                  <c:v>-95.309029659737348</c:v>
                </c:pt>
                <c:pt idx="18" formatCode="#,##0.0_ ;[Red]\-#,##0.0\ ">
                  <c:v>-122.73093404480085</c:v>
                </c:pt>
                <c:pt idx="19" formatCode="#,##0.0_ ;[Red]\-#,##0.0\ ">
                  <c:v>-120.47723503764075</c:v>
                </c:pt>
                <c:pt idx="20" formatCode="#,##0.0_ ;[Red]\-#,##0.0\ ">
                  <c:v>-138.75608601490057</c:v>
                </c:pt>
                <c:pt idx="21" formatCode="#,##0.0_ ;[Red]\-#,##0.0\ ">
                  <c:v>-138.07684198932844</c:v>
                </c:pt>
                <c:pt idx="22" formatCode="#,##0.0_ ;[Red]\-#,##0.0\ ">
                  <c:v>-153.4619705846286</c:v>
                </c:pt>
                <c:pt idx="23" formatCode="#,##0.0_ ;[Red]\-#,##0.0\ ">
                  <c:v>-151.91056447649962</c:v>
                </c:pt>
                <c:pt idx="24" formatCode="#,##0.0_ ;[Red]\-#,##0.0\ ">
                  <c:v>-159.54269726761063</c:v>
                </c:pt>
                <c:pt idx="25" formatCode="#,##0.0_ ;[Red]\-#,##0.0\ ">
                  <c:v>-177.84944128472787</c:v>
                </c:pt>
                <c:pt idx="26" formatCode="#,##0.0_ ;[Red]\-#,##0.0\ ">
                  <c:v>-181.37342269373599</c:v>
                </c:pt>
                <c:pt idx="27" formatCode="#,##0.0_ ;[Red]\-#,##0.0\ ">
                  <c:v>-184.77367037868581</c:v>
                </c:pt>
                <c:pt idx="28" formatCode="#,##0.0_ ;[Red]\-#,##0.0\ ">
                  <c:v>-184.09502671973081</c:v>
                </c:pt>
                <c:pt idx="29" formatCode="#,##0.0_ ;[Red]\-#,##0.0\ ">
                  <c:v>-194.01879152666075</c:v>
                </c:pt>
                <c:pt idx="30" formatCode="#,##0.0_ ;[Red]\-#,##0.0\ ">
                  <c:v>-196.48519159961467</c:v>
                </c:pt>
                <c:pt idx="31" formatCode="#,##0.0_ ;[Red]\-#,##0.0\ ">
                  <c:v>-201.99305090227199</c:v>
                </c:pt>
                <c:pt idx="32" formatCode="#,##0.0_ ;[Red]\-#,##0.0\ ">
                  <c:v>-209.46215541627879</c:v>
                </c:pt>
                <c:pt idx="33" formatCode="#,##0.0_ ;[Red]\-#,##0.0\ ">
                  <c:v>-211.13709105004415</c:v>
                </c:pt>
                <c:pt idx="34" formatCode="#,##0.0_ ;[Red]\-#,##0.0\ ">
                  <c:v>-215.57395842662677</c:v>
                </c:pt>
                <c:pt idx="35" formatCode="#,##0.0_ ;[Red]\-#,##0.0\ ">
                  <c:v>-218.14230314247931</c:v>
                </c:pt>
              </c:numCache>
            </c:numRef>
          </c:val>
          <c:smooth val="0"/>
          <c:extLst xmlns:c16r2="http://schemas.microsoft.com/office/drawing/2015/06/chart">
            <c:ext xmlns:c16="http://schemas.microsoft.com/office/drawing/2014/chart" uri="{C3380CC4-5D6E-409C-BE32-E72D297353CC}">
              <c16:uniqueId val="{00000007-2687-4B84-AD92-904376E73E08}"/>
            </c:ext>
          </c:extLst>
        </c:ser>
        <c:dLbls>
          <c:showLegendKey val="0"/>
          <c:showVal val="0"/>
          <c:showCatName val="0"/>
          <c:showSerName val="0"/>
          <c:showPercent val="0"/>
          <c:showBubbleSize val="0"/>
        </c:dLbls>
        <c:marker val="1"/>
        <c:smooth val="0"/>
        <c:axId val="160564736"/>
        <c:axId val="127262080"/>
      </c:lineChart>
      <c:valAx>
        <c:axId val="127262080"/>
        <c:scaling>
          <c:orientation val="minMax"/>
          <c:max val="600"/>
          <c:min val="-800"/>
        </c:scaling>
        <c:delete val="0"/>
        <c:axPos val="l"/>
        <c:majorGridlines/>
        <c:title>
          <c:tx>
            <c:rich>
              <a:bodyPr/>
              <a:lstStyle/>
              <a:p>
                <a:pPr>
                  <a:defRPr/>
                </a:pPr>
                <a:r>
                  <a:rPr lang="en-US"/>
                  <a:t>TWh</a:t>
                </a:r>
              </a:p>
            </c:rich>
          </c:tx>
          <c:overlay val="0"/>
        </c:title>
        <c:numFmt formatCode="0" sourceLinked="0"/>
        <c:majorTickMark val="out"/>
        <c:minorTickMark val="none"/>
        <c:tickLblPos val="low"/>
        <c:spPr>
          <a:ln/>
        </c:spPr>
        <c:crossAx val="160564736"/>
        <c:crossesAt val="1"/>
        <c:crossBetween val="between"/>
      </c:valAx>
      <c:catAx>
        <c:axId val="160564736"/>
        <c:scaling>
          <c:orientation val="minMax"/>
        </c:scaling>
        <c:delete val="0"/>
        <c:axPos val="b"/>
        <c:majorTickMark val="out"/>
        <c:minorTickMark val="none"/>
        <c:tickLblPos val="nextTo"/>
        <c:spPr>
          <a:ln/>
        </c:spPr>
        <c:crossAx val="127262080"/>
        <c:crossesAt val="-800"/>
        <c:auto val="1"/>
        <c:lblAlgn val="ctr"/>
        <c:lblOffset val="100"/>
        <c:tickLblSkip val="5"/>
        <c:tickMarkSkip val="5"/>
        <c:noMultiLvlLbl val="0"/>
      </c:catAx>
    </c:plotArea>
    <c:legend>
      <c:legendPos val="b"/>
      <c:layout>
        <c:manualLayout>
          <c:xMode val="edge"/>
          <c:yMode val="edge"/>
          <c:x val="1.469296593215399E-2"/>
          <c:y val="0.84446150481189852"/>
          <c:w val="0.97280587249941375"/>
          <c:h val="0.15553849518810148"/>
        </c:manualLayout>
      </c:layout>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7962032713078"/>
          <c:y val="4.8234280792420328E-2"/>
          <c:w val="0.86562921299892315"/>
          <c:h val="0.70365020281555712"/>
        </c:manualLayout>
      </c:layout>
      <c:barChart>
        <c:barDir val="col"/>
        <c:grouping val="stacked"/>
        <c:varyColors val="0"/>
        <c:ser>
          <c:idx val="0"/>
          <c:order val="0"/>
          <c:tx>
            <c:strRef>
              <c:f>'GD3'!$Y$37</c:f>
              <c:strCache>
                <c:ptCount val="1"/>
                <c:pt idx="0">
                  <c:v>Residential</c:v>
                </c:pt>
              </c:strCache>
            </c:strRef>
          </c:tx>
          <c:invertIfNegative val="0"/>
          <c:val>
            <c:numRef>
              <c:f>'GD3'!$AA$37:$BJ$37</c:f>
              <c:numCache>
                <c:formatCode>0.0</c:formatCode>
                <c:ptCount val="36"/>
                <c:pt idx="0">
                  <c:v>0</c:v>
                </c:pt>
                <c:pt idx="1">
                  <c:v>0</c:v>
                </c:pt>
                <c:pt idx="2">
                  <c:v>0</c:v>
                </c:pt>
                <c:pt idx="3" formatCode="#,##0.0_ ;[Red]\-#,##0.0\ ">
                  <c:v>-2.4389999999999645</c:v>
                </c:pt>
                <c:pt idx="4" formatCode="#,##0.0_ ;[Red]\-#,##0.0\ ">
                  <c:v>-4.7099999999999795</c:v>
                </c:pt>
                <c:pt idx="5" formatCode="#,##0.0_ ;[Red]\-#,##0.0\ ">
                  <c:v>-6.8439999999999941</c:v>
                </c:pt>
                <c:pt idx="6" formatCode="#,##0.0_ ;[Red]\-#,##0.0\ ">
                  <c:v>-8.1979999999999791</c:v>
                </c:pt>
                <c:pt idx="7" formatCode="#,##0.0_ ;[Red]\-#,##0.0\ ">
                  <c:v>-9.3759999999999764</c:v>
                </c:pt>
                <c:pt idx="8" formatCode="#,##0.0_ ;[Red]\-#,##0.0\ ">
                  <c:v>-10.57000000000005</c:v>
                </c:pt>
                <c:pt idx="9" formatCode="#,##0.0_ ;[Red]\-#,##0.0\ ">
                  <c:v>-11.831999999999994</c:v>
                </c:pt>
                <c:pt idx="10" formatCode="#,##0.0_ ;[Red]\-#,##0.0\ ">
                  <c:v>-13.277999999999963</c:v>
                </c:pt>
                <c:pt idx="11" formatCode="#,##0.0_ ;[Red]\-#,##0.0\ ">
                  <c:v>-14.454000000000008</c:v>
                </c:pt>
                <c:pt idx="12" formatCode="#,##0.0_ ;[Red]\-#,##0.0\ ">
                  <c:v>-15.631999999999948</c:v>
                </c:pt>
                <c:pt idx="13" formatCode="#,##0.0_ ;[Red]\-#,##0.0\ ">
                  <c:v>-16.687999999999988</c:v>
                </c:pt>
                <c:pt idx="14" formatCode="#,##0.0_ ;[Red]\-#,##0.0\ ">
                  <c:v>-20.486999999999966</c:v>
                </c:pt>
                <c:pt idx="15" formatCode="#,##0.0_ ;[Red]\-#,##0.0\ ">
                  <c:v>-21.452999999999975</c:v>
                </c:pt>
                <c:pt idx="16" formatCode="#,##0.0_ ;[Red]\-#,##0.0\ ">
                  <c:v>-22.30699999999996</c:v>
                </c:pt>
                <c:pt idx="17" formatCode="#,##0.0_ ;[Red]\-#,##0.0\ ">
                  <c:v>-23.058999999999969</c:v>
                </c:pt>
                <c:pt idx="18" formatCode="#,##0.0_ ;[Red]\-#,##0.0\ ">
                  <c:v>-24.038999999999987</c:v>
                </c:pt>
                <c:pt idx="19" formatCode="#,##0.0_ ;[Red]\-#,##0.0\ ">
                  <c:v>-25.603000000000009</c:v>
                </c:pt>
                <c:pt idx="20" formatCode="#,##0.0_ ;[Red]\-#,##0.0\ ">
                  <c:v>-27.009999999999991</c:v>
                </c:pt>
                <c:pt idx="21" formatCode="#,##0.0_ ;[Red]\-#,##0.0\ ">
                  <c:v>-28.423999999999978</c:v>
                </c:pt>
                <c:pt idx="22" formatCode="#,##0.0_ ;[Red]\-#,##0.0\ ">
                  <c:v>-29.742999999999995</c:v>
                </c:pt>
                <c:pt idx="23" formatCode="#,##0.0_ ;[Red]\-#,##0.0\ ">
                  <c:v>-32.218999999999994</c:v>
                </c:pt>
                <c:pt idx="24" formatCode="#,##0.0_ ;[Red]\-#,##0.0\ ">
                  <c:v>-34.408999999999992</c:v>
                </c:pt>
                <c:pt idx="25" formatCode="#,##0.0_ ;[Red]\-#,##0.0\ ">
                  <c:v>-36.37700000000001</c:v>
                </c:pt>
                <c:pt idx="26" formatCode="#,##0.0_ ;[Red]\-#,##0.0\ ">
                  <c:v>-38.132999999999981</c:v>
                </c:pt>
                <c:pt idx="27" formatCode="#,##0.0_ ;[Red]\-#,##0.0\ ">
                  <c:v>-39.69399999999996</c:v>
                </c:pt>
                <c:pt idx="28" formatCode="#,##0.0_ ;[Red]\-#,##0.0\ ">
                  <c:v>-41.039999999999964</c:v>
                </c:pt>
                <c:pt idx="29" formatCode="#,##0.0_ ;[Red]\-#,##0.0\ ">
                  <c:v>-45.118999999999915</c:v>
                </c:pt>
                <c:pt idx="30" formatCode="#,##0.0_ ;[Red]\-#,##0.0\ ">
                  <c:v>-46.559000000000026</c:v>
                </c:pt>
                <c:pt idx="31" formatCode="#,##0.0_ ;[Red]\-#,##0.0\ ">
                  <c:v>-47.572999999999979</c:v>
                </c:pt>
                <c:pt idx="32" formatCode="#,##0.0_ ;[Red]\-#,##0.0\ ">
                  <c:v>-48.360000000000014</c:v>
                </c:pt>
                <c:pt idx="33" formatCode="#,##0.0_ ;[Red]\-#,##0.0\ ">
                  <c:v>-49.313999999999965</c:v>
                </c:pt>
                <c:pt idx="34" formatCode="#,##0.0_ ;[Red]\-#,##0.0\ ">
                  <c:v>-50.028999999999996</c:v>
                </c:pt>
                <c:pt idx="35" formatCode="#,##0.0_ ;[Red]\-#,##0.0\ ">
                  <c:v>-50.674999999999955</c:v>
                </c:pt>
              </c:numCache>
            </c:numRef>
          </c:val>
          <c:extLst xmlns:c16r2="http://schemas.microsoft.com/office/drawing/2015/06/chart">
            <c:ext xmlns:c16="http://schemas.microsoft.com/office/drawing/2014/chart" uri="{C3380CC4-5D6E-409C-BE32-E72D297353CC}">
              <c16:uniqueId val="{00000000-F302-454C-8314-0D1C5F7B99B0}"/>
            </c:ext>
          </c:extLst>
        </c:ser>
        <c:ser>
          <c:idx val="1"/>
          <c:order val="1"/>
          <c:tx>
            <c:strRef>
              <c:f>'GD3'!$Y$38</c:f>
              <c:strCache>
                <c:ptCount val="1"/>
                <c:pt idx="0">
                  <c:v>Commercial</c:v>
                </c:pt>
              </c:strCache>
            </c:strRef>
          </c:tx>
          <c:invertIfNegative val="0"/>
          <c:val>
            <c:numRef>
              <c:f>'GD3'!$AA$38:$BJ$38</c:f>
              <c:numCache>
                <c:formatCode>0.0</c:formatCode>
                <c:ptCount val="36"/>
                <c:pt idx="0">
                  <c:v>0</c:v>
                </c:pt>
                <c:pt idx="1">
                  <c:v>0</c:v>
                </c:pt>
                <c:pt idx="2">
                  <c:v>0</c:v>
                </c:pt>
                <c:pt idx="3" formatCode="#,##0.0_ ;[Red]\-#,##0.0\ ">
                  <c:v>0.77840909695740379</c:v>
                </c:pt>
                <c:pt idx="4" formatCode="#,##0.0_ ;[Red]\-#,##0.0\ ">
                  <c:v>2.6420656620235121</c:v>
                </c:pt>
                <c:pt idx="5" formatCode="#,##0.0_ ;[Red]\-#,##0.0\ ">
                  <c:v>3.028419734736687</c:v>
                </c:pt>
                <c:pt idx="6" formatCode="#,##0.0_ ;[Red]\-#,##0.0\ ">
                  <c:v>4.0722433590139957</c:v>
                </c:pt>
                <c:pt idx="7" formatCode="#,##0.0_ ;[Red]\-#,##0.0\ ">
                  <c:v>4.3974952580728655</c:v>
                </c:pt>
                <c:pt idx="8" formatCode="#,##0.0_ ;[Red]\-#,##0.0\ ">
                  <c:v>4.9176084720797419</c:v>
                </c:pt>
                <c:pt idx="9" formatCode="#,##0.0_ ;[Red]\-#,##0.0\ ">
                  <c:v>5.2605095910472244</c:v>
                </c:pt>
                <c:pt idx="10" formatCode="#,##0.0_ ;[Red]\-#,##0.0\ ">
                  <c:v>5.6089143524073179</c:v>
                </c:pt>
                <c:pt idx="11" formatCode="#,##0.0_ ;[Red]\-#,##0.0\ ">
                  <c:v>5.7897600662173261</c:v>
                </c:pt>
                <c:pt idx="12" formatCode="#,##0.0_ ;[Red]\-#,##0.0\ ">
                  <c:v>5.90100747449452</c:v>
                </c:pt>
                <c:pt idx="13" formatCode="#,##0.0_ ;[Red]\-#,##0.0\ ">
                  <c:v>6.028876004469744</c:v>
                </c:pt>
                <c:pt idx="14" formatCode="#,##0.0_ ;[Red]\-#,##0.0\ ">
                  <c:v>5.9199432044473568</c:v>
                </c:pt>
                <c:pt idx="15" formatCode="#,##0.0_ ;[Red]\-#,##0.0\ ">
                  <c:v>5.8556941059467178</c:v>
                </c:pt>
                <c:pt idx="16" formatCode="#,##0.0_ ;[Red]\-#,##0.0\ ">
                  <c:v>5.8190917422937005</c:v>
                </c:pt>
                <c:pt idx="17" formatCode="#,##0.0_ ;[Red]\-#,##0.0\ ">
                  <c:v>5.762411762755093</c:v>
                </c:pt>
                <c:pt idx="18" formatCode="#,##0.0_ ;[Red]\-#,##0.0\ ">
                  <c:v>5.7276143522537524</c:v>
                </c:pt>
                <c:pt idx="19" formatCode="#,##0.0_ ;[Red]\-#,##0.0\ ">
                  <c:v>5.6360916298651347</c:v>
                </c:pt>
                <c:pt idx="20" formatCode="#,##0.0_ ;[Red]\-#,##0.0\ ">
                  <c:v>5.5055772074445386</c:v>
                </c:pt>
                <c:pt idx="21" formatCode="#,##0.0_ ;[Red]\-#,##0.0\ ">
                  <c:v>5.3651160925803225</c:v>
                </c:pt>
                <c:pt idx="22" formatCode="#,##0.0_ ;[Red]\-#,##0.0\ ">
                  <c:v>5.2561299358936395</c:v>
                </c:pt>
                <c:pt idx="23" formatCode="#,##0.0_ ;[Red]\-#,##0.0\ ">
                  <c:v>5.1162284614490474</c:v>
                </c:pt>
                <c:pt idx="24" formatCode="#,##0.0_ ;[Red]\-#,##0.0\ ">
                  <c:v>5.067570319874882</c:v>
                </c:pt>
                <c:pt idx="25" formatCode="#,##0.0_ ;[Red]\-#,##0.0\ ">
                  <c:v>4.9387873089829029</c:v>
                </c:pt>
                <c:pt idx="26" formatCode="#,##0.0_ ;[Red]\-#,##0.0\ ">
                  <c:v>4.9044311257698752</c:v>
                </c:pt>
                <c:pt idx="27" formatCode="#,##0.0_ ;[Red]\-#,##0.0\ ">
                  <c:v>4.8182267645506229</c:v>
                </c:pt>
                <c:pt idx="28" formatCode="#,##0.0_ ;[Red]\-#,##0.0\ ">
                  <c:v>4.7952689669597888</c:v>
                </c:pt>
                <c:pt idx="29" formatCode="#,##0.0_ ;[Red]\-#,##0.0\ ">
                  <c:v>4.7834638559596812</c:v>
                </c:pt>
                <c:pt idx="30" formatCode="#,##0.0_ ;[Red]\-#,##0.0\ ">
                  <c:v>4.7971527843042665</c:v>
                </c:pt>
                <c:pt idx="31" formatCode="#,##0.0_ ;[Red]\-#,##0.0\ ">
                  <c:v>4.7687224663501837</c:v>
                </c:pt>
                <c:pt idx="32" formatCode="#,##0.0_ ;[Red]\-#,##0.0\ ">
                  <c:v>4.7423388755177811</c:v>
                </c:pt>
                <c:pt idx="33" formatCode="#,##0.0_ ;[Red]\-#,##0.0\ ">
                  <c:v>4.768812263267769</c:v>
                </c:pt>
                <c:pt idx="34" formatCode="#,##0.0_ ;[Red]\-#,##0.0\ ">
                  <c:v>4.7506992338377856</c:v>
                </c:pt>
                <c:pt idx="35" formatCode="#,##0.0_ ;[Red]\-#,##0.0\ ">
                  <c:v>4.7359881748981252</c:v>
                </c:pt>
              </c:numCache>
            </c:numRef>
          </c:val>
          <c:extLst xmlns:c16r2="http://schemas.microsoft.com/office/drawing/2015/06/chart">
            <c:ext xmlns:c16="http://schemas.microsoft.com/office/drawing/2014/chart" uri="{C3380CC4-5D6E-409C-BE32-E72D297353CC}">
              <c16:uniqueId val="{00000001-F302-454C-8314-0D1C5F7B99B0}"/>
            </c:ext>
          </c:extLst>
        </c:ser>
        <c:ser>
          <c:idx val="2"/>
          <c:order val="2"/>
          <c:tx>
            <c:strRef>
              <c:f>'GD3'!$Y$39</c:f>
              <c:strCache>
                <c:ptCount val="1"/>
                <c:pt idx="0">
                  <c:v>Industrial</c:v>
                </c:pt>
              </c:strCache>
            </c:strRef>
          </c:tx>
          <c:invertIfNegative val="0"/>
          <c:val>
            <c:numRef>
              <c:f>'GD3'!$AA$39:$BJ$39</c:f>
              <c:numCache>
                <c:formatCode>0.0</c:formatCode>
                <c:ptCount val="36"/>
                <c:pt idx="0">
                  <c:v>0</c:v>
                </c:pt>
                <c:pt idx="1">
                  <c:v>0</c:v>
                </c:pt>
                <c:pt idx="2">
                  <c:v>0</c:v>
                </c:pt>
                <c:pt idx="3" formatCode="#,##0.0_ ;[Red]\-#,##0.0\ ">
                  <c:v>-4.828315759511014</c:v>
                </c:pt>
                <c:pt idx="4" formatCode="#,##0.0_ ;[Red]\-#,##0.0\ ">
                  <c:v>-2.7890770427832763</c:v>
                </c:pt>
                <c:pt idx="5" formatCode="#,##0.0_ ;[Red]\-#,##0.0\ ">
                  <c:v>-5.4049387121850145</c:v>
                </c:pt>
                <c:pt idx="6" formatCode="#,##0.0_ ;[Red]\-#,##0.0\ ">
                  <c:v>-5.4674675370050068</c:v>
                </c:pt>
                <c:pt idx="7" formatCode="#,##0.0_ ;[Red]\-#,##0.0\ ">
                  <c:v>-6.2642966144589138</c:v>
                </c:pt>
                <c:pt idx="8" formatCode="#,##0.0_ ;[Red]\-#,##0.0\ ">
                  <c:v>-6.5943600668470879</c:v>
                </c:pt>
                <c:pt idx="9" formatCode="#,##0.0_ ;[Red]\-#,##0.0\ ">
                  <c:v>-6.8393563687687617</c:v>
                </c:pt>
                <c:pt idx="10" formatCode="#,##0.0_ ;[Red]\-#,##0.0\ ">
                  <c:v>-7.5114256284983867</c:v>
                </c:pt>
                <c:pt idx="11" formatCode="#,##0.0_ ;[Red]\-#,##0.0\ ">
                  <c:v>-8.0525798605682439</c:v>
                </c:pt>
                <c:pt idx="12" formatCode="#,##0.0_ ;[Red]\-#,##0.0\ ">
                  <c:v>-8.4122570220536943</c:v>
                </c:pt>
                <c:pt idx="13" formatCode="#,##0.0_ ;[Red]\-#,##0.0\ ">
                  <c:v>-8.9138895317402671</c:v>
                </c:pt>
                <c:pt idx="14" formatCode="#,##0.0_ ;[Red]\-#,##0.0\ ">
                  <c:v>-9.576894513231565</c:v>
                </c:pt>
                <c:pt idx="15" formatCode="#,##0.0_ ;[Red]\-#,##0.0\ ">
                  <c:v>-9.8703968025738789</c:v>
                </c:pt>
                <c:pt idx="16" formatCode="#,##0.0_ ;[Red]\-#,##0.0\ ">
                  <c:v>-10.142039208223196</c:v>
                </c:pt>
                <c:pt idx="17" formatCode="#,##0.0_ ;[Red]\-#,##0.0\ ">
                  <c:v>-10.534191512202511</c:v>
                </c:pt>
                <c:pt idx="18" formatCode="#,##0.0_ ;[Red]\-#,##0.0\ ">
                  <c:v>-11.02767511909849</c:v>
                </c:pt>
                <c:pt idx="19" formatCode="#,##0.0_ ;[Red]\-#,##0.0\ ">
                  <c:v>-11.608430282451167</c:v>
                </c:pt>
                <c:pt idx="20" formatCode="#,##0.0_ ;[Red]\-#,##0.0\ ">
                  <c:v>-12.277821953202562</c:v>
                </c:pt>
                <c:pt idx="21" formatCode="#,##0.0_ ;[Red]\-#,##0.0\ ">
                  <c:v>-12.971939395612935</c:v>
                </c:pt>
                <c:pt idx="22" formatCode="#,##0.0_ ;[Red]\-#,##0.0\ ">
                  <c:v>-13.587044643107248</c:v>
                </c:pt>
                <c:pt idx="23" formatCode="#,##0.0_ ;[Red]\-#,##0.0\ ">
                  <c:v>-14.541050720760666</c:v>
                </c:pt>
                <c:pt idx="24" formatCode="#,##0.0_ ;[Red]\-#,##0.0\ ">
                  <c:v>-15.170686861409365</c:v>
                </c:pt>
                <c:pt idx="25" formatCode="#,##0.0_ ;[Red]\-#,##0.0\ ">
                  <c:v>-16.159176814337911</c:v>
                </c:pt>
                <c:pt idx="26" formatCode="#,##0.0_ ;[Red]\-#,##0.0\ ">
                  <c:v>-16.898691401420791</c:v>
                </c:pt>
                <c:pt idx="27" formatCode="#,##0.0_ ;[Red]\-#,##0.0\ ">
                  <c:v>-17.705468970458924</c:v>
                </c:pt>
                <c:pt idx="28" formatCode="#,##0.0_ ;[Red]\-#,##0.0\ ">
                  <c:v>-18.295058545400963</c:v>
                </c:pt>
                <c:pt idx="29" formatCode="#,##0.0_ ;[Red]\-#,##0.0\ ">
                  <c:v>-19.053387701536792</c:v>
                </c:pt>
                <c:pt idx="30" formatCode="#,##0.0_ ;[Red]\-#,##0.0\ ">
                  <c:v>-19.562884215129088</c:v>
                </c:pt>
                <c:pt idx="31" formatCode="#,##0.0_ ;[Red]\-#,##0.0\ ">
                  <c:v>-20.325628719910469</c:v>
                </c:pt>
                <c:pt idx="32" formatCode="#,##0.0_ ;[Red]\-#,##0.0\ ">
                  <c:v>-21.180756640180078</c:v>
                </c:pt>
                <c:pt idx="33" formatCode="#,##0.0_ ;[Red]\-#,##0.0\ ">
                  <c:v>-21.821370236471552</c:v>
                </c:pt>
                <c:pt idx="34" formatCode="#,##0.0_ ;[Red]\-#,##0.0\ ">
                  <c:v>-22.815305830156547</c:v>
                </c:pt>
                <c:pt idx="35" formatCode="#,##0.0_ ;[Red]\-#,##0.0\ ">
                  <c:v>-23.790337516695274</c:v>
                </c:pt>
              </c:numCache>
            </c:numRef>
          </c:val>
          <c:extLst xmlns:c16r2="http://schemas.microsoft.com/office/drawing/2015/06/chart">
            <c:ext xmlns:c16="http://schemas.microsoft.com/office/drawing/2014/chart" uri="{C3380CC4-5D6E-409C-BE32-E72D297353CC}">
              <c16:uniqueId val="{00000002-F302-454C-8314-0D1C5F7B99B0}"/>
            </c:ext>
          </c:extLst>
        </c:ser>
        <c:ser>
          <c:idx val="3"/>
          <c:order val="3"/>
          <c:tx>
            <c:strRef>
              <c:f>'GD3'!$Y$40</c:f>
              <c:strCache>
                <c:ptCount val="1"/>
                <c:pt idx="0">
                  <c:v>Exports</c:v>
                </c:pt>
              </c:strCache>
            </c:strRef>
          </c:tx>
          <c:invertIfNegative val="0"/>
          <c:val>
            <c:numRef>
              <c:f>'GD3'!$AA$40:$BJ$40</c:f>
              <c:numCache>
                <c:formatCode>0.0</c:formatCode>
                <c:ptCount val="36"/>
                <c:pt idx="0">
                  <c:v>0</c:v>
                </c:pt>
                <c:pt idx="1">
                  <c:v>0</c:v>
                </c:pt>
                <c:pt idx="2">
                  <c:v>0</c:v>
                </c:pt>
                <c:pt idx="3" formatCode="#,##0.0_ ;[Red]\-#,##0.0\ ">
                  <c:v>1.0900743282993659</c:v>
                </c:pt>
                <c:pt idx="4" formatCode="#,##0.0_ ;[Red]\-#,##0.0\ ">
                  <c:v>-6.1225361165340217</c:v>
                </c:pt>
                <c:pt idx="5" formatCode="#,##0.0_ ;[Red]\-#,##0.0\ ">
                  <c:v>-1.1245113938064577</c:v>
                </c:pt>
                <c:pt idx="6" formatCode="#,##0.0_ ;[Red]\-#,##0.0\ ">
                  <c:v>4.2017829605114088</c:v>
                </c:pt>
                <c:pt idx="7" formatCode="#,##0.0_ ;[Red]\-#,##0.0\ ">
                  <c:v>11.877235801093221</c:v>
                </c:pt>
                <c:pt idx="8" formatCode="#,##0.0_ ;[Red]\-#,##0.0\ ">
                  <c:v>18.288430762081262</c:v>
                </c:pt>
                <c:pt idx="9" formatCode="#,##0.0_ ;[Red]\-#,##0.0\ ">
                  <c:v>18.602405678801702</c:v>
                </c:pt>
                <c:pt idx="10" formatCode="#,##0.0_ ;[Red]\-#,##0.0\ ">
                  <c:v>26.805468781587209</c:v>
                </c:pt>
                <c:pt idx="11" formatCode="#,##0.0_ ;[Red]\-#,##0.0\ ">
                  <c:v>28.236626277993523</c:v>
                </c:pt>
                <c:pt idx="12" formatCode="#,##0.0_ ;[Red]\-#,##0.0\ ">
                  <c:v>30.467636328078399</c:v>
                </c:pt>
                <c:pt idx="13" formatCode="#,##0.0_ ;[Red]\-#,##0.0\ ">
                  <c:v>31.721821585223651</c:v>
                </c:pt>
                <c:pt idx="14" formatCode="#,##0.0_ ;[Red]\-#,##0.0\ ">
                  <c:v>32.643213713829866</c:v>
                </c:pt>
                <c:pt idx="15" formatCode="#,##0.0_ ;[Red]\-#,##0.0\ ">
                  <c:v>32.037274432274515</c:v>
                </c:pt>
                <c:pt idx="16" formatCode="#,##0.0_ ;[Red]\-#,##0.0\ ">
                  <c:v>24.067917596004619</c:v>
                </c:pt>
                <c:pt idx="17" formatCode="#,##0.0_ ;[Red]\-#,##0.0\ ">
                  <c:v>19.558815063314668</c:v>
                </c:pt>
                <c:pt idx="18" formatCode="#,##0.0_ ;[Red]\-#,##0.0\ ">
                  <c:v>29.911044261933299</c:v>
                </c:pt>
                <c:pt idx="19" formatCode="#,##0.0_ ;[Red]\-#,##0.0\ ">
                  <c:v>30.124303683612979</c:v>
                </c:pt>
                <c:pt idx="20" formatCode="#,##0.0_ ;[Red]\-#,##0.0\ ">
                  <c:v>30.414028426991692</c:v>
                </c:pt>
                <c:pt idx="21" formatCode="#,##0.0_ ;[Red]\-#,##0.0\ ">
                  <c:v>30.998396259070219</c:v>
                </c:pt>
                <c:pt idx="22" formatCode="#,##0.0_ ;[Red]\-#,##0.0\ ">
                  <c:v>30.544627094648988</c:v>
                </c:pt>
                <c:pt idx="23" formatCode="#,##0.0_ ;[Red]\-#,##0.0\ ">
                  <c:v>25.745079939241393</c:v>
                </c:pt>
                <c:pt idx="24" formatCode="#,##0.0_ ;[Red]\-#,##0.0\ ">
                  <c:v>18.848173044586659</c:v>
                </c:pt>
                <c:pt idx="25" formatCode="#,##0.0_ ;[Red]\-#,##0.0\ ">
                  <c:v>18.53236527912695</c:v>
                </c:pt>
                <c:pt idx="26" formatCode="#,##0.0_ ;[Red]\-#,##0.0\ ">
                  <c:v>17.0030799842677</c:v>
                </c:pt>
                <c:pt idx="27" formatCode="#,##0.0_ ;[Red]\-#,##0.0\ ">
                  <c:v>9.80666385834202</c:v>
                </c:pt>
                <c:pt idx="28" formatCode="#,##0.0_ ;[Red]\-#,##0.0\ ">
                  <c:v>9.4270885460860399</c:v>
                </c:pt>
                <c:pt idx="29" formatCode="#,##0.0_ ;[Red]\-#,##0.0\ ">
                  <c:v>7.7564224914821267</c:v>
                </c:pt>
                <c:pt idx="30" formatCode="#,##0.0_ ;[Red]\-#,##0.0\ ">
                  <c:v>0.57250925239604555</c:v>
                </c:pt>
                <c:pt idx="31" formatCode="#,##0.0_ ;[Red]\-#,##0.0\ ">
                  <c:v>-1.1066192000887725</c:v>
                </c:pt>
                <c:pt idx="32" formatCode="#,##0.0_ ;[Red]\-#,##0.0\ ">
                  <c:v>-8.3762226315862449</c:v>
                </c:pt>
                <c:pt idx="33" formatCode="#,##0.0_ ;[Red]\-#,##0.0\ ">
                  <c:v>-10.675494459258559</c:v>
                </c:pt>
                <c:pt idx="34" formatCode="#,##0.0_ ;[Red]\-#,##0.0\ ">
                  <c:v>-21.447455680185811</c:v>
                </c:pt>
                <c:pt idx="35" formatCode="#,##0.0_ ;[Red]\-#,##0.0\ ">
                  <c:v>-23.169984219486551</c:v>
                </c:pt>
              </c:numCache>
            </c:numRef>
          </c:val>
          <c:extLst xmlns:c16r2="http://schemas.microsoft.com/office/drawing/2015/06/chart">
            <c:ext xmlns:c16="http://schemas.microsoft.com/office/drawing/2014/chart" uri="{C3380CC4-5D6E-409C-BE32-E72D297353CC}">
              <c16:uniqueId val="{00000003-F302-454C-8314-0D1C5F7B99B0}"/>
            </c:ext>
          </c:extLst>
        </c:ser>
        <c:ser>
          <c:idx val="5"/>
          <c:order val="4"/>
          <c:tx>
            <c:strRef>
              <c:f>'GD3'!$Y$41</c:f>
              <c:strCache>
                <c:ptCount val="1"/>
                <c:pt idx="0">
                  <c:v>Power station demand</c:v>
                </c:pt>
              </c:strCache>
            </c:strRef>
          </c:tx>
          <c:invertIfNegative val="0"/>
          <c:val>
            <c:numRef>
              <c:f>'GD3'!$AA$41:$BJ$41</c:f>
              <c:numCache>
                <c:formatCode>0.0</c:formatCode>
                <c:ptCount val="36"/>
                <c:pt idx="0">
                  <c:v>0</c:v>
                </c:pt>
                <c:pt idx="1">
                  <c:v>0</c:v>
                </c:pt>
                <c:pt idx="2">
                  <c:v>0</c:v>
                </c:pt>
                <c:pt idx="3" formatCode="#,##0.0_ ;[Red]\-#,##0.0\ ">
                  <c:v>-23.334900621048519</c:v>
                </c:pt>
                <c:pt idx="4" formatCode="#,##0.0_ ;[Red]\-#,##0.0\ ">
                  <c:v>-42.770288715725343</c:v>
                </c:pt>
                <c:pt idx="5" formatCode="#,##0.0_ ;[Red]\-#,##0.0\ ">
                  <c:v>-58.670076213516097</c:v>
                </c:pt>
                <c:pt idx="6" formatCode="#,##0.0_ ;[Red]\-#,##0.0\ ">
                  <c:v>-76.451936273911059</c:v>
                </c:pt>
                <c:pt idx="7" formatCode="#,##0.0_ ;[Red]\-#,##0.0\ ">
                  <c:v>-104.70184030695202</c:v>
                </c:pt>
                <c:pt idx="8" formatCode="#,##0.0_ ;[Red]\-#,##0.0\ ">
                  <c:v>-93.763770323752937</c:v>
                </c:pt>
                <c:pt idx="9" formatCode="#,##0.0_ ;[Red]\-#,##0.0\ ">
                  <c:v>-109.29280534677096</c:v>
                </c:pt>
                <c:pt idx="10" formatCode="#,##0.0_ ;[Red]\-#,##0.0\ ">
                  <c:v>-116.97006241818505</c:v>
                </c:pt>
                <c:pt idx="11" formatCode="#,##0.0_ ;[Red]\-#,##0.0\ ">
                  <c:v>-128.56663773906695</c:v>
                </c:pt>
                <c:pt idx="12" formatCode="#,##0.0_ ;[Red]\-#,##0.0\ ">
                  <c:v>-131.72134239233498</c:v>
                </c:pt>
                <c:pt idx="13" formatCode="#,##0.0_ ;[Red]\-#,##0.0\ ">
                  <c:v>-128.31275542454196</c:v>
                </c:pt>
                <c:pt idx="14" formatCode="#,##0.0_ ;[Red]\-#,##0.0\ ">
                  <c:v>-127.90213052967697</c:v>
                </c:pt>
                <c:pt idx="15" formatCode="#,##0.0_ ;[Red]\-#,##0.0\ ">
                  <c:v>-114.10709622910389</c:v>
                </c:pt>
                <c:pt idx="16" formatCode="#,##0.0_ ;[Red]\-#,##0.0\ ">
                  <c:v>-129.28914470484995</c:v>
                </c:pt>
                <c:pt idx="17" formatCode="#,##0.0_ ;[Red]\-#,##0.0\ ">
                  <c:v>-151.79354616617297</c:v>
                </c:pt>
                <c:pt idx="18" formatCode="#,##0.0_ ;[Red]\-#,##0.0\ ">
                  <c:v>-164.72708480046498</c:v>
                </c:pt>
                <c:pt idx="19" formatCode="#,##0.0_ ;[Red]\-#,##0.0\ ">
                  <c:v>-173.42422505891497</c:v>
                </c:pt>
                <c:pt idx="20" formatCode="#,##0.0_ ;[Red]\-#,##0.0\ ">
                  <c:v>-181.67157698817596</c:v>
                </c:pt>
                <c:pt idx="21" formatCode="#,##0.0_ ;[Red]\-#,##0.0\ ">
                  <c:v>-183.70984953446796</c:v>
                </c:pt>
                <c:pt idx="22" formatCode="#,##0.0_ ;[Red]\-#,##0.0\ ">
                  <c:v>-188.24391989478295</c:v>
                </c:pt>
                <c:pt idx="23" formatCode="#,##0.0_ ;[Red]\-#,##0.0\ ">
                  <c:v>-193.90812792859396</c:v>
                </c:pt>
                <c:pt idx="24" formatCode="#,##0.0_ ;[Red]\-#,##0.0\ ">
                  <c:v>-186.50577725148196</c:v>
                </c:pt>
                <c:pt idx="25" formatCode="#,##0.0_ ;[Red]\-#,##0.0\ ">
                  <c:v>-187.51491473779703</c:v>
                </c:pt>
                <c:pt idx="26" formatCode="#,##0.0_ ;[Red]\-#,##0.0\ ">
                  <c:v>-168.77351914743497</c:v>
                </c:pt>
                <c:pt idx="27" formatCode="#,##0.0_ ;[Red]\-#,##0.0\ ">
                  <c:v>-169.56090798537295</c:v>
                </c:pt>
                <c:pt idx="28" formatCode="#,##0.0_ ;[Red]\-#,##0.0\ ">
                  <c:v>-156.03570035283394</c:v>
                </c:pt>
                <c:pt idx="29" formatCode="#,##0.0_ ;[Red]\-#,##0.0\ ">
                  <c:v>-153.48790527614497</c:v>
                </c:pt>
                <c:pt idx="30" formatCode="#,##0.0_ ;[Red]\-#,##0.0\ ">
                  <c:v>-138.351515691283</c:v>
                </c:pt>
                <c:pt idx="31" formatCode="#,##0.0_ ;[Red]\-#,##0.0\ ">
                  <c:v>-134.21619743212096</c:v>
                </c:pt>
                <c:pt idx="32" formatCode="#,##0.0_ ;[Red]\-#,##0.0\ ">
                  <c:v>-123.88143747378597</c:v>
                </c:pt>
                <c:pt idx="33" formatCode="#,##0.0_ ;[Red]\-#,##0.0\ ">
                  <c:v>-114.86071302312399</c:v>
                </c:pt>
                <c:pt idx="34" formatCode="#,##0.0_ ;[Red]\-#,##0.0\ ">
                  <c:v>-112.65933372606598</c:v>
                </c:pt>
                <c:pt idx="35" formatCode="#,##0.0_ ;[Red]\-#,##0.0\ ">
                  <c:v>-106.02711592211793</c:v>
                </c:pt>
              </c:numCache>
            </c:numRef>
          </c:val>
          <c:extLst xmlns:c16r2="http://schemas.microsoft.com/office/drawing/2015/06/chart">
            <c:ext xmlns:c16="http://schemas.microsoft.com/office/drawing/2014/chart" uri="{C3380CC4-5D6E-409C-BE32-E72D297353CC}">
              <c16:uniqueId val="{00000004-F302-454C-8314-0D1C5F7B99B0}"/>
            </c:ext>
          </c:extLst>
        </c:ser>
        <c:ser>
          <c:idx val="6"/>
          <c:order val="5"/>
          <c:tx>
            <c:strRef>
              <c:f>'GD3'!$Y$42</c:f>
              <c:strCache>
                <c:ptCount val="1"/>
                <c:pt idx="0">
                  <c:v>Transport</c:v>
                </c:pt>
              </c:strCache>
            </c:strRef>
          </c:tx>
          <c:invertIfNegative val="0"/>
          <c:val>
            <c:numRef>
              <c:f>'GD3'!$AA$42:$BJ$42</c:f>
              <c:numCache>
                <c:formatCode>0.0</c:formatCode>
                <c:ptCount val="36"/>
                <c:pt idx="0">
                  <c:v>0</c:v>
                </c:pt>
                <c:pt idx="1">
                  <c:v>0</c:v>
                </c:pt>
                <c:pt idx="2">
                  <c:v>0</c:v>
                </c:pt>
                <c:pt idx="3" formatCode="#,##0.0_ ;[Red]\-#,##0.0\ ">
                  <c:v>6.1907467980365241E-2</c:v>
                </c:pt>
                <c:pt idx="4" formatCode="#,##0.0_ ;[Red]\-#,##0.0\ ">
                  <c:v>0.12627216007888864</c:v>
                </c:pt>
                <c:pt idx="5" formatCode="#,##0.0_ ;[Red]\-#,##0.0\ ">
                  <c:v>0.19400119110290709</c:v>
                </c:pt>
                <c:pt idx="6" formatCode="#,##0.0_ ;[Red]\-#,##0.0\ ">
                  <c:v>0.26468448762299834</c:v>
                </c:pt>
                <c:pt idx="7" formatCode="#,##0.0_ ;[Red]\-#,##0.0\ ">
                  <c:v>0.33833560270130414</c:v>
                </c:pt>
                <c:pt idx="8" formatCode="#,##0.0_ ;[Red]\-#,##0.0\ ">
                  <c:v>0.41641908306353986</c:v>
                </c:pt>
                <c:pt idx="9" formatCode="#,##0.0_ ;[Red]\-#,##0.0\ ">
                  <c:v>0.49795301299179456</c:v>
                </c:pt>
                <c:pt idx="10" formatCode="#,##0.0_ ;[Red]\-#,##0.0\ ">
                  <c:v>0.58514138054528764</c:v>
                </c:pt>
                <c:pt idx="11" formatCode="#,##0.0_ ;[Red]\-#,##0.0\ ">
                  <c:v>0.67681295375093142</c:v>
                </c:pt>
                <c:pt idx="12" formatCode="#,##0.0_ ;[Red]\-#,##0.0\ ">
                  <c:v>0.77331171181457359</c:v>
                </c:pt>
                <c:pt idx="13" formatCode="#,##0.0_ ;[Red]\-#,##0.0\ ">
                  <c:v>0.8755376846515458</c:v>
                </c:pt>
                <c:pt idx="14" formatCode="#,##0.0_ ;[Red]\-#,##0.0\ ">
                  <c:v>0.98822371091175476</c:v>
                </c:pt>
                <c:pt idx="15" formatCode="#,##0.0_ ;[Red]\-#,##0.0\ ">
                  <c:v>1.1090664386906981</c:v>
                </c:pt>
                <c:pt idx="16" formatCode="#,##0.0_ ;[Red]\-#,##0.0\ ">
                  <c:v>1.2400923778985382</c:v>
                </c:pt>
                <c:pt idx="17" formatCode="#,##0.0_ ;[Red]\-#,##0.0\ ">
                  <c:v>1.3819316669456234</c:v>
                </c:pt>
                <c:pt idx="18" formatCode="#,##0.0_ ;[Red]\-#,##0.0\ ">
                  <c:v>1.5405120733319679</c:v>
                </c:pt>
                <c:pt idx="19" formatCode="#,##0.0_ ;[Red]\-#,##0.0\ ">
                  <c:v>1.715020649764875</c:v>
                </c:pt>
                <c:pt idx="20" formatCode="#,##0.0_ ;[Red]\-#,##0.0\ ">
                  <c:v>1.9036888266423595</c:v>
                </c:pt>
                <c:pt idx="21" formatCode="#,##0.0_ ;[Red]\-#,##0.0\ ">
                  <c:v>2.1045485684066016</c:v>
                </c:pt>
                <c:pt idx="22" formatCode="#,##0.0_ ;[Red]\-#,##0.0\ ">
                  <c:v>2.3148258780914022</c:v>
                </c:pt>
                <c:pt idx="23" formatCode="#,##0.0_ ;[Red]\-#,##0.0\ ">
                  <c:v>2.5436396069517175</c:v>
                </c:pt>
                <c:pt idx="24" formatCode="#,##0.0_ ;[Red]\-#,##0.0\ ">
                  <c:v>2.7723735026707272</c:v>
                </c:pt>
                <c:pt idx="25" formatCode="#,##0.0_ ;[Red]\-#,##0.0\ ">
                  <c:v>2.9934402222807228</c:v>
                </c:pt>
                <c:pt idx="26" formatCode="#,##0.0_ ;[Red]\-#,##0.0\ ">
                  <c:v>3.2024177037799721</c:v>
                </c:pt>
                <c:pt idx="27" formatCode="#,##0.0_ ;[Red]\-#,##0.0\ ">
                  <c:v>3.3830237548170468</c:v>
                </c:pt>
                <c:pt idx="28" formatCode="#,##0.0_ ;[Red]\-#,##0.0\ ">
                  <c:v>3.5375419840120697</c:v>
                </c:pt>
                <c:pt idx="29" formatCode="#,##0.0_ ;[Red]\-#,##0.0\ ">
                  <c:v>3.7207765803635211</c:v>
                </c:pt>
                <c:pt idx="30" formatCode="#,##0.0_ ;[Red]\-#,##0.0\ ">
                  <c:v>3.8757012812906009</c:v>
                </c:pt>
                <c:pt idx="31" formatCode="#,##0.0_ ;[Red]\-#,##0.0\ ">
                  <c:v>4.0006520437665021</c:v>
                </c:pt>
                <c:pt idx="32" formatCode="#,##0.0_ ;[Red]\-#,##0.0\ ">
                  <c:v>4.0859005699093069</c:v>
                </c:pt>
                <c:pt idx="33" formatCode="#,##0.0_ ;[Red]\-#,##0.0\ ">
                  <c:v>4.1621922634545809</c:v>
                </c:pt>
                <c:pt idx="34" formatCode="#,##0.0_ ;[Red]\-#,##0.0\ ">
                  <c:v>4.2141315259391314</c:v>
                </c:pt>
                <c:pt idx="35" formatCode="#,##0.0_ ;[Red]\-#,##0.0\ ">
                  <c:v>4.2650299921629662</c:v>
                </c:pt>
              </c:numCache>
            </c:numRef>
          </c:val>
          <c:extLst xmlns:c16r2="http://schemas.microsoft.com/office/drawing/2015/06/chart">
            <c:ext xmlns:c16="http://schemas.microsoft.com/office/drawing/2014/chart" uri="{C3380CC4-5D6E-409C-BE32-E72D297353CC}">
              <c16:uniqueId val="{00000005-F302-454C-8314-0D1C5F7B99B0}"/>
            </c:ext>
          </c:extLst>
        </c:ser>
        <c:ser>
          <c:idx val="8"/>
          <c:order val="7"/>
          <c:tx>
            <c:strRef>
              <c:f>'GD3'!$Y$43</c:f>
              <c:strCache>
                <c:ptCount val="1"/>
                <c:pt idx="0">
                  <c:v>H2 Conversion</c:v>
                </c:pt>
              </c:strCache>
            </c:strRef>
          </c:tx>
          <c:invertIfNegative val="0"/>
          <c:val>
            <c:numRef>
              <c:f>'GD3'!$AA$43:$BJ$43</c:f>
              <c:numCache>
                <c:formatCode>0.0</c:formatCode>
                <c:ptCount val="36"/>
                <c:pt idx="0">
                  <c:v>0</c:v>
                </c:pt>
                <c:pt idx="1">
                  <c:v>0</c:v>
                </c:pt>
                <c:pt idx="2">
                  <c:v>0</c:v>
                </c:pt>
                <c:pt idx="3" formatCode="#,##0.0_ ;[Red]\-#,##0.0\ ">
                  <c:v>0</c:v>
                </c:pt>
                <c:pt idx="4" formatCode="#,##0.0_ ;[Red]\-#,##0.0\ ">
                  <c:v>0</c:v>
                </c:pt>
                <c:pt idx="5" formatCode="#,##0.0_ ;[Red]\-#,##0.0\ ">
                  <c:v>0</c:v>
                </c:pt>
                <c:pt idx="6" formatCode="#,##0.0_ ;[Red]\-#,##0.0\ ">
                  <c:v>0</c:v>
                </c:pt>
                <c:pt idx="7" formatCode="#,##0.0_ ;[Red]\-#,##0.0\ ">
                  <c:v>0</c:v>
                </c:pt>
                <c:pt idx="8" formatCode="#,##0.0_ ;[Red]\-#,##0.0\ ">
                  <c:v>0</c:v>
                </c:pt>
                <c:pt idx="9" formatCode="#,##0.0_ ;[Red]\-#,##0.0\ ">
                  <c:v>0</c:v>
                </c:pt>
                <c:pt idx="10" formatCode="#,##0.0_ ;[Red]\-#,##0.0\ ">
                  <c:v>0</c:v>
                </c:pt>
                <c:pt idx="11" formatCode="#,##0.0_ ;[Red]\-#,##0.0\ ">
                  <c:v>0</c:v>
                </c:pt>
                <c:pt idx="12" formatCode="#,##0.0_ ;[Red]\-#,##0.0\ ">
                  <c:v>0</c:v>
                </c:pt>
                <c:pt idx="13" formatCode="#,##0.0_ ;[Red]\-#,##0.0\ ">
                  <c:v>0</c:v>
                </c:pt>
                <c:pt idx="14" formatCode="#,##0.0_ ;[Red]\-#,##0.0\ ">
                  <c:v>0</c:v>
                </c:pt>
                <c:pt idx="15" formatCode="#,##0.0_ ;[Red]\-#,##0.0\ ">
                  <c:v>0</c:v>
                </c:pt>
                <c:pt idx="16" formatCode="#,##0.0_ ;[Red]\-#,##0.0\ ">
                  <c:v>0</c:v>
                </c:pt>
                <c:pt idx="17" formatCode="#,##0.0_ ;[Red]\-#,##0.0\ ">
                  <c:v>0</c:v>
                </c:pt>
                <c:pt idx="18" formatCode="#,##0.0_ ;[Red]\-#,##0.0\ ">
                  <c:v>0</c:v>
                </c:pt>
                <c:pt idx="19" formatCode="#,##0.0_ ;[Red]\-#,##0.0\ ">
                  <c:v>0</c:v>
                </c:pt>
                <c:pt idx="20" formatCode="#,##0.0_ ;[Red]\-#,##0.0\ ">
                  <c:v>0</c:v>
                </c:pt>
                <c:pt idx="21" formatCode="#,##0.0_ ;[Red]\-#,##0.0\ ">
                  <c:v>0</c:v>
                </c:pt>
                <c:pt idx="22" formatCode="#,##0.0_ ;[Red]\-#,##0.0\ ">
                  <c:v>0</c:v>
                </c:pt>
                <c:pt idx="23" formatCode="#,##0.0_ ;[Red]\-#,##0.0\ ">
                  <c:v>0</c:v>
                </c:pt>
                <c:pt idx="24" formatCode="#,##0.0_ ;[Red]\-#,##0.0\ ">
                  <c:v>0</c:v>
                </c:pt>
                <c:pt idx="25" formatCode="#,##0.0_ ;[Red]\-#,##0.0\ ">
                  <c:v>0</c:v>
                </c:pt>
                <c:pt idx="26" formatCode="#,##0.0_ ;[Red]\-#,##0.0\ ">
                  <c:v>0</c:v>
                </c:pt>
                <c:pt idx="27" formatCode="#,##0.0_ ;[Red]\-#,##0.0\ ">
                  <c:v>0</c:v>
                </c:pt>
                <c:pt idx="28" formatCode="#,##0.0_ ;[Red]\-#,##0.0\ ">
                  <c:v>0</c:v>
                </c:pt>
                <c:pt idx="29" formatCode="#,##0.0_ ;[Red]\-#,##0.0\ ">
                  <c:v>0</c:v>
                </c:pt>
                <c:pt idx="30" formatCode="#,##0.0_ ;[Red]\-#,##0.0\ ">
                  <c:v>0</c:v>
                </c:pt>
                <c:pt idx="31" formatCode="#,##0.0_ ;[Red]\-#,##0.0\ ">
                  <c:v>0</c:v>
                </c:pt>
                <c:pt idx="32" formatCode="#,##0.0_ ;[Red]\-#,##0.0\ ">
                  <c:v>0</c:v>
                </c:pt>
                <c:pt idx="33" formatCode="#,##0.0_ ;[Red]\-#,##0.0\ ">
                  <c:v>0</c:v>
                </c:pt>
                <c:pt idx="34" formatCode="#,##0.0_ ;[Red]\-#,##0.0\ ">
                  <c:v>0</c:v>
                </c:pt>
                <c:pt idx="35" formatCode="#,##0.0_ ;[Red]\-#,##0.0\ ">
                  <c:v>0</c:v>
                </c:pt>
              </c:numCache>
            </c:numRef>
          </c:val>
          <c:extLst xmlns:c16r2="http://schemas.microsoft.com/office/drawing/2015/06/chart">
            <c:ext xmlns:c16="http://schemas.microsoft.com/office/drawing/2014/chart" uri="{C3380CC4-5D6E-409C-BE32-E72D297353CC}">
              <c16:uniqueId val="{00000006-F302-454C-8314-0D1C5F7B99B0}"/>
            </c:ext>
          </c:extLst>
        </c:ser>
        <c:ser>
          <c:idx val="7"/>
          <c:order val="8"/>
          <c:tx>
            <c:strRef>
              <c:f>'GD3'!$Y$44</c:f>
              <c:strCache>
                <c:ptCount val="1"/>
                <c:pt idx="0">
                  <c:v>Shrinkage</c:v>
                </c:pt>
              </c:strCache>
            </c:strRef>
          </c:tx>
          <c:spPr>
            <a:solidFill>
              <a:srgbClr val="00B0F0"/>
            </a:solidFill>
          </c:spPr>
          <c:invertIfNegative val="0"/>
          <c:val>
            <c:numRef>
              <c:f>'GD3'!$AA$44:$BJ$44</c:f>
              <c:numCache>
                <c:formatCode>0.0</c:formatCode>
                <c:ptCount val="36"/>
                <c:pt idx="0">
                  <c:v>0</c:v>
                </c:pt>
                <c:pt idx="1">
                  <c:v>0</c:v>
                </c:pt>
                <c:pt idx="2">
                  <c:v>0</c:v>
                </c:pt>
                <c:pt idx="3" formatCode="#,##0.0_ ;[Red]\-#,##0.0\ ">
                  <c:v>0.13490502417216277</c:v>
                </c:pt>
                <c:pt idx="4" formatCode="#,##0.0_ ;[Red]\-#,##0.0\ ">
                  <c:v>-2.4144400181445924E-2</c:v>
                </c:pt>
                <c:pt idx="5" formatCode="#,##0.0_ ;[Red]\-#,##0.0\ ">
                  <c:v>-0.13818613223326182</c:v>
                </c:pt>
                <c:pt idx="6" formatCode="#,##0.0_ ;[Red]\-#,##0.0\ ">
                  <c:v>-0.22636658794096309</c:v>
                </c:pt>
                <c:pt idx="7" formatCode="#,##0.0_ ;[Red]\-#,##0.0\ ">
                  <c:v>-0.35729161038947854</c:v>
                </c:pt>
                <c:pt idx="8" formatCode="#,##0.0_ ;[Red]\-#,##0.0\ ">
                  <c:v>-0.3155975199562997</c:v>
                </c:pt>
                <c:pt idx="9" formatCode="#,##0.0_ ;[Red]\-#,##0.0\ ">
                  <c:v>-0.39053699819350918</c:v>
                </c:pt>
                <c:pt idx="10" formatCode="#,##0.0_ ;[Red]\-#,##0.0\ ">
                  <c:v>-0.42724547987395756</c:v>
                </c:pt>
                <c:pt idx="11" formatCode="#,##0.0_ ;[Red]\-#,##0.0\ ">
                  <c:v>-0.51386371018295929</c:v>
                </c:pt>
                <c:pt idx="12" formatCode="#,##0.0_ ;[Red]\-#,##0.0\ ">
                  <c:v>-0.56407093301835509</c:v>
                </c:pt>
                <c:pt idx="13" formatCode="#,##0.0_ ;[Red]\-#,##0.0\ ">
                  <c:v>-0.59312841984118503</c:v>
                </c:pt>
                <c:pt idx="14" formatCode="#,##0.0_ ;[Red]\-#,##0.0\ ">
                  <c:v>-0.64663782834969297</c:v>
                </c:pt>
                <c:pt idx="15" formatCode="#,##0.0_ ;[Red]\-#,##0.0\ ">
                  <c:v>-0.64295780518872903</c:v>
                </c:pt>
                <c:pt idx="16" formatCode="#,##0.0_ ;[Red]\-#,##0.0\ ">
                  <c:v>-0.77615020665763446</c:v>
                </c:pt>
                <c:pt idx="17" formatCode="#,##0.0_ ;[Red]\-#,##0.0\ ">
                  <c:v>-0.92406292434952597</c:v>
                </c:pt>
                <c:pt idx="18" formatCode="#,##0.0_ ;[Red]\-#,##0.0\ ">
                  <c:v>-0.98061781727145281</c:v>
                </c:pt>
                <c:pt idx="19" formatCode="#,##0.0_ ;[Red]\-#,##0.0\ ">
                  <c:v>-1.0622042723574543</c:v>
                </c:pt>
                <c:pt idx="20" formatCode="#,##0.0_ ;[Red]\-#,##0.0\ ">
                  <c:v>-1.1416345088839748</c:v>
                </c:pt>
                <c:pt idx="21" formatCode="#,##0.0_ ;[Red]\-#,##0.0\ ">
                  <c:v>-1.196564488714607</c:v>
                </c:pt>
                <c:pt idx="22" formatCode="#,##0.0_ ;[Red]\-#,##0.0\ ">
                  <c:v>-1.2640545635408165</c:v>
                </c:pt>
                <c:pt idx="23" formatCode="#,##0.0_ ;[Red]\-#,##0.0\ ">
                  <c:v>-1.3579746963179575</c:v>
                </c:pt>
                <c:pt idx="24" formatCode="#,##0.0_ ;[Red]\-#,##0.0\ ">
                  <c:v>-1.4077296652476887</c:v>
                </c:pt>
                <c:pt idx="25" formatCode="#,##0.0_ ;[Red]\-#,##0.0\ ">
                  <c:v>-1.4652614342563259</c:v>
                </c:pt>
                <c:pt idx="26" formatCode="#,##0.0_ ;[Red]\-#,##0.0\ ">
                  <c:v>-1.4505880003949967</c:v>
                </c:pt>
                <c:pt idx="27" formatCode="#,##0.0_ ;[Red]\-#,##0.0\ ">
                  <c:v>-1.5310828107079129</c:v>
                </c:pt>
                <c:pt idx="28" formatCode="#,##0.0_ ;[Red]\-#,##0.0\ ">
                  <c:v>-1.529842062208596</c:v>
                </c:pt>
                <c:pt idx="29" formatCode="#,##0.0_ ;[Red]\-#,##0.0\ ">
                  <c:v>-1.5858586833153758</c:v>
                </c:pt>
                <c:pt idx="30" formatCode="#,##0.0_ ;[Red]\-#,##0.0\ ">
                  <c:v>-1.6041826303456039</c:v>
                </c:pt>
                <c:pt idx="31" formatCode="#,##0.0_ ;[Red]\-#,##0.0\ ">
                  <c:v>-1.6429250715846901</c:v>
                </c:pt>
                <c:pt idx="32" formatCode="#,##0.0_ ;[Red]\-#,##0.0\ ">
                  <c:v>-1.6685944259310288</c:v>
                </c:pt>
                <c:pt idx="33" formatCode="#,##0.0_ ;[Red]\-#,##0.0\ ">
                  <c:v>-1.6800814440354808</c:v>
                </c:pt>
                <c:pt idx="34" formatCode="#,##0.0_ ;[Red]\-#,##0.0\ ">
                  <c:v>-1.7501311069405299</c:v>
                </c:pt>
                <c:pt idx="35" formatCode="#,##0.0_ ;[Red]\-#,##0.0\ ">
                  <c:v>-1.7620024228254954</c:v>
                </c:pt>
              </c:numCache>
            </c:numRef>
          </c:val>
          <c:extLst xmlns:c16r2="http://schemas.microsoft.com/office/drawing/2015/06/chart">
            <c:ext xmlns:c16="http://schemas.microsoft.com/office/drawing/2014/chart" uri="{C3380CC4-5D6E-409C-BE32-E72D297353CC}">
              <c16:uniqueId val="{00000000-E01B-47D4-9FCB-1CF1CA5B6216}"/>
            </c:ext>
          </c:extLst>
        </c:ser>
        <c:dLbls>
          <c:showLegendKey val="0"/>
          <c:showVal val="0"/>
          <c:showCatName val="0"/>
          <c:showSerName val="0"/>
          <c:showPercent val="0"/>
          <c:showBubbleSize val="0"/>
        </c:dLbls>
        <c:gapWidth val="150"/>
        <c:overlap val="100"/>
        <c:axId val="160626176"/>
        <c:axId val="160619904"/>
      </c:barChart>
      <c:lineChart>
        <c:grouping val="standard"/>
        <c:varyColors val="0"/>
        <c:ser>
          <c:idx val="4"/>
          <c:order val="6"/>
          <c:tx>
            <c:strRef>
              <c:f>'GD3'!$Y$45</c:f>
              <c:strCache>
                <c:ptCount val="1"/>
                <c:pt idx="0">
                  <c:v>Total</c:v>
                </c:pt>
              </c:strCache>
            </c:strRef>
          </c:tx>
          <c:spPr>
            <a:ln>
              <a:solidFill>
                <a:schemeClr val="tx1"/>
              </a:solidFill>
            </a:ln>
          </c:spPr>
          <c:marker>
            <c:symbol val="none"/>
          </c:marker>
          <c:cat>
            <c:numRef>
              <c:f>'GD3'!$AA$36:$BJ$36</c:f>
              <c:numCache>
                <c:formatCode>###0</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'GD3'!$AA$45:$BJ$45</c:f>
              <c:numCache>
                <c:formatCode>0.0</c:formatCode>
                <c:ptCount val="36"/>
                <c:pt idx="0">
                  <c:v>0</c:v>
                </c:pt>
                <c:pt idx="1">
                  <c:v>0</c:v>
                </c:pt>
                <c:pt idx="2">
                  <c:v>0</c:v>
                </c:pt>
                <c:pt idx="3" formatCode="#,##0.0_ ;[Red]\-#,##0.0\ ">
                  <c:v>-28.536920463150199</c:v>
                </c:pt>
                <c:pt idx="4" formatCode="#,##0.0_ ;[Red]\-#,##0.0\ ">
                  <c:v>-53.647708453121666</c:v>
                </c:pt>
                <c:pt idx="5" formatCode="#,##0.0_ ;[Red]\-#,##0.0\ ">
                  <c:v>-68.959291525901222</c:v>
                </c:pt>
                <c:pt idx="6" formatCode="#,##0.0_ ;[Red]\-#,##0.0\ ">
                  <c:v>-81.805059591708599</c:v>
                </c:pt>
                <c:pt idx="7" formatCode="#,##0.0_ ;[Red]\-#,##0.0\ ">
                  <c:v>-104.086361869933</c:v>
                </c:pt>
                <c:pt idx="8" formatCode="#,##0.0_ ;[Red]\-#,##0.0\ ">
                  <c:v>-87.621269593331817</c:v>
                </c:pt>
                <c:pt idx="9" formatCode="#,##0.0_ ;[Red]\-#,##0.0\ ">
                  <c:v>-103.9938304308925</c:v>
                </c:pt>
                <c:pt idx="10" formatCode="#,##0.0_ ;[Red]\-#,##0.0\ ">
                  <c:v>-105.18720901201755</c:v>
                </c:pt>
                <c:pt idx="11" formatCode="#,##0.0_ ;[Red]\-#,##0.0\ ">
                  <c:v>-116.88388201185639</c:v>
                </c:pt>
                <c:pt idx="12" formatCode="#,##0.0_ ;[Red]\-#,##0.0\ ">
                  <c:v>-119.18771483301948</c:v>
                </c:pt>
                <c:pt idx="13" formatCode="#,##0.0_ ;[Red]\-#,##0.0\ ">
                  <c:v>-115.88153810177845</c:v>
                </c:pt>
                <c:pt idx="14" formatCode="#,##0.0_ ;[Red]\-#,##0.0\ ">
                  <c:v>-119.06128224206923</c:v>
                </c:pt>
                <c:pt idx="15" formatCode="#,##0.0_ ;[Red]\-#,##0.0\ ">
                  <c:v>-107.07141585995454</c:v>
                </c:pt>
                <c:pt idx="16" formatCode="#,##0.0_ ;[Red]\-#,##0.0\ ">
                  <c:v>-131.38723240353386</c:v>
                </c:pt>
                <c:pt idx="17" formatCode="#,##0.0_ ;[Red]\-#,##0.0\ ">
                  <c:v>-159.60764210970959</c:v>
                </c:pt>
                <c:pt idx="18" formatCode="#,##0.0_ ;[Red]\-#,##0.0\ ">
                  <c:v>-163.59520704931589</c:v>
                </c:pt>
                <c:pt idx="19" formatCode="#,##0.0_ ;[Red]\-#,##0.0\ ">
                  <c:v>-174.22244365048061</c:v>
                </c:pt>
                <c:pt idx="20" formatCode="#,##0.0_ ;[Red]\-#,##0.0\ ">
                  <c:v>-184.27773898918389</c:v>
                </c:pt>
                <c:pt idx="21" formatCode="#,##0.0_ ;[Red]\-#,##0.0\ ">
                  <c:v>-187.83429249873834</c:v>
                </c:pt>
                <c:pt idx="22" formatCode="#,##0.0_ ;[Red]\-#,##0.0\ ">
                  <c:v>-194.72243619279698</c:v>
                </c:pt>
                <c:pt idx="23" formatCode="#,##0.0_ ;[Red]\-#,##0.0\ ">
                  <c:v>-208.62120533803042</c:v>
                </c:pt>
                <c:pt idx="24" formatCode="#,##0.0_ ;[Red]\-#,##0.0\ ">
                  <c:v>-210.80507691100675</c:v>
                </c:pt>
                <c:pt idx="25" formatCode="#,##0.0_ ;[Red]\-#,##0.0\ ">
                  <c:v>-215.0517601760007</c:v>
                </c:pt>
                <c:pt idx="26" formatCode="#,##0.0_ ;[Red]\-#,##0.0\ ">
                  <c:v>-200.14586973543317</c:v>
                </c:pt>
                <c:pt idx="27" formatCode="#,##0.0_ ;[Red]\-#,##0.0\ ">
                  <c:v>-210.48354538883004</c:v>
                </c:pt>
                <c:pt idx="28" formatCode="#,##0.0_ ;[Red]\-#,##0.0\ ">
                  <c:v>-199.14070146338554</c:v>
                </c:pt>
                <c:pt idx="29" formatCode="#,##0.0_ ;[Red]\-#,##0.0\ ">
                  <c:v>-202.98548873319172</c:v>
                </c:pt>
                <c:pt idx="30" formatCode="#,##0.0_ ;[Red]\-#,##0.0\ ">
                  <c:v>-196.83221921876682</c:v>
                </c:pt>
                <c:pt idx="31" formatCode="#,##0.0_ ;[Red]\-#,##0.0\ ">
                  <c:v>-196.09499591358821</c:v>
                </c:pt>
                <c:pt idx="32" formatCode="#,##0.0_ ;[Red]\-#,##0.0\ ">
                  <c:v>-194.63877172605623</c:v>
                </c:pt>
                <c:pt idx="33" formatCode="#,##0.0_ ;[Red]\-#,##0.0\ ">
                  <c:v>-189.4206546361672</c:v>
                </c:pt>
                <c:pt idx="34" formatCode="#,##0.0_ ;[Red]\-#,##0.0\ ">
                  <c:v>-199.73639558357192</c:v>
                </c:pt>
                <c:pt idx="35" formatCode="#,##0.0_ ;[Red]\-#,##0.0\ ">
                  <c:v>-196.42342191406414</c:v>
                </c:pt>
              </c:numCache>
            </c:numRef>
          </c:val>
          <c:smooth val="0"/>
          <c:extLst xmlns:c16r2="http://schemas.microsoft.com/office/drawing/2015/06/chart">
            <c:ext xmlns:c16="http://schemas.microsoft.com/office/drawing/2014/chart" uri="{C3380CC4-5D6E-409C-BE32-E72D297353CC}">
              <c16:uniqueId val="{00000007-F302-454C-8314-0D1C5F7B99B0}"/>
            </c:ext>
          </c:extLst>
        </c:ser>
        <c:dLbls>
          <c:showLegendKey val="0"/>
          <c:showVal val="0"/>
          <c:showCatName val="0"/>
          <c:showSerName val="0"/>
          <c:showPercent val="0"/>
          <c:showBubbleSize val="0"/>
        </c:dLbls>
        <c:marker val="1"/>
        <c:smooth val="0"/>
        <c:axId val="160626176"/>
        <c:axId val="160619904"/>
      </c:lineChart>
      <c:valAx>
        <c:axId val="160619904"/>
        <c:scaling>
          <c:orientation val="minMax"/>
          <c:max val="600"/>
          <c:min val="-800"/>
        </c:scaling>
        <c:delete val="0"/>
        <c:axPos val="l"/>
        <c:majorGridlines/>
        <c:title>
          <c:tx>
            <c:rich>
              <a:bodyPr/>
              <a:lstStyle/>
              <a:p>
                <a:pPr>
                  <a:defRPr/>
                </a:pPr>
                <a:r>
                  <a:rPr lang="en-US"/>
                  <a:t>TWh</a:t>
                </a:r>
              </a:p>
            </c:rich>
          </c:tx>
          <c:overlay val="0"/>
        </c:title>
        <c:numFmt formatCode="0" sourceLinked="0"/>
        <c:majorTickMark val="none"/>
        <c:minorTickMark val="none"/>
        <c:tickLblPos val="low"/>
        <c:crossAx val="160626176"/>
        <c:crossesAt val="1"/>
        <c:crossBetween val="between"/>
      </c:valAx>
      <c:dateAx>
        <c:axId val="160626176"/>
        <c:scaling>
          <c:orientation val="minMax"/>
        </c:scaling>
        <c:delete val="0"/>
        <c:axPos val="b"/>
        <c:majorTickMark val="out"/>
        <c:minorTickMark val="none"/>
        <c:tickLblPos val="nextTo"/>
        <c:crossAx val="160619904"/>
        <c:crossesAt val="-800"/>
        <c:auto val="0"/>
        <c:lblOffset val="100"/>
        <c:baseTimeUnit val="days"/>
        <c:majorUnit val="5"/>
        <c:minorUnit val="5"/>
      </c:dateAx>
    </c:plotArea>
    <c:legend>
      <c:legendPos val="b"/>
      <c:layout>
        <c:manualLayout>
          <c:xMode val="edge"/>
          <c:yMode val="edge"/>
          <c:x val="5.7495650150030102E-2"/>
          <c:y val="0.83890594925634299"/>
          <c:w val="0.90459236477250538"/>
          <c:h val="0.15646587926509187"/>
        </c:manualLayout>
      </c:layout>
      <c:overlay val="0"/>
    </c:legend>
    <c:plotVisOnly val="1"/>
    <c:dispBlanksAs val="zero"/>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9788054897237476E-2"/>
          <c:y val="7.520005257541286E-2"/>
          <c:w val="0.89295061425599098"/>
          <c:h val="0.74768302302387923"/>
        </c:manualLayout>
      </c:layout>
      <c:lineChart>
        <c:grouping val="standard"/>
        <c:varyColors val="0"/>
        <c:ser>
          <c:idx val="2"/>
          <c:order val="0"/>
          <c:tx>
            <c:strRef>
              <c:f>'GD4'!$N$8</c:f>
              <c:strCache>
                <c:ptCount val="1"/>
                <c:pt idx="0">
                  <c:v>History</c:v>
                </c:pt>
              </c:strCache>
            </c:strRef>
          </c:tx>
          <c:spPr>
            <a:ln>
              <a:solidFill>
                <a:sysClr val="windowText" lastClr="000000"/>
              </a:solidFill>
            </a:ln>
          </c:spPr>
          <c:marker>
            <c:symbol val="none"/>
          </c:marker>
          <c:cat>
            <c:numRef>
              <c:f>'GD4'!$O$7:$BC$7</c:f>
              <c:numCache>
                <c:formatCode>###0</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'GD4'!$O$8:$BC$8</c:f>
              <c:numCache>
                <c:formatCode>#,##0.0</c:formatCode>
                <c:ptCount val="41"/>
                <c:pt idx="0">
                  <c:v>75.355710000000002</c:v>
                </c:pt>
                <c:pt idx="1">
                  <c:v>68.873369999999994</c:v>
                </c:pt>
                <c:pt idx="2">
                  <c:v>63.795830000000002</c:v>
                </c:pt>
                <c:pt idx="3">
                  <c:v>63.057699999999997</c:v>
                </c:pt>
                <c:pt idx="4">
                  <c:v>62.077190000000002</c:v>
                </c:pt>
                <c:pt idx="5">
                  <c:v>63.301078532999995</c:v>
                </c:pt>
                <c:pt idx="6">
                  <c:v>39.074297010999949</c:v>
                </c:pt>
                <c:pt idx="7">
                  <c:v>35.924109999999999</c:v>
                </c:pt>
              </c:numCache>
            </c:numRef>
          </c:val>
          <c:smooth val="0"/>
          <c:extLst xmlns:c16r2="http://schemas.microsoft.com/office/drawing/2015/06/chart">
            <c:ext xmlns:c16="http://schemas.microsoft.com/office/drawing/2014/chart" uri="{C3380CC4-5D6E-409C-BE32-E72D297353CC}">
              <c16:uniqueId val="{00000004-7D22-4E74-B825-7700748E8BD6}"/>
            </c:ext>
          </c:extLst>
        </c:ser>
        <c:ser>
          <c:idx val="3"/>
          <c:order val="1"/>
          <c:tx>
            <c:strRef>
              <c:f>'GD4'!$N$9</c:f>
              <c:strCache>
                <c:ptCount val="1"/>
                <c:pt idx="0">
                  <c:v>Community Renewables</c:v>
                </c:pt>
              </c:strCache>
            </c:strRef>
          </c:tx>
          <c:spPr>
            <a:ln>
              <a:solidFill>
                <a:srgbClr val="E64097"/>
              </a:solidFill>
            </a:ln>
          </c:spPr>
          <c:marker>
            <c:symbol val="none"/>
          </c:marker>
          <c:cat>
            <c:numRef>
              <c:f>'GD4'!$O$7:$BC$7</c:f>
              <c:numCache>
                <c:formatCode>###0</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'GD4'!$O$9:$BC$9</c:f>
              <c:numCache>
                <c:formatCode>#,##0_ ;\-#,##0\ </c:formatCode>
                <c:ptCount val="41"/>
                <c:pt idx="7" formatCode="#,##0.0">
                  <c:v>35.924109999999999</c:v>
                </c:pt>
                <c:pt idx="8" formatCode="#,##0.0">
                  <c:v>35.286472708315692</c:v>
                </c:pt>
                <c:pt idx="9" formatCode="#,##0.0">
                  <c:v>40.196835546323193</c:v>
                </c:pt>
                <c:pt idx="10" formatCode="#,##0.0">
                  <c:v>46.786860269050742</c:v>
                </c:pt>
                <c:pt idx="11" formatCode="#,##0.0">
                  <c:v>52.800829444444418</c:v>
                </c:pt>
                <c:pt idx="12" formatCode="#,##0.0">
                  <c:v>57.285208944444427</c:v>
                </c:pt>
                <c:pt idx="13" formatCode="#,##0.0">
                  <c:v>61.654200944444455</c:v>
                </c:pt>
                <c:pt idx="14" formatCode="#,##0.0">
                  <c:v>64.903127666666649</c:v>
                </c:pt>
                <c:pt idx="15" formatCode="#,##0.0">
                  <c:v>66.97584044444443</c:v>
                </c:pt>
                <c:pt idx="16" formatCode="#,##0.0">
                  <c:v>68.114022609903529</c:v>
                </c:pt>
                <c:pt idx="17" formatCode="#,##0.0">
                  <c:v>69.846669634863005</c:v>
                </c:pt>
                <c:pt idx="18" formatCode="#,##0.0">
                  <c:v>70.430049660863148</c:v>
                </c:pt>
                <c:pt idx="19" formatCode="#,##0.0">
                  <c:v>70.674510345224988</c:v>
                </c:pt>
                <c:pt idx="20" formatCode="#,##0.0">
                  <c:v>70.498734354749999</c:v>
                </c:pt>
                <c:pt idx="21" formatCode="#,##0.0">
                  <c:v>69.801746004068178</c:v>
                </c:pt>
                <c:pt idx="22" formatCode="#,##0.0">
                  <c:v>69.408746891372317</c:v>
                </c:pt>
                <c:pt idx="23" formatCode="#,##0.0">
                  <c:v>68.967990968473728</c:v>
                </c:pt>
                <c:pt idx="24" formatCode="#,##0.0">
                  <c:v>68.404448162301506</c:v>
                </c:pt>
                <c:pt idx="25" formatCode="#,##0.0">
                  <c:v>67.678480821848581</c:v>
                </c:pt>
                <c:pt idx="26" formatCode="#,##0.0">
                  <c:v>67.1479723791346</c:v>
                </c:pt>
                <c:pt idx="27" formatCode="#,##0.0">
                  <c:v>66.097771950897126</c:v>
                </c:pt>
                <c:pt idx="28" formatCode="#,##0.0">
                  <c:v>64.566163535462167</c:v>
                </c:pt>
                <c:pt idx="29" formatCode="#,##0.0">
                  <c:v>62.835611956642502</c:v>
                </c:pt>
                <c:pt idx="30" formatCode="#,##0.0">
                  <c:v>61.138254639042408</c:v>
                </c:pt>
                <c:pt idx="31" formatCode="#,##0.0">
                  <c:v>59.376392327430857</c:v>
                </c:pt>
                <c:pt idx="32" formatCode="#,##0.0">
                  <c:v>57.562730539769504</c:v>
                </c:pt>
                <c:pt idx="33" formatCode="#,##0.0">
                  <c:v>55.702475962128986</c:v>
                </c:pt>
                <c:pt idx="34" formatCode="#,##0.0">
                  <c:v>53.800711493346377</c:v>
                </c:pt>
                <c:pt idx="35" formatCode="#,##0.0">
                  <c:v>51.862400899218166</c:v>
                </c:pt>
                <c:pt idx="36" formatCode="#,##0.0">
                  <c:v>49.892387589311326</c:v>
                </c:pt>
                <c:pt idx="37" formatCode="#,##0.0">
                  <c:v>47.895388778315699</c:v>
                </c:pt>
                <c:pt idx="38" formatCode="#,##0.0">
                  <c:v>45.875986155101103</c:v>
                </c:pt>
                <c:pt idx="39" formatCode="#,##0.0">
                  <c:v>43.838614056385339</c:v>
                </c:pt>
                <c:pt idx="40" formatCode="#,##0.0">
                  <c:v>41.787546025843874</c:v>
                </c:pt>
              </c:numCache>
            </c:numRef>
          </c:val>
          <c:smooth val="0"/>
          <c:extLst xmlns:c16r2="http://schemas.microsoft.com/office/drawing/2015/06/chart">
            <c:ext xmlns:c16="http://schemas.microsoft.com/office/drawing/2014/chart" uri="{C3380CC4-5D6E-409C-BE32-E72D297353CC}">
              <c16:uniqueId val="{00000000-7D22-4E74-B825-7700748E8BD6}"/>
            </c:ext>
          </c:extLst>
        </c:ser>
        <c:ser>
          <c:idx val="4"/>
          <c:order val="2"/>
          <c:tx>
            <c:strRef>
              <c:f>'GD4'!$N$10</c:f>
              <c:strCache>
                <c:ptCount val="1"/>
                <c:pt idx="0">
                  <c:v>Two Degrees</c:v>
                </c:pt>
              </c:strCache>
            </c:strRef>
          </c:tx>
          <c:spPr>
            <a:ln>
              <a:solidFill>
                <a:srgbClr val="78A22F"/>
              </a:solidFill>
              <a:prstDash val="solid"/>
            </a:ln>
          </c:spPr>
          <c:marker>
            <c:symbol val="none"/>
          </c:marker>
          <c:cat>
            <c:numRef>
              <c:f>'GD4'!$O$7:$BC$7</c:f>
              <c:numCache>
                <c:formatCode>###0</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'GD4'!$O$10:$BC$10</c:f>
              <c:numCache>
                <c:formatCode>#,##0_ ;\-#,##0\ </c:formatCode>
                <c:ptCount val="41"/>
                <c:pt idx="7" formatCode="#,##0.0">
                  <c:v>35.924109999999999</c:v>
                </c:pt>
                <c:pt idx="8" formatCode="#,##0.0">
                  <c:v>35.286472708315692</c:v>
                </c:pt>
                <c:pt idx="9" formatCode="#,##0.0">
                  <c:v>40.196835546323193</c:v>
                </c:pt>
                <c:pt idx="10" formatCode="#,##0.0">
                  <c:v>46.786860269050742</c:v>
                </c:pt>
                <c:pt idx="11" formatCode="#,##0.0">
                  <c:v>52.800829444444418</c:v>
                </c:pt>
                <c:pt idx="12" formatCode="#,##0.0">
                  <c:v>57.285208944444427</c:v>
                </c:pt>
                <c:pt idx="13" formatCode="#,##0.0">
                  <c:v>61.654200944444455</c:v>
                </c:pt>
                <c:pt idx="14" formatCode="#,##0.0">
                  <c:v>64.903127666666649</c:v>
                </c:pt>
                <c:pt idx="15" formatCode="#,##0.0">
                  <c:v>66.97584044444443</c:v>
                </c:pt>
                <c:pt idx="16" formatCode="#,##0.0">
                  <c:v>68.114022609903529</c:v>
                </c:pt>
                <c:pt idx="17" formatCode="#,##0.0">
                  <c:v>69.846669634863005</c:v>
                </c:pt>
                <c:pt idx="18" formatCode="#,##0.0">
                  <c:v>70.430049660863148</c:v>
                </c:pt>
                <c:pt idx="19" formatCode="#,##0.0">
                  <c:v>70.674510345224988</c:v>
                </c:pt>
                <c:pt idx="20" formatCode="#,##0.0">
                  <c:v>70.498734354749999</c:v>
                </c:pt>
                <c:pt idx="21" formatCode="#,##0.0">
                  <c:v>69.801746004068178</c:v>
                </c:pt>
                <c:pt idx="22" formatCode="#,##0.0">
                  <c:v>69.408746891372317</c:v>
                </c:pt>
                <c:pt idx="23" formatCode="#,##0.0">
                  <c:v>68.967990968473728</c:v>
                </c:pt>
                <c:pt idx="24" formatCode="#,##0.0">
                  <c:v>68.404448162301506</c:v>
                </c:pt>
                <c:pt idx="25" formatCode="#,##0.0">
                  <c:v>67.678480821848581</c:v>
                </c:pt>
                <c:pt idx="26" formatCode="#,##0.0">
                  <c:v>67.1479723791346</c:v>
                </c:pt>
                <c:pt idx="27" formatCode="#,##0.0">
                  <c:v>66.097771950897126</c:v>
                </c:pt>
                <c:pt idx="28" formatCode="#,##0.0">
                  <c:v>64.566163535462167</c:v>
                </c:pt>
                <c:pt idx="29" formatCode="#,##0.0">
                  <c:v>62.835611956642502</c:v>
                </c:pt>
                <c:pt idx="30" formatCode="#,##0.0">
                  <c:v>61.138254639042408</c:v>
                </c:pt>
                <c:pt idx="31" formatCode="#,##0.0">
                  <c:v>59.376392327430857</c:v>
                </c:pt>
                <c:pt idx="32" formatCode="#,##0.0">
                  <c:v>57.562730539769504</c:v>
                </c:pt>
                <c:pt idx="33" formatCode="#,##0.0">
                  <c:v>55.702475962128986</c:v>
                </c:pt>
                <c:pt idx="34" formatCode="#,##0.0">
                  <c:v>53.800711493346377</c:v>
                </c:pt>
                <c:pt idx="35" formatCode="#,##0.0">
                  <c:v>51.862400899218166</c:v>
                </c:pt>
                <c:pt idx="36" formatCode="#,##0.0">
                  <c:v>49.892387589311326</c:v>
                </c:pt>
                <c:pt idx="37" formatCode="#,##0.0">
                  <c:v>47.895388778315699</c:v>
                </c:pt>
                <c:pt idx="38" formatCode="#,##0.0">
                  <c:v>45.875986155101103</c:v>
                </c:pt>
                <c:pt idx="39" formatCode="#,##0.0">
                  <c:v>43.838614056385339</c:v>
                </c:pt>
                <c:pt idx="40" formatCode="#,##0.0">
                  <c:v>41.787546025843874</c:v>
                </c:pt>
              </c:numCache>
            </c:numRef>
          </c:val>
          <c:smooth val="0"/>
          <c:extLst xmlns:c16r2="http://schemas.microsoft.com/office/drawing/2015/06/chart">
            <c:ext xmlns:c16="http://schemas.microsoft.com/office/drawing/2014/chart" uri="{C3380CC4-5D6E-409C-BE32-E72D297353CC}">
              <c16:uniqueId val="{00000001-7D22-4E74-B825-7700748E8BD6}"/>
            </c:ext>
          </c:extLst>
        </c:ser>
        <c:ser>
          <c:idx val="0"/>
          <c:order val="3"/>
          <c:tx>
            <c:strRef>
              <c:f>'GD4'!$N$11</c:f>
              <c:strCache>
                <c:ptCount val="1"/>
                <c:pt idx="0">
                  <c:v>Steady Progression</c:v>
                </c:pt>
              </c:strCache>
            </c:strRef>
          </c:tx>
          <c:spPr>
            <a:ln>
              <a:solidFill>
                <a:srgbClr val="FFC222"/>
              </a:solidFill>
              <a:prstDash val="solid"/>
            </a:ln>
          </c:spPr>
          <c:marker>
            <c:symbol val="none"/>
          </c:marker>
          <c:cat>
            <c:numRef>
              <c:f>'GD4'!$O$7:$BC$7</c:f>
              <c:numCache>
                <c:formatCode>###0</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'GD4'!$O$11:$BC$11</c:f>
              <c:numCache>
                <c:formatCode>#,##0_ ;\-#,##0\ </c:formatCode>
                <c:ptCount val="41"/>
                <c:pt idx="7" formatCode="#,##0.0">
                  <c:v>35.924109999999999</c:v>
                </c:pt>
                <c:pt idx="8" formatCode="#,##0.0">
                  <c:v>33.676472708315693</c:v>
                </c:pt>
                <c:pt idx="9" formatCode="#,##0.0">
                  <c:v>36.925835546323192</c:v>
                </c:pt>
                <c:pt idx="10" formatCode="#,##0.0">
                  <c:v>41.923860269050742</c:v>
                </c:pt>
                <c:pt idx="11" formatCode="#,##0.0">
                  <c:v>46.523829444444416</c:v>
                </c:pt>
                <c:pt idx="12" formatCode="#,##0.0">
                  <c:v>50.300208944444428</c:v>
                </c:pt>
                <c:pt idx="13" formatCode="#,##0.0">
                  <c:v>53.917200944444453</c:v>
                </c:pt>
                <c:pt idx="14" formatCode="#,##0.0">
                  <c:v>56.413127666666654</c:v>
                </c:pt>
                <c:pt idx="15" formatCode="#,##0.0">
                  <c:v>57.808840444444449</c:v>
                </c:pt>
                <c:pt idx="16" formatCode="#,##0.0">
                  <c:v>59.239997940850763</c:v>
                </c:pt>
                <c:pt idx="17" formatCode="#,##0.0">
                  <c:v>61.471007990935647</c:v>
                </c:pt>
                <c:pt idx="18" formatCode="#,##0.0">
                  <c:v>62.725193248080863</c:v>
                </c:pt>
                <c:pt idx="19" formatCode="#,##0.0">
                  <c:v>63.646585376687099</c:v>
                </c:pt>
                <c:pt idx="20" formatCode="#,##0.0">
                  <c:v>64.263295770123918</c:v>
                </c:pt>
                <c:pt idx="21" formatCode="#,##0.0">
                  <c:v>64.427243720164782</c:v>
                </c:pt>
                <c:pt idx="22" formatCode="#,##0.0">
                  <c:v>64.685833745362942</c:v>
                </c:pt>
                <c:pt idx="23" formatCode="#,##0.0">
                  <c:v>64.929415924790504</c:v>
                </c:pt>
                <c:pt idx="24" formatCode="#,##0.0">
                  <c:v>65.14267534647017</c:v>
                </c:pt>
                <c:pt idx="25" formatCode="#,##0.0">
                  <c:v>65.432400089848912</c:v>
                </c:pt>
                <c:pt idx="26" formatCode="#,##0.0">
                  <c:v>66.016767921927411</c:v>
                </c:pt>
                <c:pt idx="27" formatCode="#,##0.0">
                  <c:v>66.173397277012171</c:v>
                </c:pt>
                <c:pt idx="28" formatCode="#,##0.0">
                  <c:v>66.104406063401569</c:v>
                </c:pt>
                <c:pt idx="29" formatCode="#,##0.0">
                  <c:v>65.911544707443866</c:v>
                </c:pt>
                <c:pt idx="30" formatCode="#,##0.0">
                  <c:v>65.595736941984157</c:v>
                </c:pt>
                <c:pt idx="31" formatCode="#,##0.0">
                  <c:v>65.258453038288621</c:v>
                </c:pt>
                <c:pt idx="32" formatCode="#,##0.0">
                  <c:v>64.9000355211992</c:v>
                </c:pt>
                <c:pt idx="33" formatCode="#,##0.0">
                  <c:v>64.520460208943206</c:v>
                </c:pt>
                <c:pt idx="34" formatCode="#,##0.0">
                  <c:v>64.119330448467423</c:v>
                </c:pt>
                <c:pt idx="35" formatCode="#,##0.0">
                  <c:v>63.695880915253248</c:v>
                </c:pt>
                <c:pt idx="36" formatCode="#,##0.0">
                  <c:v>63.24898313894375</c:v>
                </c:pt>
                <c:pt idx="37" formatCode="#,##0.0">
                  <c:v>62.777149031270937</c:v>
                </c:pt>
                <c:pt idx="38" formatCode="#,##0.0">
                  <c:v>62.278530721633722</c:v>
                </c:pt>
                <c:pt idx="39" formatCode="#,##0.0">
                  <c:v>61.750915982671401</c:v>
                </c:pt>
                <c:pt idx="40" formatCode="#,##0.0">
                  <c:v>61.19171897733834</c:v>
                </c:pt>
              </c:numCache>
            </c:numRef>
          </c:val>
          <c:smooth val="0"/>
          <c:extLst xmlns:c16r2="http://schemas.microsoft.com/office/drawing/2015/06/chart">
            <c:ext xmlns:c16="http://schemas.microsoft.com/office/drawing/2014/chart" uri="{C3380CC4-5D6E-409C-BE32-E72D297353CC}">
              <c16:uniqueId val="{00000002-7D22-4E74-B825-7700748E8BD6}"/>
            </c:ext>
          </c:extLst>
        </c:ser>
        <c:ser>
          <c:idx val="5"/>
          <c:order val="4"/>
          <c:tx>
            <c:strRef>
              <c:f>'GD4'!$N$12</c:f>
              <c:strCache>
                <c:ptCount val="1"/>
                <c:pt idx="0">
                  <c:v>Consumer Evolution</c:v>
                </c:pt>
              </c:strCache>
            </c:strRef>
          </c:tx>
          <c:spPr>
            <a:ln>
              <a:solidFill>
                <a:srgbClr val="1D1160"/>
              </a:solidFill>
            </a:ln>
          </c:spPr>
          <c:marker>
            <c:symbol val="none"/>
          </c:marker>
          <c:cat>
            <c:numRef>
              <c:f>'GD4'!$O$7:$BC$7</c:f>
              <c:numCache>
                <c:formatCode>###0</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'GD4'!$O$12:$BC$12</c:f>
              <c:numCache>
                <c:formatCode>#,##0_ ;\-#,##0\ </c:formatCode>
                <c:ptCount val="41"/>
                <c:pt idx="7" formatCode="#,##0.0">
                  <c:v>35.924109999999999</c:v>
                </c:pt>
                <c:pt idx="8" formatCode="#,##0.0">
                  <c:v>33.676472708315693</c:v>
                </c:pt>
                <c:pt idx="9" formatCode="#,##0.0">
                  <c:v>36.925835546323192</c:v>
                </c:pt>
                <c:pt idx="10" formatCode="#,##0.0">
                  <c:v>41.923860269050742</c:v>
                </c:pt>
                <c:pt idx="11" formatCode="#,##0.0">
                  <c:v>46.523829444444416</c:v>
                </c:pt>
                <c:pt idx="12" formatCode="#,##0.0">
                  <c:v>50.300208944444428</c:v>
                </c:pt>
                <c:pt idx="13" formatCode="#,##0.0">
                  <c:v>53.917200944444453</c:v>
                </c:pt>
                <c:pt idx="14" formatCode="#,##0.0">
                  <c:v>56.413127666666654</c:v>
                </c:pt>
                <c:pt idx="15" formatCode="#,##0.0">
                  <c:v>57.808840444444449</c:v>
                </c:pt>
                <c:pt idx="16" formatCode="#,##0.0">
                  <c:v>59.239997940850763</c:v>
                </c:pt>
                <c:pt idx="17" formatCode="#,##0.0">
                  <c:v>61.471007990935647</c:v>
                </c:pt>
                <c:pt idx="18" formatCode="#,##0.0">
                  <c:v>62.725193248080863</c:v>
                </c:pt>
                <c:pt idx="19" formatCode="#,##0.0">
                  <c:v>63.646585376687099</c:v>
                </c:pt>
                <c:pt idx="20" formatCode="#,##0.0">
                  <c:v>64.263295770123918</c:v>
                </c:pt>
                <c:pt idx="21" formatCode="#,##0.0">
                  <c:v>64.427243720164782</c:v>
                </c:pt>
                <c:pt idx="22" formatCode="#,##0.0">
                  <c:v>64.685833745362942</c:v>
                </c:pt>
                <c:pt idx="23" formatCode="#,##0.0">
                  <c:v>64.929415924790504</c:v>
                </c:pt>
                <c:pt idx="24" formatCode="#,##0.0">
                  <c:v>65.14267534647017</c:v>
                </c:pt>
                <c:pt idx="25" formatCode="#,##0.0">
                  <c:v>65.432400089848912</c:v>
                </c:pt>
                <c:pt idx="26" formatCode="#,##0.0">
                  <c:v>66.016767921927411</c:v>
                </c:pt>
                <c:pt idx="27" formatCode="#,##0.0">
                  <c:v>66.173397277012171</c:v>
                </c:pt>
                <c:pt idx="28" formatCode="#,##0.0">
                  <c:v>66.104406063401569</c:v>
                </c:pt>
                <c:pt idx="29" formatCode="#,##0.0">
                  <c:v>65.911544707443866</c:v>
                </c:pt>
                <c:pt idx="30" formatCode="#,##0.0">
                  <c:v>65.595736941984157</c:v>
                </c:pt>
                <c:pt idx="31" formatCode="#,##0.0">
                  <c:v>65.258453038288621</c:v>
                </c:pt>
                <c:pt idx="32" formatCode="#,##0.0">
                  <c:v>64.9000355211992</c:v>
                </c:pt>
                <c:pt idx="33" formatCode="#,##0.0">
                  <c:v>64.520460208943206</c:v>
                </c:pt>
                <c:pt idx="34" formatCode="#,##0.0">
                  <c:v>64.119330448467423</c:v>
                </c:pt>
                <c:pt idx="35" formatCode="#,##0.0">
                  <c:v>63.695880915253248</c:v>
                </c:pt>
                <c:pt idx="36" formatCode="#,##0.0">
                  <c:v>63.24898313894375</c:v>
                </c:pt>
                <c:pt idx="37" formatCode="#,##0.0">
                  <c:v>62.777149031270937</c:v>
                </c:pt>
                <c:pt idx="38" formatCode="#,##0.0">
                  <c:v>62.278530721633722</c:v>
                </c:pt>
                <c:pt idx="39" formatCode="#,##0.0">
                  <c:v>61.750915982671401</c:v>
                </c:pt>
                <c:pt idx="40" formatCode="#,##0.0">
                  <c:v>61.19171897733834</c:v>
                </c:pt>
              </c:numCache>
            </c:numRef>
          </c:val>
          <c:smooth val="0"/>
          <c:extLst xmlns:c16r2="http://schemas.microsoft.com/office/drawing/2015/06/chart">
            <c:ext xmlns:c16="http://schemas.microsoft.com/office/drawing/2014/chart" uri="{C3380CC4-5D6E-409C-BE32-E72D297353CC}">
              <c16:uniqueId val="{00000003-7D22-4E74-B825-7700748E8BD6}"/>
            </c:ext>
          </c:extLst>
        </c:ser>
        <c:dLbls>
          <c:showLegendKey val="0"/>
          <c:showVal val="0"/>
          <c:showCatName val="0"/>
          <c:showSerName val="0"/>
          <c:showPercent val="0"/>
          <c:showBubbleSize val="0"/>
        </c:dLbls>
        <c:marker val="1"/>
        <c:smooth val="0"/>
        <c:axId val="160209536"/>
        <c:axId val="160211328"/>
      </c:lineChart>
      <c:catAx>
        <c:axId val="160209536"/>
        <c:scaling>
          <c:orientation val="minMax"/>
        </c:scaling>
        <c:delete val="0"/>
        <c:axPos val="b"/>
        <c:numFmt formatCode="###0" sourceLinked="1"/>
        <c:majorTickMark val="out"/>
        <c:minorTickMark val="none"/>
        <c:tickLblPos val="nextTo"/>
        <c:txPr>
          <a:bodyPr rot="0" vert="horz"/>
          <a:lstStyle/>
          <a:p>
            <a:pPr>
              <a:defRPr/>
            </a:pPr>
            <a:endParaRPr lang="en-US"/>
          </a:p>
        </c:txPr>
        <c:crossAx val="160211328"/>
        <c:crosses val="autoZero"/>
        <c:auto val="1"/>
        <c:lblAlgn val="ctr"/>
        <c:lblOffset val="100"/>
        <c:tickLblSkip val="5"/>
        <c:tickMarkSkip val="5"/>
        <c:noMultiLvlLbl val="0"/>
      </c:catAx>
      <c:valAx>
        <c:axId val="160211328"/>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US"/>
                  <a:t>TWh</a:t>
                </a:r>
              </a:p>
            </c:rich>
          </c:tx>
          <c:layout>
            <c:manualLayout>
              <c:xMode val="edge"/>
              <c:yMode val="edge"/>
              <c:x val="1.3276978338548875E-2"/>
              <c:y val="0.39941298732808433"/>
            </c:manualLayout>
          </c:layout>
          <c:overlay val="0"/>
        </c:title>
        <c:numFmt formatCode="#,##0" sourceLinked="0"/>
        <c:majorTickMark val="out"/>
        <c:minorTickMark val="none"/>
        <c:tickLblPos val="nextTo"/>
        <c:crossAx val="160209536"/>
        <c:crosses val="autoZero"/>
        <c:crossBetween val="between"/>
      </c:valAx>
    </c:plotArea>
    <c:legend>
      <c:legendPos val="b"/>
      <c:layout>
        <c:manualLayout>
          <c:xMode val="edge"/>
          <c:yMode val="edge"/>
          <c:x val="1.0297139781285252E-2"/>
          <c:y val="0.9187659255393964"/>
          <c:w val="0.98970286021871479"/>
          <c:h val="6.1950712029300588E-2"/>
        </c:manualLayout>
      </c:layout>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428886310904872E-2"/>
          <c:y val="6.2331519663993876E-2"/>
          <c:w val="0.87683642691415309"/>
          <c:h val="0.72639720034995625"/>
        </c:manualLayout>
      </c:layout>
      <c:lineChart>
        <c:grouping val="standard"/>
        <c:varyColors val="0"/>
        <c:ser>
          <c:idx val="4"/>
          <c:order val="0"/>
          <c:tx>
            <c:strRef>
              <c:f>'GD5'!$N$8</c:f>
              <c:strCache>
                <c:ptCount val="1"/>
                <c:pt idx="0">
                  <c:v>History</c:v>
                </c:pt>
              </c:strCache>
            </c:strRef>
          </c:tx>
          <c:spPr>
            <a:ln>
              <a:solidFill>
                <a:sysClr val="windowText" lastClr="000000"/>
              </a:solidFill>
            </a:ln>
          </c:spPr>
          <c:marker>
            <c:symbol val="none"/>
          </c:marker>
          <c:cat>
            <c:numRef>
              <c:f>'GD5'!$O$7:$BC$7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'GD5'!$O$8:$BC$8</c:f>
              <c:numCache>
                <c:formatCode>0.0</c:formatCode>
                <c:ptCount val="41"/>
                <c:pt idx="0">
                  <c:v>265.93293888004462</c:v>
                </c:pt>
                <c:pt idx="1">
                  <c:v>258.03922656347589</c:v>
                </c:pt>
                <c:pt idx="2">
                  <c:v>247.78254981816082</c:v>
                </c:pt>
                <c:pt idx="3">
                  <c:v>242.04037299022386</c:v>
                </c:pt>
                <c:pt idx="4">
                  <c:v>233.23323695781306</c:v>
                </c:pt>
                <c:pt idx="5">
                  <c:v>229.65992027613831</c:v>
                </c:pt>
                <c:pt idx="6" formatCode="General">
                  <c:v>234.8</c:v>
                </c:pt>
                <c:pt idx="7" formatCode="#,##0.0">
                  <c:v>244.53991307779796</c:v>
                </c:pt>
              </c:numCache>
            </c:numRef>
          </c:val>
          <c:smooth val="0"/>
          <c:extLst xmlns:c16r2="http://schemas.microsoft.com/office/drawing/2015/06/chart">
            <c:ext xmlns:c16="http://schemas.microsoft.com/office/drawing/2014/chart" uri="{C3380CC4-5D6E-409C-BE32-E72D297353CC}">
              <c16:uniqueId val="{00000004-107D-4979-89FB-9B40B69D829F}"/>
            </c:ext>
          </c:extLst>
        </c:ser>
        <c:ser>
          <c:idx val="1"/>
          <c:order val="1"/>
          <c:tx>
            <c:strRef>
              <c:f>'GD5'!$N$9</c:f>
              <c:strCache>
                <c:ptCount val="1"/>
                <c:pt idx="0">
                  <c:v>Community Renewables</c:v>
                </c:pt>
              </c:strCache>
            </c:strRef>
          </c:tx>
          <c:spPr>
            <a:ln w="28575" cap="rnd" cmpd="sng" algn="ctr">
              <a:solidFill>
                <a:srgbClr val="E64097"/>
              </a:solidFill>
              <a:prstDash val="solid"/>
              <a:round/>
              <a:headEnd type="none" w="med" len="med"/>
              <a:tailEnd type="none" w="med" len="med"/>
            </a:ln>
          </c:spPr>
          <c:marker>
            <c:symbol val="none"/>
          </c:marker>
          <c:cat>
            <c:numRef>
              <c:f>'GD5'!$O$7:$BC$7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'GD5'!$O$9:$BC$9</c:f>
              <c:numCache>
                <c:formatCode>0.0</c:formatCode>
                <c:ptCount val="41"/>
                <c:pt idx="7" formatCode="#,##0.0">
                  <c:v>244.53991307779796</c:v>
                </c:pt>
                <c:pt idx="8">
                  <c:v>239.04000563070608</c:v>
                </c:pt>
                <c:pt idx="9">
                  <c:v>236.39159741155979</c:v>
                </c:pt>
                <c:pt idx="10">
                  <c:v>234.48148504296884</c:v>
                </c:pt>
                <c:pt idx="11">
                  <c:v>230.1135104437729</c:v>
                </c:pt>
                <c:pt idx="12">
                  <c:v>225.74568582219212</c:v>
                </c:pt>
                <c:pt idx="13">
                  <c:v>221.09401391013142</c:v>
                </c:pt>
                <c:pt idx="14">
                  <c:v>215.4157539863036</c:v>
                </c:pt>
                <c:pt idx="15">
                  <c:v>212.3043983230161</c:v>
                </c:pt>
                <c:pt idx="16">
                  <c:v>209.1538118153147</c:v>
                </c:pt>
                <c:pt idx="17">
                  <c:v>205.7747665628693</c:v>
                </c:pt>
                <c:pt idx="18">
                  <c:v>202.830590583564</c:v>
                </c:pt>
                <c:pt idx="19">
                  <c:v>200.64381556186331</c:v>
                </c:pt>
                <c:pt idx="20">
                  <c:v>199.76688469482932</c:v>
                </c:pt>
                <c:pt idx="21">
                  <c:v>198.89973143106297</c:v>
                </c:pt>
                <c:pt idx="22">
                  <c:v>197.50045687810848</c:v>
                </c:pt>
                <c:pt idx="23">
                  <c:v>194.99882792457012</c:v>
                </c:pt>
                <c:pt idx="24">
                  <c:v>193.31876171338976</c:v>
                </c:pt>
                <c:pt idx="25">
                  <c:v>191.9386073745045</c:v>
                </c:pt>
                <c:pt idx="26">
                  <c:v>190.23138479641051</c:v>
                </c:pt>
                <c:pt idx="27">
                  <c:v>188.3282717459789</c:v>
                </c:pt>
                <c:pt idx="28">
                  <c:v>186.20072345333134</c:v>
                </c:pt>
                <c:pt idx="29">
                  <c:v>183.76256144029074</c:v>
                </c:pt>
                <c:pt idx="30">
                  <c:v>180.69080865173504</c:v>
                </c:pt>
                <c:pt idx="31">
                  <c:v>178.20827552992799</c:v>
                </c:pt>
                <c:pt idx="32">
                  <c:v>175.54150376780305</c:v>
                </c:pt>
                <c:pt idx="33">
                  <c:v>172.88130175343431</c:v>
                </c:pt>
                <c:pt idx="34">
                  <c:v>169.76354938702138</c:v>
                </c:pt>
                <c:pt idx="35">
                  <c:v>166.40545956592194</c:v>
                </c:pt>
                <c:pt idx="36">
                  <c:v>162.75786063179189</c:v>
                </c:pt>
                <c:pt idx="37">
                  <c:v>158.13635288481345</c:v>
                </c:pt>
                <c:pt idx="38">
                  <c:v>153.67252207510964</c:v>
                </c:pt>
                <c:pt idx="39">
                  <c:v>148.5021993348621</c:v>
                </c:pt>
                <c:pt idx="40">
                  <c:v>142.99009728171799</c:v>
                </c:pt>
              </c:numCache>
            </c:numRef>
          </c:val>
          <c:smooth val="0"/>
          <c:extLst xmlns:c16r2="http://schemas.microsoft.com/office/drawing/2015/06/chart">
            <c:ext xmlns:c16="http://schemas.microsoft.com/office/drawing/2014/chart" uri="{C3380CC4-5D6E-409C-BE32-E72D297353CC}">
              <c16:uniqueId val="{00000000-107D-4979-89FB-9B40B69D829F}"/>
            </c:ext>
          </c:extLst>
        </c:ser>
        <c:ser>
          <c:idx val="0"/>
          <c:order val="2"/>
          <c:tx>
            <c:strRef>
              <c:f>'GD5'!$N$10</c:f>
              <c:strCache>
                <c:ptCount val="1"/>
                <c:pt idx="0">
                  <c:v>Two Degrees (Exc H2 Conv)</c:v>
                </c:pt>
              </c:strCache>
            </c:strRef>
          </c:tx>
          <c:spPr>
            <a:ln w="28575" cap="rnd" cmpd="sng" algn="ctr">
              <a:solidFill>
                <a:srgbClr val="78A22F"/>
              </a:solidFill>
              <a:prstDash val="solid"/>
              <a:round/>
              <a:headEnd type="none" w="med" len="med"/>
              <a:tailEnd type="none" w="med" len="med"/>
            </a:ln>
          </c:spPr>
          <c:marker>
            <c:symbol val="none"/>
          </c:marker>
          <c:cat>
            <c:numRef>
              <c:f>'GD5'!$O$7:$BC$7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'GD5'!$O$10:$BC$10</c:f>
              <c:numCache>
                <c:formatCode>0.0</c:formatCode>
                <c:ptCount val="41"/>
                <c:pt idx="7" formatCode="#,##0.0">
                  <c:v>244.53991307779796</c:v>
                </c:pt>
                <c:pt idx="8">
                  <c:v>240.18478616650935</c:v>
                </c:pt>
                <c:pt idx="9">
                  <c:v>239.11307067874429</c:v>
                </c:pt>
                <c:pt idx="10">
                  <c:v>239.47464635681243</c:v>
                </c:pt>
                <c:pt idx="11">
                  <c:v>237.80499919016788</c:v>
                </c:pt>
                <c:pt idx="12">
                  <c:v>236.32344998123872</c:v>
                </c:pt>
                <c:pt idx="13">
                  <c:v>234.83029978632797</c:v>
                </c:pt>
                <c:pt idx="14">
                  <c:v>233.53438621198515</c:v>
                </c:pt>
                <c:pt idx="15">
                  <c:v>232.42682584358926</c:v>
                </c:pt>
                <c:pt idx="16">
                  <c:v>231.63949636888603</c:v>
                </c:pt>
                <c:pt idx="17">
                  <c:v>230.9171221249475</c:v>
                </c:pt>
                <c:pt idx="18">
                  <c:v>230.49625816085921</c:v>
                </c:pt>
                <c:pt idx="19">
                  <c:v>230.05717285951428</c:v>
                </c:pt>
                <c:pt idx="20">
                  <c:v>228.55801072856616</c:v>
                </c:pt>
                <c:pt idx="21">
                  <c:v>227.25213681922639</c:v>
                </c:pt>
                <c:pt idx="22">
                  <c:v>224.64517494712314</c:v>
                </c:pt>
                <c:pt idx="23">
                  <c:v>221.9483094296169</c:v>
                </c:pt>
                <c:pt idx="24">
                  <c:v>216.51156372758794</c:v>
                </c:pt>
                <c:pt idx="25">
                  <c:v>211.27398327742091</c:v>
                </c:pt>
                <c:pt idx="26">
                  <c:v>203.00196683309622</c:v>
                </c:pt>
                <c:pt idx="27">
                  <c:v>190.98527897852588</c:v>
                </c:pt>
                <c:pt idx="28">
                  <c:v>181.91486278109099</c:v>
                </c:pt>
                <c:pt idx="29">
                  <c:v>173.28645509384128</c:v>
                </c:pt>
                <c:pt idx="30">
                  <c:v>159.47284475222804</c:v>
                </c:pt>
                <c:pt idx="31">
                  <c:v>151.27910448763689</c:v>
                </c:pt>
                <c:pt idx="32">
                  <c:v>136.59476613741526</c:v>
                </c:pt>
                <c:pt idx="33">
                  <c:v>124.22895227871267</c:v>
                </c:pt>
                <c:pt idx="34">
                  <c:v>111.70277891102567</c:v>
                </c:pt>
                <c:pt idx="35">
                  <c:v>101.56197671200026</c:v>
                </c:pt>
                <c:pt idx="36">
                  <c:v>97.536770643704756</c:v>
                </c:pt>
                <c:pt idx="37">
                  <c:v>93.106423959821043</c:v>
                </c:pt>
                <c:pt idx="38">
                  <c:v>90.305817633488388</c:v>
                </c:pt>
                <c:pt idx="39">
                  <c:v>90.892090199009729</c:v>
                </c:pt>
                <c:pt idx="40">
                  <c:v>94.139019634237187</c:v>
                </c:pt>
              </c:numCache>
            </c:numRef>
          </c:val>
          <c:smooth val="0"/>
          <c:extLst xmlns:c16r2="http://schemas.microsoft.com/office/drawing/2015/06/chart">
            <c:ext xmlns:c16="http://schemas.microsoft.com/office/drawing/2014/chart" uri="{C3380CC4-5D6E-409C-BE32-E72D297353CC}">
              <c16:uniqueId val="{00000001-107D-4979-89FB-9B40B69D829F}"/>
            </c:ext>
          </c:extLst>
        </c:ser>
        <c:ser>
          <c:idx val="2"/>
          <c:order val="3"/>
          <c:tx>
            <c:strRef>
              <c:f>'GD5'!$N$11</c:f>
              <c:strCache>
                <c:ptCount val="1"/>
                <c:pt idx="0">
                  <c:v>Steady Progression</c:v>
                </c:pt>
              </c:strCache>
            </c:strRef>
          </c:tx>
          <c:spPr>
            <a:ln w="28575" cap="rnd" cmpd="sng" algn="ctr">
              <a:solidFill>
                <a:srgbClr val="FFC222"/>
              </a:solidFill>
              <a:prstDash val="solid"/>
              <a:round/>
              <a:headEnd type="none" w="med" len="med"/>
              <a:tailEnd type="none" w="med" len="med"/>
            </a:ln>
          </c:spPr>
          <c:marker>
            <c:symbol val="none"/>
          </c:marker>
          <c:cat>
            <c:numRef>
              <c:f>'GD5'!$O$7:$BC$7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'GD5'!$O$11:$BC$11</c:f>
              <c:numCache>
                <c:formatCode>0.0</c:formatCode>
                <c:ptCount val="41"/>
                <c:pt idx="7" formatCode="#,##0.0">
                  <c:v>244.53991307779796</c:v>
                </c:pt>
                <c:pt idx="8">
                  <c:v>240.49000641524438</c:v>
                </c:pt>
                <c:pt idx="9">
                  <c:v>244.39290169703821</c:v>
                </c:pt>
                <c:pt idx="10">
                  <c:v>242.16339410034962</c:v>
                </c:pt>
                <c:pt idx="11">
                  <c:v>243.14468889980694</c:v>
                </c:pt>
                <c:pt idx="12">
                  <c:v>242.67311172141191</c:v>
                </c:pt>
                <c:pt idx="13">
                  <c:v>242.86316148303061</c:v>
                </c:pt>
                <c:pt idx="14">
                  <c:v>242.96106630007642</c:v>
                </c:pt>
                <c:pt idx="15">
                  <c:v>242.63740180170689</c:v>
                </c:pt>
                <c:pt idx="16">
                  <c:v>242.27709328344707</c:v>
                </c:pt>
                <c:pt idx="17">
                  <c:v>242.02866353023879</c:v>
                </c:pt>
                <c:pt idx="18">
                  <c:v>241.65489955052746</c:v>
                </c:pt>
                <c:pt idx="19">
                  <c:v>240.88296176901378</c:v>
                </c:pt>
                <c:pt idx="20">
                  <c:v>240.52521038117081</c:v>
                </c:pt>
                <c:pt idx="21">
                  <c:v>240.21696561186849</c:v>
                </c:pt>
                <c:pt idx="22">
                  <c:v>239.76813332835056</c:v>
                </c:pt>
                <c:pt idx="23">
                  <c:v>239.23985231095327</c:v>
                </c:pt>
                <c:pt idx="24">
                  <c:v>238.56757442521194</c:v>
                </c:pt>
                <c:pt idx="25">
                  <c:v>237.76766833203996</c:v>
                </c:pt>
                <c:pt idx="26">
                  <c:v>236.93308977476534</c:v>
                </c:pt>
                <c:pt idx="27">
                  <c:v>236.20899837058437</c:v>
                </c:pt>
                <c:pt idx="28">
                  <c:v>235.11509081848635</c:v>
                </c:pt>
                <c:pt idx="29">
                  <c:v>234.43679653626347</c:v>
                </c:pt>
                <c:pt idx="30">
                  <c:v>233.31952357244296</c:v>
                </c:pt>
                <c:pt idx="31">
                  <c:v>232.54565280214703</c:v>
                </c:pt>
                <c:pt idx="32">
                  <c:v>231.65267087188968</c:v>
                </c:pt>
                <c:pt idx="33">
                  <c:v>231.04012349935678</c:v>
                </c:pt>
                <c:pt idx="34">
                  <c:v>230.26998923222087</c:v>
                </c:pt>
                <c:pt idx="35">
                  <c:v>229.77418164697312</c:v>
                </c:pt>
                <c:pt idx="36">
                  <c:v>228.98300682423766</c:v>
                </c:pt>
                <c:pt idx="37">
                  <c:v>228.10149531313567</c:v>
                </c:pt>
                <c:pt idx="38">
                  <c:v>227.4873551045942</c:v>
                </c:pt>
                <c:pt idx="39">
                  <c:v>226.47530648147921</c:v>
                </c:pt>
                <c:pt idx="40">
                  <c:v>225.48556373600078</c:v>
                </c:pt>
              </c:numCache>
            </c:numRef>
          </c:val>
          <c:smooth val="0"/>
          <c:extLst xmlns:c16r2="http://schemas.microsoft.com/office/drawing/2015/06/chart">
            <c:ext xmlns:c16="http://schemas.microsoft.com/office/drawing/2014/chart" uri="{C3380CC4-5D6E-409C-BE32-E72D297353CC}">
              <c16:uniqueId val="{00000002-107D-4979-89FB-9B40B69D829F}"/>
            </c:ext>
          </c:extLst>
        </c:ser>
        <c:ser>
          <c:idx val="3"/>
          <c:order val="4"/>
          <c:tx>
            <c:strRef>
              <c:f>'GD5'!$N$12</c:f>
              <c:strCache>
                <c:ptCount val="1"/>
                <c:pt idx="0">
                  <c:v>Consumer Evolution</c:v>
                </c:pt>
              </c:strCache>
            </c:strRef>
          </c:tx>
          <c:spPr>
            <a:ln w="28575" cap="rnd" cmpd="sng" algn="ctr">
              <a:solidFill>
                <a:srgbClr val="1D1160"/>
              </a:solidFill>
              <a:prstDash val="solid"/>
              <a:round/>
              <a:headEnd type="none" w="med" len="med"/>
              <a:tailEnd type="none" w="med" len="med"/>
            </a:ln>
          </c:spPr>
          <c:marker>
            <c:symbol val="none"/>
          </c:marker>
          <c:cat>
            <c:numRef>
              <c:f>'GD5'!$O$7:$BC$7</c:f>
              <c:numCache>
                <c:formatCode>General</c:formatCode>
                <c:ptCount val="41"/>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pt idx="23">
                  <c:v>2033</c:v>
                </c:pt>
                <c:pt idx="24">
                  <c:v>2034</c:v>
                </c:pt>
                <c:pt idx="25">
                  <c:v>2035</c:v>
                </c:pt>
                <c:pt idx="26">
                  <c:v>2036</c:v>
                </c:pt>
                <c:pt idx="27">
                  <c:v>2037</c:v>
                </c:pt>
                <c:pt idx="28">
                  <c:v>2038</c:v>
                </c:pt>
                <c:pt idx="29">
                  <c:v>2039</c:v>
                </c:pt>
                <c:pt idx="30">
                  <c:v>2040</c:v>
                </c:pt>
                <c:pt idx="31">
                  <c:v>2041</c:v>
                </c:pt>
                <c:pt idx="32">
                  <c:v>2042</c:v>
                </c:pt>
                <c:pt idx="33">
                  <c:v>2043</c:v>
                </c:pt>
                <c:pt idx="34">
                  <c:v>2044</c:v>
                </c:pt>
                <c:pt idx="35">
                  <c:v>2045</c:v>
                </c:pt>
                <c:pt idx="36">
                  <c:v>2046</c:v>
                </c:pt>
                <c:pt idx="37">
                  <c:v>2047</c:v>
                </c:pt>
                <c:pt idx="38">
                  <c:v>2048</c:v>
                </c:pt>
                <c:pt idx="39">
                  <c:v>2049</c:v>
                </c:pt>
                <c:pt idx="40">
                  <c:v>2050</c:v>
                </c:pt>
              </c:numCache>
            </c:numRef>
          </c:cat>
          <c:val>
            <c:numRef>
              <c:f>'GD5'!$O$12:$BC$12</c:f>
              <c:numCache>
                <c:formatCode>0.0</c:formatCode>
                <c:ptCount val="41"/>
                <c:pt idx="7" formatCode="#,##0.0">
                  <c:v>244.53991307779796</c:v>
                </c:pt>
                <c:pt idx="8">
                  <c:v>240.40622366099612</c:v>
                </c:pt>
                <c:pt idx="9">
                  <c:v>244.36423066264206</c:v>
                </c:pt>
                <c:pt idx="10">
                  <c:v>242.17232962986733</c:v>
                </c:pt>
                <c:pt idx="11">
                  <c:v>243.01611785058998</c:v>
                </c:pt>
                <c:pt idx="12">
                  <c:v>242.35666920370744</c:v>
                </c:pt>
                <c:pt idx="13">
                  <c:v>242.35553486984193</c:v>
                </c:pt>
                <c:pt idx="14">
                  <c:v>242.12545494696857</c:v>
                </c:pt>
                <c:pt idx="15">
                  <c:v>241.19365965351335</c:v>
                </c:pt>
                <c:pt idx="16">
                  <c:v>240.63380821797497</c:v>
                </c:pt>
                <c:pt idx="17">
                  <c:v>240.14230674661056</c:v>
                </c:pt>
                <c:pt idx="18">
                  <c:v>239.50929942094825</c:v>
                </c:pt>
                <c:pt idx="19">
                  <c:v>238.47242783965973</c:v>
                </c:pt>
                <c:pt idx="20">
                  <c:v>237.83195301182977</c:v>
                </c:pt>
                <c:pt idx="21">
                  <c:v>237.27031251059219</c:v>
                </c:pt>
                <c:pt idx="22">
                  <c:v>236.4351564331225</c:v>
                </c:pt>
                <c:pt idx="23">
                  <c:v>235.41949675232274</c:v>
                </c:pt>
                <c:pt idx="24">
                  <c:v>234.2110182778585</c:v>
                </c:pt>
                <c:pt idx="25">
                  <c:v>232.82086650610867</c:v>
                </c:pt>
                <c:pt idx="26">
                  <c:v>231.66028687131362</c:v>
                </c:pt>
                <c:pt idx="27">
                  <c:v>230.77518594495405</c:v>
                </c:pt>
                <c:pt idx="28">
                  <c:v>229.57915581488524</c:v>
                </c:pt>
                <c:pt idx="29">
                  <c:v>228.72515004788909</c:v>
                </c:pt>
                <c:pt idx="30">
                  <c:v>227.48378127677441</c:v>
                </c:pt>
                <c:pt idx="31">
                  <c:v>226.55498671528795</c:v>
                </c:pt>
                <c:pt idx="32">
                  <c:v>225.52034713334191</c:v>
                </c:pt>
                <c:pt idx="33">
                  <c:v>224.75566949758206</c:v>
                </c:pt>
                <c:pt idx="34">
                  <c:v>223.79889436356791</c:v>
                </c:pt>
                <c:pt idx="35">
                  <c:v>223.1162048668142</c:v>
                </c:pt>
                <c:pt idx="36">
                  <c:v>222.13903978532315</c:v>
                </c:pt>
                <c:pt idx="37">
                  <c:v>221.07886520414576</c:v>
                </c:pt>
                <c:pt idx="38">
                  <c:v>220.25128473060801</c:v>
                </c:pt>
                <c:pt idx="39">
                  <c:v>219.06209809745135</c:v>
                </c:pt>
                <c:pt idx="40">
                  <c:v>217.90841291756126</c:v>
                </c:pt>
              </c:numCache>
            </c:numRef>
          </c:val>
          <c:smooth val="0"/>
          <c:extLst xmlns:c16r2="http://schemas.microsoft.com/office/drawing/2015/06/chart">
            <c:ext xmlns:c16="http://schemas.microsoft.com/office/drawing/2014/chart" uri="{C3380CC4-5D6E-409C-BE32-E72D297353CC}">
              <c16:uniqueId val="{00000003-107D-4979-89FB-9B40B69D829F}"/>
            </c:ext>
          </c:extLst>
        </c:ser>
        <c:dLbls>
          <c:showLegendKey val="0"/>
          <c:showVal val="0"/>
          <c:showCatName val="0"/>
          <c:showSerName val="0"/>
          <c:showPercent val="0"/>
          <c:showBubbleSize val="0"/>
        </c:dLbls>
        <c:marker val="1"/>
        <c:smooth val="0"/>
        <c:axId val="159717248"/>
        <c:axId val="159718784"/>
      </c:lineChart>
      <c:catAx>
        <c:axId val="159717248"/>
        <c:scaling>
          <c:orientation val="minMax"/>
        </c:scaling>
        <c:delete val="0"/>
        <c:axPos val="b"/>
        <c:numFmt formatCode="General" sourceLinked="1"/>
        <c:majorTickMark val="out"/>
        <c:minorTickMark val="none"/>
        <c:tickLblPos val="nextTo"/>
        <c:txPr>
          <a:bodyPr rot="0" vert="horz"/>
          <a:lstStyle/>
          <a:p>
            <a:pPr>
              <a:defRPr/>
            </a:pPr>
            <a:endParaRPr lang="en-US"/>
          </a:p>
        </c:txPr>
        <c:crossAx val="159718784"/>
        <c:crosses val="autoZero"/>
        <c:auto val="1"/>
        <c:lblAlgn val="ctr"/>
        <c:lblOffset val="100"/>
        <c:tickLblSkip val="5"/>
        <c:tickMarkSkip val="5"/>
        <c:noMultiLvlLbl val="0"/>
      </c:catAx>
      <c:valAx>
        <c:axId val="159718784"/>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US"/>
                  <a:t>TWh</a:t>
                </a:r>
              </a:p>
            </c:rich>
          </c:tx>
          <c:layout>
            <c:manualLayout>
              <c:xMode val="edge"/>
              <c:yMode val="edge"/>
              <c:x val="8.0605707227209451E-3"/>
              <c:y val="0.37166382327209097"/>
            </c:manualLayout>
          </c:layout>
          <c:overlay val="0"/>
        </c:title>
        <c:numFmt formatCode="0" sourceLinked="0"/>
        <c:majorTickMark val="out"/>
        <c:minorTickMark val="none"/>
        <c:tickLblPos val="nextTo"/>
        <c:crossAx val="159717248"/>
        <c:crosses val="autoZero"/>
        <c:crossBetween val="midCat"/>
      </c:valAx>
    </c:plotArea>
    <c:legend>
      <c:legendPos val="b"/>
      <c:layout>
        <c:manualLayout>
          <c:xMode val="edge"/>
          <c:yMode val="edge"/>
          <c:x val="0"/>
          <c:y val="0.87207830271216102"/>
          <c:w val="0.99758301108533132"/>
          <c:h val="0.11403280839895012"/>
        </c:manualLayout>
      </c:layout>
      <c:overlay val="0"/>
      <c:txPr>
        <a:bodyPr/>
        <a:lstStyle/>
        <a:p>
          <a:pPr>
            <a:defRPr sz="1100"/>
          </a:pPr>
          <a:endParaRPr lang="en-US"/>
        </a:p>
      </c:txPr>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4018717208048621"/>
          <c:h val="0.78131519923645909"/>
        </c:manualLayout>
      </c:layout>
      <c:lineChart>
        <c:grouping val="standard"/>
        <c:varyColors val="0"/>
        <c:ser>
          <c:idx val="2"/>
          <c:order val="0"/>
          <c:tx>
            <c:strRef>
              <c:f>'GD5'!$N$20</c:f>
              <c:strCache>
                <c:ptCount val="1"/>
                <c:pt idx="0">
                  <c:v>History</c:v>
                </c:pt>
              </c:strCache>
            </c:strRef>
          </c:tx>
          <c:spPr>
            <a:ln>
              <a:solidFill>
                <a:sysClr val="windowText" lastClr="000000"/>
              </a:solidFill>
            </a:ln>
          </c:spPr>
          <c:marker>
            <c:symbol val="none"/>
          </c:marker>
          <c:cat>
            <c:numRef>
              <c:f>'GD5'!$O$19:$AX$19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'GD5'!$O$20:$Q$20</c:f>
              <c:numCache>
                <c:formatCode>#,##0.0</c:formatCode>
                <c:ptCount val="3"/>
                <c:pt idx="0">
                  <c:v>0</c:v>
                </c:pt>
                <c:pt idx="1">
                  <c:v>0</c:v>
                </c:pt>
                <c:pt idx="2">
                  <c:v>0</c:v>
                </c:pt>
              </c:numCache>
            </c:numRef>
          </c:val>
          <c:smooth val="0"/>
          <c:extLst xmlns:c16r2="http://schemas.microsoft.com/office/drawing/2015/06/chart">
            <c:ext xmlns:c16="http://schemas.microsoft.com/office/drawing/2014/chart" uri="{C3380CC4-5D6E-409C-BE32-E72D297353CC}">
              <c16:uniqueId val="{00000000-94DE-4334-B6D0-77A2C8991B46}"/>
            </c:ext>
          </c:extLst>
        </c:ser>
        <c:ser>
          <c:idx val="3"/>
          <c:order val="1"/>
          <c:tx>
            <c:strRef>
              <c:f>'GD5'!$N$21</c:f>
              <c:strCache>
                <c:ptCount val="1"/>
                <c:pt idx="0">
                  <c:v>Community Renewables</c:v>
                </c:pt>
              </c:strCache>
            </c:strRef>
          </c:tx>
          <c:spPr>
            <a:ln>
              <a:solidFill>
                <a:srgbClr val="E64097"/>
              </a:solidFill>
            </a:ln>
          </c:spPr>
          <c:marker>
            <c:symbol val="none"/>
          </c:marker>
          <c:cat>
            <c:numRef>
              <c:f>'GD5'!$O$19:$AX$19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'GD5'!$O$21:$AX$21</c:f>
              <c:numCache>
                <c:formatCode>#,##0.0_ ;\-#,##0.0\ </c:formatCode>
                <c:ptCount val="36"/>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xmlns:c16r2="http://schemas.microsoft.com/office/drawing/2015/06/chart">
            <c:ext xmlns:c16="http://schemas.microsoft.com/office/drawing/2014/chart" uri="{C3380CC4-5D6E-409C-BE32-E72D297353CC}">
              <c16:uniqueId val="{00000001-94DE-4334-B6D0-77A2C8991B46}"/>
            </c:ext>
          </c:extLst>
        </c:ser>
        <c:ser>
          <c:idx val="4"/>
          <c:order val="2"/>
          <c:tx>
            <c:strRef>
              <c:f>'GD5'!$N$22</c:f>
              <c:strCache>
                <c:ptCount val="1"/>
                <c:pt idx="0">
                  <c:v>Two Degrees</c:v>
                </c:pt>
              </c:strCache>
            </c:strRef>
          </c:tx>
          <c:spPr>
            <a:ln>
              <a:solidFill>
                <a:srgbClr val="78A22F"/>
              </a:solidFill>
            </a:ln>
          </c:spPr>
          <c:marker>
            <c:symbol val="none"/>
          </c:marker>
          <c:cat>
            <c:numRef>
              <c:f>'GD5'!$O$19:$AX$19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'GD5'!$O$22:$AX$22</c:f>
              <c:numCache>
                <c:formatCode>_-* #,##0.0_-;\-* #,##0.0_-;_-* "-"??_-;_-@_-</c:formatCode>
                <c:ptCount val="36"/>
                <c:pt idx="2" formatCode="#,##0.0_ ;\-#,##0.0\ ">
                  <c:v>0</c:v>
                </c:pt>
                <c:pt idx="3" formatCode="#,##0.0_ ;\-#,##0.0\ ">
                  <c:v>0</c:v>
                </c:pt>
                <c:pt idx="4" formatCode="#,##0.0_ ;\-#,##0.0\ ">
                  <c:v>0</c:v>
                </c:pt>
                <c:pt idx="5" formatCode="#,##0.0_ ;\-#,##0.0\ ">
                  <c:v>0</c:v>
                </c:pt>
                <c:pt idx="6" formatCode="#,##0.0_ ;\-#,##0.0\ ">
                  <c:v>0</c:v>
                </c:pt>
                <c:pt idx="7" formatCode="#,##0.0_ ;\-#,##0.0\ ">
                  <c:v>0</c:v>
                </c:pt>
                <c:pt idx="8" formatCode="#,##0.0_ ;\-#,##0.0\ ">
                  <c:v>0</c:v>
                </c:pt>
                <c:pt idx="9" formatCode="#,##0.0_ ;\-#,##0.0\ ">
                  <c:v>0</c:v>
                </c:pt>
                <c:pt idx="10" formatCode="#,##0.0_ ;\-#,##0.0\ ">
                  <c:v>0</c:v>
                </c:pt>
                <c:pt idx="11" formatCode="#,##0.0_ ;\-#,##0.0\ ">
                  <c:v>0</c:v>
                </c:pt>
                <c:pt idx="12" formatCode="#,##0.0_ ;\-#,##0.0\ ">
                  <c:v>0</c:v>
                </c:pt>
                <c:pt idx="13" formatCode="#,##0.0_ ;\-#,##0.0\ ">
                  <c:v>0</c:v>
                </c:pt>
                <c:pt idx="14" formatCode="#,##0.0_ ;\-#,##0.0\ ">
                  <c:v>0</c:v>
                </c:pt>
                <c:pt idx="15" formatCode="#,##0.0_ ;\-#,##0.0\ ">
                  <c:v>3.653995449809166</c:v>
                </c:pt>
                <c:pt idx="16" formatCode="#,##0.0_ ;\-#,##0.0\ ">
                  <c:v>7.8359867413108804</c:v>
                </c:pt>
                <c:pt idx="17" formatCode="#,##0.0_ ;\-#,##0.0\ ">
                  <c:v>15.171073209104355</c:v>
                </c:pt>
                <c:pt idx="18" formatCode="#,##0.0_ ;\-#,##0.0\ ">
                  <c:v>22.685468849858079</c:v>
                </c:pt>
                <c:pt idx="19" formatCode="#,##0.0_ ;\-#,##0.0\ ">
                  <c:v>36.367755793349168</c:v>
                </c:pt>
                <c:pt idx="20" formatCode="#,##0.0_ ;\-#,##0.0\ ">
                  <c:v>50.322651115298179</c:v>
                </c:pt>
                <c:pt idx="21" formatCode="#,##0.0_ ;\-#,##0.0\ ">
                  <c:v>69.809452956794559</c:v>
                </c:pt>
                <c:pt idx="22" formatCode="#,##0.0_ ;\-#,##0.0\ ">
                  <c:v>96.866837867350725</c:v>
                </c:pt>
                <c:pt idx="23" formatCode="#,##0.0_ ;\-#,##0.0\ ">
                  <c:v>117.93564493917587</c:v>
                </c:pt>
                <c:pt idx="24" formatCode="#,##0.0_ ;\-#,##0.0\ ">
                  <c:v>138.44787536490264</c:v>
                </c:pt>
                <c:pt idx="25" formatCode="#,##0.0_ ;\-#,##0.0\ ">
                  <c:v>168.7537557227682</c:v>
                </c:pt>
                <c:pt idx="26" formatCode="#,##0.0_ ;\-#,##0.0\ ">
                  <c:v>189.27844493216085</c:v>
                </c:pt>
                <c:pt idx="27" formatCode="#,##0.0_ ;\-#,##0.0\ ">
                  <c:v>223.77735047916701</c:v>
                </c:pt>
                <c:pt idx="28" formatCode="#,##0.0_ ;\-#,##0.0\ ">
                  <c:v>254.97335745344259</c:v>
                </c:pt>
                <c:pt idx="29" formatCode="#,##0.0_ ;\-#,##0.0\ ">
                  <c:v>287.09877606313114</c:v>
                </c:pt>
                <c:pt idx="30" formatCode="#,##0.0_ ;\-#,##0.0\ ">
                  <c:v>313.3355350997212</c:v>
                </c:pt>
                <c:pt idx="31" formatCode="#,##0.0_ ;\-#,##0.0\ ">
                  <c:v>326.85897368036558</c:v>
                </c:pt>
                <c:pt idx="32" formatCode="#,##0.0_ ;\-#,##0.0\ ">
                  <c:v>339.70729087705922</c:v>
                </c:pt>
                <c:pt idx="33" formatCode="#,##0.0_ ;\-#,##0.0\ ">
                  <c:v>351.14548691628568</c:v>
                </c:pt>
                <c:pt idx="34" formatCode="#,##0.0_ ;\-#,##0.0\ ">
                  <c:v>355.74486749189487</c:v>
                </c:pt>
                <c:pt idx="35" formatCode="#,##0.0_ ;\-#,##0.0\ ">
                  <c:v>352.98601261270682</c:v>
                </c:pt>
              </c:numCache>
            </c:numRef>
          </c:val>
          <c:smooth val="0"/>
          <c:extLst xmlns:c16r2="http://schemas.microsoft.com/office/drawing/2015/06/chart">
            <c:ext xmlns:c16="http://schemas.microsoft.com/office/drawing/2014/chart" uri="{C3380CC4-5D6E-409C-BE32-E72D297353CC}">
              <c16:uniqueId val="{00000002-94DE-4334-B6D0-77A2C8991B46}"/>
            </c:ext>
          </c:extLst>
        </c:ser>
        <c:ser>
          <c:idx val="0"/>
          <c:order val="3"/>
          <c:tx>
            <c:strRef>
              <c:f>'GD5'!$N$23</c:f>
              <c:strCache>
                <c:ptCount val="1"/>
                <c:pt idx="0">
                  <c:v>Steady Progression</c:v>
                </c:pt>
              </c:strCache>
            </c:strRef>
          </c:tx>
          <c:spPr>
            <a:ln>
              <a:solidFill>
                <a:srgbClr val="FFC222"/>
              </a:solidFill>
            </a:ln>
          </c:spPr>
          <c:marker>
            <c:symbol val="none"/>
          </c:marker>
          <c:cat>
            <c:numRef>
              <c:f>'GD5'!$O$19:$AX$19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'GD5'!$O$23:$AX$23</c:f>
              <c:numCache>
                <c:formatCode>#,##0.0_ ;\-#,##0.0\ </c:formatCode>
                <c:ptCount val="36"/>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xmlns:c16r2="http://schemas.microsoft.com/office/drawing/2015/06/chart">
            <c:ext xmlns:c16="http://schemas.microsoft.com/office/drawing/2014/chart" uri="{C3380CC4-5D6E-409C-BE32-E72D297353CC}">
              <c16:uniqueId val="{00000003-94DE-4334-B6D0-77A2C8991B46}"/>
            </c:ext>
          </c:extLst>
        </c:ser>
        <c:ser>
          <c:idx val="1"/>
          <c:order val="4"/>
          <c:tx>
            <c:strRef>
              <c:f>'GD5'!$N$24</c:f>
              <c:strCache>
                <c:ptCount val="1"/>
                <c:pt idx="0">
                  <c:v>Consumer Evolution</c:v>
                </c:pt>
              </c:strCache>
            </c:strRef>
          </c:tx>
          <c:spPr>
            <a:ln>
              <a:solidFill>
                <a:srgbClr val="1D1160"/>
              </a:solidFill>
            </a:ln>
          </c:spPr>
          <c:marker>
            <c:symbol val="none"/>
          </c:marker>
          <c:cat>
            <c:numRef>
              <c:f>'GD5'!$O$19:$AX$19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'GD5'!$O$24:$AX$24</c:f>
              <c:numCache>
                <c:formatCode>#,##0.0_ ;\-#,##0.0\ </c:formatCode>
                <c:ptCount val="36"/>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xmlns:c16r2="http://schemas.microsoft.com/office/drawing/2015/06/chart">
            <c:ext xmlns:c16="http://schemas.microsoft.com/office/drawing/2014/chart" uri="{C3380CC4-5D6E-409C-BE32-E72D297353CC}">
              <c16:uniqueId val="{00000004-94DE-4334-B6D0-77A2C8991B46}"/>
            </c:ext>
          </c:extLst>
        </c:ser>
        <c:dLbls>
          <c:showLegendKey val="0"/>
          <c:showVal val="0"/>
          <c:showCatName val="0"/>
          <c:showSerName val="0"/>
          <c:showPercent val="0"/>
          <c:showBubbleSize val="0"/>
        </c:dLbls>
        <c:marker val="1"/>
        <c:smooth val="0"/>
        <c:axId val="159843072"/>
        <c:axId val="159844608"/>
      </c:lineChart>
      <c:dateAx>
        <c:axId val="159843072"/>
        <c:scaling>
          <c:orientation val="minMax"/>
        </c:scaling>
        <c:delete val="0"/>
        <c:axPos val="b"/>
        <c:numFmt formatCode="yyyy" sourceLinked="1"/>
        <c:majorTickMark val="out"/>
        <c:minorTickMark val="out"/>
        <c:tickLblPos val="nextTo"/>
        <c:txPr>
          <a:bodyPr rot="0" vert="horz"/>
          <a:lstStyle/>
          <a:p>
            <a:pPr>
              <a:defRPr/>
            </a:pPr>
            <a:endParaRPr lang="en-US"/>
          </a:p>
        </c:txPr>
        <c:crossAx val="159844608"/>
        <c:crosses val="autoZero"/>
        <c:auto val="1"/>
        <c:lblOffset val="100"/>
        <c:baseTimeUnit val="years"/>
        <c:majorUnit val="5"/>
        <c:minorUnit val="5"/>
        <c:minorTimeUnit val="years"/>
      </c:dateAx>
      <c:valAx>
        <c:axId val="159844608"/>
        <c:scaling>
          <c:orientation val="minMax"/>
        </c:scaling>
        <c:delete val="0"/>
        <c:axPos val="l"/>
        <c:majorGridlines>
          <c:spPr>
            <a:ln>
              <a:solidFill>
                <a:sysClr val="window" lastClr="FFFFFF">
                  <a:lumMod val="75000"/>
                </a:sysClr>
              </a:solidFill>
            </a:ln>
          </c:spPr>
        </c:majorGridlines>
        <c:title>
          <c:tx>
            <c:strRef>
              <c:f>'GD5'!$N$18</c:f>
              <c:strCache>
                <c:ptCount val="1"/>
                <c:pt idx="0">
                  <c:v>Gas demand for Hydrogen production (TWh)</c:v>
                </c:pt>
              </c:strCache>
            </c:strRef>
          </c:tx>
          <c:layout>
            <c:manualLayout>
              <c:xMode val="edge"/>
              <c:yMode val="edge"/>
              <c:x val="6.9744779582366591E-3"/>
              <c:y val="0.18822810785015509"/>
            </c:manualLayout>
          </c:layout>
          <c:overlay val="0"/>
          <c:txPr>
            <a:bodyPr rot="-5400000" vert="horz"/>
            <a:lstStyle/>
            <a:p>
              <a:pPr>
                <a:defRPr/>
              </a:pPr>
              <a:endParaRPr lang="en-US"/>
            </a:p>
          </c:txPr>
        </c:title>
        <c:numFmt formatCode="0" sourceLinked="0"/>
        <c:majorTickMark val="out"/>
        <c:minorTickMark val="none"/>
        <c:tickLblPos val="nextTo"/>
        <c:crossAx val="159843072"/>
        <c:crosses val="autoZero"/>
        <c:crossBetween val="between"/>
      </c:valAx>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'3.2'!$M$8</c:f>
              <c:strCache>
                <c:ptCount val="1"/>
                <c:pt idx="0">
                  <c:v>Electricity</c:v>
                </c:pt>
              </c:strCache>
            </c:strRef>
          </c:tx>
          <c:spPr>
            <a:solidFill>
              <a:srgbClr val="00B0F0"/>
            </a:solidFill>
            <a:ln>
              <a:solidFill>
                <a:srgbClr val="00B0F0"/>
              </a:solidFill>
            </a:ln>
          </c:spPr>
          <c:cat>
            <c:numRef>
              <c:f>'3.2'!$N$7:$AX$7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'3.2'!$N$8:$AX$8</c:f>
              <c:numCache>
                <c:formatCode>General</c:formatCode>
                <c:ptCount val="37"/>
                <c:pt idx="4" formatCode="0.0">
                  <c:v>49.319789999999998</c:v>
                </c:pt>
                <c:pt idx="5" formatCode="0.0">
                  <c:v>43.640619999999998</c:v>
                </c:pt>
                <c:pt idx="6" formatCode="0.0">
                  <c:v>40.74926</c:v>
                </c:pt>
                <c:pt idx="7" formatCode="0.0">
                  <c:v>36.788319999999999</c:v>
                </c:pt>
                <c:pt idx="8" formatCode="0.0">
                  <c:v>31.515830000000001</c:v>
                </c:pt>
                <c:pt idx="9" formatCode="0.0">
                  <c:v>27.37415</c:v>
                </c:pt>
                <c:pt idx="10" formatCode="0.0">
                  <c:v>27.185079999999999</c:v>
                </c:pt>
                <c:pt idx="11" formatCode="0.0">
                  <c:v>26.185559999999999</c:v>
                </c:pt>
                <c:pt idx="12" formatCode="0.0">
                  <c:v>22.529620000000001</c:v>
                </c:pt>
                <c:pt idx="13" formatCode="0.0">
                  <c:v>22.2547</c:v>
                </c:pt>
                <c:pt idx="14" formatCode="0.0">
                  <c:v>17.44463</c:v>
                </c:pt>
                <c:pt idx="15" formatCode="0.0">
                  <c:v>16.753440000000001</c:v>
                </c:pt>
                <c:pt idx="16" formatCode="0.0">
                  <c:v>16.336500000000001</c:v>
                </c:pt>
                <c:pt idx="17" formatCode="0.0">
                  <c:v>14.6936</c:v>
                </c:pt>
                <c:pt idx="18" formatCode="0.0">
                  <c:v>13.89207</c:v>
                </c:pt>
                <c:pt idx="19" formatCode="0.0">
                  <c:v>12.50203</c:v>
                </c:pt>
                <c:pt idx="20" formatCode="0.0">
                  <c:v>12.09315</c:v>
                </c:pt>
                <c:pt idx="21" formatCode="0.0">
                  <c:v>11.664429999999999</c:v>
                </c:pt>
                <c:pt idx="22" formatCode="0.0">
                  <c:v>11.06742</c:v>
                </c:pt>
                <c:pt idx="23" formatCode="0.0">
                  <c:v>10.85243</c:v>
                </c:pt>
                <c:pt idx="24" formatCode="0.0">
                  <c:v>10.53378</c:v>
                </c:pt>
                <c:pt idx="25" formatCode="0.0">
                  <c:v>10.44886</c:v>
                </c:pt>
                <c:pt idx="26" formatCode="0.0">
                  <c:v>8.2220379999999995</c:v>
                </c:pt>
                <c:pt idx="27" formatCode="0.0">
                  <c:v>8.241263</c:v>
                </c:pt>
                <c:pt idx="28" formatCode="0.0">
                  <c:v>8.2348999999999997</c:v>
                </c:pt>
                <c:pt idx="29" formatCode="0.0">
                  <c:v>8.2812280000000005</c:v>
                </c:pt>
                <c:pt idx="30" formatCode="0.0">
                  <c:v>8.3348300000000002</c:v>
                </c:pt>
                <c:pt idx="31" formatCode="0.0">
                  <c:v>8.5047420000000002</c:v>
                </c:pt>
                <c:pt idx="32" formatCode="0.0">
                  <c:v>8.5734650000000006</c:v>
                </c:pt>
                <c:pt idx="33" formatCode="0.0">
                  <c:v>8.6881249999999994</c:v>
                </c:pt>
                <c:pt idx="34" formatCode="0.0">
                  <c:v>8.7594750000000001</c:v>
                </c:pt>
                <c:pt idx="35" formatCode="0.0">
                  <c:v>8.8206240000000005</c:v>
                </c:pt>
                <c:pt idx="36" formatCode="0.0">
                  <c:v>8.8326370000000001</c:v>
                </c:pt>
              </c:numCache>
            </c:numRef>
          </c:val>
          <c:extLst xmlns:c16r2="http://schemas.microsoft.com/office/drawing/2015/06/chart">
            <c:ext xmlns:c16="http://schemas.microsoft.com/office/drawing/2014/chart" uri="{C3380CC4-5D6E-409C-BE32-E72D297353CC}">
              <c16:uniqueId val="{00000000-9A85-4BD3-B63D-5A7F9A266CAC}"/>
            </c:ext>
          </c:extLst>
        </c:ser>
        <c:ser>
          <c:idx val="1"/>
          <c:order val="1"/>
          <c:tx>
            <c:strRef>
              <c:f>'3.2'!$M$9</c:f>
              <c:strCache>
                <c:ptCount val="1"/>
                <c:pt idx="0">
                  <c:v>Heat </c:v>
                </c:pt>
              </c:strCache>
            </c:strRef>
          </c:tx>
          <c:spPr>
            <a:solidFill>
              <a:srgbClr val="7030A0"/>
            </a:solidFill>
            <a:ln>
              <a:solidFill>
                <a:srgbClr val="7030A0"/>
              </a:solidFill>
            </a:ln>
          </c:spPr>
          <c:cat>
            <c:numRef>
              <c:f>'3.2'!$N$7:$AX$7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'3.2'!$N$9:$AX$9</c:f>
              <c:numCache>
                <c:formatCode>General</c:formatCode>
                <c:ptCount val="37"/>
                <c:pt idx="4" formatCode="0.0">
                  <c:v>251.36298061683482</c:v>
                </c:pt>
                <c:pt idx="5" formatCode="0.0">
                  <c:v>255.56680630702471</c:v>
                </c:pt>
                <c:pt idx="6" formatCode="0.0">
                  <c:v>252.90566022355165</c:v>
                </c:pt>
                <c:pt idx="7" formatCode="0.0">
                  <c:v>247.30320335598896</c:v>
                </c:pt>
                <c:pt idx="8" formatCode="0.0">
                  <c:v>240.95234961228127</c:v>
                </c:pt>
                <c:pt idx="9" formatCode="0.0">
                  <c:v>233.85309899242861</c:v>
                </c:pt>
                <c:pt idx="10" formatCode="0.0">
                  <c:v>226.00545149643102</c:v>
                </c:pt>
                <c:pt idx="11" formatCode="0.0">
                  <c:v>217.40940712428846</c:v>
                </c:pt>
                <c:pt idx="12" formatCode="0.0">
                  <c:v>208.05579982669886</c:v>
                </c:pt>
                <c:pt idx="13" formatCode="0.0">
                  <c:v>198.70219252910925</c:v>
                </c:pt>
                <c:pt idx="14" formatCode="0.0">
                  <c:v>189.34858523151965</c:v>
                </c:pt>
                <c:pt idx="15" formatCode="0.0">
                  <c:v>179.99497793393004</c:v>
                </c:pt>
                <c:pt idx="16" formatCode="0.0">
                  <c:v>170.64137063634047</c:v>
                </c:pt>
                <c:pt idx="17" formatCode="0.0">
                  <c:v>167.22533742274064</c:v>
                </c:pt>
                <c:pt idx="18" formatCode="0.0">
                  <c:v>163.80930420914081</c:v>
                </c:pt>
                <c:pt idx="19" formatCode="0.0">
                  <c:v>160.39327099554097</c:v>
                </c:pt>
                <c:pt idx="20" formatCode="0.0">
                  <c:v>156.97723778194114</c:v>
                </c:pt>
                <c:pt idx="21" formatCode="0.0">
                  <c:v>153.56120456834131</c:v>
                </c:pt>
                <c:pt idx="22" formatCode="0.0">
                  <c:v>149.9996412394629</c:v>
                </c:pt>
                <c:pt idx="23" formatCode="0.0">
                  <c:v>146.4380779105845</c:v>
                </c:pt>
                <c:pt idx="24" formatCode="0.0">
                  <c:v>142.87651458170609</c:v>
                </c:pt>
                <c:pt idx="25" formatCode="0.0">
                  <c:v>139.31495125282768</c:v>
                </c:pt>
                <c:pt idx="26" formatCode="0.0">
                  <c:v>135.75338792394928</c:v>
                </c:pt>
                <c:pt idx="27" formatCode="0.0">
                  <c:v>129.12597772404968</c:v>
                </c:pt>
                <c:pt idx="28" formatCode="0.0">
                  <c:v>122.49856752415008</c:v>
                </c:pt>
                <c:pt idx="29" formatCode="0.0">
                  <c:v>115.87115732425048</c:v>
                </c:pt>
                <c:pt idx="30" formatCode="0.0">
                  <c:v>109.24374712435088</c:v>
                </c:pt>
                <c:pt idx="31" formatCode="0.0">
                  <c:v>102.61633692445125</c:v>
                </c:pt>
                <c:pt idx="32" formatCode="0.0">
                  <c:v>93.660811768363061</c:v>
                </c:pt>
                <c:pt idx="33" formatCode="0.0">
                  <c:v>84.705286612274875</c:v>
                </c:pt>
                <c:pt idx="34" formatCode="0.0">
                  <c:v>75.74976145618669</c:v>
                </c:pt>
                <c:pt idx="35" formatCode="0.0">
                  <c:v>66.794236300098504</c:v>
                </c:pt>
                <c:pt idx="36" formatCode="0.0">
                  <c:v>57.83871114401029</c:v>
                </c:pt>
              </c:numCache>
            </c:numRef>
          </c:val>
          <c:extLst xmlns:c16r2="http://schemas.microsoft.com/office/drawing/2015/06/chart">
            <c:ext xmlns:c16="http://schemas.microsoft.com/office/drawing/2014/chart" uri="{C3380CC4-5D6E-409C-BE32-E72D297353CC}">
              <c16:uniqueId val="{00000001-9A85-4BD3-B63D-5A7F9A266CAC}"/>
            </c:ext>
          </c:extLst>
        </c:ser>
        <c:ser>
          <c:idx val="2"/>
          <c:order val="2"/>
          <c:tx>
            <c:strRef>
              <c:f>'3.2'!$M$10</c:f>
              <c:strCache>
                <c:ptCount val="1"/>
                <c:pt idx="0">
                  <c:v>Road Transport</c:v>
                </c:pt>
              </c:strCache>
            </c:strRef>
          </c:tx>
          <c:spPr>
            <a:solidFill>
              <a:srgbClr val="FFC000"/>
            </a:solidFill>
            <a:ln>
              <a:solidFill>
                <a:srgbClr val="FFC000"/>
              </a:solidFill>
            </a:ln>
          </c:spPr>
          <c:cat>
            <c:numRef>
              <c:f>'3.2'!$N$7:$AX$7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'3.2'!$N$10:$AX$10</c:f>
              <c:numCache>
                <c:formatCode>General</c:formatCode>
                <c:ptCount val="37"/>
                <c:pt idx="4" formatCode="0.0">
                  <c:v>87.47568634887655</c:v>
                </c:pt>
                <c:pt idx="5" formatCode="0.0">
                  <c:v>88.743231071210758</c:v>
                </c:pt>
                <c:pt idx="6" formatCode="0.0">
                  <c:v>89.921175845825857</c:v>
                </c:pt>
                <c:pt idx="7" formatCode="0.0">
                  <c:v>89.559387772555993</c:v>
                </c:pt>
                <c:pt idx="8" formatCode="0.0">
                  <c:v>89.024910702199506</c:v>
                </c:pt>
                <c:pt idx="9" formatCode="0.0">
                  <c:v>88.31774463475638</c:v>
                </c:pt>
                <c:pt idx="10" formatCode="0.0">
                  <c:v>87.437889570226631</c:v>
                </c:pt>
                <c:pt idx="11" formatCode="0.0">
                  <c:v>86.385345508610214</c:v>
                </c:pt>
                <c:pt idx="12" formatCode="0.0">
                  <c:v>82.303705605663623</c:v>
                </c:pt>
                <c:pt idx="13" formatCode="0.0">
                  <c:v>78.222065702717032</c:v>
                </c:pt>
                <c:pt idx="14" formatCode="0.0">
                  <c:v>74.140425799770441</c:v>
                </c:pt>
                <c:pt idx="15" formatCode="0.0">
                  <c:v>70.058785896823849</c:v>
                </c:pt>
                <c:pt idx="16" formatCode="0.0">
                  <c:v>65.977145993877244</c:v>
                </c:pt>
                <c:pt idx="17" formatCode="0.0">
                  <c:v>60.314913555834281</c:v>
                </c:pt>
                <c:pt idx="18" formatCode="0.0">
                  <c:v>54.652681117791317</c:v>
                </c:pt>
                <c:pt idx="19" formatCode="0.0">
                  <c:v>48.990448679748354</c:v>
                </c:pt>
                <c:pt idx="20" formatCode="0.0">
                  <c:v>43.328216241705391</c:v>
                </c:pt>
                <c:pt idx="21" formatCode="0.0">
                  <c:v>37.665983803662414</c:v>
                </c:pt>
                <c:pt idx="22" formatCode="0.0">
                  <c:v>32.913681816209333</c:v>
                </c:pt>
                <c:pt idx="23" formatCode="0.0">
                  <c:v>28.16137982875625</c:v>
                </c:pt>
                <c:pt idx="24" formatCode="0.0">
                  <c:v>23.409077841303166</c:v>
                </c:pt>
                <c:pt idx="25" formatCode="0.0">
                  <c:v>18.656775853850082</c:v>
                </c:pt>
                <c:pt idx="26" formatCode="0.0">
                  <c:v>13.904473866396998</c:v>
                </c:pt>
                <c:pt idx="27" formatCode="0.0">
                  <c:v>11.588394696957838</c:v>
                </c:pt>
                <c:pt idx="28" formatCode="0.0">
                  <c:v>9.2723155275186784</c:v>
                </c:pt>
                <c:pt idx="29" formatCode="0.0">
                  <c:v>6.9562363580795186</c:v>
                </c:pt>
                <c:pt idx="30" formatCode="0.0">
                  <c:v>4.6401571886403588</c:v>
                </c:pt>
                <c:pt idx="31" formatCode="0.0">
                  <c:v>2.3240780192011998</c:v>
                </c:pt>
                <c:pt idx="32" formatCode="0.0">
                  <c:v>1.8936747631734323</c:v>
                </c:pt>
                <c:pt idx="33" formatCode="0.0">
                  <c:v>1.4632715071456648</c:v>
                </c:pt>
                <c:pt idx="34" formatCode="0.0">
                  <c:v>1.0328682511178973</c:v>
                </c:pt>
                <c:pt idx="35" formatCode="0.0">
                  <c:v>0.60246499509012963</c:v>
                </c:pt>
                <c:pt idx="36" formatCode="0.0">
                  <c:v>0.17206173906236166</c:v>
                </c:pt>
              </c:numCache>
            </c:numRef>
          </c:val>
          <c:extLst xmlns:c16r2="http://schemas.microsoft.com/office/drawing/2015/06/chart">
            <c:ext xmlns:c16="http://schemas.microsoft.com/office/drawing/2014/chart" uri="{C3380CC4-5D6E-409C-BE32-E72D297353CC}">
              <c16:uniqueId val="{00000002-9A85-4BD3-B63D-5A7F9A266CAC}"/>
            </c:ext>
          </c:extLst>
        </c:ser>
        <c:ser>
          <c:idx val="3"/>
          <c:order val="3"/>
          <c:tx>
            <c:strRef>
              <c:f>'3.2'!$M$11</c:f>
              <c:strCache>
                <c:ptCount val="1"/>
                <c:pt idx="0">
                  <c:v>Other (inc aviation &amp; shipping)</c:v>
                </c:pt>
              </c:strCache>
            </c:strRef>
          </c:tx>
          <c:spPr>
            <a:solidFill>
              <a:srgbClr val="C00000"/>
            </a:solidFill>
            <a:ln>
              <a:solidFill>
                <a:srgbClr val="C00000"/>
              </a:solidFill>
            </a:ln>
          </c:spPr>
          <c:cat>
            <c:numRef>
              <c:f>'3.2'!$N$7:$AX$7</c:f>
              <c:numCache>
                <c:formatCode>yyyy</c:formatCode>
                <c:ptCount val="37"/>
                <c:pt idx="0">
                  <c:v>42005</c:v>
                </c:pt>
                <c:pt idx="1">
                  <c:v>42370</c:v>
                </c:pt>
                <c:pt idx="2">
                  <c:v>42736</c:v>
                </c:pt>
                <c:pt idx="3">
                  <c:v>43101</c:v>
                </c:pt>
                <c:pt idx="4">
                  <c:v>43101</c:v>
                </c:pt>
                <c:pt idx="5">
                  <c:v>43466</c:v>
                </c:pt>
                <c:pt idx="6">
                  <c:v>43831</c:v>
                </c:pt>
                <c:pt idx="7">
                  <c:v>44197</c:v>
                </c:pt>
                <c:pt idx="8">
                  <c:v>44562</c:v>
                </c:pt>
                <c:pt idx="9">
                  <c:v>44927</c:v>
                </c:pt>
                <c:pt idx="10">
                  <c:v>45292</c:v>
                </c:pt>
                <c:pt idx="11">
                  <c:v>45658</c:v>
                </c:pt>
                <c:pt idx="12">
                  <c:v>46023</c:v>
                </c:pt>
                <c:pt idx="13">
                  <c:v>46388</c:v>
                </c:pt>
                <c:pt idx="14">
                  <c:v>46753</c:v>
                </c:pt>
                <c:pt idx="15">
                  <c:v>47119</c:v>
                </c:pt>
                <c:pt idx="16">
                  <c:v>47484</c:v>
                </c:pt>
                <c:pt idx="17">
                  <c:v>47849</c:v>
                </c:pt>
                <c:pt idx="18">
                  <c:v>48214</c:v>
                </c:pt>
                <c:pt idx="19">
                  <c:v>48580</c:v>
                </c:pt>
                <c:pt idx="20">
                  <c:v>48945</c:v>
                </c:pt>
                <c:pt idx="21">
                  <c:v>49310</c:v>
                </c:pt>
                <c:pt idx="22">
                  <c:v>49675</c:v>
                </c:pt>
                <c:pt idx="23">
                  <c:v>50041</c:v>
                </c:pt>
                <c:pt idx="24">
                  <c:v>50406</c:v>
                </c:pt>
                <c:pt idx="25">
                  <c:v>50771</c:v>
                </c:pt>
                <c:pt idx="26">
                  <c:v>51136</c:v>
                </c:pt>
                <c:pt idx="27">
                  <c:v>51502</c:v>
                </c:pt>
                <c:pt idx="28">
                  <c:v>51867</c:v>
                </c:pt>
                <c:pt idx="29">
                  <c:v>52232</c:v>
                </c:pt>
                <c:pt idx="30">
                  <c:v>52597</c:v>
                </c:pt>
                <c:pt idx="31">
                  <c:v>52963</c:v>
                </c:pt>
                <c:pt idx="32">
                  <c:v>53328</c:v>
                </c:pt>
                <c:pt idx="33">
                  <c:v>53693</c:v>
                </c:pt>
                <c:pt idx="34">
                  <c:v>54058</c:v>
                </c:pt>
                <c:pt idx="35">
                  <c:v>54424</c:v>
                </c:pt>
                <c:pt idx="36">
                  <c:v>54789</c:v>
                </c:pt>
              </c:numCache>
            </c:numRef>
          </c:cat>
          <c:val>
            <c:numRef>
              <c:f>'3.2'!$N$11:$AX$11</c:f>
              <c:numCache>
                <c:formatCode>General</c:formatCode>
                <c:ptCount val="37"/>
                <c:pt idx="4" formatCode="0.0">
                  <c:v>79.957093034289102</c:v>
                </c:pt>
                <c:pt idx="5" formatCode="0.0">
                  <c:v>81.13738393789103</c:v>
                </c:pt>
                <c:pt idx="6" formatCode="0.0">
                  <c:v>86.549897516220568</c:v>
                </c:pt>
                <c:pt idx="7" formatCode="0.0">
                  <c:v>89.22943783475155</c:v>
                </c:pt>
                <c:pt idx="8" formatCode="0.0">
                  <c:v>91.916246979105097</c:v>
                </c:pt>
                <c:pt idx="9" formatCode="0.0">
                  <c:v>94.610324949281235</c:v>
                </c:pt>
                <c:pt idx="10" formatCode="0.0">
                  <c:v>97.311671745279966</c:v>
                </c:pt>
                <c:pt idx="11" formatCode="0.0">
                  <c:v>100.02028736710128</c:v>
                </c:pt>
                <c:pt idx="12" formatCode="0.0">
                  <c:v>100.02522656763747</c:v>
                </c:pt>
                <c:pt idx="13" formatCode="0.0">
                  <c:v>100.03016576817367</c:v>
                </c:pt>
                <c:pt idx="14" formatCode="0.0">
                  <c:v>100.03510496870987</c:v>
                </c:pt>
                <c:pt idx="15" formatCode="0.0">
                  <c:v>100.04004416924607</c:v>
                </c:pt>
                <c:pt idx="16" formatCode="0.0">
                  <c:v>100.04498336978229</c:v>
                </c:pt>
                <c:pt idx="17" formatCode="0.0">
                  <c:v>100.69054302142509</c:v>
                </c:pt>
                <c:pt idx="18" formatCode="0.0">
                  <c:v>101.33610267306788</c:v>
                </c:pt>
                <c:pt idx="19" formatCode="0.0">
                  <c:v>101.98166232471068</c:v>
                </c:pt>
                <c:pt idx="20" formatCode="0.0">
                  <c:v>102.62722197635348</c:v>
                </c:pt>
                <c:pt idx="21" formatCode="0.0">
                  <c:v>103.27278162799628</c:v>
                </c:pt>
                <c:pt idx="22" formatCode="0.0">
                  <c:v>102.90760534432778</c:v>
                </c:pt>
                <c:pt idx="23" formatCode="0.0">
                  <c:v>102.54242906065927</c:v>
                </c:pt>
                <c:pt idx="24" formatCode="0.0">
                  <c:v>102.17725277699077</c:v>
                </c:pt>
                <c:pt idx="25" formatCode="0.0">
                  <c:v>101.81207649332227</c:v>
                </c:pt>
                <c:pt idx="26" formatCode="0.0">
                  <c:v>101.44690020965373</c:v>
                </c:pt>
                <c:pt idx="27" formatCode="0.0">
                  <c:v>100.96650877899251</c:v>
                </c:pt>
                <c:pt idx="28" formatCode="0.0">
                  <c:v>100.48611734833128</c:v>
                </c:pt>
                <c:pt idx="29" formatCode="0.0">
                  <c:v>100.00572591767005</c:v>
                </c:pt>
                <c:pt idx="30" formatCode="0.0">
                  <c:v>99.52533448700882</c:v>
                </c:pt>
                <c:pt idx="31" formatCode="0.0">
                  <c:v>99.044943056347577</c:v>
                </c:pt>
                <c:pt idx="32" formatCode="0.0">
                  <c:v>98.997992468463536</c:v>
                </c:pt>
                <c:pt idx="33" formatCode="0.0">
                  <c:v>98.951041880579481</c:v>
                </c:pt>
                <c:pt idx="34" formatCode="0.0">
                  <c:v>98.904091292695426</c:v>
                </c:pt>
                <c:pt idx="35" formatCode="0.0">
                  <c:v>98.857140704811385</c:v>
                </c:pt>
                <c:pt idx="36" formatCode="0.0">
                  <c:v>98.810190116927359</c:v>
                </c:pt>
              </c:numCache>
            </c:numRef>
          </c:val>
          <c:extLst xmlns:c16r2="http://schemas.microsoft.com/office/drawing/2015/06/chart">
            <c:ext xmlns:c16="http://schemas.microsoft.com/office/drawing/2014/chart" uri="{C3380CC4-5D6E-409C-BE32-E72D297353CC}">
              <c16:uniqueId val="{00000003-9A85-4BD3-B63D-5A7F9A266CAC}"/>
            </c:ext>
          </c:extLst>
        </c:ser>
        <c:dLbls>
          <c:showLegendKey val="0"/>
          <c:showVal val="0"/>
          <c:showCatName val="0"/>
          <c:showSerName val="0"/>
          <c:showPercent val="0"/>
          <c:showBubbleSize val="0"/>
        </c:dLbls>
        <c:axId val="61828096"/>
        <c:axId val="61829888"/>
      </c:areaChart>
      <c:dateAx>
        <c:axId val="61828096"/>
        <c:scaling>
          <c:orientation val="minMax"/>
        </c:scaling>
        <c:delete val="0"/>
        <c:axPos val="b"/>
        <c:numFmt formatCode="yyyy" sourceLinked="1"/>
        <c:majorTickMark val="out"/>
        <c:minorTickMark val="none"/>
        <c:tickLblPos val="nextTo"/>
        <c:txPr>
          <a:bodyPr/>
          <a:lstStyle/>
          <a:p>
            <a:pPr>
              <a:defRPr sz="1100"/>
            </a:pPr>
            <a:endParaRPr lang="en-US"/>
          </a:p>
        </c:txPr>
        <c:crossAx val="61829888"/>
        <c:crosses val="autoZero"/>
        <c:auto val="1"/>
        <c:lblOffset val="100"/>
        <c:baseTimeUnit val="days"/>
        <c:majorUnit val="5"/>
      </c:dateAx>
      <c:valAx>
        <c:axId val="61829888"/>
        <c:scaling>
          <c:orientation val="minMax"/>
          <c:max val="600"/>
        </c:scaling>
        <c:delete val="0"/>
        <c:axPos val="l"/>
        <c:majorGridlines>
          <c:spPr>
            <a:ln>
              <a:solidFill>
                <a:schemeClr val="bg1">
                  <a:lumMod val="75000"/>
                </a:schemeClr>
              </a:solidFill>
            </a:ln>
          </c:spPr>
        </c:majorGridlines>
        <c:title>
          <c:tx>
            <c:rich>
              <a:bodyPr rot="-5400000" vert="horz"/>
              <a:lstStyle/>
              <a:p>
                <a:pPr>
                  <a:defRPr sz="1100"/>
                </a:pPr>
                <a:r>
                  <a:rPr lang="en-US" sz="1100"/>
                  <a:t>Carbon dioxide equivalent (Mt)</a:t>
                </a:r>
              </a:p>
            </c:rich>
          </c:tx>
          <c:overlay val="0"/>
        </c:title>
        <c:numFmt formatCode="General" sourceLinked="1"/>
        <c:majorTickMark val="out"/>
        <c:minorTickMark val="none"/>
        <c:tickLblPos val="nextTo"/>
        <c:crossAx val="61828096"/>
        <c:crosses val="autoZero"/>
        <c:crossBetween val="midCat"/>
      </c:valAx>
    </c:plotArea>
    <c:legend>
      <c:legendPos val="b"/>
      <c:overlay val="0"/>
      <c:txPr>
        <a:bodyPr/>
        <a:lstStyle/>
        <a:p>
          <a:pPr>
            <a:defRPr sz="1100"/>
          </a:pPr>
          <a:endParaRPr lang="en-US"/>
        </a:p>
      </c:txPr>
    </c:legend>
    <c:plotVisOnly val="0"/>
    <c:dispBlanksAs val="zero"/>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998856546605773E-2"/>
          <c:y val="4.6600572655690765E-2"/>
          <c:w val="0.84379939455740927"/>
          <c:h val="0.78131519923645909"/>
        </c:manualLayout>
      </c:layout>
      <c:lineChart>
        <c:grouping val="standard"/>
        <c:varyColors val="0"/>
        <c:ser>
          <c:idx val="2"/>
          <c:order val="0"/>
          <c:tx>
            <c:strRef>
              <c:f>'ED2'!$L$9</c:f>
              <c:strCache>
                <c:ptCount val="1"/>
                <c:pt idx="0">
                  <c:v>Community Renewables</c:v>
                </c:pt>
              </c:strCache>
            </c:strRef>
          </c:tx>
          <c:spPr>
            <a:ln>
              <a:solidFill>
                <a:srgbClr val="E64097"/>
              </a:solidFill>
            </a:ln>
          </c:spPr>
          <c:marker>
            <c:symbol val="none"/>
          </c:marker>
          <c:cat>
            <c:numRef>
              <c:f>'ED2'!$M$7:$AG$7</c:f>
              <c:numCache>
                <c:formatCode>yyyy</c:formatCode>
                <c:ptCount val="2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numCache>
            </c:numRef>
          </c:cat>
          <c:val>
            <c:numRef>
              <c:f>'ED2'!$M$9:$AG$9</c:f>
              <c:numCache>
                <c:formatCode>0.0</c:formatCode>
                <c:ptCount val="21"/>
                <c:pt idx="7">
                  <c:v>2.4931220000000001</c:v>
                </c:pt>
                <c:pt idx="8">
                  <c:v>8.1294206882477962</c:v>
                </c:pt>
                <c:pt idx="9">
                  <c:v>8.4859514895443287</c:v>
                </c:pt>
                <c:pt idx="10">
                  <c:v>5.0396519222078773</c:v>
                </c:pt>
                <c:pt idx="11">
                  <c:v>0.14895239999999479</c:v>
                </c:pt>
                <c:pt idx="12">
                  <c:v>0.13508620000000671</c:v>
                </c:pt>
                <c:pt idx="13">
                  <c:v>0.12850079999999703</c:v>
                </c:pt>
                <c:pt idx="14">
                  <c:v>0.12679554999999701</c:v>
                </c:pt>
                <c:pt idx="15">
                  <c:v>0.12424860000000149</c:v>
                </c:pt>
                <c:pt idx="16">
                  <c:v>0.12089320000000671</c:v>
                </c:pt>
                <c:pt idx="17">
                  <c:v>0.11734019999999552</c:v>
                </c:pt>
                <c:pt idx="18">
                  <c:v>0.11383184999999404</c:v>
                </c:pt>
                <c:pt idx="19">
                  <c:v>0.11021520000000298</c:v>
                </c:pt>
                <c:pt idx="20">
                  <c:v>0.10655390000000224</c:v>
                </c:pt>
              </c:numCache>
            </c:numRef>
          </c:val>
          <c:smooth val="1"/>
          <c:extLst xmlns:c16r2="http://schemas.microsoft.com/office/drawing/2015/06/chart">
            <c:ext xmlns:c16="http://schemas.microsoft.com/office/drawing/2014/chart" uri="{C3380CC4-5D6E-409C-BE32-E72D297353CC}">
              <c16:uniqueId val="{00000000-EBB7-470E-AE73-9214207456F1}"/>
            </c:ext>
          </c:extLst>
        </c:ser>
        <c:ser>
          <c:idx val="3"/>
          <c:order val="1"/>
          <c:tx>
            <c:strRef>
              <c:f>'ED2'!$L$10</c:f>
              <c:strCache>
                <c:ptCount val="1"/>
                <c:pt idx="0">
                  <c:v>Two Degrees</c:v>
                </c:pt>
              </c:strCache>
            </c:strRef>
          </c:tx>
          <c:spPr>
            <a:ln>
              <a:solidFill>
                <a:srgbClr val="78A22F"/>
              </a:solidFill>
              <a:prstDash val="dash"/>
            </a:ln>
          </c:spPr>
          <c:marker>
            <c:symbol val="none"/>
          </c:marker>
          <c:cat>
            <c:numRef>
              <c:f>'ED2'!$M$7:$AG$7</c:f>
              <c:numCache>
                <c:formatCode>yyyy</c:formatCode>
                <c:ptCount val="2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numCache>
            </c:numRef>
          </c:cat>
          <c:val>
            <c:numRef>
              <c:f>'ED2'!$M$10:$AG$10</c:f>
              <c:numCache>
                <c:formatCode>0.0</c:formatCode>
                <c:ptCount val="21"/>
                <c:pt idx="7">
                  <c:v>2.4931220000000001</c:v>
                </c:pt>
                <c:pt idx="8">
                  <c:v>8.1294206882477962</c:v>
                </c:pt>
                <c:pt idx="9">
                  <c:v>8.4859514895443287</c:v>
                </c:pt>
                <c:pt idx="10">
                  <c:v>5.0396519222078773</c:v>
                </c:pt>
                <c:pt idx="11">
                  <c:v>0.14895239999999479</c:v>
                </c:pt>
                <c:pt idx="12">
                  <c:v>0.13508620000000671</c:v>
                </c:pt>
                <c:pt idx="13">
                  <c:v>0.12850079999999703</c:v>
                </c:pt>
                <c:pt idx="14">
                  <c:v>0.12679554999999701</c:v>
                </c:pt>
                <c:pt idx="15">
                  <c:v>0.12424860000000149</c:v>
                </c:pt>
                <c:pt idx="16">
                  <c:v>0.12089320000000671</c:v>
                </c:pt>
                <c:pt idx="17">
                  <c:v>0.11734019999999552</c:v>
                </c:pt>
                <c:pt idx="18">
                  <c:v>0.11383184999999404</c:v>
                </c:pt>
                <c:pt idx="19">
                  <c:v>0.11021520000000298</c:v>
                </c:pt>
                <c:pt idx="20">
                  <c:v>0.10655390000000224</c:v>
                </c:pt>
              </c:numCache>
            </c:numRef>
          </c:val>
          <c:smooth val="1"/>
          <c:extLst xmlns:c16r2="http://schemas.microsoft.com/office/drawing/2015/06/chart">
            <c:ext xmlns:c16="http://schemas.microsoft.com/office/drawing/2014/chart" uri="{C3380CC4-5D6E-409C-BE32-E72D297353CC}">
              <c16:uniqueId val="{00000001-EBB7-470E-AE73-9214207456F1}"/>
            </c:ext>
          </c:extLst>
        </c:ser>
        <c:ser>
          <c:idx val="4"/>
          <c:order val="2"/>
          <c:tx>
            <c:strRef>
              <c:f>'ED2'!$L$11</c:f>
              <c:strCache>
                <c:ptCount val="1"/>
                <c:pt idx="0">
                  <c:v>Steady Progression</c:v>
                </c:pt>
              </c:strCache>
            </c:strRef>
          </c:tx>
          <c:spPr>
            <a:ln>
              <a:solidFill>
                <a:srgbClr val="FFC222"/>
              </a:solidFill>
            </a:ln>
          </c:spPr>
          <c:marker>
            <c:symbol val="none"/>
          </c:marker>
          <c:cat>
            <c:numRef>
              <c:f>'ED2'!$M$7:$AG$7</c:f>
              <c:numCache>
                <c:formatCode>yyyy</c:formatCode>
                <c:ptCount val="2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numCache>
            </c:numRef>
          </c:cat>
          <c:val>
            <c:numRef>
              <c:f>'ED2'!$M$11:$AG$11</c:f>
              <c:numCache>
                <c:formatCode>0.0</c:formatCode>
                <c:ptCount val="21"/>
                <c:pt idx="7">
                  <c:v>2.4931220000000001</c:v>
                </c:pt>
                <c:pt idx="8">
                  <c:v>3.026672</c:v>
                </c:pt>
                <c:pt idx="9">
                  <c:v>3.6989920000000001</c:v>
                </c:pt>
                <c:pt idx="10">
                  <c:v>4.3713119999999996</c:v>
                </c:pt>
                <c:pt idx="11">
                  <c:v>5.0436319999999997</c:v>
                </c:pt>
                <c:pt idx="12">
                  <c:v>5.7159519999999997</c:v>
                </c:pt>
                <c:pt idx="13">
                  <c:v>0.21100350000000001</c:v>
                </c:pt>
                <c:pt idx="14">
                  <c:v>0.12679554999999701</c:v>
                </c:pt>
                <c:pt idx="15">
                  <c:v>0.12424860000000149</c:v>
                </c:pt>
                <c:pt idx="16">
                  <c:v>0.12089320000000671</c:v>
                </c:pt>
                <c:pt idx="17">
                  <c:v>0.11734019999999552</c:v>
                </c:pt>
                <c:pt idx="18">
                  <c:v>0.11383184999999404</c:v>
                </c:pt>
                <c:pt idx="19">
                  <c:v>0.11021520000000298</c:v>
                </c:pt>
                <c:pt idx="20">
                  <c:v>0.10655390000000224</c:v>
                </c:pt>
              </c:numCache>
            </c:numRef>
          </c:val>
          <c:smooth val="1"/>
          <c:extLst xmlns:c16r2="http://schemas.microsoft.com/office/drawing/2015/06/chart">
            <c:ext xmlns:c16="http://schemas.microsoft.com/office/drawing/2014/chart" uri="{C3380CC4-5D6E-409C-BE32-E72D297353CC}">
              <c16:uniqueId val="{00000002-EBB7-470E-AE73-9214207456F1}"/>
            </c:ext>
          </c:extLst>
        </c:ser>
        <c:ser>
          <c:idx val="0"/>
          <c:order val="3"/>
          <c:tx>
            <c:strRef>
              <c:f>'ED2'!$L$12</c:f>
              <c:strCache>
                <c:ptCount val="1"/>
                <c:pt idx="0">
                  <c:v>Consumer Evolution</c:v>
                </c:pt>
              </c:strCache>
            </c:strRef>
          </c:tx>
          <c:spPr>
            <a:ln>
              <a:solidFill>
                <a:srgbClr val="1D1160"/>
              </a:solidFill>
              <a:prstDash val="dash"/>
            </a:ln>
          </c:spPr>
          <c:marker>
            <c:symbol val="none"/>
          </c:marker>
          <c:cat>
            <c:numRef>
              <c:f>'ED2'!$M$7:$AG$7</c:f>
              <c:numCache>
                <c:formatCode>yyyy</c:formatCode>
                <c:ptCount val="2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numCache>
            </c:numRef>
          </c:cat>
          <c:val>
            <c:numRef>
              <c:f>'ED2'!$M$12:$AG$12</c:f>
              <c:numCache>
                <c:formatCode>0.0</c:formatCode>
                <c:ptCount val="21"/>
                <c:pt idx="7">
                  <c:v>2.4931220000000001</c:v>
                </c:pt>
                <c:pt idx="8">
                  <c:v>3.026672</c:v>
                </c:pt>
                <c:pt idx="9">
                  <c:v>3.6989920000000001</c:v>
                </c:pt>
                <c:pt idx="10">
                  <c:v>4.3713119999999996</c:v>
                </c:pt>
                <c:pt idx="11">
                  <c:v>5.0436319999999997</c:v>
                </c:pt>
                <c:pt idx="12">
                  <c:v>5.7159519999999997</c:v>
                </c:pt>
                <c:pt idx="13">
                  <c:v>0.21100350000000001</c:v>
                </c:pt>
                <c:pt idx="14">
                  <c:v>0.12679554999999701</c:v>
                </c:pt>
                <c:pt idx="15">
                  <c:v>0.12424860000000149</c:v>
                </c:pt>
                <c:pt idx="16">
                  <c:v>0.12089320000000671</c:v>
                </c:pt>
                <c:pt idx="17">
                  <c:v>0.11734019999999552</c:v>
                </c:pt>
                <c:pt idx="18">
                  <c:v>0.11383184999999404</c:v>
                </c:pt>
                <c:pt idx="19">
                  <c:v>0.11021520000000298</c:v>
                </c:pt>
                <c:pt idx="20">
                  <c:v>0.10655390000000224</c:v>
                </c:pt>
              </c:numCache>
            </c:numRef>
          </c:val>
          <c:smooth val="1"/>
          <c:extLst xmlns:c16r2="http://schemas.microsoft.com/office/drawing/2015/06/chart">
            <c:ext xmlns:c16="http://schemas.microsoft.com/office/drawing/2014/chart" uri="{C3380CC4-5D6E-409C-BE32-E72D297353CC}">
              <c16:uniqueId val="{00000003-EBB7-470E-AE73-9214207456F1}"/>
            </c:ext>
          </c:extLst>
        </c:ser>
        <c:ser>
          <c:idx val="1"/>
          <c:order val="4"/>
          <c:tx>
            <c:strRef>
              <c:f>'ED2'!$L$8</c:f>
              <c:strCache>
                <c:ptCount val="1"/>
                <c:pt idx="0">
                  <c:v>History</c:v>
                </c:pt>
              </c:strCache>
            </c:strRef>
          </c:tx>
          <c:spPr>
            <a:ln>
              <a:solidFill>
                <a:sysClr val="windowText" lastClr="000000"/>
              </a:solidFill>
            </a:ln>
          </c:spPr>
          <c:marker>
            <c:symbol val="none"/>
          </c:marker>
          <c:cat>
            <c:numRef>
              <c:f>'ED2'!$M$7:$AG$7</c:f>
              <c:numCache>
                <c:formatCode>yyyy</c:formatCode>
                <c:ptCount val="2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numCache>
            </c:numRef>
          </c:cat>
          <c:val>
            <c:numRef>
              <c:f>'ED2'!$M$8:$AG$8</c:f>
              <c:numCache>
                <c:formatCode>0.0</c:formatCode>
                <c:ptCount val="21"/>
                <c:pt idx="2">
                  <c:v>5.9482E-2</c:v>
                </c:pt>
                <c:pt idx="3">
                  <c:v>0.17136899999999999</c:v>
                </c:pt>
                <c:pt idx="4">
                  <c:v>0.27968799999999999</c:v>
                </c:pt>
                <c:pt idx="5">
                  <c:v>0.71836900000000004</c:v>
                </c:pt>
                <c:pt idx="6">
                  <c:v>1.648563</c:v>
                </c:pt>
                <c:pt idx="7">
                  <c:v>2.4931220000000001</c:v>
                </c:pt>
              </c:numCache>
            </c:numRef>
          </c:val>
          <c:smooth val="0"/>
          <c:extLst xmlns:c16r2="http://schemas.microsoft.com/office/drawing/2015/06/chart">
            <c:ext xmlns:c16="http://schemas.microsoft.com/office/drawing/2014/chart" uri="{C3380CC4-5D6E-409C-BE32-E72D297353CC}">
              <c16:uniqueId val="{00000004-EBB7-470E-AE73-9214207456F1}"/>
            </c:ext>
          </c:extLst>
        </c:ser>
        <c:dLbls>
          <c:showLegendKey val="0"/>
          <c:showVal val="0"/>
          <c:showCatName val="0"/>
          <c:showSerName val="0"/>
          <c:showPercent val="0"/>
          <c:showBubbleSize val="0"/>
        </c:dLbls>
        <c:marker val="1"/>
        <c:smooth val="0"/>
        <c:axId val="159965568"/>
        <c:axId val="159967104"/>
      </c:lineChart>
      <c:dateAx>
        <c:axId val="159965568"/>
        <c:scaling>
          <c:orientation val="minMax"/>
        </c:scaling>
        <c:delete val="0"/>
        <c:axPos val="b"/>
        <c:numFmt formatCode="yyyy" sourceLinked="1"/>
        <c:majorTickMark val="out"/>
        <c:minorTickMark val="out"/>
        <c:tickLblPos val="nextTo"/>
        <c:txPr>
          <a:bodyPr rot="0" vert="horz"/>
          <a:lstStyle/>
          <a:p>
            <a:pPr>
              <a:defRPr/>
            </a:pPr>
            <a:endParaRPr lang="en-US"/>
          </a:p>
        </c:txPr>
        <c:crossAx val="159967104"/>
        <c:crosses val="autoZero"/>
        <c:auto val="1"/>
        <c:lblOffset val="100"/>
        <c:baseTimeUnit val="years"/>
        <c:majorUnit val="5"/>
        <c:minorUnit val="5"/>
        <c:minorTimeUnit val="years"/>
      </c:dateAx>
      <c:valAx>
        <c:axId val="159967104"/>
        <c:scaling>
          <c:orientation val="minMax"/>
        </c:scaling>
        <c:delete val="0"/>
        <c:axPos val="l"/>
        <c:majorGridlines>
          <c:spPr>
            <a:ln>
              <a:solidFill>
                <a:sysClr val="window" lastClr="FFFFFF">
                  <a:lumMod val="75000"/>
                </a:sysClr>
              </a:solidFill>
            </a:ln>
          </c:spPr>
        </c:majorGridlines>
        <c:title>
          <c:tx>
            <c:strRef>
              <c:f>'ED2'!$L$6</c:f>
              <c:strCache>
                <c:ptCount val="1"/>
                <c:pt idx="0">
                  <c:v>Smart meters (millions)</c:v>
                </c:pt>
              </c:strCache>
            </c:strRef>
          </c:tx>
          <c:overlay val="0"/>
          <c:txPr>
            <a:bodyPr rot="-5400000" vert="horz"/>
            <a:lstStyle/>
            <a:p>
              <a:pPr>
                <a:defRPr/>
              </a:pPr>
              <a:endParaRPr lang="en-US"/>
            </a:p>
          </c:txPr>
        </c:title>
        <c:numFmt formatCode="0" sourceLinked="0"/>
        <c:majorTickMark val="out"/>
        <c:minorTickMark val="none"/>
        <c:tickLblPos val="nextTo"/>
        <c:crossAx val="159965568"/>
        <c:crosses val="autoZero"/>
        <c:crossBetween val="between"/>
      </c:valAx>
    </c:plotArea>
    <c:legend>
      <c:legendPos val="b"/>
      <c:layout>
        <c:manualLayout>
          <c:xMode val="edge"/>
          <c:yMode val="edge"/>
          <c:x val="3.5212100809490769E-2"/>
          <c:y val="0.87962013839179198"/>
          <c:w val="0.94103353133258194"/>
          <c:h val="0.10219804342638988"/>
        </c:manualLayout>
      </c:layout>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2"/>
          <c:order val="0"/>
          <c:tx>
            <c:strRef>
              <c:f>'ED6'!$L$11</c:f>
              <c:strCache>
                <c:ptCount val="1"/>
                <c:pt idx="0">
                  <c:v>Community Renewables</c:v>
                </c:pt>
              </c:strCache>
            </c:strRef>
          </c:tx>
          <c:spPr>
            <a:ln>
              <a:solidFill>
                <a:srgbClr val="E64097"/>
              </a:solidFill>
            </a:ln>
          </c:spPr>
          <c:marker>
            <c:symbol val="none"/>
          </c:marker>
          <c:cat>
            <c:numRef>
              <c:f>'ED6'!$M$9:$AV$9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'ED6'!$M$11:$AV$11</c:f>
              <c:numCache>
                <c:formatCode>_-* #,##0.0_-;\-* #,##0.0_-;_-* "-"??_-;_-@_-</c:formatCode>
                <c:ptCount val="36"/>
                <c:pt idx="2">
                  <c:v>0.1</c:v>
                </c:pt>
                <c:pt idx="3">
                  <c:v>0.1</c:v>
                </c:pt>
                <c:pt idx="4">
                  <c:v>0.2</c:v>
                </c:pt>
                <c:pt idx="5">
                  <c:v>0.2</c:v>
                </c:pt>
                <c:pt idx="6">
                  <c:v>0.4</c:v>
                </c:pt>
                <c:pt idx="7">
                  <c:v>0.7</c:v>
                </c:pt>
                <c:pt idx="8">
                  <c:v>0.9</c:v>
                </c:pt>
                <c:pt idx="9">
                  <c:v>1.3</c:v>
                </c:pt>
                <c:pt idx="10">
                  <c:v>1.6</c:v>
                </c:pt>
                <c:pt idx="11">
                  <c:v>2.1</c:v>
                </c:pt>
                <c:pt idx="12">
                  <c:v>2.5</c:v>
                </c:pt>
                <c:pt idx="13">
                  <c:v>2.9</c:v>
                </c:pt>
                <c:pt idx="14">
                  <c:v>3.2</c:v>
                </c:pt>
                <c:pt idx="15">
                  <c:v>3.7</c:v>
                </c:pt>
                <c:pt idx="16">
                  <c:v>4.0999999999999996</c:v>
                </c:pt>
                <c:pt idx="17">
                  <c:v>4.5</c:v>
                </c:pt>
                <c:pt idx="18">
                  <c:v>5</c:v>
                </c:pt>
                <c:pt idx="19">
                  <c:v>5.4</c:v>
                </c:pt>
                <c:pt idx="20">
                  <c:v>5.8</c:v>
                </c:pt>
                <c:pt idx="21">
                  <c:v>6.2</c:v>
                </c:pt>
                <c:pt idx="22">
                  <c:v>6.6</c:v>
                </c:pt>
                <c:pt idx="23">
                  <c:v>7.1</c:v>
                </c:pt>
                <c:pt idx="24">
                  <c:v>7.5</c:v>
                </c:pt>
                <c:pt idx="25">
                  <c:v>8.1</c:v>
                </c:pt>
                <c:pt idx="26">
                  <c:v>8.5</c:v>
                </c:pt>
                <c:pt idx="27">
                  <c:v>8.9</c:v>
                </c:pt>
                <c:pt idx="28">
                  <c:v>9.1999999999999993</c:v>
                </c:pt>
                <c:pt idx="29">
                  <c:v>9.6999999999999993</c:v>
                </c:pt>
                <c:pt idx="30">
                  <c:v>10.1</c:v>
                </c:pt>
                <c:pt idx="31">
                  <c:v>10.5</c:v>
                </c:pt>
                <c:pt idx="32">
                  <c:v>10.8</c:v>
                </c:pt>
                <c:pt idx="33">
                  <c:v>11.1</c:v>
                </c:pt>
                <c:pt idx="34">
                  <c:v>11.3</c:v>
                </c:pt>
                <c:pt idx="35">
                  <c:v>11.6</c:v>
                </c:pt>
              </c:numCache>
            </c:numRef>
          </c:val>
          <c:smooth val="0"/>
          <c:extLst xmlns:c16r2="http://schemas.microsoft.com/office/drawing/2015/06/chart">
            <c:ext xmlns:c16="http://schemas.microsoft.com/office/drawing/2014/chart" uri="{C3380CC4-5D6E-409C-BE32-E72D297353CC}">
              <c16:uniqueId val="{00000000-4B8A-4B70-869C-93E7AA425C7A}"/>
            </c:ext>
          </c:extLst>
        </c:ser>
        <c:ser>
          <c:idx val="3"/>
          <c:order val="1"/>
          <c:tx>
            <c:strRef>
              <c:f>'ED6'!$L$12</c:f>
              <c:strCache>
                <c:ptCount val="1"/>
                <c:pt idx="0">
                  <c:v>Two Degrees</c:v>
                </c:pt>
              </c:strCache>
            </c:strRef>
          </c:tx>
          <c:spPr>
            <a:ln>
              <a:solidFill>
                <a:srgbClr val="78A22F"/>
              </a:solidFill>
            </a:ln>
          </c:spPr>
          <c:marker>
            <c:symbol val="none"/>
          </c:marker>
          <c:cat>
            <c:numRef>
              <c:f>'ED6'!$M$9:$AV$9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'ED6'!$M$12:$AV$12</c:f>
              <c:numCache>
                <c:formatCode>_-* #,##0.0_-;\-* #,##0.0_-;_-* "-"??_-;_-@_-</c:formatCode>
                <c:ptCount val="36"/>
                <c:pt idx="2">
                  <c:v>0.1</c:v>
                </c:pt>
                <c:pt idx="3">
                  <c:v>0.1</c:v>
                </c:pt>
                <c:pt idx="4">
                  <c:v>0.2</c:v>
                </c:pt>
                <c:pt idx="5">
                  <c:v>0.2</c:v>
                </c:pt>
                <c:pt idx="6">
                  <c:v>0.4</c:v>
                </c:pt>
                <c:pt idx="7">
                  <c:v>0.7</c:v>
                </c:pt>
                <c:pt idx="8">
                  <c:v>0.9</c:v>
                </c:pt>
                <c:pt idx="9">
                  <c:v>1.2</c:v>
                </c:pt>
                <c:pt idx="10">
                  <c:v>1.4</c:v>
                </c:pt>
                <c:pt idx="11">
                  <c:v>1.8</c:v>
                </c:pt>
                <c:pt idx="12">
                  <c:v>2.1</c:v>
                </c:pt>
                <c:pt idx="13">
                  <c:v>2.4</c:v>
                </c:pt>
                <c:pt idx="14">
                  <c:v>2.7</c:v>
                </c:pt>
                <c:pt idx="15">
                  <c:v>2.9</c:v>
                </c:pt>
                <c:pt idx="16">
                  <c:v>3.1</c:v>
                </c:pt>
                <c:pt idx="17">
                  <c:v>3.3</c:v>
                </c:pt>
                <c:pt idx="18">
                  <c:v>3.4</c:v>
                </c:pt>
                <c:pt idx="19">
                  <c:v>3.6</c:v>
                </c:pt>
                <c:pt idx="20">
                  <c:v>3.8</c:v>
                </c:pt>
                <c:pt idx="21">
                  <c:v>4</c:v>
                </c:pt>
                <c:pt idx="22">
                  <c:v>4.2</c:v>
                </c:pt>
                <c:pt idx="23">
                  <c:v>4.4000000000000004</c:v>
                </c:pt>
                <c:pt idx="24">
                  <c:v>4.5</c:v>
                </c:pt>
                <c:pt idx="25">
                  <c:v>4.7</c:v>
                </c:pt>
                <c:pt idx="26">
                  <c:v>4.7</c:v>
                </c:pt>
                <c:pt idx="27">
                  <c:v>4.9000000000000004</c:v>
                </c:pt>
                <c:pt idx="28">
                  <c:v>5</c:v>
                </c:pt>
                <c:pt idx="29">
                  <c:v>5.0999999999999996</c:v>
                </c:pt>
                <c:pt idx="30">
                  <c:v>5.2</c:v>
                </c:pt>
                <c:pt idx="31">
                  <c:v>5.3</c:v>
                </c:pt>
                <c:pt idx="32">
                  <c:v>5.4</c:v>
                </c:pt>
                <c:pt idx="33">
                  <c:v>5.4</c:v>
                </c:pt>
                <c:pt idx="34">
                  <c:v>5.4</c:v>
                </c:pt>
                <c:pt idx="35">
                  <c:v>5.5</c:v>
                </c:pt>
              </c:numCache>
            </c:numRef>
          </c:val>
          <c:smooth val="0"/>
          <c:extLst xmlns:c16r2="http://schemas.microsoft.com/office/drawing/2015/06/chart">
            <c:ext xmlns:c16="http://schemas.microsoft.com/office/drawing/2014/chart" uri="{C3380CC4-5D6E-409C-BE32-E72D297353CC}">
              <c16:uniqueId val="{00000001-4B8A-4B70-869C-93E7AA425C7A}"/>
            </c:ext>
          </c:extLst>
        </c:ser>
        <c:ser>
          <c:idx val="4"/>
          <c:order val="2"/>
          <c:tx>
            <c:strRef>
              <c:f>'ED6'!$L$13</c:f>
              <c:strCache>
                <c:ptCount val="1"/>
                <c:pt idx="0">
                  <c:v>Steady Progression</c:v>
                </c:pt>
              </c:strCache>
            </c:strRef>
          </c:tx>
          <c:spPr>
            <a:ln>
              <a:solidFill>
                <a:srgbClr val="FFC222"/>
              </a:solidFill>
            </a:ln>
          </c:spPr>
          <c:marker>
            <c:symbol val="none"/>
          </c:marker>
          <c:cat>
            <c:numRef>
              <c:f>'ED6'!$M$9:$AV$9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'ED6'!$M$13:$AV$13</c:f>
              <c:numCache>
                <c:formatCode>_-* #,##0.0_-;\-* #,##0.0_-;_-* "-"??_-;_-@_-</c:formatCode>
                <c:ptCount val="36"/>
                <c:pt idx="2">
                  <c:v>0.1</c:v>
                </c:pt>
                <c:pt idx="3">
                  <c:v>0.1</c:v>
                </c:pt>
                <c:pt idx="4">
                  <c:v>0.1</c:v>
                </c:pt>
                <c:pt idx="5">
                  <c:v>0.2</c:v>
                </c:pt>
                <c:pt idx="6">
                  <c:v>0.2</c:v>
                </c:pt>
                <c:pt idx="7">
                  <c:v>0.2</c:v>
                </c:pt>
                <c:pt idx="8">
                  <c:v>0.2</c:v>
                </c:pt>
                <c:pt idx="9">
                  <c:v>0.3</c:v>
                </c:pt>
                <c:pt idx="10">
                  <c:v>0.3</c:v>
                </c:pt>
                <c:pt idx="11">
                  <c:v>0.4</c:v>
                </c:pt>
                <c:pt idx="12">
                  <c:v>0.4</c:v>
                </c:pt>
                <c:pt idx="13">
                  <c:v>0.5</c:v>
                </c:pt>
                <c:pt idx="14">
                  <c:v>0.6</c:v>
                </c:pt>
                <c:pt idx="15">
                  <c:v>0.7</c:v>
                </c:pt>
                <c:pt idx="16">
                  <c:v>0.7</c:v>
                </c:pt>
                <c:pt idx="17">
                  <c:v>0.8</c:v>
                </c:pt>
                <c:pt idx="18">
                  <c:v>0.8</c:v>
                </c:pt>
                <c:pt idx="19">
                  <c:v>1.1000000000000001</c:v>
                </c:pt>
                <c:pt idx="20">
                  <c:v>1.3</c:v>
                </c:pt>
                <c:pt idx="21">
                  <c:v>1.5</c:v>
                </c:pt>
                <c:pt idx="22">
                  <c:v>1.7</c:v>
                </c:pt>
                <c:pt idx="23">
                  <c:v>1.9</c:v>
                </c:pt>
                <c:pt idx="24">
                  <c:v>2</c:v>
                </c:pt>
                <c:pt idx="25">
                  <c:v>2.2000000000000002</c:v>
                </c:pt>
                <c:pt idx="26">
                  <c:v>2.2999999999999998</c:v>
                </c:pt>
                <c:pt idx="27">
                  <c:v>2.4</c:v>
                </c:pt>
                <c:pt idx="28">
                  <c:v>2.6</c:v>
                </c:pt>
                <c:pt idx="29">
                  <c:v>2.7</c:v>
                </c:pt>
                <c:pt idx="30">
                  <c:v>2.7</c:v>
                </c:pt>
                <c:pt idx="31">
                  <c:v>2.8</c:v>
                </c:pt>
                <c:pt idx="32">
                  <c:v>2.9</c:v>
                </c:pt>
                <c:pt idx="33">
                  <c:v>3</c:v>
                </c:pt>
                <c:pt idx="34">
                  <c:v>3</c:v>
                </c:pt>
                <c:pt idx="35">
                  <c:v>3.1</c:v>
                </c:pt>
              </c:numCache>
            </c:numRef>
          </c:val>
          <c:smooth val="0"/>
          <c:extLst xmlns:c16r2="http://schemas.microsoft.com/office/drawing/2015/06/chart">
            <c:ext xmlns:c16="http://schemas.microsoft.com/office/drawing/2014/chart" uri="{C3380CC4-5D6E-409C-BE32-E72D297353CC}">
              <c16:uniqueId val="{00000002-4B8A-4B70-869C-93E7AA425C7A}"/>
            </c:ext>
          </c:extLst>
        </c:ser>
        <c:ser>
          <c:idx val="0"/>
          <c:order val="3"/>
          <c:tx>
            <c:strRef>
              <c:f>'ED6'!$L$14</c:f>
              <c:strCache>
                <c:ptCount val="1"/>
                <c:pt idx="0">
                  <c:v>Consumer Evolution</c:v>
                </c:pt>
              </c:strCache>
            </c:strRef>
          </c:tx>
          <c:spPr>
            <a:ln>
              <a:solidFill>
                <a:srgbClr val="1D1160"/>
              </a:solidFill>
            </a:ln>
          </c:spPr>
          <c:marker>
            <c:symbol val="none"/>
          </c:marker>
          <c:cat>
            <c:numRef>
              <c:f>'ED6'!$M$9:$AV$9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'ED6'!$M$14:$AV$14</c:f>
              <c:numCache>
                <c:formatCode>_-* #,##0.0_-;\-* #,##0.0_-;_-* "-"??_-;_-@_-</c:formatCode>
                <c:ptCount val="36"/>
                <c:pt idx="2">
                  <c:v>0.1</c:v>
                </c:pt>
                <c:pt idx="3">
                  <c:v>0.1</c:v>
                </c:pt>
                <c:pt idx="4">
                  <c:v>0.2</c:v>
                </c:pt>
                <c:pt idx="5">
                  <c:v>0.2</c:v>
                </c:pt>
                <c:pt idx="6">
                  <c:v>0.2</c:v>
                </c:pt>
                <c:pt idx="7">
                  <c:v>0.3</c:v>
                </c:pt>
                <c:pt idx="8">
                  <c:v>0.3</c:v>
                </c:pt>
                <c:pt idx="9">
                  <c:v>0.3</c:v>
                </c:pt>
                <c:pt idx="10">
                  <c:v>0.5</c:v>
                </c:pt>
                <c:pt idx="11">
                  <c:v>0.8</c:v>
                </c:pt>
                <c:pt idx="12">
                  <c:v>1</c:v>
                </c:pt>
                <c:pt idx="13">
                  <c:v>1.3</c:v>
                </c:pt>
                <c:pt idx="14">
                  <c:v>1.6</c:v>
                </c:pt>
                <c:pt idx="15">
                  <c:v>1.8</c:v>
                </c:pt>
                <c:pt idx="16">
                  <c:v>2</c:v>
                </c:pt>
                <c:pt idx="17">
                  <c:v>2.2000000000000002</c:v>
                </c:pt>
                <c:pt idx="18">
                  <c:v>2.4</c:v>
                </c:pt>
                <c:pt idx="19">
                  <c:v>2.5</c:v>
                </c:pt>
                <c:pt idx="20">
                  <c:v>2.7</c:v>
                </c:pt>
                <c:pt idx="21">
                  <c:v>2.8</c:v>
                </c:pt>
                <c:pt idx="22">
                  <c:v>2.9</c:v>
                </c:pt>
                <c:pt idx="23">
                  <c:v>3.1</c:v>
                </c:pt>
                <c:pt idx="24">
                  <c:v>3.2</c:v>
                </c:pt>
                <c:pt idx="25">
                  <c:v>3.3</c:v>
                </c:pt>
                <c:pt idx="26">
                  <c:v>3.5</c:v>
                </c:pt>
                <c:pt idx="27">
                  <c:v>3.6</c:v>
                </c:pt>
                <c:pt idx="28">
                  <c:v>3.7</c:v>
                </c:pt>
                <c:pt idx="29">
                  <c:v>3.8</c:v>
                </c:pt>
                <c:pt idx="30">
                  <c:v>3.9</c:v>
                </c:pt>
                <c:pt idx="31">
                  <c:v>4</c:v>
                </c:pt>
                <c:pt idx="32">
                  <c:v>4.0999999999999996</c:v>
                </c:pt>
                <c:pt idx="33">
                  <c:v>4.0999999999999996</c:v>
                </c:pt>
                <c:pt idx="34">
                  <c:v>4.2</c:v>
                </c:pt>
                <c:pt idx="35">
                  <c:v>4.3</c:v>
                </c:pt>
              </c:numCache>
            </c:numRef>
          </c:val>
          <c:smooth val="0"/>
          <c:extLst xmlns:c16r2="http://schemas.microsoft.com/office/drawing/2015/06/chart">
            <c:ext xmlns:c16="http://schemas.microsoft.com/office/drawing/2014/chart" uri="{C3380CC4-5D6E-409C-BE32-E72D297353CC}">
              <c16:uniqueId val="{00000003-4B8A-4B70-869C-93E7AA425C7A}"/>
            </c:ext>
          </c:extLst>
        </c:ser>
        <c:ser>
          <c:idx val="1"/>
          <c:order val="4"/>
          <c:tx>
            <c:strRef>
              <c:f>'ED6'!$L$10</c:f>
              <c:strCache>
                <c:ptCount val="1"/>
                <c:pt idx="0">
                  <c:v>History</c:v>
                </c:pt>
              </c:strCache>
            </c:strRef>
          </c:tx>
          <c:spPr>
            <a:ln>
              <a:solidFill>
                <a:sysClr val="windowText" lastClr="000000"/>
              </a:solidFill>
            </a:ln>
          </c:spPr>
          <c:marker>
            <c:symbol val="none"/>
          </c:marker>
          <c:cat>
            <c:numRef>
              <c:f>'ED6'!$M$9:$AV$9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'ED6'!$M$5:$BA$5</c:f>
              <c:numCache>
                <c:formatCode>General</c:formatCode>
                <c:ptCount val="41"/>
              </c:numCache>
            </c:numRef>
          </c:val>
          <c:smooth val="0"/>
          <c:extLst xmlns:c16r2="http://schemas.microsoft.com/office/drawing/2015/06/chart">
            <c:ext xmlns:c16="http://schemas.microsoft.com/office/drawing/2014/chart" uri="{C3380CC4-5D6E-409C-BE32-E72D297353CC}">
              <c16:uniqueId val="{00000004-4B8A-4B70-869C-93E7AA425C7A}"/>
            </c:ext>
          </c:extLst>
        </c:ser>
        <c:dLbls>
          <c:showLegendKey val="0"/>
          <c:showVal val="0"/>
          <c:showCatName val="0"/>
          <c:showSerName val="0"/>
          <c:showPercent val="0"/>
          <c:showBubbleSize val="0"/>
        </c:dLbls>
        <c:marker val="1"/>
        <c:smooth val="0"/>
        <c:axId val="161395840"/>
        <c:axId val="161397376"/>
      </c:lineChart>
      <c:dateAx>
        <c:axId val="161395840"/>
        <c:scaling>
          <c:orientation val="minMax"/>
        </c:scaling>
        <c:delete val="0"/>
        <c:axPos val="b"/>
        <c:numFmt formatCode="yyyy" sourceLinked="1"/>
        <c:majorTickMark val="out"/>
        <c:minorTickMark val="out"/>
        <c:tickLblPos val="nextTo"/>
        <c:txPr>
          <a:bodyPr rot="0" vert="horz"/>
          <a:lstStyle/>
          <a:p>
            <a:pPr>
              <a:defRPr/>
            </a:pPr>
            <a:endParaRPr lang="en-US"/>
          </a:p>
        </c:txPr>
        <c:crossAx val="161397376"/>
        <c:crosses val="autoZero"/>
        <c:auto val="1"/>
        <c:lblOffset val="100"/>
        <c:baseTimeUnit val="years"/>
        <c:majorUnit val="5"/>
        <c:minorUnit val="5"/>
        <c:minorTimeUnit val="years"/>
      </c:dateAx>
      <c:valAx>
        <c:axId val="161397376"/>
        <c:scaling>
          <c:orientation val="minMax"/>
        </c:scaling>
        <c:delete val="0"/>
        <c:axPos val="l"/>
        <c:majorGridlines>
          <c:spPr>
            <a:ln>
              <a:solidFill>
                <a:sysClr val="window" lastClr="FFFFFF">
                  <a:lumMod val="75000"/>
                </a:sysClr>
              </a:solidFill>
            </a:ln>
          </c:spPr>
        </c:majorGridlines>
        <c:title>
          <c:tx>
            <c:strRef>
              <c:f>'ED6'!$L$8</c:f>
              <c:strCache>
                <c:ptCount val="1"/>
                <c:pt idx="0">
                  <c:v>Heat Pump Peak Demand (GW)</c:v>
                </c:pt>
              </c:strCache>
            </c:strRef>
          </c:tx>
          <c:overlay val="0"/>
          <c:txPr>
            <a:bodyPr rot="-5400000" vert="horz"/>
            <a:lstStyle/>
            <a:p>
              <a:pPr>
                <a:defRPr/>
              </a:pPr>
              <a:endParaRPr lang="en-US"/>
            </a:p>
          </c:txPr>
        </c:title>
        <c:numFmt formatCode="0" sourceLinked="0"/>
        <c:majorTickMark val="out"/>
        <c:minorTickMark val="none"/>
        <c:tickLblPos val="nextTo"/>
        <c:crossAx val="161395840"/>
        <c:crosses val="autoZero"/>
        <c:crossBetween val="between"/>
      </c:valAx>
    </c:plotArea>
    <c:legend>
      <c:legendPos val="b"/>
      <c:overlay val="0"/>
    </c:legend>
    <c:plotVisOnly val="1"/>
    <c:dispBlanksAs val="gap"/>
    <c:showDLblsOverMax val="0"/>
  </c:chart>
  <c:spPr>
    <a:ln>
      <a:noFill/>
    </a:ln>
  </c:spPr>
  <c:txPr>
    <a:bodyPr/>
    <a:lstStyle/>
    <a:p>
      <a:pPr>
        <a:defRPr sz="1100">
          <a:latin typeface="+mn-lt"/>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2"/>
          <c:order val="0"/>
          <c:tx>
            <c:strRef>
              <c:f>'ED6'!$L$22</c:f>
              <c:strCache>
                <c:ptCount val="1"/>
                <c:pt idx="0">
                  <c:v>History</c:v>
                </c:pt>
              </c:strCache>
            </c:strRef>
          </c:tx>
          <c:spPr>
            <a:ln>
              <a:solidFill>
                <a:sysClr val="windowText" lastClr="000000"/>
              </a:solidFill>
            </a:ln>
          </c:spPr>
          <c:marker>
            <c:symbol val="none"/>
          </c:marker>
          <c:cat>
            <c:numRef>
              <c:f>'ED6'!$M$21:$AV$21</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'ED6'!$M$22:$AV$22</c:f>
              <c:numCache>
                <c:formatCode>_-* #,##0.0_-;\-* #,##0.0_-;_-* "-"??_-;_-@_-</c:formatCode>
                <c:ptCount val="36"/>
              </c:numCache>
            </c:numRef>
          </c:val>
          <c:smooth val="0"/>
          <c:extLst xmlns:c16r2="http://schemas.microsoft.com/office/drawing/2015/06/chart">
            <c:ext xmlns:c16="http://schemas.microsoft.com/office/drawing/2014/chart" uri="{C3380CC4-5D6E-409C-BE32-E72D297353CC}">
              <c16:uniqueId val="{00000000-4B8A-4B70-869C-93E7AA425C7A}"/>
            </c:ext>
          </c:extLst>
        </c:ser>
        <c:ser>
          <c:idx val="3"/>
          <c:order val="1"/>
          <c:tx>
            <c:strRef>
              <c:f>'ED6'!$L$23</c:f>
              <c:strCache>
                <c:ptCount val="1"/>
                <c:pt idx="0">
                  <c:v>Community Renewables</c:v>
                </c:pt>
              </c:strCache>
            </c:strRef>
          </c:tx>
          <c:spPr>
            <a:ln>
              <a:solidFill>
                <a:srgbClr val="E64097"/>
              </a:solidFill>
            </a:ln>
          </c:spPr>
          <c:marker>
            <c:symbol val="none"/>
          </c:marker>
          <c:cat>
            <c:numRef>
              <c:f>'ED6'!$M$21:$AV$21</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'ED6'!$M$23:$AV$23</c:f>
              <c:numCache>
                <c:formatCode>_-* #,##0.0_-;\-* #,##0.0_-;_-* "-"??_-;_-@_-</c:formatCode>
                <c:ptCount val="36"/>
                <c:pt idx="2">
                  <c:v>0.214</c:v>
                </c:pt>
                <c:pt idx="3">
                  <c:v>0.37</c:v>
                </c:pt>
                <c:pt idx="4">
                  <c:v>0.53</c:v>
                </c:pt>
                <c:pt idx="5">
                  <c:v>0.72699999999999998</c:v>
                </c:pt>
                <c:pt idx="6">
                  <c:v>1.373</c:v>
                </c:pt>
                <c:pt idx="7">
                  <c:v>2.3029999999999999</c:v>
                </c:pt>
                <c:pt idx="8">
                  <c:v>3.141</c:v>
                </c:pt>
                <c:pt idx="9">
                  <c:v>4.3090000000000002</c:v>
                </c:pt>
                <c:pt idx="10">
                  <c:v>5.444</c:v>
                </c:pt>
                <c:pt idx="11">
                  <c:v>7.0350000000000001</c:v>
                </c:pt>
                <c:pt idx="12">
                  <c:v>8.484</c:v>
                </c:pt>
                <c:pt idx="13">
                  <c:v>9.7360000000000007</c:v>
                </c:pt>
                <c:pt idx="14">
                  <c:v>11.148</c:v>
                </c:pt>
                <c:pt idx="15">
                  <c:v>12.834</c:v>
                </c:pt>
                <c:pt idx="16">
                  <c:v>14.491</c:v>
                </c:pt>
                <c:pt idx="17">
                  <c:v>15.965</c:v>
                </c:pt>
                <c:pt idx="18">
                  <c:v>17.683</c:v>
                </c:pt>
                <c:pt idx="19">
                  <c:v>19.215</c:v>
                </c:pt>
                <c:pt idx="20">
                  <c:v>20.690999999999999</c:v>
                </c:pt>
                <c:pt idx="21">
                  <c:v>22.16</c:v>
                </c:pt>
                <c:pt idx="22">
                  <c:v>23.788</c:v>
                </c:pt>
                <c:pt idx="23">
                  <c:v>25.434000000000001</c:v>
                </c:pt>
                <c:pt idx="24">
                  <c:v>27.074000000000002</c:v>
                </c:pt>
                <c:pt idx="25">
                  <c:v>29.163</c:v>
                </c:pt>
                <c:pt idx="26">
                  <c:v>30.885999999999999</c:v>
                </c:pt>
                <c:pt idx="27">
                  <c:v>32.433</c:v>
                </c:pt>
                <c:pt idx="28">
                  <c:v>33.677</c:v>
                </c:pt>
                <c:pt idx="29">
                  <c:v>35.451999999999998</c:v>
                </c:pt>
                <c:pt idx="30">
                  <c:v>36.947000000000003</c:v>
                </c:pt>
                <c:pt idx="31">
                  <c:v>38.156999999999996</c:v>
                </c:pt>
                <c:pt idx="32">
                  <c:v>39.508000000000003</c:v>
                </c:pt>
                <c:pt idx="33">
                  <c:v>40.552999999999997</c:v>
                </c:pt>
                <c:pt idx="34">
                  <c:v>41.344000000000001</c:v>
                </c:pt>
                <c:pt idx="35">
                  <c:v>42.325000000000003</c:v>
                </c:pt>
              </c:numCache>
            </c:numRef>
          </c:val>
          <c:smooth val="0"/>
          <c:extLst xmlns:c16r2="http://schemas.microsoft.com/office/drawing/2015/06/chart">
            <c:ext xmlns:c16="http://schemas.microsoft.com/office/drawing/2014/chart" uri="{C3380CC4-5D6E-409C-BE32-E72D297353CC}">
              <c16:uniqueId val="{00000001-4B8A-4B70-869C-93E7AA425C7A}"/>
            </c:ext>
          </c:extLst>
        </c:ser>
        <c:ser>
          <c:idx val="4"/>
          <c:order val="2"/>
          <c:tx>
            <c:strRef>
              <c:f>'ED6'!$L$24</c:f>
              <c:strCache>
                <c:ptCount val="1"/>
                <c:pt idx="0">
                  <c:v>Two Degrees</c:v>
                </c:pt>
              </c:strCache>
            </c:strRef>
          </c:tx>
          <c:spPr>
            <a:ln>
              <a:solidFill>
                <a:srgbClr val="78A22F"/>
              </a:solidFill>
            </a:ln>
          </c:spPr>
          <c:marker>
            <c:symbol val="none"/>
          </c:marker>
          <c:cat>
            <c:numRef>
              <c:f>'ED6'!$M$21:$AV$21</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'ED6'!$M$24:$AV$24</c:f>
              <c:numCache>
                <c:formatCode>_-* #,##0.0_-;\-* #,##0.0_-;_-* "-"??_-;_-@_-</c:formatCode>
                <c:ptCount val="36"/>
                <c:pt idx="2">
                  <c:v>0.214</c:v>
                </c:pt>
                <c:pt idx="3">
                  <c:v>0.37</c:v>
                </c:pt>
                <c:pt idx="4">
                  <c:v>0.53</c:v>
                </c:pt>
                <c:pt idx="5">
                  <c:v>0.74099999999999999</c:v>
                </c:pt>
                <c:pt idx="6">
                  <c:v>1.4039999999999999</c:v>
                </c:pt>
                <c:pt idx="7">
                  <c:v>2.2330000000000001</c:v>
                </c:pt>
                <c:pt idx="8">
                  <c:v>2.9820000000000002</c:v>
                </c:pt>
                <c:pt idx="9">
                  <c:v>3.8530000000000002</c:v>
                </c:pt>
                <c:pt idx="10">
                  <c:v>4.6630000000000003</c:v>
                </c:pt>
                <c:pt idx="11">
                  <c:v>5.8760000000000003</c:v>
                </c:pt>
                <c:pt idx="12">
                  <c:v>6.9550000000000001</c:v>
                </c:pt>
                <c:pt idx="13">
                  <c:v>8.1470000000000002</c:v>
                </c:pt>
                <c:pt idx="14">
                  <c:v>9.1489999999999991</c:v>
                </c:pt>
                <c:pt idx="15">
                  <c:v>10.106999999999999</c:v>
                </c:pt>
                <c:pt idx="16">
                  <c:v>11.007</c:v>
                </c:pt>
                <c:pt idx="17">
                  <c:v>11.775</c:v>
                </c:pt>
                <c:pt idx="18">
                  <c:v>12.38</c:v>
                </c:pt>
                <c:pt idx="19">
                  <c:v>13.17</c:v>
                </c:pt>
                <c:pt idx="20">
                  <c:v>13.891999999999999</c:v>
                </c:pt>
                <c:pt idx="21">
                  <c:v>14.933999999999999</c:v>
                </c:pt>
                <c:pt idx="22">
                  <c:v>15.734999999999999</c:v>
                </c:pt>
                <c:pt idx="23">
                  <c:v>16.550999999999998</c:v>
                </c:pt>
                <c:pt idx="24">
                  <c:v>17.259</c:v>
                </c:pt>
                <c:pt idx="25">
                  <c:v>17.89</c:v>
                </c:pt>
                <c:pt idx="26">
                  <c:v>18.335999999999999</c:v>
                </c:pt>
                <c:pt idx="27">
                  <c:v>18.837</c:v>
                </c:pt>
                <c:pt idx="28">
                  <c:v>19.388000000000002</c:v>
                </c:pt>
                <c:pt idx="29">
                  <c:v>19.997</c:v>
                </c:pt>
                <c:pt idx="30">
                  <c:v>20.419</c:v>
                </c:pt>
                <c:pt idx="31">
                  <c:v>20.684999999999999</c:v>
                </c:pt>
                <c:pt idx="32">
                  <c:v>21.013000000000002</c:v>
                </c:pt>
                <c:pt idx="33">
                  <c:v>21.228999999999999</c:v>
                </c:pt>
                <c:pt idx="34">
                  <c:v>21.398</c:v>
                </c:pt>
                <c:pt idx="35">
                  <c:v>21.558</c:v>
                </c:pt>
              </c:numCache>
            </c:numRef>
          </c:val>
          <c:smooth val="0"/>
          <c:extLst xmlns:c16r2="http://schemas.microsoft.com/office/drawing/2015/06/chart">
            <c:ext xmlns:c16="http://schemas.microsoft.com/office/drawing/2014/chart" uri="{C3380CC4-5D6E-409C-BE32-E72D297353CC}">
              <c16:uniqueId val="{00000002-4B8A-4B70-869C-93E7AA425C7A}"/>
            </c:ext>
          </c:extLst>
        </c:ser>
        <c:ser>
          <c:idx val="0"/>
          <c:order val="3"/>
          <c:tx>
            <c:strRef>
              <c:f>'ED6'!$L$25</c:f>
              <c:strCache>
                <c:ptCount val="1"/>
                <c:pt idx="0">
                  <c:v>Steady Progression</c:v>
                </c:pt>
              </c:strCache>
            </c:strRef>
          </c:tx>
          <c:spPr>
            <a:ln>
              <a:solidFill>
                <a:srgbClr val="FFC222"/>
              </a:solidFill>
            </a:ln>
          </c:spPr>
          <c:marker>
            <c:symbol val="none"/>
          </c:marker>
          <c:cat>
            <c:numRef>
              <c:f>'ED6'!$M$21:$AV$21</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'ED6'!$M$25:$AV$25</c:f>
              <c:numCache>
                <c:formatCode>_-* #,##0.0_-;\-* #,##0.0_-;_-* "-"??_-;_-@_-</c:formatCode>
                <c:ptCount val="36"/>
                <c:pt idx="2">
                  <c:v>0.214</c:v>
                </c:pt>
                <c:pt idx="3">
                  <c:v>0.317</c:v>
                </c:pt>
                <c:pt idx="4">
                  <c:v>0.41599999999999998</c:v>
                </c:pt>
                <c:pt idx="5">
                  <c:v>0.5</c:v>
                </c:pt>
                <c:pt idx="6">
                  <c:v>0.61899999999999999</c:v>
                </c:pt>
                <c:pt idx="7">
                  <c:v>0.70299999999999996</c:v>
                </c:pt>
                <c:pt idx="8">
                  <c:v>0.78300000000000003</c:v>
                </c:pt>
                <c:pt idx="9">
                  <c:v>0.87</c:v>
                </c:pt>
                <c:pt idx="10">
                  <c:v>1.002</c:v>
                </c:pt>
                <c:pt idx="11">
                  <c:v>1.2589999999999999</c:v>
                </c:pt>
                <c:pt idx="12">
                  <c:v>1.5129999999999999</c:v>
                </c:pt>
                <c:pt idx="13">
                  <c:v>1.821</c:v>
                </c:pt>
                <c:pt idx="14">
                  <c:v>2.089</c:v>
                </c:pt>
                <c:pt idx="15">
                  <c:v>2.3319999999999999</c:v>
                </c:pt>
                <c:pt idx="16">
                  <c:v>2.5430000000000001</c:v>
                </c:pt>
                <c:pt idx="17">
                  <c:v>2.7269999999999999</c:v>
                </c:pt>
                <c:pt idx="18">
                  <c:v>2.9689999999999999</c:v>
                </c:pt>
                <c:pt idx="19">
                  <c:v>3.782</c:v>
                </c:pt>
                <c:pt idx="20">
                  <c:v>4.4960000000000004</c:v>
                </c:pt>
                <c:pt idx="21">
                  <c:v>5.1559999999999997</c:v>
                </c:pt>
                <c:pt idx="22">
                  <c:v>5.76</c:v>
                </c:pt>
                <c:pt idx="23">
                  <c:v>6.7229999999999999</c:v>
                </c:pt>
                <c:pt idx="24">
                  <c:v>7.4859999999999998</c:v>
                </c:pt>
                <c:pt idx="25">
                  <c:v>8.2420000000000009</c:v>
                </c:pt>
                <c:pt idx="26">
                  <c:v>8.9139999999999997</c:v>
                </c:pt>
                <c:pt idx="27">
                  <c:v>9.51</c:v>
                </c:pt>
                <c:pt idx="28">
                  <c:v>10.034000000000001</c:v>
                </c:pt>
                <c:pt idx="29">
                  <c:v>10.529</c:v>
                </c:pt>
                <c:pt idx="30">
                  <c:v>10.97</c:v>
                </c:pt>
                <c:pt idx="31">
                  <c:v>11.366</c:v>
                </c:pt>
                <c:pt idx="32">
                  <c:v>11.724</c:v>
                </c:pt>
                <c:pt idx="33">
                  <c:v>12.044</c:v>
                </c:pt>
                <c:pt idx="34">
                  <c:v>12.33</c:v>
                </c:pt>
                <c:pt idx="35">
                  <c:v>12.595000000000001</c:v>
                </c:pt>
              </c:numCache>
            </c:numRef>
          </c:val>
          <c:smooth val="0"/>
          <c:extLst xmlns:c16r2="http://schemas.microsoft.com/office/drawing/2015/06/chart">
            <c:ext xmlns:c16="http://schemas.microsoft.com/office/drawing/2014/chart" uri="{C3380CC4-5D6E-409C-BE32-E72D297353CC}">
              <c16:uniqueId val="{00000003-4B8A-4B70-869C-93E7AA425C7A}"/>
            </c:ext>
          </c:extLst>
        </c:ser>
        <c:ser>
          <c:idx val="1"/>
          <c:order val="4"/>
          <c:tx>
            <c:strRef>
              <c:f>'ED6'!$L$26</c:f>
              <c:strCache>
                <c:ptCount val="1"/>
                <c:pt idx="0">
                  <c:v>Consumer Evolution</c:v>
                </c:pt>
              </c:strCache>
            </c:strRef>
          </c:tx>
          <c:spPr>
            <a:ln>
              <a:solidFill>
                <a:srgbClr val="1D1160"/>
              </a:solidFill>
            </a:ln>
          </c:spPr>
          <c:marker>
            <c:symbol val="none"/>
          </c:marker>
          <c:cat>
            <c:numRef>
              <c:f>'ED6'!$M$21:$AV$21</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'ED6'!$M$26:$AV$26</c:f>
              <c:numCache>
                <c:formatCode>_-* #,##0.0_-;\-* #,##0.0_-;_-* "-"??_-;_-@_-</c:formatCode>
                <c:ptCount val="36"/>
                <c:pt idx="2">
                  <c:v>0.214</c:v>
                </c:pt>
                <c:pt idx="3">
                  <c:v>0.316</c:v>
                </c:pt>
                <c:pt idx="4">
                  <c:v>0.47099999999999997</c:v>
                </c:pt>
                <c:pt idx="5">
                  <c:v>0.60399999999999998</c:v>
                </c:pt>
                <c:pt idx="6">
                  <c:v>0.72</c:v>
                </c:pt>
                <c:pt idx="7">
                  <c:v>0.85799999999999998</c:v>
                </c:pt>
                <c:pt idx="8">
                  <c:v>0.98799999999999999</c:v>
                </c:pt>
                <c:pt idx="9">
                  <c:v>1.127</c:v>
                </c:pt>
                <c:pt idx="10">
                  <c:v>1.6279999999999999</c:v>
                </c:pt>
                <c:pt idx="11">
                  <c:v>2.504</c:v>
                </c:pt>
                <c:pt idx="12">
                  <c:v>3.3769999999999998</c:v>
                </c:pt>
                <c:pt idx="13">
                  <c:v>4.3630000000000004</c:v>
                </c:pt>
                <c:pt idx="14">
                  <c:v>5.2380000000000004</c:v>
                </c:pt>
                <c:pt idx="15">
                  <c:v>6.03</c:v>
                </c:pt>
                <c:pt idx="16">
                  <c:v>6.7279999999999998</c:v>
                </c:pt>
                <c:pt idx="17">
                  <c:v>7.35</c:v>
                </c:pt>
                <c:pt idx="18">
                  <c:v>7.9160000000000004</c:v>
                </c:pt>
                <c:pt idx="19">
                  <c:v>8.4879999999999995</c:v>
                </c:pt>
                <c:pt idx="20">
                  <c:v>8.9580000000000002</c:v>
                </c:pt>
                <c:pt idx="21">
                  <c:v>9.6509999999999998</c:v>
                </c:pt>
                <c:pt idx="22">
                  <c:v>10.396000000000001</c:v>
                </c:pt>
                <c:pt idx="23">
                  <c:v>11.263999999999999</c:v>
                </c:pt>
                <c:pt idx="24">
                  <c:v>11.852</c:v>
                </c:pt>
                <c:pt idx="25">
                  <c:v>12.516</c:v>
                </c:pt>
                <c:pt idx="26">
                  <c:v>13.093</c:v>
                </c:pt>
                <c:pt idx="27">
                  <c:v>13.641</c:v>
                </c:pt>
                <c:pt idx="28">
                  <c:v>14.137</c:v>
                </c:pt>
                <c:pt idx="29">
                  <c:v>14.686999999999999</c:v>
                </c:pt>
                <c:pt idx="30">
                  <c:v>15.167999999999999</c:v>
                </c:pt>
                <c:pt idx="31">
                  <c:v>15.731999999999999</c:v>
                </c:pt>
                <c:pt idx="32">
                  <c:v>16.245999999999999</c:v>
                </c:pt>
                <c:pt idx="33">
                  <c:v>16.760000000000002</c:v>
                </c:pt>
                <c:pt idx="34">
                  <c:v>17.321999999999999</c:v>
                </c:pt>
                <c:pt idx="35">
                  <c:v>17.847999999999999</c:v>
                </c:pt>
              </c:numCache>
            </c:numRef>
          </c:val>
          <c:smooth val="0"/>
          <c:extLst xmlns:c16r2="http://schemas.microsoft.com/office/drawing/2015/06/chart">
            <c:ext xmlns:c16="http://schemas.microsoft.com/office/drawing/2014/chart" uri="{C3380CC4-5D6E-409C-BE32-E72D297353CC}">
              <c16:uniqueId val="{00000004-4B8A-4B70-869C-93E7AA425C7A}"/>
            </c:ext>
          </c:extLst>
        </c:ser>
        <c:dLbls>
          <c:showLegendKey val="0"/>
          <c:showVal val="0"/>
          <c:showCatName val="0"/>
          <c:showSerName val="0"/>
          <c:showPercent val="0"/>
          <c:showBubbleSize val="0"/>
        </c:dLbls>
        <c:marker val="1"/>
        <c:smooth val="0"/>
        <c:axId val="161464320"/>
        <c:axId val="161465856"/>
      </c:lineChart>
      <c:dateAx>
        <c:axId val="161464320"/>
        <c:scaling>
          <c:orientation val="minMax"/>
        </c:scaling>
        <c:delete val="0"/>
        <c:axPos val="b"/>
        <c:numFmt formatCode="yyyy" sourceLinked="1"/>
        <c:majorTickMark val="out"/>
        <c:minorTickMark val="out"/>
        <c:tickLblPos val="nextTo"/>
        <c:txPr>
          <a:bodyPr rot="0" vert="horz"/>
          <a:lstStyle/>
          <a:p>
            <a:pPr>
              <a:defRPr/>
            </a:pPr>
            <a:endParaRPr lang="en-US"/>
          </a:p>
        </c:txPr>
        <c:crossAx val="161465856"/>
        <c:crosses val="autoZero"/>
        <c:auto val="1"/>
        <c:lblOffset val="100"/>
        <c:baseTimeUnit val="years"/>
        <c:majorUnit val="5"/>
        <c:minorUnit val="5"/>
        <c:minorTimeUnit val="years"/>
      </c:dateAx>
      <c:valAx>
        <c:axId val="161465856"/>
        <c:scaling>
          <c:orientation val="minMax"/>
          <c:max val="50"/>
        </c:scaling>
        <c:delete val="0"/>
        <c:axPos val="l"/>
        <c:majorGridlines>
          <c:spPr>
            <a:ln>
              <a:solidFill>
                <a:sysClr val="window" lastClr="FFFFFF">
                  <a:lumMod val="75000"/>
                </a:sysClr>
              </a:solidFill>
            </a:ln>
          </c:spPr>
        </c:majorGridlines>
        <c:title>
          <c:tx>
            <c:strRef>
              <c:f>'ED6'!$L$20</c:f>
              <c:strCache>
                <c:ptCount val="1"/>
                <c:pt idx="0">
                  <c:v>Heat Pump Annual Demand (TWh)</c:v>
                </c:pt>
              </c:strCache>
            </c:strRef>
          </c:tx>
          <c:overlay val="0"/>
          <c:txPr>
            <a:bodyPr rot="-5400000" vert="horz"/>
            <a:lstStyle/>
            <a:p>
              <a:pPr>
                <a:defRPr/>
              </a:pPr>
              <a:endParaRPr lang="en-US"/>
            </a:p>
          </c:txPr>
        </c:title>
        <c:numFmt formatCode="0" sourceLinked="0"/>
        <c:majorTickMark val="out"/>
        <c:minorTickMark val="none"/>
        <c:tickLblPos val="nextTo"/>
        <c:crossAx val="161464320"/>
        <c:crosses val="autoZero"/>
        <c:crossBetween val="between"/>
        <c:majorUnit val="10"/>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2"/>
          <c:order val="0"/>
          <c:tx>
            <c:strRef>
              <c:f>'ED6'!$L$30</c:f>
              <c:strCache>
                <c:ptCount val="1"/>
                <c:pt idx="0">
                  <c:v>History</c:v>
                </c:pt>
              </c:strCache>
            </c:strRef>
          </c:tx>
          <c:spPr>
            <a:ln>
              <a:solidFill>
                <a:sysClr val="windowText" lastClr="000000"/>
              </a:solidFill>
            </a:ln>
          </c:spPr>
          <c:marker>
            <c:symbol val="none"/>
          </c:marker>
          <c:cat>
            <c:numRef>
              <c:f>'ED6'!$M$29:$AV$29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'ED6'!$M$30:$AV$30</c:f>
              <c:numCache>
                <c:formatCode>_-* #,##0.0_-;\-* #,##0.0_-;_-* "-"??_-;_-@_-</c:formatCode>
                <c:ptCount val="36"/>
              </c:numCache>
            </c:numRef>
          </c:val>
          <c:smooth val="0"/>
          <c:extLst xmlns:c16r2="http://schemas.microsoft.com/office/drawing/2015/06/chart">
            <c:ext xmlns:c16="http://schemas.microsoft.com/office/drawing/2014/chart" uri="{C3380CC4-5D6E-409C-BE32-E72D297353CC}">
              <c16:uniqueId val="{00000000-4B8A-4B70-869C-93E7AA425C7A}"/>
            </c:ext>
          </c:extLst>
        </c:ser>
        <c:ser>
          <c:idx val="3"/>
          <c:order val="1"/>
          <c:tx>
            <c:strRef>
              <c:f>'ED6'!$L$31</c:f>
              <c:strCache>
                <c:ptCount val="1"/>
                <c:pt idx="0">
                  <c:v>Community Renewables</c:v>
                </c:pt>
              </c:strCache>
            </c:strRef>
          </c:tx>
          <c:spPr>
            <a:ln>
              <a:solidFill>
                <a:srgbClr val="E64097"/>
              </a:solidFill>
            </a:ln>
          </c:spPr>
          <c:marker>
            <c:symbol val="none"/>
          </c:marker>
          <c:cat>
            <c:numRef>
              <c:f>'ED6'!$M$29:$AV$29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'ED6'!$M$31:$AV$31</c:f>
              <c:numCache>
                <c:formatCode>_-* #,##0.0_-;\-* #,##0.0_-;_-* "-"??_-;_-@_-</c:formatCode>
                <c:ptCount val="36"/>
                <c:pt idx="2">
                  <c:v>7.0000000000000001E-3</c:v>
                </c:pt>
                <c:pt idx="3">
                  <c:v>1.2999999999999999E-2</c:v>
                </c:pt>
                <c:pt idx="4">
                  <c:v>1.7999999999999999E-2</c:v>
                </c:pt>
                <c:pt idx="5">
                  <c:v>2.5000000000000001E-2</c:v>
                </c:pt>
                <c:pt idx="6">
                  <c:v>4.7E-2</c:v>
                </c:pt>
                <c:pt idx="7">
                  <c:v>0.08</c:v>
                </c:pt>
                <c:pt idx="8">
                  <c:v>0.109</c:v>
                </c:pt>
                <c:pt idx="9">
                  <c:v>0.14899999999999999</c:v>
                </c:pt>
                <c:pt idx="10">
                  <c:v>0.188</c:v>
                </c:pt>
                <c:pt idx="11">
                  <c:v>0.24299999999999999</c:v>
                </c:pt>
                <c:pt idx="12">
                  <c:v>0.29299999999999998</c:v>
                </c:pt>
                <c:pt idx="13">
                  <c:v>0.33600000000000002</c:v>
                </c:pt>
                <c:pt idx="14">
                  <c:v>0.38500000000000001</c:v>
                </c:pt>
                <c:pt idx="15">
                  <c:v>0.44400000000000001</c:v>
                </c:pt>
                <c:pt idx="16">
                  <c:v>0.501</c:v>
                </c:pt>
                <c:pt idx="17">
                  <c:v>0.55200000000000005</c:v>
                </c:pt>
                <c:pt idx="18">
                  <c:v>0.61099999999999999</c:v>
                </c:pt>
                <c:pt idx="19">
                  <c:v>0.66400000000000003</c:v>
                </c:pt>
                <c:pt idx="20">
                  <c:v>0.71499999999999997</c:v>
                </c:pt>
                <c:pt idx="21">
                  <c:v>0.76600000000000001</c:v>
                </c:pt>
                <c:pt idx="22">
                  <c:v>0.82199999999999995</c:v>
                </c:pt>
                <c:pt idx="23">
                  <c:v>0.879</c:v>
                </c:pt>
                <c:pt idx="24">
                  <c:v>0.93600000000000005</c:v>
                </c:pt>
                <c:pt idx="25">
                  <c:v>1.008</c:v>
                </c:pt>
                <c:pt idx="26">
                  <c:v>1.0669999999999999</c:v>
                </c:pt>
                <c:pt idx="27">
                  <c:v>1.121</c:v>
                </c:pt>
                <c:pt idx="28">
                  <c:v>1.1639999999999999</c:v>
                </c:pt>
                <c:pt idx="29">
                  <c:v>1.2250000000000001</c:v>
                </c:pt>
                <c:pt idx="30">
                  <c:v>1.2769999999999999</c:v>
                </c:pt>
                <c:pt idx="31">
                  <c:v>1.319</c:v>
                </c:pt>
                <c:pt idx="32">
                  <c:v>1.365</c:v>
                </c:pt>
                <c:pt idx="33">
                  <c:v>1.401</c:v>
                </c:pt>
                <c:pt idx="34">
                  <c:v>1.429</c:v>
                </c:pt>
                <c:pt idx="35">
                  <c:v>1.4630000000000001</c:v>
                </c:pt>
              </c:numCache>
            </c:numRef>
          </c:val>
          <c:smooth val="0"/>
          <c:extLst xmlns:c16r2="http://schemas.microsoft.com/office/drawing/2015/06/chart">
            <c:ext xmlns:c16="http://schemas.microsoft.com/office/drawing/2014/chart" uri="{C3380CC4-5D6E-409C-BE32-E72D297353CC}">
              <c16:uniqueId val="{00000001-4B8A-4B70-869C-93E7AA425C7A}"/>
            </c:ext>
          </c:extLst>
        </c:ser>
        <c:ser>
          <c:idx val="4"/>
          <c:order val="2"/>
          <c:tx>
            <c:strRef>
              <c:f>'ED6'!$L$32</c:f>
              <c:strCache>
                <c:ptCount val="1"/>
                <c:pt idx="0">
                  <c:v>Two Degrees</c:v>
                </c:pt>
              </c:strCache>
            </c:strRef>
          </c:tx>
          <c:spPr>
            <a:ln>
              <a:solidFill>
                <a:srgbClr val="78A22F"/>
              </a:solidFill>
            </a:ln>
          </c:spPr>
          <c:marker>
            <c:symbol val="none"/>
          </c:marker>
          <c:cat>
            <c:numRef>
              <c:f>'ED6'!$M$29:$AV$29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'ED6'!$M$32:$AV$32</c:f>
              <c:numCache>
                <c:formatCode>_-* #,##0.0_-;\-* #,##0.0_-;_-* "-"??_-;_-@_-</c:formatCode>
                <c:ptCount val="36"/>
                <c:pt idx="2">
                  <c:v>7.0000000000000001E-3</c:v>
                </c:pt>
                <c:pt idx="3">
                  <c:v>1.2999999999999999E-2</c:v>
                </c:pt>
                <c:pt idx="4">
                  <c:v>1.7999999999999999E-2</c:v>
                </c:pt>
                <c:pt idx="5">
                  <c:v>2.5999999999999999E-2</c:v>
                </c:pt>
                <c:pt idx="6">
                  <c:v>4.9000000000000002E-2</c:v>
                </c:pt>
                <c:pt idx="7">
                  <c:v>7.6999999999999999E-2</c:v>
                </c:pt>
                <c:pt idx="8">
                  <c:v>0.10299999999999999</c:v>
                </c:pt>
                <c:pt idx="9">
                  <c:v>0.13300000000000001</c:v>
                </c:pt>
                <c:pt idx="10">
                  <c:v>0.161</c:v>
                </c:pt>
                <c:pt idx="11">
                  <c:v>0.20300000000000001</c:v>
                </c:pt>
                <c:pt idx="12">
                  <c:v>0.24</c:v>
                </c:pt>
                <c:pt idx="13">
                  <c:v>0.28199999999999997</c:v>
                </c:pt>
                <c:pt idx="14">
                  <c:v>0.316</c:v>
                </c:pt>
                <c:pt idx="15">
                  <c:v>0.34899999999999998</c:v>
                </c:pt>
                <c:pt idx="16">
                  <c:v>0.38</c:v>
                </c:pt>
                <c:pt idx="17">
                  <c:v>0.40699999999999997</c:v>
                </c:pt>
                <c:pt idx="18">
                  <c:v>0.42799999999999999</c:v>
                </c:pt>
                <c:pt idx="19">
                  <c:v>0.45500000000000002</c:v>
                </c:pt>
                <c:pt idx="20">
                  <c:v>0.48</c:v>
                </c:pt>
                <c:pt idx="21">
                  <c:v>0.51600000000000001</c:v>
                </c:pt>
                <c:pt idx="22">
                  <c:v>0.54400000000000004</c:v>
                </c:pt>
                <c:pt idx="23">
                  <c:v>0.57199999999999995</c:v>
                </c:pt>
                <c:pt idx="24">
                  <c:v>0.59599999999999997</c:v>
                </c:pt>
                <c:pt idx="25">
                  <c:v>0.61799999999999999</c:v>
                </c:pt>
                <c:pt idx="26">
                  <c:v>0.63400000000000001</c:v>
                </c:pt>
                <c:pt idx="27">
                  <c:v>0.65100000000000002</c:v>
                </c:pt>
                <c:pt idx="28">
                  <c:v>0.67</c:v>
                </c:pt>
                <c:pt idx="29">
                  <c:v>0.69099999999999995</c:v>
                </c:pt>
                <c:pt idx="30">
                  <c:v>0.70599999999999996</c:v>
                </c:pt>
                <c:pt idx="31">
                  <c:v>0.71499999999999997</c:v>
                </c:pt>
                <c:pt idx="32">
                  <c:v>0.72599999999999998</c:v>
                </c:pt>
                <c:pt idx="33">
                  <c:v>0.73399999999999999</c:v>
                </c:pt>
                <c:pt idx="34">
                  <c:v>0.73899999999999999</c:v>
                </c:pt>
                <c:pt idx="35">
                  <c:v>0.745</c:v>
                </c:pt>
              </c:numCache>
            </c:numRef>
          </c:val>
          <c:smooth val="0"/>
          <c:extLst xmlns:c16r2="http://schemas.microsoft.com/office/drawing/2015/06/chart">
            <c:ext xmlns:c16="http://schemas.microsoft.com/office/drawing/2014/chart" uri="{C3380CC4-5D6E-409C-BE32-E72D297353CC}">
              <c16:uniqueId val="{00000002-4B8A-4B70-869C-93E7AA425C7A}"/>
            </c:ext>
          </c:extLst>
        </c:ser>
        <c:ser>
          <c:idx val="0"/>
          <c:order val="3"/>
          <c:tx>
            <c:strRef>
              <c:f>'ED6'!$L$33</c:f>
              <c:strCache>
                <c:ptCount val="1"/>
                <c:pt idx="0">
                  <c:v>Steady Progression</c:v>
                </c:pt>
              </c:strCache>
            </c:strRef>
          </c:tx>
          <c:spPr>
            <a:ln>
              <a:solidFill>
                <a:srgbClr val="FFC222"/>
              </a:solidFill>
            </a:ln>
          </c:spPr>
          <c:marker>
            <c:symbol val="none"/>
          </c:marker>
          <c:cat>
            <c:numRef>
              <c:f>'ED6'!$M$29:$AV$29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'ED6'!$M$33:$AV$33</c:f>
              <c:numCache>
                <c:formatCode>_-* #,##0.0_-;\-* #,##0.0_-;_-* "-"??_-;_-@_-</c:formatCode>
                <c:ptCount val="36"/>
                <c:pt idx="2">
                  <c:v>7.0000000000000001E-3</c:v>
                </c:pt>
                <c:pt idx="3">
                  <c:v>1.0999999999999999E-2</c:v>
                </c:pt>
                <c:pt idx="4">
                  <c:v>1.4E-2</c:v>
                </c:pt>
                <c:pt idx="5">
                  <c:v>1.7000000000000001E-2</c:v>
                </c:pt>
                <c:pt idx="6">
                  <c:v>2.1000000000000001E-2</c:v>
                </c:pt>
                <c:pt idx="7">
                  <c:v>2.4E-2</c:v>
                </c:pt>
                <c:pt idx="8">
                  <c:v>2.7E-2</c:v>
                </c:pt>
                <c:pt idx="9">
                  <c:v>0.03</c:v>
                </c:pt>
                <c:pt idx="10">
                  <c:v>3.5000000000000003E-2</c:v>
                </c:pt>
                <c:pt idx="11">
                  <c:v>4.3999999999999997E-2</c:v>
                </c:pt>
                <c:pt idx="12">
                  <c:v>5.1999999999999998E-2</c:v>
                </c:pt>
                <c:pt idx="13">
                  <c:v>6.3E-2</c:v>
                </c:pt>
                <c:pt idx="14">
                  <c:v>7.1999999999999995E-2</c:v>
                </c:pt>
                <c:pt idx="15">
                  <c:v>8.1000000000000003E-2</c:v>
                </c:pt>
                <c:pt idx="16">
                  <c:v>8.7999999999999995E-2</c:v>
                </c:pt>
                <c:pt idx="17">
                  <c:v>9.4E-2</c:v>
                </c:pt>
                <c:pt idx="18">
                  <c:v>0.10299999999999999</c:v>
                </c:pt>
                <c:pt idx="19">
                  <c:v>0.13100000000000001</c:v>
                </c:pt>
                <c:pt idx="20">
                  <c:v>0.155</c:v>
                </c:pt>
                <c:pt idx="21">
                  <c:v>0.17799999999999999</c:v>
                </c:pt>
                <c:pt idx="22">
                  <c:v>0.19900000000000001</c:v>
                </c:pt>
                <c:pt idx="23">
                  <c:v>0.23200000000000001</c:v>
                </c:pt>
                <c:pt idx="24">
                  <c:v>0.25900000000000001</c:v>
                </c:pt>
                <c:pt idx="25">
                  <c:v>0.28499999999999998</c:v>
                </c:pt>
                <c:pt idx="26">
                  <c:v>0.308</c:v>
                </c:pt>
                <c:pt idx="27">
                  <c:v>0.32900000000000001</c:v>
                </c:pt>
                <c:pt idx="28">
                  <c:v>0.34699999999999998</c:v>
                </c:pt>
                <c:pt idx="29">
                  <c:v>0.36399999999999999</c:v>
                </c:pt>
                <c:pt idx="30">
                  <c:v>0.379</c:v>
                </c:pt>
                <c:pt idx="31">
                  <c:v>0.39300000000000002</c:v>
                </c:pt>
                <c:pt idx="32">
                  <c:v>0.40500000000000003</c:v>
                </c:pt>
                <c:pt idx="33">
                  <c:v>0.41599999999999998</c:v>
                </c:pt>
                <c:pt idx="34">
                  <c:v>0.42599999999999999</c:v>
                </c:pt>
                <c:pt idx="35">
                  <c:v>0.435</c:v>
                </c:pt>
              </c:numCache>
            </c:numRef>
          </c:val>
          <c:smooth val="0"/>
          <c:extLst xmlns:c16r2="http://schemas.microsoft.com/office/drawing/2015/06/chart">
            <c:ext xmlns:c16="http://schemas.microsoft.com/office/drawing/2014/chart" uri="{C3380CC4-5D6E-409C-BE32-E72D297353CC}">
              <c16:uniqueId val="{00000003-4B8A-4B70-869C-93E7AA425C7A}"/>
            </c:ext>
          </c:extLst>
        </c:ser>
        <c:ser>
          <c:idx val="1"/>
          <c:order val="4"/>
          <c:tx>
            <c:strRef>
              <c:f>'ED6'!$L$34</c:f>
              <c:strCache>
                <c:ptCount val="1"/>
                <c:pt idx="0">
                  <c:v>Consumer Evolution</c:v>
                </c:pt>
              </c:strCache>
            </c:strRef>
          </c:tx>
          <c:spPr>
            <a:ln>
              <a:solidFill>
                <a:srgbClr val="1D1160"/>
              </a:solidFill>
            </a:ln>
          </c:spPr>
          <c:marker>
            <c:symbol val="none"/>
          </c:marker>
          <c:cat>
            <c:numRef>
              <c:f>'ED6'!$M$29:$AV$29</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'ED6'!$M$34:$AV$34</c:f>
              <c:numCache>
                <c:formatCode>_-* #,##0.0_-;\-* #,##0.0_-;_-* "-"??_-;_-@_-</c:formatCode>
                <c:ptCount val="36"/>
                <c:pt idx="2">
                  <c:v>7.0000000000000001E-3</c:v>
                </c:pt>
                <c:pt idx="3">
                  <c:v>1.0999999999999999E-2</c:v>
                </c:pt>
                <c:pt idx="4">
                  <c:v>1.6E-2</c:v>
                </c:pt>
                <c:pt idx="5">
                  <c:v>2.1000000000000001E-2</c:v>
                </c:pt>
                <c:pt idx="6">
                  <c:v>2.5000000000000001E-2</c:v>
                </c:pt>
                <c:pt idx="7">
                  <c:v>0.03</c:v>
                </c:pt>
                <c:pt idx="8">
                  <c:v>3.4000000000000002E-2</c:v>
                </c:pt>
                <c:pt idx="9">
                  <c:v>3.9E-2</c:v>
                </c:pt>
                <c:pt idx="10">
                  <c:v>5.6000000000000001E-2</c:v>
                </c:pt>
                <c:pt idx="11">
                  <c:v>8.6999999999999994E-2</c:v>
                </c:pt>
                <c:pt idx="12">
                  <c:v>0.11700000000000001</c:v>
                </c:pt>
                <c:pt idx="13">
                  <c:v>0.151</c:v>
                </c:pt>
                <c:pt idx="14">
                  <c:v>0.18099999999999999</c:v>
                </c:pt>
                <c:pt idx="15">
                  <c:v>0.20799999999999999</c:v>
                </c:pt>
                <c:pt idx="16">
                  <c:v>0.23300000000000001</c:v>
                </c:pt>
                <c:pt idx="17">
                  <c:v>0.254</c:v>
                </c:pt>
                <c:pt idx="18">
                  <c:v>0.27400000000000002</c:v>
                </c:pt>
                <c:pt idx="19">
                  <c:v>0.29299999999999998</c:v>
                </c:pt>
                <c:pt idx="20">
                  <c:v>0.31</c:v>
                </c:pt>
                <c:pt idx="21">
                  <c:v>0.33400000000000002</c:v>
                </c:pt>
                <c:pt idx="22">
                  <c:v>0.35899999999999999</c:v>
                </c:pt>
                <c:pt idx="23">
                  <c:v>0.38900000000000001</c:v>
                </c:pt>
                <c:pt idx="24">
                  <c:v>0.41</c:v>
                </c:pt>
                <c:pt idx="25">
                  <c:v>0.433</c:v>
                </c:pt>
                <c:pt idx="26">
                  <c:v>0.45200000000000001</c:v>
                </c:pt>
                <c:pt idx="27">
                  <c:v>0.47099999999999997</c:v>
                </c:pt>
                <c:pt idx="28">
                  <c:v>0.48899999999999999</c:v>
                </c:pt>
                <c:pt idx="29">
                  <c:v>0.50800000000000001</c:v>
                </c:pt>
                <c:pt idx="30">
                  <c:v>0.52400000000000002</c:v>
                </c:pt>
                <c:pt idx="31">
                  <c:v>0.54400000000000004</c:v>
                </c:pt>
                <c:pt idx="32">
                  <c:v>0.56100000000000005</c:v>
                </c:pt>
                <c:pt idx="33">
                  <c:v>0.57899999999999996</c:v>
                </c:pt>
                <c:pt idx="34">
                  <c:v>0.59899999999999998</c:v>
                </c:pt>
                <c:pt idx="35">
                  <c:v>0.61699999999999999</c:v>
                </c:pt>
              </c:numCache>
            </c:numRef>
          </c:val>
          <c:smooth val="0"/>
          <c:extLst xmlns:c16r2="http://schemas.microsoft.com/office/drawing/2015/06/chart">
            <c:ext xmlns:c16="http://schemas.microsoft.com/office/drawing/2014/chart" uri="{C3380CC4-5D6E-409C-BE32-E72D297353CC}">
              <c16:uniqueId val="{00000004-4B8A-4B70-869C-93E7AA425C7A}"/>
            </c:ext>
          </c:extLst>
        </c:ser>
        <c:dLbls>
          <c:showLegendKey val="0"/>
          <c:showVal val="0"/>
          <c:showCatName val="0"/>
          <c:showSerName val="0"/>
          <c:showPercent val="0"/>
          <c:showBubbleSize val="0"/>
        </c:dLbls>
        <c:marker val="1"/>
        <c:smooth val="0"/>
        <c:axId val="161520256"/>
        <c:axId val="161530240"/>
      </c:lineChart>
      <c:dateAx>
        <c:axId val="161520256"/>
        <c:scaling>
          <c:orientation val="minMax"/>
        </c:scaling>
        <c:delete val="0"/>
        <c:axPos val="b"/>
        <c:numFmt formatCode="yyyy" sourceLinked="1"/>
        <c:majorTickMark val="out"/>
        <c:minorTickMark val="out"/>
        <c:tickLblPos val="nextTo"/>
        <c:txPr>
          <a:bodyPr rot="0" vert="horz"/>
          <a:lstStyle/>
          <a:p>
            <a:pPr>
              <a:defRPr/>
            </a:pPr>
            <a:endParaRPr lang="en-US"/>
          </a:p>
        </c:txPr>
        <c:crossAx val="161530240"/>
        <c:crosses val="autoZero"/>
        <c:auto val="1"/>
        <c:lblOffset val="100"/>
        <c:baseTimeUnit val="years"/>
        <c:majorUnit val="5"/>
        <c:minorUnit val="5"/>
        <c:minorTimeUnit val="years"/>
      </c:dateAx>
      <c:valAx>
        <c:axId val="161530240"/>
        <c:scaling>
          <c:orientation val="minMax"/>
          <c:max val="2"/>
        </c:scaling>
        <c:delete val="0"/>
        <c:axPos val="l"/>
        <c:majorGridlines>
          <c:spPr>
            <a:ln>
              <a:solidFill>
                <a:sysClr val="window" lastClr="FFFFFF">
                  <a:lumMod val="75000"/>
                </a:sysClr>
              </a:solidFill>
            </a:ln>
          </c:spPr>
        </c:majorGridlines>
        <c:title>
          <c:tx>
            <c:strRef>
              <c:f>'ED6'!$L$28</c:f>
              <c:strCache>
                <c:ptCount val="1"/>
                <c:pt idx="0">
                  <c:v>Heat Pump Summer Minimum Demand at 06:00 (GW)</c:v>
                </c:pt>
              </c:strCache>
            </c:strRef>
          </c:tx>
          <c:overlay val="0"/>
          <c:txPr>
            <a:bodyPr rot="-5400000" vert="horz"/>
            <a:lstStyle/>
            <a:p>
              <a:pPr>
                <a:defRPr/>
              </a:pPr>
              <a:endParaRPr lang="en-US"/>
            </a:p>
          </c:txPr>
        </c:title>
        <c:numFmt formatCode="0.0" sourceLinked="0"/>
        <c:majorTickMark val="out"/>
        <c:minorTickMark val="none"/>
        <c:tickLblPos val="nextTo"/>
        <c:crossAx val="161520256"/>
        <c:crosses val="autoZero"/>
        <c:crossBetween val="between"/>
        <c:majorUnit val="0.5"/>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855424444181015"/>
          <c:h val="0.78131519923645909"/>
        </c:manualLayout>
      </c:layout>
      <c:lineChart>
        <c:grouping val="standard"/>
        <c:varyColors val="0"/>
        <c:ser>
          <c:idx val="2"/>
          <c:order val="0"/>
          <c:tx>
            <c:strRef>
              <c:f>'ED6'!$L$38</c:f>
              <c:strCache>
                <c:ptCount val="1"/>
                <c:pt idx="0">
                  <c:v>History</c:v>
                </c:pt>
              </c:strCache>
            </c:strRef>
          </c:tx>
          <c:spPr>
            <a:ln>
              <a:solidFill>
                <a:sysClr val="windowText" lastClr="000000"/>
              </a:solidFill>
            </a:ln>
          </c:spPr>
          <c:marker>
            <c:symbol val="none"/>
          </c:marker>
          <c:cat>
            <c:numRef>
              <c:f>'ED6'!$M$37:$AV$37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'ED6'!$M$38:$AV$38</c:f>
              <c:numCache>
                <c:formatCode>_-* #,##0.0_-;\-* #,##0.0_-;_-* "-"??_-;_-@_-</c:formatCode>
                <c:ptCount val="36"/>
              </c:numCache>
            </c:numRef>
          </c:val>
          <c:smooth val="0"/>
          <c:extLst xmlns:c16r2="http://schemas.microsoft.com/office/drawing/2015/06/chart">
            <c:ext xmlns:c16="http://schemas.microsoft.com/office/drawing/2014/chart" uri="{C3380CC4-5D6E-409C-BE32-E72D297353CC}">
              <c16:uniqueId val="{00000000-4B8A-4B70-869C-93E7AA425C7A}"/>
            </c:ext>
          </c:extLst>
        </c:ser>
        <c:ser>
          <c:idx val="3"/>
          <c:order val="1"/>
          <c:tx>
            <c:strRef>
              <c:f>'ED6'!$L$39</c:f>
              <c:strCache>
                <c:ptCount val="1"/>
                <c:pt idx="0">
                  <c:v>Community Renewables</c:v>
                </c:pt>
              </c:strCache>
            </c:strRef>
          </c:tx>
          <c:spPr>
            <a:ln>
              <a:solidFill>
                <a:srgbClr val="E64097"/>
              </a:solidFill>
            </a:ln>
          </c:spPr>
          <c:marker>
            <c:symbol val="none"/>
          </c:marker>
          <c:cat>
            <c:numRef>
              <c:f>'ED6'!$M$37:$AV$37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'ED6'!$M$39:$AV$39</c:f>
              <c:numCache>
                <c:formatCode>_-* #,##0.0_-;\-* #,##0.0_-;_-* "-"??_-;_-@_-</c:formatCode>
                <c:ptCount val="36"/>
                <c:pt idx="2">
                  <c:v>7.0000000000000001E-3</c:v>
                </c:pt>
                <c:pt idx="3">
                  <c:v>1.2E-2</c:v>
                </c:pt>
                <c:pt idx="4">
                  <c:v>1.7000000000000001E-2</c:v>
                </c:pt>
                <c:pt idx="5">
                  <c:v>2.3E-2</c:v>
                </c:pt>
                <c:pt idx="6">
                  <c:v>4.2999999999999997E-2</c:v>
                </c:pt>
                <c:pt idx="7">
                  <c:v>7.1999999999999995E-2</c:v>
                </c:pt>
                <c:pt idx="8">
                  <c:v>9.9000000000000005E-2</c:v>
                </c:pt>
                <c:pt idx="9">
                  <c:v>0.13500000000000001</c:v>
                </c:pt>
                <c:pt idx="10">
                  <c:v>0.17100000000000001</c:v>
                </c:pt>
                <c:pt idx="11">
                  <c:v>0.221</c:v>
                </c:pt>
                <c:pt idx="12">
                  <c:v>0.26700000000000002</c:v>
                </c:pt>
                <c:pt idx="13">
                  <c:v>0.30599999999999999</c:v>
                </c:pt>
                <c:pt idx="14">
                  <c:v>0.35</c:v>
                </c:pt>
                <c:pt idx="15">
                  <c:v>0.40300000000000002</c:v>
                </c:pt>
                <c:pt idx="16">
                  <c:v>0.45500000000000002</c:v>
                </c:pt>
                <c:pt idx="17">
                  <c:v>0.502</c:v>
                </c:pt>
                <c:pt idx="18">
                  <c:v>0.55600000000000005</c:v>
                </c:pt>
                <c:pt idx="19">
                  <c:v>0.60399999999999998</c:v>
                </c:pt>
                <c:pt idx="20">
                  <c:v>0.65</c:v>
                </c:pt>
                <c:pt idx="21">
                  <c:v>0.69599999999999995</c:v>
                </c:pt>
                <c:pt idx="22">
                  <c:v>0.748</c:v>
                </c:pt>
                <c:pt idx="23">
                  <c:v>0.79900000000000004</c:v>
                </c:pt>
                <c:pt idx="24">
                  <c:v>0.85099999999999998</c:v>
                </c:pt>
                <c:pt idx="25">
                  <c:v>0.91600000000000004</c:v>
                </c:pt>
                <c:pt idx="26">
                  <c:v>0.97099999999999997</c:v>
                </c:pt>
                <c:pt idx="27">
                  <c:v>1.0189999999999999</c:v>
                </c:pt>
                <c:pt idx="28">
                  <c:v>1.0580000000000001</c:v>
                </c:pt>
                <c:pt idx="29">
                  <c:v>1.1140000000000001</c:v>
                </c:pt>
                <c:pt idx="30">
                  <c:v>1.161</c:v>
                </c:pt>
                <c:pt idx="31">
                  <c:v>1.1990000000000001</c:v>
                </c:pt>
                <c:pt idx="32">
                  <c:v>1.242</c:v>
                </c:pt>
                <c:pt idx="33">
                  <c:v>1.274</c:v>
                </c:pt>
                <c:pt idx="34">
                  <c:v>1.2989999999999999</c:v>
                </c:pt>
                <c:pt idx="35">
                  <c:v>1.33</c:v>
                </c:pt>
              </c:numCache>
            </c:numRef>
          </c:val>
          <c:smooth val="0"/>
          <c:extLst xmlns:c16r2="http://schemas.microsoft.com/office/drawing/2015/06/chart">
            <c:ext xmlns:c16="http://schemas.microsoft.com/office/drawing/2014/chart" uri="{C3380CC4-5D6E-409C-BE32-E72D297353CC}">
              <c16:uniqueId val="{00000001-4B8A-4B70-869C-93E7AA425C7A}"/>
            </c:ext>
          </c:extLst>
        </c:ser>
        <c:ser>
          <c:idx val="4"/>
          <c:order val="2"/>
          <c:tx>
            <c:strRef>
              <c:f>'ED6'!$L$40</c:f>
              <c:strCache>
                <c:ptCount val="1"/>
                <c:pt idx="0">
                  <c:v>Two Degrees</c:v>
                </c:pt>
              </c:strCache>
            </c:strRef>
          </c:tx>
          <c:spPr>
            <a:ln>
              <a:solidFill>
                <a:srgbClr val="78A22F"/>
              </a:solidFill>
            </a:ln>
          </c:spPr>
          <c:marker>
            <c:symbol val="none"/>
          </c:marker>
          <c:cat>
            <c:numRef>
              <c:f>'ED6'!$M$37:$AV$37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'ED6'!$M$40:$AV$40</c:f>
              <c:numCache>
                <c:formatCode>_-* #,##0.0_-;\-* #,##0.0_-;_-* "-"??_-;_-@_-</c:formatCode>
                <c:ptCount val="36"/>
                <c:pt idx="2">
                  <c:v>7.0000000000000001E-3</c:v>
                </c:pt>
                <c:pt idx="3">
                  <c:v>1.2E-2</c:v>
                </c:pt>
                <c:pt idx="4">
                  <c:v>1.7000000000000001E-2</c:v>
                </c:pt>
                <c:pt idx="5">
                  <c:v>2.3E-2</c:v>
                </c:pt>
                <c:pt idx="6">
                  <c:v>4.3999999999999997E-2</c:v>
                </c:pt>
                <c:pt idx="7">
                  <c:v>7.0000000000000007E-2</c:v>
                </c:pt>
                <c:pt idx="8">
                  <c:v>9.4E-2</c:v>
                </c:pt>
                <c:pt idx="9">
                  <c:v>0.121</c:v>
                </c:pt>
                <c:pt idx="10">
                  <c:v>0.14699999999999999</c:v>
                </c:pt>
                <c:pt idx="11">
                  <c:v>0.185</c:v>
                </c:pt>
                <c:pt idx="12">
                  <c:v>0.219</c:v>
                </c:pt>
                <c:pt idx="13">
                  <c:v>0.25600000000000001</c:v>
                </c:pt>
                <c:pt idx="14">
                  <c:v>0.28799999999999998</c:v>
                </c:pt>
                <c:pt idx="15">
                  <c:v>0.318</c:v>
                </c:pt>
                <c:pt idx="16">
                  <c:v>0.34599999999999997</c:v>
                </c:pt>
                <c:pt idx="17">
                  <c:v>0.37</c:v>
                </c:pt>
                <c:pt idx="18">
                  <c:v>0.38900000000000001</c:v>
                </c:pt>
                <c:pt idx="19">
                  <c:v>0.41399999999999998</c:v>
                </c:pt>
                <c:pt idx="20">
                  <c:v>0.437</c:v>
                </c:pt>
                <c:pt idx="21">
                  <c:v>0.46899999999999997</c:v>
                </c:pt>
                <c:pt idx="22">
                  <c:v>0.49399999999999999</c:v>
                </c:pt>
                <c:pt idx="23">
                  <c:v>0.52</c:v>
                </c:pt>
                <c:pt idx="24">
                  <c:v>0.54200000000000004</c:v>
                </c:pt>
                <c:pt idx="25">
                  <c:v>0.56200000000000006</c:v>
                </c:pt>
                <c:pt idx="26">
                  <c:v>0.57599999999999996</c:v>
                </c:pt>
                <c:pt idx="27">
                  <c:v>0.59199999999999997</c:v>
                </c:pt>
                <c:pt idx="28">
                  <c:v>0.60899999999999999</c:v>
                </c:pt>
                <c:pt idx="29">
                  <c:v>0.628</c:v>
                </c:pt>
                <c:pt idx="30">
                  <c:v>0.64200000000000002</c:v>
                </c:pt>
                <c:pt idx="31">
                  <c:v>0.65</c:v>
                </c:pt>
                <c:pt idx="32">
                  <c:v>0.66</c:v>
                </c:pt>
                <c:pt idx="33">
                  <c:v>0.66700000000000004</c:v>
                </c:pt>
                <c:pt idx="34">
                  <c:v>0.67200000000000004</c:v>
                </c:pt>
                <c:pt idx="35">
                  <c:v>0.67700000000000005</c:v>
                </c:pt>
              </c:numCache>
            </c:numRef>
          </c:val>
          <c:smooth val="0"/>
          <c:extLst xmlns:c16r2="http://schemas.microsoft.com/office/drawing/2015/06/chart">
            <c:ext xmlns:c16="http://schemas.microsoft.com/office/drawing/2014/chart" uri="{C3380CC4-5D6E-409C-BE32-E72D297353CC}">
              <c16:uniqueId val="{00000002-4B8A-4B70-869C-93E7AA425C7A}"/>
            </c:ext>
          </c:extLst>
        </c:ser>
        <c:ser>
          <c:idx val="0"/>
          <c:order val="3"/>
          <c:tx>
            <c:strRef>
              <c:f>'ED6'!$L$41</c:f>
              <c:strCache>
                <c:ptCount val="1"/>
                <c:pt idx="0">
                  <c:v>Steady Progression</c:v>
                </c:pt>
              </c:strCache>
            </c:strRef>
          </c:tx>
          <c:spPr>
            <a:ln>
              <a:solidFill>
                <a:srgbClr val="FFC222"/>
              </a:solidFill>
            </a:ln>
          </c:spPr>
          <c:marker>
            <c:symbol val="none"/>
          </c:marker>
          <c:cat>
            <c:numRef>
              <c:f>'ED6'!$M$37:$AV$37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'ED6'!$M$41:$AV$41</c:f>
              <c:numCache>
                <c:formatCode>_-* #,##0.0_-;\-* #,##0.0_-;_-* "-"??_-;_-@_-</c:formatCode>
                <c:ptCount val="36"/>
                <c:pt idx="2">
                  <c:v>7.0000000000000001E-3</c:v>
                </c:pt>
                <c:pt idx="3">
                  <c:v>0.01</c:v>
                </c:pt>
                <c:pt idx="4">
                  <c:v>1.2999999999999999E-2</c:v>
                </c:pt>
                <c:pt idx="5">
                  <c:v>1.6E-2</c:v>
                </c:pt>
                <c:pt idx="6">
                  <c:v>1.9E-2</c:v>
                </c:pt>
                <c:pt idx="7">
                  <c:v>2.1999999999999999E-2</c:v>
                </c:pt>
                <c:pt idx="8">
                  <c:v>2.5000000000000001E-2</c:v>
                </c:pt>
                <c:pt idx="9">
                  <c:v>2.7E-2</c:v>
                </c:pt>
                <c:pt idx="10">
                  <c:v>3.1E-2</c:v>
                </c:pt>
                <c:pt idx="11">
                  <c:v>0.04</c:v>
                </c:pt>
                <c:pt idx="12">
                  <c:v>4.8000000000000001E-2</c:v>
                </c:pt>
                <c:pt idx="13">
                  <c:v>5.7000000000000002E-2</c:v>
                </c:pt>
                <c:pt idx="14">
                  <c:v>6.6000000000000003E-2</c:v>
                </c:pt>
                <c:pt idx="15">
                  <c:v>7.2999999999999995E-2</c:v>
                </c:pt>
                <c:pt idx="16">
                  <c:v>0.08</c:v>
                </c:pt>
                <c:pt idx="17">
                  <c:v>8.5999999999999993E-2</c:v>
                </c:pt>
                <c:pt idx="18">
                  <c:v>9.2999999999999999E-2</c:v>
                </c:pt>
                <c:pt idx="19">
                  <c:v>0.11899999999999999</c:v>
                </c:pt>
                <c:pt idx="20">
                  <c:v>0.14099999999999999</c:v>
                </c:pt>
                <c:pt idx="21">
                  <c:v>0.16200000000000001</c:v>
                </c:pt>
                <c:pt idx="22">
                  <c:v>0.18099999999999999</c:v>
                </c:pt>
                <c:pt idx="23">
                  <c:v>0.21099999999999999</c:v>
                </c:pt>
                <c:pt idx="24">
                  <c:v>0.23499999999999999</c:v>
                </c:pt>
                <c:pt idx="25">
                  <c:v>0.25900000000000001</c:v>
                </c:pt>
                <c:pt idx="26">
                  <c:v>0.28000000000000003</c:v>
                </c:pt>
                <c:pt idx="27">
                  <c:v>0.29899999999999999</c:v>
                </c:pt>
                <c:pt idx="28">
                  <c:v>0.315</c:v>
                </c:pt>
                <c:pt idx="29">
                  <c:v>0.33100000000000002</c:v>
                </c:pt>
                <c:pt idx="30">
                  <c:v>0.34499999999999997</c:v>
                </c:pt>
                <c:pt idx="31">
                  <c:v>0.35699999999999998</c:v>
                </c:pt>
                <c:pt idx="32">
                  <c:v>0.36799999999999999</c:v>
                </c:pt>
                <c:pt idx="33">
                  <c:v>0.378</c:v>
                </c:pt>
                <c:pt idx="34">
                  <c:v>0.38700000000000001</c:v>
                </c:pt>
                <c:pt idx="35">
                  <c:v>0.39600000000000002</c:v>
                </c:pt>
              </c:numCache>
            </c:numRef>
          </c:val>
          <c:smooth val="0"/>
          <c:extLst xmlns:c16r2="http://schemas.microsoft.com/office/drawing/2015/06/chart">
            <c:ext xmlns:c16="http://schemas.microsoft.com/office/drawing/2014/chart" uri="{C3380CC4-5D6E-409C-BE32-E72D297353CC}">
              <c16:uniqueId val="{00000003-4B8A-4B70-869C-93E7AA425C7A}"/>
            </c:ext>
          </c:extLst>
        </c:ser>
        <c:ser>
          <c:idx val="1"/>
          <c:order val="4"/>
          <c:tx>
            <c:strRef>
              <c:f>'ED6'!$L$42</c:f>
              <c:strCache>
                <c:ptCount val="1"/>
                <c:pt idx="0">
                  <c:v>Consumer Evolution</c:v>
                </c:pt>
              </c:strCache>
            </c:strRef>
          </c:tx>
          <c:spPr>
            <a:ln>
              <a:solidFill>
                <a:srgbClr val="1D1160"/>
              </a:solidFill>
            </a:ln>
          </c:spPr>
          <c:marker>
            <c:symbol val="none"/>
          </c:marker>
          <c:cat>
            <c:numRef>
              <c:f>'ED6'!$M$37:$AV$37</c:f>
              <c:numCache>
                <c:formatCode>yyyy</c:formatCode>
                <c:ptCount val="36"/>
                <c:pt idx="0">
                  <c:v>42005</c:v>
                </c:pt>
                <c:pt idx="1">
                  <c:v>42370</c:v>
                </c:pt>
                <c:pt idx="2">
                  <c:v>42736</c:v>
                </c:pt>
                <c:pt idx="3">
                  <c:v>43101</c:v>
                </c:pt>
                <c:pt idx="4">
                  <c:v>43466</c:v>
                </c:pt>
                <c:pt idx="5">
                  <c:v>43831</c:v>
                </c:pt>
                <c:pt idx="6">
                  <c:v>44197</c:v>
                </c:pt>
                <c:pt idx="7">
                  <c:v>44562</c:v>
                </c:pt>
                <c:pt idx="8">
                  <c:v>44927</c:v>
                </c:pt>
                <c:pt idx="9">
                  <c:v>45292</c:v>
                </c:pt>
                <c:pt idx="10">
                  <c:v>45658</c:v>
                </c:pt>
                <c:pt idx="11">
                  <c:v>46023</c:v>
                </c:pt>
                <c:pt idx="12">
                  <c:v>46388</c:v>
                </c:pt>
                <c:pt idx="13">
                  <c:v>46753</c:v>
                </c:pt>
                <c:pt idx="14">
                  <c:v>47119</c:v>
                </c:pt>
                <c:pt idx="15">
                  <c:v>47484</c:v>
                </c:pt>
                <c:pt idx="16">
                  <c:v>47849</c:v>
                </c:pt>
                <c:pt idx="17">
                  <c:v>48214</c:v>
                </c:pt>
                <c:pt idx="18">
                  <c:v>48580</c:v>
                </c:pt>
                <c:pt idx="19">
                  <c:v>48945</c:v>
                </c:pt>
                <c:pt idx="20">
                  <c:v>49310</c:v>
                </c:pt>
                <c:pt idx="21">
                  <c:v>49675</c:v>
                </c:pt>
                <c:pt idx="22">
                  <c:v>50041</c:v>
                </c:pt>
                <c:pt idx="23">
                  <c:v>50406</c:v>
                </c:pt>
                <c:pt idx="24">
                  <c:v>50771</c:v>
                </c:pt>
                <c:pt idx="25">
                  <c:v>51136</c:v>
                </c:pt>
                <c:pt idx="26">
                  <c:v>51502</c:v>
                </c:pt>
                <c:pt idx="27">
                  <c:v>51867</c:v>
                </c:pt>
                <c:pt idx="28">
                  <c:v>52232</c:v>
                </c:pt>
                <c:pt idx="29">
                  <c:v>52597</c:v>
                </c:pt>
                <c:pt idx="30">
                  <c:v>52963</c:v>
                </c:pt>
                <c:pt idx="31">
                  <c:v>53328</c:v>
                </c:pt>
                <c:pt idx="32">
                  <c:v>53693</c:v>
                </c:pt>
                <c:pt idx="33">
                  <c:v>54058</c:v>
                </c:pt>
                <c:pt idx="34">
                  <c:v>54424</c:v>
                </c:pt>
                <c:pt idx="35">
                  <c:v>54789</c:v>
                </c:pt>
              </c:numCache>
            </c:numRef>
          </c:cat>
          <c:val>
            <c:numRef>
              <c:f>'ED6'!$M$42:$AV$42</c:f>
              <c:numCache>
                <c:formatCode>_-* #,##0.0_-;\-* #,##0.0_-;_-* "-"??_-;_-@_-</c:formatCode>
                <c:ptCount val="36"/>
                <c:pt idx="2">
                  <c:v>7.0000000000000001E-3</c:v>
                </c:pt>
                <c:pt idx="3">
                  <c:v>0.01</c:v>
                </c:pt>
                <c:pt idx="4">
                  <c:v>1.4999999999999999E-2</c:v>
                </c:pt>
                <c:pt idx="5">
                  <c:v>1.9E-2</c:v>
                </c:pt>
                <c:pt idx="6">
                  <c:v>2.3E-2</c:v>
                </c:pt>
                <c:pt idx="7">
                  <c:v>2.7E-2</c:v>
                </c:pt>
                <c:pt idx="8">
                  <c:v>3.1E-2</c:v>
                </c:pt>
                <c:pt idx="9">
                  <c:v>3.5000000000000003E-2</c:v>
                </c:pt>
                <c:pt idx="10">
                  <c:v>5.0999999999999997E-2</c:v>
                </c:pt>
                <c:pt idx="11">
                  <c:v>7.9000000000000001E-2</c:v>
                </c:pt>
                <c:pt idx="12">
                  <c:v>0.106</c:v>
                </c:pt>
                <c:pt idx="13">
                  <c:v>0.13700000000000001</c:v>
                </c:pt>
                <c:pt idx="14">
                  <c:v>0.16500000000000001</c:v>
                </c:pt>
                <c:pt idx="15">
                  <c:v>0.189</c:v>
                </c:pt>
                <c:pt idx="16">
                  <c:v>0.21099999999999999</c:v>
                </c:pt>
                <c:pt idx="17">
                  <c:v>0.23100000000000001</c:v>
                </c:pt>
                <c:pt idx="18">
                  <c:v>0.249</c:v>
                </c:pt>
                <c:pt idx="19">
                  <c:v>0.26700000000000002</c:v>
                </c:pt>
                <c:pt idx="20">
                  <c:v>0.28199999999999997</c:v>
                </c:pt>
                <c:pt idx="21">
                  <c:v>0.30299999999999999</c:v>
                </c:pt>
                <c:pt idx="22">
                  <c:v>0.32700000000000001</c:v>
                </c:pt>
                <c:pt idx="23">
                  <c:v>0.35399999999999998</c:v>
                </c:pt>
                <c:pt idx="24">
                  <c:v>0.372</c:v>
                </c:pt>
                <c:pt idx="25">
                  <c:v>0.39300000000000002</c:v>
                </c:pt>
                <c:pt idx="26">
                  <c:v>0.41099999999999998</c:v>
                </c:pt>
                <c:pt idx="27">
                  <c:v>0.42899999999999999</c:v>
                </c:pt>
                <c:pt idx="28">
                  <c:v>0.44400000000000001</c:v>
                </c:pt>
                <c:pt idx="29">
                  <c:v>0.46200000000000002</c:v>
                </c:pt>
                <c:pt idx="30">
                  <c:v>0.47699999999999998</c:v>
                </c:pt>
                <c:pt idx="31">
                  <c:v>0.49399999999999999</c:v>
                </c:pt>
                <c:pt idx="32">
                  <c:v>0.51100000000000001</c:v>
                </c:pt>
                <c:pt idx="33">
                  <c:v>0.52700000000000002</c:v>
                </c:pt>
                <c:pt idx="34">
                  <c:v>0.54400000000000004</c:v>
                </c:pt>
                <c:pt idx="35">
                  <c:v>0.56100000000000005</c:v>
                </c:pt>
              </c:numCache>
            </c:numRef>
          </c:val>
          <c:smooth val="0"/>
          <c:extLst xmlns:c16r2="http://schemas.microsoft.com/office/drawing/2015/06/chart">
            <c:ext xmlns:c16="http://schemas.microsoft.com/office/drawing/2014/chart" uri="{C3380CC4-5D6E-409C-BE32-E72D297353CC}">
              <c16:uniqueId val="{00000000-9B30-4DBC-8C96-48B67C8BE562}"/>
            </c:ext>
          </c:extLst>
        </c:ser>
        <c:dLbls>
          <c:showLegendKey val="0"/>
          <c:showVal val="0"/>
          <c:showCatName val="0"/>
          <c:showSerName val="0"/>
          <c:showPercent val="0"/>
          <c:showBubbleSize val="0"/>
        </c:dLbls>
        <c:marker val="1"/>
        <c:smooth val="0"/>
        <c:axId val="161658368"/>
        <c:axId val="161659904"/>
      </c:lineChart>
      <c:dateAx>
        <c:axId val="161658368"/>
        <c:scaling>
          <c:orientation val="minMax"/>
        </c:scaling>
        <c:delete val="0"/>
        <c:axPos val="b"/>
        <c:numFmt formatCode="yyyy" sourceLinked="1"/>
        <c:majorTickMark val="out"/>
        <c:minorTickMark val="out"/>
        <c:tickLblPos val="nextTo"/>
        <c:txPr>
          <a:bodyPr rot="0" vert="horz"/>
          <a:lstStyle/>
          <a:p>
            <a:pPr>
              <a:defRPr/>
            </a:pPr>
            <a:endParaRPr lang="en-US"/>
          </a:p>
        </c:txPr>
        <c:crossAx val="161659904"/>
        <c:crosses val="autoZero"/>
        <c:auto val="1"/>
        <c:lblOffset val="100"/>
        <c:baseTimeUnit val="years"/>
        <c:majorUnit val="5"/>
        <c:minorUnit val="5"/>
        <c:minorTimeUnit val="years"/>
      </c:dateAx>
      <c:valAx>
        <c:axId val="161659904"/>
        <c:scaling>
          <c:orientation val="minMax"/>
          <c:max val="2"/>
        </c:scaling>
        <c:delete val="0"/>
        <c:axPos val="l"/>
        <c:majorGridlines>
          <c:spPr>
            <a:ln>
              <a:solidFill>
                <a:sysClr val="window" lastClr="FFFFFF">
                  <a:lumMod val="75000"/>
                </a:sysClr>
              </a:solidFill>
            </a:ln>
          </c:spPr>
        </c:majorGridlines>
        <c:title>
          <c:tx>
            <c:strRef>
              <c:f>'ED6'!$L$36</c:f>
              <c:strCache>
                <c:ptCount val="1"/>
                <c:pt idx="0">
                  <c:v>Heat Pump Summer Minimum Demand at 14:00 (GW)</c:v>
                </c:pt>
              </c:strCache>
            </c:strRef>
          </c:tx>
          <c:layout>
            <c:manualLayout>
              <c:xMode val="edge"/>
              <c:yMode val="edge"/>
              <c:x val="2.3528306400142699E-2"/>
              <c:y val="4.2409687425435459E-2"/>
            </c:manualLayout>
          </c:layout>
          <c:overlay val="0"/>
          <c:txPr>
            <a:bodyPr rot="-5400000" vert="horz"/>
            <a:lstStyle/>
            <a:p>
              <a:pPr>
                <a:defRPr/>
              </a:pPr>
              <a:endParaRPr lang="en-US"/>
            </a:p>
          </c:txPr>
        </c:title>
        <c:numFmt formatCode="0.0" sourceLinked="0"/>
        <c:majorTickMark val="out"/>
        <c:minorTickMark val="none"/>
        <c:tickLblPos val="nextTo"/>
        <c:crossAx val="161658368"/>
        <c:crosses val="autoZero"/>
        <c:crossBetween val="between"/>
        <c:majorUnit val="0.5"/>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930501306200317E-2"/>
          <c:y val="6.8279138285001734E-2"/>
          <c:w val="0.85994122196442369"/>
          <c:h val="0.74356139350542438"/>
        </c:manualLayout>
      </c:layout>
      <c:lineChart>
        <c:grouping val="standard"/>
        <c:varyColors val="0"/>
        <c:ser>
          <c:idx val="2"/>
          <c:order val="0"/>
          <c:tx>
            <c:strRef>
              <c:f>'ED7'!$L$10</c:f>
              <c:strCache>
                <c:ptCount val="1"/>
                <c:pt idx="0">
                  <c:v>Community Renewables</c:v>
                </c:pt>
              </c:strCache>
            </c:strRef>
          </c:tx>
          <c:spPr>
            <a:ln>
              <a:solidFill>
                <a:srgbClr val="E64097"/>
              </a:solidFill>
            </a:ln>
          </c:spPr>
          <c:marker>
            <c:symbol val="none"/>
          </c:marker>
          <c:cat>
            <c:numRef>
              <c:f>'ED7'!$M$9:$BA$9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'ED7'!$M$10:$BA$10</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0.28283036999999994</c:v>
                </c:pt>
                <c:pt idx="10">
                  <c:v>0.28448018000000003</c:v>
                </c:pt>
                <c:pt idx="11">
                  <c:v>0.28604809999999997</c:v>
                </c:pt>
                <c:pt idx="12">
                  <c:v>0.28747006000000008</c:v>
                </c:pt>
                <c:pt idx="13">
                  <c:v>0.28882270000000004</c:v>
                </c:pt>
                <c:pt idx="14">
                  <c:v>0.29015739000000002</c:v>
                </c:pt>
                <c:pt idx="15">
                  <c:v>0.29146527</c:v>
                </c:pt>
                <c:pt idx="16">
                  <c:v>0.29273783000000003</c:v>
                </c:pt>
                <c:pt idx="17">
                  <c:v>0.29397299000000005</c:v>
                </c:pt>
                <c:pt idx="18">
                  <c:v>0.29517121999999996</c:v>
                </c:pt>
                <c:pt idx="19">
                  <c:v>0.29633137999999998</c:v>
                </c:pt>
                <c:pt idx="20">
                  <c:v>0.29745300000000002</c:v>
                </c:pt>
                <c:pt idx="21">
                  <c:v>0.29848799125888426</c:v>
                </c:pt>
                <c:pt idx="22">
                  <c:v>0.29948348930357643</c:v>
                </c:pt>
                <c:pt idx="23">
                  <c:v>0.30044214043816037</c:v>
                </c:pt>
                <c:pt idx="24">
                  <c:v>0.30136557467446051</c:v>
                </c:pt>
                <c:pt idx="25">
                  <c:v>0.3022588605824576</c:v>
                </c:pt>
                <c:pt idx="26">
                  <c:v>0.30312400909988901</c:v>
                </c:pt>
                <c:pt idx="27">
                  <c:v>0.30396506748873314</c:v>
                </c:pt>
                <c:pt idx="28">
                  <c:v>0.30478634934416271</c:v>
                </c:pt>
                <c:pt idx="29">
                  <c:v>0.30559041755380084</c:v>
                </c:pt>
                <c:pt idx="30">
                  <c:v>0.30637990516404812</c:v>
                </c:pt>
                <c:pt idx="31">
                  <c:v>0.30715746313530334</c:v>
                </c:pt>
                <c:pt idx="32">
                  <c:v>0.30792464440433159</c:v>
                </c:pt>
                <c:pt idx="33">
                  <c:v>0.30868213075188317</c:v>
                </c:pt>
                <c:pt idx="34">
                  <c:v>0.30942908894701504</c:v>
                </c:pt>
                <c:pt idx="35">
                  <c:v>0.31016394895931509</c:v>
                </c:pt>
                <c:pt idx="36">
                  <c:v>0.31088460695146697</c:v>
                </c:pt>
                <c:pt idx="37">
                  <c:v>0.31158852439511403</c:v>
                </c:pt>
                <c:pt idx="38">
                  <c:v>0.31227247673484654</c:v>
                </c:pt>
                <c:pt idx="39">
                  <c:v>0.31293316970615259</c:v>
                </c:pt>
                <c:pt idx="40">
                  <c:v>0.3135974117017698</c:v>
                </c:pt>
              </c:numCache>
            </c:numRef>
          </c:val>
          <c:smooth val="0"/>
          <c:extLst xmlns:c16r2="http://schemas.microsoft.com/office/drawing/2015/06/chart">
            <c:ext xmlns:c16="http://schemas.microsoft.com/office/drawing/2014/chart" uri="{C3380CC4-5D6E-409C-BE32-E72D297353CC}">
              <c16:uniqueId val="{00000000-A2F0-4109-A80E-7108531FBFCD}"/>
            </c:ext>
          </c:extLst>
        </c:ser>
        <c:ser>
          <c:idx val="1"/>
          <c:order val="1"/>
          <c:tx>
            <c:strRef>
              <c:f>'ED7'!$L$11</c:f>
              <c:strCache>
                <c:ptCount val="1"/>
                <c:pt idx="0">
                  <c:v>Two Degrees</c:v>
                </c:pt>
              </c:strCache>
            </c:strRef>
          </c:tx>
          <c:spPr>
            <a:ln>
              <a:solidFill>
                <a:srgbClr val="78A22F"/>
              </a:solidFill>
            </a:ln>
          </c:spPr>
          <c:marker>
            <c:symbol val="none"/>
          </c:marker>
          <c:cat>
            <c:numRef>
              <c:f>'ED7'!$M$9:$BA$9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'ED7'!$M$11:$BA$11</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0.28283036999999994</c:v>
                </c:pt>
                <c:pt idx="10">
                  <c:v>0.28448018000000003</c:v>
                </c:pt>
                <c:pt idx="11">
                  <c:v>0.28604809999999997</c:v>
                </c:pt>
                <c:pt idx="12">
                  <c:v>0.28747006000000008</c:v>
                </c:pt>
                <c:pt idx="13">
                  <c:v>0.28882270000000004</c:v>
                </c:pt>
                <c:pt idx="14">
                  <c:v>0.29015739000000002</c:v>
                </c:pt>
                <c:pt idx="15">
                  <c:v>0.29146527</c:v>
                </c:pt>
                <c:pt idx="16">
                  <c:v>0.29273783000000003</c:v>
                </c:pt>
                <c:pt idx="17">
                  <c:v>0.29397299000000005</c:v>
                </c:pt>
                <c:pt idx="18">
                  <c:v>0.29517121999999996</c:v>
                </c:pt>
                <c:pt idx="19">
                  <c:v>0.29633137999999998</c:v>
                </c:pt>
                <c:pt idx="20">
                  <c:v>0.29745300000000002</c:v>
                </c:pt>
                <c:pt idx="21">
                  <c:v>0.29848799125888426</c:v>
                </c:pt>
                <c:pt idx="22">
                  <c:v>0.29948348930357643</c:v>
                </c:pt>
                <c:pt idx="23">
                  <c:v>0.30044214043816037</c:v>
                </c:pt>
                <c:pt idx="24">
                  <c:v>0.30136557467446051</c:v>
                </c:pt>
                <c:pt idx="25">
                  <c:v>0.3022588605824576</c:v>
                </c:pt>
                <c:pt idx="26">
                  <c:v>0.30312400909988901</c:v>
                </c:pt>
                <c:pt idx="27">
                  <c:v>0.30396506748873314</c:v>
                </c:pt>
                <c:pt idx="28">
                  <c:v>0.30478634934416271</c:v>
                </c:pt>
                <c:pt idx="29">
                  <c:v>0.30559041755380084</c:v>
                </c:pt>
                <c:pt idx="30">
                  <c:v>0.30637990516404812</c:v>
                </c:pt>
                <c:pt idx="31">
                  <c:v>0.30715746313530334</c:v>
                </c:pt>
                <c:pt idx="32">
                  <c:v>0.30792464440433159</c:v>
                </c:pt>
                <c:pt idx="33">
                  <c:v>0.30868213075188317</c:v>
                </c:pt>
                <c:pt idx="34">
                  <c:v>0.30942908894701504</c:v>
                </c:pt>
                <c:pt idx="35">
                  <c:v>0.31016394895931509</c:v>
                </c:pt>
                <c:pt idx="36">
                  <c:v>0.31088460695146697</c:v>
                </c:pt>
                <c:pt idx="37">
                  <c:v>0.31158852439511403</c:v>
                </c:pt>
                <c:pt idx="38">
                  <c:v>0.31227247673484654</c:v>
                </c:pt>
                <c:pt idx="39">
                  <c:v>0.31293316970615259</c:v>
                </c:pt>
                <c:pt idx="40">
                  <c:v>0.3135974117017698</c:v>
                </c:pt>
              </c:numCache>
            </c:numRef>
          </c:val>
          <c:smooth val="0"/>
          <c:extLst xmlns:c16r2="http://schemas.microsoft.com/office/drawing/2015/06/chart">
            <c:ext xmlns:c16="http://schemas.microsoft.com/office/drawing/2014/chart" uri="{C3380CC4-5D6E-409C-BE32-E72D297353CC}">
              <c16:uniqueId val="{00000001-A2F0-4109-A80E-7108531FBFCD}"/>
            </c:ext>
          </c:extLst>
        </c:ser>
        <c:ser>
          <c:idx val="3"/>
          <c:order val="2"/>
          <c:tx>
            <c:strRef>
              <c:f>'ED7'!$L$12</c:f>
              <c:strCache>
                <c:ptCount val="1"/>
                <c:pt idx="0">
                  <c:v>Steady Progression</c:v>
                </c:pt>
              </c:strCache>
            </c:strRef>
          </c:tx>
          <c:spPr>
            <a:ln>
              <a:solidFill>
                <a:srgbClr val="FFC222"/>
              </a:solidFill>
            </a:ln>
          </c:spPr>
          <c:marker>
            <c:symbol val="none"/>
          </c:marker>
          <c:cat>
            <c:numRef>
              <c:f>'ED7'!$M$9:$BA$9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'ED7'!$M$12:$BA$12</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0.32019113719207098</c:v>
                </c:pt>
                <c:pt idx="10">
                  <c:v>0.36460157797240944</c:v>
                </c:pt>
                <c:pt idx="11">
                  <c:v>0.41503895620319653</c:v>
                </c:pt>
                <c:pt idx="12">
                  <c:v>0.47219967007194041</c:v>
                </c:pt>
                <c:pt idx="13">
                  <c:v>0.53709071950517484</c:v>
                </c:pt>
                <c:pt idx="14">
                  <c:v>0.61084809747483237</c:v>
                </c:pt>
                <c:pt idx="15">
                  <c:v>0.69465580222091294</c:v>
                </c:pt>
                <c:pt idx="16">
                  <c:v>0.78985062936695716</c:v>
                </c:pt>
                <c:pt idx="17">
                  <c:v>0.89795963325656591</c:v>
                </c:pt>
                <c:pt idx="18">
                  <c:v>1.0207200824666212</c:v>
                </c:pt>
                <c:pt idx="19">
                  <c:v>1.1600950070446219</c:v>
                </c:pt>
                <c:pt idx="20">
                  <c:v>1.3183099576014958</c:v>
                </c:pt>
                <c:pt idx="21">
                  <c:v>1.4976464702999197</c:v>
                </c:pt>
                <c:pt idx="22">
                  <c:v>1.7011342686761501</c:v>
                </c:pt>
                <c:pt idx="23">
                  <c:v>1.932012007129454</c:v>
                </c:pt>
                <c:pt idx="24">
                  <c:v>2.1939457251007064</c:v>
                </c:pt>
                <c:pt idx="25">
                  <c:v>2.4911194035412407</c:v>
                </c:pt>
                <c:pt idx="26">
                  <c:v>2.82825852468206</c:v>
                </c:pt>
                <c:pt idx="27">
                  <c:v>3.2107442215641795</c:v>
                </c:pt>
                <c:pt idx="28">
                  <c:v>3.6446918066487397</c:v>
                </c:pt>
                <c:pt idx="29">
                  <c:v>4.1370264274386166</c:v>
                </c:pt>
                <c:pt idx="30">
                  <c:v>4.6956109383638847</c:v>
                </c:pt>
                <c:pt idx="31">
                  <c:v>5.3293735868929666</c:v>
                </c:pt>
                <c:pt idx="32">
                  <c:v>6.0484320587442983</c:v>
                </c:pt>
                <c:pt idx="33">
                  <c:v>6.8642503162976212</c:v>
                </c:pt>
                <c:pt idx="34">
                  <c:v>7.7897949609098296</c:v>
                </c:pt>
                <c:pt idx="35">
                  <c:v>8.8397395679968209</c:v>
                </c:pt>
                <c:pt idx="36">
                  <c:v>10.030686030034571</c:v>
                </c:pt>
                <c:pt idx="37">
                  <c:v>11.381411799832868</c:v>
                </c:pt>
                <c:pt idx="38">
                  <c:v>12.913133930182976</c:v>
                </c:pt>
                <c:pt idx="39">
                  <c:v>14.6498376425626</c:v>
                </c:pt>
                <c:pt idx="40">
                  <c:v>16.620226841855953</c:v>
                </c:pt>
              </c:numCache>
            </c:numRef>
          </c:val>
          <c:smooth val="0"/>
          <c:extLst xmlns:c16r2="http://schemas.microsoft.com/office/drawing/2015/06/chart">
            <c:ext xmlns:c16="http://schemas.microsoft.com/office/drawing/2014/chart" uri="{C3380CC4-5D6E-409C-BE32-E72D297353CC}">
              <c16:uniqueId val="{00000002-A2F0-4109-A80E-7108531FBFCD}"/>
            </c:ext>
          </c:extLst>
        </c:ser>
        <c:ser>
          <c:idx val="0"/>
          <c:order val="3"/>
          <c:tx>
            <c:strRef>
              <c:f>'ED7'!$L$13</c:f>
              <c:strCache>
                <c:ptCount val="1"/>
                <c:pt idx="0">
                  <c:v>Consumer Evolution</c:v>
                </c:pt>
              </c:strCache>
            </c:strRef>
          </c:tx>
          <c:spPr>
            <a:ln>
              <a:solidFill>
                <a:srgbClr val="1D1160"/>
              </a:solidFill>
            </a:ln>
          </c:spPr>
          <c:marker>
            <c:symbol val="none"/>
          </c:marker>
          <c:cat>
            <c:numRef>
              <c:f>'ED7'!$M$9:$BA$9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'ED7'!$M$13:$BA$13</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0.32019113719207098</c:v>
                </c:pt>
                <c:pt idx="10">
                  <c:v>0.36460157797240944</c:v>
                </c:pt>
                <c:pt idx="11">
                  <c:v>0.41503895620319653</c:v>
                </c:pt>
                <c:pt idx="12">
                  <c:v>0.47219967007194041</c:v>
                </c:pt>
                <c:pt idx="13">
                  <c:v>0.53709071950517484</c:v>
                </c:pt>
                <c:pt idx="14">
                  <c:v>0.61084809747483237</c:v>
                </c:pt>
                <c:pt idx="15">
                  <c:v>0.69465580222091294</c:v>
                </c:pt>
                <c:pt idx="16">
                  <c:v>0.78985062936695716</c:v>
                </c:pt>
                <c:pt idx="17">
                  <c:v>0.89795963325656591</c:v>
                </c:pt>
                <c:pt idx="18">
                  <c:v>1.0207200824666212</c:v>
                </c:pt>
                <c:pt idx="19">
                  <c:v>1.1600950070446219</c:v>
                </c:pt>
                <c:pt idx="20">
                  <c:v>1.3183099576014958</c:v>
                </c:pt>
                <c:pt idx="21">
                  <c:v>1.4976464702999197</c:v>
                </c:pt>
                <c:pt idx="22">
                  <c:v>1.7011342686761501</c:v>
                </c:pt>
                <c:pt idx="23">
                  <c:v>1.932012007129454</c:v>
                </c:pt>
                <c:pt idx="24">
                  <c:v>2.1939457251007064</c:v>
                </c:pt>
                <c:pt idx="25">
                  <c:v>2.4911194035412407</c:v>
                </c:pt>
                <c:pt idx="26">
                  <c:v>2.82825852468206</c:v>
                </c:pt>
                <c:pt idx="27">
                  <c:v>3.2107442215641795</c:v>
                </c:pt>
                <c:pt idx="28">
                  <c:v>3.6446918066487397</c:v>
                </c:pt>
                <c:pt idx="29">
                  <c:v>4.1370264274386166</c:v>
                </c:pt>
                <c:pt idx="30">
                  <c:v>4.6956109383638847</c:v>
                </c:pt>
                <c:pt idx="31">
                  <c:v>5.3293735868929666</c:v>
                </c:pt>
                <c:pt idx="32">
                  <c:v>6.0484320587442983</c:v>
                </c:pt>
                <c:pt idx="33">
                  <c:v>6.8642503162976212</c:v>
                </c:pt>
                <c:pt idx="34">
                  <c:v>7.7897949609098296</c:v>
                </c:pt>
                <c:pt idx="35">
                  <c:v>8.8397395679968209</c:v>
                </c:pt>
                <c:pt idx="36">
                  <c:v>10.030686030034571</c:v>
                </c:pt>
                <c:pt idx="37">
                  <c:v>11.381411799832868</c:v>
                </c:pt>
                <c:pt idx="38">
                  <c:v>12.913133930182976</c:v>
                </c:pt>
                <c:pt idx="39">
                  <c:v>14.6498376425626</c:v>
                </c:pt>
                <c:pt idx="40">
                  <c:v>16.620226841855953</c:v>
                </c:pt>
              </c:numCache>
            </c:numRef>
          </c:val>
          <c:smooth val="0"/>
          <c:extLst xmlns:c16r2="http://schemas.microsoft.com/office/drawing/2015/06/chart">
            <c:ext xmlns:c16="http://schemas.microsoft.com/office/drawing/2014/chart" uri="{C3380CC4-5D6E-409C-BE32-E72D297353CC}">
              <c16:uniqueId val="{00000003-A2F0-4109-A80E-7108531FBFCD}"/>
            </c:ext>
          </c:extLst>
        </c:ser>
        <c:dLbls>
          <c:showLegendKey val="0"/>
          <c:showVal val="0"/>
          <c:showCatName val="0"/>
          <c:showSerName val="0"/>
          <c:showPercent val="0"/>
          <c:showBubbleSize val="0"/>
        </c:dLbls>
        <c:marker val="1"/>
        <c:smooth val="0"/>
        <c:axId val="160004736"/>
        <c:axId val="160010624"/>
      </c:lineChart>
      <c:dateAx>
        <c:axId val="160004736"/>
        <c:scaling>
          <c:orientation val="minMax"/>
        </c:scaling>
        <c:delete val="0"/>
        <c:axPos val="b"/>
        <c:numFmt formatCode="yyyy" sourceLinked="1"/>
        <c:majorTickMark val="out"/>
        <c:minorTickMark val="none"/>
        <c:tickLblPos val="low"/>
        <c:txPr>
          <a:bodyPr rot="0" vert="horz"/>
          <a:lstStyle/>
          <a:p>
            <a:pPr>
              <a:defRPr/>
            </a:pPr>
            <a:endParaRPr lang="en-US"/>
          </a:p>
        </c:txPr>
        <c:crossAx val="160010624"/>
        <c:crosses val="autoZero"/>
        <c:auto val="1"/>
        <c:lblOffset val="100"/>
        <c:baseTimeUnit val="years"/>
        <c:majorUnit val="5"/>
        <c:majorTimeUnit val="years"/>
        <c:minorUnit val="10"/>
      </c:dateAx>
      <c:valAx>
        <c:axId val="160010624"/>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Summer  Diversified  Electricity Demand (GW)</a:t>
                </a:r>
              </a:p>
            </c:rich>
          </c:tx>
          <c:overlay val="0"/>
        </c:title>
        <c:numFmt formatCode="#,##0" sourceLinked="0"/>
        <c:majorTickMark val="out"/>
        <c:minorTickMark val="none"/>
        <c:tickLblPos val="nextTo"/>
        <c:crossAx val="160004736"/>
        <c:crosses val="autoZero"/>
        <c:crossBetween val="midCat"/>
        <c:majorUnit val="5"/>
      </c:valAx>
    </c:plotArea>
    <c:legend>
      <c:legendPos val="b"/>
      <c:overlay val="0"/>
    </c:legend>
    <c:plotVisOnly val="1"/>
    <c:dispBlanksAs val="gap"/>
    <c:showDLblsOverMax val="0"/>
  </c:chart>
  <c:spPr>
    <a:ln>
      <a:noFill/>
    </a:ln>
  </c:spPr>
  <c:txPr>
    <a:bodyPr/>
    <a:lstStyle/>
    <a:p>
      <a:pPr>
        <a:defRPr sz="1100">
          <a:latin typeface="+mn-lt"/>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930501306200317E-2"/>
          <c:y val="9.2362781596029023E-2"/>
          <c:w val="0.8639552719773137"/>
          <c:h val="0.73657288087056116"/>
        </c:manualLayout>
      </c:layout>
      <c:lineChart>
        <c:grouping val="standard"/>
        <c:varyColors val="0"/>
        <c:ser>
          <c:idx val="2"/>
          <c:order val="0"/>
          <c:tx>
            <c:strRef>
              <c:f>'ED7'!$L$18</c:f>
              <c:strCache>
                <c:ptCount val="1"/>
                <c:pt idx="0">
                  <c:v>Community Renewables</c:v>
                </c:pt>
              </c:strCache>
            </c:strRef>
          </c:tx>
          <c:spPr>
            <a:ln>
              <a:solidFill>
                <a:srgbClr val="E64097"/>
              </a:solidFill>
            </a:ln>
          </c:spPr>
          <c:marker>
            <c:symbol val="none"/>
          </c:marker>
          <c:cat>
            <c:numRef>
              <c:f>'ED7'!$M$17:$BA$17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'ED7'!$M$18:$BA$18</c:f>
              <c:numCache>
                <c:formatCode>0.0</c:formatCode>
                <c:ptCount val="41"/>
                <c:pt idx="3">
                  <c:v>0.13575435</c:v>
                </c:pt>
                <c:pt idx="4">
                  <c:v>0.13653204999999999</c:v>
                </c:pt>
                <c:pt idx="5">
                  <c:v>0.13749104999999998</c:v>
                </c:pt>
                <c:pt idx="6">
                  <c:v>0.13856200499999999</c:v>
                </c:pt>
                <c:pt idx="7">
                  <c:v>0.13955656999999999</c:v>
                </c:pt>
                <c:pt idx="8">
                  <c:v>0.14050919000000003</c:v>
                </c:pt>
                <c:pt idx="9">
                  <c:v>0.14141518499999997</c:v>
                </c:pt>
                <c:pt idx="10">
                  <c:v>0.14224009000000001</c:v>
                </c:pt>
                <c:pt idx="11">
                  <c:v>0.14302404999999999</c:v>
                </c:pt>
                <c:pt idx="12">
                  <c:v>0.14373503000000004</c:v>
                </c:pt>
                <c:pt idx="13">
                  <c:v>0.14441135000000002</c:v>
                </c:pt>
                <c:pt idx="14">
                  <c:v>0.14507869500000001</c:v>
                </c:pt>
                <c:pt idx="15">
                  <c:v>0.145732635</c:v>
                </c:pt>
                <c:pt idx="16">
                  <c:v>0.14636891500000002</c:v>
                </c:pt>
                <c:pt idx="17">
                  <c:v>0.14698649500000002</c:v>
                </c:pt>
                <c:pt idx="18">
                  <c:v>0.14758560999999998</c:v>
                </c:pt>
                <c:pt idx="19">
                  <c:v>0.14816568999999999</c:v>
                </c:pt>
                <c:pt idx="20">
                  <c:v>0.14872650000000001</c:v>
                </c:pt>
                <c:pt idx="21">
                  <c:v>0.14924399562944213</c:v>
                </c:pt>
                <c:pt idx="22">
                  <c:v>0.14974174465178822</c:v>
                </c:pt>
                <c:pt idx="23">
                  <c:v>0.15022107021908018</c:v>
                </c:pt>
                <c:pt idx="24">
                  <c:v>0.15068278733723026</c:v>
                </c:pt>
                <c:pt idx="25">
                  <c:v>0.1511294302912288</c:v>
                </c:pt>
                <c:pt idx="26">
                  <c:v>0.15156200454994451</c:v>
                </c:pt>
                <c:pt idx="27">
                  <c:v>0.15198253374436657</c:v>
                </c:pt>
                <c:pt idx="28">
                  <c:v>0.15239317467208136</c:v>
                </c:pt>
                <c:pt idx="29">
                  <c:v>0.15279520877690042</c:v>
                </c:pt>
                <c:pt idx="30">
                  <c:v>0.15318995258202406</c:v>
                </c:pt>
                <c:pt idx="31">
                  <c:v>0.15357873156765167</c:v>
                </c:pt>
                <c:pt idx="32">
                  <c:v>0.1539623222021658</c:v>
                </c:pt>
                <c:pt idx="33">
                  <c:v>0.15434106537594158</c:v>
                </c:pt>
                <c:pt idx="34">
                  <c:v>0.15471454447350752</c:v>
                </c:pt>
                <c:pt idx="35">
                  <c:v>0.15508197447965755</c:v>
                </c:pt>
                <c:pt idx="36">
                  <c:v>0.15544230347573348</c:v>
                </c:pt>
                <c:pt idx="37">
                  <c:v>0.15579426219755702</c:v>
                </c:pt>
                <c:pt idx="38">
                  <c:v>0.15613623836742327</c:v>
                </c:pt>
                <c:pt idx="39">
                  <c:v>0.1564665848530763</c:v>
                </c:pt>
                <c:pt idx="40">
                  <c:v>0.1567987058508849</c:v>
                </c:pt>
              </c:numCache>
            </c:numRef>
          </c:val>
          <c:smooth val="0"/>
          <c:extLst xmlns:c16r2="http://schemas.microsoft.com/office/drawing/2015/06/chart">
            <c:ext xmlns:c16="http://schemas.microsoft.com/office/drawing/2014/chart" uri="{C3380CC4-5D6E-409C-BE32-E72D297353CC}">
              <c16:uniqueId val="{00000000-4D69-4103-829A-DE0A0F07013A}"/>
            </c:ext>
          </c:extLst>
        </c:ser>
        <c:ser>
          <c:idx val="1"/>
          <c:order val="1"/>
          <c:tx>
            <c:strRef>
              <c:f>'ED7'!$L$19</c:f>
              <c:strCache>
                <c:ptCount val="1"/>
                <c:pt idx="0">
                  <c:v>Two Degrees</c:v>
                </c:pt>
              </c:strCache>
            </c:strRef>
          </c:tx>
          <c:spPr>
            <a:ln>
              <a:solidFill>
                <a:srgbClr val="78A22F"/>
              </a:solidFill>
            </a:ln>
          </c:spPr>
          <c:marker>
            <c:symbol val="none"/>
          </c:marker>
          <c:cat>
            <c:numRef>
              <c:f>'ED7'!$M$17:$BA$17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'ED7'!$M$19:$BA$19</c:f>
              <c:numCache>
                <c:formatCode>0.0</c:formatCode>
                <c:ptCount val="41"/>
                <c:pt idx="3">
                  <c:v>0.13575435</c:v>
                </c:pt>
                <c:pt idx="4">
                  <c:v>0.13653204999999999</c:v>
                </c:pt>
                <c:pt idx="5">
                  <c:v>0.13749104999999998</c:v>
                </c:pt>
                <c:pt idx="6">
                  <c:v>0.13856200499999999</c:v>
                </c:pt>
                <c:pt idx="7">
                  <c:v>0.13955656999999999</c:v>
                </c:pt>
                <c:pt idx="8">
                  <c:v>0.14050919000000003</c:v>
                </c:pt>
                <c:pt idx="9">
                  <c:v>0.14141518499999997</c:v>
                </c:pt>
                <c:pt idx="10">
                  <c:v>0.14224009000000001</c:v>
                </c:pt>
                <c:pt idx="11">
                  <c:v>0.14302404999999999</c:v>
                </c:pt>
                <c:pt idx="12">
                  <c:v>0.14373503000000004</c:v>
                </c:pt>
                <c:pt idx="13">
                  <c:v>0.14441135000000002</c:v>
                </c:pt>
                <c:pt idx="14">
                  <c:v>0.14507869500000001</c:v>
                </c:pt>
                <c:pt idx="15">
                  <c:v>0.145732635</c:v>
                </c:pt>
                <c:pt idx="16">
                  <c:v>0.14636891500000002</c:v>
                </c:pt>
                <c:pt idx="17">
                  <c:v>0.14698649500000002</c:v>
                </c:pt>
                <c:pt idx="18">
                  <c:v>0.14758560999999998</c:v>
                </c:pt>
                <c:pt idx="19">
                  <c:v>0.14816568999999999</c:v>
                </c:pt>
                <c:pt idx="20">
                  <c:v>0.14872650000000001</c:v>
                </c:pt>
                <c:pt idx="21">
                  <c:v>0.14924399562944213</c:v>
                </c:pt>
                <c:pt idx="22">
                  <c:v>0.14974174465178822</c:v>
                </c:pt>
                <c:pt idx="23">
                  <c:v>0.15022107021908018</c:v>
                </c:pt>
                <c:pt idx="24">
                  <c:v>0.15068278733723026</c:v>
                </c:pt>
                <c:pt idx="25">
                  <c:v>0.1511294302912288</c:v>
                </c:pt>
                <c:pt idx="26">
                  <c:v>0.15156200454994451</c:v>
                </c:pt>
                <c:pt idx="27">
                  <c:v>0.15198253374436657</c:v>
                </c:pt>
                <c:pt idx="28">
                  <c:v>0.15239317467208136</c:v>
                </c:pt>
                <c:pt idx="29">
                  <c:v>0.15279520877690042</c:v>
                </c:pt>
                <c:pt idx="30">
                  <c:v>0.15318995258202406</c:v>
                </c:pt>
                <c:pt idx="31">
                  <c:v>0.15357873156765167</c:v>
                </c:pt>
                <c:pt idx="32">
                  <c:v>0.1539623222021658</c:v>
                </c:pt>
                <c:pt idx="33">
                  <c:v>0.15434106537594158</c:v>
                </c:pt>
                <c:pt idx="34">
                  <c:v>0.15471454447350752</c:v>
                </c:pt>
                <c:pt idx="35">
                  <c:v>0.15508197447965755</c:v>
                </c:pt>
                <c:pt idx="36">
                  <c:v>0.15544230347573348</c:v>
                </c:pt>
                <c:pt idx="37">
                  <c:v>0.15579426219755702</c:v>
                </c:pt>
                <c:pt idx="38">
                  <c:v>0.15613623836742327</c:v>
                </c:pt>
                <c:pt idx="39">
                  <c:v>0.1564665848530763</c:v>
                </c:pt>
                <c:pt idx="40">
                  <c:v>0.1567987058508849</c:v>
                </c:pt>
              </c:numCache>
            </c:numRef>
          </c:val>
          <c:smooth val="0"/>
          <c:extLst xmlns:c16r2="http://schemas.microsoft.com/office/drawing/2015/06/chart">
            <c:ext xmlns:c16="http://schemas.microsoft.com/office/drawing/2014/chart" uri="{C3380CC4-5D6E-409C-BE32-E72D297353CC}">
              <c16:uniqueId val="{00000001-4D69-4103-829A-DE0A0F07013A}"/>
            </c:ext>
          </c:extLst>
        </c:ser>
        <c:ser>
          <c:idx val="3"/>
          <c:order val="2"/>
          <c:tx>
            <c:strRef>
              <c:f>'ED7'!$L$20</c:f>
              <c:strCache>
                <c:ptCount val="1"/>
                <c:pt idx="0">
                  <c:v>Steady Progression</c:v>
                </c:pt>
              </c:strCache>
            </c:strRef>
          </c:tx>
          <c:spPr>
            <a:ln>
              <a:solidFill>
                <a:srgbClr val="FFC222"/>
              </a:solidFill>
            </a:ln>
          </c:spPr>
          <c:marker>
            <c:symbol val="none"/>
          </c:marker>
          <c:cat>
            <c:numRef>
              <c:f>'ED7'!$M$17:$BA$17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'ED7'!$M$20:$BA$20</c:f>
              <c:numCache>
                <c:formatCode>0.0</c:formatCode>
                <c:ptCount val="41"/>
                <c:pt idx="3">
                  <c:v>0.13575435</c:v>
                </c:pt>
                <c:pt idx="4">
                  <c:v>0.13653204999999999</c:v>
                </c:pt>
                <c:pt idx="5">
                  <c:v>0.13749104999999998</c:v>
                </c:pt>
                <c:pt idx="6">
                  <c:v>0.13856200499999999</c:v>
                </c:pt>
                <c:pt idx="7">
                  <c:v>0.13955656999999999</c:v>
                </c:pt>
                <c:pt idx="8">
                  <c:v>0.14050919000000003</c:v>
                </c:pt>
                <c:pt idx="9">
                  <c:v>0.16009556859603549</c:v>
                </c:pt>
                <c:pt idx="10">
                  <c:v>0.18230078898620472</c:v>
                </c:pt>
                <c:pt idx="11">
                  <c:v>0.20751947810159826</c:v>
                </c:pt>
                <c:pt idx="12">
                  <c:v>0.23609983503597021</c:v>
                </c:pt>
                <c:pt idx="13">
                  <c:v>0.26854535975258742</c:v>
                </c:pt>
                <c:pt idx="14">
                  <c:v>0.30542404873741619</c:v>
                </c:pt>
                <c:pt idx="15">
                  <c:v>0.34732790111045647</c:v>
                </c:pt>
                <c:pt idx="16">
                  <c:v>0.39492531468347858</c:v>
                </c:pt>
                <c:pt idx="17">
                  <c:v>0.44897981662828296</c:v>
                </c:pt>
                <c:pt idx="18">
                  <c:v>0.51036004123331058</c:v>
                </c:pt>
                <c:pt idx="19">
                  <c:v>0.58004750352231094</c:v>
                </c:pt>
                <c:pt idx="20">
                  <c:v>0.65915497880074791</c:v>
                </c:pt>
                <c:pt idx="21">
                  <c:v>0.74882323514995985</c:v>
                </c:pt>
                <c:pt idx="22">
                  <c:v>0.85056713433807507</c:v>
                </c:pt>
                <c:pt idx="23">
                  <c:v>0.96600600356472699</c:v>
                </c:pt>
                <c:pt idx="24">
                  <c:v>1.0969728625503532</c:v>
                </c:pt>
                <c:pt idx="25">
                  <c:v>1.2455597017706204</c:v>
                </c:pt>
                <c:pt idx="26">
                  <c:v>1.41412926234103</c:v>
                </c:pt>
                <c:pt idx="27">
                  <c:v>1.6053721107820897</c:v>
                </c:pt>
                <c:pt idx="28">
                  <c:v>1.8223459033243699</c:v>
                </c:pt>
                <c:pt idx="29">
                  <c:v>2.0685132137193083</c:v>
                </c:pt>
                <c:pt idx="30">
                  <c:v>2.3478054691819423</c:v>
                </c:pt>
                <c:pt idx="31">
                  <c:v>2.6646867934464833</c:v>
                </c:pt>
                <c:pt idx="32">
                  <c:v>3.0242160293721492</c:v>
                </c:pt>
                <c:pt idx="33">
                  <c:v>3.4321251581488106</c:v>
                </c:pt>
                <c:pt idx="34">
                  <c:v>3.8948974804549148</c:v>
                </c:pt>
                <c:pt idx="35">
                  <c:v>4.4198697839984105</c:v>
                </c:pt>
                <c:pt idx="36">
                  <c:v>5.0153430150172857</c:v>
                </c:pt>
                <c:pt idx="37">
                  <c:v>5.6907058999164342</c:v>
                </c:pt>
                <c:pt idx="38">
                  <c:v>6.4565669650914881</c:v>
                </c:pt>
                <c:pt idx="39">
                  <c:v>7.3249188212813001</c:v>
                </c:pt>
                <c:pt idx="40">
                  <c:v>8.3101134209279763</c:v>
                </c:pt>
              </c:numCache>
            </c:numRef>
          </c:val>
          <c:smooth val="0"/>
          <c:extLst xmlns:c16r2="http://schemas.microsoft.com/office/drawing/2015/06/chart">
            <c:ext xmlns:c16="http://schemas.microsoft.com/office/drawing/2014/chart" uri="{C3380CC4-5D6E-409C-BE32-E72D297353CC}">
              <c16:uniqueId val="{00000002-4D69-4103-829A-DE0A0F07013A}"/>
            </c:ext>
          </c:extLst>
        </c:ser>
        <c:ser>
          <c:idx val="0"/>
          <c:order val="3"/>
          <c:tx>
            <c:strRef>
              <c:f>'ED7'!$L$21</c:f>
              <c:strCache>
                <c:ptCount val="1"/>
                <c:pt idx="0">
                  <c:v>Consumer Evolution</c:v>
                </c:pt>
              </c:strCache>
            </c:strRef>
          </c:tx>
          <c:spPr>
            <a:ln>
              <a:solidFill>
                <a:srgbClr val="1D1160"/>
              </a:solidFill>
            </a:ln>
          </c:spPr>
          <c:marker>
            <c:symbol val="none"/>
          </c:marker>
          <c:cat>
            <c:numRef>
              <c:f>'ED7'!$M$17:$BA$17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'ED7'!$M$21:$BA$21</c:f>
              <c:numCache>
                <c:formatCode>0.0</c:formatCode>
                <c:ptCount val="41"/>
                <c:pt idx="3">
                  <c:v>0.13575435</c:v>
                </c:pt>
                <c:pt idx="4">
                  <c:v>0.13653204999999999</c:v>
                </c:pt>
                <c:pt idx="5">
                  <c:v>0.13749104999999998</c:v>
                </c:pt>
                <c:pt idx="6">
                  <c:v>0.13856200499999999</c:v>
                </c:pt>
                <c:pt idx="7">
                  <c:v>0.13955656999999999</c:v>
                </c:pt>
                <c:pt idx="8">
                  <c:v>0.14050919000000003</c:v>
                </c:pt>
                <c:pt idx="9">
                  <c:v>0.16009556859603549</c:v>
                </c:pt>
                <c:pt idx="10">
                  <c:v>0.18230078898620472</c:v>
                </c:pt>
                <c:pt idx="11">
                  <c:v>0.20751947810159826</c:v>
                </c:pt>
                <c:pt idx="12">
                  <c:v>0.23609983503597021</c:v>
                </c:pt>
                <c:pt idx="13">
                  <c:v>0.26854535975258742</c:v>
                </c:pt>
                <c:pt idx="14">
                  <c:v>0.30542404873741619</c:v>
                </c:pt>
                <c:pt idx="15">
                  <c:v>0.34732790111045647</c:v>
                </c:pt>
                <c:pt idx="16">
                  <c:v>0.39492531468347858</c:v>
                </c:pt>
                <c:pt idx="17">
                  <c:v>0.44897981662828296</c:v>
                </c:pt>
                <c:pt idx="18">
                  <c:v>0.51036004123331058</c:v>
                </c:pt>
                <c:pt idx="19">
                  <c:v>0.58004750352231094</c:v>
                </c:pt>
                <c:pt idx="20">
                  <c:v>0.65915497880074791</c:v>
                </c:pt>
                <c:pt idx="21">
                  <c:v>0.74882323514995985</c:v>
                </c:pt>
                <c:pt idx="22">
                  <c:v>0.85056713433807507</c:v>
                </c:pt>
                <c:pt idx="23">
                  <c:v>0.96600600356472699</c:v>
                </c:pt>
                <c:pt idx="24">
                  <c:v>1.0969728625503532</c:v>
                </c:pt>
                <c:pt idx="25">
                  <c:v>1.2455597017706204</c:v>
                </c:pt>
                <c:pt idx="26">
                  <c:v>1.41412926234103</c:v>
                </c:pt>
                <c:pt idx="27">
                  <c:v>1.6053721107820897</c:v>
                </c:pt>
                <c:pt idx="28">
                  <c:v>1.8223459033243699</c:v>
                </c:pt>
                <c:pt idx="29">
                  <c:v>2.0685132137193083</c:v>
                </c:pt>
                <c:pt idx="30">
                  <c:v>2.3478054691819423</c:v>
                </c:pt>
                <c:pt idx="31">
                  <c:v>2.6646867934464833</c:v>
                </c:pt>
                <c:pt idx="32">
                  <c:v>3.0242160293721492</c:v>
                </c:pt>
                <c:pt idx="33">
                  <c:v>3.4321251581488106</c:v>
                </c:pt>
                <c:pt idx="34">
                  <c:v>3.8948974804549148</c:v>
                </c:pt>
                <c:pt idx="35">
                  <c:v>4.4198697839984105</c:v>
                </c:pt>
                <c:pt idx="36">
                  <c:v>5.0153430150172857</c:v>
                </c:pt>
                <c:pt idx="37">
                  <c:v>5.6907058999164342</c:v>
                </c:pt>
                <c:pt idx="38">
                  <c:v>6.4565669650914881</c:v>
                </c:pt>
                <c:pt idx="39">
                  <c:v>7.3249188212813001</c:v>
                </c:pt>
                <c:pt idx="40">
                  <c:v>8.3101134209279763</c:v>
                </c:pt>
              </c:numCache>
            </c:numRef>
          </c:val>
          <c:smooth val="0"/>
          <c:extLst xmlns:c16r2="http://schemas.microsoft.com/office/drawing/2015/06/chart">
            <c:ext xmlns:c16="http://schemas.microsoft.com/office/drawing/2014/chart" uri="{C3380CC4-5D6E-409C-BE32-E72D297353CC}">
              <c16:uniqueId val="{00000003-4D69-4103-829A-DE0A0F07013A}"/>
            </c:ext>
          </c:extLst>
        </c:ser>
        <c:dLbls>
          <c:showLegendKey val="0"/>
          <c:showVal val="0"/>
          <c:showCatName val="0"/>
          <c:showSerName val="0"/>
          <c:showPercent val="0"/>
          <c:showBubbleSize val="0"/>
        </c:dLbls>
        <c:marker val="1"/>
        <c:smooth val="0"/>
        <c:axId val="160058752"/>
        <c:axId val="160060544"/>
      </c:lineChart>
      <c:dateAx>
        <c:axId val="160058752"/>
        <c:scaling>
          <c:orientation val="minMax"/>
        </c:scaling>
        <c:delete val="0"/>
        <c:axPos val="b"/>
        <c:numFmt formatCode="yyyy" sourceLinked="1"/>
        <c:majorTickMark val="out"/>
        <c:minorTickMark val="none"/>
        <c:tickLblPos val="low"/>
        <c:txPr>
          <a:bodyPr rot="0" vert="horz"/>
          <a:lstStyle/>
          <a:p>
            <a:pPr>
              <a:defRPr/>
            </a:pPr>
            <a:endParaRPr lang="en-US"/>
          </a:p>
        </c:txPr>
        <c:crossAx val="160060544"/>
        <c:crosses val="autoZero"/>
        <c:auto val="1"/>
        <c:lblOffset val="100"/>
        <c:baseTimeUnit val="years"/>
        <c:majorUnit val="5"/>
        <c:majorTimeUnit val="years"/>
        <c:minorUnit val="10"/>
      </c:dateAx>
      <c:valAx>
        <c:axId val="160060544"/>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Annual Electricity Demand TWh</a:t>
                </a:r>
              </a:p>
            </c:rich>
          </c:tx>
          <c:overlay val="0"/>
        </c:title>
        <c:numFmt formatCode="#,##0" sourceLinked="0"/>
        <c:majorTickMark val="out"/>
        <c:minorTickMark val="none"/>
        <c:tickLblPos val="nextTo"/>
        <c:crossAx val="160058752"/>
        <c:crosses val="autoZero"/>
        <c:crossBetween val="midCat"/>
        <c:majorUnit val="2"/>
      </c:valAx>
    </c:plotArea>
    <c:legend>
      <c:legendPos val="b"/>
      <c:overlay val="0"/>
    </c:legend>
    <c:plotVisOnly val="1"/>
    <c:dispBlanksAs val="gap"/>
    <c:showDLblsOverMax val="0"/>
  </c:chart>
  <c:spPr>
    <a:noFill/>
    <a:ln>
      <a:noFill/>
    </a:ln>
  </c:spPr>
  <c:txPr>
    <a:bodyPr/>
    <a:lstStyle/>
    <a:p>
      <a:pPr>
        <a:defRPr sz="1100"/>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834364526939931E-2"/>
          <c:y val="9.8424255441008024E-2"/>
          <c:w val="0.8745697344676463"/>
          <c:h val="0.73051140702558226"/>
        </c:manualLayout>
      </c:layout>
      <c:lineChart>
        <c:grouping val="standard"/>
        <c:varyColors val="0"/>
        <c:ser>
          <c:idx val="2"/>
          <c:order val="0"/>
          <c:tx>
            <c:strRef>
              <c:f>'ED7'!$L$26</c:f>
              <c:strCache>
                <c:ptCount val="1"/>
                <c:pt idx="0">
                  <c:v>Community Renewables</c:v>
                </c:pt>
              </c:strCache>
            </c:strRef>
          </c:tx>
          <c:spPr>
            <a:ln>
              <a:solidFill>
                <a:srgbClr val="E64097"/>
              </a:solidFill>
            </a:ln>
          </c:spPr>
          <c:marker>
            <c:symbol val="none"/>
          </c:marker>
          <c:cat>
            <c:numRef>
              <c:f>'ED7'!$M$25:$BA$25</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'ED7'!$M$26:$BA$26</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0.28283036999999994</c:v>
                </c:pt>
                <c:pt idx="10">
                  <c:v>0.28448018000000003</c:v>
                </c:pt>
                <c:pt idx="11">
                  <c:v>0.28604809999999997</c:v>
                </c:pt>
                <c:pt idx="12">
                  <c:v>0.28747006000000008</c:v>
                </c:pt>
                <c:pt idx="13">
                  <c:v>0.28882270000000004</c:v>
                </c:pt>
                <c:pt idx="14">
                  <c:v>0.29015739000000002</c:v>
                </c:pt>
                <c:pt idx="15">
                  <c:v>0.29146527</c:v>
                </c:pt>
                <c:pt idx="16">
                  <c:v>0.29273783000000003</c:v>
                </c:pt>
                <c:pt idx="17">
                  <c:v>0.29397299000000005</c:v>
                </c:pt>
                <c:pt idx="18">
                  <c:v>0.29517121999999996</c:v>
                </c:pt>
                <c:pt idx="19">
                  <c:v>0.29633137999999998</c:v>
                </c:pt>
                <c:pt idx="20">
                  <c:v>0.29745300000000002</c:v>
                </c:pt>
                <c:pt idx="21">
                  <c:v>0.29848799125888426</c:v>
                </c:pt>
                <c:pt idx="22">
                  <c:v>0.29948348930357643</c:v>
                </c:pt>
                <c:pt idx="23">
                  <c:v>0.30044214043816037</c:v>
                </c:pt>
                <c:pt idx="24">
                  <c:v>0.30136557467446051</c:v>
                </c:pt>
                <c:pt idx="25">
                  <c:v>0.3022588605824576</c:v>
                </c:pt>
                <c:pt idx="26">
                  <c:v>0.30312400909988901</c:v>
                </c:pt>
                <c:pt idx="27">
                  <c:v>0.30396506748873314</c:v>
                </c:pt>
                <c:pt idx="28">
                  <c:v>0.30478634934416271</c:v>
                </c:pt>
                <c:pt idx="29">
                  <c:v>0.30559041755380084</c:v>
                </c:pt>
                <c:pt idx="30">
                  <c:v>0.30637990516404812</c:v>
                </c:pt>
                <c:pt idx="31">
                  <c:v>0.30715746313530334</c:v>
                </c:pt>
                <c:pt idx="32">
                  <c:v>0.30792464440433159</c:v>
                </c:pt>
                <c:pt idx="33">
                  <c:v>0.30868213075188317</c:v>
                </c:pt>
                <c:pt idx="34">
                  <c:v>0.30942908894701504</c:v>
                </c:pt>
                <c:pt idx="35">
                  <c:v>0.31016394895931509</c:v>
                </c:pt>
                <c:pt idx="36">
                  <c:v>0.31088460695146697</c:v>
                </c:pt>
                <c:pt idx="37">
                  <c:v>0.31158852439511403</c:v>
                </c:pt>
                <c:pt idx="38">
                  <c:v>0.31227247673484654</c:v>
                </c:pt>
                <c:pt idx="39">
                  <c:v>0.31293316970615259</c:v>
                </c:pt>
                <c:pt idx="40">
                  <c:v>0.3135974117017698</c:v>
                </c:pt>
              </c:numCache>
            </c:numRef>
          </c:val>
          <c:smooth val="0"/>
          <c:extLst xmlns:c16r2="http://schemas.microsoft.com/office/drawing/2015/06/chart">
            <c:ext xmlns:c16="http://schemas.microsoft.com/office/drawing/2014/chart" uri="{C3380CC4-5D6E-409C-BE32-E72D297353CC}">
              <c16:uniqueId val="{00000000-60EC-44E8-8B28-B456D0F8941F}"/>
            </c:ext>
          </c:extLst>
        </c:ser>
        <c:ser>
          <c:idx val="1"/>
          <c:order val="1"/>
          <c:tx>
            <c:strRef>
              <c:f>'ED7'!$L$27</c:f>
              <c:strCache>
                <c:ptCount val="1"/>
                <c:pt idx="0">
                  <c:v>Two Degrees</c:v>
                </c:pt>
              </c:strCache>
            </c:strRef>
          </c:tx>
          <c:spPr>
            <a:ln>
              <a:solidFill>
                <a:srgbClr val="78A22F"/>
              </a:solidFill>
            </a:ln>
          </c:spPr>
          <c:marker>
            <c:symbol val="none"/>
          </c:marker>
          <c:cat>
            <c:numRef>
              <c:f>'ED7'!$M$25:$BA$25</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'ED7'!$M$27:$BA$27</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0.28283036999999994</c:v>
                </c:pt>
                <c:pt idx="10">
                  <c:v>0.28448018000000003</c:v>
                </c:pt>
                <c:pt idx="11">
                  <c:v>0.28604809999999997</c:v>
                </c:pt>
                <c:pt idx="12">
                  <c:v>0.28747006000000008</c:v>
                </c:pt>
                <c:pt idx="13">
                  <c:v>0.28882270000000004</c:v>
                </c:pt>
                <c:pt idx="14">
                  <c:v>0.29015739000000002</c:v>
                </c:pt>
                <c:pt idx="15">
                  <c:v>0.29146527</c:v>
                </c:pt>
                <c:pt idx="16">
                  <c:v>0.29273783000000003</c:v>
                </c:pt>
                <c:pt idx="17">
                  <c:v>0.29397299000000005</c:v>
                </c:pt>
                <c:pt idx="18">
                  <c:v>0.29517121999999996</c:v>
                </c:pt>
                <c:pt idx="19">
                  <c:v>0.29633137999999998</c:v>
                </c:pt>
                <c:pt idx="20">
                  <c:v>0.29745300000000002</c:v>
                </c:pt>
                <c:pt idx="21">
                  <c:v>0.29848799125888426</c:v>
                </c:pt>
                <c:pt idx="22">
                  <c:v>0.29948348930357643</c:v>
                </c:pt>
                <c:pt idx="23">
                  <c:v>0.30044214043816037</c:v>
                </c:pt>
                <c:pt idx="24">
                  <c:v>0.30136557467446051</c:v>
                </c:pt>
                <c:pt idx="25">
                  <c:v>0.3022588605824576</c:v>
                </c:pt>
                <c:pt idx="26">
                  <c:v>0.30312400909988901</c:v>
                </c:pt>
                <c:pt idx="27">
                  <c:v>0.30396506748873314</c:v>
                </c:pt>
                <c:pt idx="28">
                  <c:v>0.30478634934416271</c:v>
                </c:pt>
                <c:pt idx="29">
                  <c:v>0.30559041755380084</c:v>
                </c:pt>
                <c:pt idx="30">
                  <c:v>0.30637990516404812</c:v>
                </c:pt>
                <c:pt idx="31">
                  <c:v>0.30715746313530334</c:v>
                </c:pt>
                <c:pt idx="32">
                  <c:v>0.30792464440433159</c:v>
                </c:pt>
                <c:pt idx="33">
                  <c:v>0.30868213075188317</c:v>
                </c:pt>
                <c:pt idx="34">
                  <c:v>0.30942908894701504</c:v>
                </c:pt>
                <c:pt idx="35">
                  <c:v>0.31016394895931509</c:v>
                </c:pt>
                <c:pt idx="36">
                  <c:v>0.31088460695146697</c:v>
                </c:pt>
                <c:pt idx="37">
                  <c:v>0.31158852439511403</c:v>
                </c:pt>
                <c:pt idx="38">
                  <c:v>0.31227247673484654</c:v>
                </c:pt>
                <c:pt idx="39">
                  <c:v>0.31293316970615259</c:v>
                </c:pt>
                <c:pt idx="40">
                  <c:v>0.3135974117017698</c:v>
                </c:pt>
              </c:numCache>
            </c:numRef>
          </c:val>
          <c:smooth val="0"/>
          <c:extLst xmlns:c16r2="http://schemas.microsoft.com/office/drawing/2015/06/chart">
            <c:ext xmlns:c16="http://schemas.microsoft.com/office/drawing/2014/chart" uri="{C3380CC4-5D6E-409C-BE32-E72D297353CC}">
              <c16:uniqueId val="{00000001-60EC-44E8-8B28-B456D0F8941F}"/>
            </c:ext>
          </c:extLst>
        </c:ser>
        <c:ser>
          <c:idx val="3"/>
          <c:order val="2"/>
          <c:tx>
            <c:strRef>
              <c:f>'ED7'!$L$28</c:f>
              <c:strCache>
                <c:ptCount val="1"/>
                <c:pt idx="0">
                  <c:v>Steady Progression</c:v>
                </c:pt>
              </c:strCache>
            </c:strRef>
          </c:tx>
          <c:spPr>
            <a:ln>
              <a:solidFill>
                <a:srgbClr val="FFC222"/>
              </a:solidFill>
            </a:ln>
          </c:spPr>
          <c:marker>
            <c:symbol val="none"/>
          </c:marker>
          <c:cat>
            <c:numRef>
              <c:f>'ED7'!$M$25:$BA$25</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'ED7'!$M$28:$BA$28</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0.32019113719207098</c:v>
                </c:pt>
                <c:pt idx="10">
                  <c:v>0.36460157797240944</c:v>
                </c:pt>
                <c:pt idx="11">
                  <c:v>0.41503895620319653</c:v>
                </c:pt>
                <c:pt idx="12">
                  <c:v>0.47219967007194041</c:v>
                </c:pt>
                <c:pt idx="13">
                  <c:v>0.53709071950517484</c:v>
                </c:pt>
                <c:pt idx="14">
                  <c:v>0.61084809747483237</c:v>
                </c:pt>
                <c:pt idx="15">
                  <c:v>0.69465580222091294</c:v>
                </c:pt>
                <c:pt idx="16">
                  <c:v>0.78985062936695716</c:v>
                </c:pt>
                <c:pt idx="17">
                  <c:v>0.89795963325656591</c:v>
                </c:pt>
                <c:pt idx="18">
                  <c:v>1.0207200824666212</c:v>
                </c:pt>
                <c:pt idx="19">
                  <c:v>1.1600950070446219</c:v>
                </c:pt>
                <c:pt idx="20">
                  <c:v>1.3183099576014958</c:v>
                </c:pt>
                <c:pt idx="21">
                  <c:v>1.4976464702999197</c:v>
                </c:pt>
                <c:pt idx="22">
                  <c:v>1.7011342686761501</c:v>
                </c:pt>
                <c:pt idx="23">
                  <c:v>1.932012007129454</c:v>
                </c:pt>
                <c:pt idx="24">
                  <c:v>2.1939457251007064</c:v>
                </c:pt>
                <c:pt idx="25">
                  <c:v>2.4911194035412407</c:v>
                </c:pt>
                <c:pt idx="26">
                  <c:v>2.82825852468206</c:v>
                </c:pt>
                <c:pt idx="27">
                  <c:v>3.2107442215641795</c:v>
                </c:pt>
                <c:pt idx="28">
                  <c:v>3.6446918066487397</c:v>
                </c:pt>
                <c:pt idx="29">
                  <c:v>4.1370264274386166</c:v>
                </c:pt>
                <c:pt idx="30">
                  <c:v>4.6956109383638847</c:v>
                </c:pt>
                <c:pt idx="31">
                  <c:v>5.3293735868929666</c:v>
                </c:pt>
                <c:pt idx="32">
                  <c:v>6.0484320587442983</c:v>
                </c:pt>
                <c:pt idx="33">
                  <c:v>6.8642503162976212</c:v>
                </c:pt>
                <c:pt idx="34">
                  <c:v>7.7897949609098296</c:v>
                </c:pt>
                <c:pt idx="35">
                  <c:v>8.8397395679968209</c:v>
                </c:pt>
                <c:pt idx="36">
                  <c:v>10.030686030034571</c:v>
                </c:pt>
                <c:pt idx="37">
                  <c:v>11.381411799832868</c:v>
                </c:pt>
                <c:pt idx="38">
                  <c:v>12.913133930182976</c:v>
                </c:pt>
                <c:pt idx="39">
                  <c:v>14.6498376425626</c:v>
                </c:pt>
                <c:pt idx="40">
                  <c:v>16.620226841855953</c:v>
                </c:pt>
              </c:numCache>
            </c:numRef>
          </c:val>
          <c:smooth val="0"/>
          <c:extLst xmlns:c16r2="http://schemas.microsoft.com/office/drawing/2015/06/chart">
            <c:ext xmlns:c16="http://schemas.microsoft.com/office/drawing/2014/chart" uri="{C3380CC4-5D6E-409C-BE32-E72D297353CC}">
              <c16:uniqueId val="{00000002-60EC-44E8-8B28-B456D0F8941F}"/>
            </c:ext>
          </c:extLst>
        </c:ser>
        <c:ser>
          <c:idx val="0"/>
          <c:order val="3"/>
          <c:tx>
            <c:strRef>
              <c:f>'ED7'!$L$29</c:f>
              <c:strCache>
                <c:ptCount val="1"/>
                <c:pt idx="0">
                  <c:v>Consumer Evolution</c:v>
                </c:pt>
              </c:strCache>
            </c:strRef>
          </c:tx>
          <c:spPr>
            <a:ln>
              <a:solidFill>
                <a:srgbClr val="1D1160"/>
              </a:solidFill>
            </a:ln>
          </c:spPr>
          <c:marker>
            <c:symbol val="none"/>
          </c:marker>
          <c:cat>
            <c:numRef>
              <c:f>'ED7'!$M$25:$BA$25</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'ED7'!$M$29:$BA$29</c:f>
              <c:numCache>
                <c:formatCode>0.0</c:formatCode>
                <c:ptCount val="41"/>
                <c:pt idx="3">
                  <c:v>0.27150869999999999</c:v>
                </c:pt>
                <c:pt idx="4">
                  <c:v>0.27306409999999998</c:v>
                </c:pt>
                <c:pt idx="5">
                  <c:v>0.27498209999999995</c:v>
                </c:pt>
                <c:pt idx="6">
                  <c:v>0.27712400999999998</c:v>
                </c:pt>
                <c:pt idx="7">
                  <c:v>0.27911313999999998</c:v>
                </c:pt>
                <c:pt idx="8">
                  <c:v>0.28101838000000007</c:v>
                </c:pt>
                <c:pt idx="9">
                  <c:v>0.32019113719207098</c:v>
                </c:pt>
                <c:pt idx="10">
                  <c:v>0.36460157797240944</c:v>
                </c:pt>
                <c:pt idx="11">
                  <c:v>0.41503895620319653</c:v>
                </c:pt>
                <c:pt idx="12">
                  <c:v>0.47219967007194041</c:v>
                </c:pt>
                <c:pt idx="13">
                  <c:v>0.53709071950517484</c:v>
                </c:pt>
                <c:pt idx="14">
                  <c:v>0.61084809747483237</c:v>
                </c:pt>
                <c:pt idx="15">
                  <c:v>0.69465580222091294</c:v>
                </c:pt>
                <c:pt idx="16">
                  <c:v>0.78985062936695716</c:v>
                </c:pt>
                <c:pt idx="17">
                  <c:v>0.89795963325656591</c:v>
                </c:pt>
                <c:pt idx="18">
                  <c:v>1.0207200824666212</c:v>
                </c:pt>
                <c:pt idx="19">
                  <c:v>1.1600950070446219</c:v>
                </c:pt>
                <c:pt idx="20">
                  <c:v>1.3183099576014958</c:v>
                </c:pt>
                <c:pt idx="21">
                  <c:v>1.4976464702999197</c:v>
                </c:pt>
                <c:pt idx="22">
                  <c:v>1.7011342686761501</c:v>
                </c:pt>
                <c:pt idx="23">
                  <c:v>1.932012007129454</c:v>
                </c:pt>
                <c:pt idx="24">
                  <c:v>2.1939457251007064</c:v>
                </c:pt>
                <c:pt idx="25">
                  <c:v>2.4911194035412407</c:v>
                </c:pt>
                <c:pt idx="26">
                  <c:v>2.82825852468206</c:v>
                </c:pt>
                <c:pt idx="27">
                  <c:v>3.2107442215641795</c:v>
                </c:pt>
                <c:pt idx="28">
                  <c:v>3.6446918066487397</c:v>
                </c:pt>
                <c:pt idx="29">
                  <c:v>4.1370264274386166</c:v>
                </c:pt>
                <c:pt idx="30">
                  <c:v>4.6956109383638847</c:v>
                </c:pt>
                <c:pt idx="31">
                  <c:v>5.3293735868929666</c:v>
                </c:pt>
                <c:pt idx="32">
                  <c:v>6.0484320587442983</c:v>
                </c:pt>
                <c:pt idx="33">
                  <c:v>6.8642503162976212</c:v>
                </c:pt>
                <c:pt idx="34">
                  <c:v>7.7897949609098296</c:v>
                </c:pt>
                <c:pt idx="35">
                  <c:v>8.8397395679968209</c:v>
                </c:pt>
                <c:pt idx="36">
                  <c:v>10.030686030034571</c:v>
                </c:pt>
                <c:pt idx="37">
                  <c:v>11.381411799832868</c:v>
                </c:pt>
                <c:pt idx="38">
                  <c:v>12.913133930182976</c:v>
                </c:pt>
                <c:pt idx="39">
                  <c:v>14.6498376425626</c:v>
                </c:pt>
                <c:pt idx="40">
                  <c:v>16.620226841855953</c:v>
                </c:pt>
              </c:numCache>
            </c:numRef>
          </c:val>
          <c:smooth val="0"/>
          <c:extLst xmlns:c16r2="http://schemas.microsoft.com/office/drawing/2015/06/chart">
            <c:ext xmlns:c16="http://schemas.microsoft.com/office/drawing/2014/chart" uri="{C3380CC4-5D6E-409C-BE32-E72D297353CC}">
              <c16:uniqueId val="{00000003-60EC-44E8-8B28-B456D0F8941F}"/>
            </c:ext>
          </c:extLst>
        </c:ser>
        <c:dLbls>
          <c:showLegendKey val="0"/>
          <c:showVal val="0"/>
          <c:showCatName val="0"/>
          <c:showSerName val="0"/>
          <c:showPercent val="0"/>
          <c:showBubbleSize val="0"/>
        </c:dLbls>
        <c:marker val="1"/>
        <c:smooth val="0"/>
        <c:axId val="160825728"/>
        <c:axId val="160827264"/>
      </c:lineChart>
      <c:dateAx>
        <c:axId val="160825728"/>
        <c:scaling>
          <c:orientation val="minMax"/>
        </c:scaling>
        <c:delete val="0"/>
        <c:axPos val="b"/>
        <c:numFmt formatCode="yyyy" sourceLinked="1"/>
        <c:majorTickMark val="out"/>
        <c:minorTickMark val="none"/>
        <c:tickLblPos val="low"/>
        <c:txPr>
          <a:bodyPr rot="0" vert="horz"/>
          <a:lstStyle/>
          <a:p>
            <a:pPr>
              <a:defRPr/>
            </a:pPr>
            <a:endParaRPr lang="en-US"/>
          </a:p>
        </c:txPr>
        <c:crossAx val="160827264"/>
        <c:crosses val="autoZero"/>
        <c:auto val="1"/>
        <c:lblOffset val="100"/>
        <c:baseTimeUnit val="years"/>
        <c:majorUnit val="5"/>
        <c:majorTimeUnit val="years"/>
        <c:minorUnit val="10"/>
      </c:dateAx>
      <c:valAx>
        <c:axId val="160827264"/>
        <c:scaling>
          <c:orientation val="minMax"/>
        </c:scaling>
        <c:delete val="0"/>
        <c:axPos val="l"/>
        <c:majorGridlines>
          <c:spPr>
            <a:ln>
              <a:solidFill>
                <a:schemeClr val="bg1">
                  <a:lumMod val="75000"/>
                </a:schemeClr>
              </a:solidFill>
            </a:ln>
          </c:spPr>
        </c:majorGridlines>
        <c:title>
          <c:tx>
            <c:rich>
              <a:bodyPr rot="-5400000" vert="horz"/>
              <a:lstStyle/>
              <a:p>
                <a:pPr>
                  <a:defRPr/>
                </a:pPr>
                <a:r>
                  <a:rPr lang="en-US"/>
                  <a:t>Millions of Residential Aircon Units</a:t>
                </a:r>
              </a:p>
            </c:rich>
          </c:tx>
          <c:overlay val="0"/>
        </c:title>
        <c:numFmt formatCode="#,##0" sourceLinked="0"/>
        <c:majorTickMark val="out"/>
        <c:minorTickMark val="none"/>
        <c:tickLblPos val="nextTo"/>
        <c:crossAx val="160825728"/>
        <c:crosses val="autoZero"/>
        <c:crossBetween val="midCat"/>
        <c:majorUnit val="5"/>
      </c:valAx>
    </c:plotArea>
    <c:legend>
      <c:legendPos val="b"/>
      <c:overlay val="0"/>
    </c:legend>
    <c:plotVisOnly val="1"/>
    <c:dispBlanksAs val="gap"/>
    <c:showDLblsOverMax val="0"/>
  </c:chart>
  <c:spPr>
    <a:ln>
      <a:noFill/>
    </a:ln>
  </c:spPr>
  <c:txPr>
    <a:bodyPr/>
    <a:lstStyle/>
    <a:p>
      <a:pPr>
        <a:defRPr sz="1100"/>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887690126321217"/>
          <c:y val="5.2661116482754379E-2"/>
          <c:w val="0.85492446506831654"/>
          <c:h val="0.78131519923645909"/>
        </c:manualLayout>
      </c:layout>
      <c:lineChart>
        <c:grouping val="standard"/>
        <c:varyColors val="0"/>
        <c:ser>
          <c:idx val="2"/>
          <c:order val="0"/>
          <c:tx>
            <c:strRef>
              <c:f>'ED8'!$L$17</c:f>
              <c:strCache>
                <c:ptCount val="1"/>
                <c:pt idx="0">
                  <c:v>History</c:v>
                </c:pt>
              </c:strCache>
            </c:strRef>
          </c:tx>
          <c:spPr>
            <a:ln>
              <a:solidFill>
                <a:sysClr val="windowText" lastClr="00000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'ED8'!$M$17:$BA$17</c:f>
              <c:numCache>
                <c:formatCode>yyyy</c:formatCode>
                <c:ptCount val="41"/>
                <c:pt idx="2" formatCode="0%">
                  <c:v>8.3083000000000004E-2</c:v>
                </c:pt>
                <c:pt idx="3" formatCode="0%">
                  <c:v>8.6917600000000012E-2</c:v>
                </c:pt>
                <c:pt idx="4" formatCode="0%">
                  <c:v>8.9473999999999984E-2</c:v>
                </c:pt>
                <c:pt idx="5" formatCode="0%">
                  <c:v>9.3308600000000005E-2</c:v>
                </c:pt>
                <c:pt idx="6" formatCode="0%">
                  <c:v>9.5864999999999992E-2</c:v>
                </c:pt>
                <c:pt idx="7" formatCode="0%">
                  <c:v>9.9715682314649598E-2</c:v>
                </c:pt>
                <c:pt idx="8" formatCode="0%">
                  <c:v>0.10227197328025418</c:v>
                </c:pt>
              </c:numCache>
            </c:numRef>
          </c:val>
          <c:smooth val="0"/>
          <c:extLst xmlns:c16r2="http://schemas.microsoft.com/office/drawing/2015/06/chart">
            <c:ext xmlns:c16="http://schemas.microsoft.com/office/drawing/2014/chart" uri="{C3380CC4-5D6E-409C-BE32-E72D297353CC}">
              <c16:uniqueId val="{00000000-764D-42D3-9A09-85B88F587326}"/>
            </c:ext>
          </c:extLst>
        </c:ser>
        <c:ser>
          <c:idx val="3"/>
          <c:order val="1"/>
          <c:tx>
            <c:strRef>
              <c:f>'ED8'!$L$18</c:f>
              <c:strCache>
                <c:ptCount val="1"/>
                <c:pt idx="0">
                  <c:v>Community Renewables</c:v>
                </c:pt>
              </c:strCache>
            </c:strRef>
          </c:tx>
          <c:spPr>
            <a:ln>
              <a:solidFill>
                <a:srgbClr val="E64097"/>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'ED8'!$M$18:$BA$18</c:f>
              <c:numCache>
                <c:formatCode>0.0</c:formatCode>
                <c:ptCount val="41"/>
                <c:pt idx="8" formatCode="0%">
                  <c:v>0.10227197328025418</c:v>
                </c:pt>
                <c:pt idx="9" formatCode="0%">
                  <c:v>0.21089066208538984</c:v>
                </c:pt>
                <c:pt idx="10" formatCode="0%">
                  <c:v>0.24767350626967014</c:v>
                </c:pt>
                <c:pt idx="11" formatCode="0%">
                  <c:v>0.29154702695526169</c:v>
                </c:pt>
                <c:pt idx="12" formatCode="0%">
                  <c:v>0.33475193373803552</c:v>
                </c:pt>
                <c:pt idx="13" formatCode="0%">
                  <c:v>0.39798260127718482</c:v>
                </c:pt>
                <c:pt idx="14" formatCode="0%">
                  <c:v>0.51022671481777238</c:v>
                </c:pt>
                <c:pt idx="15" formatCode="0%">
                  <c:v>0.57575645382496476</c:v>
                </c:pt>
                <c:pt idx="16" formatCode="0%">
                  <c:v>0.63019166769660384</c:v>
                </c:pt>
                <c:pt idx="17" formatCode="0%">
                  <c:v>0.6719190095148595</c:v>
                </c:pt>
                <c:pt idx="18" formatCode="0%">
                  <c:v>0.69332299420323995</c:v>
                </c:pt>
                <c:pt idx="19" formatCode="0%">
                  <c:v>0.70415699090117345</c:v>
                </c:pt>
                <c:pt idx="20" formatCode="0%">
                  <c:v>0.71028882404919758</c:v>
                </c:pt>
                <c:pt idx="21" formatCode="0%">
                  <c:v>0.71401229333925453</c:v>
                </c:pt>
                <c:pt idx="22" formatCode="0%">
                  <c:v>0.71671470283576355</c:v>
                </c:pt>
                <c:pt idx="23" formatCode="0%">
                  <c:v>0.71988021369767663</c:v>
                </c:pt>
                <c:pt idx="24" formatCode="0%">
                  <c:v>0.72430325911749138</c:v>
                </c:pt>
                <c:pt idx="25" formatCode="0%">
                  <c:v>0.73160730071349234</c:v>
                </c:pt>
                <c:pt idx="26" formatCode="0%">
                  <c:v>0.74494426171106753</c:v>
                </c:pt>
                <c:pt idx="27" formatCode="0%">
                  <c:v>0.75808704074526323</c:v>
                </c:pt>
                <c:pt idx="28" formatCode="0%">
                  <c:v>0.76491049616146944</c:v>
                </c:pt>
                <c:pt idx="29" formatCode="0%">
                  <c:v>0.76855756609902848</c:v>
                </c:pt>
                <c:pt idx="30" formatCode="0%">
                  <c:v>0.77045609634703172</c:v>
                </c:pt>
                <c:pt idx="31" formatCode="0%">
                  <c:v>0.77167069191052251</c:v>
                </c:pt>
                <c:pt idx="32" formatCode="0%">
                  <c:v>0.77246523494052088</c:v>
                </c:pt>
                <c:pt idx="33" formatCode="0%">
                  <c:v>0.77303829475481001</c:v>
                </c:pt>
                <c:pt idx="34" formatCode="0%">
                  <c:v>0.77350678747680501</c:v>
                </c:pt>
                <c:pt idx="35" formatCode="0%">
                  <c:v>0.77392077084620181</c:v>
                </c:pt>
                <c:pt idx="36" formatCode="0%">
                  <c:v>0.77432053606283224</c:v>
                </c:pt>
                <c:pt idx="37" formatCode="0%">
                  <c:v>0.77472779362744359</c:v>
                </c:pt>
                <c:pt idx="38" formatCode="0%">
                  <c:v>0.77515136945519114</c:v>
                </c:pt>
                <c:pt idx="39" formatCode="0%">
                  <c:v>0.77559996561083822</c:v>
                </c:pt>
                <c:pt idx="40" formatCode="0%">
                  <c:v>0.77600546005070958</c:v>
                </c:pt>
              </c:numCache>
            </c:numRef>
          </c:val>
          <c:smooth val="0"/>
          <c:extLst xmlns:c16r2="http://schemas.microsoft.com/office/drawing/2015/06/chart">
            <c:ext xmlns:c16="http://schemas.microsoft.com/office/drawing/2014/chart" uri="{C3380CC4-5D6E-409C-BE32-E72D297353CC}">
              <c16:uniqueId val="{00000001-764D-42D3-9A09-85B88F587326}"/>
            </c:ext>
          </c:extLst>
        </c:ser>
        <c:ser>
          <c:idx val="4"/>
          <c:order val="2"/>
          <c:tx>
            <c:strRef>
              <c:f>'ED8'!$L$19</c:f>
              <c:strCache>
                <c:ptCount val="1"/>
                <c:pt idx="0">
                  <c:v>Two Degrees</c:v>
                </c:pt>
              </c:strCache>
            </c:strRef>
          </c:tx>
          <c:spPr>
            <a:ln>
              <a:solidFill>
                <a:srgbClr val="78A22F"/>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'ED8'!$M$19:$BA$19</c:f>
              <c:numCache>
                <c:formatCode>0.0</c:formatCode>
                <c:ptCount val="41"/>
                <c:pt idx="8" formatCode="0%">
                  <c:v>0.10227197328025418</c:v>
                </c:pt>
                <c:pt idx="9" formatCode="0%">
                  <c:v>0.11376907248962438</c:v>
                </c:pt>
                <c:pt idx="10" formatCode="0%">
                  <c:v>0.14520398561641085</c:v>
                </c:pt>
                <c:pt idx="11" formatCode="0%">
                  <c:v>0.18538055433632145</c:v>
                </c:pt>
                <c:pt idx="12" formatCode="0%">
                  <c:v>0.22062567533498048</c:v>
                </c:pt>
                <c:pt idx="13" formatCode="0%">
                  <c:v>0.25762419016466936</c:v>
                </c:pt>
                <c:pt idx="14" formatCode="0%">
                  <c:v>0.27853714921344513</c:v>
                </c:pt>
                <c:pt idx="15" formatCode="0%">
                  <c:v>0.30521040062695776</c:v>
                </c:pt>
                <c:pt idx="16" formatCode="0%">
                  <c:v>0.33374156457011278</c:v>
                </c:pt>
                <c:pt idx="17" formatCode="0%">
                  <c:v>0.36995828372623268</c:v>
                </c:pt>
                <c:pt idx="18" formatCode="0%">
                  <c:v>0.40542874630608094</c:v>
                </c:pt>
                <c:pt idx="19" formatCode="0%">
                  <c:v>0.42855903604724466</c:v>
                </c:pt>
                <c:pt idx="20" formatCode="0%">
                  <c:v>0.44980276116954843</c:v>
                </c:pt>
                <c:pt idx="21" formatCode="0%">
                  <c:v>0.47868838944347231</c:v>
                </c:pt>
                <c:pt idx="22" formatCode="0%">
                  <c:v>0.52834286230081906</c:v>
                </c:pt>
                <c:pt idx="23" formatCode="0%">
                  <c:v>0.58046109643192945</c:v>
                </c:pt>
                <c:pt idx="24" formatCode="0%">
                  <c:v>0.61838686367827711</c:v>
                </c:pt>
                <c:pt idx="25" formatCode="0%">
                  <c:v>0.66031765303514145</c:v>
                </c:pt>
                <c:pt idx="26" formatCode="0%">
                  <c:v>0.6832836879124663</c:v>
                </c:pt>
                <c:pt idx="27" formatCode="0%">
                  <c:v>0.69830425872248181</c:v>
                </c:pt>
                <c:pt idx="28" formatCode="0%">
                  <c:v>0.70825447336736858</c:v>
                </c:pt>
                <c:pt idx="29" formatCode="0%">
                  <c:v>0.71360822060328488</c:v>
                </c:pt>
                <c:pt idx="30" formatCode="0%">
                  <c:v>0.71664206564800448</c:v>
                </c:pt>
                <c:pt idx="31" formatCode="0%">
                  <c:v>0.71849237982186842</c:v>
                </c:pt>
                <c:pt idx="32" formatCode="0%">
                  <c:v>0.71973171061781283</c:v>
                </c:pt>
                <c:pt idx="33" formatCode="0%">
                  <c:v>0.72065021267614038</c:v>
                </c:pt>
                <c:pt idx="34" formatCode="0%">
                  <c:v>0.72139893894859675</c:v>
                </c:pt>
                <c:pt idx="35" formatCode="0%">
                  <c:v>0.72205917852800261</c:v>
                </c:pt>
                <c:pt idx="36" formatCode="0%">
                  <c:v>0.72267697054053948</c:v>
                </c:pt>
                <c:pt idx="37" formatCode="0%">
                  <c:v>0.72327965526041416</c:v>
                </c:pt>
                <c:pt idx="38" formatCode="0%">
                  <c:v>0.72388362549227048</c:v>
                </c:pt>
                <c:pt idx="39" formatCode="0%">
                  <c:v>0.72450129298846555</c:v>
                </c:pt>
                <c:pt idx="40" formatCode="0%">
                  <c:v>0.72506977800758166</c:v>
                </c:pt>
              </c:numCache>
            </c:numRef>
          </c:val>
          <c:smooth val="0"/>
          <c:extLst xmlns:c16r2="http://schemas.microsoft.com/office/drawing/2015/06/chart">
            <c:ext xmlns:c16="http://schemas.microsoft.com/office/drawing/2014/chart" uri="{C3380CC4-5D6E-409C-BE32-E72D297353CC}">
              <c16:uniqueId val="{00000002-764D-42D3-9A09-85B88F587326}"/>
            </c:ext>
          </c:extLst>
        </c:ser>
        <c:ser>
          <c:idx val="0"/>
          <c:order val="3"/>
          <c:tx>
            <c:strRef>
              <c:f>'ED8'!$L$20</c:f>
              <c:strCache>
                <c:ptCount val="1"/>
                <c:pt idx="0">
                  <c:v>Steady Progression</c:v>
                </c:pt>
              </c:strCache>
            </c:strRef>
          </c:tx>
          <c:spPr>
            <a:ln>
              <a:solidFill>
                <a:srgbClr val="FFC222"/>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'ED8'!$M$20:$BA$20</c:f>
              <c:numCache>
                <c:formatCode>0.0</c:formatCode>
                <c:ptCount val="41"/>
                <c:pt idx="8" formatCode="0%">
                  <c:v>0.10227197328025418</c:v>
                </c:pt>
                <c:pt idx="9" formatCode="0%">
                  <c:v>0.1052107315567256</c:v>
                </c:pt>
                <c:pt idx="10" formatCode="0%">
                  <c:v>0.10918434868210249</c:v>
                </c:pt>
                <c:pt idx="11" formatCode="0%">
                  <c:v>0.13335727100018549</c:v>
                </c:pt>
                <c:pt idx="12" formatCode="0%">
                  <c:v>0.14470323078353486</c:v>
                </c:pt>
                <c:pt idx="13" formatCode="0%">
                  <c:v>0.16254079788086123</c:v>
                </c:pt>
                <c:pt idx="14" formatCode="0%">
                  <c:v>0.19452282329304396</c:v>
                </c:pt>
                <c:pt idx="15" formatCode="0%">
                  <c:v>0.22052391261432741</c:v>
                </c:pt>
                <c:pt idx="16" formatCode="0%">
                  <c:v>0.23183181060498972</c:v>
                </c:pt>
                <c:pt idx="17" formatCode="0%">
                  <c:v>0.23981803015405684</c:v>
                </c:pt>
                <c:pt idx="18" formatCode="0%">
                  <c:v>0.24629999999999999</c:v>
                </c:pt>
                <c:pt idx="19" formatCode="0%">
                  <c:v>0.25290000000000001</c:v>
                </c:pt>
                <c:pt idx="20" formatCode="0%">
                  <c:v>0.26119999999999999</c:v>
                </c:pt>
                <c:pt idx="21" formatCode="0%">
                  <c:v>0.27339999999999998</c:v>
                </c:pt>
                <c:pt idx="22" formatCode="0%">
                  <c:v>0.2944</c:v>
                </c:pt>
                <c:pt idx="23" formatCode="0%">
                  <c:v>0.33329999999999999</c:v>
                </c:pt>
                <c:pt idx="24" formatCode="0%">
                  <c:v>0.38429999999999997</c:v>
                </c:pt>
                <c:pt idx="25" formatCode="0%">
                  <c:v>0.44001926811499148</c:v>
                </c:pt>
                <c:pt idx="26" formatCode="0%">
                  <c:v>0.47714350450558002</c:v>
                </c:pt>
                <c:pt idx="27" formatCode="0%">
                  <c:v>0.52155396389846453</c:v>
                </c:pt>
                <c:pt idx="28" formatCode="0%">
                  <c:v>0.56106396289873683</c:v>
                </c:pt>
                <c:pt idx="29" formatCode="0%">
                  <c:v>0.58140666212369374</c:v>
                </c:pt>
                <c:pt idx="30" formatCode="0%">
                  <c:v>0.59215117152145103</c:v>
                </c:pt>
                <c:pt idx="31" formatCode="0%">
                  <c:v>0.59807002791832709</c:v>
                </c:pt>
                <c:pt idx="32" formatCode="0%">
                  <c:v>0.60154848393440663</c:v>
                </c:pt>
                <c:pt idx="33" formatCode="0%">
                  <c:v>0.60378056900787214</c:v>
                </c:pt>
                <c:pt idx="34" formatCode="0%">
                  <c:v>0.60536966753032995</c:v>
                </c:pt>
                <c:pt idx="35" formatCode="0%">
                  <c:v>0.60662401883660011</c:v>
                </c:pt>
                <c:pt idx="36" formatCode="0%">
                  <c:v>0.60770369416506176</c:v>
                </c:pt>
                <c:pt idx="37" formatCode="0%">
                  <c:v>0.60869448043464736</c:v>
                </c:pt>
                <c:pt idx="38" formatCode="0%">
                  <c:v>0.60964542904588792</c:v>
                </c:pt>
                <c:pt idx="39" formatCode="0%">
                  <c:v>0.61058522101029233</c:v>
                </c:pt>
                <c:pt idx="40" formatCode="0%">
                  <c:v>0.61147207617747679</c:v>
                </c:pt>
              </c:numCache>
            </c:numRef>
          </c:val>
          <c:smooth val="0"/>
          <c:extLst xmlns:c16r2="http://schemas.microsoft.com/office/drawing/2015/06/chart">
            <c:ext xmlns:c16="http://schemas.microsoft.com/office/drawing/2014/chart" uri="{C3380CC4-5D6E-409C-BE32-E72D297353CC}">
              <c16:uniqueId val="{00000003-764D-42D3-9A09-85B88F587326}"/>
            </c:ext>
          </c:extLst>
        </c:ser>
        <c:ser>
          <c:idx val="1"/>
          <c:order val="4"/>
          <c:tx>
            <c:strRef>
              <c:f>'ED8'!$L$21</c:f>
              <c:strCache>
                <c:ptCount val="1"/>
                <c:pt idx="0">
                  <c:v>Consumer Evolution</c:v>
                </c:pt>
              </c:strCache>
            </c:strRef>
          </c:tx>
          <c:spPr>
            <a:ln>
              <a:solidFill>
                <a:srgbClr val="1D116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'ED8'!$M$21:$BA$21</c:f>
              <c:numCache>
                <c:formatCode>0.0</c:formatCode>
                <c:ptCount val="41"/>
                <c:pt idx="8" formatCode="0%">
                  <c:v>0.10227197328025418</c:v>
                </c:pt>
                <c:pt idx="9" formatCode="0%">
                  <c:v>0.10726795394591448</c:v>
                </c:pt>
                <c:pt idx="10" formatCode="0%">
                  <c:v>0.12472855953163149</c:v>
                </c:pt>
                <c:pt idx="11" formatCode="0%">
                  <c:v>0.15409717543495643</c:v>
                </c:pt>
                <c:pt idx="12" formatCode="0%">
                  <c:v>0.17145401912454558</c:v>
                </c:pt>
                <c:pt idx="13" formatCode="0%">
                  <c:v>0.20077111424344635</c:v>
                </c:pt>
                <c:pt idx="14" formatCode="0%">
                  <c:v>0.23048563604073918</c:v>
                </c:pt>
                <c:pt idx="15" formatCode="0%">
                  <c:v>0.2562920814225253</c:v>
                </c:pt>
                <c:pt idx="16" formatCode="0%">
                  <c:v>0.26679216063875294</c:v>
                </c:pt>
                <c:pt idx="17" formatCode="0%">
                  <c:v>0.27450000000000002</c:v>
                </c:pt>
                <c:pt idx="18" formatCode="0%">
                  <c:v>0.28170000000000001</c:v>
                </c:pt>
                <c:pt idx="19" formatCode="0%">
                  <c:v>0.29010000000000002</c:v>
                </c:pt>
                <c:pt idx="20" formatCode="0%">
                  <c:v>0.30220000000000002</c:v>
                </c:pt>
                <c:pt idx="21" formatCode="0%">
                  <c:v>0.32319999999999999</c:v>
                </c:pt>
                <c:pt idx="22" formatCode="0%">
                  <c:v>0.36199999999999999</c:v>
                </c:pt>
                <c:pt idx="23" formatCode="0%">
                  <c:v>0.41299999999999998</c:v>
                </c:pt>
                <c:pt idx="24" formatCode="0%">
                  <c:v>0.45200000000000001</c:v>
                </c:pt>
                <c:pt idx="25" formatCode="0%">
                  <c:v>0.49088735263601585</c:v>
                </c:pt>
                <c:pt idx="26" formatCode="0%">
                  <c:v>0.52032373743796589</c:v>
                </c:pt>
                <c:pt idx="27" formatCode="0%">
                  <c:v>0.563318567748329</c:v>
                </c:pt>
                <c:pt idx="28" formatCode="0%">
                  <c:v>0.60371455810084662</c:v>
                </c:pt>
                <c:pt idx="29" formatCode="0%">
                  <c:v>0.62439210716226834</c:v>
                </c:pt>
                <c:pt idx="30" formatCode="0%">
                  <c:v>0.63520216864986745</c:v>
                </c:pt>
                <c:pt idx="31" formatCode="0%">
                  <c:v>0.64105926278596048</c:v>
                </c:pt>
                <c:pt idx="32" formatCode="0%">
                  <c:v>0.64441774066839752</c:v>
                </c:pt>
                <c:pt idx="33" formatCode="0%">
                  <c:v>0.64650732646517128</c:v>
                </c:pt>
                <c:pt idx="34" formatCode="0%">
                  <c:v>0.64794918658182366</c:v>
                </c:pt>
                <c:pt idx="35" formatCode="0%">
                  <c:v>0.64905876316441924</c:v>
                </c:pt>
                <c:pt idx="36" formatCode="0%">
                  <c:v>0.64999936452911578</c:v>
                </c:pt>
                <c:pt idx="37" formatCode="0%">
                  <c:v>0.65085800816395323</c:v>
                </c:pt>
                <c:pt idx="38" formatCode="0%">
                  <c:v>0.65168239055432564</c:v>
                </c:pt>
                <c:pt idx="39" formatCode="0%">
                  <c:v>0.65250069261193389</c:v>
                </c:pt>
                <c:pt idx="40" formatCode="0%">
                  <c:v>0.65326504582079004</c:v>
                </c:pt>
              </c:numCache>
            </c:numRef>
          </c:val>
          <c:smooth val="0"/>
          <c:extLst xmlns:c16r2="http://schemas.microsoft.com/office/drawing/2015/06/chart">
            <c:ext xmlns:c16="http://schemas.microsoft.com/office/drawing/2014/chart" uri="{C3380CC4-5D6E-409C-BE32-E72D297353CC}">
              <c16:uniqueId val="{00000004-764D-42D3-9A09-85B88F587326}"/>
            </c:ext>
          </c:extLst>
        </c:ser>
        <c:dLbls>
          <c:showLegendKey val="0"/>
          <c:showVal val="0"/>
          <c:showCatName val="0"/>
          <c:showSerName val="0"/>
          <c:showPercent val="0"/>
          <c:showBubbleSize val="0"/>
        </c:dLbls>
        <c:marker val="1"/>
        <c:smooth val="0"/>
        <c:axId val="161983872"/>
        <c:axId val="161985664"/>
      </c:lineChart>
      <c:dateAx>
        <c:axId val="161983872"/>
        <c:scaling>
          <c:orientation val="minMax"/>
        </c:scaling>
        <c:delete val="0"/>
        <c:axPos val="b"/>
        <c:numFmt formatCode="yyyy" sourceLinked="1"/>
        <c:majorTickMark val="out"/>
        <c:minorTickMark val="out"/>
        <c:tickLblPos val="nextTo"/>
        <c:txPr>
          <a:bodyPr rot="0" vert="horz"/>
          <a:lstStyle/>
          <a:p>
            <a:pPr>
              <a:defRPr/>
            </a:pPr>
            <a:endParaRPr lang="en-US"/>
          </a:p>
        </c:txPr>
        <c:crossAx val="161985664"/>
        <c:crosses val="autoZero"/>
        <c:auto val="1"/>
        <c:lblOffset val="100"/>
        <c:baseTimeUnit val="years"/>
        <c:majorUnit val="5"/>
        <c:minorUnit val="5"/>
        <c:minorTimeUnit val="years"/>
      </c:dateAx>
      <c:valAx>
        <c:axId val="161985664"/>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GB"/>
                  <a:t>Consumer engagement with smart charging (%)</a:t>
                </a:r>
              </a:p>
            </c:rich>
          </c:tx>
          <c:layout>
            <c:manualLayout>
              <c:xMode val="edge"/>
              <c:yMode val="edge"/>
              <c:x val="2.4376901263212163E-2"/>
              <c:y val="9.9814814814814828E-2"/>
            </c:manualLayout>
          </c:layout>
          <c:overlay val="0"/>
        </c:title>
        <c:numFmt formatCode="0%" sourceLinked="0"/>
        <c:majorTickMark val="out"/>
        <c:minorTickMark val="none"/>
        <c:tickLblPos val="nextTo"/>
        <c:crossAx val="161983872"/>
        <c:crosses val="autoZero"/>
        <c:crossBetween val="between"/>
        <c:majorUnit val="0.2"/>
      </c:valAx>
    </c:plotArea>
    <c:legend>
      <c:legendPos val="b"/>
      <c:overlay val="0"/>
    </c:legend>
    <c:plotVisOnly val="1"/>
    <c:dispBlanksAs val="gap"/>
    <c:showDLblsOverMax val="0"/>
  </c:chart>
  <c:spPr>
    <a:ln>
      <a:noFill/>
    </a:ln>
  </c:spPr>
  <c:txPr>
    <a:bodyPr/>
    <a:lstStyle/>
    <a:p>
      <a:pPr>
        <a:defRPr sz="1100">
          <a:latin typeface="+mn-lt"/>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7773524104150555E-2"/>
          <c:y val="5.2661116482754379E-2"/>
          <c:w val="0.87293168342356287"/>
          <c:h val="0.78131519923645909"/>
        </c:manualLayout>
      </c:layout>
      <c:lineChart>
        <c:grouping val="standard"/>
        <c:varyColors val="0"/>
        <c:ser>
          <c:idx val="3"/>
          <c:order val="0"/>
          <c:tx>
            <c:strRef>
              <c:f>'ED8'!$L$9</c:f>
              <c:strCache>
                <c:ptCount val="1"/>
                <c:pt idx="0">
                  <c:v>Community Renewables</c:v>
                </c:pt>
              </c:strCache>
            </c:strRef>
          </c:tx>
          <c:spPr>
            <a:ln>
              <a:solidFill>
                <a:srgbClr val="E64097"/>
              </a:solidFill>
            </a:ln>
          </c:spPr>
          <c:marker>
            <c:symbol val="none"/>
          </c:marker>
          <c:cat>
            <c:numRef>
              <c:f>'ED8'!$M$7:$BA$7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'ED8'!$M$9:$BA$9</c:f>
              <c:numCache>
                <c:formatCode>_-* #,##0_-;\-* #,##0_-;_-* "-"??_-;_-@_-</c:formatCode>
                <c:ptCount val="41"/>
                <c:pt idx="8" formatCode="_(* #,##0.00_);_(* \(#,##0.00\);_(* &quot;-&quot;??_);_(@_)">
                  <c:v>-8.3715912581798264E-7</c:v>
                </c:pt>
                <c:pt idx="9" formatCode="_(* #,##0.00_);_(* \(#,##0.00\);_(* &quot;-&quot;??_);_(@_)">
                  <c:v>-7.9715908810706112E-4</c:v>
                </c:pt>
                <c:pt idx="10" formatCode="_(* #,##0.00_);_(* \(#,##0.00\);_(* &quot;-&quot;??_);_(@_)">
                  <c:v>-9.6367295355095865E-3</c:v>
                </c:pt>
                <c:pt idx="11" formatCode="_(* #,##0.00_);_(* \(#,##0.00\);_(* &quot;-&quot;??_);_(@_)">
                  <c:v>-3.6225526519649866E-2</c:v>
                </c:pt>
                <c:pt idx="12" formatCode="_(* #,##0.00_);_(* \(#,##0.00\);_(* &quot;-&quot;??_);_(@_)">
                  <c:v>-0.10371664374897484</c:v>
                </c:pt>
                <c:pt idx="13" formatCode="_(* #,##0.00_);_(* \(#,##0.00\);_(* &quot;-&quot;??_);_(@_)">
                  <c:v>-0.26019979233866547</c:v>
                </c:pt>
                <c:pt idx="14" formatCode="_(* #,##0.00_);_(* \(#,##0.00\);_(* &quot;-&quot;??_);_(@_)">
                  <c:v>-0.57823524392841208</c:v>
                </c:pt>
                <c:pt idx="15" formatCode="_(* #,##0.00_);_(* \(#,##0.00\);_(* &quot;-&quot;??_);_(@_)">
                  <c:v>-0.82729761213826247</c:v>
                </c:pt>
                <c:pt idx="16" formatCode="_(* #,##0.00_);_(* \(#,##0.00\);_(* &quot;-&quot;??_);_(@_)">
                  <c:v>-1.0156136475416626</c:v>
                </c:pt>
                <c:pt idx="17" formatCode="_(* #,##0.00_);_(* \(#,##0.00\);_(* &quot;-&quot;??_);_(@_)">
                  <c:v>-1.1471782642857733</c:v>
                </c:pt>
                <c:pt idx="18" formatCode="_(* #,##0.00_);_(* \(#,##0.00\);_(* &quot;-&quot;??_);_(@_)">
                  <c:v>-1.271710948101977</c:v>
                </c:pt>
                <c:pt idx="19" formatCode="_(* #,##0.00_);_(* \(#,##0.00\);_(* &quot;-&quot;??_);_(@_)">
                  <c:v>-1.4296031944711161</c:v>
                </c:pt>
                <c:pt idx="20" formatCode="_(* #,##0.00_);_(* \(#,##0.00\);_(* &quot;-&quot;??_);_(@_)">
                  <c:v>-1.5377031027129728</c:v>
                </c:pt>
                <c:pt idx="21" formatCode="_(* #,##0.00_);_(* \(#,##0.00\);_(* &quot;-&quot;??_);_(@_)">
                  <c:v>-1.6454329460693466</c:v>
                </c:pt>
                <c:pt idx="22" formatCode="_(* #,##0.00_);_(* \(#,##0.00\);_(* &quot;-&quot;??_);_(@_)">
                  <c:v>-1.7361078256718498</c:v>
                </c:pt>
                <c:pt idx="23" formatCode="_(* #,##0.00_);_(* \(#,##0.00\);_(* &quot;-&quot;??_);_(@_)">
                  <c:v>-1.8008023125133812</c:v>
                </c:pt>
                <c:pt idx="24" formatCode="_(* #,##0.00_);_(* \(#,##0.00\);_(* &quot;-&quot;??_);_(@_)">
                  <c:v>-1.8554907647114733</c:v>
                </c:pt>
                <c:pt idx="25" formatCode="_(* #,##0.00_);_(* \(#,##0.00\);_(* &quot;-&quot;??_);_(@_)">
                  <c:v>-1.9076251252670691</c:v>
                </c:pt>
                <c:pt idx="26" formatCode="_(* #,##0.00_);_(* \(#,##0.00\);_(* &quot;-&quot;??_);_(@_)">
                  <c:v>-1.9664654690063312</c:v>
                </c:pt>
                <c:pt idx="27" formatCode="_(* #,##0.00_);_(* \(#,##0.00\);_(* &quot;-&quot;??_);_(@_)">
                  <c:v>-2.0219216908055762</c:v>
                </c:pt>
                <c:pt idx="28" formatCode="_(* #,##0.00_);_(* \(#,##0.00\);_(* &quot;-&quot;??_);_(@_)">
                  <c:v>-2.0635233452025172</c:v>
                </c:pt>
                <c:pt idx="29" formatCode="_(* #,##0.00_);_(* \(#,##0.00\);_(* &quot;-&quot;??_);_(@_)">
                  <c:v>-2.0980962024960537</c:v>
                </c:pt>
                <c:pt idx="30" formatCode="_(* #,##0.00_);_(* \(#,##0.00\);_(* &quot;-&quot;??_);_(@_)">
                  <c:v>-2.1327683821805032</c:v>
                </c:pt>
                <c:pt idx="31" formatCode="_(* #,##0.00_);_(* \(#,##0.00\);_(* &quot;-&quot;??_);_(@_)">
                  <c:v>-2.1826959808164683</c:v>
                </c:pt>
                <c:pt idx="32" formatCode="_(* #,##0.00_);_(* \(#,##0.00\);_(* &quot;-&quot;??_);_(@_)">
                  <c:v>-2.1796375616019916</c:v>
                </c:pt>
                <c:pt idx="33" formatCode="_(* #,##0.00_);_(* \(#,##0.00\);_(* &quot;-&quot;??_);_(@_)">
                  <c:v>-2.1699232313792676</c:v>
                </c:pt>
                <c:pt idx="34" formatCode="_(* #,##0.00_);_(* \(#,##0.00\);_(* &quot;-&quot;??_);_(@_)">
                  <c:v>-2.1635463049211383</c:v>
                </c:pt>
                <c:pt idx="35" formatCode="_(* #,##0.00_);_(* \(#,##0.00\);_(* &quot;-&quot;??_);_(@_)">
                  <c:v>-2.158968407666531</c:v>
                </c:pt>
                <c:pt idx="36" formatCode="_(* #,##0.00_);_(* \(#,##0.00\);_(* &quot;-&quot;??_);_(@_)">
                  <c:v>-2.1544174751160932</c:v>
                </c:pt>
                <c:pt idx="37" formatCode="_(* #,##0.00_);_(* \(#,##0.00\);_(* &quot;-&quot;??_);_(@_)">
                  <c:v>-2.1497900758177577</c:v>
                </c:pt>
                <c:pt idx="38" formatCode="_(* #,##0.00_);_(* \(#,##0.00\);_(* &quot;-&quot;??_);_(@_)">
                  <c:v>-2.145070473462213</c:v>
                </c:pt>
                <c:pt idx="39" formatCode="_(* #,##0.00_);_(* \(#,##0.00\);_(* &quot;-&quot;??_);_(@_)">
                  <c:v>-2.1403617596527544</c:v>
                </c:pt>
                <c:pt idx="40" formatCode="_(* #,##0.00_);_(* \(#,##0.00\);_(* &quot;-&quot;??_);_(@_)">
                  <c:v>-2.1350031683465609</c:v>
                </c:pt>
              </c:numCache>
            </c:numRef>
          </c:val>
          <c:smooth val="0"/>
          <c:extLst xmlns:c16r2="http://schemas.microsoft.com/office/drawing/2015/06/chart">
            <c:ext xmlns:c16="http://schemas.microsoft.com/office/drawing/2014/chart" uri="{C3380CC4-5D6E-409C-BE32-E72D297353CC}">
              <c16:uniqueId val="{00000001-CD50-4D0C-8166-B323F2DCFBE4}"/>
            </c:ext>
          </c:extLst>
        </c:ser>
        <c:ser>
          <c:idx val="4"/>
          <c:order val="1"/>
          <c:tx>
            <c:strRef>
              <c:f>'ED8'!$L$10</c:f>
              <c:strCache>
                <c:ptCount val="1"/>
                <c:pt idx="0">
                  <c:v>Two Degrees</c:v>
                </c:pt>
              </c:strCache>
            </c:strRef>
          </c:tx>
          <c:spPr>
            <a:ln>
              <a:solidFill>
                <a:srgbClr val="78A22F"/>
              </a:solidFill>
            </a:ln>
          </c:spPr>
          <c:marker>
            <c:symbol val="none"/>
          </c:marker>
          <c:cat>
            <c:numRef>
              <c:f>'ED8'!$M$7:$BA$7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'ED8'!$M$10:$BA$10</c:f>
              <c:numCache>
                <c:formatCode>_-* #,##0_-;\-* #,##0_-;_-* "-"??_-;_-@_-</c:formatCode>
                <c:ptCount val="41"/>
                <c:pt idx="8" formatCode="_(* #,##0.00_);_(* \(#,##0.00\);_(* &quot;-&quot;??_);_(@_)">
                  <c:v>-8.3703977462608489E-7</c:v>
                </c:pt>
                <c:pt idx="9" formatCode="_(* #,##0.00_);_(* \(#,##0.00\);_(* &quot;-&quot;??_);_(@_)">
                  <c:v>-3.5847464513987822E-4</c:v>
                </c:pt>
                <c:pt idx="10" formatCode="_(* #,##0.00_);_(* \(#,##0.00\);_(* &quot;-&quot;??_);_(@_)">
                  <c:v>-4.3743802175162105E-3</c:v>
                </c:pt>
                <c:pt idx="11" formatCode="_(* #,##0.00_);_(* \(#,##0.00\);_(* &quot;-&quot;??_);_(@_)">
                  <c:v>-1.5529145577489016E-2</c:v>
                </c:pt>
                <c:pt idx="12" formatCode="_(* #,##0.00_);_(* \(#,##0.00\);_(* &quot;-&quot;??_);_(@_)">
                  <c:v>-4.4156795256465237E-2</c:v>
                </c:pt>
                <c:pt idx="13" formatCode="_(* #,##0.00_);_(* \(#,##0.00\);_(* &quot;-&quot;??_);_(@_)">
                  <c:v>-0.10868330591938893</c:v>
                </c:pt>
                <c:pt idx="14" formatCode="_(* #,##0.00_);_(* \(#,##0.00\);_(* &quot;-&quot;??_);_(@_)">
                  <c:v>-0.26034561320038546</c:v>
                </c:pt>
                <c:pt idx="15" formatCode="_(* #,##0.00_);_(* \(#,##0.00\);_(* &quot;-&quot;??_);_(@_)">
                  <c:v>-0.54276588711761475</c:v>
                </c:pt>
                <c:pt idx="16" formatCode="_(* #,##0.00_);_(* \(#,##0.00\);_(* &quot;-&quot;??_);_(@_)">
                  <c:v>-0.74491307178694977</c:v>
                </c:pt>
                <c:pt idx="17" formatCode="_(* #,##0.00_);_(* \(#,##0.00\);_(* &quot;-&quot;??_);_(@_)">
                  <c:v>-0.92285574836533768</c:v>
                </c:pt>
                <c:pt idx="18" formatCode="_(* #,##0.00_);_(* \(#,##0.00\);_(* &quot;-&quot;??_);_(@_)">
                  <c:v>-1.0474515238308539</c:v>
                </c:pt>
                <c:pt idx="19" formatCode="_(* #,##0.00_);_(* \(#,##0.00\);_(* &quot;-&quot;??_);_(@_)">
                  <c:v>-1.1592207247487438</c:v>
                </c:pt>
                <c:pt idx="20" formatCode="_(* #,##0.00_);_(* \(#,##0.00\);_(* &quot;-&quot;??_);_(@_)">
                  <c:v>-1.3004779612398321</c:v>
                </c:pt>
                <c:pt idx="21" formatCode="_(* #,##0.00_);_(* \(#,##0.00\);_(* &quot;-&quot;??_);_(@_)">
                  <c:v>-1.3907384214884628</c:v>
                </c:pt>
                <c:pt idx="22" formatCode="_(* #,##0.00_);_(* \(#,##0.00\);_(* &quot;-&quot;??_);_(@_)">
                  <c:v>-1.4573175102720246</c:v>
                </c:pt>
                <c:pt idx="23" formatCode="_(* #,##0.00_);_(* \(#,##0.00\);_(* &quot;-&quot;??_);_(@_)">
                  <c:v>-1.5213236612626209</c:v>
                </c:pt>
                <c:pt idx="24" formatCode="_(* #,##0.00_);_(* \(#,##0.00\);_(* &quot;-&quot;??_);_(@_)">
                  <c:v>-1.5986793646984905</c:v>
                </c:pt>
                <c:pt idx="25" formatCode="_(* #,##0.00_);_(* \(#,##0.00\);_(* &quot;-&quot;??_);_(@_)">
                  <c:v>-1.6508853606893543</c:v>
                </c:pt>
                <c:pt idx="26" formatCode="_(* #,##0.00_);_(* \(#,##0.00\);_(* &quot;-&quot;??_);_(@_)">
                  <c:v>-1.689823711312656</c:v>
                </c:pt>
                <c:pt idx="27" formatCode="_(* #,##0.00_);_(* \(#,##0.00\);_(* &quot;-&quot;??_);_(@_)">
                  <c:v>-1.7212180195243616</c:v>
                </c:pt>
                <c:pt idx="28" formatCode="_(* #,##0.00_);_(* \(#,##0.00\);_(* &quot;-&quot;??_);_(@_)">
                  <c:v>-1.7487647262188066</c:v>
                </c:pt>
                <c:pt idx="29" formatCode="_(* #,##0.00_);_(* \(#,##0.00\);_(* &quot;-&quot;??_);_(@_)">
                  <c:v>-1.7740817204809471</c:v>
                </c:pt>
                <c:pt idx="30" formatCode="_(* #,##0.00_);_(* \(#,##0.00\);_(* &quot;-&quot;??_);_(@_)">
                  <c:v>-1.8003566890534617</c:v>
                </c:pt>
                <c:pt idx="31" formatCode="_(* #,##0.00_);_(* \(#,##0.00\);_(* &quot;-&quot;??_);_(@_)">
                  <c:v>-1.8414555669823545</c:v>
                </c:pt>
                <c:pt idx="32" formatCode="_(* #,##0.00_);_(* \(#,##0.00\);_(* &quot;-&quot;??_);_(@_)">
                  <c:v>-1.8821218511212752</c:v>
                </c:pt>
                <c:pt idx="33" formatCode="_(* #,##0.00_);_(* \(#,##0.00\);_(* &quot;-&quot;??_);_(@_)">
                  <c:v>-1.8826688411722705</c:v>
                </c:pt>
                <c:pt idx="34" formatCode="_(* #,##0.00_);_(* \(#,##0.00\);_(* &quot;-&quot;??_);_(@_)">
                  <c:v>-1.8750977695062185</c:v>
                </c:pt>
                <c:pt idx="35" formatCode="_(* #,##0.00_);_(* \(#,##0.00\);_(* &quot;-&quot;??_);_(@_)">
                  <c:v>-1.869134741865861</c:v>
                </c:pt>
                <c:pt idx="36" formatCode="_(* #,##0.00_);_(* \(#,##0.00\);_(* &quot;-&quot;??_);_(@_)">
                  <c:v>-1.8641470379870735</c:v>
                </c:pt>
                <c:pt idx="37" formatCode="_(* #,##0.00_);_(* \(#,##0.00\);_(* &quot;-&quot;??_);_(@_)">
                  <c:v>-1.8590976681644282</c:v>
                </c:pt>
                <c:pt idx="38" formatCode="_(* #,##0.00_);_(* \(#,##0.00\);_(* &quot;-&quot;??_);_(@_)">
                  <c:v>-1.8540799809375215</c:v>
                </c:pt>
                <c:pt idx="39" formatCode="_(* #,##0.00_);_(* \(#,##0.00\);_(* &quot;-&quot;??_);_(@_)">
                  <c:v>-1.8497512774329541</c:v>
                </c:pt>
                <c:pt idx="40" formatCode="_(* #,##0.00_);_(* \(#,##0.00\);_(* &quot;-&quot;??_);_(@_)">
                  <c:v>-1.8455401499084967</c:v>
                </c:pt>
              </c:numCache>
            </c:numRef>
          </c:val>
          <c:smooth val="0"/>
          <c:extLst xmlns:c16r2="http://schemas.microsoft.com/office/drawing/2015/06/chart">
            <c:ext xmlns:c16="http://schemas.microsoft.com/office/drawing/2014/chart" uri="{C3380CC4-5D6E-409C-BE32-E72D297353CC}">
              <c16:uniqueId val="{00000002-CD50-4D0C-8166-B323F2DCFBE4}"/>
            </c:ext>
          </c:extLst>
        </c:ser>
        <c:ser>
          <c:idx val="0"/>
          <c:order val="2"/>
          <c:tx>
            <c:strRef>
              <c:f>'ED8'!$L$11</c:f>
              <c:strCache>
                <c:ptCount val="1"/>
                <c:pt idx="0">
                  <c:v>Steady Progression</c:v>
                </c:pt>
              </c:strCache>
            </c:strRef>
          </c:tx>
          <c:spPr>
            <a:ln>
              <a:solidFill>
                <a:srgbClr val="FFC222"/>
              </a:solidFill>
            </a:ln>
          </c:spPr>
          <c:marker>
            <c:symbol val="none"/>
          </c:marker>
          <c:cat>
            <c:numRef>
              <c:f>'ED8'!$M$7:$BA$7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'ED8'!$M$11:$BA$11</c:f>
              <c:numCache>
                <c:formatCode>_-* #,##0.0_-;\-* #,##0.0_-;_-* "-"??_-;_-@_-</c:formatCode>
                <c:ptCount val="41"/>
                <c:pt idx="8" formatCode="_(* #,##0.00_);_(* \(#,##0.00\);_(* &quot;-&quot;??_);_(@_)">
                  <c:v>-8.4862816681641134E-7</c:v>
                </c:pt>
                <c:pt idx="9" formatCode="_(* #,##0.00_);_(* \(#,##0.00\);_(* &quot;-&quot;??_);_(@_)">
                  <c:v>-1.9920059949967048E-5</c:v>
                </c:pt>
                <c:pt idx="10" formatCode="_(* #,##0.00_);_(* \(#,##0.00\);_(* &quot;-&quot;??_);_(@_)">
                  <c:v>-2.5250181845890566E-4</c:v>
                </c:pt>
                <c:pt idx="11" formatCode="_(* #,##0.00_);_(* \(#,##0.00\);_(* &quot;-&quot;??_);_(@_)">
                  <c:v>-8.6887508265671087E-4</c:v>
                </c:pt>
                <c:pt idx="12" formatCode="_(* #,##0.00_);_(* \(#,##0.00\);_(* &quot;-&quot;??_);_(@_)">
                  <c:v>-2.8168564252917562E-3</c:v>
                </c:pt>
                <c:pt idx="13" formatCode="_(* #,##0.00_);_(* \(#,##0.00\);_(* &quot;-&quot;??_);_(@_)">
                  <c:v>-7.8279170127001831E-3</c:v>
                </c:pt>
                <c:pt idx="14" formatCode="_(* #,##0.00_);_(* \(#,##0.00\);_(* &quot;-&quot;??_);_(@_)">
                  <c:v>-1.8757416032899824E-2</c:v>
                </c:pt>
                <c:pt idx="15" formatCode="_(* #,##0.00_);_(* \(#,##0.00\);_(* &quot;-&quot;??_);_(@_)">
                  <c:v>-4.2951830267223039E-2</c:v>
                </c:pt>
                <c:pt idx="16" formatCode="_(* #,##0.00_);_(* \(#,##0.00\);_(* &quot;-&quot;??_);_(@_)">
                  <c:v>-9.7135135004914469E-2</c:v>
                </c:pt>
                <c:pt idx="17" formatCode="_(* #,##0.00_);_(* \(#,##0.00\);_(* &quot;-&quot;??_);_(@_)">
                  <c:v>-0.19112371371441925</c:v>
                </c:pt>
                <c:pt idx="18" formatCode="_(* #,##0.00_);_(* \(#,##0.00\);_(* &quot;-&quot;??_);_(@_)">
                  <c:v>-0.25996468389690019</c:v>
                </c:pt>
                <c:pt idx="19" formatCode="_(* #,##0.00_);_(* \(#,##0.00\);_(* &quot;-&quot;??_);_(@_)">
                  <c:v>-0.30943922703308407</c:v>
                </c:pt>
                <c:pt idx="20" formatCode="_(* #,##0.00_);_(* \(#,##0.00\);_(* &quot;-&quot;??_);_(@_)">
                  <c:v>-0.34901935128739675</c:v>
                </c:pt>
                <c:pt idx="21" formatCode="_(* #,##0.00_);_(* \(#,##0.00\);_(* &quot;-&quot;??_);_(@_)">
                  <c:v>-0.38417743840063989</c:v>
                </c:pt>
                <c:pt idx="22" formatCode="_(* #,##0.00_);_(* \(#,##0.00\);_(* &quot;-&quot;??_);_(@_)">
                  <c:v>-0.41754917318166263</c:v>
                </c:pt>
                <c:pt idx="23" formatCode="_(* #,##0.00_);_(* \(#,##0.00\);_(* &quot;-&quot;??_);_(@_)">
                  <c:v>-0.45041218195373728</c:v>
                </c:pt>
                <c:pt idx="24" formatCode="_(* #,##0.00_);_(* \(#,##0.00\);_(* &quot;-&quot;??_);_(@_)">
                  <c:v>-0.4837114166091484</c:v>
                </c:pt>
                <c:pt idx="25" formatCode="_(* #,##0.00_);_(* \(#,##0.00\);_(* &quot;-&quot;??_);_(@_)">
                  <c:v>-0.51785741930622919</c:v>
                </c:pt>
                <c:pt idx="26" formatCode="_(* #,##0.00_);_(* \(#,##0.00\);_(* &quot;-&quot;??_);_(@_)">
                  <c:v>-0.55280230807106934</c:v>
                </c:pt>
                <c:pt idx="27" formatCode="_(* #,##0.00_);_(* \(#,##0.00\);_(* &quot;-&quot;??_);_(@_)">
                  <c:v>-0.5890321212841948</c:v>
                </c:pt>
                <c:pt idx="28" formatCode="_(* #,##0.00_);_(* \(#,##0.00\);_(* &quot;-&quot;??_);_(@_)">
                  <c:v>-0.62663691561159029</c:v>
                </c:pt>
                <c:pt idx="29" formatCode="_(* #,##0.00_);_(* \(#,##0.00\);_(* &quot;-&quot;??_);_(@_)">
                  <c:v>-0.66564464418490066</c:v>
                </c:pt>
                <c:pt idx="30" formatCode="_(* #,##0.00_);_(* \(#,##0.00\);_(* &quot;-&quot;??_);_(@_)">
                  <c:v>-0.70608883846481052</c:v>
                </c:pt>
                <c:pt idx="31" formatCode="_(* #,##0.00_);_(* \(#,##0.00\);_(* &quot;-&quot;??_);_(@_)">
                  <c:v>-0.74798631120400172</c:v>
                </c:pt>
                <c:pt idx="32" formatCode="_(* #,##0.00_);_(* \(#,##0.00\);_(* &quot;-&quot;??_);_(@_)">
                  <c:v>-0.79137605975557634</c:v>
                </c:pt>
                <c:pt idx="33" formatCode="_(* #,##0.00_);_(* \(#,##0.00\);_(* &quot;-&quot;??_);_(@_)">
                  <c:v>-0.83629773611537939</c:v>
                </c:pt>
                <c:pt idx="34" formatCode="_(* #,##0.00_);_(* \(#,##0.00\);_(* &quot;-&quot;??_);_(@_)">
                  <c:v>-0.88276083536492778</c:v>
                </c:pt>
                <c:pt idx="35" formatCode="_(* #,##0.00_);_(* \(#,##0.00\);_(* &quot;-&quot;??_);_(@_)">
                  <c:v>-0.91812208872911538</c:v>
                </c:pt>
                <c:pt idx="36" formatCode="_(* #,##0.00_);_(* \(#,##0.00\);_(* &quot;-&quot;??_);_(@_)">
                  <c:v>-0.92874313747293069</c:v>
                </c:pt>
                <c:pt idx="37" formatCode="_(* #,##0.00_);_(* \(#,##0.00\);_(* &quot;-&quot;??_);_(@_)">
                  <c:v>-0.93837552121942591</c:v>
                </c:pt>
                <c:pt idx="38" formatCode="_(* #,##0.00_);_(* \(#,##0.00\);_(* &quot;-&quot;??_);_(@_)">
                  <c:v>-0.94770974258190688</c:v>
                </c:pt>
                <c:pt idx="39" formatCode="_(* #,##0.00_);_(* \(#,##0.00\);_(* &quot;-&quot;??_);_(@_)">
                  <c:v>-0.95696909454429147</c:v>
                </c:pt>
                <c:pt idx="40" formatCode="_(* #,##0.00_);_(* \(#,##0.00\);_(* &quot;-&quot;??_);_(@_)">
                  <c:v>-0.96612473147180955</c:v>
                </c:pt>
              </c:numCache>
            </c:numRef>
          </c:val>
          <c:smooth val="0"/>
          <c:extLst xmlns:c16r2="http://schemas.microsoft.com/office/drawing/2015/06/chart">
            <c:ext xmlns:c16="http://schemas.microsoft.com/office/drawing/2014/chart" uri="{C3380CC4-5D6E-409C-BE32-E72D297353CC}">
              <c16:uniqueId val="{00000003-CD50-4D0C-8166-B323F2DCFBE4}"/>
            </c:ext>
          </c:extLst>
        </c:ser>
        <c:ser>
          <c:idx val="1"/>
          <c:order val="3"/>
          <c:tx>
            <c:strRef>
              <c:f>'ED8'!$L$12</c:f>
              <c:strCache>
                <c:ptCount val="1"/>
                <c:pt idx="0">
                  <c:v>Consumer Evolution</c:v>
                </c:pt>
              </c:strCache>
            </c:strRef>
          </c:tx>
          <c:spPr>
            <a:ln>
              <a:solidFill>
                <a:srgbClr val="1D1160"/>
              </a:solidFill>
            </a:ln>
          </c:spPr>
          <c:marker>
            <c:symbol val="none"/>
          </c:marker>
          <c:cat>
            <c:numRef>
              <c:f>'ED8'!$M$7:$BA$7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'ED8'!$M$12:$BA$12</c:f>
              <c:numCache>
                <c:formatCode>_-* #,##0_-;\-* #,##0_-;_-* "-"??_-;_-@_-</c:formatCode>
                <c:ptCount val="41"/>
                <c:pt idx="8" formatCode="_(* #,##0.00_);_(* \(#,##0.00\);_(* &quot;-&quot;??_);_(@_)">
                  <c:v>-8.4866292395078601E-7</c:v>
                </c:pt>
                <c:pt idx="9" formatCode="_(* #,##0.00_);_(* \(#,##0.00\);_(* &quot;-&quot;??_);_(@_)">
                  <c:v>-5.9834271737252319E-5</c:v>
                </c:pt>
                <c:pt idx="10" formatCode="_(* #,##0.00_);_(* \(#,##0.00\);_(* &quot;-&quot;??_);_(@_)">
                  <c:v>-7.6865784681147051E-4</c:v>
                </c:pt>
                <c:pt idx="11" formatCode="_(* #,##0.00_);_(* \(#,##0.00\);_(* &quot;-&quot;??_);_(@_)">
                  <c:v>-2.7412122495206375E-3</c:v>
                </c:pt>
                <c:pt idx="12" formatCode="_(* #,##0.00_);_(* \(#,##0.00\);_(* &quot;-&quot;??_);_(@_)">
                  <c:v>-9.019426669056493E-3</c:v>
                </c:pt>
                <c:pt idx="13" formatCode="_(* #,##0.00_);_(* \(#,##0.00\);_(* &quot;-&quot;??_);_(@_)">
                  <c:v>-2.2884372778880665E-2</c:v>
                </c:pt>
                <c:pt idx="14" formatCode="_(* #,##0.00_);_(* \(#,##0.00\);_(* &quot;-&quot;??_);_(@_)">
                  <c:v>-5.3869935578820499E-2</c:v>
                </c:pt>
                <c:pt idx="15" formatCode="_(* #,##0.00_);_(* \(#,##0.00\);_(* &quot;-&quot;??_);_(@_)">
                  <c:v>-0.12389641923017497</c:v>
                </c:pt>
                <c:pt idx="16" formatCode="_(* #,##0.00_);_(* \(#,##0.00\);_(* &quot;-&quot;??_);_(@_)">
                  <c:v>-0.24732549922935279</c:v>
                </c:pt>
                <c:pt idx="17" formatCode="_(* #,##0.00_);_(* \(#,##0.00\);_(* &quot;-&quot;??_);_(@_)">
                  <c:v>-0.33995649309727111</c:v>
                </c:pt>
                <c:pt idx="18" formatCode="_(* #,##0.00_);_(* \(#,##0.00\);_(* &quot;-&quot;??_);_(@_)">
                  <c:v>-0.40955149026615961</c:v>
                </c:pt>
                <c:pt idx="19" formatCode="_(* #,##0.00_);_(* \(#,##0.00\);_(* &quot;-&quot;??_);_(@_)">
                  <c:v>-0.46704817225215073</c:v>
                </c:pt>
                <c:pt idx="20" formatCode="_(* #,##0.00_);_(* \(#,##0.00\);_(* &quot;-&quot;??_);_(@_)">
                  <c:v>-0.51723504921611052</c:v>
                </c:pt>
                <c:pt idx="21" formatCode="_(* #,##0.00_);_(* \(#,##0.00\);_(* &quot;-&quot;??_);_(@_)">
                  <c:v>-0.56533878376327817</c:v>
                </c:pt>
                <c:pt idx="22" formatCode="_(* #,##0.00_);_(* \(#,##0.00\);_(* &quot;-&quot;??_);_(@_)">
                  <c:v>-0.61402990440561533</c:v>
                </c:pt>
                <c:pt idx="23" formatCode="_(* #,##0.00_);_(* \(#,##0.00\);_(* &quot;-&quot;??_);_(@_)">
                  <c:v>-0.66532602497592785</c:v>
                </c:pt>
                <c:pt idx="24" formatCode="_(* #,##0.00_);_(* \(#,##0.00\);_(* &quot;-&quot;??_);_(@_)">
                  <c:v>-0.72154564378057795</c:v>
                </c:pt>
                <c:pt idx="25" formatCode="_(* #,##0.00_);_(* \(#,##0.00\);_(* &quot;-&quot;??_);_(@_)">
                  <c:v>-0.77535974480920489</c:v>
                </c:pt>
                <c:pt idx="26" formatCode="_(* #,##0.00_);_(* \(#,##0.00\);_(* &quot;-&quot;??_);_(@_)">
                  <c:v>-0.82903561198259956</c:v>
                </c:pt>
                <c:pt idx="27" formatCode="_(* #,##0.00_);_(* \(#,##0.00\);_(* &quot;-&quot;??_);_(@_)">
                  <c:v>-0.8837197691881632</c:v>
                </c:pt>
                <c:pt idx="28" formatCode="_(* #,##0.00_);_(* \(#,##0.00\);_(* &quot;-&quot;??_);_(@_)">
                  <c:v>-0.9399865359673607</c:v>
                </c:pt>
                <c:pt idx="29" formatCode="_(* #,##0.00_);_(* \(#,##0.00\);_(* &quot;-&quot;??_);_(@_)">
                  <c:v>-0.99814344634358754</c:v>
                </c:pt>
                <c:pt idx="30" formatCode="_(* #,##0.00_);_(* \(#,##0.00\);_(* &quot;-&quot;??_);_(@_)">
                  <c:v>-1.0583397325420565</c:v>
                </c:pt>
                <c:pt idx="31" formatCode="_(* #,##0.00_);_(* \(#,##0.00\);_(* &quot;-&quot;??_);_(@_)">
                  <c:v>-1.1094894219334717</c:v>
                </c:pt>
                <c:pt idx="32" formatCode="_(* #,##0.00_);_(* \(#,##0.00\);_(* &quot;-&quot;??_);_(@_)">
                  <c:v>-1.1221105909608409</c:v>
                </c:pt>
                <c:pt idx="33" formatCode="_(* #,##0.00_);_(* \(#,##0.00\);_(* &quot;-&quot;??_);_(@_)">
                  <c:v>-1.134526205330779</c:v>
                </c:pt>
                <c:pt idx="34" formatCode="_(* #,##0.00_);_(* \(#,##0.00\);_(* &quot;-&quot;??_);_(@_)">
                  <c:v>-1.1465558444183073</c:v>
                </c:pt>
                <c:pt idx="35" formatCode="_(* #,##0.00_);_(* \(#,##0.00\);_(* &quot;-&quot;??_);_(@_)">
                  <c:v>-1.1574029548785136</c:v>
                </c:pt>
                <c:pt idx="36" formatCode="_(* #,##0.00_);_(* \(#,##0.00\);_(* &quot;-&quot;??_);_(@_)">
                  <c:v>-1.1680253542723433</c:v>
                </c:pt>
                <c:pt idx="37" formatCode="_(* #,##0.00_);_(* \(#,##0.00\);_(* &quot;-&quot;??_);_(@_)">
                  <c:v>-1.178439414438623</c:v>
                </c:pt>
                <c:pt idx="38" formatCode="_(* #,##0.00_);_(* \(#,##0.00\);_(* &quot;-&quot;??_);_(@_)">
                  <c:v>-1.1887148509890337</c:v>
                </c:pt>
                <c:pt idx="39" formatCode="_(* #,##0.00_);_(* \(#,##0.00\);_(* &quot;-&quot;??_);_(@_)">
                  <c:v>-1.1989181249248013</c:v>
                </c:pt>
                <c:pt idx="40" formatCode="_(* #,##0.00_);_(* \(#,##0.00\);_(* &quot;-&quot;??_);_(@_)">
                  <c:v>-1.2090170744335906</c:v>
                </c:pt>
              </c:numCache>
            </c:numRef>
          </c:val>
          <c:smooth val="0"/>
          <c:extLst xmlns:c16r2="http://schemas.microsoft.com/office/drawing/2015/06/chart">
            <c:ext xmlns:c16="http://schemas.microsoft.com/office/drawing/2014/chart" uri="{C3380CC4-5D6E-409C-BE32-E72D297353CC}">
              <c16:uniqueId val="{00000004-CD50-4D0C-8166-B323F2DCFBE4}"/>
            </c:ext>
          </c:extLst>
        </c:ser>
        <c:dLbls>
          <c:showLegendKey val="0"/>
          <c:showVal val="0"/>
          <c:showCatName val="0"/>
          <c:showSerName val="0"/>
          <c:showPercent val="0"/>
          <c:showBubbleSize val="0"/>
        </c:dLbls>
        <c:marker val="1"/>
        <c:smooth val="0"/>
        <c:axId val="162140544"/>
        <c:axId val="162142080"/>
      </c:lineChart>
      <c:dateAx>
        <c:axId val="162140544"/>
        <c:scaling>
          <c:orientation val="minMax"/>
        </c:scaling>
        <c:delete val="0"/>
        <c:axPos val="b"/>
        <c:numFmt formatCode="yyyy" sourceLinked="1"/>
        <c:majorTickMark val="out"/>
        <c:minorTickMark val="out"/>
        <c:tickLblPos val="low"/>
        <c:txPr>
          <a:bodyPr rot="0" vert="horz"/>
          <a:lstStyle/>
          <a:p>
            <a:pPr>
              <a:defRPr/>
            </a:pPr>
            <a:endParaRPr lang="en-US"/>
          </a:p>
        </c:txPr>
        <c:crossAx val="162142080"/>
        <c:crosses val="autoZero"/>
        <c:auto val="1"/>
        <c:lblOffset val="100"/>
        <c:baseTimeUnit val="years"/>
        <c:majorUnit val="5"/>
        <c:minorUnit val="5"/>
        <c:minorTimeUnit val="years"/>
      </c:dateAx>
      <c:valAx>
        <c:axId val="162142080"/>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GB"/>
                  <a:t>Residential Peak Reduction  (GW)</a:t>
                </a:r>
              </a:p>
            </c:rich>
          </c:tx>
          <c:layout>
            <c:manualLayout>
              <c:xMode val="edge"/>
              <c:yMode val="edge"/>
              <c:x val="1.8039185357050784E-2"/>
              <c:y val="0.16720336960672011"/>
            </c:manualLayout>
          </c:layout>
          <c:overlay val="0"/>
        </c:title>
        <c:numFmt formatCode="General" sourceLinked="0"/>
        <c:majorTickMark val="out"/>
        <c:minorTickMark val="none"/>
        <c:tickLblPos val="nextTo"/>
        <c:crossAx val="162140544"/>
        <c:crosses val="autoZero"/>
        <c:crossBetween val="between"/>
        <c:majorUnit val="1"/>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'3.3'!$N$7</c:f>
              <c:strCache>
                <c:ptCount val="1"/>
                <c:pt idx="0">
                  <c:v>2013</c:v>
                </c:pt>
              </c:strCache>
            </c:strRef>
          </c:tx>
          <c:spPr>
            <a:ln w="28575" cap="rnd">
              <a:solidFill>
                <a:schemeClr val="accent1"/>
              </a:solidFill>
              <a:round/>
            </a:ln>
            <a:effectLst/>
          </c:spPr>
          <c:marker>
            <c:symbol val="none"/>
          </c:marker>
          <c:cat>
            <c:strRef>
              <c:f>'3.3'!$M$8:$M$19</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'3.3'!$N$8:$N$19</c:f>
              <c:numCache>
                <c:formatCode>0.0</c:formatCode>
                <c:ptCount val="12"/>
                <c:pt idx="0">
                  <c:v>572.17069892473114</c:v>
                </c:pt>
                <c:pt idx="1">
                  <c:v>585.48065476190482</c:v>
                </c:pt>
                <c:pt idx="2">
                  <c:v>590.11507402422615</c:v>
                </c:pt>
                <c:pt idx="3">
                  <c:v>534.38333333333333</c:v>
                </c:pt>
                <c:pt idx="4">
                  <c:v>547.54838709677415</c:v>
                </c:pt>
                <c:pt idx="5">
                  <c:v>505.21527777777777</c:v>
                </c:pt>
                <c:pt idx="6">
                  <c:v>489.94287634408602</c:v>
                </c:pt>
                <c:pt idx="7">
                  <c:v>476.90524193548384</c:v>
                </c:pt>
                <c:pt idx="8">
                  <c:v>510.92986111111111</c:v>
                </c:pt>
                <c:pt idx="9">
                  <c:v>511.82684563758392</c:v>
                </c:pt>
                <c:pt idx="10">
                  <c:v>520.11736111111111</c:v>
                </c:pt>
                <c:pt idx="11">
                  <c:v>499.97244623655916</c:v>
                </c:pt>
              </c:numCache>
            </c:numRef>
          </c:val>
          <c:smooth val="0"/>
          <c:extLst xmlns:c16r2="http://schemas.microsoft.com/office/drawing/2015/06/chart">
            <c:ext xmlns:c16="http://schemas.microsoft.com/office/drawing/2014/chart" uri="{C3380CC4-5D6E-409C-BE32-E72D297353CC}">
              <c16:uniqueId val="{00000000-8185-4670-989F-8C1EDC194513}"/>
            </c:ext>
          </c:extLst>
        </c:ser>
        <c:ser>
          <c:idx val="1"/>
          <c:order val="1"/>
          <c:tx>
            <c:strRef>
              <c:f>'3.3'!$O$7</c:f>
              <c:strCache>
                <c:ptCount val="1"/>
                <c:pt idx="0">
                  <c:v>2014</c:v>
                </c:pt>
              </c:strCache>
            </c:strRef>
          </c:tx>
          <c:spPr>
            <a:ln w="28575" cap="rnd">
              <a:solidFill>
                <a:schemeClr val="accent4">
                  <a:lumMod val="75000"/>
                </a:schemeClr>
              </a:solidFill>
              <a:round/>
            </a:ln>
            <a:effectLst/>
          </c:spPr>
          <c:marker>
            <c:symbol val="none"/>
          </c:marker>
          <c:cat>
            <c:strRef>
              <c:f>'3.3'!$M$8:$M$19</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'3.3'!$O$8:$O$19</c:f>
              <c:numCache>
                <c:formatCode>0.0</c:formatCode>
                <c:ptCount val="12"/>
                <c:pt idx="0">
                  <c:v>515.80376344086017</c:v>
                </c:pt>
                <c:pt idx="1">
                  <c:v>500.07142857142856</c:v>
                </c:pt>
                <c:pt idx="2">
                  <c:v>532.40847913862717</c:v>
                </c:pt>
                <c:pt idx="3">
                  <c:v>505.70555555555558</c:v>
                </c:pt>
                <c:pt idx="4">
                  <c:v>461.68145161290323</c:v>
                </c:pt>
                <c:pt idx="5">
                  <c:v>410.82916666666665</c:v>
                </c:pt>
                <c:pt idx="6">
                  <c:v>384.68077956989248</c:v>
                </c:pt>
                <c:pt idx="7">
                  <c:v>373.01881720430106</c:v>
                </c:pt>
                <c:pt idx="8">
                  <c:v>514.23819444444439</c:v>
                </c:pt>
                <c:pt idx="9">
                  <c:v>496.45234899328858</c:v>
                </c:pt>
                <c:pt idx="10">
                  <c:v>542.29652777777778</c:v>
                </c:pt>
                <c:pt idx="11">
                  <c:v>486.67809139784947</c:v>
                </c:pt>
              </c:numCache>
            </c:numRef>
          </c:val>
          <c:smooth val="0"/>
          <c:extLst xmlns:c16r2="http://schemas.microsoft.com/office/drawing/2015/06/chart">
            <c:ext xmlns:c16="http://schemas.microsoft.com/office/drawing/2014/chart" uri="{C3380CC4-5D6E-409C-BE32-E72D297353CC}">
              <c16:uniqueId val="{00000001-8185-4670-989F-8C1EDC194513}"/>
            </c:ext>
          </c:extLst>
        </c:ser>
        <c:ser>
          <c:idx val="2"/>
          <c:order val="2"/>
          <c:tx>
            <c:strRef>
              <c:f>'3.3'!$P$7</c:f>
              <c:strCache>
                <c:ptCount val="1"/>
                <c:pt idx="0">
                  <c:v>2015</c:v>
                </c:pt>
              </c:strCache>
            </c:strRef>
          </c:tx>
          <c:spPr>
            <a:ln w="28575" cap="rnd">
              <a:solidFill>
                <a:srgbClr val="F78F1E"/>
              </a:solidFill>
              <a:round/>
            </a:ln>
            <a:effectLst/>
          </c:spPr>
          <c:marker>
            <c:symbol val="none"/>
          </c:marker>
          <c:cat>
            <c:strRef>
              <c:f>'3.3'!$M$8:$M$19</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'3.3'!$P$8:$P$19</c:f>
              <c:numCache>
                <c:formatCode>0.0</c:formatCode>
                <c:ptCount val="12"/>
                <c:pt idx="0">
                  <c:v>477.98185483870969</c:v>
                </c:pt>
                <c:pt idx="1">
                  <c:v>504.35714285714283</c:v>
                </c:pt>
                <c:pt idx="2">
                  <c:v>496.52086137281293</c:v>
                </c:pt>
                <c:pt idx="3">
                  <c:v>457.97847222222219</c:v>
                </c:pt>
                <c:pt idx="4">
                  <c:v>380.27553763440858</c:v>
                </c:pt>
                <c:pt idx="5">
                  <c:v>387.35277777777776</c:v>
                </c:pt>
                <c:pt idx="6">
                  <c:v>397.1861559139785</c:v>
                </c:pt>
                <c:pt idx="7">
                  <c:v>443.38306451612902</c:v>
                </c:pt>
                <c:pt idx="8">
                  <c:v>435.25138888888887</c:v>
                </c:pt>
                <c:pt idx="9">
                  <c:v>479.50805369127517</c:v>
                </c:pt>
                <c:pt idx="10">
                  <c:v>447.26805555555558</c:v>
                </c:pt>
                <c:pt idx="11">
                  <c:v>403.71236559139783</c:v>
                </c:pt>
              </c:numCache>
            </c:numRef>
          </c:val>
          <c:smooth val="0"/>
          <c:extLst xmlns:c16r2="http://schemas.microsoft.com/office/drawing/2015/06/chart">
            <c:ext xmlns:c16="http://schemas.microsoft.com/office/drawing/2014/chart" uri="{C3380CC4-5D6E-409C-BE32-E72D297353CC}">
              <c16:uniqueId val="{00000002-8185-4670-989F-8C1EDC194513}"/>
            </c:ext>
          </c:extLst>
        </c:ser>
        <c:ser>
          <c:idx val="3"/>
          <c:order val="3"/>
          <c:tx>
            <c:strRef>
              <c:f>'3.3'!$Q$7</c:f>
              <c:strCache>
                <c:ptCount val="1"/>
                <c:pt idx="0">
                  <c:v>2016</c:v>
                </c:pt>
              </c:strCache>
            </c:strRef>
          </c:tx>
          <c:spPr>
            <a:ln w="28575" cap="rnd">
              <a:solidFill>
                <a:schemeClr val="accent2">
                  <a:lumMod val="75000"/>
                </a:schemeClr>
              </a:solidFill>
              <a:round/>
            </a:ln>
            <a:effectLst/>
          </c:spPr>
          <c:marker>
            <c:symbol val="none"/>
          </c:marker>
          <c:cat>
            <c:strRef>
              <c:f>'3.3'!$M$8:$M$19</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'3.3'!$Q$8:$Q$19</c:f>
              <c:numCache>
                <c:formatCode>0.0</c:formatCode>
                <c:ptCount val="12"/>
                <c:pt idx="0">
                  <c:v>427.6081989247312</c:v>
                </c:pt>
                <c:pt idx="1">
                  <c:v>444.21428571428572</c:v>
                </c:pt>
                <c:pt idx="2">
                  <c:v>437.14468371467024</c:v>
                </c:pt>
                <c:pt idx="3">
                  <c:v>389.68333333333334</c:v>
                </c:pt>
                <c:pt idx="4">
                  <c:v>269.08803763440858</c:v>
                </c:pt>
                <c:pt idx="5">
                  <c:v>283.00902777777776</c:v>
                </c:pt>
                <c:pt idx="6">
                  <c:v>248.78427419354838</c:v>
                </c:pt>
                <c:pt idx="7">
                  <c:v>232.12432795698925</c:v>
                </c:pt>
                <c:pt idx="8">
                  <c:v>254.31874999999999</c:v>
                </c:pt>
                <c:pt idx="9">
                  <c:v>312.58657718120804</c:v>
                </c:pt>
                <c:pt idx="10">
                  <c:v>337.49652777777777</c:v>
                </c:pt>
                <c:pt idx="11">
                  <c:v>326.57392473118279</c:v>
                </c:pt>
              </c:numCache>
            </c:numRef>
          </c:val>
          <c:smooth val="0"/>
          <c:extLst xmlns:c16r2="http://schemas.microsoft.com/office/drawing/2015/06/chart">
            <c:ext xmlns:c16="http://schemas.microsoft.com/office/drawing/2014/chart" uri="{C3380CC4-5D6E-409C-BE32-E72D297353CC}">
              <c16:uniqueId val="{00000003-8185-4670-989F-8C1EDC194513}"/>
            </c:ext>
          </c:extLst>
        </c:ser>
        <c:ser>
          <c:idx val="4"/>
          <c:order val="4"/>
          <c:tx>
            <c:strRef>
              <c:f>'3.3'!$R$7</c:f>
              <c:strCache>
                <c:ptCount val="1"/>
                <c:pt idx="0">
                  <c:v>2017</c:v>
                </c:pt>
              </c:strCache>
            </c:strRef>
          </c:tx>
          <c:spPr>
            <a:ln w="28575" cap="rnd">
              <a:solidFill>
                <a:srgbClr val="92D050"/>
              </a:solidFill>
              <a:round/>
            </a:ln>
            <a:effectLst/>
          </c:spPr>
          <c:marker>
            <c:symbol val="none"/>
          </c:marker>
          <c:cat>
            <c:strRef>
              <c:f>'3.3'!$M$8:$M$19</c:f>
              <c:strCache>
                <c:ptCount val="12"/>
                <c:pt idx="0">
                  <c:v>Jan</c:v>
                </c:pt>
                <c:pt idx="1">
                  <c:v>Feb</c:v>
                </c:pt>
                <c:pt idx="2">
                  <c:v>Mar</c:v>
                </c:pt>
                <c:pt idx="3">
                  <c:v>Apr</c:v>
                </c:pt>
                <c:pt idx="4">
                  <c:v>May</c:v>
                </c:pt>
                <c:pt idx="5">
                  <c:v>Jun</c:v>
                </c:pt>
                <c:pt idx="6">
                  <c:v>Jul</c:v>
                </c:pt>
                <c:pt idx="7">
                  <c:v>Aug</c:v>
                </c:pt>
                <c:pt idx="8">
                  <c:v>Sept</c:v>
                </c:pt>
                <c:pt idx="9">
                  <c:v>Oct</c:v>
                </c:pt>
                <c:pt idx="10">
                  <c:v>Nov</c:v>
                </c:pt>
                <c:pt idx="11">
                  <c:v>Dec</c:v>
                </c:pt>
              </c:strCache>
            </c:strRef>
          </c:cat>
          <c:val>
            <c:numRef>
              <c:f>'3.3'!$R$8:$R$19</c:f>
              <c:numCache>
                <c:formatCode>0.0</c:formatCode>
                <c:ptCount val="12"/>
                <c:pt idx="0">
                  <c:v>382.0934139784946</c:v>
                </c:pt>
                <c:pt idx="1">
                  <c:v>322.36309523809524</c:v>
                </c:pt>
                <c:pt idx="2">
                  <c:v>261.242934051144</c:v>
                </c:pt>
                <c:pt idx="3">
                  <c:v>232.54861111111111</c:v>
                </c:pt>
                <c:pt idx="4">
                  <c:v>228.60752688172042</c:v>
                </c:pt>
                <c:pt idx="5">
                  <c:v>211.38055555555556</c:v>
                </c:pt>
                <c:pt idx="6">
                  <c:v>225.22244623655914</c:v>
                </c:pt>
                <c:pt idx="7">
                  <c:v>215.37903225806451</c:v>
                </c:pt>
                <c:pt idx="8">
                  <c:v>243.86319444444445</c:v>
                </c:pt>
                <c:pt idx="9">
                  <c:v>233.09731543624162</c:v>
                </c:pt>
                <c:pt idx="10">
                  <c:v>316.41250000000002</c:v>
                </c:pt>
                <c:pt idx="11">
                  <c:v>319.10618279569894</c:v>
                </c:pt>
              </c:numCache>
            </c:numRef>
          </c:val>
          <c:smooth val="0"/>
          <c:extLst xmlns:c16r2="http://schemas.microsoft.com/office/drawing/2015/06/chart">
            <c:ext xmlns:c16="http://schemas.microsoft.com/office/drawing/2014/chart" uri="{C3380CC4-5D6E-409C-BE32-E72D297353CC}">
              <c16:uniqueId val="{00000004-8185-4670-989F-8C1EDC194513}"/>
            </c:ext>
          </c:extLst>
        </c:ser>
        <c:dLbls>
          <c:showLegendKey val="0"/>
          <c:showVal val="0"/>
          <c:showCatName val="0"/>
          <c:showSerName val="0"/>
          <c:showPercent val="0"/>
          <c:showBubbleSize val="0"/>
        </c:dLbls>
        <c:marker val="1"/>
        <c:smooth val="0"/>
        <c:axId val="63984000"/>
        <c:axId val="63985536"/>
      </c:lineChart>
      <c:catAx>
        <c:axId val="6398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63985536"/>
        <c:crosses val="autoZero"/>
        <c:auto val="1"/>
        <c:lblAlgn val="ctr"/>
        <c:lblOffset val="100"/>
        <c:noMultiLvlLbl val="0"/>
      </c:catAx>
      <c:valAx>
        <c:axId val="63985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sz="1050"/>
                </a:pPr>
                <a:r>
                  <a:rPr lang="en-GB" sz="1050" b="1" i="0" baseline="0">
                    <a:effectLst/>
                  </a:rPr>
                  <a:t>Grams of CO</a:t>
                </a:r>
                <a:r>
                  <a:rPr lang="en-GB" sz="1050" b="1" i="0" baseline="-25000">
                    <a:effectLst/>
                  </a:rPr>
                  <a:t>2</a:t>
                </a:r>
                <a:r>
                  <a:rPr lang="en-GB" sz="1050" b="1" i="0" baseline="0">
                    <a:effectLst/>
                  </a:rPr>
                  <a:t> per kWh of electricity</a:t>
                </a:r>
                <a:endParaRPr lang="en-GB" sz="1050">
                  <a:effectLst/>
                </a:endParaRPr>
              </a:p>
            </c:rich>
          </c:tx>
          <c:layout>
            <c:manualLayout>
              <c:xMode val="edge"/>
              <c:yMode val="edge"/>
              <c:x val="9.822119102861562E-3"/>
              <c:y val="0.20418170103092786"/>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pPr>
            <a:endParaRPr lang="en-US"/>
          </a:p>
        </c:txPr>
        <c:crossAx val="63984000"/>
        <c:crosses val="autoZero"/>
        <c:crossBetween val="between"/>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396584171178138"/>
          <c:y val="5.2661116482754379E-2"/>
          <c:w val="0.85983552461974744"/>
          <c:h val="0.78131519923645909"/>
        </c:manualLayout>
      </c:layout>
      <c:lineChart>
        <c:grouping val="standard"/>
        <c:varyColors val="0"/>
        <c:ser>
          <c:idx val="2"/>
          <c:order val="0"/>
          <c:tx>
            <c:strRef>
              <c:f>'ED8'!$L$35</c:f>
              <c:strCache>
                <c:ptCount val="1"/>
                <c:pt idx="0">
                  <c:v>History</c:v>
                </c:pt>
              </c:strCache>
            </c:strRef>
          </c:tx>
          <c:spPr>
            <a:ln>
              <a:solidFill>
                <a:sysClr val="windowText" lastClr="00000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'ED8'!$M$35:$BA$35</c:f>
              <c:numCache>
                <c:formatCode>yyyy</c:formatCode>
                <c:ptCount val="41"/>
                <c:pt idx="2" formatCode="0%">
                  <c:v>0</c:v>
                </c:pt>
                <c:pt idx="3" formatCode="0%">
                  <c:v>0</c:v>
                </c:pt>
                <c:pt idx="4" formatCode="0%">
                  <c:v>0</c:v>
                </c:pt>
                <c:pt idx="5" formatCode="0%">
                  <c:v>0</c:v>
                </c:pt>
                <c:pt idx="6" formatCode="0%">
                  <c:v>0</c:v>
                </c:pt>
                <c:pt idx="7" formatCode="0%">
                  <c:v>0</c:v>
                </c:pt>
                <c:pt idx="8" formatCode="0%">
                  <c:v>0</c:v>
                </c:pt>
              </c:numCache>
            </c:numRef>
          </c:val>
          <c:smooth val="0"/>
          <c:extLst xmlns:c16r2="http://schemas.microsoft.com/office/drawing/2015/06/chart">
            <c:ext xmlns:c16="http://schemas.microsoft.com/office/drawing/2014/chart" uri="{C3380CC4-5D6E-409C-BE32-E72D297353CC}">
              <c16:uniqueId val="{00000000-B3E0-4172-AD53-DF531C009E07}"/>
            </c:ext>
          </c:extLst>
        </c:ser>
        <c:ser>
          <c:idx val="3"/>
          <c:order val="1"/>
          <c:tx>
            <c:strRef>
              <c:f>'ED8'!$L$36</c:f>
              <c:strCache>
                <c:ptCount val="1"/>
                <c:pt idx="0">
                  <c:v>Community Renewables</c:v>
                </c:pt>
              </c:strCache>
            </c:strRef>
          </c:tx>
          <c:spPr>
            <a:ln>
              <a:solidFill>
                <a:srgbClr val="E64097"/>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'ED8'!$M$36:$BA$36</c:f>
              <c:numCache>
                <c:formatCode>0.0</c:formatCode>
                <c:ptCount val="41"/>
                <c:pt idx="8" formatCode="0%">
                  <c:v>0</c:v>
                </c:pt>
                <c:pt idx="9" formatCode="0%">
                  <c:v>1.4769238984033197E-4</c:v>
                </c:pt>
                <c:pt idx="10" formatCode="0%">
                  <c:v>2.1647537605240142E-3</c:v>
                </c:pt>
                <c:pt idx="11" formatCode="0%">
                  <c:v>7.67922580645159E-3</c:v>
                </c:pt>
                <c:pt idx="12" formatCode="0%">
                  <c:v>2.0430967741935434E-2</c:v>
                </c:pt>
                <c:pt idx="13" formatCode="0%">
                  <c:v>5.1167999999999908E-2</c:v>
                </c:pt>
                <c:pt idx="14" formatCode="0%">
                  <c:v>9.2241290322580494E-2</c:v>
                </c:pt>
                <c:pt idx="15" formatCode="0%">
                  <c:v>0.1263935483870966</c:v>
                </c:pt>
                <c:pt idx="16" formatCode="0%">
                  <c:v>0.15676490322580627</c:v>
                </c:pt>
                <c:pt idx="17" formatCode="0%">
                  <c:v>0.18540851612903209</c:v>
                </c:pt>
                <c:pt idx="18" formatCode="0%">
                  <c:v>0.21361599999999981</c:v>
                </c:pt>
                <c:pt idx="19" formatCode="0%">
                  <c:v>0.24023999999999979</c:v>
                </c:pt>
                <c:pt idx="20" formatCode="0%">
                  <c:v>0.26831999999999984</c:v>
                </c:pt>
                <c:pt idx="21" formatCode="0%">
                  <c:v>0.29785599999999979</c:v>
                </c:pt>
                <c:pt idx="22" formatCode="0%">
                  <c:v>0.32884799999999981</c:v>
                </c:pt>
                <c:pt idx="23" formatCode="0%">
                  <c:v>0.36129599999999978</c:v>
                </c:pt>
                <c:pt idx="24" formatCode="0%">
                  <c:v>0.39519999999999977</c:v>
                </c:pt>
                <c:pt idx="25" formatCode="0%">
                  <c:v>0.43055999999999978</c:v>
                </c:pt>
                <c:pt idx="26" formatCode="0%">
                  <c:v>0.46737599999999979</c:v>
                </c:pt>
                <c:pt idx="27" formatCode="0%">
                  <c:v>0.50564799999999976</c:v>
                </c:pt>
                <c:pt idx="28" formatCode="0%">
                  <c:v>0.54537599999999975</c:v>
                </c:pt>
                <c:pt idx="29" formatCode="0%">
                  <c:v>0.58655999999999986</c:v>
                </c:pt>
                <c:pt idx="30" formatCode="0%">
                  <c:v>0.62919999999999987</c:v>
                </c:pt>
                <c:pt idx="31" formatCode="0%">
                  <c:v>0.67329599999999978</c:v>
                </c:pt>
                <c:pt idx="32" formatCode="0%">
                  <c:v>0.6794064460428817</c:v>
                </c:pt>
                <c:pt idx="33" formatCode="0%">
                  <c:v>0.6800351747671538</c:v>
                </c:pt>
                <c:pt idx="34" formatCode="0%">
                  <c:v>0.68055187516162929</c:v>
                </c:pt>
                <c:pt idx="35" formatCode="0%">
                  <c:v>0.68101161303613689</c:v>
                </c:pt>
                <c:pt idx="36" formatCode="0%">
                  <c:v>0.68144626981973477</c:v>
                </c:pt>
                <c:pt idx="37" formatCode="0%">
                  <c:v>0.68187450193704957</c:v>
                </c:pt>
                <c:pt idx="38" formatCode="0%">
                  <c:v>0.68230994607681872</c:v>
                </c:pt>
                <c:pt idx="39" formatCode="0%">
                  <c:v>0.68276014701957877</c:v>
                </c:pt>
                <c:pt idx="40" formatCode="0%">
                  <c:v>0.68316513064257312</c:v>
                </c:pt>
              </c:numCache>
            </c:numRef>
          </c:val>
          <c:smooth val="0"/>
          <c:extLst xmlns:c16r2="http://schemas.microsoft.com/office/drawing/2015/06/chart">
            <c:ext xmlns:c16="http://schemas.microsoft.com/office/drawing/2014/chart" uri="{C3380CC4-5D6E-409C-BE32-E72D297353CC}">
              <c16:uniqueId val="{00000001-B3E0-4172-AD53-DF531C009E07}"/>
            </c:ext>
          </c:extLst>
        </c:ser>
        <c:ser>
          <c:idx val="4"/>
          <c:order val="2"/>
          <c:tx>
            <c:strRef>
              <c:f>'ED8'!$L$37</c:f>
              <c:strCache>
                <c:ptCount val="1"/>
                <c:pt idx="0">
                  <c:v>Two Degrees</c:v>
                </c:pt>
              </c:strCache>
            </c:strRef>
          </c:tx>
          <c:spPr>
            <a:ln>
              <a:solidFill>
                <a:srgbClr val="78A22F"/>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'ED8'!$M$37:$BA$37</c:f>
              <c:numCache>
                <c:formatCode>0.0</c:formatCode>
                <c:ptCount val="41"/>
                <c:pt idx="8" formatCode="0%">
                  <c:v>0</c:v>
                </c:pt>
                <c:pt idx="9" formatCode="0%">
                  <c:v>6.82401260687603E-5</c:v>
                </c:pt>
                <c:pt idx="10" formatCode="0%">
                  <c:v>1.0054026687232921E-3</c:v>
                </c:pt>
                <c:pt idx="11" formatCode="0%">
                  <c:v>3.1973333333333246E-3</c:v>
                </c:pt>
                <c:pt idx="12" formatCode="0%">
                  <c:v>8.5066666666666468E-3</c:v>
                </c:pt>
                <c:pt idx="13" formatCode="0%">
                  <c:v>2.1304380952380911E-2</c:v>
                </c:pt>
                <c:pt idx="14" formatCode="0%">
                  <c:v>5.1479999999999915E-2</c:v>
                </c:pt>
                <c:pt idx="15" formatCode="0%">
                  <c:v>9.089841269841259E-2</c:v>
                </c:pt>
                <c:pt idx="16" formatCode="0%">
                  <c:v>0.12279771428571414</c:v>
                </c:pt>
                <c:pt idx="17" formatCode="0%">
                  <c:v>0.15059733333333319</c:v>
                </c:pt>
                <c:pt idx="18" formatCode="0%">
                  <c:v>0.1764483809523808</c:v>
                </c:pt>
                <c:pt idx="19" formatCode="0%">
                  <c:v>0.20166666666666649</c:v>
                </c:pt>
                <c:pt idx="20" formatCode="0%">
                  <c:v>0.22703999999999983</c:v>
                </c:pt>
                <c:pt idx="21" formatCode="0%">
                  <c:v>0.25203199999999981</c:v>
                </c:pt>
                <c:pt idx="22" formatCode="0%">
                  <c:v>0.27825599999999989</c:v>
                </c:pt>
                <c:pt idx="23" formatCode="0%">
                  <c:v>0.30571199999999982</c:v>
                </c:pt>
                <c:pt idx="24" formatCode="0%">
                  <c:v>0.33439999999999986</c:v>
                </c:pt>
                <c:pt idx="25" formatCode="0%">
                  <c:v>0.36431999999999981</c:v>
                </c:pt>
                <c:pt idx="26" formatCode="0%">
                  <c:v>0.39547199999999982</c:v>
                </c:pt>
                <c:pt idx="27" formatCode="0%">
                  <c:v>0.42785599999999979</c:v>
                </c:pt>
                <c:pt idx="28" formatCode="0%">
                  <c:v>0.46147199999999988</c:v>
                </c:pt>
                <c:pt idx="29" formatCode="0%">
                  <c:v>0.49631999999999987</c:v>
                </c:pt>
                <c:pt idx="30" formatCode="0%">
                  <c:v>0.53239999999999987</c:v>
                </c:pt>
                <c:pt idx="31" formatCode="0%">
                  <c:v>0.56971199999999989</c:v>
                </c:pt>
                <c:pt idx="32" formatCode="0%">
                  <c:v>0.60825599999999991</c:v>
                </c:pt>
                <c:pt idx="33" formatCode="0%">
                  <c:v>0.61690806105256968</c:v>
                </c:pt>
                <c:pt idx="34" formatCode="0%">
                  <c:v>0.61752925571536177</c:v>
                </c:pt>
                <c:pt idx="35" formatCode="0%">
                  <c:v>0.61812170150592149</c:v>
                </c:pt>
                <c:pt idx="36" formatCode="0%">
                  <c:v>0.61870055788356337</c:v>
                </c:pt>
                <c:pt idx="37" formatCode="0%">
                  <c:v>0.61927717446889718</c:v>
                </c:pt>
                <c:pt idx="38" formatCode="0%">
                  <c:v>0.61986061645135893</c:v>
                </c:pt>
                <c:pt idx="39" formatCode="0%">
                  <c:v>0.62045687144195427</c:v>
                </c:pt>
                <c:pt idx="40" formatCode="0%">
                  <c:v>0.62101076854097903</c:v>
                </c:pt>
              </c:numCache>
            </c:numRef>
          </c:val>
          <c:smooth val="0"/>
          <c:extLst xmlns:c16r2="http://schemas.microsoft.com/office/drawing/2015/06/chart">
            <c:ext xmlns:c16="http://schemas.microsoft.com/office/drawing/2014/chart" uri="{C3380CC4-5D6E-409C-BE32-E72D297353CC}">
              <c16:uniqueId val="{00000002-B3E0-4172-AD53-DF531C009E07}"/>
            </c:ext>
          </c:extLst>
        </c:ser>
        <c:ser>
          <c:idx val="0"/>
          <c:order val="3"/>
          <c:tx>
            <c:strRef>
              <c:f>'ED8'!$L$38</c:f>
              <c:strCache>
                <c:ptCount val="1"/>
                <c:pt idx="0">
                  <c:v>Steady Progression</c:v>
                </c:pt>
              </c:strCache>
            </c:strRef>
          </c:tx>
          <c:spPr>
            <a:ln>
              <a:solidFill>
                <a:srgbClr val="FFC222"/>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'ED8'!$M$38:$BA$38</c:f>
              <c:numCache>
                <c:formatCode>0.0</c:formatCode>
                <c:ptCount val="41"/>
                <c:pt idx="8" formatCode="0%">
                  <c:v>0</c:v>
                </c:pt>
                <c:pt idx="9" formatCode="0%">
                  <c:v>4.5586091536807675E-6</c:v>
                </c:pt>
                <c:pt idx="10" formatCode="0%">
                  <c:v>6.3916449086161653E-5</c:v>
                </c:pt>
                <c:pt idx="11" formatCode="0%">
                  <c:v>1.9124804177545637E-4</c:v>
                </c:pt>
                <c:pt idx="12" formatCode="0%">
                  <c:v>5.088250652741502E-4</c:v>
                </c:pt>
                <c:pt idx="13" formatCode="0%">
                  <c:v>1.2743185378590056E-3</c:v>
                </c:pt>
                <c:pt idx="14" formatCode="0%">
                  <c:v>3.0792689295039114E-3</c:v>
                </c:pt>
                <c:pt idx="15" formatCode="0%">
                  <c:v>7.2685117493472493E-3</c:v>
                </c:pt>
                <c:pt idx="16" formatCode="0%">
                  <c:v>1.6873942558746715E-2</c:v>
                </c:pt>
                <c:pt idx="17" formatCode="0%">
                  <c:v>3.868123237597907E-2</c:v>
                </c:pt>
                <c:pt idx="18" formatCode="0%">
                  <c:v>5.483053785900778E-2</c:v>
                </c:pt>
                <c:pt idx="19" formatCode="0%">
                  <c:v>6.7840417754569129E-2</c:v>
                </c:pt>
                <c:pt idx="20" formatCode="0%">
                  <c:v>7.9218798955613512E-2</c:v>
                </c:pt>
                <c:pt idx="21" formatCode="0%">
                  <c:v>8.9853326370757103E-2</c:v>
                </c:pt>
                <c:pt idx="22" formatCode="0%">
                  <c:v>0.10025934203655346</c:v>
                </c:pt>
                <c:pt idx="23" formatCode="0%">
                  <c:v>0.11073261618798949</c:v>
                </c:pt>
                <c:pt idx="24" formatCode="0%">
                  <c:v>0.1214412532637075</c:v>
                </c:pt>
                <c:pt idx="25" formatCode="0%">
                  <c:v>0.1324799999999999</c:v>
                </c:pt>
                <c:pt idx="26" formatCode="0%">
                  <c:v>0.14380799999999994</c:v>
                </c:pt>
                <c:pt idx="27" formatCode="0%">
                  <c:v>0.15558399999999994</c:v>
                </c:pt>
                <c:pt idx="28" formatCode="0%">
                  <c:v>0.16780799999999996</c:v>
                </c:pt>
                <c:pt idx="29" formatCode="0%">
                  <c:v>0.18047999999999997</c:v>
                </c:pt>
                <c:pt idx="30" formatCode="0%">
                  <c:v>0.19359999999999994</c:v>
                </c:pt>
                <c:pt idx="31" formatCode="0%">
                  <c:v>0.20716799999999994</c:v>
                </c:pt>
                <c:pt idx="32" formatCode="0%">
                  <c:v>0.22118399999999996</c:v>
                </c:pt>
                <c:pt idx="33" formatCode="0%">
                  <c:v>0.23564799999999991</c:v>
                </c:pt>
                <c:pt idx="34" formatCode="0%">
                  <c:v>0.25055999999999995</c:v>
                </c:pt>
                <c:pt idx="35" formatCode="0%">
                  <c:v>0.26123267261642358</c:v>
                </c:pt>
                <c:pt idx="36" formatCode="0%">
                  <c:v>0.26270807759653575</c:v>
                </c:pt>
                <c:pt idx="37" formatCode="0%">
                  <c:v>0.26415141368682177</c:v>
                </c:pt>
                <c:pt idx="38" formatCode="0%">
                  <c:v>0.26557116787642321</c:v>
                </c:pt>
                <c:pt idx="39" formatCode="0%">
                  <c:v>0.26697398068454659</c:v>
                </c:pt>
                <c:pt idx="40" formatCode="0%">
                  <c:v>0.26833874097767357</c:v>
                </c:pt>
              </c:numCache>
            </c:numRef>
          </c:val>
          <c:smooth val="0"/>
          <c:extLst xmlns:c16r2="http://schemas.microsoft.com/office/drawing/2015/06/chart">
            <c:ext xmlns:c16="http://schemas.microsoft.com/office/drawing/2014/chart" uri="{C3380CC4-5D6E-409C-BE32-E72D297353CC}">
              <c16:uniqueId val="{00000003-B3E0-4172-AD53-DF531C009E07}"/>
            </c:ext>
          </c:extLst>
        </c:ser>
        <c:ser>
          <c:idx val="1"/>
          <c:order val="4"/>
          <c:tx>
            <c:strRef>
              <c:f>'ED8'!$L$39</c:f>
              <c:strCache>
                <c:ptCount val="1"/>
                <c:pt idx="0">
                  <c:v>Consumer Evolution</c:v>
                </c:pt>
              </c:strCache>
            </c:strRef>
          </c:tx>
          <c:spPr>
            <a:ln>
              <a:solidFill>
                <a:srgbClr val="1D116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'ED8'!$M$39:$BA$39</c:f>
              <c:numCache>
                <c:formatCode>0.0</c:formatCode>
                <c:ptCount val="41"/>
                <c:pt idx="8" formatCode="0%">
                  <c:v>0</c:v>
                </c:pt>
                <c:pt idx="9" formatCode="0%">
                  <c:v>1.2463583618644849E-5</c:v>
                </c:pt>
                <c:pt idx="10" formatCode="0%">
                  <c:v>1.8386840069552608E-4</c:v>
                </c:pt>
                <c:pt idx="11" formatCode="0%">
                  <c:v>5.7524607329842762E-4</c:v>
                </c:pt>
                <c:pt idx="12" formatCode="0%">
                  <c:v>1.530471204188478E-3</c:v>
                </c:pt>
                <c:pt idx="13" formatCode="0%">
                  <c:v>3.8329633507853331E-3</c:v>
                </c:pt>
                <c:pt idx="14" formatCode="0%">
                  <c:v>9.2619895287957953E-3</c:v>
                </c:pt>
                <c:pt idx="15" formatCode="0%">
                  <c:v>2.1862617801047094E-2</c:v>
                </c:pt>
                <c:pt idx="16" formatCode="0%">
                  <c:v>5.0754345549738157E-2</c:v>
                </c:pt>
                <c:pt idx="17" formatCode="0%">
                  <c:v>7.2631790575916164E-2</c:v>
                </c:pt>
                <c:pt idx="18" formatCode="0%">
                  <c:v>9.0591078534031338E-2</c:v>
                </c:pt>
                <c:pt idx="19" formatCode="0%">
                  <c:v>0.10652607329842922</c:v>
                </c:pt>
                <c:pt idx="20" formatCode="0%">
                  <c:v>0.12157068062827217</c:v>
                </c:pt>
                <c:pt idx="21" formatCode="0%">
                  <c:v>0.13639237696335069</c:v>
                </c:pt>
                <c:pt idx="22" formatCode="0%">
                  <c:v>0.1513786806282722</c:v>
                </c:pt>
                <c:pt idx="23" formatCode="0%">
                  <c:v>0.16675199999999993</c:v>
                </c:pt>
                <c:pt idx="24" formatCode="0%">
                  <c:v>0.1823999999999999</c:v>
                </c:pt>
                <c:pt idx="25" formatCode="0%">
                  <c:v>0.1987199999999999</c:v>
                </c:pt>
                <c:pt idx="26" formatCode="0%">
                  <c:v>0.21571199999999988</c:v>
                </c:pt>
                <c:pt idx="27" formatCode="0%">
                  <c:v>0.23337599999999986</c:v>
                </c:pt>
                <c:pt idx="28" formatCode="0%">
                  <c:v>0.25171199999999988</c:v>
                </c:pt>
                <c:pt idx="29" formatCode="0%">
                  <c:v>0.27071999999999991</c:v>
                </c:pt>
                <c:pt idx="30" formatCode="0%">
                  <c:v>0.29039999999999988</c:v>
                </c:pt>
                <c:pt idx="31" formatCode="0%">
                  <c:v>0.30652596988462266</c:v>
                </c:pt>
                <c:pt idx="32" formatCode="0%">
                  <c:v>0.30806361081528211</c:v>
                </c:pt>
                <c:pt idx="33" formatCode="0%">
                  <c:v>0.30952144416842309</c:v>
                </c:pt>
                <c:pt idx="34" formatCode="0%">
                  <c:v>0.31091980662409313</c:v>
                </c:pt>
                <c:pt idx="35" formatCode="0%">
                  <c:v>0.31227297255035535</c:v>
                </c:pt>
                <c:pt idx="36" formatCode="0%">
                  <c:v>0.31359235835234101</c:v>
                </c:pt>
                <c:pt idx="37" formatCode="0%">
                  <c:v>0.31488745663462364</c:v>
                </c:pt>
                <c:pt idx="38" formatCode="0%">
                  <c:v>0.31616590348910151</c:v>
                </c:pt>
                <c:pt idx="39" formatCode="0%">
                  <c:v>0.31743291210160041</c:v>
                </c:pt>
                <c:pt idx="40" formatCode="0%">
                  <c:v>0.31866090049258511</c:v>
                </c:pt>
              </c:numCache>
            </c:numRef>
          </c:val>
          <c:smooth val="0"/>
          <c:extLst xmlns:c16r2="http://schemas.microsoft.com/office/drawing/2015/06/chart">
            <c:ext xmlns:c16="http://schemas.microsoft.com/office/drawing/2014/chart" uri="{C3380CC4-5D6E-409C-BE32-E72D297353CC}">
              <c16:uniqueId val="{00000004-B3E0-4172-AD53-DF531C009E07}"/>
            </c:ext>
          </c:extLst>
        </c:ser>
        <c:dLbls>
          <c:showLegendKey val="0"/>
          <c:showVal val="0"/>
          <c:showCatName val="0"/>
          <c:showSerName val="0"/>
          <c:showPercent val="0"/>
          <c:showBubbleSize val="0"/>
        </c:dLbls>
        <c:marker val="1"/>
        <c:smooth val="0"/>
        <c:axId val="162196480"/>
        <c:axId val="162206464"/>
      </c:lineChart>
      <c:dateAx>
        <c:axId val="162196480"/>
        <c:scaling>
          <c:orientation val="minMax"/>
        </c:scaling>
        <c:delete val="0"/>
        <c:axPos val="b"/>
        <c:numFmt formatCode="yyyy" sourceLinked="1"/>
        <c:majorTickMark val="out"/>
        <c:minorTickMark val="out"/>
        <c:tickLblPos val="nextTo"/>
        <c:txPr>
          <a:bodyPr rot="0" vert="horz"/>
          <a:lstStyle/>
          <a:p>
            <a:pPr>
              <a:defRPr/>
            </a:pPr>
            <a:endParaRPr lang="en-US"/>
          </a:p>
        </c:txPr>
        <c:crossAx val="162206464"/>
        <c:crosses val="autoZero"/>
        <c:auto val="1"/>
        <c:lblOffset val="100"/>
        <c:baseTimeUnit val="years"/>
        <c:majorUnit val="5"/>
        <c:minorUnit val="5"/>
        <c:minorTimeUnit val="years"/>
      </c:dateAx>
      <c:valAx>
        <c:axId val="162206464"/>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GB"/>
                  <a:t>Consumer engagement with smart wet appliances (%)</a:t>
                </a:r>
              </a:p>
            </c:rich>
          </c:tx>
          <c:layout>
            <c:manualLayout>
              <c:xMode val="edge"/>
              <c:yMode val="edge"/>
              <c:x val="3.0136762052075286E-2"/>
              <c:y val="7.184874952271858E-2"/>
            </c:manualLayout>
          </c:layout>
          <c:overlay val="0"/>
        </c:title>
        <c:numFmt formatCode="0%" sourceLinked="0"/>
        <c:majorTickMark val="out"/>
        <c:minorTickMark val="none"/>
        <c:tickLblPos val="nextTo"/>
        <c:crossAx val="162196480"/>
        <c:crosses val="autoZero"/>
        <c:crossBetween val="between"/>
        <c:majorUnit val="0.2"/>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59516097085937"/>
          <c:y val="5.2661116482754379E-2"/>
          <c:w val="0.85820619723366154"/>
          <c:h val="0.78131519923645909"/>
        </c:manualLayout>
      </c:layout>
      <c:lineChart>
        <c:grouping val="standard"/>
        <c:varyColors val="0"/>
        <c:ser>
          <c:idx val="2"/>
          <c:order val="0"/>
          <c:tx>
            <c:strRef>
              <c:f>'ED8'!$L$43</c:f>
              <c:strCache>
                <c:ptCount val="1"/>
                <c:pt idx="0">
                  <c:v>History</c:v>
                </c:pt>
              </c:strCache>
            </c:strRef>
          </c:tx>
          <c:spPr>
            <a:ln>
              <a:solidFill>
                <a:sysClr val="windowText" lastClr="00000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'ED8'!$M$43:$BA$43</c:f>
              <c:numCache>
                <c:formatCode>yyyy</c:formatCode>
                <c:ptCount val="41"/>
                <c:pt idx="2" formatCode="0%">
                  <c:v>0</c:v>
                </c:pt>
                <c:pt idx="3" formatCode="0%">
                  <c:v>0</c:v>
                </c:pt>
                <c:pt idx="4" formatCode="0%">
                  <c:v>0</c:v>
                </c:pt>
                <c:pt idx="5" formatCode="0%">
                  <c:v>0</c:v>
                </c:pt>
                <c:pt idx="6" formatCode="0%">
                  <c:v>0</c:v>
                </c:pt>
                <c:pt idx="7" formatCode="0%">
                  <c:v>0</c:v>
                </c:pt>
                <c:pt idx="8" formatCode="0%">
                  <c:v>0</c:v>
                </c:pt>
              </c:numCache>
            </c:numRef>
          </c:val>
          <c:smooth val="0"/>
          <c:extLst xmlns:c16r2="http://schemas.microsoft.com/office/drawing/2015/06/chart">
            <c:ext xmlns:c16="http://schemas.microsoft.com/office/drawing/2014/chart" uri="{C3380CC4-5D6E-409C-BE32-E72D297353CC}">
              <c16:uniqueId val="{00000000-2AF3-4B3F-9A8C-DAB241AB7762}"/>
            </c:ext>
          </c:extLst>
        </c:ser>
        <c:ser>
          <c:idx val="3"/>
          <c:order val="1"/>
          <c:tx>
            <c:strRef>
              <c:f>'ED8'!$L$44</c:f>
              <c:strCache>
                <c:ptCount val="1"/>
                <c:pt idx="0">
                  <c:v>Community Renewables</c:v>
                </c:pt>
              </c:strCache>
            </c:strRef>
          </c:tx>
          <c:spPr>
            <a:ln>
              <a:solidFill>
                <a:srgbClr val="E64097"/>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'ED8'!$M$44:$BA$44</c:f>
              <c:numCache>
                <c:formatCode>0.0</c:formatCode>
                <c:ptCount val="41"/>
                <c:pt idx="8" formatCode="0%">
                  <c:v>0</c:v>
                </c:pt>
                <c:pt idx="9" formatCode="0%">
                  <c:v>1.8461548730041495E-4</c:v>
                </c:pt>
                <c:pt idx="10" formatCode="0%">
                  <c:v>2.7059422006550176E-3</c:v>
                </c:pt>
                <c:pt idx="11" formatCode="0%">
                  <c:v>8.8945161290322605E-3</c:v>
                </c:pt>
                <c:pt idx="12" formatCode="0%">
                  <c:v>2.2865322580645168E-2</c:v>
                </c:pt>
                <c:pt idx="13" formatCode="0%">
                  <c:v>5.5510000000000004E-2</c:v>
                </c:pt>
                <c:pt idx="14" formatCode="0%">
                  <c:v>9.7267258064516138E-2</c:v>
                </c:pt>
                <c:pt idx="15" formatCode="0%">
                  <c:v>0.12985322580645162</c:v>
                </c:pt>
                <c:pt idx="16" formatCode="0%">
                  <c:v>0.15723499999999999</c:v>
                </c:pt>
                <c:pt idx="17" formatCode="0%">
                  <c:v>0.1818783870967742</c:v>
                </c:pt>
                <c:pt idx="18" formatCode="0%">
                  <c:v>0.20526999999999998</c:v>
                </c:pt>
                <c:pt idx="19" formatCode="0%">
                  <c:v>0.22645999999999999</c:v>
                </c:pt>
                <c:pt idx="20" formatCode="0%">
                  <c:v>0.24843000000000001</c:v>
                </c:pt>
                <c:pt idx="21" formatCode="0%">
                  <c:v>0.27118000000000003</c:v>
                </c:pt>
                <c:pt idx="22" formatCode="0%">
                  <c:v>0.29471000000000003</c:v>
                </c:pt>
                <c:pt idx="23" formatCode="0%">
                  <c:v>0.31902000000000003</c:v>
                </c:pt>
                <c:pt idx="24" formatCode="0%">
                  <c:v>0.34411000000000003</c:v>
                </c:pt>
                <c:pt idx="25" formatCode="0%">
                  <c:v>0.36998000000000003</c:v>
                </c:pt>
                <c:pt idx="26" formatCode="0%">
                  <c:v>0.39662999999999998</c:v>
                </c:pt>
                <c:pt idx="27" formatCode="0%">
                  <c:v>0.42405999999999999</c:v>
                </c:pt>
                <c:pt idx="28" formatCode="0%">
                  <c:v>0.45227000000000001</c:v>
                </c:pt>
                <c:pt idx="29" formatCode="0%">
                  <c:v>0.48126000000000008</c:v>
                </c:pt>
                <c:pt idx="30" formatCode="0%">
                  <c:v>0.51102999999999998</c:v>
                </c:pt>
                <c:pt idx="31" formatCode="0%">
                  <c:v>0.54158000000000006</c:v>
                </c:pt>
                <c:pt idx="32" formatCode="0%">
                  <c:v>0.57291000000000003</c:v>
                </c:pt>
                <c:pt idx="33" formatCode="0%">
                  <c:v>0.60502</c:v>
                </c:pt>
                <c:pt idx="34" formatCode="0%">
                  <c:v>0.63790999999999998</c:v>
                </c:pt>
                <c:pt idx="35" formatCode="0%">
                  <c:v>0.67158000000000007</c:v>
                </c:pt>
                <c:pt idx="36" formatCode="0%">
                  <c:v>0.70603000000000005</c:v>
                </c:pt>
                <c:pt idx="37" formatCode="0%">
                  <c:v>0.74126000000000003</c:v>
                </c:pt>
                <c:pt idx="38" formatCode="0%">
                  <c:v>0.77727000000000002</c:v>
                </c:pt>
                <c:pt idx="39" formatCode="0%">
                  <c:v>0.81406000000000012</c:v>
                </c:pt>
                <c:pt idx="40" formatCode="0%">
                  <c:v>0.85163000000000022</c:v>
                </c:pt>
              </c:numCache>
            </c:numRef>
          </c:val>
          <c:smooth val="0"/>
          <c:extLst xmlns:c16r2="http://schemas.microsoft.com/office/drawing/2015/06/chart">
            <c:ext xmlns:c16="http://schemas.microsoft.com/office/drawing/2014/chart" uri="{C3380CC4-5D6E-409C-BE32-E72D297353CC}">
              <c16:uniqueId val="{00000001-2AF3-4B3F-9A8C-DAB241AB7762}"/>
            </c:ext>
          </c:extLst>
        </c:ser>
        <c:ser>
          <c:idx val="4"/>
          <c:order val="2"/>
          <c:tx>
            <c:strRef>
              <c:f>'ED8'!$L$45</c:f>
              <c:strCache>
                <c:ptCount val="1"/>
                <c:pt idx="0">
                  <c:v>Two Degrees</c:v>
                </c:pt>
              </c:strCache>
            </c:strRef>
          </c:tx>
          <c:spPr>
            <a:ln>
              <a:solidFill>
                <a:srgbClr val="78A22F"/>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'ED8'!$M$45:$BA$45</c:f>
              <c:numCache>
                <c:formatCode>0.0</c:formatCode>
                <c:ptCount val="41"/>
                <c:pt idx="8" formatCode="0%">
                  <c:v>0</c:v>
                </c:pt>
                <c:pt idx="9" formatCode="0%">
                  <c:v>8.5300157585950379E-5</c:v>
                </c:pt>
                <c:pt idx="10" formatCode="0%">
                  <c:v>1.2567533359041151E-3</c:v>
                </c:pt>
                <c:pt idx="11" formatCode="0%">
                  <c:v>3.7033333333333337E-3</c:v>
                </c:pt>
                <c:pt idx="12" formatCode="0%">
                  <c:v>9.5202380952380972E-3</c:v>
                </c:pt>
                <c:pt idx="13" formatCode="0%">
                  <c:v>2.3112222222222225E-2</c:v>
                </c:pt>
                <c:pt idx="14" formatCode="0%">
                  <c:v>5.4285000000000007E-2</c:v>
                </c:pt>
                <c:pt idx="15" formatCode="0%">
                  <c:v>9.3386507936507948E-2</c:v>
                </c:pt>
                <c:pt idx="16" formatCode="0%">
                  <c:v>0.12316595238095238</c:v>
                </c:pt>
                <c:pt idx="17" formatCode="0%">
                  <c:v>0.14773</c:v>
                </c:pt>
                <c:pt idx="18" formatCode="0%">
                  <c:v>0.16955452380952382</c:v>
                </c:pt>
                <c:pt idx="19" formatCode="0%">
                  <c:v>0.19009920634920638</c:v>
                </c:pt>
                <c:pt idx="20" formatCode="0%">
                  <c:v>0.21021000000000001</c:v>
                </c:pt>
                <c:pt idx="21" formatCode="0%">
                  <c:v>0.22946000000000003</c:v>
                </c:pt>
                <c:pt idx="22" formatCode="0%">
                  <c:v>0.24937000000000004</c:v>
                </c:pt>
                <c:pt idx="23" formatCode="0%">
                  <c:v>0.26994000000000001</c:v>
                </c:pt>
                <c:pt idx="24" formatCode="0%">
                  <c:v>0.29117000000000004</c:v>
                </c:pt>
                <c:pt idx="25" formatCode="0%">
                  <c:v>0.31306000000000006</c:v>
                </c:pt>
                <c:pt idx="26" formatCode="0%">
                  <c:v>0.33561000000000002</c:v>
                </c:pt>
                <c:pt idx="27" formatCode="0%">
                  <c:v>0.35882000000000003</c:v>
                </c:pt>
                <c:pt idx="28" formatCode="0%">
                  <c:v>0.38269000000000003</c:v>
                </c:pt>
                <c:pt idx="29" formatCode="0%">
                  <c:v>0.40722000000000008</c:v>
                </c:pt>
                <c:pt idx="30" formatCode="0%">
                  <c:v>0.43240999999999996</c:v>
                </c:pt>
                <c:pt idx="31" formatCode="0%">
                  <c:v>0.45826000000000006</c:v>
                </c:pt>
                <c:pt idx="32" formatCode="0%">
                  <c:v>0.48477000000000003</c:v>
                </c:pt>
                <c:pt idx="33" formatCode="0%">
                  <c:v>0.51194000000000006</c:v>
                </c:pt>
                <c:pt idx="34" formatCode="0%">
                  <c:v>0.53976999999999997</c:v>
                </c:pt>
                <c:pt idx="35" formatCode="0%">
                  <c:v>0.5682600000000001</c:v>
                </c:pt>
                <c:pt idx="36" formatCode="0%">
                  <c:v>0.59741000000000011</c:v>
                </c:pt>
                <c:pt idx="37" formatCode="0%">
                  <c:v>0.62722000000000011</c:v>
                </c:pt>
                <c:pt idx="38" formatCode="0%">
                  <c:v>0.65769</c:v>
                </c:pt>
                <c:pt idx="39" formatCode="0%">
                  <c:v>0.68882000000000021</c:v>
                </c:pt>
                <c:pt idx="40" formatCode="0%">
                  <c:v>0.72061000000000019</c:v>
                </c:pt>
              </c:numCache>
            </c:numRef>
          </c:val>
          <c:smooth val="0"/>
          <c:extLst xmlns:c16r2="http://schemas.microsoft.com/office/drawing/2015/06/chart">
            <c:ext xmlns:c16="http://schemas.microsoft.com/office/drawing/2014/chart" uri="{C3380CC4-5D6E-409C-BE32-E72D297353CC}">
              <c16:uniqueId val="{00000002-2AF3-4B3F-9A8C-DAB241AB7762}"/>
            </c:ext>
          </c:extLst>
        </c:ser>
        <c:ser>
          <c:idx val="0"/>
          <c:order val="3"/>
          <c:tx>
            <c:strRef>
              <c:f>'ED8'!$L$46</c:f>
              <c:strCache>
                <c:ptCount val="1"/>
                <c:pt idx="0">
                  <c:v>Steady Progression</c:v>
                </c:pt>
              </c:strCache>
            </c:strRef>
          </c:tx>
          <c:spPr>
            <a:ln>
              <a:solidFill>
                <a:srgbClr val="FFC222"/>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'ED8'!$M$46:$BA$46</c:f>
              <c:numCache>
                <c:formatCode>0.0</c:formatCode>
                <c:ptCount val="41"/>
                <c:pt idx="8" formatCode="0%">
                  <c:v>0</c:v>
                </c:pt>
                <c:pt idx="9" formatCode="0%">
                  <c:v>5.6982614421009594E-6</c:v>
                </c:pt>
                <c:pt idx="10" formatCode="0%">
                  <c:v>8.4357768559461128E-5</c:v>
                </c:pt>
                <c:pt idx="11" formatCode="0%">
                  <c:v>3.3227154046997393E-4</c:v>
                </c:pt>
                <c:pt idx="12" formatCode="0%">
                  <c:v>8.5417754569190618E-4</c:v>
                </c:pt>
                <c:pt idx="13" formatCode="0%">
                  <c:v>2.0736814621409921E-3</c:v>
                </c:pt>
                <c:pt idx="14" formatCode="0%">
                  <c:v>4.8705744125326373E-3</c:v>
                </c:pt>
                <c:pt idx="15" formatCode="0%">
                  <c:v>1.1201201044386423E-2</c:v>
                </c:pt>
                <c:pt idx="16" formatCode="0%">
                  <c:v>2.5386814621409921E-2</c:v>
                </c:pt>
                <c:pt idx="17" formatCode="0%">
                  <c:v>5.6917127937336803E-2</c:v>
                </c:pt>
                <c:pt idx="18" formatCode="0%">
                  <c:v>7.9032454308093983E-2</c:v>
                </c:pt>
                <c:pt idx="19" formatCode="0%">
                  <c:v>9.5923707571801548E-2</c:v>
                </c:pt>
                <c:pt idx="20" formatCode="0%">
                  <c:v>0.11001971279373365</c:v>
                </c:pt>
                <c:pt idx="21" formatCode="0%">
                  <c:v>0.12270908616187987</c:v>
                </c:pt>
                <c:pt idx="22" formatCode="0%">
                  <c:v>0.13477699738903393</c:v>
                </c:pt>
                <c:pt idx="23" formatCode="0%">
                  <c:v>0.14666334203655351</c:v>
                </c:pt>
                <c:pt idx="24" formatCode="0%">
                  <c:v>0.15861266318537856</c:v>
                </c:pt>
                <c:pt idx="25" formatCode="0%">
                  <c:v>0.17075999999999997</c:v>
                </c:pt>
                <c:pt idx="26" formatCode="0%">
                  <c:v>0.18305999999999997</c:v>
                </c:pt>
                <c:pt idx="27" formatCode="0%">
                  <c:v>0.19571999999999998</c:v>
                </c:pt>
                <c:pt idx="28" formatCode="0%">
                  <c:v>0.20873999999999998</c:v>
                </c:pt>
                <c:pt idx="29" formatCode="0%">
                  <c:v>0.22212000000000001</c:v>
                </c:pt>
                <c:pt idx="30" formatCode="0%">
                  <c:v>0.23585999999999996</c:v>
                </c:pt>
                <c:pt idx="31" formatCode="0%">
                  <c:v>0.24996000000000002</c:v>
                </c:pt>
                <c:pt idx="32" formatCode="0%">
                  <c:v>0.26441999999999999</c:v>
                </c:pt>
                <c:pt idx="33" formatCode="0%">
                  <c:v>0.27923999999999999</c:v>
                </c:pt>
                <c:pt idx="34" formatCode="0%">
                  <c:v>0.29441999999999996</c:v>
                </c:pt>
                <c:pt idx="35" formatCode="0%">
                  <c:v>0.30996000000000001</c:v>
                </c:pt>
                <c:pt idx="36" formatCode="0%">
                  <c:v>0.32585999999999998</c:v>
                </c:pt>
                <c:pt idx="37" formatCode="0%">
                  <c:v>0.3301892671085272</c:v>
                </c:pt>
                <c:pt idx="38" formatCode="0%">
                  <c:v>0.33196395984552901</c:v>
                </c:pt>
                <c:pt idx="39" formatCode="0%">
                  <c:v>0.33371747585568323</c:v>
                </c:pt>
                <c:pt idx="40" formatCode="0%">
                  <c:v>0.33542342622209192</c:v>
                </c:pt>
              </c:numCache>
            </c:numRef>
          </c:val>
          <c:smooth val="0"/>
          <c:extLst xmlns:c16r2="http://schemas.microsoft.com/office/drawing/2015/06/chart">
            <c:ext xmlns:c16="http://schemas.microsoft.com/office/drawing/2014/chart" uri="{C3380CC4-5D6E-409C-BE32-E72D297353CC}">
              <c16:uniqueId val="{00000003-2AF3-4B3F-9A8C-DAB241AB7762}"/>
            </c:ext>
          </c:extLst>
        </c:ser>
        <c:ser>
          <c:idx val="1"/>
          <c:order val="4"/>
          <c:tx>
            <c:strRef>
              <c:f>'ED8'!$L$47</c:f>
              <c:strCache>
                <c:ptCount val="1"/>
                <c:pt idx="0">
                  <c:v>Consumer Evolution</c:v>
                </c:pt>
              </c:strCache>
            </c:strRef>
          </c:tx>
          <c:spPr>
            <a:ln>
              <a:solidFill>
                <a:srgbClr val="1D116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'ED8'!$M$47:$BA$47</c:f>
              <c:numCache>
                <c:formatCode>0.0</c:formatCode>
                <c:ptCount val="41"/>
                <c:pt idx="8" formatCode="0%">
                  <c:v>0</c:v>
                </c:pt>
                <c:pt idx="9" formatCode="0%">
                  <c:v>1.557947952330606E-5</c:v>
                </c:pt>
                <c:pt idx="10" formatCode="0%">
                  <c:v>2.2983550086940759E-4</c:v>
                </c:pt>
                <c:pt idx="11" formatCode="0%">
                  <c:v>8.8837696335078561E-4</c:v>
                </c:pt>
                <c:pt idx="12" formatCode="0%">
                  <c:v>2.283769633507854E-3</c:v>
                </c:pt>
                <c:pt idx="13" formatCode="0%">
                  <c:v>5.5442931937172779E-3</c:v>
                </c:pt>
                <c:pt idx="14" formatCode="0%">
                  <c:v>1.3022198952879585E-2</c:v>
                </c:pt>
                <c:pt idx="15" formatCode="0%">
                  <c:v>2.9948062827225137E-2</c:v>
                </c:pt>
                <c:pt idx="16" formatCode="0%">
                  <c:v>6.7875392670157075E-2</c:v>
                </c:pt>
                <c:pt idx="17" formatCode="0%">
                  <c:v>9.4998534031413631E-2</c:v>
                </c:pt>
                <c:pt idx="18" formatCode="0%">
                  <c:v>0.11606890052356021</c:v>
                </c:pt>
                <c:pt idx="19" formatCode="0%">
                  <c:v>0.13388774869109951</c:v>
                </c:pt>
                <c:pt idx="20" formatCode="0%">
                  <c:v>0.15007853403141366</c:v>
                </c:pt>
                <c:pt idx="21" formatCode="0%">
                  <c:v>0.16556942408376971</c:v>
                </c:pt>
                <c:pt idx="22" formatCode="0%">
                  <c:v>0.1808852356020943</c:v>
                </c:pt>
                <c:pt idx="23" formatCode="0%">
                  <c:v>0.19632000000000008</c:v>
                </c:pt>
                <c:pt idx="24" formatCode="0%">
                  <c:v>0.21176</c:v>
                </c:pt>
                <c:pt idx="25" formatCode="0%">
                  <c:v>0.22768000000000002</c:v>
                </c:pt>
                <c:pt idx="26" formatCode="0%">
                  <c:v>0.24407999999999999</c:v>
                </c:pt>
                <c:pt idx="27" formatCode="0%">
                  <c:v>0.26096000000000003</c:v>
                </c:pt>
                <c:pt idx="28" formatCode="0%">
                  <c:v>0.27832000000000001</c:v>
                </c:pt>
                <c:pt idx="29" formatCode="0%">
                  <c:v>0.29616000000000003</c:v>
                </c:pt>
                <c:pt idx="30" formatCode="0%">
                  <c:v>0.31447999999999998</c:v>
                </c:pt>
                <c:pt idx="31" formatCode="0%">
                  <c:v>0.33328000000000002</c:v>
                </c:pt>
                <c:pt idx="32" formatCode="0%">
                  <c:v>0.35255999999999998</c:v>
                </c:pt>
                <c:pt idx="33" formatCode="0%">
                  <c:v>0.37231999999999998</c:v>
                </c:pt>
                <c:pt idx="34" formatCode="0%">
                  <c:v>0.38864975828011639</c:v>
                </c:pt>
                <c:pt idx="35" formatCode="0%">
                  <c:v>0.39034121568794417</c:v>
                </c:pt>
                <c:pt idx="36" formatCode="0%">
                  <c:v>0.3919904479404262</c:v>
                </c:pt>
                <c:pt idx="37" formatCode="0%">
                  <c:v>0.39360932079327954</c:v>
                </c:pt>
                <c:pt idx="38" formatCode="0%">
                  <c:v>0.39520737936137684</c:v>
                </c:pt>
                <c:pt idx="39" formatCode="0%">
                  <c:v>0.39679114012700045</c:v>
                </c:pt>
                <c:pt idx="40" formatCode="0%">
                  <c:v>0.39832612561573139</c:v>
                </c:pt>
              </c:numCache>
            </c:numRef>
          </c:val>
          <c:smooth val="0"/>
          <c:extLst xmlns:c16r2="http://schemas.microsoft.com/office/drawing/2015/06/chart">
            <c:ext xmlns:c16="http://schemas.microsoft.com/office/drawing/2014/chart" uri="{C3380CC4-5D6E-409C-BE32-E72D297353CC}">
              <c16:uniqueId val="{00000004-2AF3-4B3F-9A8C-DAB241AB7762}"/>
            </c:ext>
          </c:extLst>
        </c:ser>
        <c:dLbls>
          <c:showLegendKey val="0"/>
          <c:showVal val="0"/>
          <c:showCatName val="0"/>
          <c:showSerName val="0"/>
          <c:showPercent val="0"/>
          <c:showBubbleSize val="0"/>
        </c:dLbls>
        <c:marker val="1"/>
        <c:smooth val="0"/>
        <c:axId val="162252672"/>
        <c:axId val="162254208"/>
      </c:lineChart>
      <c:dateAx>
        <c:axId val="162252672"/>
        <c:scaling>
          <c:orientation val="minMax"/>
        </c:scaling>
        <c:delete val="0"/>
        <c:axPos val="b"/>
        <c:numFmt formatCode="yyyy" sourceLinked="1"/>
        <c:majorTickMark val="out"/>
        <c:minorTickMark val="out"/>
        <c:tickLblPos val="nextTo"/>
        <c:txPr>
          <a:bodyPr rot="0" vert="horz"/>
          <a:lstStyle/>
          <a:p>
            <a:pPr>
              <a:defRPr/>
            </a:pPr>
            <a:endParaRPr lang="en-US"/>
          </a:p>
        </c:txPr>
        <c:crossAx val="162254208"/>
        <c:crosses val="autoZero"/>
        <c:auto val="1"/>
        <c:lblOffset val="100"/>
        <c:baseTimeUnit val="years"/>
        <c:majorUnit val="5"/>
        <c:minorUnit val="5"/>
        <c:minorTimeUnit val="years"/>
      </c:dateAx>
      <c:valAx>
        <c:axId val="162254208"/>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GB"/>
                  <a:t>Consumer engagement with smart cold appliances (%)</a:t>
                </a:r>
              </a:p>
            </c:rich>
          </c:tx>
          <c:layout>
            <c:manualLayout>
              <c:xMode val="edge"/>
              <c:yMode val="edge"/>
              <c:x val="2.7933663995510474E-2"/>
              <c:y val="6.0475849560901102E-2"/>
            </c:manualLayout>
          </c:layout>
          <c:overlay val="0"/>
        </c:title>
        <c:numFmt formatCode="0%" sourceLinked="0"/>
        <c:majorTickMark val="out"/>
        <c:minorTickMark val="none"/>
        <c:tickLblPos val="nextTo"/>
        <c:crossAx val="162252672"/>
        <c:crosses val="autoZero"/>
        <c:crossBetween val="between"/>
        <c:majorUnit val="0.2"/>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723988141273524"/>
          <c:y val="5.2661116482754379E-2"/>
          <c:w val="0.85656148491879358"/>
          <c:h val="0.78131519923645909"/>
        </c:manualLayout>
      </c:layout>
      <c:lineChart>
        <c:grouping val="standard"/>
        <c:varyColors val="0"/>
        <c:ser>
          <c:idx val="2"/>
          <c:order val="0"/>
          <c:tx>
            <c:strRef>
              <c:f>'ED8'!$L$26</c:f>
              <c:strCache>
                <c:ptCount val="1"/>
                <c:pt idx="0">
                  <c:v>History</c:v>
                </c:pt>
              </c:strCache>
            </c:strRef>
          </c:tx>
          <c:spPr>
            <a:ln>
              <a:solidFill>
                <a:sysClr val="windowText" lastClr="00000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'ED8'!$M$26:$BA$26</c:f>
              <c:numCache>
                <c:formatCode>yyyy</c:formatCode>
                <c:ptCount val="41"/>
                <c:pt idx="2" formatCode="0%">
                  <c:v>0</c:v>
                </c:pt>
                <c:pt idx="3" formatCode="0%">
                  <c:v>0</c:v>
                </c:pt>
                <c:pt idx="4" formatCode="0%">
                  <c:v>0</c:v>
                </c:pt>
                <c:pt idx="5" formatCode="0%">
                  <c:v>0</c:v>
                </c:pt>
                <c:pt idx="6" formatCode="0%">
                  <c:v>0</c:v>
                </c:pt>
                <c:pt idx="7" formatCode="0%">
                  <c:v>6.8994902191686036E-6</c:v>
                </c:pt>
                <c:pt idx="8" formatCode="0%">
                  <c:v>2.0697709509893859E-5</c:v>
                </c:pt>
              </c:numCache>
            </c:numRef>
          </c:val>
          <c:smooth val="0"/>
          <c:extLst xmlns:c16r2="http://schemas.microsoft.com/office/drawing/2015/06/chart">
            <c:ext xmlns:c16="http://schemas.microsoft.com/office/drawing/2014/chart" uri="{C3380CC4-5D6E-409C-BE32-E72D297353CC}">
              <c16:uniqueId val="{00000000-764D-42D3-9A09-85B88F587326}"/>
            </c:ext>
          </c:extLst>
        </c:ser>
        <c:ser>
          <c:idx val="3"/>
          <c:order val="1"/>
          <c:tx>
            <c:strRef>
              <c:f>'ED8'!$L$27</c:f>
              <c:strCache>
                <c:ptCount val="1"/>
                <c:pt idx="0">
                  <c:v>Community Renewables</c:v>
                </c:pt>
              </c:strCache>
            </c:strRef>
          </c:tx>
          <c:spPr>
            <a:ln>
              <a:solidFill>
                <a:srgbClr val="E64097"/>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'ED8'!$M$27:$BA$27</c:f>
              <c:numCache>
                <c:formatCode>0.0</c:formatCode>
                <c:ptCount val="41"/>
                <c:pt idx="8" formatCode="0%">
                  <c:v>2.0697709509893859E-5</c:v>
                </c:pt>
                <c:pt idx="9" formatCode="0%">
                  <c:v>1.6779711306467038E-4</c:v>
                </c:pt>
                <c:pt idx="10" formatCode="0%">
                  <c:v>1.7567373449278647E-3</c:v>
                </c:pt>
                <c:pt idx="11" formatCode="0%">
                  <c:v>7.482495337694399E-3</c:v>
                </c:pt>
                <c:pt idx="12" formatCode="0%">
                  <c:v>2.4189142453076112E-2</c:v>
                </c:pt>
                <c:pt idx="13" formatCode="0%">
                  <c:v>6.4550821583251872E-2</c:v>
                </c:pt>
                <c:pt idx="14" formatCode="0%">
                  <c:v>0.17097416331688667</c:v>
                </c:pt>
                <c:pt idx="15" formatCode="0%">
                  <c:v>0.25987361825346006</c:v>
                </c:pt>
                <c:pt idx="16" formatCode="0%">
                  <c:v>0.3293953746442686</c:v>
                </c:pt>
                <c:pt idx="17" formatCode="0%">
                  <c:v>0.37699467174599932</c:v>
                </c:pt>
                <c:pt idx="18" formatCode="0%">
                  <c:v>0.42334454199291544</c:v>
                </c:pt>
                <c:pt idx="19" formatCode="0%">
                  <c:v>0.48900159825924167</c:v>
                </c:pt>
                <c:pt idx="20" formatCode="0%">
                  <c:v>0.53120318140542444</c:v>
                </c:pt>
                <c:pt idx="21" formatCode="0%">
                  <c:v>0.56948887228319589</c:v>
                </c:pt>
                <c:pt idx="22" formatCode="0%">
                  <c:v>0.59978153014613345</c:v>
                </c:pt>
                <c:pt idx="23" formatCode="0%">
                  <c:v>0.61650709066403042</c:v>
                </c:pt>
                <c:pt idx="24" formatCode="0%">
                  <c:v>0.62738559581650044</c:v>
                </c:pt>
                <c:pt idx="25" formatCode="0%">
                  <c:v>0.63730352868709472</c:v>
                </c:pt>
                <c:pt idx="26" formatCode="0%">
                  <c:v>0.65087936303215221</c:v>
                </c:pt>
                <c:pt idx="27" formatCode="0%">
                  <c:v>0.66345589682936723</c:v>
                </c:pt>
                <c:pt idx="28" formatCode="0%">
                  <c:v>0.66997945774385692</c:v>
                </c:pt>
                <c:pt idx="29" formatCode="0%">
                  <c:v>0.67346201094930347</c:v>
                </c:pt>
                <c:pt idx="30" formatCode="0%">
                  <c:v>0.6752815911534642</c:v>
                </c:pt>
                <c:pt idx="31" formatCode="0%">
                  <c:v>0.67643881888094448</c:v>
                </c:pt>
                <c:pt idx="32" formatCode="0%">
                  <c:v>0.67718943904218065</c:v>
                </c:pt>
                <c:pt idx="33" formatCode="0%">
                  <c:v>0.67773233783510234</c:v>
                </c:pt>
                <c:pt idx="34" formatCode="0%">
                  <c:v>0.67817665156483242</c:v>
                </c:pt>
                <c:pt idx="35" formatCode="0%">
                  <c:v>0.67856944273041198</c:v>
                </c:pt>
                <c:pt idx="36" formatCode="0%">
                  <c:v>0.67894776950303726</c:v>
                </c:pt>
                <c:pt idx="37" formatCode="0%">
                  <c:v>0.67933087001994064</c:v>
                </c:pt>
                <c:pt idx="38" formatCode="0%">
                  <c:v>0.67972778628892905</c:v>
                </c:pt>
                <c:pt idx="39" formatCode="0%">
                  <c:v>0.68014616425587793</c:v>
                </c:pt>
                <c:pt idx="40" formatCode="0%">
                  <c:v>0.68052625164639458</c:v>
                </c:pt>
              </c:numCache>
            </c:numRef>
          </c:val>
          <c:smooth val="0"/>
          <c:extLst xmlns:c16r2="http://schemas.microsoft.com/office/drawing/2015/06/chart">
            <c:ext xmlns:c16="http://schemas.microsoft.com/office/drawing/2014/chart" uri="{C3380CC4-5D6E-409C-BE32-E72D297353CC}">
              <c16:uniqueId val="{00000001-764D-42D3-9A09-85B88F587326}"/>
            </c:ext>
          </c:extLst>
        </c:ser>
        <c:ser>
          <c:idx val="4"/>
          <c:order val="2"/>
          <c:tx>
            <c:strRef>
              <c:f>'ED8'!$L$28</c:f>
              <c:strCache>
                <c:ptCount val="1"/>
                <c:pt idx="0">
                  <c:v>Two Degrees</c:v>
                </c:pt>
              </c:strCache>
            </c:strRef>
          </c:tx>
          <c:spPr>
            <a:ln>
              <a:solidFill>
                <a:srgbClr val="78A22F"/>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'ED8'!$M$28:$BA$28</c:f>
              <c:numCache>
                <c:formatCode>0.0</c:formatCode>
                <c:ptCount val="41"/>
                <c:pt idx="8" formatCode="0%">
                  <c:v>1.0321834246448374E-5</c:v>
                </c:pt>
                <c:pt idx="9" formatCode="0%">
                  <c:v>7.8574139938180926E-5</c:v>
                </c:pt>
                <c:pt idx="10" formatCode="0%">
                  <c:v>8.26897756260671E-4</c:v>
                </c:pt>
                <c:pt idx="11" formatCode="0%">
                  <c:v>3.5191243403487555E-3</c:v>
                </c:pt>
                <c:pt idx="12" formatCode="0%">
                  <c:v>1.1181723745901899E-2</c:v>
                </c:pt>
                <c:pt idx="13" formatCode="0%">
                  <c:v>2.8832131170274944E-2</c:v>
                </c:pt>
                <c:pt idx="14" formatCode="0%">
                  <c:v>7.239798132938069E-2</c:v>
                </c:pt>
                <c:pt idx="15" formatCode="0%">
                  <c:v>0.17424528930115624</c:v>
                </c:pt>
                <c:pt idx="16" formatCode="0%">
                  <c:v>0.25039270933367053</c:v>
                </c:pt>
                <c:pt idx="17" formatCode="0%">
                  <c:v>0.32214483924804466</c:v>
                </c:pt>
                <c:pt idx="18" formatCode="0%">
                  <c:v>0.37142444562415383</c:v>
                </c:pt>
                <c:pt idx="19" formatCode="0%">
                  <c:v>0.41705069001643713</c:v>
                </c:pt>
                <c:pt idx="20" formatCode="0%">
                  <c:v>0.47949244931526369</c:v>
                </c:pt>
                <c:pt idx="21" formatCode="0%">
                  <c:v>0.51395959735513641</c:v>
                </c:pt>
                <c:pt idx="22" formatCode="0%">
                  <c:v>0.53621522761811535</c:v>
                </c:pt>
                <c:pt idx="23" formatCode="0%">
                  <c:v>0.55638846037725509</c:v>
                </c:pt>
                <c:pt idx="24" formatCode="0%">
                  <c:v>0.58357381480566661</c:v>
                </c:pt>
                <c:pt idx="25" formatCode="0%">
                  <c:v>0.59765373436432057</c:v>
                </c:pt>
                <c:pt idx="26" formatCode="0%">
                  <c:v>0.60514334591201713</c:v>
                </c:pt>
                <c:pt idx="27" formatCode="0%">
                  <c:v>0.60931717576517108</c:v>
                </c:pt>
                <c:pt idx="28" formatCode="0%">
                  <c:v>0.61178975711169481</c:v>
                </c:pt>
                <c:pt idx="29" formatCode="0%">
                  <c:v>0.61340243958415464</c:v>
                </c:pt>
                <c:pt idx="30" formatCode="0%">
                  <c:v>0.61456072155891905</c:v>
                </c:pt>
                <c:pt idx="31" formatCode="0%">
                  <c:v>0.61546812039370802</c:v>
                </c:pt>
                <c:pt idx="32" formatCode="0%">
                  <c:v>0.6162314346617257</c:v>
                </c:pt>
                <c:pt idx="33" formatCode="0%">
                  <c:v>0.61690806105256968</c:v>
                </c:pt>
                <c:pt idx="34" formatCode="0%">
                  <c:v>0.61752925571536177</c:v>
                </c:pt>
                <c:pt idx="35" formatCode="0%">
                  <c:v>0.61812170150592149</c:v>
                </c:pt>
                <c:pt idx="36" formatCode="0%">
                  <c:v>0.61870055788356337</c:v>
                </c:pt>
                <c:pt idx="37" formatCode="0%">
                  <c:v>0.61927717446889718</c:v>
                </c:pt>
                <c:pt idx="38" formatCode="0%">
                  <c:v>0.61986061645135893</c:v>
                </c:pt>
                <c:pt idx="39" formatCode="0%">
                  <c:v>0.62045687144195427</c:v>
                </c:pt>
                <c:pt idx="40" formatCode="0%">
                  <c:v>0.62101076854097903</c:v>
                </c:pt>
              </c:numCache>
            </c:numRef>
          </c:val>
          <c:smooth val="0"/>
          <c:extLst xmlns:c16r2="http://schemas.microsoft.com/office/drawing/2015/06/chart">
            <c:ext xmlns:c16="http://schemas.microsoft.com/office/drawing/2014/chart" uri="{C3380CC4-5D6E-409C-BE32-E72D297353CC}">
              <c16:uniqueId val="{00000002-764D-42D3-9A09-85B88F587326}"/>
            </c:ext>
          </c:extLst>
        </c:ser>
        <c:ser>
          <c:idx val="0"/>
          <c:order val="3"/>
          <c:tx>
            <c:strRef>
              <c:f>'ED8'!$L$29</c:f>
              <c:strCache>
                <c:ptCount val="1"/>
                <c:pt idx="0">
                  <c:v>Steady Progression</c:v>
                </c:pt>
              </c:strCache>
            </c:strRef>
          </c:tx>
          <c:spPr>
            <a:ln>
              <a:solidFill>
                <a:srgbClr val="FFC222"/>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'ED8'!$M$29:$BA$29</c:f>
              <c:numCache>
                <c:formatCode>0.0</c:formatCode>
                <c:ptCount val="41"/>
                <c:pt idx="8" formatCode="0%">
                  <c:v>3.8643817364513454E-6</c:v>
                </c:pt>
                <c:pt idx="9" formatCode="0%">
                  <c:v>1.1946853510281661E-5</c:v>
                </c:pt>
                <c:pt idx="10" formatCode="0%">
                  <c:v>1.2633049993459867E-4</c:v>
                </c:pt>
                <c:pt idx="11" formatCode="0%">
                  <c:v>5.3723229607726308E-4</c:v>
                </c:pt>
                <c:pt idx="12" formatCode="0%">
                  <c:v>2.2093621473039857E-3</c:v>
                </c:pt>
                <c:pt idx="13" formatCode="0%">
                  <c:v>6.746102731527411E-3</c:v>
                </c:pt>
                <c:pt idx="14" formatCode="0%">
                  <c:v>1.6153791396313646E-2</c:v>
                </c:pt>
                <c:pt idx="15" formatCode="0%">
                  <c:v>3.6323910237684935E-2</c:v>
                </c:pt>
                <c:pt idx="16" formatCode="0%">
                  <c:v>8.0898512149442797E-2</c:v>
                </c:pt>
                <c:pt idx="17" formatCode="0%">
                  <c:v>0.13855077147135891</c:v>
                </c:pt>
                <c:pt idx="18" formatCode="0%">
                  <c:v>0.18055740113184338</c:v>
                </c:pt>
                <c:pt idx="19" formatCode="0%">
                  <c:v>0.20438150199761004</c:v>
                </c:pt>
                <c:pt idx="20" formatCode="0%">
                  <c:v>0.21814833315091092</c:v>
                </c:pt>
                <c:pt idx="21" formatCode="0%">
                  <c:v>0.22654744194526391</c:v>
                </c:pt>
                <c:pt idx="22" formatCode="0%">
                  <c:v>0.232114496519227</c:v>
                </c:pt>
                <c:pt idx="23" formatCode="0%">
                  <c:v>0.2361862134117223</c:v>
                </c:pt>
                <c:pt idx="24" formatCode="0%">
                  <c:v>0.23945514836398193</c:v>
                </c:pt>
                <c:pt idx="25" formatCode="0%">
                  <c:v>0.24226910487123621</c:v>
                </c:pt>
                <c:pt idx="26" formatCode="0%">
                  <c:v>0.2448001179443498</c:v>
                </c:pt>
                <c:pt idx="27" formatCode="0%">
                  <c:v>0.24706512155256585</c:v>
                </c:pt>
                <c:pt idx="28" formatCode="0%">
                  <c:v>0.2491761918700004</c:v>
                </c:pt>
                <c:pt idx="29" formatCode="0%">
                  <c:v>0.251155064253274</c:v>
                </c:pt>
                <c:pt idx="30" formatCode="0%">
                  <c:v>0.25303180179814749</c:v>
                </c:pt>
                <c:pt idx="31" formatCode="0%">
                  <c:v>0.25481626215544967</c:v>
                </c:pt>
                <c:pt idx="32" formatCode="0%">
                  <c:v>0.25651872687869082</c:v>
                </c:pt>
                <c:pt idx="33" formatCode="0%">
                  <c:v>0.25814844889777183</c:v>
                </c:pt>
                <c:pt idx="34" formatCode="0%">
                  <c:v>0.25971612952888029</c:v>
                </c:pt>
                <c:pt idx="35" formatCode="0%">
                  <c:v>0.26123267261642358</c:v>
                </c:pt>
                <c:pt idx="36" formatCode="0%">
                  <c:v>0.26270807759653575</c:v>
                </c:pt>
                <c:pt idx="37" formatCode="0%">
                  <c:v>0.26415141368682177</c:v>
                </c:pt>
                <c:pt idx="38" formatCode="0%">
                  <c:v>0.26557116787642321</c:v>
                </c:pt>
                <c:pt idx="39" formatCode="0%">
                  <c:v>0.26697398068454659</c:v>
                </c:pt>
                <c:pt idx="40" formatCode="0%">
                  <c:v>0.26833874097767357</c:v>
                </c:pt>
              </c:numCache>
            </c:numRef>
          </c:val>
          <c:smooth val="0"/>
          <c:extLst xmlns:c16r2="http://schemas.microsoft.com/office/drawing/2015/06/chart">
            <c:ext xmlns:c16="http://schemas.microsoft.com/office/drawing/2014/chart" uri="{C3380CC4-5D6E-409C-BE32-E72D297353CC}">
              <c16:uniqueId val="{00000003-764D-42D3-9A09-85B88F587326}"/>
            </c:ext>
          </c:extLst>
        </c:ser>
        <c:ser>
          <c:idx val="1"/>
          <c:order val="4"/>
          <c:tx>
            <c:strRef>
              <c:f>'ED8'!$L$30</c:f>
              <c:strCache>
                <c:ptCount val="1"/>
                <c:pt idx="0">
                  <c:v>Consumer Evolution</c:v>
                </c:pt>
              </c:strCache>
            </c:strRef>
          </c:tx>
          <c:spPr>
            <a:ln>
              <a:solidFill>
                <a:srgbClr val="1D1160"/>
              </a:solidFill>
            </a:ln>
          </c:spPr>
          <c:marker>
            <c:symbol val="none"/>
          </c:marker>
          <c:cat>
            <c:numRef>
              <c:f>'ED8'!$M$16:$BA$16</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'ED8'!$M$30:$BA$30</c:f>
              <c:numCache>
                <c:formatCode>0.0</c:formatCode>
                <c:ptCount val="41"/>
                <c:pt idx="8" formatCode="0%">
                  <c:v>7.736325863776372E-6</c:v>
                </c:pt>
                <c:pt idx="9" formatCode="0%">
                  <c:v>3.2610198235084456E-5</c:v>
                </c:pt>
                <c:pt idx="10" formatCode="0%">
                  <c:v>3.436288114759831E-4</c:v>
                </c:pt>
                <c:pt idx="11" formatCode="0%">
                  <c:v>1.4621205090203024E-3</c:v>
                </c:pt>
                <c:pt idx="12" formatCode="0%">
                  <c:v>6.0149479227478986E-3</c:v>
                </c:pt>
                <c:pt idx="13" formatCode="0%">
                  <c:v>1.5512990779646499E-2</c:v>
                </c:pt>
                <c:pt idx="14" formatCode="0%">
                  <c:v>3.5953596784244903E-2</c:v>
                </c:pt>
                <c:pt idx="15" formatCode="0%">
                  <c:v>8.1356050235084965E-2</c:v>
                </c:pt>
                <c:pt idx="16" formatCode="0%">
                  <c:v>0.14094127832248965</c:v>
                </c:pt>
                <c:pt idx="17" formatCode="0%">
                  <c:v>0.18615513338435913</c:v>
                </c:pt>
                <c:pt idx="18" formatCode="0%">
                  <c:v>0.21551908863129532</c:v>
                </c:pt>
                <c:pt idx="19" formatCode="0%">
                  <c:v>0.23505224688491319</c:v>
                </c:pt>
                <c:pt idx="20" formatCode="0%">
                  <c:v>0.2468348151455497</c:v>
                </c:pt>
                <c:pt idx="21" formatCode="0%">
                  <c:v>0.25501487047432614</c:v>
                </c:pt>
                <c:pt idx="22" formatCode="0%">
                  <c:v>0.26221150253212683</c:v>
                </c:pt>
                <c:pt idx="23" formatCode="0%">
                  <c:v>0.27070532856549051</c:v>
                </c:pt>
                <c:pt idx="24" formatCode="0%">
                  <c:v>0.28348020210005576</c:v>
                </c:pt>
                <c:pt idx="25" formatCode="0%">
                  <c:v>0.29076155902599055</c:v>
                </c:pt>
                <c:pt idx="26" formatCode="0%">
                  <c:v>0.29537809348028959</c:v>
                </c:pt>
                <c:pt idx="27" formatCode="0%">
                  <c:v>0.29857283984427285</c:v>
                </c:pt>
                <c:pt idx="28" formatCode="0%">
                  <c:v>0.30102960212474156</c:v>
                </c:pt>
                <c:pt idx="29" formatCode="0%">
                  <c:v>0.30307653752095465</c:v>
                </c:pt>
                <c:pt idx="30" formatCode="0%">
                  <c:v>0.30488000932181247</c:v>
                </c:pt>
                <c:pt idx="31" formatCode="0%">
                  <c:v>0.30652596988462266</c:v>
                </c:pt>
                <c:pt idx="32" formatCode="0%">
                  <c:v>0.30806361081528211</c:v>
                </c:pt>
                <c:pt idx="33" formatCode="0%">
                  <c:v>0.30952144416842309</c:v>
                </c:pt>
                <c:pt idx="34" formatCode="0%">
                  <c:v>0.31091980662409313</c:v>
                </c:pt>
                <c:pt idx="35" formatCode="0%">
                  <c:v>0.31227297255035535</c:v>
                </c:pt>
                <c:pt idx="36" formatCode="0%">
                  <c:v>0.31359235835234101</c:v>
                </c:pt>
                <c:pt idx="37" formatCode="0%">
                  <c:v>0.31488745663462364</c:v>
                </c:pt>
                <c:pt idx="38" formatCode="0%">
                  <c:v>0.31616590348910151</c:v>
                </c:pt>
                <c:pt idx="39" formatCode="0%">
                  <c:v>0.31743291210160041</c:v>
                </c:pt>
                <c:pt idx="40" formatCode="0%">
                  <c:v>0.31866090049258511</c:v>
                </c:pt>
              </c:numCache>
            </c:numRef>
          </c:val>
          <c:smooth val="0"/>
          <c:extLst xmlns:c16r2="http://schemas.microsoft.com/office/drawing/2015/06/chart">
            <c:ext xmlns:c16="http://schemas.microsoft.com/office/drawing/2014/chart" uri="{C3380CC4-5D6E-409C-BE32-E72D297353CC}">
              <c16:uniqueId val="{00000004-764D-42D3-9A09-85B88F587326}"/>
            </c:ext>
          </c:extLst>
        </c:ser>
        <c:dLbls>
          <c:showLegendKey val="0"/>
          <c:showVal val="0"/>
          <c:showCatName val="0"/>
          <c:showSerName val="0"/>
          <c:showPercent val="0"/>
          <c:showBubbleSize val="0"/>
        </c:dLbls>
        <c:marker val="1"/>
        <c:smooth val="0"/>
        <c:axId val="162321536"/>
        <c:axId val="162323072"/>
      </c:lineChart>
      <c:dateAx>
        <c:axId val="162321536"/>
        <c:scaling>
          <c:orientation val="minMax"/>
        </c:scaling>
        <c:delete val="0"/>
        <c:axPos val="b"/>
        <c:numFmt formatCode="yyyy" sourceLinked="1"/>
        <c:majorTickMark val="out"/>
        <c:minorTickMark val="out"/>
        <c:tickLblPos val="nextTo"/>
        <c:txPr>
          <a:bodyPr rot="0" vert="horz"/>
          <a:lstStyle/>
          <a:p>
            <a:pPr>
              <a:defRPr/>
            </a:pPr>
            <a:endParaRPr lang="en-US"/>
          </a:p>
        </c:txPr>
        <c:crossAx val="162323072"/>
        <c:crosses val="autoZero"/>
        <c:auto val="1"/>
        <c:lblOffset val="100"/>
        <c:baseTimeUnit val="years"/>
        <c:majorUnit val="5"/>
        <c:minorUnit val="5"/>
        <c:minorTimeUnit val="years"/>
      </c:dateAx>
      <c:valAx>
        <c:axId val="162323072"/>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GB"/>
                  <a:t>Consumer engagement with smart pricing (%)</a:t>
                </a:r>
              </a:p>
            </c:rich>
          </c:tx>
          <c:layout>
            <c:manualLayout>
              <c:xMode val="edge"/>
              <c:yMode val="edge"/>
              <c:x val="3.1773781902552208E-2"/>
              <c:y val="0.13230431462390224"/>
            </c:manualLayout>
          </c:layout>
          <c:overlay val="0"/>
        </c:title>
        <c:numFmt formatCode="0%" sourceLinked="0"/>
        <c:majorTickMark val="out"/>
        <c:minorTickMark val="none"/>
        <c:tickLblPos val="nextTo"/>
        <c:crossAx val="162321536"/>
        <c:crosses val="autoZero"/>
        <c:crossBetween val="between"/>
        <c:majorUnit val="0.2"/>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546159842205496"/>
          <c:y val="5.2661178716296823E-2"/>
          <c:w val="0.83855424444181015"/>
          <c:h val="0.78131519923645909"/>
        </c:manualLayout>
      </c:layout>
      <c:lineChart>
        <c:grouping val="standard"/>
        <c:varyColors val="0"/>
        <c:ser>
          <c:idx val="2"/>
          <c:order val="0"/>
          <c:tx>
            <c:strRef>
              <c:f>'ED9'!$L$9</c:f>
              <c:strCache>
                <c:ptCount val="1"/>
                <c:pt idx="0">
                  <c:v>Community Renewables</c:v>
                </c:pt>
              </c:strCache>
            </c:strRef>
          </c:tx>
          <c:spPr>
            <a:ln>
              <a:solidFill>
                <a:srgbClr val="E64097"/>
              </a:solidFill>
            </a:ln>
          </c:spPr>
          <c:marker>
            <c:symbol val="none"/>
          </c:marker>
          <c:cat>
            <c:numRef>
              <c:f>'4.8'!$M$4:$BF$4</c:f>
              <c:numCache>
                <c:formatCode>General</c:formatCode>
                <c:ptCount val="46"/>
              </c:numCache>
            </c:numRef>
          </c:cat>
          <c:val>
            <c:numRef>
              <c:f>'ED9'!$M$9:$AV$9</c:f>
              <c:numCache>
                <c:formatCode>_-* #,##0.0_-;\-* #,##0.0_-;_-* "-"??_-;_-@_-</c:formatCode>
                <c:ptCount val="36"/>
                <c:pt idx="2" formatCode="0%">
                  <c:v>-4.1640454473510198E-8</c:v>
                </c:pt>
                <c:pt idx="3" formatCode="0%">
                  <c:v>-4.1641744087347752E-8</c:v>
                </c:pt>
                <c:pt idx="4" formatCode="0%">
                  <c:v>-4.0735803485416861E-5</c:v>
                </c:pt>
                <c:pt idx="5" formatCode="0%">
                  <c:v>-5.0474745188673609E-4</c:v>
                </c:pt>
                <c:pt idx="6" formatCode="0%">
                  <c:v>-1.9483411187528111E-3</c:v>
                </c:pt>
                <c:pt idx="7" formatCode="0%">
                  <c:v>-5.7381372096930458E-3</c:v>
                </c:pt>
                <c:pt idx="8" formatCode="0%">
                  <c:v>-1.4845001381996903E-2</c:v>
                </c:pt>
                <c:pt idx="9" formatCode="0%">
                  <c:v>-3.3957393066441369E-2</c:v>
                </c:pt>
                <c:pt idx="10" formatCode="0%">
                  <c:v>-4.9913315525749583E-2</c:v>
                </c:pt>
                <c:pt idx="11" formatCode="0%">
                  <c:v>-6.2810958517205334E-2</c:v>
                </c:pt>
                <c:pt idx="12" formatCode="0%">
                  <c:v>-7.2498814126450567E-2</c:v>
                </c:pt>
                <c:pt idx="13" formatCode="0%">
                  <c:v>-8.1767790226691894E-2</c:v>
                </c:pt>
                <c:pt idx="14" formatCode="0%">
                  <c:v>-9.3425823029177041E-2</c:v>
                </c:pt>
                <c:pt idx="15" formatCode="0%">
                  <c:v>-0.10198418765631995</c:v>
                </c:pt>
                <c:pt idx="16" formatCode="0%">
                  <c:v>-0.11037639735340188</c:v>
                </c:pt>
                <c:pt idx="17" formatCode="0%">
                  <c:v>-0.11779504972138888</c:v>
                </c:pt>
                <c:pt idx="18" formatCode="0%">
                  <c:v>-0.12345958422824785</c:v>
                </c:pt>
                <c:pt idx="19" formatCode="0%">
                  <c:v>-0.12834231667350723</c:v>
                </c:pt>
                <c:pt idx="20" formatCode="0%">
                  <c:v>-0.13320446150062318</c:v>
                </c:pt>
                <c:pt idx="21" formatCode="0%">
                  <c:v>-0.13866641803268528</c:v>
                </c:pt>
                <c:pt idx="22" formatCode="0%">
                  <c:v>-0.14410599195031137</c:v>
                </c:pt>
                <c:pt idx="23" formatCode="0%">
                  <c:v>-0.14887211051474561</c:v>
                </c:pt>
                <c:pt idx="24" formatCode="0%">
                  <c:v>-0.15338712890619691</c:v>
                </c:pt>
                <c:pt idx="25" formatCode="0%">
                  <c:v>-0.15781594771129509</c:v>
                </c:pt>
                <c:pt idx="26" formatCode="0%">
                  <c:v>-0.16287289763207102</c:v>
                </c:pt>
                <c:pt idx="27" formatCode="0%">
                  <c:v>-0.16413135163175296</c:v>
                </c:pt>
                <c:pt idx="28" formatCode="0%">
                  <c:v>-0.16484621684972736</c:v>
                </c:pt>
                <c:pt idx="29" formatCode="0%">
                  <c:v>-0.1653509562150694</c:v>
                </c:pt>
                <c:pt idx="30" formatCode="0%">
                  <c:v>-0.16549894586056429</c:v>
                </c:pt>
                <c:pt idx="31" formatCode="0%">
                  <c:v>-0.16564092239160538</c:v>
                </c:pt>
                <c:pt idx="32" formatCode="0%">
                  <c:v>-0.16576703875310755</c:v>
                </c:pt>
                <c:pt idx="33" formatCode="0%">
                  <c:v>-0.16588497689502629</c:v>
                </c:pt>
                <c:pt idx="34" formatCode="0%">
                  <c:v>-0.16599436795498862</c:v>
                </c:pt>
                <c:pt idx="35" formatCode="0%">
                  <c:v>-0.16615020100683445</c:v>
                </c:pt>
              </c:numCache>
            </c:numRef>
          </c:val>
          <c:smooth val="0"/>
          <c:extLst xmlns:c16r2="http://schemas.microsoft.com/office/drawing/2015/06/chart">
            <c:ext xmlns:c16="http://schemas.microsoft.com/office/drawing/2014/chart" uri="{C3380CC4-5D6E-409C-BE32-E72D297353CC}">
              <c16:uniqueId val="{00000000-DB71-4B38-9C0B-33F5A781C7E8}"/>
            </c:ext>
          </c:extLst>
        </c:ser>
        <c:ser>
          <c:idx val="3"/>
          <c:order val="1"/>
          <c:tx>
            <c:strRef>
              <c:f>'ED9'!$L$10</c:f>
              <c:strCache>
                <c:ptCount val="1"/>
                <c:pt idx="0">
                  <c:v>Two Degrees</c:v>
                </c:pt>
              </c:strCache>
            </c:strRef>
          </c:tx>
          <c:spPr>
            <a:ln>
              <a:solidFill>
                <a:srgbClr val="78A22F"/>
              </a:solidFill>
            </a:ln>
          </c:spPr>
          <c:marker>
            <c:symbol val="none"/>
          </c:marker>
          <c:cat>
            <c:numRef>
              <c:f>'4.8'!$M$4:$BF$4</c:f>
              <c:numCache>
                <c:formatCode>General</c:formatCode>
                <c:ptCount val="46"/>
              </c:numCache>
            </c:numRef>
          </c:cat>
          <c:val>
            <c:numRef>
              <c:f>'ED9'!$M$10:$AV$10</c:f>
              <c:numCache>
                <c:formatCode>_-* #,##0.0_-;\-* #,##0.0_-;_-* "-"??_-;_-@_-</c:formatCode>
                <c:ptCount val="36"/>
                <c:pt idx="2" formatCode="0%">
                  <c:v>-4.1640454473510198E-8</c:v>
                </c:pt>
                <c:pt idx="3" formatCode="0%">
                  <c:v>-4.1639650984213204E-8</c:v>
                </c:pt>
                <c:pt idx="4" formatCode="0%">
                  <c:v>-1.8322157785075368E-5</c:v>
                </c:pt>
                <c:pt idx="5" formatCode="0%">
                  <c:v>-2.2918989767293244E-4</c:v>
                </c:pt>
                <c:pt idx="6" formatCode="0%">
                  <c:v>-8.3554676906473101E-4</c:v>
                </c:pt>
                <c:pt idx="7" formatCode="0%">
                  <c:v>-2.443901081135358E-3</c:v>
                </c:pt>
                <c:pt idx="8" formatCode="0%">
                  <c:v>-6.2027965098118507E-3</c:v>
                </c:pt>
                <c:pt idx="9" formatCode="0%">
                  <c:v>-1.5293286987604061E-2</c:v>
                </c:pt>
                <c:pt idx="10" formatCode="0%">
                  <c:v>-3.2753767540971243E-2</c:v>
                </c:pt>
                <c:pt idx="11" formatCode="0%">
                  <c:v>-4.6076585449549567E-2</c:v>
                </c:pt>
                <c:pt idx="12" formatCode="0%">
                  <c:v>-5.8326043519486004E-2</c:v>
                </c:pt>
                <c:pt idx="13" formatCode="0%">
                  <c:v>-6.735056418004165E-2</c:v>
                </c:pt>
                <c:pt idx="14" formatCode="0%">
                  <c:v>-7.5743217385763756E-2</c:v>
                </c:pt>
                <c:pt idx="15" formatCode="0%">
                  <c:v>-8.6239246707958114E-2</c:v>
                </c:pt>
                <c:pt idx="16" formatCode="0%">
                  <c:v>-9.3294308070404175E-2</c:v>
                </c:pt>
                <c:pt idx="17" formatCode="0%">
                  <c:v>-9.8924945839260037E-2</c:v>
                </c:pt>
                <c:pt idx="18" formatCode="0%">
                  <c:v>-0.10437376227684846</c:v>
                </c:pt>
                <c:pt idx="19" formatCode="0%">
                  <c:v>-0.1107604039882274</c:v>
                </c:pt>
                <c:pt idx="20" formatCode="0%">
                  <c:v>-0.11558315772810526</c:v>
                </c:pt>
                <c:pt idx="21" formatCode="0%">
                  <c:v>-0.11970359399959746</c:v>
                </c:pt>
                <c:pt idx="22" formatCode="0%">
                  <c:v>-0.12355097051922453</c:v>
                </c:pt>
                <c:pt idx="23" formatCode="0%">
                  <c:v>-0.12730396023040585</c:v>
                </c:pt>
                <c:pt idx="24" formatCode="0%">
                  <c:v>-0.13110437847433651</c:v>
                </c:pt>
                <c:pt idx="25" formatCode="0%">
                  <c:v>-0.13507078860282851</c:v>
                </c:pt>
                <c:pt idx="26" formatCode="0%">
                  <c:v>-0.13958171662294033</c:v>
                </c:pt>
                <c:pt idx="27" formatCode="0%">
                  <c:v>-0.14448960319230819</c:v>
                </c:pt>
                <c:pt idx="28" formatCode="0%">
                  <c:v>-0.1463302519214712</c:v>
                </c:pt>
                <c:pt idx="29" formatCode="0%">
                  <c:v>-0.14717044766416401</c:v>
                </c:pt>
                <c:pt idx="30" formatCode="0%">
                  <c:v>-0.14759966177181733</c:v>
                </c:pt>
                <c:pt idx="31" formatCode="0%">
                  <c:v>-0.14787001791278176</c:v>
                </c:pt>
                <c:pt idx="32" formatCode="0%">
                  <c:v>-0.1481280987913712</c:v>
                </c:pt>
                <c:pt idx="33" formatCode="0%">
                  <c:v>-0.14837914375408345</c:v>
                </c:pt>
                <c:pt idx="34" formatCode="0%">
                  <c:v>-0.14852703935260453</c:v>
                </c:pt>
                <c:pt idx="35" formatCode="0%">
                  <c:v>-0.14853030453273586</c:v>
                </c:pt>
              </c:numCache>
            </c:numRef>
          </c:val>
          <c:smooth val="0"/>
          <c:extLst xmlns:c16r2="http://schemas.microsoft.com/office/drawing/2015/06/chart">
            <c:ext xmlns:c16="http://schemas.microsoft.com/office/drawing/2014/chart" uri="{C3380CC4-5D6E-409C-BE32-E72D297353CC}">
              <c16:uniqueId val="{00000001-DB71-4B38-9C0B-33F5A781C7E8}"/>
            </c:ext>
          </c:extLst>
        </c:ser>
        <c:ser>
          <c:idx val="4"/>
          <c:order val="2"/>
          <c:tx>
            <c:strRef>
              <c:f>'ED9'!$L$11</c:f>
              <c:strCache>
                <c:ptCount val="1"/>
                <c:pt idx="0">
                  <c:v>Steady Progression</c:v>
                </c:pt>
              </c:strCache>
            </c:strRef>
          </c:tx>
          <c:spPr>
            <a:ln>
              <a:solidFill>
                <a:srgbClr val="FFC222"/>
              </a:solidFill>
            </a:ln>
          </c:spPr>
          <c:marker>
            <c:symbol val="none"/>
          </c:marker>
          <c:cat>
            <c:numRef>
              <c:f>'4.8'!$M$4:$BF$4</c:f>
              <c:numCache>
                <c:formatCode>General</c:formatCode>
                <c:ptCount val="46"/>
              </c:numCache>
            </c:numRef>
          </c:cat>
          <c:val>
            <c:numRef>
              <c:f>'ED9'!$M$11:$AV$11</c:f>
              <c:numCache>
                <c:formatCode>_-* #,##0.0_-;\-* #,##0.0_-;_-* "-"??_-;_-@_-</c:formatCode>
                <c:ptCount val="36"/>
                <c:pt idx="2" formatCode="0%">
                  <c:v>-4.1640454473510198E-8</c:v>
                </c:pt>
                <c:pt idx="3" formatCode="0%">
                  <c:v>-4.1776078737629664E-8</c:v>
                </c:pt>
                <c:pt idx="4" formatCode="0%">
                  <c:v>-9.7517202268689072E-7</c:v>
                </c:pt>
                <c:pt idx="5" formatCode="0%">
                  <c:v>-1.240427045569241E-5</c:v>
                </c:pt>
                <c:pt idx="6" formatCode="0%">
                  <c:v>-4.2863068689503073E-5</c:v>
                </c:pt>
                <c:pt idx="7" formatCode="0%">
                  <c:v>-1.3962231058092177E-4</c:v>
                </c:pt>
                <c:pt idx="8" formatCode="0%">
                  <c:v>-3.8976523068422875E-4</c:v>
                </c:pt>
                <c:pt idx="9" formatCode="0%">
                  <c:v>-9.3793346461702818E-4</c:v>
                </c:pt>
                <c:pt idx="10" formatCode="0%">
                  <c:v>-2.1563575082482046E-3</c:v>
                </c:pt>
                <c:pt idx="11" formatCode="0%">
                  <c:v>-4.8962867773485949E-3</c:v>
                </c:pt>
                <c:pt idx="12" formatCode="0%">
                  <c:v>-9.6721178179331509E-3</c:v>
                </c:pt>
                <c:pt idx="13" formatCode="0%">
                  <c:v>-1.3201033356626563E-2</c:v>
                </c:pt>
                <c:pt idx="14" formatCode="0%">
                  <c:v>-1.5733064501808211E-2</c:v>
                </c:pt>
                <c:pt idx="15" formatCode="0%">
                  <c:v>-1.7700093607102341E-2</c:v>
                </c:pt>
                <c:pt idx="16" formatCode="0%">
                  <c:v>-1.9354201823674637E-2</c:v>
                </c:pt>
                <c:pt idx="17" formatCode="0%">
                  <c:v>-2.0868079416108375E-2</c:v>
                </c:pt>
                <c:pt idx="18" formatCode="0%">
                  <c:v>-2.2333394848439631E-2</c:v>
                </c:pt>
                <c:pt idx="19" formatCode="0%">
                  <c:v>-2.379911987056816E-2</c:v>
                </c:pt>
                <c:pt idx="20" formatCode="0%">
                  <c:v>-2.5283361396785855E-2</c:v>
                </c:pt>
                <c:pt idx="21" formatCode="0%">
                  <c:v>-2.679353605639764E-2</c:v>
                </c:pt>
                <c:pt idx="22" formatCode="0%">
                  <c:v>-2.8350389559558452E-2</c:v>
                </c:pt>
                <c:pt idx="23" formatCode="0%">
                  <c:v>-2.9953424892706554E-2</c:v>
                </c:pt>
                <c:pt idx="24" formatCode="0%">
                  <c:v>-3.1603753684369976E-2</c:v>
                </c:pt>
                <c:pt idx="25" formatCode="0%">
                  <c:v>-3.3304262291990579E-2</c:v>
                </c:pt>
                <c:pt idx="26" formatCode="0%">
                  <c:v>-3.5054070371113334E-2</c:v>
                </c:pt>
                <c:pt idx="27" formatCode="0%">
                  <c:v>-3.6853263342362566E-2</c:v>
                </c:pt>
                <c:pt idx="28" formatCode="0%">
                  <c:v>-3.8701695065420802E-2</c:v>
                </c:pt>
                <c:pt idx="29" formatCode="0%">
                  <c:v>-4.0597894362989967E-2</c:v>
                </c:pt>
                <c:pt idx="30" formatCode="0%">
                  <c:v>-4.1965824295621644E-2</c:v>
                </c:pt>
                <c:pt idx="31" formatCode="0%">
                  <c:v>-4.2198243330824427E-2</c:v>
                </c:pt>
                <c:pt idx="32" formatCode="0%">
                  <c:v>-4.2391996815410928E-2</c:v>
                </c:pt>
                <c:pt idx="33" formatCode="0%">
                  <c:v>-4.2575317768538679E-2</c:v>
                </c:pt>
                <c:pt idx="34" formatCode="0%">
                  <c:v>-4.2757022632552537E-2</c:v>
                </c:pt>
                <c:pt idx="35" formatCode="0%">
                  <c:v>-4.2933662891829961E-2</c:v>
                </c:pt>
              </c:numCache>
            </c:numRef>
          </c:val>
          <c:smooth val="0"/>
          <c:extLst xmlns:c16r2="http://schemas.microsoft.com/office/drawing/2015/06/chart">
            <c:ext xmlns:c16="http://schemas.microsoft.com/office/drawing/2014/chart" uri="{C3380CC4-5D6E-409C-BE32-E72D297353CC}">
              <c16:uniqueId val="{00000002-DB71-4B38-9C0B-33F5A781C7E8}"/>
            </c:ext>
          </c:extLst>
        </c:ser>
        <c:ser>
          <c:idx val="0"/>
          <c:order val="3"/>
          <c:tx>
            <c:strRef>
              <c:f>'ED9'!$L$12</c:f>
              <c:strCache>
                <c:ptCount val="1"/>
                <c:pt idx="0">
                  <c:v>Consumer Evolution</c:v>
                </c:pt>
              </c:strCache>
            </c:strRef>
          </c:tx>
          <c:spPr>
            <a:ln>
              <a:solidFill>
                <a:srgbClr val="1D1160"/>
              </a:solidFill>
            </a:ln>
          </c:spPr>
          <c:marker>
            <c:symbol val="none"/>
          </c:marker>
          <c:cat>
            <c:numRef>
              <c:f>'4.8'!$M$4:$BF$4</c:f>
              <c:numCache>
                <c:formatCode>General</c:formatCode>
                <c:ptCount val="46"/>
              </c:numCache>
            </c:numRef>
          </c:cat>
          <c:val>
            <c:numRef>
              <c:f>'ED9'!$M$12:$AV$12</c:f>
              <c:numCache>
                <c:formatCode>_-* #,##0.0_-;\-* #,##0.0_-;_-* "-"??_-;_-@_-</c:formatCode>
                <c:ptCount val="36"/>
                <c:pt idx="2" formatCode="0%">
                  <c:v>-4.1640454473510198E-8</c:v>
                </c:pt>
                <c:pt idx="3" formatCode="0%">
                  <c:v>-4.1776661070288275E-8</c:v>
                </c:pt>
                <c:pt idx="4" formatCode="0%">
                  <c:v>-2.9290259215492379E-6</c:v>
                </c:pt>
                <c:pt idx="5" formatCode="0%">
                  <c:v>-3.7758596544845429E-5</c:v>
                </c:pt>
                <c:pt idx="6" formatCode="0%">
                  <c:v>-1.3521728086860249E-4</c:v>
                </c:pt>
                <c:pt idx="7" formatCode="0%">
                  <c:v>-4.4701860487690516E-4</c:v>
                </c:pt>
                <c:pt idx="8" formatCode="0%">
                  <c:v>-1.1393238954600013E-3</c:v>
                </c:pt>
                <c:pt idx="9" formatCode="0%">
                  <c:v>-2.693334090736221E-3</c:v>
                </c:pt>
                <c:pt idx="10" formatCode="0%">
                  <c:v>-6.2198446295593773E-3</c:v>
                </c:pt>
                <c:pt idx="11" formatCode="0%">
                  <c:v>-1.2467366665199157E-2</c:v>
                </c:pt>
                <c:pt idx="12" formatCode="0%">
                  <c:v>-1.7206139089222153E-2</c:v>
                </c:pt>
                <c:pt idx="13" formatCode="0%">
                  <c:v>-2.0801549589285748E-2</c:v>
                </c:pt>
                <c:pt idx="14" formatCode="0%">
                  <c:v>-2.3753586221921391E-2</c:v>
                </c:pt>
                <c:pt idx="15" formatCode="0%">
                  <c:v>-2.6241198776231656E-2</c:v>
                </c:pt>
                <c:pt idx="16" formatCode="0%">
                  <c:v>-2.8494108616318105E-2</c:v>
                </c:pt>
                <c:pt idx="17" formatCode="0%">
                  <c:v>-3.0704412990621301E-2</c:v>
                </c:pt>
                <c:pt idx="18" formatCode="0%">
                  <c:v>-3.301043486288871E-2</c:v>
                </c:pt>
                <c:pt idx="19" formatCode="0%">
                  <c:v>-3.5521217299297719E-2</c:v>
                </c:pt>
                <c:pt idx="20" formatCode="0%">
                  <c:v>-3.7875978175001053E-2</c:v>
                </c:pt>
                <c:pt idx="21" formatCode="0%">
                  <c:v>-4.0203163344856602E-2</c:v>
                </c:pt>
                <c:pt idx="22" formatCode="0%">
                  <c:v>-4.255799795703924E-2</c:v>
                </c:pt>
                <c:pt idx="23" formatCode="0%">
                  <c:v>-4.4959881147095343E-2</c:v>
                </c:pt>
                <c:pt idx="24" formatCode="0%">
                  <c:v>-4.7423337366917118E-2</c:v>
                </c:pt>
                <c:pt idx="25" formatCode="0%">
                  <c:v>-4.9955792544911559E-2</c:v>
                </c:pt>
                <c:pt idx="26" formatCode="0%">
                  <c:v>-5.2036764058451958E-2</c:v>
                </c:pt>
                <c:pt idx="27" formatCode="0%">
                  <c:v>-5.2298357970826492E-2</c:v>
                </c:pt>
                <c:pt idx="28" formatCode="0%">
                  <c:v>-5.2548175395275357E-2</c:v>
                </c:pt>
                <c:pt idx="29" formatCode="0%">
                  <c:v>-5.2779351637476705E-2</c:v>
                </c:pt>
                <c:pt idx="30" formatCode="0%">
                  <c:v>-5.2956359759413575E-2</c:v>
                </c:pt>
                <c:pt idx="31" formatCode="0%">
                  <c:v>-5.3128196183417103E-2</c:v>
                </c:pt>
                <c:pt idx="32" formatCode="0%">
                  <c:v>-5.3299144249335406E-2</c:v>
                </c:pt>
                <c:pt idx="33" formatCode="0%">
                  <c:v>-5.346812753962036E-2</c:v>
                </c:pt>
                <c:pt idx="34" formatCode="0%">
                  <c:v>-5.3636757290470308E-2</c:v>
                </c:pt>
                <c:pt idx="35" formatCode="0%">
                  <c:v>-5.3801284312782721E-2</c:v>
                </c:pt>
              </c:numCache>
            </c:numRef>
          </c:val>
          <c:smooth val="0"/>
          <c:extLst xmlns:c16r2="http://schemas.microsoft.com/office/drawing/2015/06/chart">
            <c:ext xmlns:c16="http://schemas.microsoft.com/office/drawing/2014/chart" uri="{C3380CC4-5D6E-409C-BE32-E72D297353CC}">
              <c16:uniqueId val="{00000003-DB71-4B38-9C0B-33F5A781C7E8}"/>
            </c:ext>
          </c:extLst>
        </c:ser>
        <c:ser>
          <c:idx val="1"/>
          <c:order val="4"/>
          <c:tx>
            <c:strRef>
              <c:f>'ED9'!$L$8</c:f>
              <c:strCache>
                <c:ptCount val="1"/>
                <c:pt idx="0">
                  <c:v>History</c:v>
                </c:pt>
              </c:strCache>
            </c:strRef>
          </c:tx>
          <c:spPr>
            <a:ln>
              <a:solidFill>
                <a:sysClr val="windowText" lastClr="000000"/>
              </a:solidFill>
            </a:ln>
          </c:spPr>
          <c:marker>
            <c:symbol val="none"/>
          </c:marker>
          <c:cat>
            <c:numRef>
              <c:f>'4.8'!$M$4:$BF$4</c:f>
              <c:numCache>
                <c:formatCode>General</c:formatCode>
                <c:ptCount val="46"/>
              </c:numCache>
            </c:numRef>
          </c:cat>
          <c:val>
            <c:numRef>
              <c:f>'ED9'!$M$8:$AV$8</c:f>
              <c:numCache>
                <c:formatCode>_-* #,##0.0_-;\-* #,##0.0_-;_-* "-"??_-;_-@_-</c:formatCode>
                <c:ptCount val="36"/>
              </c:numCache>
            </c:numRef>
          </c:val>
          <c:smooth val="0"/>
          <c:extLst xmlns:c16r2="http://schemas.microsoft.com/office/drawing/2015/06/chart">
            <c:ext xmlns:c16="http://schemas.microsoft.com/office/drawing/2014/chart" uri="{C3380CC4-5D6E-409C-BE32-E72D297353CC}">
              <c16:uniqueId val="{00000004-DB71-4B38-9C0B-33F5A781C7E8}"/>
            </c:ext>
          </c:extLst>
        </c:ser>
        <c:dLbls>
          <c:showLegendKey val="0"/>
          <c:showVal val="0"/>
          <c:showCatName val="0"/>
          <c:showSerName val="0"/>
          <c:showPercent val="0"/>
          <c:showBubbleSize val="0"/>
        </c:dLbls>
        <c:marker val="1"/>
        <c:smooth val="0"/>
        <c:axId val="162461952"/>
        <c:axId val="162467840"/>
      </c:lineChart>
      <c:dateAx>
        <c:axId val="162461952"/>
        <c:scaling>
          <c:orientation val="minMax"/>
        </c:scaling>
        <c:delete val="0"/>
        <c:axPos val="b"/>
        <c:numFmt formatCode="General" sourceLinked="1"/>
        <c:majorTickMark val="out"/>
        <c:minorTickMark val="out"/>
        <c:tickLblPos val="low"/>
        <c:txPr>
          <a:bodyPr rot="0" vert="horz"/>
          <a:lstStyle/>
          <a:p>
            <a:pPr>
              <a:defRPr/>
            </a:pPr>
            <a:endParaRPr lang="en-US"/>
          </a:p>
        </c:txPr>
        <c:crossAx val="162467840"/>
        <c:crosses val="autoZero"/>
        <c:auto val="1"/>
        <c:lblOffset val="100"/>
        <c:baseTimeUnit val="years"/>
        <c:majorUnit val="5"/>
        <c:minorUnit val="5"/>
        <c:minorTimeUnit val="years"/>
      </c:dateAx>
      <c:valAx>
        <c:axId val="162467840"/>
        <c:scaling>
          <c:orientation val="minMax"/>
        </c:scaling>
        <c:delete val="0"/>
        <c:axPos val="l"/>
        <c:majorGridlines>
          <c:spPr>
            <a:ln>
              <a:solidFill>
                <a:sysClr val="window" lastClr="FFFFFF">
                  <a:lumMod val="75000"/>
                </a:sysClr>
              </a:solidFill>
            </a:ln>
          </c:spPr>
        </c:majorGridlines>
        <c:title>
          <c:tx>
            <c:rich>
              <a:bodyPr rot="-5400000" vert="horz"/>
              <a:lstStyle/>
              <a:p>
                <a:pPr>
                  <a:defRPr/>
                </a:pPr>
                <a:r>
                  <a:rPr lang="en-US"/>
                  <a:t>Percentage of residential peak demand reduction (%)</a:t>
                </a:r>
              </a:p>
            </c:rich>
          </c:tx>
          <c:overlay val="0"/>
        </c:title>
        <c:numFmt formatCode="0%" sourceLinked="0"/>
        <c:majorTickMark val="out"/>
        <c:minorTickMark val="none"/>
        <c:tickLblPos val="nextTo"/>
        <c:crossAx val="162461952"/>
        <c:crosses val="autoZero"/>
        <c:crossBetween val="between"/>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365546152578196"/>
          <c:h val="0.78131519923645909"/>
        </c:manualLayout>
      </c:layout>
      <c:lineChart>
        <c:grouping val="standard"/>
        <c:varyColors val="0"/>
        <c:ser>
          <c:idx val="2"/>
          <c:order val="0"/>
          <c:tx>
            <c:strRef>
              <c:f>'ED10'!$L$9</c:f>
              <c:strCache>
                <c:ptCount val="1"/>
                <c:pt idx="0">
                  <c:v>Community Renewables</c:v>
                </c:pt>
              </c:strCache>
            </c:strRef>
          </c:tx>
          <c:spPr>
            <a:ln>
              <a:solidFill>
                <a:srgbClr val="E64097"/>
              </a:solidFill>
            </a:ln>
          </c:spPr>
          <c:marker>
            <c:symbol val="none"/>
          </c:marker>
          <c:cat>
            <c:numRef>
              <c:f>'ED10'!$M$7:$BA$7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'ED10'!$M$9:$BA$9</c:f>
              <c:numCache>
                <c:formatCode>_-* #,##0.0_-;\-* #,##0.0_-;_-* "-"??_-;_-@_-</c:formatCode>
                <c:ptCount val="41"/>
                <c:pt idx="8">
                  <c:v>-2.0226591074846265</c:v>
                </c:pt>
                <c:pt idx="9">
                  <c:v>-2.0309108483248699</c:v>
                </c:pt>
                <c:pt idx="10">
                  <c:v>-2.0467769171537205</c:v>
                </c:pt>
                <c:pt idx="11">
                  <c:v>-2.1819275902916777</c:v>
                </c:pt>
                <c:pt idx="12">
                  <c:v>-2.3970017200665592</c:v>
                </c:pt>
                <c:pt idx="13">
                  <c:v>-2.6929341633911097</c:v>
                </c:pt>
                <c:pt idx="14">
                  <c:v>-3.1135902048694013</c:v>
                </c:pt>
                <c:pt idx="15">
                  <c:v>-3.6281551870737259</c:v>
                </c:pt>
                <c:pt idx="16">
                  <c:v>-3.9186027557994221</c:v>
                </c:pt>
                <c:pt idx="17">
                  <c:v>-4.1073437411785951</c:v>
                </c:pt>
                <c:pt idx="18">
                  <c:v>-4.4058458920995811</c:v>
                </c:pt>
                <c:pt idx="19">
                  <c:v>-4.7093139973863227</c:v>
                </c:pt>
                <c:pt idx="20">
                  <c:v>-4.9497359806620773</c:v>
                </c:pt>
                <c:pt idx="21">
                  <c:v>-5.2574184212761903</c:v>
                </c:pt>
                <c:pt idx="22">
                  <c:v>-5.533577502797792</c:v>
                </c:pt>
                <c:pt idx="23">
                  <c:v>-5.7335696654569421</c:v>
                </c:pt>
                <c:pt idx="24">
                  <c:v>-5.9748653528343691</c:v>
                </c:pt>
                <c:pt idx="25">
                  <c:v>-6.1978704620847305</c:v>
                </c:pt>
                <c:pt idx="26">
                  <c:v>-6.495587289807184</c:v>
                </c:pt>
                <c:pt idx="27">
                  <c:v>-6.6976908391697654</c:v>
                </c:pt>
                <c:pt idx="28">
                  <c:v>-6.9341598271273108</c:v>
                </c:pt>
                <c:pt idx="29">
                  <c:v>-7.1298214831808444</c:v>
                </c:pt>
                <c:pt idx="30">
                  <c:v>-7.2198629784795303</c:v>
                </c:pt>
                <c:pt idx="31">
                  <c:v>-7.2741154109621</c:v>
                </c:pt>
                <c:pt idx="32">
                  <c:v>-7.3289797281936302</c:v>
                </c:pt>
                <c:pt idx="33">
                  <c:v>-7.410631780825816</c:v>
                </c:pt>
                <c:pt idx="34">
                  <c:v>-7.468480823129056</c:v>
                </c:pt>
                <c:pt idx="35">
                  <c:v>-7.4862587499477309</c:v>
                </c:pt>
                <c:pt idx="36">
                  <c:v>-7.5093928201871556</c:v>
                </c:pt>
                <c:pt idx="37">
                  <c:v>-7.5398150995292106</c:v>
                </c:pt>
                <c:pt idx="38">
                  <c:v>-7.5745099106854079</c:v>
                </c:pt>
                <c:pt idx="39">
                  <c:v>-7.6157413081880145</c:v>
                </c:pt>
                <c:pt idx="40">
                  <c:v>-7.6649845256673457</c:v>
                </c:pt>
              </c:numCache>
            </c:numRef>
          </c:val>
          <c:smooth val="0"/>
          <c:extLst xmlns:c16r2="http://schemas.microsoft.com/office/drawing/2015/06/chart">
            <c:ext xmlns:c16="http://schemas.microsoft.com/office/drawing/2014/chart" uri="{C3380CC4-5D6E-409C-BE32-E72D297353CC}">
              <c16:uniqueId val="{00000000-676C-42BA-83E7-6C976316018C}"/>
            </c:ext>
          </c:extLst>
        </c:ser>
        <c:ser>
          <c:idx val="3"/>
          <c:order val="1"/>
          <c:tx>
            <c:strRef>
              <c:f>'ED10'!$L$10</c:f>
              <c:strCache>
                <c:ptCount val="1"/>
                <c:pt idx="0">
                  <c:v>Two Degrees</c:v>
                </c:pt>
              </c:strCache>
            </c:strRef>
          </c:tx>
          <c:spPr>
            <a:ln>
              <a:solidFill>
                <a:srgbClr val="78A22F"/>
              </a:solidFill>
            </a:ln>
          </c:spPr>
          <c:marker>
            <c:symbol val="none"/>
          </c:marker>
          <c:cat>
            <c:numRef>
              <c:f>'ED10'!$M$7:$BA$7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'ED10'!$M$10:$BA$10</c:f>
              <c:numCache>
                <c:formatCode>_-* #,##0.0_-;\-* #,##0.0_-;_-* "-"??_-;_-@_-</c:formatCode>
                <c:ptCount val="41"/>
                <c:pt idx="8">
                  <c:v>-2.0224464511283542</c:v>
                </c:pt>
                <c:pt idx="9">
                  <c:v>-2.0245473433644676</c:v>
                </c:pt>
                <c:pt idx="10">
                  <c:v>-2.0323939031799099</c:v>
                </c:pt>
                <c:pt idx="11">
                  <c:v>-2.1047072383642584</c:v>
                </c:pt>
                <c:pt idx="12">
                  <c:v>-2.2387932580105532</c:v>
                </c:pt>
                <c:pt idx="13">
                  <c:v>-2.3871705603478297</c:v>
                </c:pt>
                <c:pt idx="14">
                  <c:v>-2.5777349800653337</c:v>
                </c:pt>
                <c:pt idx="15">
                  <c:v>-2.9721004635123283</c:v>
                </c:pt>
                <c:pt idx="16">
                  <c:v>-3.4099905686856191</c:v>
                </c:pt>
                <c:pt idx="17">
                  <c:v>-3.6455243646269677</c:v>
                </c:pt>
                <c:pt idx="18">
                  <c:v>-3.8893172225320383</c:v>
                </c:pt>
                <c:pt idx="19">
                  <c:v>-4.0829305191905734</c:v>
                </c:pt>
                <c:pt idx="20">
                  <c:v>-4.2567270076857904</c:v>
                </c:pt>
                <c:pt idx="21">
                  <c:v>-4.5449801470842832</c:v>
                </c:pt>
                <c:pt idx="22">
                  <c:v>-4.8058362469542937</c:v>
                </c:pt>
                <c:pt idx="23">
                  <c:v>-5.1001378439828269</c:v>
                </c:pt>
                <c:pt idx="24">
                  <c:v>-5.3575379927298279</c:v>
                </c:pt>
                <c:pt idx="25">
                  <c:v>-5.5624153570220383</c:v>
                </c:pt>
                <c:pt idx="26">
                  <c:v>-5.890841079836834</c:v>
                </c:pt>
                <c:pt idx="27">
                  <c:v>-6.0954582501660566</c:v>
                </c:pt>
                <c:pt idx="28">
                  <c:v>-6.3208968132362129</c:v>
                </c:pt>
                <c:pt idx="29">
                  <c:v>-6.5003271054845086</c:v>
                </c:pt>
                <c:pt idx="30">
                  <c:v>-6.5986786366774304</c:v>
                </c:pt>
                <c:pt idx="31">
                  <c:v>-6.6753624412668318</c:v>
                </c:pt>
                <c:pt idx="32">
                  <c:v>-6.7644035509537925</c:v>
                </c:pt>
                <c:pt idx="33">
                  <c:v>-6.8341312924009765</c:v>
                </c:pt>
                <c:pt idx="34">
                  <c:v>-6.9027290257193172</c:v>
                </c:pt>
                <c:pt idx="35">
                  <c:v>-6.930067201600318</c:v>
                </c:pt>
                <c:pt idx="36">
                  <c:v>-6.9503163821563447</c:v>
                </c:pt>
                <c:pt idx="37">
                  <c:v>-6.9767530319386539</c:v>
                </c:pt>
                <c:pt idx="38">
                  <c:v>-7.0046465943165979</c:v>
                </c:pt>
                <c:pt idx="39">
                  <c:v>-7.0319949233759909</c:v>
                </c:pt>
                <c:pt idx="40">
                  <c:v>-7.05980715748656</c:v>
                </c:pt>
              </c:numCache>
            </c:numRef>
          </c:val>
          <c:smooth val="0"/>
          <c:extLst xmlns:c16r2="http://schemas.microsoft.com/office/drawing/2015/06/chart">
            <c:ext xmlns:c16="http://schemas.microsoft.com/office/drawing/2014/chart" uri="{C3380CC4-5D6E-409C-BE32-E72D297353CC}">
              <c16:uniqueId val="{00000001-676C-42BA-83E7-6C976316018C}"/>
            </c:ext>
          </c:extLst>
        </c:ser>
        <c:ser>
          <c:idx val="4"/>
          <c:order val="2"/>
          <c:tx>
            <c:strRef>
              <c:f>'ED10'!$L$11</c:f>
              <c:strCache>
                <c:ptCount val="1"/>
                <c:pt idx="0">
                  <c:v>Steady Progression</c:v>
                </c:pt>
              </c:strCache>
            </c:strRef>
          </c:tx>
          <c:spPr>
            <a:ln>
              <a:solidFill>
                <a:srgbClr val="FFC222"/>
              </a:solidFill>
            </a:ln>
          </c:spPr>
          <c:marker>
            <c:symbol val="none"/>
          </c:marker>
          <c:cat>
            <c:numRef>
              <c:f>'ED10'!$M$7:$BA$7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'ED10'!$M$11:$BA$11</c:f>
              <c:numCache>
                <c:formatCode>_-* #,##0.0_-;\-* #,##0.0_-;_-* "-"??_-;_-@_-</c:formatCode>
                <c:ptCount val="41"/>
                <c:pt idx="8">
                  <c:v>-2.0239014195226286</c:v>
                </c:pt>
                <c:pt idx="9">
                  <c:v>-2.0228614504846645</c:v>
                </c:pt>
                <c:pt idx="10">
                  <c:v>-2.024783430542664</c:v>
                </c:pt>
                <c:pt idx="11">
                  <c:v>-2.0301234541118789</c:v>
                </c:pt>
                <c:pt idx="12">
                  <c:v>-2.0380323491090242</c:v>
                </c:pt>
                <c:pt idx="13">
                  <c:v>-2.0531019162270092</c:v>
                </c:pt>
                <c:pt idx="14">
                  <c:v>-2.0808051552597782</c:v>
                </c:pt>
                <c:pt idx="15">
                  <c:v>-2.1347162769558787</c:v>
                </c:pt>
                <c:pt idx="16">
                  <c:v>-2.2430365888566413</c:v>
                </c:pt>
                <c:pt idx="17">
                  <c:v>-2.3572550441971889</c:v>
                </c:pt>
                <c:pt idx="18">
                  <c:v>-2.4726298682527617</c:v>
                </c:pt>
                <c:pt idx="19">
                  <c:v>-2.6024221949571822</c:v>
                </c:pt>
                <c:pt idx="20">
                  <c:v>-2.6762869508716021</c:v>
                </c:pt>
                <c:pt idx="21">
                  <c:v>-2.7303863574893299</c:v>
                </c:pt>
                <c:pt idx="22">
                  <c:v>-2.7879507047685625</c:v>
                </c:pt>
                <c:pt idx="23">
                  <c:v>-2.8616564626431895</c:v>
                </c:pt>
                <c:pt idx="24">
                  <c:v>-2.9341901538482933</c:v>
                </c:pt>
                <c:pt idx="25">
                  <c:v>-3.0571416414184123</c:v>
                </c:pt>
                <c:pt idx="26">
                  <c:v>-3.1317298804389537</c:v>
                </c:pt>
                <c:pt idx="27">
                  <c:v>-3.1769995780488465</c:v>
                </c:pt>
                <c:pt idx="28">
                  <c:v>-3.2122539757236437</c:v>
                </c:pt>
                <c:pt idx="29">
                  <c:v>-3.2441720307990942</c:v>
                </c:pt>
                <c:pt idx="30">
                  <c:v>-3.2786007943320969</c:v>
                </c:pt>
                <c:pt idx="31">
                  <c:v>-3.29613097770704</c:v>
                </c:pt>
                <c:pt idx="32">
                  <c:v>-3.3124473434635568</c:v>
                </c:pt>
                <c:pt idx="33">
                  <c:v>-3.3324392127395157</c:v>
                </c:pt>
                <c:pt idx="34">
                  <c:v>-3.343362606373494</c:v>
                </c:pt>
                <c:pt idx="35">
                  <c:v>-3.3532776451329847</c:v>
                </c:pt>
                <c:pt idx="36">
                  <c:v>-3.359735822096436</c:v>
                </c:pt>
                <c:pt idx="37">
                  <c:v>-3.3643922483881972</c:v>
                </c:pt>
                <c:pt idx="38">
                  <c:v>-3.367478514503258</c:v>
                </c:pt>
                <c:pt idx="39">
                  <c:v>-3.3677643324009723</c:v>
                </c:pt>
                <c:pt idx="40">
                  <c:v>-3.3658473142353378</c:v>
                </c:pt>
              </c:numCache>
            </c:numRef>
          </c:val>
          <c:smooth val="0"/>
          <c:extLst xmlns:c16r2="http://schemas.microsoft.com/office/drawing/2015/06/chart">
            <c:ext xmlns:c16="http://schemas.microsoft.com/office/drawing/2014/chart" uri="{C3380CC4-5D6E-409C-BE32-E72D297353CC}">
              <c16:uniqueId val="{00000002-676C-42BA-83E7-6C976316018C}"/>
            </c:ext>
          </c:extLst>
        </c:ser>
        <c:ser>
          <c:idx val="0"/>
          <c:order val="3"/>
          <c:tx>
            <c:strRef>
              <c:f>'ED10'!$L$12</c:f>
              <c:strCache>
                <c:ptCount val="1"/>
                <c:pt idx="0">
                  <c:v>Consumer Evolution</c:v>
                </c:pt>
              </c:strCache>
            </c:strRef>
          </c:tx>
          <c:spPr>
            <a:ln>
              <a:solidFill>
                <a:srgbClr val="1D1160"/>
              </a:solidFill>
            </a:ln>
          </c:spPr>
          <c:marker>
            <c:symbol val="none"/>
          </c:marker>
          <c:cat>
            <c:numRef>
              <c:f>'ED10'!$M$7:$BA$7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'ED10'!$M$12:$BA$12</c:f>
              <c:numCache>
                <c:formatCode>_-* #,##0.0_-;\-* #,##0.0_-;_-* "-"??_-;_-@_-</c:formatCode>
                <c:ptCount val="41"/>
                <c:pt idx="8">
                  <c:v>-2.0239238137326914</c:v>
                </c:pt>
                <c:pt idx="9">
                  <c:v>-2.0265232527716988</c:v>
                </c:pt>
                <c:pt idx="10">
                  <c:v>-2.0346932489720815</c:v>
                </c:pt>
                <c:pt idx="11">
                  <c:v>-2.0745352122925849</c:v>
                </c:pt>
                <c:pt idx="12">
                  <c:v>-2.1083102177223236</c:v>
                </c:pt>
                <c:pt idx="13">
                  <c:v>-2.153490117605581</c:v>
                </c:pt>
                <c:pt idx="14">
                  <c:v>-2.226106109589018</c:v>
                </c:pt>
                <c:pt idx="15">
                  <c:v>-2.3677334600489766</c:v>
                </c:pt>
                <c:pt idx="16">
                  <c:v>-2.5179923900603236</c:v>
                </c:pt>
                <c:pt idx="17">
                  <c:v>-2.725768518880415</c:v>
                </c:pt>
                <c:pt idx="18">
                  <c:v>-2.8420742296710775</c:v>
                </c:pt>
                <c:pt idx="19">
                  <c:v>-2.9436980098108174</c:v>
                </c:pt>
                <c:pt idx="20">
                  <c:v>-3.0258634307235703</c:v>
                </c:pt>
                <c:pt idx="21">
                  <c:v>-3.1213612985400525</c:v>
                </c:pt>
                <c:pt idx="22">
                  <c:v>-3.216334565626858</c:v>
                </c:pt>
                <c:pt idx="23">
                  <c:v>-3.3228612539706592</c:v>
                </c:pt>
                <c:pt idx="24">
                  <c:v>-3.41466418657033</c:v>
                </c:pt>
                <c:pt idx="25">
                  <c:v>-3.5076394207739767</c:v>
                </c:pt>
                <c:pt idx="26">
                  <c:v>-3.569540001510874</c:v>
                </c:pt>
                <c:pt idx="27">
                  <c:v>-3.6101686610431161</c:v>
                </c:pt>
                <c:pt idx="28">
                  <c:v>-3.6467998740525802</c:v>
                </c:pt>
                <c:pt idx="29">
                  <c:v>-3.6836810136634224</c:v>
                </c:pt>
                <c:pt idx="30">
                  <c:v>-3.7261634533464574</c:v>
                </c:pt>
                <c:pt idx="31">
                  <c:v>-3.7478737488932632</c:v>
                </c:pt>
                <c:pt idx="32">
                  <c:v>-3.7687074188151111</c:v>
                </c:pt>
                <c:pt idx="33">
                  <c:v>-3.7947708146656569</c:v>
                </c:pt>
                <c:pt idx="34">
                  <c:v>-3.8093056113626744</c:v>
                </c:pt>
                <c:pt idx="35">
                  <c:v>-3.8225995805377972</c:v>
                </c:pt>
                <c:pt idx="36">
                  <c:v>-3.8316556788522216</c:v>
                </c:pt>
                <c:pt idx="37">
                  <c:v>-3.8384758568185298</c:v>
                </c:pt>
                <c:pt idx="38">
                  <c:v>-3.843338630302132</c:v>
                </c:pt>
                <c:pt idx="39">
                  <c:v>-3.8445741748337872</c:v>
                </c:pt>
                <c:pt idx="40">
                  <c:v>-3.8438863759138342</c:v>
                </c:pt>
              </c:numCache>
            </c:numRef>
          </c:val>
          <c:smooth val="0"/>
          <c:extLst xmlns:c16r2="http://schemas.microsoft.com/office/drawing/2015/06/chart">
            <c:ext xmlns:c16="http://schemas.microsoft.com/office/drawing/2014/chart" uri="{C3380CC4-5D6E-409C-BE32-E72D297353CC}">
              <c16:uniqueId val="{00000003-676C-42BA-83E7-6C976316018C}"/>
            </c:ext>
          </c:extLst>
        </c:ser>
        <c:ser>
          <c:idx val="1"/>
          <c:order val="4"/>
          <c:tx>
            <c:strRef>
              <c:f>'ED10'!$L$8</c:f>
              <c:strCache>
                <c:ptCount val="1"/>
                <c:pt idx="0">
                  <c:v>History</c:v>
                </c:pt>
              </c:strCache>
            </c:strRef>
          </c:tx>
          <c:spPr>
            <a:ln>
              <a:solidFill>
                <a:sysClr val="windowText" lastClr="000000"/>
              </a:solidFill>
            </a:ln>
          </c:spPr>
          <c:marker>
            <c:symbol val="none"/>
          </c:marker>
          <c:cat>
            <c:numRef>
              <c:f>'ED10'!$M$7:$BA$7</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'ED10'!$M$8:$BA$8</c:f>
              <c:numCache>
                <c:formatCode>_-* #,##0.0_-;\-* #,##0.0_-;_-* "-"??_-;_-@_-</c:formatCode>
                <c:ptCount val="41"/>
                <c:pt idx="0">
                  <c:v>-0.8</c:v>
                </c:pt>
                <c:pt idx="1">
                  <c:v>-1</c:v>
                </c:pt>
                <c:pt idx="2">
                  <c:v>-1.2</c:v>
                </c:pt>
                <c:pt idx="3">
                  <c:v>-1.2</c:v>
                </c:pt>
                <c:pt idx="4">
                  <c:v>-1.5</c:v>
                </c:pt>
                <c:pt idx="5">
                  <c:v>-2</c:v>
                </c:pt>
                <c:pt idx="6">
                  <c:v>-2</c:v>
                </c:pt>
                <c:pt idx="7">
                  <c:v>-2</c:v>
                </c:pt>
                <c:pt idx="8">
                  <c:v>-2.0226591074846265</c:v>
                </c:pt>
              </c:numCache>
            </c:numRef>
          </c:val>
          <c:smooth val="0"/>
          <c:extLst xmlns:c16r2="http://schemas.microsoft.com/office/drawing/2015/06/chart">
            <c:ext xmlns:c16="http://schemas.microsoft.com/office/drawing/2014/chart" uri="{C3380CC4-5D6E-409C-BE32-E72D297353CC}">
              <c16:uniqueId val="{00000004-676C-42BA-83E7-6C976316018C}"/>
            </c:ext>
          </c:extLst>
        </c:ser>
        <c:dLbls>
          <c:showLegendKey val="0"/>
          <c:showVal val="0"/>
          <c:showCatName val="0"/>
          <c:showSerName val="0"/>
          <c:showPercent val="0"/>
          <c:showBubbleSize val="0"/>
        </c:dLbls>
        <c:marker val="1"/>
        <c:smooth val="0"/>
        <c:axId val="162592256"/>
        <c:axId val="162593792"/>
      </c:lineChart>
      <c:dateAx>
        <c:axId val="162592256"/>
        <c:scaling>
          <c:orientation val="minMax"/>
        </c:scaling>
        <c:delete val="0"/>
        <c:axPos val="b"/>
        <c:numFmt formatCode="yyyy" sourceLinked="1"/>
        <c:majorTickMark val="out"/>
        <c:minorTickMark val="out"/>
        <c:tickLblPos val="low"/>
        <c:txPr>
          <a:bodyPr rot="0" vert="horz"/>
          <a:lstStyle/>
          <a:p>
            <a:pPr>
              <a:defRPr/>
            </a:pPr>
            <a:endParaRPr lang="en-US"/>
          </a:p>
        </c:txPr>
        <c:crossAx val="162593792"/>
        <c:crosses val="autoZero"/>
        <c:auto val="1"/>
        <c:lblOffset val="100"/>
        <c:baseTimeUnit val="years"/>
        <c:majorUnit val="5"/>
        <c:minorUnit val="5"/>
        <c:minorTimeUnit val="years"/>
      </c:dateAx>
      <c:valAx>
        <c:axId val="162593792"/>
        <c:scaling>
          <c:orientation val="minMax"/>
        </c:scaling>
        <c:delete val="0"/>
        <c:axPos val="l"/>
        <c:majorGridlines>
          <c:spPr>
            <a:ln>
              <a:solidFill>
                <a:sysClr val="window" lastClr="FFFFFF">
                  <a:lumMod val="75000"/>
                </a:sysClr>
              </a:solidFill>
            </a:ln>
          </c:spPr>
        </c:majorGridlines>
        <c:title>
          <c:tx>
            <c:strRef>
              <c:f>'ED10'!$L$6</c:f>
              <c:strCache>
                <c:ptCount val="1"/>
                <c:pt idx="0">
                  <c:v>I&amp;C demand side response (GW)</c:v>
                </c:pt>
              </c:strCache>
            </c:strRef>
          </c:tx>
          <c:overlay val="0"/>
          <c:txPr>
            <a:bodyPr rot="-5400000" vert="horz"/>
            <a:lstStyle/>
            <a:p>
              <a:pPr>
                <a:defRPr/>
              </a:pPr>
              <a:endParaRPr lang="en-US"/>
            </a:p>
          </c:txPr>
        </c:title>
        <c:numFmt formatCode="0" sourceLinked="0"/>
        <c:majorTickMark val="out"/>
        <c:minorTickMark val="none"/>
        <c:tickLblPos val="nextTo"/>
        <c:crossAx val="162592256"/>
        <c:crosses val="autoZero"/>
        <c:crossBetween val="between"/>
        <c:majorUnit val="2"/>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3365546152578196"/>
          <c:h val="0.78131519923645909"/>
        </c:manualLayout>
      </c:layout>
      <c:lineChart>
        <c:grouping val="standard"/>
        <c:varyColors val="0"/>
        <c:ser>
          <c:idx val="2"/>
          <c:order val="0"/>
          <c:tx>
            <c:strRef>
              <c:f>'ED10'!$L$21</c:f>
              <c:strCache>
                <c:ptCount val="1"/>
                <c:pt idx="0">
                  <c:v>Community Renewables</c:v>
                </c:pt>
              </c:strCache>
            </c:strRef>
          </c:tx>
          <c:spPr>
            <a:ln>
              <a:solidFill>
                <a:srgbClr val="E64097"/>
              </a:solidFill>
            </a:ln>
          </c:spPr>
          <c:marker>
            <c:symbol val="none"/>
          </c:marker>
          <c:cat>
            <c:numRef>
              <c:f>'ED10'!$M$19:$BA$19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'ED10'!$M$21:$BA$21</c:f>
              <c:numCache>
                <c:formatCode>_-* #,##0.0_-;\-* #,##0.0_-;_-* "-"??_-;_-@_-</c:formatCode>
                <c:ptCount val="41"/>
                <c:pt idx="8" formatCode="0%">
                  <c:v>0.33</c:v>
                </c:pt>
                <c:pt idx="9" formatCode="0%">
                  <c:v>0.33010191707585396</c:v>
                </c:pt>
                <c:pt idx="10" formatCode="0%">
                  <c:v>0.33037000428182806</c:v>
                </c:pt>
                <c:pt idx="11" formatCode="0%">
                  <c:v>0.3312584720526448</c:v>
                </c:pt>
                <c:pt idx="12" formatCode="0%">
                  <c:v>0.33382551406277639</c:v>
                </c:pt>
                <c:pt idx="13" formatCode="0%">
                  <c:v>0.33897481769970034</c:v>
                </c:pt>
                <c:pt idx="14" formatCode="0%">
                  <c:v>0.34652660124161039</c:v>
                </c:pt>
                <c:pt idx="15" formatCode="0%">
                  <c:v>0.35831898867418682</c:v>
                </c:pt>
                <c:pt idx="16" formatCode="0%">
                  <c:v>0.36482337332932929</c:v>
                </c:pt>
                <c:pt idx="17" formatCode="0%">
                  <c:v>0.36882168035912422</c:v>
                </c:pt>
                <c:pt idx="18" formatCode="0%">
                  <c:v>0.3755311088549218</c:v>
                </c:pt>
                <c:pt idx="19" formatCode="0%">
                  <c:v>0.38250346253569029</c:v>
                </c:pt>
                <c:pt idx="20" formatCode="0%">
                  <c:v>0.38727799658747986</c:v>
                </c:pt>
                <c:pt idx="21" formatCode="0%">
                  <c:v>0.39324500844682464</c:v>
                </c:pt>
                <c:pt idx="22" formatCode="0%">
                  <c:v>0.39845948505027273</c:v>
                </c:pt>
                <c:pt idx="23" formatCode="0%">
                  <c:v>0.40160014091631774</c:v>
                </c:pt>
                <c:pt idx="24" formatCode="0%">
                  <c:v>0.4057170414580108</c:v>
                </c:pt>
                <c:pt idx="25" formatCode="0%">
                  <c:v>0.40932339495497749</c:v>
                </c:pt>
                <c:pt idx="26" formatCode="0%">
                  <c:v>0.41471557900726852</c:v>
                </c:pt>
                <c:pt idx="27" formatCode="0%">
                  <c:v>0.41793681794513771</c:v>
                </c:pt>
                <c:pt idx="28" formatCode="0%">
                  <c:v>0.42211022055437641</c:v>
                </c:pt>
                <c:pt idx="29" formatCode="0%">
                  <c:v>0.42522360890057526</c:v>
                </c:pt>
                <c:pt idx="30" formatCode="0%">
                  <c:v>0.42729341515542646</c:v>
                </c:pt>
                <c:pt idx="31" formatCode="0%">
                  <c:v>0.42832866544140902</c:v>
                </c:pt>
                <c:pt idx="32" formatCode="0%">
                  <c:v>0.42935853476975988</c:v>
                </c:pt>
                <c:pt idx="33" formatCode="0%">
                  <c:v>0.43089758552629009</c:v>
                </c:pt>
                <c:pt idx="34" formatCode="0%">
                  <c:v>0.43192322886996926</c:v>
                </c:pt>
                <c:pt idx="35" formatCode="0%">
                  <c:v>0.43192388005690385</c:v>
                </c:pt>
                <c:pt idx="36" formatCode="0%">
                  <c:v>0.43192420565037115</c:v>
                </c:pt>
                <c:pt idx="37" formatCode="0%">
                  <c:v>0.43192435155939984</c:v>
                </c:pt>
                <c:pt idx="38" formatCode="0%">
                  <c:v>0.43192435155939984</c:v>
                </c:pt>
                <c:pt idx="39" formatCode="0%">
                  <c:v>0.43192435155939984</c:v>
                </c:pt>
                <c:pt idx="40" formatCode="0%">
                  <c:v>0.43192435155939984</c:v>
                </c:pt>
              </c:numCache>
            </c:numRef>
          </c:val>
          <c:smooth val="0"/>
          <c:extLst xmlns:c16r2="http://schemas.microsoft.com/office/drawing/2015/06/chart">
            <c:ext xmlns:c16="http://schemas.microsoft.com/office/drawing/2014/chart" uri="{C3380CC4-5D6E-409C-BE32-E72D297353CC}">
              <c16:uniqueId val="{00000000-676C-42BA-83E7-6C976316018C}"/>
            </c:ext>
          </c:extLst>
        </c:ser>
        <c:ser>
          <c:idx val="3"/>
          <c:order val="1"/>
          <c:tx>
            <c:strRef>
              <c:f>'ED10'!$L$22</c:f>
              <c:strCache>
                <c:ptCount val="1"/>
                <c:pt idx="0">
                  <c:v>Two Degrees</c:v>
                </c:pt>
              </c:strCache>
            </c:strRef>
          </c:tx>
          <c:spPr>
            <a:ln>
              <a:solidFill>
                <a:srgbClr val="78A22F"/>
              </a:solidFill>
            </a:ln>
          </c:spPr>
          <c:marker>
            <c:symbol val="none"/>
          </c:marker>
          <c:cat>
            <c:numRef>
              <c:f>'ED10'!$M$19:$BA$19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'ED10'!$M$22:$BA$22</c:f>
              <c:numCache>
                <c:formatCode>_-* #,##0.0_-;\-* #,##0.0_-;_-* "-"??_-;_-@_-</c:formatCode>
                <c:ptCount val="41"/>
                <c:pt idx="8" formatCode="0%">
                  <c:v>0.33</c:v>
                </c:pt>
                <c:pt idx="9" formatCode="0%">
                  <c:v>0.33004593377597863</c:v>
                </c:pt>
                <c:pt idx="10" formatCode="0%">
                  <c:v>0.330166760021814</c:v>
                </c:pt>
                <c:pt idx="11" formatCode="0%">
                  <c:v>0.33056719026578407</c:v>
                </c:pt>
                <c:pt idx="12" formatCode="0%">
                  <c:v>0.33172414980012216</c:v>
                </c:pt>
                <c:pt idx="13" formatCode="0%">
                  <c:v>0.33404492831267779</c:v>
                </c:pt>
                <c:pt idx="14" formatCode="0%">
                  <c:v>0.33744849862262466</c:v>
                </c:pt>
                <c:pt idx="15" formatCode="0%">
                  <c:v>0.34541280292697196</c:v>
                </c:pt>
                <c:pt idx="16" formatCode="0%">
                  <c:v>0.35593560338367192</c:v>
                </c:pt>
                <c:pt idx="17" formatCode="0%">
                  <c:v>0.36152274982514149</c:v>
                </c:pt>
                <c:pt idx="18" formatCode="0%">
                  <c:v>0.36750233564998014</c:v>
                </c:pt>
                <c:pt idx="19" formatCode="0%">
                  <c:v>0.3719048367123729</c:v>
                </c:pt>
                <c:pt idx="20" formatCode="0%">
                  <c:v>0.37573935647278145</c:v>
                </c:pt>
                <c:pt idx="21" formatCode="0%">
                  <c:v>0.38177072052374272</c:v>
                </c:pt>
                <c:pt idx="22" formatCode="0%">
                  <c:v>0.38640437309497411</c:v>
                </c:pt>
                <c:pt idx="23" formatCode="0%">
                  <c:v>0.39209206512138223</c:v>
                </c:pt>
                <c:pt idx="24" formatCode="0%">
                  <c:v>0.39671497719306814</c:v>
                </c:pt>
                <c:pt idx="25" formatCode="0%">
                  <c:v>0.39998932652454416</c:v>
                </c:pt>
                <c:pt idx="26" formatCode="0%">
                  <c:v>0.40624893970605747</c:v>
                </c:pt>
                <c:pt idx="27" formatCode="0%">
                  <c:v>0.4094165587886302</c:v>
                </c:pt>
                <c:pt idx="28" formatCode="0%">
                  <c:v>0.41332574174336778</c:v>
                </c:pt>
                <c:pt idx="29" formatCode="0%">
                  <c:v>0.41621455105487926</c:v>
                </c:pt>
                <c:pt idx="30" formatCode="0%">
                  <c:v>0.41812546632347664</c:v>
                </c:pt>
                <c:pt idx="31" formatCode="0%">
                  <c:v>0.41954578923398511</c:v>
                </c:pt>
                <c:pt idx="32" formatCode="0%">
                  <c:v>0.42095235114720952</c:v>
                </c:pt>
                <c:pt idx="33" formatCode="0%">
                  <c:v>0.4218878403778405</c:v>
                </c:pt>
                <c:pt idx="34" formatCode="0%">
                  <c:v>0.42281973978309295</c:v>
                </c:pt>
                <c:pt idx="35" formatCode="0%">
                  <c:v>0.42282156641961355</c:v>
                </c:pt>
                <c:pt idx="36" formatCode="0%">
                  <c:v>0.42282247973787379</c:v>
                </c:pt>
                <c:pt idx="37" formatCode="0%">
                  <c:v>0.42282289560017328</c:v>
                </c:pt>
                <c:pt idx="38" formatCode="0%">
                  <c:v>0.42282310353132302</c:v>
                </c:pt>
                <c:pt idx="39" formatCode="0%">
                  <c:v>0.42282320749689789</c:v>
                </c:pt>
                <c:pt idx="40" formatCode="0%">
                  <c:v>0.42282325947968535</c:v>
                </c:pt>
              </c:numCache>
            </c:numRef>
          </c:val>
          <c:smooth val="0"/>
          <c:extLst xmlns:c16r2="http://schemas.microsoft.com/office/drawing/2015/06/chart">
            <c:ext xmlns:c16="http://schemas.microsoft.com/office/drawing/2014/chart" uri="{C3380CC4-5D6E-409C-BE32-E72D297353CC}">
              <c16:uniqueId val="{00000001-676C-42BA-83E7-6C976316018C}"/>
            </c:ext>
          </c:extLst>
        </c:ser>
        <c:ser>
          <c:idx val="4"/>
          <c:order val="2"/>
          <c:tx>
            <c:strRef>
              <c:f>'ED10'!$L$23</c:f>
              <c:strCache>
                <c:ptCount val="1"/>
                <c:pt idx="0">
                  <c:v>Steady Progression</c:v>
                </c:pt>
              </c:strCache>
            </c:strRef>
          </c:tx>
          <c:spPr>
            <a:ln>
              <a:solidFill>
                <a:srgbClr val="FFC222"/>
              </a:solidFill>
            </a:ln>
          </c:spPr>
          <c:marker>
            <c:symbol val="none"/>
          </c:marker>
          <c:cat>
            <c:numRef>
              <c:f>'ED10'!$M$19:$BA$19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'ED10'!$L$23:$BA$23</c:f>
              <c:numCache>
                <c:formatCode>_-* #,##0.0_-;\-* #,##0.0_-;_-* "-"??_-;_-@_-</c:formatCode>
                <c:ptCount val="42"/>
                <c:pt idx="0" formatCode="General">
                  <c:v>0</c:v>
                </c:pt>
                <c:pt idx="9" formatCode="0%">
                  <c:v>0.33</c:v>
                </c:pt>
                <c:pt idx="10" formatCode="0%">
                  <c:v>0.33001215370782361</c:v>
                </c:pt>
                <c:pt idx="11" formatCode="0%">
                  <c:v>0.33005382356321883</c:v>
                </c:pt>
                <c:pt idx="12" formatCode="0%">
                  <c:v>0.33013855226918909</c:v>
                </c:pt>
                <c:pt idx="13" formatCode="0%">
                  <c:v>0.33030870417871955</c:v>
                </c:pt>
                <c:pt idx="14" formatCode="0%">
                  <c:v>0.3306493552465754</c:v>
                </c:pt>
                <c:pt idx="15" formatCode="0%">
                  <c:v>0.33133083100668453</c:v>
                </c:pt>
                <c:pt idx="16" formatCode="0%">
                  <c:v>0.33266426637933127</c:v>
                </c:pt>
                <c:pt idx="17" formatCode="0%">
                  <c:v>0.33533113712462481</c:v>
                </c:pt>
                <c:pt idx="18" formatCode="0%">
                  <c:v>0.33789089979595066</c:v>
                </c:pt>
                <c:pt idx="19" formatCode="0%">
                  <c:v>0.34046109215607467</c:v>
                </c:pt>
                <c:pt idx="20" formatCode="0%">
                  <c:v>0.34366813913459454</c:v>
                </c:pt>
                <c:pt idx="21" formatCode="0%">
                  <c:v>0.34543910177459053</c:v>
                </c:pt>
                <c:pt idx="22" formatCode="0%">
                  <c:v>0.34665946139606074</c:v>
                </c:pt>
                <c:pt idx="23" formatCode="0%">
                  <c:v>0.34793939780974015</c:v>
                </c:pt>
                <c:pt idx="24" formatCode="0%">
                  <c:v>0.34962779885313755</c:v>
                </c:pt>
                <c:pt idx="25" formatCode="0%">
                  <c:v>0.35117474608424387</c:v>
                </c:pt>
                <c:pt idx="26" formatCode="0%">
                  <c:v>0.35413217022256599</c:v>
                </c:pt>
                <c:pt idx="27" formatCode="0%">
                  <c:v>0.35580115200445178</c:v>
                </c:pt>
                <c:pt idx="28" formatCode="0%">
                  <c:v>0.35665293408563342</c:v>
                </c:pt>
                <c:pt idx="29" formatCode="0%">
                  <c:v>0.35722368614758115</c:v>
                </c:pt>
                <c:pt idx="30" formatCode="0%">
                  <c:v>0.35765241228583011</c:v>
                </c:pt>
                <c:pt idx="31" formatCode="0%">
                  <c:v>0.35815083146986132</c:v>
                </c:pt>
                <c:pt idx="32" formatCode="0%">
                  <c:v>0.35818841545764868</c:v>
                </c:pt>
                <c:pt idx="33" formatCode="0%">
                  <c:v>0.35820681778471231</c:v>
                </c:pt>
                <c:pt idx="34" formatCode="0%">
                  <c:v>0.35835780798818506</c:v>
                </c:pt>
                <c:pt idx="35" formatCode="0%">
                  <c:v>0.35836243168845233</c:v>
                </c:pt>
                <c:pt idx="36" formatCode="0%">
                  <c:v>0.35836474353858594</c:v>
                </c:pt>
                <c:pt idx="37" formatCode="0%">
                  <c:v>0.35836589946365277</c:v>
                </c:pt>
                <c:pt idx="38" formatCode="0%">
                  <c:v>0.35836647742618616</c:v>
                </c:pt>
                <c:pt idx="39" formatCode="0%">
                  <c:v>0.35836676640745285</c:v>
                </c:pt>
                <c:pt idx="40" formatCode="0%">
                  <c:v>0.35836691089808625</c:v>
                </c:pt>
                <c:pt idx="41" formatCode="0%">
                  <c:v>0.35836698067588402</c:v>
                </c:pt>
              </c:numCache>
            </c:numRef>
          </c:val>
          <c:smooth val="0"/>
          <c:extLst xmlns:c16r2="http://schemas.microsoft.com/office/drawing/2015/06/chart">
            <c:ext xmlns:c16="http://schemas.microsoft.com/office/drawing/2014/chart" uri="{C3380CC4-5D6E-409C-BE32-E72D297353CC}">
              <c16:uniqueId val="{00000002-676C-42BA-83E7-6C976316018C}"/>
            </c:ext>
          </c:extLst>
        </c:ser>
        <c:ser>
          <c:idx val="0"/>
          <c:order val="3"/>
          <c:tx>
            <c:strRef>
              <c:f>'ED10'!$L$12</c:f>
              <c:strCache>
                <c:ptCount val="1"/>
                <c:pt idx="0">
                  <c:v>Consumer Evolution</c:v>
                </c:pt>
              </c:strCache>
            </c:strRef>
          </c:tx>
          <c:spPr>
            <a:ln>
              <a:solidFill>
                <a:srgbClr val="1D1160"/>
              </a:solidFill>
            </a:ln>
          </c:spPr>
          <c:marker>
            <c:symbol val="none"/>
          </c:marker>
          <c:cat>
            <c:numRef>
              <c:f>'ED10'!$M$19:$BA$19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'ED10'!$L$24:$BA$24</c:f>
              <c:numCache>
                <c:formatCode>_-* #,##0.0_-;\-* #,##0.0_-;_-* "-"??_-;_-@_-</c:formatCode>
                <c:ptCount val="42"/>
                <c:pt idx="0" formatCode="General">
                  <c:v>0</c:v>
                </c:pt>
                <c:pt idx="9" formatCode="0%">
                  <c:v>0.33</c:v>
                </c:pt>
                <c:pt idx="10" formatCode="0%">
                  <c:v>0.33003129058751346</c:v>
                </c:pt>
                <c:pt idx="11" formatCode="0%">
                  <c:v>0.33013857260184515</c:v>
                </c:pt>
                <c:pt idx="12" formatCode="0%">
                  <c:v>0.33035671269765304</c:v>
                </c:pt>
                <c:pt idx="13" formatCode="0%">
                  <c:v>0.33079478092284093</c:v>
                </c:pt>
                <c:pt idx="14" formatCode="0%">
                  <c:v>0.33167181139000279</c:v>
                </c:pt>
                <c:pt idx="15" formatCode="0%">
                  <c:v>0.33342631933271966</c:v>
                </c:pt>
                <c:pt idx="16" formatCode="0%">
                  <c:v>0.33685934379133498</c:v>
                </c:pt>
                <c:pt idx="17" formatCode="0%">
                  <c:v>0.34016313253317926</c:v>
                </c:pt>
                <c:pt idx="18" formatCode="0%">
                  <c:v>0.34498957992917467</c:v>
                </c:pt>
                <c:pt idx="19" formatCode="0%">
                  <c:v>0.34767080494018898</c:v>
                </c:pt>
                <c:pt idx="20" formatCode="0%">
                  <c:v>0.35007154602422474</c:v>
                </c:pt>
                <c:pt idx="21" formatCode="0%">
                  <c:v>0.35189321573038235</c:v>
                </c:pt>
                <c:pt idx="22" formatCode="0%">
                  <c:v>0.35404664891174054</c:v>
                </c:pt>
                <c:pt idx="23" formatCode="0%">
                  <c:v>0.35615365607944427</c:v>
                </c:pt>
                <c:pt idx="24" formatCode="0%">
                  <c:v>0.35855995051923523</c:v>
                </c:pt>
                <c:pt idx="25" formatCode="0%">
                  <c:v>0.36066495830975676</c:v>
                </c:pt>
                <c:pt idx="26" formatCode="0%">
                  <c:v>0.36277255410796921</c:v>
                </c:pt>
                <c:pt idx="27" formatCode="0%">
                  <c:v>0.36403172677435541</c:v>
                </c:pt>
                <c:pt idx="28" formatCode="0%">
                  <c:v>0.3646700665794938</c:v>
                </c:pt>
                <c:pt idx="29" formatCode="0%">
                  <c:v>0.36517272756947966</c:v>
                </c:pt>
                <c:pt idx="30" formatCode="0%">
                  <c:v>0.36560681969589376</c:v>
                </c:pt>
                <c:pt idx="31" formatCode="0%">
                  <c:v>0.3661871122069697</c:v>
                </c:pt>
                <c:pt idx="32" formatCode="0%">
                  <c:v>0.36620475729136565</c:v>
                </c:pt>
                <c:pt idx="33" formatCode="0%">
                  <c:v>0.36621357983356362</c:v>
                </c:pt>
                <c:pt idx="34" formatCode="0%">
                  <c:v>0.3663999910599624</c:v>
                </c:pt>
                <c:pt idx="35" formatCode="0%">
                  <c:v>0.36640220777910759</c:v>
                </c:pt>
                <c:pt idx="36" formatCode="0%">
                  <c:v>0.36640331613868021</c:v>
                </c:pt>
                <c:pt idx="37" formatCode="0%">
                  <c:v>0.36640387031846655</c:v>
                </c:pt>
                <c:pt idx="38" formatCode="0%">
                  <c:v>0.36640413896385443</c:v>
                </c:pt>
                <c:pt idx="39" formatCode="0%">
                  <c:v>0.36640426128652293</c:v>
                </c:pt>
                <c:pt idx="40" formatCode="0%">
                  <c:v>0.36640432244785726</c:v>
                </c:pt>
                <c:pt idx="41" formatCode="0%">
                  <c:v>0.36640435302852437</c:v>
                </c:pt>
              </c:numCache>
            </c:numRef>
          </c:val>
          <c:smooth val="0"/>
          <c:extLst xmlns:c16r2="http://schemas.microsoft.com/office/drawing/2015/06/chart">
            <c:ext xmlns:c16="http://schemas.microsoft.com/office/drawing/2014/chart" uri="{C3380CC4-5D6E-409C-BE32-E72D297353CC}">
              <c16:uniqueId val="{00000003-676C-42BA-83E7-6C976316018C}"/>
            </c:ext>
          </c:extLst>
        </c:ser>
        <c:ser>
          <c:idx val="1"/>
          <c:order val="4"/>
          <c:tx>
            <c:strRef>
              <c:f>'ED10'!$L$8</c:f>
              <c:strCache>
                <c:ptCount val="1"/>
                <c:pt idx="0">
                  <c:v>History</c:v>
                </c:pt>
              </c:strCache>
            </c:strRef>
          </c:tx>
          <c:spPr>
            <a:ln>
              <a:solidFill>
                <a:sysClr val="windowText" lastClr="000000"/>
              </a:solidFill>
            </a:ln>
          </c:spPr>
          <c:marker>
            <c:symbol val="none"/>
          </c:marker>
          <c:cat>
            <c:numRef>
              <c:f>'ED10'!$M$19:$BA$19</c:f>
              <c:numCache>
                <c:formatCode>yyyy</c:formatCode>
                <c:ptCount val="41"/>
                <c:pt idx="0">
                  <c:v>40179</c:v>
                </c:pt>
                <c:pt idx="1">
                  <c:v>40544</c:v>
                </c:pt>
                <c:pt idx="2">
                  <c:v>40909</c:v>
                </c:pt>
                <c:pt idx="3">
                  <c:v>41275</c:v>
                </c:pt>
                <c:pt idx="4">
                  <c:v>41640</c:v>
                </c:pt>
                <c:pt idx="5">
                  <c:v>42005</c:v>
                </c:pt>
                <c:pt idx="6">
                  <c:v>42370</c:v>
                </c:pt>
                <c:pt idx="7">
                  <c:v>42736</c:v>
                </c:pt>
                <c:pt idx="8">
                  <c:v>43101</c:v>
                </c:pt>
                <c:pt idx="9">
                  <c:v>43466</c:v>
                </c:pt>
                <c:pt idx="10">
                  <c:v>43831</c:v>
                </c:pt>
                <c:pt idx="11">
                  <c:v>44197</c:v>
                </c:pt>
                <c:pt idx="12">
                  <c:v>44562</c:v>
                </c:pt>
                <c:pt idx="13">
                  <c:v>44927</c:v>
                </c:pt>
                <c:pt idx="14">
                  <c:v>45292</c:v>
                </c:pt>
                <c:pt idx="15">
                  <c:v>45658</c:v>
                </c:pt>
                <c:pt idx="16">
                  <c:v>46023</c:v>
                </c:pt>
                <c:pt idx="17">
                  <c:v>46388</c:v>
                </c:pt>
                <c:pt idx="18">
                  <c:v>46753</c:v>
                </c:pt>
                <c:pt idx="19">
                  <c:v>47119</c:v>
                </c:pt>
                <c:pt idx="20">
                  <c:v>47484</c:v>
                </c:pt>
                <c:pt idx="21">
                  <c:v>47849</c:v>
                </c:pt>
                <c:pt idx="22">
                  <c:v>48214</c:v>
                </c:pt>
                <c:pt idx="23">
                  <c:v>48580</c:v>
                </c:pt>
                <c:pt idx="24">
                  <c:v>48945</c:v>
                </c:pt>
                <c:pt idx="25">
                  <c:v>49310</c:v>
                </c:pt>
                <c:pt idx="26">
                  <c:v>49675</c:v>
                </c:pt>
                <c:pt idx="27">
                  <c:v>50041</c:v>
                </c:pt>
                <c:pt idx="28">
                  <c:v>50406</c:v>
                </c:pt>
                <c:pt idx="29">
                  <c:v>50771</c:v>
                </c:pt>
                <c:pt idx="30">
                  <c:v>51136</c:v>
                </c:pt>
                <c:pt idx="31">
                  <c:v>51502</c:v>
                </c:pt>
                <c:pt idx="32">
                  <c:v>51867</c:v>
                </c:pt>
                <c:pt idx="33">
                  <c:v>52232</c:v>
                </c:pt>
                <c:pt idx="34">
                  <c:v>52597</c:v>
                </c:pt>
                <c:pt idx="35">
                  <c:v>52963</c:v>
                </c:pt>
                <c:pt idx="36">
                  <c:v>53328</c:v>
                </c:pt>
                <c:pt idx="37">
                  <c:v>53693</c:v>
                </c:pt>
                <c:pt idx="38">
                  <c:v>54058</c:v>
                </c:pt>
                <c:pt idx="39">
                  <c:v>54424</c:v>
                </c:pt>
                <c:pt idx="40">
                  <c:v>54789</c:v>
                </c:pt>
              </c:numCache>
            </c:numRef>
          </c:cat>
          <c:val>
            <c:numRef>
              <c:f>'ED10'!$M$20:$BA$20</c:f>
              <c:numCache>
                <c:formatCode>_-* #,##0.0_-;\-* #,##0.0_-;_-* "-"??_-;_-@_-</c:formatCode>
                <c:ptCount val="41"/>
                <c:pt idx="5" formatCode="0%">
                  <c:v>0.33</c:v>
                </c:pt>
                <c:pt idx="6" formatCode="0%">
                  <c:v>0.33</c:v>
                </c:pt>
                <c:pt idx="7" formatCode="0%">
                  <c:v>0.33</c:v>
                </c:pt>
                <c:pt idx="8" formatCode="0%">
                  <c:v>0.33</c:v>
                </c:pt>
              </c:numCache>
            </c:numRef>
          </c:val>
          <c:smooth val="0"/>
          <c:extLst xmlns:c16r2="http://schemas.microsoft.com/office/drawing/2015/06/chart">
            <c:ext xmlns:c16="http://schemas.microsoft.com/office/drawing/2014/chart" uri="{C3380CC4-5D6E-409C-BE32-E72D297353CC}">
              <c16:uniqueId val="{00000004-676C-42BA-83E7-6C976316018C}"/>
            </c:ext>
          </c:extLst>
        </c:ser>
        <c:dLbls>
          <c:showLegendKey val="0"/>
          <c:showVal val="0"/>
          <c:showCatName val="0"/>
          <c:showSerName val="0"/>
          <c:showPercent val="0"/>
          <c:showBubbleSize val="0"/>
        </c:dLbls>
        <c:marker val="1"/>
        <c:smooth val="0"/>
        <c:axId val="162652544"/>
        <c:axId val="162654080"/>
      </c:lineChart>
      <c:dateAx>
        <c:axId val="162652544"/>
        <c:scaling>
          <c:orientation val="minMax"/>
        </c:scaling>
        <c:delete val="0"/>
        <c:axPos val="b"/>
        <c:numFmt formatCode="yyyy" sourceLinked="1"/>
        <c:majorTickMark val="out"/>
        <c:minorTickMark val="out"/>
        <c:tickLblPos val="nextTo"/>
        <c:txPr>
          <a:bodyPr rot="0" vert="horz"/>
          <a:lstStyle/>
          <a:p>
            <a:pPr>
              <a:defRPr/>
            </a:pPr>
            <a:endParaRPr lang="en-US"/>
          </a:p>
        </c:txPr>
        <c:crossAx val="162654080"/>
        <c:crosses val="autoZero"/>
        <c:auto val="1"/>
        <c:lblOffset val="100"/>
        <c:baseTimeUnit val="years"/>
        <c:majorUnit val="5"/>
        <c:minorUnit val="5"/>
        <c:minorTimeUnit val="years"/>
      </c:dateAx>
      <c:valAx>
        <c:axId val="162654080"/>
        <c:scaling>
          <c:orientation val="minMax"/>
          <c:max val="0.5"/>
          <c:min val="0.25"/>
        </c:scaling>
        <c:delete val="0"/>
        <c:axPos val="l"/>
        <c:majorGridlines>
          <c:spPr>
            <a:ln>
              <a:solidFill>
                <a:sysClr val="window" lastClr="FFFFFF">
                  <a:lumMod val="75000"/>
                </a:sysClr>
              </a:solidFill>
            </a:ln>
          </c:spPr>
        </c:majorGridlines>
        <c:title>
          <c:tx>
            <c:strRef>
              <c:f>'ED10'!$L$18</c:f>
              <c:strCache>
                <c:ptCount val="1"/>
                <c:pt idx="0">
                  <c:v>I&amp;C engagement with DSR (%)</c:v>
                </c:pt>
              </c:strCache>
            </c:strRef>
          </c:tx>
          <c:layout>
            <c:manualLayout>
              <c:xMode val="edge"/>
              <c:yMode val="edge"/>
              <c:x val="9.8432107841368265E-3"/>
              <c:y val="0.20689453591028395"/>
            </c:manualLayout>
          </c:layout>
          <c:overlay val="0"/>
          <c:txPr>
            <a:bodyPr rot="-5400000" vert="horz"/>
            <a:lstStyle/>
            <a:p>
              <a:pPr>
                <a:defRPr/>
              </a:pPr>
              <a:endParaRPr lang="en-US"/>
            </a:p>
          </c:txPr>
        </c:title>
        <c:numFmt formatCode="0%" sourceLinked="0"/>
        <c:majorTickMark val="out"/>
        <c:minorTickMark val="none"/>
        <c:tickLblPos val="nextTo"/>
        <c:crossAx val="162652544"/>
        <c:crosses val="autoZero"/>
        <c:crossBetween val="between"/>
      </c:valAx>
    </c:plotArea>
    <c:legend>
      <c:legendPos val="b"/>
      <c:overlay val="0"/>
    </c:legend>
    <c:plotVisOnly val="1"/>
    <c:dispBlanksAs val="gap"/>
    <c:showDLblsOverMax val="0"/>
  </c:chart>
  <c:spPr>
    <a:ln>
      <a:noFill/>
    </a:ln>
  </c:spPr>
  <c:txPr>
    <a:bodyPr/>
    <a:lstStyle/>
    <a:p>
      <a:pPr>
        <a:defRPr sz="1050">
          <a:latin typeface="+mn-lt"/>
          <a:cs typeface="Arial" panose="020B0604020202020204" pitchFamily="34" charset="0"/>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4018717208048621"/>
          <c:h val="0.78131519923645909"/>
        </c:manualLayout>
      </c:layout>
      <c:lineChart>
        <c:grouping val="standard"/>
        <c:varyColors val="0"/>
        <c:ser>
          <c:idx val="1"/>
          <c:order val="0"/>
          <c:tx>
            <c:strRef>
              <c:f>'ED11'!$L$10</c:f>
              <c:strCache>
                <c:ptCount val="1"/>
                <c:pt idx="0">
                  <c:v>History</c:v>
                </c:pt>
              </c:strCache>
            </c:strRef>
          </c:tx>
          <c:spPr>
            <a:ln>
              <a:solidFill>
                <a:sysClr val="windowText" lastClr="000000"/>
              </a:solidFill>
            </a:ln>
          </c:spPr>
          <c:marker>
            <c:symbol val="none"/>
          </c:marker>
          <c:cat>
            <c:numRef>
              <c:f>'ED11'!$M$9:$BF$9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'ED11'!$M$10:$BF$10</c:f>
              <c:numCache>
                <c:formatCode>#,##0.0</c:formatCode>
                <c:ptCount val="46"/>
                <c:pt idx="0">
                  <c:v>118.312</c:v>
                </c:pt>
                <c:pt idx="1">
                  <c:v>117.791</c:v>
                </c:pt>
                <c:pt idx="2">
                  <c:v>118.77500000000001</c:v>
                </c:pt>
                <c:pt idx="3">
                  <c:v>112.959</c:v>
                </c:pt>
                <c:pt idx="4">
                  <c:v>104.872</c:v>
                </c:pt>
                <c:pt idx="5">
                  <c:v>108.095</c:v>
                </c:pt>
                <c:pt idx="6">
                  <c:v>105.22199999999999</c:v>
                </c:pt>
                <c:pt idx="7">
                  <c:v>103.925</c:v>
                </c:pt>
                <c:pt idx="8">
                  <c:v>103.482</c:v>
                </c:pt>
                <c:pt idx="9">
                  <c:v>97.525999999999996</c:v>
                </c:pt>
                <c:pt idx="10">
                  <c:v>93.298000000000002</c:v>
                </c:pt>
                <c:pt idx="11">
                  <c:v>90.66</c:v>
                </c:pt>
                <c:pt idx="12">
                  <c:v>89.311999999999998</c:v>
                </c:pt>
              </c:numCache>
            </c:numRef>
          </c:val>
          <c:smooth val="0"/>
          <c:extLst xmlns:c16r2="http://schemas.microsoft.com/office/drawing/2015/06/chart">
            <c:ext xmlns:c16="http://schemas.microsoft.com/office/drawing/2014/chart" uri="{C3380CC4-5D6E-409C-BE32-E72D297353CC}">
              <c16:uniqueId val="{00000004-94DE-4334-B6D0-77A2C8991B46}"/>
            </c:ext>
          </c:extLst>
        </c:ser>
        <c:ser>
          <c:idx val="2"/>
          <c:order val="1"/>
          <c:tx>
            <c:strRef>
              <c:f>'ED11'!$L$11</c:f>
              <c:strCache>
                <c:ptCount val="1"/>
                <c:pt idx="0">
                  <c:v>Community Renewables</c:v>
                </c:pt>
              </c:strCache>
            </c:strRef>
          </c:tx>
          <c:spPr>
            <a:ln>
              <a:solidFill>
                <a:srgbClr val="E64097"/>
              </a:solidFill>
            </a:ln>
          </c:spPr>
          <c:marker>
            <c:symbol val="none"/>
          </c:marker>
          <c:cat>
            <c:numRef>
              <c:f>'ED11'!$M$9:$BF$9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'ED11'!$M$11:$BF$11</c:f>
              <c:numCache>
                <c:formatCode>_-* #,##0_-;\-* #,##0_-;_-* "-"??_-;_-@_-</c:formatCode>
                <c:ptCount val="46"/>
                <c:pt idx="12" formatCode="#,##0.0_ ;\-#,##0.0\ ">
                  <c:v>89.311999999999998</c:v>
                </c:pt>
                <c:pt idx="13" formatCode="#,##0.0_ ;\-#,##0.0\ ">
                  <c:v>88.484999999999999</c:v>
                </c:pt>
                <c:pt idx="14" formatCode="#,##0.0_ ;\-#,##0.0\ ">
                  <c:v>88.132999999999996</c:v>
                </c:pt>
                <c:pt idx="15" formatCode="#,##0.0_ ;\-#,##0.0\ ">
                  <c:v>88.216999999999999</c:v>
                </c:pt>
                <c:pt idx="16" formatCode="#,##0.0_ ;\-#,##0.0\ ">
                  <c:v>88.013000000000005</c:v>
                </c:pt>
                <c:pt idx="17" formatCode="#,##0.0_ ;\-#,##0.0\ ">
                  <c:v>87.89</c:v>
                </c:pt>
                <c:pt idx="18" formatCode="#,##0.0_ ;\-#,##0.0\ ">
                  <c:v>87.825999999999993</c:v>
                </c:pt>
                <c:pt idx="19" formatCode="#,##0.0_ ;\-#,##0.0\ ">
                  <c:v>87.887</c:v>
                </c:pt>
                <c:pt idx="20" formatCode="#,##0.0_ ;\-#,##0.0\ ">
                  <c:v>87.905000000000001</c:v>
                </c:pt>
                <c:pt idx="21" formatCode="#,##0.0_ ;\-#,##0.0\ ">
                  <c:v>88.010999999999996</c:v>
                </c:pt>
                <c:pt idx="22" formatCode="#,##0.0_ ;\-#,##0.0\ ">
                  <c:v>88.221000000000004</c:v>
                </c:pt>
                <c:pt idx="23" formatCode="#,##0.0_ ;\-#,##0.0\ ">
                  <c:v>88.519000000000005</c:v>
                </c:pt>
                <c:pt idx="24" formatCode="#,##0.0_ ;\-#,##0.0\ ">
                  <c:v>88.769000000000005</c:v>
                </c:pt>
                <c:pt idx="25" formatCode="#,##0.0_ ;\-#,##0.0\ ">
                  <c:v>89.135000000000005</c:v>
                </c:pt>
                <c:pt idx="26" formatCode="#,##0.0_ ;\-#,##0.0\ ">
                  <c:v>89.807000000000002</c:v>
                </c:pt>
                <c:pt idx="27" formatCode="#,##0.0_ ;\-#,##0.0\ ">
                  <c:v>90.638000000000005</c:v>
                </c:pt>
                <c:pt idx="28" formatCode="#,##0.0_ ;\-#,##0.0\ ">
                  <c:v>91.6</c:v>
                </c:pt>
                <c:pt idx="29" formatCode="#,##0.0_ ;\-#,##0.0\ ">
                  <c:v>92.731999999999999</c:v>
                </c:pt>
                <c:pt idx="30" formatCode="#,##0.0_ ;\-#,##0.0\ ">
                  <c:v>94.04</c:v>
                </c:pt>
                <c:pt idx="31" formatCode="#,##0.0_ ;\-#,##0.0\ ">
                  <c:v>95.632999999999996</c:v>
                </c:pt>
                <c:pt idx="32" formatCode="#,##0.0_ ;\-#,##0.0\ ">
                  <c:v>97.527000000000001</c:v>
                </c:pt>
                <c:pt idx="33" formatCode="#,##0.0_ ;\-#,##0.0\ ">
                  <c:v>99.766000000000005</c:v>
                </c:pt>
                <c:pt idx="34" formatCode="#,##0.0_ ;\-#,##0.0\ ">
                  <c:v>102.43600000000001</c:v>
                </c:pt>
                <c:pt idx="35" formatCode="#,##0.0_ ;\-#,##0.0\ ">
                  <c:v>105.556</c:v>
                </c:pt>
                <c:pt idx="36" formatCode="#,##0.0_ ;\-#,##0.0\ ">
                  <c:v>109.35299999999999</c:v>
                </c:pt>
                <c:pt idx="37" formatCode="#,##0.0_ ;\-#,##0.0\ ">
                  <c:v>113.733</c:v>
                </c:pt>
                <c:pt idx="38" formatCode="#,##0.0_ ;\-#,##0.0\ ">
                  <c:v>118.843</c:v>
                </c:pt>
                <c:pt idx="39" formatCode="#,##0.0_ ;\-#,##0.0\ ">
                  <c:v>124.684</c:v>
                </c:pt>
                <c:pt idx="40" formatCode="#,##0.0_ ;\-#,##0.0\ ">
                  <c:v>127.607</c:v>
                </c:pt>
                <c:pt idx="41" formatCode="#,##0.0_ ;\-#,##0.0\ ">
                  <c:v>130.614</c:v>
                </c:pt>
                <c:pt idx="42" formatCode="#,##0.0_ ;\-#,##0.0\ ">
                  <c:v>133.70500000000001</c:v>
                </c:pt>
                <c:pt idx="43" formatCode="#,##0.0_ ;\-#,##0.0\ ">
                  <c:v>136.63399999999999</c:v>
                </c:pt>
                <c:pt idx="44" formatCode="#,##0.0_ ;\-#,##0.0\ ">
                  <c:v>139.45400000000001</c:v>
                </c:pt>
                <c:pt idx="45" formatCode="#,##0.0_ ;\-#,##0.0\ ">
                  <c:v>142.202</c:v>
                </c:pt>
              </c:numCache>
            </c:numRef>
          </c:val>
          <c:smooth val="0"/>
          <c:extLst xmlns:c16r2="http://schemas.microsoft.com/office/drawing/2015/06/chart">
            <c:ext xmlns:c16="http://schemas.microsoft.com/office/drawing/2014/chart" uri="{C3380CC4-5D6E-409C-BE32-E72D297353CC}">
              <c16:uniqueId val="{00000000-94DE-4334-B6D0-77A2C8991B46}"/>
            </c:ext>
          </c:extLst>
        </c:ser>
        <c:ser>
          <c:idx val="3"/>
          <c:order val="2"/>
          <c:tx>
            <c:strRef>
              <c:f>'ED11'!$L$12</c:f>
              <c:strCache>
                <c:ptCount val="1"/>
                <c:pt idx="0">
                  <c:v>Two Degrees</c:v>
                </c:pt>
              </c:strCache>
            </c:strRef>
          </c:tx>
          <c:spPr>
            <a:ln>
              <a:solidFill>
                <a:srgbClr val="78A22F"/>
              </a:solidFill>
            </a:ln>
          </c:spPr>
          <c:marker>
            <c:symbol val="none"/>
          </c:marker>
          <c:cat>
            <c:numRef>
              <c:f>'ED11'!$M$9:$BF$9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'ED11'!$M$12:$BF$12</c:f>
              <c:numCache>
                <c:formatCode>_-* #,##0_-;\-* #,##0_-;_-* "-"??_-;_-@_-</c:formatCode>
                <c:ptCount val="46"/>
                <c:pt idx="12" formatCode="#,##0.0_ ;\-#,##0.0\ ">
                  <c:v>89.311999999999998</c:v>
                </c:pt>
                <c:pt idx="13" formatCode="#,##0.0_ ;\-#,##0.0\ ">
                  <c:v>88.474999999999994</c:v>
                </c:pt>
                <c:pt idx="14" formatCode="#,##0.0_ ;\-#,##0.0\ ">
                  <c:v>88.075999999999993</c:v>
                </c:pt>
                <c:pt idx="15" formatCode="#,##0.0_ ;\-#,##0.0\ ">
                  <c:v>88.132999999999996</c:v>
                </c:pt>
                <c:pt idx="16" formatCode="#,##0.0_ ;\-#,##0.0\ ">
                  <c:v>87.882999999999996</c:v>
                </c:pt>
                <c:pt idx="17" formatCode="#,##0.0_ ;\-#,##0.0\ ">
                  <c:v>87.688999999999993</c:v>
                </c:pt>
                <c:pt idx="18" formatCode="#,##0.0_ ;\-#,##0.0\ ">
                  <c:v>87.474999999999994</c:v>
                </c:pt>
                <c:pt idx="19" formatCode="#,##0.0_ ;\-#,##0.0\ ">
                  <c:v>87.328000000000003</c:v>
                </c:pt>
                <c:pt idx="20" formatCode="#,##0.0_ ;\-#,##0.0\ ">
                  <c:v>87.206999999999994</c:v>
                </c:pt>
                <c:pt idx="21" formatCode="#,##0.0_ ;\-#,##0.0\ ">
                  <c:v>87.171000000000006</c:v>
                </c:pt>
                <c:pt idx="22" formatCode="#,##0.0_ ;\-#,##0.0\ ">
                  <c:v>87.22</c:v>
                </c:pt>
                <c:pt idx="23" formatCode="#,##0.0_ ;\-#,##0.0\ ">
                  <c:v>87.411000000000001</c:v>
                </c:pt>
                <c:pt idx="24" formatCode="#,##0.0_ ;\-#,##0.0\ ">
                  <c:v>87.591999999999999</c:v>
                </c:pt>
                <c:pt idx="25" formatCode="#,##0.0_ ;\-#,##0.0\ ">
                  <c:v>86.855999999999995</c:v>
                </c:pt>
                <c:pt idx="26" formatCode="#,##0.0_ ;\-#,##0.0\ ">
                  <c:v>87.25</c:v>
                </c:pt>
                <c:pt idx="27" formatCode="#,##0.0_ ;\-#,##0.0\ ">
                  <c:v>87.793999999999997</c:v>
                </c:pt>
                <c:pt idx="28" formatCode="#,##0.0_ ;\-#,##0.0\ ">
                  <c:v>88.34</c:v>
                </c:pt>
                <c:pt idx="29" formatCode="#,##0.0_ ;\-#,##0.0\ ">
                  <c:v>89.138000000000005</c:v>
                </c:pt>
                <c:pt idx="30" formatCode="#,##0.0_ ;\-#,##0.0\ ">
                  <c:v>89.968000000000004</c:v>
                </c:pt>
                <c:pt idx="31" formatCode="#,##0.0_ ;\-#,##0.0\ ">
                  <c:v>91.022999999999996</c:v>
                </c:pt>
                <c:pt idx="32" formatCode="#,##0.0_ ;\-#,##0.0\ ">
                  <c:v>92.35</c:v>
                </c:pt>
                <c:pt idx="33" formatCode="#,##0.0_ ;\-#,##0.0\ ">
                  <c:v>93.448999999999998</c:v>
                </c:pt>
                <c:pt idx="34" formatCode="#,##0.0_ ;\-#,##0.0\ ">
                  <c:v>94.478999999999999</c:v>
                </c:pt>
                <c:pt idx="35" formatCode="#,##0.0_ ;\-#,##0.0\ ">
                  <c:v>95.811999999999998</c:v>
                </c:pt>
                <c:pt idx="36" formatCode="#,##0.0_ ;\-#,##0.0\ ">
                  <c:v>96.881</c:v>
                </c:pt>
                <c:pt idx="37" formatCode="#,##0.0_ ;\-#,##0.0\ ">
                  <c:v>98.405000000000001</c:v>
                </c:pt>
                <c:pt idx="38" formatCode="#,##0.0_ ;\-#,##0.0\ ">
                  <c:v>99.941000000000003</c:v>
                </c:pt>
                <c:pt idx="39" formatCode="#,##0.0_ ;\-#,##0.0\ ">
                  <c:v>101.504</c:v>
                </c:pt>
                <c:pt idx="40" formatCode="#,##0.0_ ;\-#,##0.0\ ">
                  <c:v>102.85299999999999</c:v>
                </c:pt>
                <c:pt idx="41" formatCode="#,##0.0_ ;\-#,##0.0\ ">
                  <c:v>103.786</c:v>
                </c:pt>
                <c:pt idx="42" formatCode="#,##0.0_ ;\-#,##0.0\ ">
                  <c:v>104.839</c:v>
                </c:pt>
                <c:pt idx="43" formatCode="#,##0.0_ ;\-#,##0.0\ ">
                  <c:v>105.783</c:v>
                </c:pt>
                <c:pt idx="44" formatCode="#,##0.0_ ;\-#,##0.0\ ">
                  <c:v>106.521</c:v>
                </c:pt>
                <c:pt idx="45" formatCode="#,##0.0_ ;\-#,##0.0\ ">
                  <c:v>107.005</c:v>
                </c:pt>
              </c:numCache>
            </c:numRef>
          </c:val>
          <c:smooth val="0"/>
          <c:extLst xmlns:c16r2="http://schemas.microsoft.com/office/drawing/2015/06/chart">
            <c:ext xmlns:c16="http://schemas.microsoft.com/office/drawing/2014/chart" uri="{C3380CC4-5D6E-409C-BE32-E72D297353CC}">
              <c16:uniqueId val="{00000001-94DE-4334-B6D0-77A2C8991B46}"/>
            </c:ext>
          </c:extLst>
        </c:ser>
        <c:ser>
          <c:idx val="4"/>
          <c:order val="3"/>
          <c:tx>
            <c:strRef>
              <c:f>'ED11'!$L$13</c:f>
              <c:strCache>
                <c:ptCount val="1"/>
                <c:pt idx="0">
                  <c:v>Steady Progression</c:v>
                </c:pt>
              </c:strCache>
            </c:strRef>
          </c:tx>
          <c:spPr>
            <a:ln>
              <a:solidFill>
                <a:srgbClr val="FFC222"/>
              </a:solidFill>
            </a:ln>
          </c:spPr>
          <c:marker>
            <c:symbol val="none"/>
          </c:marker>
          <c:cat>
            <c:numRef>
              <c:f>'ED11'!$M$9:$BF$9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'ED11'!$M$13:$BF$13</c:f>
              <c:numCache>
                <c:formatCode>_-* #,##0_-;\-* #,##0_-;_-* "-"??_-;_-@_-</c:formatCode>
                <c:ptCount val="46"/>
                <c:pt idx="12" formatCode="#,##0.0_ ;\-#,##0.0\ ">
                  <c:v>89.311999999999998</c:v>
                </c:pt>
                <c:pt idx="13" formatCode="#,##0.0_ ;\-#,##0.0\ ">
                  <c:v>88.902000000000001</c:v>
                </c:pt>
                <c:pt idx="14" formatCode="#,##0.0_ ;\-#,##0.0\ ">
                  <c:v>89.373000000000005</c:v>
                </c:pt>
                <c:pt idx="15" formatCode="#,##0.0_ ;\-#,##0.0\ ">
                  <c:v>88.828999999999994</c:v>
                </c:pt>
                <c:pt idx="16" formatCode="#,##0.0_ ;\-#,##0.0\ ">
                  <c:v>88.736999999999995</c:v>
                </c:pt>
                <c:pt idx="17" formatCode="#,##0.0_ ;\-#,##0.0\ ">
                  <c:v>88.442999999999998</c:v>
                </c:pt>
                <c:pt idx="18" formatCode="#,##0.0_ ;\-#,##0.0\ ">
                  <c:v>88.138999999999996</c:v>
                </c:pt>
                <c:pt idx="19" formatCode="#,##0.0_ ;\-#,##0.0\ ">
                  <c:v>87.766000000000005</c:v>
                </c:pt>
                <c:pt idx="20" formatCode="#,##0.0_ ;\-#,##0.0\ ">
                  <c:v>87.26</c:v>
                </c:pt>
                <c:pt idx="21" formatCode="#,##0.0_ ;\-#,##0.0\ ">
                  <c:v>86.858999999999995</c:v>
                </c:pt>
                <c:pt idx="22" formatCode="#,##0.0_ ;\-#,##0.0\ ">
                  <c:v>86.513999999999996</c:v>
                </c:pt>
                <c:pt idx="23" formatCode="#,##0.0_ ;\-#,##0.0\ ">
                  <c:v>86.153999999999996</c:v>
                </c:pt>
                <c:pt idx="24" formatCode="#,##0.0_ ;\-#,##0.0\ ">
                  <c:v>85.763999999999996</c:v>
                </c:pt>
                <c:pt idx="25" formatCode="#,##0.0_ ;\-#,##0.0\ ">
                  <c:v>85.385999999999996</c:v>
                </c:pt>
                <c:pt idx="26" formatCode="#,##0.0_ ;\-#,##0.0\ ">
                  <c:v>84.974000000000004</c:v>
                </c:pt>
                <c:pt idx="27" formatCode="#,##0.0_ ;\-#,##0.0\ ">
                  <c:v>84.501000000000005</c:v>
                </c:pt>
                <c:pt idx="28" formatCode="#,##0.0_ ;\-#,##0.0\ ">
                  <c:v>84.015000000000001</c:v>
                </c:pt>
                <c:pt idx="29" formatCode="#,##0.0_ ;\-#,##0.0\ ">
                  <c:v>83.510999999999996</c:v>
                </c:pt>
                <c:pt idx="30" formatCode="#,##0.0_ ;\-#,##0.0\ ">
                  <c:v>82.966999999999999</c:v>
                </c:pt>
                <c:pt idx="31" formatCode="#,##0.0_ ;\-#,##0.0\ ">
                  <c:v>82.411000000000001</c:v>
                </c:pt>
                <c:pt idx="32" formatCode="#,##0.0_ ;\-#,##0.0\ ">
                  <c:v>81.853999999999999</c:v>
                </c:pt>
                <c:pt idx="33" formatCode="#,##0.0_ ;\-#,##0.0\ ">
                  <c:v>81.212999999999994</c:v>
                </c:pt>
                <c:pt idx="34" formatCode="#,##0.0_ ;\-#,##0.0\ ">
                  <c:v>80.637</c:v>
                </c:pt>
                <c:pt idx="35" formatCode="#,##0.0_ ;\-#,##0.0\ ">
                  <c:v>80.006</c:v>
                </c:pt>
                <c:pt idx="36" formatCode="#,##0.0_ ;\-#,##0.0\ ">
                  <c:v>79.466999999999999</c:v>
                </c:pt>
                <c:pt idx="37" formatCode="#,##0.0_ ;\-#,##0.0\ ">
                  <c:v>78.938999999999993</c:v>
                </c:pt>
                <c:pt idx="38" formatCode="#,##0.0_ ;\-#,##0.0\ ">
                  <c:v>78.47</c:v>
                </c:pt>
                <c:pt idx="39" formatCode="#,##0.0_ ;\-#,##0.0\ ">
                  <c:v>77.992999999999995</c:v>
                </c:pt>
                <c:pt idx="40" formatCode="#,##0.0_ ;\-#,##0.0\ ">
                  <c:v>77.587999999999994</c:v>
                </c:pt>
                <c:pt idx="41" formatCode="#,##0.0_ ;\-#,##0.0\ ">
                  <c:v>77.105999999999995</c:v>
                </c:pt>
                <c:pt idx="42" formatCode="#,##0.0_ ;\-#,##0.0\ ">
                  <c:v>76.638999999999996</c:v>
                </c:pt>
                <c:pt idx="43" formatCode="#,##0.0_ ;\-#,##0.0\ ">
                  <c:v>76.191999999999993</c:v>
                </c:pt>
                <c:pt idx="44" formatCode="#,##0.0_ ;\-#,##0.0\ ">
                  <c:v>75.677999999999997</c:v>
                </c:pt>
                <c:pt idx="45" formatCode="#,##0.0_ ;\-#,##0.0\ ">
                  <c:v>75.213999999999999</c:v>
                </c:pt>
              </c:numCache>
            </c:numRef>
          </c:val>
          <c:smooth val="0"/>
          <c:extLst xmlns:c16r2="http://schemas.microsoft.com/office/drawing/2015/06/chart">
            <c:ext xmlns:c16="http://schemas.microsoft.com/office/drawing/2014/chart" uri="{C3380CC4-5D6E-409C-BE32-E72D297353CC}">
              <c16:uniqueId val="{00000002-94DE-4334-B6D0-77A2C8991B46}"/>
            </c:ext>
          </c:extLst>
        </c:ser>
        <c:ser>
          <c:idx val="0"/>
          <c:order val="4"/>
          <c:tx>
            <c:strRef>
              <c:f>'ED11'!$L$14</c:f>
              <c:strCache>
                <c:ptCount val="1"/>
                <c:pt idx="0">
                  <c:v>Consumer Evolution</c:v>
                </c:pt>
              </c:strCache>
            </c:strRef>
          </c:tx>
          <c:spPr>
            <a:ln>
              <a:solidFill>
                <a:srgbClr val="1D1160"/>
              </a:solidFill>
            </a:ln>
          </c:spPr>
          <c:marker>
            <c:symbol val="none"/>
          </c:marker>
          <c:cat>
            <c:numRef>
              <c:f>'ED11'!$M$9:$BF$9</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'ED11'!$M$14:$BF$14</c:f>
              <c:numCache>
                <c:formatCode>_-* #,##0_-;\-* #,##0_-;_-* "-"??_-;_-@_-</c:formatCode>
                <c:ptCount val="46"/>
                <c:pt idx="12" formatCode="#,##0.0_ ;\-#,##0.0\ ">
                  <c:v>89.311999999999998</c:v>
                </c:pt>
                <c:pt idx="13" formatCode="#,##0.0_ ;\-#,##0.0\ ">
                  <c:v>88.903000000000006</c:v>
                </c:pt>
                <c:pt idx="14" formatCode="#,##0.0_ ;\-#,##0.0\ ">
                  <c:v>89.381</c:v>
                </c:pt>
                <c:pt idx="15" formatCode="#,##0.0_ ;\-#,##0.0\ ">
                  <c:v>88.84</c:v>
                </c:pt>
                <c:pt idx="16" formatCode="#,##0.0_ ;\-#,##0.0\ ">
                  <c:v>88.751999999999995</c:v>
                </c:pt>
                <c:pt idx="17" formatCode="#,##0.0_ ;\-#,##0.0\ ">
                  <c:v>88.465000000000003</c:v>
                </c:pt>
                <c:pt idx="18" formatCode="#,##0.0_ ;\-#,##0.0\ ">
                  <c:v>88.173000000000002</c:v>
                </c:pt>
                <c:pt idx="19" formatCode="#,##0.0_ ;\-#,##0.0\ ">
                  <c:v>87.813000000000002</c:v>
                </c:pt>
                <c:pt idx="20" formatCode="#,##0.0_ ;\-#,##0.0\ ">
                  <c:v>87.313999999999993</c:v>
                </c:pt>
                <c:pt idx="21" formatCode="#,##0.0_ ;\-#,##0.0\ ">
                  <c:v>86.923000000000002</c:v>
                </c:pt>
                <c:pt idx="22" formatCode="#,##0.0_ ;\-#,##0.0\ ">
                  <c:v>86.587999999999994</c:v>
                </c:pt>
                <c:pt idx="23" formatCode="#,##0.0_ ;\-#,##0.0\ ">
                  <c:v>86.236000000000004</c:v>
                </c:pt>
                <c:pt idx="24" formatCode="#,##0.0_ ;\-#,##0.0\ ">
                  <c:v>85.849000000000004</c:v>
                </c:pt>
                <c:pt idx="25" formatCode="#,##0.0_ ;\-#,##0.0\ ">
                  <c:v>85.483999999999995</c:v>
                </c:pt>
                <c:pt idx="26" formatCode="#,##0.0_ ;\-#,##0.0\ ">
                  <c:v>85.085999999999999</c:v>
                </c:pt>
                <c:pt idx="27" formatCode="#,##0.0_ ;\-#,##0.0\ ">
                  <c:v>84.629000000000005</c:v>
                </c:pt>
                <c:pt idx="28" formatCode="#,##0.0_ ;\-#,##0.0\ ">
                  <c:v>84.165000000000006</c:v>
                </c:pt>
                <c:pt idx="29" formatCode="#,##0.0_ ;\-#,##0.0\ ">
                  <c:v>83.69</c:v>
                </c:pt>
                <c:pt idx="30" formatCode="#,##0.0_ ;\-#,##0.0\ ">
                  <c:v>83.177000000000007</c:v>
                </c:pt>
                <c:pt idx="31" formatCode="#,##0.0_ ;\-#,##0.0\ ">
                  <c:v>82.644000000000005</c:v>
                </c:pt>
                <c:pt idx="32" formatCode="#,##0.0_ ;\-#,##0.0\ ">
                  <c:v>82.105999999999995</c:v>
                </c:pt>
                <c:pt idx="33" formatCode="#,##0.0_ ;\-#,##0.0\ ">
                  <c:v>81.486000000000004</c:v>
                </c:pt>
                <c:pt idx="34" formatCode="#,##0.0_ ;\-#,##0.0\ ">
                  <c:v>80.932000000000002</c:v>
                </c:pt>
                <c:pt idx="35" formatCode="#,##0.0_ ;\-#,##0.0\ ">
                  <c:v>80.325000000000003</c:v>
                </c:pt>
                <c:pt idx="36" formatCode="#,##0.0_ ;\-#,##0.0\ ">
                  <c:v>79.811000000000007</c:v>
                </c:pt>
                <c:pt idx="37" formatCode="#,##0.0_ ;\-#,##0.0\ ">
                  <c:v>79.308999999999997</c:v>
                </c:pt>
                <c:pt idx="38" formatCode="#,##0.0_ ;\-#,##0.0\ ">
                  <c:v>78.867000000000004</c:v>
                </c:pt>
                <c:pt idx="39" formatCode="#,##0.0_ ;\-#,##0.0\ ">
                  <c:v>78.42</c:v>
                </c:pt>
                <c:pt idx="40" formatCode="#,##0.0_ ;\-#,##0.0\ ">
                  <c:v>78.034000000000006</c:v>
                </c:pt>
                <c:pt idx="41" formatCode="#,##0.0_ ;\-#,##0.0\ ">
                  <c:v>77.584999999999994</c:v>
                </c:pt>
                <c:pt idx="42" formatCode="#,##0.0_ ;\-#,##0.0\ ">
                  <c:v>77.153999999999996</c:v>
                </c:pt>
                <c:pt idx="43" formatCode="#,##0.0_ ;\-#,##0.0\ ">
                  <c:v>76.748000000000005</c:v>
                </c:pt>
                <c:pt idx="44" formatCode="#,##0.0_ ;\-#,##0.0\ ">
                  <c:v>76.275999999999996</c:v>
                </c:pt>
                <c:pt idx="45" formatCode="#,##0.0_ ;\-#,##0.0\ ">
                  <c:v>75.855000000000004</c:v>
                </c:pt>
              </c:numCache>
            </c:numRef>
          </c:val>
          <c:smooth val="0"/>
          <c:extLst xmlns:c16r2="http://schemas.microsoft.com/office/drawing/2015/06/chart">
            <c:ext xmlns:c16="http://schemas.microsoft.com/office/drawing/2014/chart" uri="{C3380CC4-5D6E-409C-BE32-E72D297353CC}">
              <c16:uniqueId val="{00000003-94DE-4334-B6D0-77A2C8991B46}"/>
            </c:ext>
          </c:extLst>
        </c:ser>
        <c:dLbls>
          <c:showLegendKey val="0"/>
          <c:showVal val="0"/>
          <c:showCatName val="0"/>
          <c:showSerName val="0"/>
          <c:showPercent val="0"/>
          <c:showBubbleSize val="0"/>
        </c:dLbls>
        <c:marker val="1"/>
        <c:smooth val="0"/>
        <c:axId val="161164672"/>
        <c:axId val="161186944"/>
      </c:lineChart>
      <c:dateAx>
        <c:axId val="161164672"/>
        <c:scaling>
          <c:orientation val="minMax"/>
        </c:scaling>
        <c:delete val="0"/>
        <c:axPos val="b"/>
        <c:numFmt formatCode="yyyy" sourceLinked="1"/>
        <c:majorTickMark val="out"/>
        <c:minorTickMark val="out"/>
        <c:tickLblPos val="nextTo"/>
        <c:txPr>
          <a:bodyPr rot="0" vert="horz"/>
          <a:lstStyle/>
          <a:p>
            <a:pPr>
              <a:defRPr/>
            </a:pPr>
            <a:endParaRPr lang="en-US"/>
          </a:p>
        </c:txPr>
        <c:crossAx val="161186944"/>
        <c:crosses val="autoZero"/>
        <c:auto val="1"/>
        <c:lblOffset val="100"/>
        <c:baseTimeUnit val="years"/>
        <c:majorUnit val="5"/>
        <c:minorUnit val="5"/>
        <c:minorTimeUnit val="years"/>
      </c:dateAx>
      <c:valAx>
        <c:axId val="161186944"/>
        <c:scaling>
          <c:orientation val="minMax"/>
          <c:min val="60"/>
        </c:scaling>
        <c:delete val="0"/>
        <c:axPos val="l"/>
        <c:majorGridlines>
          <c:spPr>
            <a:ln>
              <a:solidFill>
                <a:sysClr val="window" lastClr="FFFFFF">
                  <a:lumMod val="75000"/>
                </a:sysClr>
              </a:solidFill>
            </a:ln>
          </c:spPr>
        </c:majorGridlines>
        <c:title>
          <c:tx>
            <c:strRef>
              <c:f>'ED11'!$L$8</c:f>
              <c:strCache>
                <c:ptCount val="1"/>
                <c:pt idx="0">
                  <c:v>Annual industrial electricity demand (TWh)</c:v>
                </c:pt>
              </c:strCache>
            </c:strRef>
          </c:tx>
          <c:layout>
            <c:manualLayout>
              <c:xMode val="edge"/>
              <c:yMode val="edge"/>
              <c:x val="6.9744716250259211E-3"/>
              <c:y val="6.3985782627323851E-2"/>
            </c:manualLayout>
          </c:layout>
          <c:overlay val="0"/>
          <c:txPr>
            <a:bodyPr rot="-5400000" vert="horz"/>
            <a:lstStyle/>
            <a:p>
              <a:pPr>
                <a:defRPr/>
              </a:pPr>
              <a:endParaRPr lang="en-US"/>
            </a:p>
          </c:txPr>
        </c:title>
        <c:numFmt formatCode="0" sourceLinked="0"/>
        <c:majorTickMark val="out"/>
        <c:minorTickMark val="none"/>
        <c:tickLblPos val="nextTo"/>
        <c:crossAx val="161164672"/>
        <c:crosses val="autoZero"/>
        <c:crossBetween val="between"/>
      </c:valAx>
    </c:plotArea>
    <c:legend>
      <c:legendPos val="b"/>
      <c:overlay val="0"/>
    </c:legend>
    <c:plotVisOnly val="1"/>
    <c:dispBlanksAs val="gap"/>
    <c:showDLblsOverMax val="0"/>
  </c:chart>
  <c:spPr>
    <a:ln>
      <a:noFill/>
    </a:ln>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4018717208048621"/>
          <c:h val="0.78131519923645909"/>
        </c:manualLayout>
      </c:layout>
      <c:lineChart>
        <c:grouping val="standard"/>
        <c:varyColors val="0"/>
        <c:ser>
          <c:idx val="2"/>
          <c:order val="0"/>
          <c:tx>
            <c:strRef>
              <c:f>'ED11'!$L$23</c:f>
              <c:strCache>
                <c:ptCount val="1"/>
                <c:pt idx="0">
                  <c:v>History</c:v>
                </c:pt>
              </c:strCache>
            </c:strRef>
          </c:tx>
          <c:spPr>
            <a:ln>
              <a:solidFill>
                <a:sysClr val="windowText" lastClr="000000"/>
              </a:solidFill>
            </a:ln>
          </c:spPr>
          <c:marker>
            <c:symbol val="none"/>
          </c:marker>
          <c:cat>
            <c:numRef>
              <c:f>'ED11'!$M$22:$BF$22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'ED11'!$M$23:$BF$23</c:f>
              <c:numCache>
                <c:formatCode>#,##0.0</c:formatCode>
                <c:ptCount val="46"/>
              </c:numCache>
            </c:numRef>
          </c:val>
          <c:smooth val="0"/>
          <c:extLst xmlns:c16r2="http://schemas.microsoft.com/office/drawing/2015/06/chart">
            <c:ext xmlns:c16="http://schemas.microsoft.com/office/drawing/2014/chart" uri="{C3380CC4-5D6E-409C-BE32-E72D297353CC}">
              <c16:uniqueId val="{00000000-94DE-4334-B6D0-77A2C8991B46}"/>
            </c:ext>
          </c:extLst>
        </c:ser>
        <c:ser>
          <c:idx val="3"/>
          <c:order val="1"/>
          <c:tx>
            <c:strRef>
              <c:f>'ED11'!$L$24</c:f>
              <c:strCache>
                <c:ptCount val="1"/>
                <c:pt idx="0">
                  <c:v>Community Renewables</c:v>
                </c:pt>
              </c:strCache>
            </c:strRef>
          </c:tx>
          <c:spPr>
            <a:ln>
              <a:solidFill>
                <a:srgbClr val="E64097"/>
              </a:solidFill>
            </a:ln>
          </c:spPr>
          <c:marker>
            <c:symbol val="none"/>
          </c:marker>
          <c:cat>
            <c:numRef>
              <c:f>'ED11'!$M$22:$BF$22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'ED11'!$M$24:$BF$24</c:f>
              <c:numCache>
                <c:formatCode>_-* #,##0_-;\-* #,##0_-;_-* "-"??_-;_-@_-</c:formatCode>
                <c:ptCount val="46"/>
                <c:pt idx="12" formatCode="#,##0.0_ ;\-#,##0.0\ ">
                  <c:v>0</c:v>
                </c:pt>
                <c:pt idx="13" formatCode="#,##0.0_ ;\-#,##0.0\ ">
                  <c:v>2.5999999999999999E-2</c:v>
                </c:pt>
                <c:pt idx="14" formatCode="#,##0.0_ ;\-#,##0.0\ ">
                  <c:v>4.3999999999999997E-2</c:v>
                </c:pt>
                <c:pt idx="15" formatCode="#,##0.0_ ;\-#,##0.0\ ">
                  <c:v>6.8000000000000005E-2</c:v>
                </c:pt>
                <c:pt idx="16" formatCode="#,##0.0_ ;\-#,##0.0\ ">
                  <c:v>9.9000000000000005E-2</c:v>
                </c:pt>
                <c:pt idx="17" formatCode="#,##0.0_ ;\-#,##0.0\ ">
                  <c:v>0.13800000000000001</c:v>
                </c:pt>
                <c:pt idx="18" formatCode="#,##0.0_ ;\-#,##0.0\ ">
                  <c:v>0.188</c:v>
                </c:pt>
                <c:pt idx="19" formatCode="#,##0.0_ ;\-#,##0.0\ ">
                  <c:v>0.252</c:v>
                </c:pt>
                <c:pt idx="20" formatCode="#,##0.0_ ;\-#,##0.0\ ">
                  <c:v>0.33400000000000002</c:v>
                </c:pt>
                <c:pt idx="21" formatCode="#,##0.0_ ;\-#,##0.0\ ">
                  <c:v>0.438</c:v>
                </c:pt>
                <c:pt idx="22" formatCode="#,##0.0_ ;\-#,##0.0\ ">
                  <c:v>0.56999999999999995</c:v>
                </c:pt>
                <c:pt idx="23" formatCode="#,##0.0_ ;\-#,##0.0\ ">
                  <c:v>0.74</c:v>
                </c:pt>
                <c:pt idx="24" formatCode="#,##0.0_ ;\-#,##0.0\ ">
                  <c:v>0.95599999999999996</c:v>
                </c:pt>
                <c:pt idx="25" formatCode="#,##0.0_ ;\-#,##0.0\ ">
                  <c:v>1.232</c:v>
                </c:pt>
                <c:pt idx="26" formatCode="#,##0.0_ ;\-#,##0.0\ ">
                  <c:v>1.5840000000000001</c:v>
                </c:pt>
                <c:pt idx="27" formatCode="#,##0.0_ ;\-#,##0.0\ ">
                  <c:v>2.0329999999999999</c:v>
                </c:pt>
                <c:pt idx="28" formatCode="#,##0.0_ ;\-#,##0.0\ ">
                  <c:v>2.6030000000000002</c:v>
                </c:pt>
                <c:pt idx="29" formatCode="#,##0.0_ ;\-#,##0.0\ ">
                  <c:v>3.327</c:v>
                </c:pt>
                <c:pt idx="30" formatCode="#,##0.0_ ;\-#,##0.0\ ">
                  <c:v>4.2430000000000003</c:v>
                </c:pt>
                <c:pt idx="31" formatCode="#,##0.0_ ;\-#,##0.0\ ">
                  <c:v>5.399</c:v>
                </c:pt>
                <c:pt idx="32" formatCode="#,##0.0_ ;\-#,##0.0\ ">
                  <c:v>6.8490000000000002</c:v>
                </c:pt>
                <c:pt idx="33" formatCode="#,##0.0_ ;\-#,##0.0\ ">
                  <c:v>8.657</c:v>
                </c:pt>
                <c:pt idx="34" formatCode="#,##0.0_ ;\-#,##0.0\ ">
                  <c:v>10.894</c:v>
                </c:pt>
                <c:pt idx="35" formatCode="#,##0.0_ ;\-#,##0.0\ ">
                  <c:v>13.631</c:v>
                </c:pt>
                <c:pt idx="36" formatCode="#,##0.0_ ;\-#,##0.0\ ">
                  <c:v>16.936</c:v>
                </c:pt>
                <c:pt idx="37" formatCode="#,##0.0_ ;\-#,##0.0\ ">
                  <c:v>20.861999999999998</c:v>
                </c:pt>
                <c:pt idx="38" formatCode="#,##0.0_ ;\-#,##0.0\ ">
                  <c:v>25.385999999999999</c:v>
                </c:pt>
                <c:pt idx="39" formatCode="#,##0.0_ ;\-#,##0.0\ ">
                  <c:v>30.638000000000002</c:v>
                </c:pt>
                <c:pt idx="40" formatCode="#,##0.0_ ;\-#,##0.0\ ">
                  <c:v>32.991</c:v>
                </c:pt>
                <c:pt idx="41" formatCode="#,##0.0_ ;\-#,##0.0\ ">
                  <c:v>35.386000000000003</c:v>
                </c:pt>
                <c:pt idx="42" formatCode="#,##0.0_ ;\-#,##0.0\ ">
                  <c:v>37.744</c:v>
                </c:pt>
                <c:pt idx="43" formatCode="#,##0.0_ ;\-#,##0.0\ ">
                  <c:v>39.981999999999999</c:v>
                </c:pt>
                <c:pt idx="44" formatCode="#,##0.0_ ;\-#,##0.0\ ">
                  <c:v>42.076000000000001</c:v>
                </c:pt>
                <c:pt idx="45" formatCode="#,##0.0_ ;\-#,##0.0\ ">
                  <c:v>44.085000000000001</c:v>
                </c:pt>
              </c:numCache>
            </c:numRef>
          </c:val>
          <c:smooth val="0"/>
          <c:extLst xmlns:c16r2="http://schemas.microsoft.com/office/drawing/2015/06/chart">
            <c:ext xmlns:c16="http://schemas.microsoft.com/office/drawing/2014/chart" uri="{C3380CC4-5D6E-409C-BE32-E72D297353CC}">
              <c16:uniqueId val="{00000001-94DE-4334-B6D0-77A2C8991B46}"/>
            </c:ext>
          </c:extLst>
        </c:ser>
        <c:ser>
          <c:idx val="4"/>
          <c:order val="2"/>
          <c:tx>
            <c:strRef>
              <c:f>'ED11'!$L$25</c:f>
              <c:strCache>
                <c:ptCount val="1"/>
                <c:pt idx="0">
                  <c:v>Two Degrees</c:v>
                </c:pt>
              </c:strCache>
            </c:strRef>
          </c:tx>
          <c:spPr>
            <a:ln>
              <a:solidFill>
                <a:srgbClr val="78A22F"/>
              </a:solidFill>
            </a:ln>
          </c:spPr>
          <c:marker>
            <c:symbol val="none"/>
          </c:marker>
          <c:cat>
            <c:numRef>
              <c:f>'ED11'!$M$22:$BF$22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'ED11'!$M$25:$BF$25</c:f>
              <c:numCache>
                <c:formatCode>_-* #,##0_-;\-* #,##0_-;_-* "-"??_-;_-@_-</c:formatCode>
                <c:ptCount val="46"/>
                <c:pt idx="12" formatCode="#,##0.0_ ;\-#,##0.0\ ">
                  <c:v>0</c:v>
                </c:pt>
                <c:pt idx="13" formatCode="#,##0.0_ ;\-#,##0.0\ ">
                  <c:v>2.5999999999999999E-2</c:v>
                </c:pt>
                <c:pt idx="14" formatCode="#,##0.0_ ;\-#,##0.0\ ">
                  <c:v>4.3999999999999997E-2</c:v>
                </c:pt>
                <c:pt idx="15" formatCode="#,##0.0_ ;\-#,##0.0\ ">
                  <c:v>6.8000000000000005E-2</c:v>
                </c:pt>
                <c:pt idx="16" formatCode="#,##0.0_ ;\-#,##0.0\ ">
                  <c:v>9.9000000000000005E-2</c:v>
                </c:pt>
                <c:pt idx="17" formatCode="#,##0.0_ ;\-#,##0.0\ ">
                  <c:v>0.13800000000000001</c:v>
                </c:pt>
                <c:pt idx="18" formatCode="#,##0.0_ ;\-#,##0.0\ ">
                  <c:v>0.188</c:v>
                </c:pt>
                <c:pt idx="19" formatCode="#,##0.0_ ;\-#,##0.0\ ">
                  <c:v>0.251</c:v>
                </c:pt>
                <c:pt idx="20" formatCode="#,##0.0_ ;\-#,##0.0\ ">
                  <c:v>0.33200000000000002</c:v>
                </c:pt>
                <c:pt idx="21" formatCode="#,##0.0_ ;\-#,##0.0\ ">
                  <c:v>0.436</c:v>
                </c:pt>
                <c:pt idx="22" formatCode="#,##0.0_ ;\-#,##0.0\ ">
                  <c:v>0.56799999999999995</c:v>
                </c:pt>
                <c:pt idx="23" formatCode="#,##0.0_ ;\-#,##0.0\ ">
                  <c:v>0.73699999999999999</c:v>
                </c:pt>
                <c:pt idx="24" formatCode="#,##0.0_ ;\-#,##0.0\ ">
                  <c:v>0.95299999999999996</c:v>
                </c:pt>
                <c:pt idx="25" formatCode="#,##0.0_ ;\-#,##0.0\ ">
                  <c:v>0.124</c:v>
                </c:pt>
                <c:pt idx="26" formatCode="#,##0.0_ ;\-#,##0.0\ ">
                  <c:v>0.26700000000000002</c:v>
                </c:pt>
                <c:pt idx="27" formatCode="#,##0.0_ ;\-#,##0.0\ ">
                  <c:v>0.51700000000000002</c:v>
                </c:pt>
                <c:pt idx="28" formatCode="#,##0.0_ ;\-#,##0.0\ ">
                  <c:v>0.77600000000000002</c:v>
                </c:pt>
                <c:pt idx="29" formatCode="#,##0.0_ ;\-#,##0.0\ ">
                  <c:v>1.2470000000000001</c:v>
                </c:pt>
                <c:pt idx="30" formatCode="#,##0.0_ ;\-#,##0.0\ ">
                  <c:v>1.7310000000000001</c:v>
                </c:pt>
                <c:pt idx="31" formatCode="#,##0.0_ ;\-#,##0.0\ ">
                  <c:v>2.4079999999999999</c:v>
                </c:pt>
                <c:pt idx="32" formatCode="#,##0.0_ ;\-#,##0.0\ ">
                  <c:v>3.35</c:v>
                </c:pt>
                <c:pt idx="33" formatCode="#,##0.0_ ;\-#,##0.0\ ">
                  <c:v>4.09</c:v>
                </c:pt>
                <c:pt idx="34" formatCode="#,##0.0_ ;\-#,##0.0\ ">
                  <c:v>4.8150000000000004</c:v>
                </c:pt>
                <c:pt idx="35" formatCode="#,##0.0_ ;\-#,##0.0\ ">
                  <c:v>5.8849999999999998</c:v>
                </c:pt>
                <c:pt idx="36" formatCode="#,##0.0_ ;\-#,##0.0\ ">
                  <c:v>6.62</c:v>
                </c:pt>
                <c:pt idx="37" formatCode="#,##0.0_ ;\-#,##0.0\ ">
                  <c:v>7.8470000000000004</c:v>
                </c:pt>
                <c:pt idx="38" formatCode="#,##0.0_ ;\-#,##0.0\ ">
                  <c:v>8.9649999999999999</c:v>
                </c:pt>
                <c:pt idx="39" formatCode="#,##0.0_ ;\-#,##0.0\ ">
                  <c:v>10.122</c:v>
                </c:pt>
                <c:pt idx="40" formatCode="#,##0.0_ ;\-#,##0.0\ ">
                  <c:v>11.077</c:v>
                </c:pt>
                <c:pt idx="41" formatCode="#,##0.0_ ;\-#,##0.0\ ">
                  <c:v>11.586</c:v>
                </c:pt>
                <c:pt idx="42" formatCode="#,##0.0_ ;\-#,##0.0\ ">
                  <c:v>12.074</c:v>
                </c:pt>
                <c:pt idx="43" formatCode="#,##0.0_ ;\-#,##0.0\ ">
                  <c:v>12.515000000000001</c:v>
                </c:pt>
                <c:pt idx="44" formatCode="#,##0.0_ ;\-#,##0.0\ ">
                  <c:v>12.712</c:v>
                </c:pt>
                <c:pt idx="45" formatCode="#,##0.0_ ;\-#,##0.0\ ">
                  <c:v>12.647</c:v>
                </c:pt>
              </c:numCache>
            </c:numRef>
          </c:val>
          <c:smooth val="0"/>
          <c:extLst xmlns:c16r2="http://schemas.microsoft.com/office/drawing/2015/06/chart">
            <c:ext xmlns:c16="http://schemas.microsoft.com/office/drawing/2014/chart" uri="{C3380CC4-5D6E-409C-BE32-E72D297353CC}">
              <c16:uniqueId val="{00000002-94DE-4334-B6D0-77A2C8991B46}"/>
            </c:ext>
          </c:extLst>
        </c:ser>
        <c:ser>
          <c:idx val="0"/>
          <c:order val="3"/>
          <c:tx>
            <c:strRef>
              <c:f>'ED11'!$L$26</c:f>
              <c:strCache>
                <c:ptCount val="1"/>
                <c:pt idx="0">
                  <c:v>Steady Progression</c:v>
                </c:pt>
              </c:strCache>
            </c:strRef>
          </c:tx>
          <c:spPr>
            <a:ln>
              <a:solidFill>
                <a:srgbClr val="FFC222"/>
              </a:solidFill>
            </a:ln>
          </c:spPr>
          <c:marker>
            <c:symbol val="none"/>
          </c:marker>
          <c:cat>
            <c:numRef>
              <c:f>'ED11'!$M$22:$BF$22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'ED11'!$M$26:$BF$26</c:f>
              <c:numCache>
                <c:formatCode>_-* #,##0_-;\-* #,##0_-;_-* "-"??_-;_-@_-</c:formatCode>
                <c:ptCount val="46"/>
                <c:pt idx="12" formatCode="#,##0.0_ ;\-#,##0.0\ ">
                  <c:v>0</c:v>
                </c:pt>
                <c:pt idx="13" formatCode="#,##0.0_ ;\-#,##0.0\ ">
                  <c:v>2.5999999999999999E-2</c:v>
                </c:pt>
                <c:pt idx="14" formatCode="#,##0.0_ ;\-#,##0.0\ ">
                  <c:v>3.7999999999999999E-2</c:v>
                </c:pt>
                <c:pt idx="15" formatCode="#,##0.0_ ;\-#,##0.0\ ">
                  <c:v>5.1999999999999998E-2</c:v>
                </c:pt>
                <c:pt idx="16" formatCode="#,##0.0_ ;\-#,##0.0\ ">
                  <c:v>6.7000000000000004E-2</c:v>
                </c:pt>
                <c:pt idx="17" formatCode="#,##0.0_ ;\-#,##0.0\ ">
                  <c:v>8.2000000000000003E-2</c:v>
                </c:pt>
                <c:pt idx="18" formatCode="#,##0.0_ ;\-#,##0.0\ ">
                  <c:v>0.1</c:v>
                </c:pt>
                <c:pt idx="19" formatCode="#,##0.0_ ;\-#,##0.0\ ">
                  <c:v>0.11799999999999999</c:v>
                </c:pt>
                <c:pt idx="20" formatCode="#,##0.0_ ;\-#,##0.0\ ">
                  <c:v>0.13900000000000001</c:v>
                </c:pt>
                <c:pt idx="21" formatCode="#,##0.0_ ;\-#,##0.0\ ">
                  <c:v>0.161</c:v>
                </c:pt>
                <c:pt idx="22" formatCode="#,##0.0_ ;\-#,##0.0\ ">
                  <c:v>0.185</c:v>
                </c:pt>
                <c:pt idx="23" formatCode="#,##0.0_ ;\-#,##0.0\ ">
                  <c:v>0.21199999999999999</c:v>
                </c:pt>
                <c:pt idx="24" formatCode="#,##0.0_ ;\-#,##0.0\ ">
                  <c:v>0.24099999999999999</c:v>
                </c:pt>
                <c:pt idx="25" formatCode="#,##0.0_ ;\-#,##0.0\ ">
                  <c:v>0.27200000000000002</c:v>
                </c:pt>
                <c:pt idx="26" formatCode="#,##0.0_ ;\-#,##0.0\ ">
                  <c:v>0.307</c:v>
                </c:pt>
                <c:pt idx="27" formatCode="#,##0.0_ ;\-#,##0.0\ ">
                  <c:v>0.34499999999999997</c:v>
                </c:pt>
                <c:pt idx="28" formatCode="#,##0.0_ ;\-#,##0.0\ ">
                  <c:v>0.38700000000000001</c:v>
                </c:pt>
                <c:pt idx="29" formatCode="#,##0.0_ ;\-#,##0.0\ ">
                  <c:v>0.433</c:v>
                </c:pt>
                <c:pt idx="30" formatCode="#,##0.0_ ;\-#,##0.0\ ">
                  <c:v>0.48399999999999999</c:v>
                </c:pt>
                <c:pt idx="31" formatCode="#,##0.0_ ;\-#,##0.0\ ">
                  <c:v>0.53900000000000003</c:v>
                </c:pt>
                <c:pt idx="32" formatCode="#,##0.0_ ;\-#,##0.0\ ">
                  <c:v>0.60099999999999998</c:v>
                </c:pt>
                <c:pt idx="33" formatCode="#,##0.0_ ;\-#,##0.0\ ">
                  <c:v>0.66900000000000004</c:v>
                </c:pt>
                <c:pt idx="34" formatCode="#,##0.0_ ;\-#,##0.0\ ">
                  <c:v>0.745</c:v>
                </c:pt>
                <c:pt idx="35" formatCode="#,##0.0_ ;\-#,##0.0\ ">
                  <c:v>0.82799999999999996</c:v>
                </c:pt>
                <c:pt idx="36" formatCode="#,##0.0_ ;\-#,##0.0\ ">
                  <c:v>0.92100000000000004</c:v>
                </c:pt>
                <c:pt idx="37" formatCode="#,##0.0_ ;\-#,##0.0\ ">
                  <c:v>1.024</c:v>
                </c:pt>
                <c:pt idx="38" formatCode="#,##0.0_ ;\-#,##0.0\ ">
                  <c:v>1.1379999999999999</c:v>
                </c:pt>
                <c:pt idx="39" formatCode="#,##0.0_ ;\-#,##0.0\ ">
                  <c:v>1.2649999999999999</c:v>
                </c:pt>
                <c:pt idx="40" formatCode="#,##0.0_ ;\-#,##0.0\ ">
                  <c:v>1.407</c:v>
                </c:pt>
                <c:pt idx="41" formatCode="#,##0.0_ ;\-#,##0.0\ ">
                  <c:v>1.5640000000000001</c:v>
                </c:pt>
                <c:pt idx="42" formatCode="#,##0.0_ ;\-#,##0.0\ ">
                  <c:v>1.74</c:v>
                </c:pt>
                <c:pt idx="43" formatCode="#,##0.0_ ;\-#,##0.0\ ">
                  <c:v>1.9359999999999999</c:v>
                </c:pt>
                <c:pt idx="44" formatCode="#,##0.0_ ;\-#,##0.0\ ">
                  <c:v>2.1549999999999998</c:v>
                </c:pt>
                <c:pt idx="45" formatCode="#,##0.0_ ;\-#,##0.0\ ">
                  <c:v>2.3980000000000001</c:v>
                </c:pt>
              </c:numCache>
            </c:numRef>
          </c:val>
          <c:smooth val="0"/>
          <c:extLst xmlns:c16r2="http://schemas.microsoft.com/office/drawing/2015/06/chart">
            <c:ext xmlns:c16="http://schemas.microsoft.com/office/drawing/2014/chart" uri="{C3380CC4-5D6E-409C-BE32-E72D297353CC}">
              <c16:uniqueId val="{00000003-94DE-4334-B6D0-77A2C8991B46}"/>
            </c:ext>
          </c:extLst>
        </c:ser>
        <c:ser>
          <c:idx val="1"/>
          <c:order val="4"/>
          <c:tx>
            <c:strRef>
              <c:f>'ED11'!$L$27</c:f>
              <c:strCache>
                <c:ptCount val="1"/>
                <c:pt idx="0">
                  <c:v>Consumer Evolution</c:v>
                </c:pt>
              </c:strCache>
            </c:strRef>
          </c:tx>
          <c:spPr>
            <a:ln>
              <a:solidFill>
                <a:srgbClr val="1D1160"/>
              </a:solidFill>
            </a:ln>
          </c:spPr>
          <c:marker>
            <c:symbol val="none"/>
          </c:marker>
          <c:cat>
            <c:numRef>
              <c:f>'ED11'!$M$22:$BF$22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'ED11'!$M$27:$BF$27</c:f>
              <c:numCache>
                <c:formatCode>_-* #,##0_-;\-* #,##0_-;_-* "-"??_-;_-@_-</c:formatCode>
                <c:ptCount val="46"/>
                <c:pt idx="12" formatCode="#,##0.0_ ;\-#,##0.0\ ">
                  <c:v>0</c:v>
                </c:pt>
                <c:pt idx="13" formatCode="#,##0.0_ ;\-#,##0.0\ ">
                  <c:v>2.5999999999999999E-2</c:v>
                </c:pt>
                <c:pt idx="14" formatCode="#,##0.0_ ;\-#,##0.0\ ">
                  <c:v>3.7999999999999999E-2</c:v>
                </c:pt>
                <c:pt idx="15" formatCode="#,##0.0_ ;\-#,##0.0\ ">
                  <c:v>5.1999999999999998E-2</c:v>
                </c:pt>
                <c:pt idx="16" formatCode="#,##0.0_ ;\-#,##0.0\ ">
                  <c:v>6.7000000000000004E-2</c:v>
                </c:pt>
                <c:pt idx="17" formatCode="#,##0.0_ ;\-#,##0.0\ ">
                  <c:v>8.2000000000000003E-2</c:v>
                </c:pt>
                <c:pt idx="18" formatCode="#,##0.0_ ;\-#,##0.0\ ">
                  <c:v>0.1</c:v>
                </c:pt>
                <c:pt idx="19" formatCode="#,##0.0_ ;\-#,##0.0\ ">
                  <c:v>0.11799999999999999</c:v>
                </c:pt>
                <c:pt idx="20" formatCode="#,##0.0_ ;\-#,##0.0\ ">
                  <c:v>0.13900000000000001</c:v>
                </c:pt>
                <c:pt idx="21" formatCode="#,##0.0_ ;\-#,##0.0\ ">
                  <c:v>0.161</c:v>
                </c:pt>
                <c:pt idx="22" formatCode="#,##0.0_ ;\-#,##0.0\ ">
                  <c:v>0.185</c:v>
                </c:pt>
                <c:pt idx="23" formatCode="#,##0.0_ ;\-#,##0.0\ ">
                  <c:v>0.21199999999999999</c:v>
                </c:pt>
                <c:pt idx="24" formatCode="#,##0.0_ ;\-#,##0.0\ ">
                  <c:v>0.24099999999999999</c:v>
                </c:pt>
                <c:pt idx="25" formatCode="#,##0.0_ ;\-#,##0.0\ ">
                  <c:v>0.27200000000000002</c:v>
                </c:pt>
                <c:pt idx="26" formatCode="#,##0.0_ ;\-#,##0.0\ ">
                  <c:v>0.307</c:v>
                </c:pt>
                <c:pt idx="27" formatCode="#,##0.0_ ;\-#,##0.0\ ">
                  <c:v>0.34499999999999997</c:v>
                </c:pt>
                <c:pt idx="28" formatCode="#,##0.0_ ;\-#,##0.0\ ">
                  <c:v>0.38700000000000001</c:v>
                </c:pt>
                <c:pt idx="29" formatCode="#,##0.0_ ;\-#,##0.0\ ">
                  <c:v>0.433</c:v>
                </c:pt>
                <c:pt idx="30" formatCode="#,##0.0_ ;\-#,##0.0\ ">
                  <c:v>0.48399999999999999</c:v>
                </c:pt>
                <c:pt idx="31" formatCode="#,##0.0_ ;\-#,##0.0\ ">
                  <c:v>0.53900000000000003</c:v>
                </c:pt>
                <c:pt idx="32" formatCode="#,##0.0_ ;\-#,##0.0\ ">
                  <c:v>0.60099999999999998</c:v>
                </c:pt>
                <c:pt idx="33" formatCode="#,##0.0_ ;\-#,##0.0\ ">
                  <c:v>0.66900000000000004</c:v>
                </c:pt>
                <c:pt idx="34" formatCode="#,##0.0_ ;\-#,##0.0\ ">
                  <c:v>0.745</c:v>
                </c:pt>
                <c:pt idx="35" formatCode="#,##0.0_ ;\-#,##0.0\ ">
                  <c:v>0.82799999999999996</c:v>
                </c:pt>
                <c:pt idx="36" formatCode="#,##0.0_ ;\-#,##0.0\ ">
                  <c:v>0.92100000000000004</c:v>
                </c:pt>
                <c:pt idx="37" formatCode="#,##0.0_ ;\-#,##0.0\ ">
                  <c:v>1.024</c:v>
                </c:pt>
                <c:pt idx="38" formatCode="#,##0.0_ ;\-#,##0.0\ ">
                  <c:v>1.1379999999999999</c:v>
                </c:pt>
                <c:pt idx="39" formatCode="#,##0.0_ ;\-#,##0.0\ ">
                  <c:v>1.2649999999999999</c:v>
                </c:pt>
                <c:pt idx="40" formatCode="#,##0.0_ ;\-#,##0.0\ ">
                  <c:v>1.407</c:v>
                </c:pt>
                <c:pt idx="41" formatCode="#,##0.0_ ;\-#,##0.0\ ">
                  <c:v>1.5640000000000001</c:v>
                </c:pt>
                <c:pt idx="42" formatCode="#,##0.0_ ;\-#,##0.0\ ">
                  <c:v>1.74</c:v>
                </c:pt>
                <c:pt idx="43" formatCode="#,##0.0_ ;\-#,##0.0\ ">
                  <c:v>1.9359999999999999</c:v>
                </c:pt>
                <c:pt idx="44" formatCode="#,##0.0_ ;\-#,##0.0\ ">
                  <c:v>2.1549999999999998</c:v>
                </c:pt>
                <c:pt idx="45" formatCode="#,##0.0_ ;\-#,##0.0\ ">
                  <c:v>2.3980000000000001</c:v>
                </c:pt>
              </c:numCache>
            </c:numRef>
          </c:val>
          <c:smooth val="0"/>
          <c:extLst xmlns:c16r2="http://schemas.microsoft.com/office/drawing/2015/06/chart">
            <c:ext xmlns:c16="http://schemas.microsoft.com/office/drawing/2014/chart" uri="{C3380CC4-5D6E-409C-BE32-E72D297353CC}">
              <c16:uniqueId val="{00000004-94DE-4334-B6D0-77A2C8991B46}"/>
            </c:ext>
          </c:extLst>
        </c:ser>
        <c:dLbls>
          <c:showLegendKey val="0"/>
          <c:showVal val="0"/>
          <c:showCatName val="0"/>
          <c:showSerName val="0"/>
          <c:showPercent val="0"/>
          <c:showBubbleSize val="0"/>
        </c:dLbls>
        <c:marker val="1"/>
        <c:smooth val="0"/>
        <c:axId val="161245440"/>
        <c:axId val="161247232"/>
      </c:lineChart>
      <c:dateAx>
        <c:axId val="161245440"/>
        <c:scaling>
          <c:orientation val="minMax"/>
        </c:scaling>
        <c:delete val="0"/>
        <c:axPos val="b"/>
        <c:numFmt formatCode="yyyy" sourceLinked="1"/>
        <c:majorTickMark val="out"/>
        <c:minorTickMark val="out"/>
        <c:tickLblPos val="nextTo"/>
        <c:txPr>
          <a:bodyPr rot="0" vert="horz"/>
          <a:lstStyle/>
          <a:p>
            <a:pPr>
              <a:defRPr/>
            </a:pPr>
            <a:endParaRPr lang="en-US"/>
          </a:p>
        </c:txPr>
        <c:crossAx val="161247232"/>
        <c:crosses val="autoZero"/>
        <c:auto val="1"/>
        <c:lblOffset val="100"/>
        <c:baseTimeUnit val="years"/>
        <c:majorUnit val="5"/>
        <c:minorUnit val="5"/>
        <c:minorTimeUnit val="years"/>
      </c:dateAx>
      <c:valAx>
        <c:axId val="161247232"/>
        <c:scaling>
          <c:orientation val="minMax"/>
        </c:scaling>
        <c:delete val="0"/>
        <c:axPos val="l"/>
        <c:majorGridlines>
          <c:spPr>
            <a:ln>
              <a:solidFill>
                <a:sysClr val="window" lastClr="FFFFFF">
                  <a:lumMod val="75000"/>
                </a:sysClr>
              </a:solidFill>
            </a:ln>
          </c:spPr>
        </c:majorGridlines>
        <c:title>
          <c:tx>
            <c:strRef>
              <c:f>'ED11'!$L$20</c:f>
              <c:strCache>
                <c:ptCount val="1"/>
                <c:pt idx="0">
                  <c:v>Electricity demand for Hydrogen production (TWh)</c:v>
                </c:pt>
              </c:strCache>
            </c:strRef>
          </c:tx>
          <c:layout>
            <c:manualLayout>
              <c:xMode val="edge"/>
              <c:yMode val="edge"/>
              <c:x val="6.9744779582366591E-3"/>
              <c:y val="0.18822810785015509"/>
            </c:manualLayout>
          </c:layout>
          <c:overlay val="0"/>
          <c:txPr>
            <a:bodyPr rot="-5400000" vert="horz"/>
            <a:lstStyle/>
            <a:p>
              <a:pPr>
                <a:defRPr/>
              </a:pPr>
              <a:endParaRPr lang="en-US"/>
            </a:p>
          </c:txPr>
        </c:title>
        <c:numFmt formatCode="0" sourceLinked="0"/>
        <c:majorTickMark val="out"/>
        <c:minorTickMark val="none"/>
        <c:tickLblPos val="nextTo"/>
        <c:crossAx val="161245440"/>
        <c:crosses val="autoZero"/>
        <c:crossBetween val="between"/>
        <c:majorUnit val="10"/>
      </c:valAx>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9272494784305809E-2"/>
          <c:y val="4.6600602481507991E-2"/>
          <c:w val="0.84018717208048621"/>
          <c:h val="0.78131519923645909"/>
        </c:manualLayout>
      </c:layout>
      <c:lineChart>
        <c:grouping val="standard"/>
        <c:varyColors val="0"/>
        <c:ser>
          <c:idx val="2"/>
          <c:order val="0"/>
          <c:tx>
            <c:strRef>
              <c:f>'ED11'!$L$33</c:f>
              <c:strCache>
                <c:ptCount val="1"/>
                <c:pt idx="0">
                  <c:v>History</c:v>
                </c:pt>
              </c:strCache>
            </c:strRef>
          </c:tx>
          <c:spPr>
            <a:ln>
              <a:solidFill>
                <a:sysClr val="windowText" lastClr="000000"/>
              </a:solidFill>
            </a:ln>
          </c:spPr>
          <c:marker>
            <c:symbol val="none"/>
          </c:marker>
          <c:cat>
            <c:numRef>
              <c:f>'ED11'!$M$32:$BF$32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'ED11'!$M$33:$BF$33</c:f>
              <c:numCache>
                <c:formatCode>#,##0.0</c:formatCode>
                <c:ptCount val="46"/>
              </c:numCache>
            </c:numRef>
          </c:val>
          <c:smooth val="0"/>
          <c:extLst xmlns:c16r2="http://schemas.microsoft.com/office/drawing/2015/06/chart">
            <c:ext xmlns:c16="http://schemas.microsoft.com/office/drawing/2014/chart" uri="{C3380CC4-5D6E-409C-BE32-E72D297353CC}">
              <c16:uniqueId val="{00000000-94DE-4334-B6D0-77A2C8991B46}"/>
            </c:ext>
          </c:extLst>
        </c:ser>
        <c:ser>
          <c:idx val="3"/>
          <c:order val="1"/>
          <c:tx>
            <c:strRef>
              <c:f>'ED11'!$L$34</c:f>
              <c:strCache>
                <c:ptCount val="1"/>
                <c:pt idx="0">
                  <c:v>Community Renewables</c:v>
                </c:pt>
              </c:strCache>
            </c:strRef>
          </c:tx>
          <c:spPr>
            <a:ln>
              <a:solidFill>
                <a:srgbClr val="E64097"/>
              </a:solidFill>
            </a:ln>
          </c:spPr>
          <c:marker>
            <c:symbol val="none"/>
          </c:marker>
          <c:cat>
            <c:numRef>
              <c:f>'ED11'!$M$32:$BF$32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'ED11'!$M$34:$BF$34</c:f>
              <c:numCache>
                <c:formatCode>_-* #,##0_-;\-* #,##0_-;_-* "-"??_-;_-@_-</c:formatCode>
                <c:ptCount val="46"/>
                <c:pt idx="12" formatCode="#,##0.0_ ;\-#,##0.0\ ">
                  <c:v>0</c:v>
                </c:pt>
                <c:pt idx="13" formatCode="#,##0.0_ ;\-#,##0.0\ ">
                  <c:v>1.4E-2</c:v>
                </c:pt>
                <c:pt idx="14" formatCode="#,##0.0_ ;\-#,##0.0\ ">
                  <c:v>2.9000000000000001E-2</c:v>
                </c:pt>
                <c:pt idx="15" formatCode="#,##0.0_ ;\-#,##0.0\ ">
                  <c:v>5.0999999999999997E-2</c:v>
                </c:pt>
                <c:pt idx="16" formatCode="#,##0.0_ ;\-#,##0.0\ ">
                  <c:v>8.3000000000000004E-2</c:v>
                </c:pt>
                <c:pt idx="17" formatCode="#,##0.0_ ;\-#,##0.0\ ">
                  <c:v>0.121</c:v>
                </c:pt>
                <c:pt idx="18" formatCode="#,##0.0_ ;\-#,##0.0\ ">
                  <c:v>0.15</c:v>
                </c:pt>
                <c:pt idx="19" formatCode="#,##0.0_ ;\-#,##0.0\ ">
                  <c:v>0.17799999999999999</c:v>
                </c:pt>
                <c:pt idx="20" formatCode="#,##0.0_ ;\-#,##0.0\ ">
                  <c:v>0.223</c:v>
                </c:pt>
                <c:pt idx="21" formatCode="#,##0.0_ ;\-#,##0.0\ ">
                  <c:v>0.27400000000000002</c:v>
                </c:pt>
                <c:pt idx="22" formatCode="#,##0.0_ ;\-#,##0.0\ ">
                  <c:v>0.34200000000000003</c:v>
                </c:pt>
                <c:pt idx="23" formatCode="#,##0.0_ ;\-#,##0.0\ ">
                  <c:v>0.42199999999999999</c:v>
                </c:pt>
                <c:pt idx="24" formatCode="#,##0.0_ ;\-#,##0.0\ ">
                  <c:v>0.50800000000000001</c:v>
                </c:pt>
                <c:pt idx="25" formatCode="#,##0.0_ ;\-#,##0.0\ ">
                  <c:v>0.59799999999999998</c:v>
                </c:pt>
                <c:pt idx="26" formatCode="#,##0.0_ ;\-#,##0.0\ ">
                  <c:v>0.69599999999999995</c:v>
                </c:pt>
                <c:pt idx="27" formatCode="#,##0.0_ ;\-#,##0.0\ ">
                  <c:v>0.79900000000000004</c:v>
                </c:pt>
                <c:pt idx="28" formatCode="#,##0.0_ ;\-#,##0.0\ ">
                  <c:v>0.91400000000000003</c:v>
                </c:pt>
                <c:pt idx="29" formatCode="#,##0.0_ ;\-#,##0.0\ ">
                  <c:v>1.022</c:v>
                </c:pt>
                <c:pt idx="30" formatCode="#,##0.0_ ;\-#,##0.0\ ">
                  <c:v>1.085</c:v>
                </c:pt>
                <c:pt idx="31" formatCode="#,##0.0_ ;\-#,##0.0\ ">
                  <c:v>1.149</c:v>
                </c:pt>
                <c:pt idx="32" formatCode="#,##0.0_ ;\-#,##0.0\ ">
                  <c:v>1.214</c:v>
                </c:pt>
                <c:pt idx="33" formatCode="#,##0.0_ ;\-#,##0.0\ ">
                  <c:v>1.2609999999999999</c:v>
                </c:pt>
                <c:pt idx="34" formatCode="#,##0.0_ ;\-#,##0.0\ ">
                  <c:v>1.31</c:v>
                </c:pt>
                <c:pt idx="35" formatCode="#,##0.0_ ;\-#,##0.0\ ">
                  <c:v>1.36</c:v>
                </c:pt>
                <c:pt idx="36" formatCode="#,##0.0_ ;\-#,##0.0\ ">
                  <c:v>1.4119999999999999</c:v>
                </c:pt>
                <c:pt idx="37" formatCode="#,##0.0_ ;\-#,##0.0\ ">
                  <c:v>1.462</c:v>
                </c:pt>
                <c:pt idx="38" formatCode="#,##0.0_ ;\-#,##0.0\ ">
                  <c:v>1.518</c:v>
                </c:pt>
                <c:pt idx="39" formatCode="#,##0.0_ ;\-#,##0.0\ ">
                  <c:v>1.5720000000000001</c:v>
                </c:pt>
                <c:pt idx="40" formatCode="#,##0.0_ ;\-#,##0.0\ ">
                  <c:v>1.629</c:v>
                </c:pt>
                <c:pt idx="41" formatCode="#,##0.0_ ;\-#,##0.0\ ">
                  <c:v>1.6859999999999999</c:v>
                </c:pt>
                <c:pt idx="42" formatCode="#,##0.0_ ;\-#,##0.0\ ">
                  <c:v>1.84</c:v>
                </c:pt>
                <c:pt idx="43" formatCode="#,##0.0_ ;\-#,##0.0\ ">
                  <c:v>1.9239999999999999</c:v>
                </c:pt>
                <c:pt idx="44" formatCode="#,##0.0_ ;\-#,##0.0\ ">
                  <c:v>2.0430000000000001</c:v>
                </c:pt>
                <c:pt idx="45" formatCode="#,##0.0_ ;\-#,##0.0\ ">
                  <c:v>2.1669999999999998</c:v>
                </c:pt>
              </c:numCache>
            </c:numRef>
          </c:val>
          <c:smooth val="0"/>
          <c:extLst xmlns:c16r2="http://schemas.microsoft.com/office/drawing/2015/06/chart">
            <c:ext xmlns:c16="http://schemas.microsoft.com/office/drawing/2014/chart" uri="{C3380CC4-5D6E-409C-BE32-E72D297353CC}">
              <c16:uniqueId val="{00000001-94DE-4334-B6D0-77A2C8991B46}"/>
            </c:ext>
          </c:extLst>
        </c:ser>
        <c:ser>
          <c:idx val="4"/>
          <c:order val="2"/>
          <c:tx>
            <c:strRef>
              <c:f>'ED11'!$L$35</c:f>
              <c:strCache>
                <c:ptCount val="1"/>
                <c:pt idx="0">
                  <c:v>Two Degrees</c:v>
                </c:pt>
              </c:strCache>
            </c:strRef>
          </c:tx>
          <c:spPr>
            <a:ln>
              <a:solidFill>
                <a:srgbClr val="78A22F"/>
              </a:solidFill>
            </a:ln>
          </c:spPr>
          <c:marker>
            <c:symbol val="none"/>
          </c:marker>
          <c:cat>
            <c:numRef>
              <c:f>'ED11'!$M$32:$BF$32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'ED11'!$M$35:$BF$35</c:f>
              <c:numCache>
                <c:formatCode>_-* #,##0_-;\-* #,##0_-;_-* "-"??_-;_-@_-</c:formatCode>
                <c:ptCount val="46"/>
                <c:pt idx="12" formatCode="#,##0.0_ ;\-#,##0.0\ ">
                  <c:v>0</c:v>
                </c:pt>
                <c:pt idx="13" formatCode="#,##0.0_ ;\-#,##0.0\ ">
                  <c:v>2.1999999999999999E-2</c:v>
                </c:pt>
                <c:pt idx="14" formatCode="#,##0.0_ ;\-#,##0.0\ ">
                  <c:v>4.5999999999999999E-2</c:v>
                </c:pt>
                <c:pt idx="15" formatCode="#,##0.0_ ;\-#,##0.0\ ">
                  <c:v>7.6999999999999999E-2</c:v>
                </c:pt>
                <c:pt idx="16" formatCode="#,##0.0_ ;\-#,##0.0\ ">
                  <c:v>0.12</c:v>
                </c:pt>
                <c:pt idx="17" formatCode="#,##0.0_ ;\-#,##0.0\ ">
                  <c:v>0.17100000000000001</c:v>
                </c:pt>
                <c:pt idx="18" formatCode="#,##0.0_ ;\-#,##0.0\ ">
                  <c:v>0.22600000000000001</c:v>
                </c:pt>
                <c:pt idx="19" formatCode="#,##0.0_ ;\-#,##0.0\ ">
                  <c:v>0.30299999999999999</c:v>
                </c:pt>
                <c:pt idx="20" formatCode="#,##0.0_ ;\-#,##0.0\ ">
                  <c:v>0.36699999999999999</c:v>
                </c:pt>
                <c:pt idx="21" formatCode="#,##0.0_ ;\-#,##0.0\ ">
                  <c:v>0.45200000000000001</c:v>
                </c:pt>
                <c:pt idx="22" formatCode="#,##0.0_ ;\-#,##0.0\ ">
                  <c:v>0.54300000000000004</c:v>
                </c:pt>
                <c:pt idx="23" formatCode="#,##0.0_ ;\-#,##0.0\ ">
                  <c:v>0.67600000000000005</c:v>
                </c:pt>
                <c:pt idx="24" formatCode="#,##0.0_ ;\-#,##0.0\ ">
                  <c:v>0.77600000000000002</c:v>
                </c:pt>
                <c:pt idx="25" formatCode="#,##0.0_ ;\-#,##0.0\ ">
                  <c:v>0.90100000000000002</c:v>
                </c:pt>
                <c:pt idx="26" formatCode="#,##0.0_ ;\-#,##0.0\ ">
                  <c:v>1.0129999999999999</c:v>
                </c:pt>
                <c:pt idx="27" formatCode="#,##0.0_ ;\-#,##0.0\ ">
                  <c:v>1.1299999999999999</c:v>
                </c:pt>
                <c:pt idx="28" formatCode="#,##0.0_ ;\-#,##0.0\ ">
                  <c:v>1.2589999999999999</c:v>
                </c:pt>
                <c:pt idx="29" formatCode="#,##0.0_ ;\-#,##0.0\ ">
                  <c:v>1.395</c:v>
                </c:pt>
                <c:pt idx="30" formatCode="#,##0.0_ ;\-#,##0.0\ ">
                  <c:v>1.538</c:v>
                </c:pt>
                <c:pt idx="31" formatCode="#,##0.0_ ;\-#,##0.0\ ">
                  <c:v>1.6870000000000001</c:v>
                </c:pt>
                <c:pt idx="32" formatCode="#,##0.0_ ;\-#,##0.0\ ">
                  <c:v>1.84</c:v>
                </c:pt>
                <c:pt idx="33" formatCode="#,##0.0_ ;\-#,##0.0\ ">
                  <c:v>1.972</c:v>
                </c:pt>
                <c:pt idx="34" formatCode="#,##0.0_ ;\-#,##0.0\ ">
                  <c:v>2.0630000000000002</c:v>
                </c:pt>
                <c:pt idx="35" formatCode="#,##0.0_ ;\-#,##0.0\ ">
                  <c:v>2.17</c:v>
                </c:pt>
                <c:pt idx="36" formatCode="#,##0.0_ ;\-#,##0.0\ ">
                  <c:v>2.258</c:v>
                </c:pt>
                <c:pt idx="37" formatCode="#,##0.0_ ;\-#,##0.0\ ">
                  <c:v>2.3420000000000001</c:v>
                </c:pt>
                <c:pt idx="38" formatCode="#,##0.0_ ;\-#,##0.0\ ">
                  <c:v>2.4380000000000002</c:v>
                </c:pt>
                <c:pt idx="39" formatCode="#,##0.0_ ;\-#,##0.0\ ">
                  <c:v>2.5350000000000001</c:v>
                </c:pt>
                <c:pt idx="40" formatCode="#,##0.0_ ;\-#,##0.0\ ">
                  <c:v>2.633</c:v>
                </c:pt>
                <c:pt idx="41" formatCode="#,##0.0_ ;\-#,##0.0\ ">
                  <c:v>2.7320000000000002</c:v>
                </c:pt>
                <c:pt idx="42" formatCode="#,##0.0_ ;\-#,##0.0\ ">
                  <c:v>2.9540000000000002</c:v>
                </c:pt>
                <c:pt idx="43" formatCode="#,##0.0_ ;\-#,##0.0\ ">
                  <c:v>3.097</c:v>
                </c:pt>
                <c:pt idx="44" formatCode="#,##0.0_ ;\-#,##0.0\ ">
                  <c:v>3.2829999999999999</c:v>
                </c:pt>
                <c:pt idx="45" formatCode="#,##0.0_ ;\-#,##0.0\ ">
                  <c:v>3.4740000000000002</c:v>
                </c:pt>
              </c:numCache>
            </c:numRef>
          </c:val>
          <c:smooth val="0"/>
          <c:extLst xmlns:c16r2="http://schemas.microsoft.com/office/drawing/2015/06/chart">
            <c:ext xmlns:c16="http://schemas.microsoft.com/office/drawing/2014/chart" uri="{C3380CC4-5D6E-409C-BE32-E72D297353CC}">
              <c16:uniqueId val="{00000002-94DE-4334-B6D0-77A2C8991B46}"/>
            </c:ext>
          </c:extLst>
        </c:ser>
        <c:ser>
          <c:idx val="0"/>
          <c:order val="3"/>
          <c:tx>
            <c:strRef>
              <c:f>'ED11'!$L$36</c:f>
              <c:strCache>
                <c:ptCount val="1"/>
                <c:pt idx="0">
                  <c:v>Steady Progression</c:v>
                </c:pt>
              </c:strCache>
            </c:strRef>
          </c:tx>
          <c:spPr>
            <a:ln>
              <a:solidFill>
                <a:srgbClr val="FFC222"/>
              </a:solidFill>
            </a:ln>
          </c:spPr>
          <c:marker>
            <c:symbol val="none"/>
          </c:marker>
          <c:cat>
            <c:numRef>
              <c:f>'ED11'!$M$32:$BF$32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'ED11'!$M$36:$BF$36</c:f>
              <c:numCache>
                <c:formatCode>_-* #,##0_-;\-* #,##0_-;_-* "-"??_-;_-@_-</c:formatCode>
                <c:ptCount val="46"/>
                <c:pt idx="12" formatCode="#,##0.0_ ;\-#,##0.0\ ">
                  <c:v>0</c:v>
                </c:pt>
                <c:pt idx="13" formatCode="#,##0.0_ ;\-#,##0.0\ ">
                  <c:v>2E-3</c:v>
                </c:pt>
                <c:pt idx="14" formatCode="#,##0.0_ ;\-#,##0.0\ ">
                  <c:v>4.0000000000000001E-3</c:v>
                </c:pt>
                <c:pt idx="15" formatCode="#,##0.0_ ;\-#,##0.0\ ">
                  <c:v>7.0000000000000001E-3</c:v>
                </c:pt>
                <c:pt idx="16" formatCode="#,##0.0_ ;\-#,##0.0\ ">
                  <c:v>8.9999999999999993E-3</c:v>
                </c:pt>
                <c:pt idx="17" formatCode="#,##0.0_ ;\-#,##0.0\ ">
                  <c:v>1.2E-2</c:v>
                </c:pt>
                <c:pt idx="18" formatCode="#,##0.0_ ;\-#,##0.0\ ">
                  <c:v>1.4E-2</c:v>
                </c:pt>
                <c:pt idx="19" formatCode="#,##0.0_ ;\-#,##0.0\ ">
                  <c:v>1.7000000000000001E-2</c:v>
                </c:pt>
                <c:pt idx="20" formatCode="#,##0.0_ ;\-#,##0.0\ ">
                  <c:v>2.7E-2</c:v>
                </c:pt>
                <c:pt idx="21" formatCode="#,##0.0_ ;\-#,##0.0\ ">
                  <c:v>0.03</c:v>
                </c:pt>
                <c:pt idx="22" formatCode="#,##0.0_ ;\-#,##0.0\ ">
                  <c:v>3.2000000000000001E-2</c:v>
                </c:pt>
                <c:pt idx="23" formatCode="#,##0.0_ ;\-#,##0.0\ ">
                  <c:v>3.5000000000000003E-2</c:v>
                </c:pt>
                <c:pt idx="24" formatCode="#,##0.0_ ;\-#,##0.0\ ">
                  <c:v>3.9E-2</c:v>
                </c:pt>
                <c:pt idx="25" formatCode="#,##0.0_ ;\-#,##0.0\ ">
                  <c:v>4.2000000000000003E-2</c:v>
                </c:pt>
                <c:pt idx="26" formatCode="#,##0.0_ ;\-#,##0.0\ ">
                  <c:v>4.5999999999999999E-2</c:v>
                </c:pt>
                <c:pt idx="27" formatCode="#,##0.0_ ;\-#,##0.0\ ">
                  <c:v>4.9000000000000002E-2</c:v>
                </c:pt>
                <c:pt idx="28" formatCode="#,##0.0_ ;\-#,##0.0\ ">
                  <c:v>5.2999999999999999E-2</c:v>
                </c:pt>
                <c:pt idx="29" formatCode="#,##0.0_ ;\-#,##0.0\ ">
                  <c:v>5.6000000000000001E-2</c:v>
                </c:pt>
                <c:pt idx="30" formatCode="#,##0.0_ ;\-#,##0.0\ ">
                  <c:v>0.06</c:v>
                </c:pt>
                <c:pt idx="31" formatCode="#,##0.0_ ;\-#,##0.0\ ">
                  <c:v>6.3E-2</c:v>
                </c:pt>
                <c:pt idx="32" formatCode="#,##0.0_ ;\-#,##0.0\ ">
                  <c:v>6.7000000000000004E-2</c:v>
                </c:pt>
                <c:pt idx="33" formatCode="#,##0.0_ ;\-#,##0.0\ ">
                  <c:v>6.9000000000000006E-2</c:v>
                </c:pt>
                <c:pt idx="34" formatCode="#,##0.0_ ;\-#,##0.0\ ">
                  <c:v>7.1999999999999995E-2</c:v>
                </c:pt>
                <c:pt idx="35" formatCode="#,##0.0_ ;\-#,##0.0\ ">
                  <c:v>7.3999999999999996E-2</c:v>
                </c:pt>
                <c:pt idx="36" formatCode="#,##0.0_ ;\-#,##0.0\ ">
                  <c:v>7.5999999999999998E-2</c:v>
                </c:pt>
                <c:pt idx="37" formatCode="#,##0.0_ ;\-#,##0.0\ ">
                  <c:v>7.9000000000000001E-2</c:v>
                </c:pt>
                <c:pt idx="38" formatCode="#,##0.0_ ;\-#,##0.0\ ">
                  <c:v>8.1000000000000003E-2</c:v>
                </c:pt>
                <c:pt idx="39" formatCode="#,##0.0_ ;\-#,##0.0\ ">
                  <c:v>8.4000000000000005E-2</c:v>
                </c:pt>
                <c:pt idx="40" formatCode="#,##0.0_ ;\-#,##0.0\ ">
                  <c:v>0.1</c:v>
                </c:pt>
                <c:pt idx="41" formatCode="#,##0.0_ ;\-#,##0.0\ ">
                  <c:v>0.10299999999999999</c:v>
                </c:pt>
                <c:pt idx="42" formatCode="#,##0.0_ ;\-#,##0.0\ ">
                  <c:v>0.106</c:v>
                </c:pt>
                <c:pt idx="43" formatCode="#,##0.0_ ;\-#,##0.0\ ">
                  <c:v>0.11</c:v>
                </c:pt>
                <c:pt idx="44" formatCode="#,##0.0_ ;\-#,##0.0\ ">
                  <c:v>0.114</c:v>
                </c:pt>
                <c:pt idx="45" formatCode="#,##0.0_ ;\-#,##0.0\ ">
                  <c:v>0.11700000000000001</c:v>
                </c:pt>
              </c:numCache>
            </c:numRef>
          </c:val>
          <c:smooth val="0"/>
          <c:extLst xmlns:c16r2="http://schemas.microsoft.com/office/drawing/2015/06/chart">
            <c:ext xmlns:c16="http://schemas.microsoft.com/office/drawing/2014/chart" uri="{C3380CC4-5D6E-409C-BE32-E72D297353CC}">
              <c16:uniqueId val="{00000003-94DE-4334-B6D0-77A2C8991B46}"/>
            </c:ext>
          </c:extLst>
        </c:ser>
        <c:ser>
          <c:idx val="1"/>
          <c:order val="4"/>
          <c:tx>
            <c:strRef>
              <c:f>'ED11'!$L$37</c:f>
              <c:strCache>
                <c:ptCount val="1"/>
                <c:pt idx="0">
                  <c:v>Consumer Evolution</c:v>
                </c:pt>
              </c:strCache>
            </c:strRef>
          </c:tx>
          <c:spPr>
            <a:ln>
              <a:solidFill>
                <a:srgbClr val="1D1160"/>
              </a:solidFill>
            </a:ln>
          </c:spPr>
          <c:marker>
            <c:symbol val="none"/>
          </c:marker>
          <c:cat>
            <c:numRef>
              <c:f>'ED11'!$M$32:$BF$32</c:f>
              <c:numCache>
                <c:formatCode>yyyy</c:formatCode>
                <c:ptCount val="46"/>
                <c:pt idx="0">
                  <c:v>38353</c:v>
                </c:pt>
                <c:pt idx="1">
                  <c:v>38718</c:v>
                </c:pt>
                <c:pt idx="2">
                  <c:v>39083</c:v>
                </c:pt>
                <c:pt idx="3">
                  <c:v>39448</c:v>
                </c:pt>
                <c:pt idx="4">
                  <c:v>39814</c:v>
                </c:pt>
                <c:pt idx="5">
                  <c:v>40179</c:v>
                </c:pt>
                <c:pt idx="6">
                  <c:v>40544</c:v>
                </c:pt>
                <c:pt idx="7">
                  <c:v>40909</c:v>
                </c:pt>
                <c:pt idx="8">
                  <c:v>41275</c:v>
                </c:pt>
                <c:pt idx="9">
                  <c:v>41640</c:v>
                </c:pt>
                <c:pt idx="10">
                  <c:v>42005</c:v>
                </c:pt>
                <c:pt idx="11">
                  <c:v>42370</c:v>
                </c:pt>
                <c:pt idx="12">
                  <c:v>42736</c:v>
                </c:pt>
                <c:pt idx="13">
                  <c:v>43101</c:v>
                </c:pt>
                <c:pt idx="14">
                  <c:v>43466</c:v>
                </c:pt>
                <c:pt idx="15">
                  <c:v>43831</c:v>
                </c:pt>
                <c:pt idx="16">
                  <c:v>44197</c:v>
                </c:pt>
                <c:pt idx="17">
                  <c:v>44562</c:v>
                </c:pt>
                <c:pt idx="18">
                  <c:v>44927</c:v>
                </c:pt>
                <c:pt idx="19">
                  <c:v>45292</c:v>
                </c:pt>
                <c:pt idx="20">
                  <c:v>45658</c:v>
                </c:pt>
                <c:pt idx="21">
                  <c:v>46023</c:v>
                </c:pt>
                <c:pt idx="22">
                  <c:v>46388</c:v>
                </c:pt>
                <c:pt idx="23">
                  <c:v>46753</c:v>
                </c:pt>
                <c:pt idx="24">
                  <c:v>47119</c:v>
                </c:pt>
                <c:pt idx="25">
                  <c:v>47484</c:v>
                </c:pt>
                <c:pt idx="26">
                  <c:v>47849</c:v>
                </c:pt>
                <c:pt idx="27">
                  <c:v>48214</c:v>
                </c:pt>
                <c:pt idx="28">
                  <c:v>48580</c:v>
                </c:pt>
                <c:pt idx="29">
                  <c:v>48945</c:v>
                </c:pt>
                <c:pt idx="30">
                  <c:v>49310</c:v>
                </c:pt>
                <c:pt idx="31">
                  <c:v>49675</c:v>
                </c:pt>
                <c:pt idx="32">
                  <c:v>50041</c:v>
                </c:pt>
                <c:pt idx="33">
                  <c:v>50406</c:v>
                </c:pt>
                <c:pt idx="34">
                  <c:v>50771</c:v>
                </c:pt>
                <c:pt idx="35">
                  <c:v>51136</c:v>
                </c:pt>
                <c:pt idx="36">
                  <c:v>51502</c:v>
                </c:pt>
                <c:pt idx="37">
                  <c:v>51867</c:v>
                </c:pt>
                <c:pt idx="38">
                  <c:v>52232</c:v>
                </c:pt>
                <c:pt idx="39">
                  <c:v>52597</c:v>
                </c:pt>
                <c:pt idx="40">
                  <c:v>52963</c:v>
                </c:pt>
                <c:pt idx="41">
                  <c:v>53328</c:v>
                </c:pt>
                <c:pt idx="42">
                  <c:v>53693</c:v>
                </c:pt>
                <c:pt idx="43">
                  <c:v>54058</c:v>
                </c:pt>
                <c:pt idx="44">
                  <c:v>54424</c:v>
                </c:pt>
                <c:pt idx="45">
                  <c:v>54789</c:v>
                </c:pt>
              </c:numCache>
            </c:numRef>
          </c:cat>
          <c:val>
            <c:numRef>
              <c:f>'ED11'!$M$37:$BF$37</c:f>
              <c:numCache>
                <c:formatCode>_-* #,##0_-;\-* #,##0_-;_-* "-"??_-;_-@_-</c:formatCode>
                <c:ptCount val="46"/>
                <c:pt idx="12" formatCode="#,##0.0_ ;\-#,##0.0\ ">
                  <c:v>0</c:v>
                </c:pt>
                <c:pt idx="13" formatCode="#,##0.0_ ;\-#,##0.0\ ">
                  <c:v>0</c:v>
                </c:pt>
                <c:pt idx="14" formatCode="#,##0.0_ ;\-#,##0.0\ ">
                  <c:v>2E-3</c:v>
                </c:pt>
                <c:pt idx="15" formatCode="#,##0.0_ ;\-#,##0.0\ ">
                  <c:v>3.0000000000000001E-3</c:v>
                </c:pt>
                <c:pt idx="16" formatCode="#,##0.0_ ;\-#,##0.0\ ">
                  <c:v>4.0000000000000001E-3</c:v>
                </c:pt>
                <c:pt idx="17" formatCode="#,##0.0_ ;\-#,##0.0\ ">
                  <c:v>6.0000000000000001E-3</c:v>
                </c:pt>
                <c:pt idx="18" formatCode="#,##0.0_ ;\-#,##0.0\ ">
                  <c:v>7.0000000000000001E-3</c:v>
                </c:pt>
                <c:pt idx="19" formatCode="#,##0.0_ ;\-#,##0.0\ ">
                  <c:v>8.0000000000000002E-3</c:v>
                </c:pt>
                <c:pt idx="20" formatCode="#,##0.0_ ;\-#,##0.0\ ">
                  <c:v>8.9999999999999993E-3</c:v>
                </c:pt>
                <c:pt idx="21" formatCode="#,##0.0_ ;\-#,##0.0\ ">
                  <c:v>0.01</c:v>
                </c:pt>
                <c:pt idx="22" formatCode="#,##0.0_ ;\-#,##0.0\ ">
                  <c:v>1.0999999999999999E-2</c:v>
                </c:pt>
                <c:pt idx="23" formatCode="#,##0.0_ ;\-#,##0.0\ ">
                  <c:v>1.2E-2</c:v>
                </c:pt>
                <c:pt idx="24" formatCode="#,##0.0_ ;\-#,##0.0\ ">
                  <c:v>1.2999999999999999E-2</c:v>
                </c:pt>
                <c:pt idx="25" formatCode="#,##0.0_ ;\-#,##0.0\ ">
                  <c:v>1.4999999999999999E-2</c:v>
                </c:pt>
                <c:pt idx="26" formatCode="#,##0.0_ ;\-#,##0.0\ ">
                  <c:v>1.6E-2</c:v>
                </c:pt>
                <c:pt idx="27" formatCode="#,##0.0_ ;\-#,##0.0\ ">
                  <c:v>1.7000000000000001E-2</c:v>
                </c:pt>
                <c:pt idx="28" formatCode="#,##0.0_ ;\-#,##0.0\ ">
                  <c:v>1.7999999999999999E-2</c:v>
                </c:pt>
                <c:pt idx="29" formatCode="#,##0.0_ ;\-#,##0.0\ ">
                  <c:v>1.9E-2</c:v>
                </c:pt>
                <c:pt idx="30" formatCode="#,##0.0_ ;\-#,##0.0\ ">
                  <c:v>2.1000000000000001E-2</c:v>
                </c:pt>
                <c:pt idx="31" formatCode="#,##0.0_ ;\-#,##0.0\ ">
                  <c:v>2.1999999999999999E-2</c:v>
                </c:pt>
                <c:pt idx="32" formatCode="#,##0.0_ ;\-#,##0.0\ ">
                  <c:v>2.3E-2</c:v>
                </c:pt>
                <c:pt idx="33" formatCode="#,##0.0_ ;\-#,##0.0\ ">
                  <c:v>2.4E-2</c:v>
                </c:pt>
                <c:pt idx="34" formatCode="#,##0.0_ ;\-#,##0.0\ ">
                  <c:v>2.5000000000000001E-2</c:v>
                </c:pt>
                <c:pt idx="35" formatCode="#,##0.0_ ;\-#,##0.0\ ">
                  <c:v>2.5000000000000001E-2</c:v>
                </c:pt>
                <c:pt idx="36" formatCode="#,##0.0_ ;\-#,##0.0\ ">
                  <c:v>2.5999999999999999E-2</c:v>
                </c:pt>
                <c:pt idx="37" formatCode="#,##0.0_ ;\-#,##0.0\ ">
                  <c:v>2.7E-2</c:v>
                </c:pt>
                <c:pt idx="38" formatCode="#,##0.0_ ;\-#,##0.0\ ">
                  <c:v>2.8000000000000001E-2</c:v>
                </c:pt>
                <c:pt idx="39" formatCode="#,##0.0_ ;\-#,##0.0\ ">
                  <c:v>2.9000000000000001E-2</c:v>
                </c:pt>
                <c:pt idx="40" formatCode="#,##0.0_ ;\-#,##0.0\ ">
                  <c:v>2.9000000000000001E-2</c:v>
                </c:pt>
                <c:pt idx="41" formatCode="#,##0.0_ ;\-#,##0.0\ ">
                  <c:v>0.03</c:v>
                </c:pt>
                <c:pt idx="42" formatCode="#,##0.0_ ;\-#,##0.0\ ">
                  <c:v>3.1E-2</c:v>
                </c:pt>
                <c:pt idx="43" formatCode="#,##0.0_ ;\-#,##0.0\ ">
                  <c:v>3.2000000000000001E-2</c:v>
                </c:pt>
                <c:pt idx="44" formatCode="#,##0.0_ ;\-#,##0.0\ ">
                  <c:v>3.3000000000000002E-2</c:v>
                </c:pt>
                <c:pt idx="45" formatCode="#,##0.0_ ;\-#,##0.0\ ">
                  <c:v>3.4000000000000002E-2</c:v>
                </c:pt>
              </c:numCache>
            </c:numRef>
          </c:val>
          <c:smooth val="0"/>
          <c:extLst xmlns:c16r2="http://schemas.microsoft.com/office/drawing/2015/06/chart">
            <c:ext xmlns:c16="http://schemas.microsoft.com/office/drawing/2014/chart" uri="{C3380CC4-5D6E-409C-BE32-E72D297353CC}">
              <c16:uniqueId val="{00000004-94DE-4334-B6D0-77A2C8991B46}"/>
            </c:ext>
          </c:extLst>
        </c:ser>
        <c:dLbls>
          <c:showLegendKey val="0"/>
          <c:showVal val="0"/>
          <c:showCatName val="0"/>
          <c:showSerName val="0"/>
          <c:showPercent val="0"/>
          <c:showBubbleSize val="0"/>
        </c:dLbls>
        <c:marker val="1"/>
        <c:smooth val="0"/>
        <c:axId val="161293440"/>
        <c:axId val="161294976"/>
      </c:lineChart>
      <c:dateAx>
        <c:axId val="161293440"/>
        <c:scaling>
          <c:orientation val="minMax"/>
        </c:scaling>
        <c:delete val="0"/>
        <c:axPos val="b"/>
        <c:numFmt formatCode="yyyy" sourceLinked="1"/>
        <c:majorTickMark val="out"/>
        <c:minorTickMark val="out"/>
        <c:tickLblPos val="nextTo"/>
        <c:txPr>
          <a:bodyPr rot="0" vert="horz"/>
          <a:lstStyle/>
          <a:p>
            <a:pPr>
              <a:defRPr/>
            </a:pPr>
            <a:endParaRPr lang="en-US"/>
          </a:p>
        </c:txPr>
        <c:crossAx val="161294976"/>
        <c:crosses val="autoZero"/>
        <c:auto val="1"/>
        <c:lblOffset val="100"/>
        <c:baseTimeUnit val="years"/>
        <c:majorUnit val="5"/>
        <c:minorUnit val="5"/>
        <c:minorTimeUnit val="years"/>
      </c:dateAx>
      <c:valAx>
        <c:axId val="161294976"/>
        <c:scaling>
          <c:orientation val="minMax"/>
          <c:max val="5"/>
        </c:scaling>
        <c:delete val="0"/>
        <c:axPos val="l"/>
        <c:majorGridlines>
          <c:spPr>
            <a:ln>
              <a:solidFill>
                <a:sysClr val="window" lastClr="FFFFFF">
                  <a:lumMod val="75000"/>
                </a:sysClr>
              </a:solidFill>
            </a:ln>
          </c:spPr>
        </c:majorGridlines>
        <c:title>
          <c:tx>
            <c:strRef>
              <c:f>'ED11'!$L$31</c:f>
              <c:strCache>
                <c:ptCount val="1"/>
                <c:pt idx="0">
                  <c:v>Additional demand from district heat (TWh)</c:v>
                </c:pt>
              </c:strCache>
            </c:strRef>
          </c:tx>
          <c:layout>
            <c:manualLayout>
              <c:xMode val="edge"/>
              <c:yMode val="edge"/>
              <c:x val="6.9745296718381174E-3"/>
              <c:y val="0.19125841088045811"/>
            </c:manualLayout>
          </c:layout>
          <c:overlay val="0"/>
          <c:txPr>
            <a:bodyPr rot="-5400000" vert="horz"/>
            <a:lstStyle/>
            <a:p>
              <a:pPr>
                <a:defRPr/>
              </a:pPr>
              <a:endParaRPr lang="en-US"/>
            </a:p>
          </c:txPr>
        </c:title>
        <c:numFmt formatCode="0" sourceLinked="0"/>
        <c:majorTickMark val="out"/>
        <c:minorTickMark val="none"/>
        <c:tickLblPos val="nextTo"/>
        <c:crossAx val="161293440"/>
        <c:crosses val="autoZero"/>
        <c:crossBetween val="between"/>
        <c:majorUnit val="1"/>
      </c:valAx>
    </c:plotArea>
    <c:legend>
      <c:legendPos val="b"/>
      <c:overlay val="0"/>
    </c:legend>
    <c:plotVisOnly val="1"/>
    <c:dispBlanksAs val="gap"/>
    <c:showDLblsOverMax val="0"/>
  </c:chart>
  <c:spPr>
    <a:ln>
      <a:noFill/>
    </a:ln>
  </c:spPr>
  <c:txPr>
    <a:bodyPr/>
    <a:lstStyle/>
    <a:p>
      <a:pPr>
        <a:defRPr sz="105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8"/>
          <c:order val="0"/>
          <c:tx>
            <c:strRef>
              <c:f>'RT1'!$Y$33</c:f>
              <c:strCache>
                <c:ptCount val="1"/>
                <c:pt idx="0">
                  <c:v>Petrol/Diesel</c:v>
                </c:pt>
              </c:strCache>
            </c:strRef>
          </c:tx>
          <c:spPr>
            <a:solidFill>
              <a:schemeClr val="bg1">
                <a:lumMod val="75000"/>
              </a:schemeClr>
            </a:solidFill>
            <a:ln>
              <a:solidFill>
                <a:schemeClr val="bg1">
                  <a:lumMod val="75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'RT1'!$Z$33:$BI$33</c:f>
              <c:numCache>
                <c:formatCode>_(* #,##0.00_);_(* \(#,##0.00\);_(* "-"??_);_(@_)</c:formatCode>
                <c:ptCount val="36"/>
                <c:pt idx="0">
                  <c:v>383.37151984627803</c:v>
                </c:pt>
                <c:pt idx="1">
                  <c:v>383.37151984627803</c:v>
                </c:pt>
                <c:pt idx="2">
                  <c:v>385.19123721108048</c:v>
                </c:pt>
                <c:pt idx="3">
                  <c:v>380.56395950291085</c:v>
                </c:pt>
                <c:pt idx="4">
                  <c:v>374.13832495751558</c:v>
                </c:pt>
                <c:pt idx="5">
                  <c:v>365.34703324137331</c:v>
                </c:pt>
                <c:pt idx="6">
                  <c:v>357.41130440273264</c:v>
                </c:pt>
                <c:pt idx="7">
                  <c:v>349.23327584503289</c:v>
                </c:pt>
                <c:pt idx="8">
                  <c:v>340.6023373172726</c:v>
                </c:pt>
                <c:pt idx="9">
                  <c:v>332.26782282238008</c:v>
                </c:pt>
                <c:pt idx="10">
                  <c:v>323.54349984562839</c:v>
                </c:pt>
                <c:pt idx="11">
                  <c:v>313.66896525256618</c:v>
                </c:pt>
                <c:pt idx="12">
                  <c:v>303.69331227532115</c:v>
                </c:pt>
                <c:pt idx="13">
                  <c:v>292.61992634284098</c:v>
                </c:pt>
                <c:pt idx="14">
                  <c:v>279.64862662619078</c:v>
                </c:pt>
                <c:pt idx="15">
                  <c:v>265.58311314680219</c:v>
                </c:pt>
                <c:pt idx="16">
                  <c:v>249.69927793185482</c:v>
                </c:pt>
                <c:pt idx="17">
                  <c:v>231.64580133392917</c:v>
                </c:pt>
                <c:pt idx="18">
                  <c:v>212.58049169416802</c:v>
                </c:pt>
                <c:pt idx="19">
                  <c:v>192.57567169725417</c:v>
                </c:pt>
                <c:pt idx="20">
                  <c:v>172.20666108658958</c:v>
                </c:pt>
                <c:pt idx="21">
                  <c:v>152.54444662133008</c:v>
                </c:pt>
                <c:pt idx="22">
                  <c:v>133.9549860526453</c:v>
                </c:pt>
                <c:pt idx="23">
                  <c:v>116.47168368531351</c:v>
                </c:pt>
                <c:pt idx="24">
                  <c:v>98.9320759339586</c:v>
                </c:pt>
                <c:pt idx="25">
                  <c:v>89.290924076790375</c:v>
                </c:pt>
                <c:pt idx="26">
                  <c:v>78.45003900838627</c:v>
                </c:pt>
                <c:pt idx="27">
                  <c:v>66.370798337549701</c:v>
                </c:pt>
                <c:pt idx="28">
                  <c:v>53.28764761124657</c:v>
                </c:pt>
                <c:pt idx="29">
                  <c:v>40.147766962140679</c:v>
                </c:pt>
                <c:pt idx="30">
                  <c:v>30.881105039752111</c:v>
                </c:pt>
                <c:pt idx="31">
                  <c:v>24.949181297314571</c:v>
                </c:pt>
                <c:pt idx="32">
                  <c:v>19.007317054158126</c:v>
                </c:pt>
                <c:pt idx="33">
                  <c:v>14.71060859376421</c:v>
                </c:pt>
                <c:pt idx="34">
                  <c:v>13.975521952403286</c:v>
                </c:pt>
                <c:pt idx="35">
                  <c:v>11.429858681541702</c:v>
                </c:pt>
              </c:numCache>
            </c:numRef>
          </c:val>
          <c:extLst xmlns:c16r2="http://schemas.microsoft.com/office/drawing/2015/06/chart">
            <c:ext xmlns:c16="http://schemas.microsoft.com/office/drawing/2014/chart" uri="{C3380CC4-5D6E-409C-BE32-E72D297353CC}">
              <c16:uniqueId val="{00000000-DA7F-4EEB-9249-5BF60B23F8E4}"/>
            </c:ext>
          </c:extLst>
        </c:ser>
        <c:ser>
          <c:idx val="14"/>
          <c:order val="1"/>
          <c:tx>
            <c:strRef>
              <c:f>'RT1'!$Y$27</c:f>
              <c:strCache>
                <c:ptCount val="1"/>
                <c:pt idx="0">
                  <c:v>Natural Gas</c:v>
                </c:pt>
              </c:strCache>
            </c:strRef>
          </c:tx>
          <c:spPr>
            <a:solidFill>
              <a:schemeClr val="tx2">
                <a:lumMod val="60000"/>
                <a:lumOff val="40000"/>
              </a:schemeClr>
            </a:solidFill>
            <a:ln>
              <a:solidFill>
                <a:schemeClr val="tx2">
                  <a:lumMod val="60000"/>
                  <a:lumOff val="40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'RT1'!$Z$27:$BI$27</c:f>
              <c:numCache>
                <c:formatCode>_(* #,##0.00_);_(* \(#,##0.00\);_(* "-"??_);_(@_)</c:formatCode>
                <c:ptCount val="36"/>
                <c:pt idx="1">
                  <c:v>4.5880931523792329E-2</c:v>
                </c:pt>
                <c:pt idx="2">
                  <c:v>0.22100171602667387</c:v>
                </c:pt>
                <c:pt idx="3">
                  <c:v>0.40516936395288078</c:v>
                </c:pt>
                <c:pt idx="4">
                  <c:v>0.76647121914848249</c:v>
                </c:pt>
                <c:pt idx="5">
                  <c:v>1.1481915636979794</c:v>
                </c:pt>
                <c:pt idx="6">
                  <c:v>1.5521626440086824</c:v>
                </c:pt>
                <c:pt idx="7">
                  <c:v>1.9924590842862917</c:v>
                </c:pt>
                <c:pt idx="8">
                  <c:v>2.4610349363568296</c:v>
                </c:pt>
                <c:pt idx="9">
                  <c:v>2.9722012604039434</c:v>
                </c:pt>
                <c:pt idx="10">
                  <c:v>3.5200044165804707</c:v>
                </c:pt>
                <c:pt idx="11">
                  <c:v>4.1093185970486621</c:v>
                </c:pt>
                <c:pt idx="12">
                  <c:v>4.7467083964475441</c:v>
                </c:pt>
                <c:pt idx="13">
                  <c:v>5.4510990052035107</c:v>
                </c:pt>
                <c:pt idx="14">
                  <c:v>6.2206702105829876</c:v>
                </c:pt>
                <c:pt idx="15">
                  <c:v>7.0673060636040734</c:v>
                </c:pt>
                <c:pt idx="16">
                  <c:v>8.002232585172246</c:v>
                </c:pt>
                <c:pt idx="17">
                  <c:v>9.0543243029634155</c:v>
                </c:pt>
                <c:pt idx="18">
                  <c:v>10.222832797318029</c:v>
                </c:pt>
                <c:pt idx="19">
                  <c:v>11.51728187369401</c:v>
                </c:pt>
                <c:pt idx="20">
                  <c:v>12.959028154886743</c:v>
                </c:pt>
                <c:pt idx="21">
                  <c:v>14.534312029244632</c:v>
                </c:pt>
                <c:pt idx="22">
                  <c:v>16.230347148485755</c:v>
                </c:pt>
                <c:pt idx="23">
                  <c:v>18.015102582284857</c:v>
                </c:pt>
                <c:pt idx="24">
                  <c:v>19.839899499811455</c:v>
                </c:pt>
                <c:pt idx="25">
                  <c:v>21.746107478692004</c:v>
                </c:pt>
                <c:pt idx="26">
                  <c:v>23.595779465397598</c:v>
                </c:pt>
                <c:pt idx="27">
                  <c:v>25.326973471203011</c:v>
                </c:pt>
                <c:pt idx="28">
                  <c:v>26.694782422240884</c:v>
                </c:pt>
                <c:pt idx="29">
                  <c:v>26.89184373235836</c:v>
                </c:pt>
                <c:pt idx="30">
                  <c:v>26.130192671070045</c:v>
                </c:pt>
                <c:pt idx="31">
                  <c:v>24.620897977199689</c:v>
                </c:pt>
                <c:pt idx="32">
                  <c:v>23.135902225136881</c:v>
                </c:pt>
                <c:pt idx="33">
                  <c:v>21.743020191471615</c:v>
                </c:pt>
                <c:pt idx="34">
                  <c:v>20.494259529769778</c:v>
                </c:pt>
                <c:pt idx="35">
                  <c:v>19.397132973500405</c:v>
                </c:pt>
              </c:numCache>
            </c:numRef>
          </c:val>
          <c:extLst xmlns:c16r2="http://schemas.microsoft.com/office/drawing/2015/06/chart">
            <c:ext xmlns:c16="http://schemas.microsoft.com/office/drawing/2014/chart" uri="{C3380CC4-5D6E-409C-BE32-E72D297353CC}">
              <c16:uniqueId val="{00000001-DA7F-4EEB-9249-5BF60B23F8E4}"/>
            </c:ext>
          </c:extLst>
        </c:ser>
        <c:ser>
          <c:idx val="6"/>
          <c:order val="2"/>
          <c:tx>
            <c:strRef>
              <c:f>'RT1'!$Y$15</c:f>
              <c:strCache>
                <c:ptCount val="1"/>
                <c:pt idx="0">
                  <c:v>Electricity</c:v>
                </c:pt>
              </c:strCache>
            </c:strRef>
          </c:tx>
          <c:spPr>
            <a:solidFill>
              <a:schemeClr val="accent3"/>
            </a:solidFill>
            <a:ln>
              <a:solidFill>
                <a:schemeClr val="accent3"/>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'RT1'!$Z$15:$BI$15</c:f>
              <c:numCache>
                <c:formatCode>_(* #,##0.00_);_(* \(#,##0.00\);_(* "-"??_);_(@_)</c:formatCode>
                <c:ptCount val="36"/>
                <c:pt idx="1">
                  <c:v>0.1350367828604454</c:v>
                </c:pt>
                <c:pt idx="2">
                  <c:v>0.24941753494463692</c:v>
                </c:pt>
                <c:pt idx="3">
                  <c:v>0.38446771860802625</c:v>
                </c:pt>
                <c:pt idx="4">
                  <c:v>0.87056259336208031</c:v>
                </c:pt>
                <c:pt idx="5">
                  <c:v>1.4004083802031633</c:v>
                </c:pt>
                <c:pt idx="6">
                  <c:v>2.0271500245962693</c:v>
                </c:pt>
                <c:pt idx="7">
                  <c:v>2.7529937948396919</c:v>
                </c:pt>
                <c:pt idx="8">
                  <c:v>3.6597915200697768</c:v>
                </c:pt>
                <c:pt idx="9">
                  <c:v>4.7640955798863232</c:v>
                </c:pt>
                <c:pt idx="10">
                  <c:v>6.1289158788340767</c:v>
                </c:pt>
                <c:pt idx="11">
                  <c:v>7.8365137678413008</c:v>
                </c:pt>
                <c:pt idx="12">
                  <c:v>9.9393876125769811</c:v>
                </c:pt>
                <c:pt idx="13">
                  <c:v>12.525850011600197</c:v>
                </c:pt>
                <c:pt idx="14">
                  <c:v>15.646027395662898</c:v>
                </c:pt>
                <c:pt idx="15">
                  <c:v>19.337935751596714</c:v>
                </c:pt>
                <c:pt idx="16">
                  <c:v>23.676443356146308</c:v>
                </c:pt>
                <c:pt idx="17">
                  <c:v>28.601809733538957</c:v>
                </c:pt>
                <c:pt idx="18">
                  <c:v>33.9867088794648</c:v>
                </c:pt>
                <c:pt idx="19">
                  <c:v>39.646668592128577</c:v>
                </c:pt>
                <c:pt idx="20">
                  <c:v>45.313619575385559</c:v>
                </c:pt>
                <c:pt idx="21">
                  <c:v>50.782449004539082</c:v>
                </c:pt>
                <c:pt idx="22">
                  <c:v>55.840809414954919</c:v>
                </c:pt>
                <c:pt idx="23">
                  <c:v>60.464529012316724</c:v>
                </c:pt>
                <c:pt idx="24">
                  <c:v>65.088226147095881</c:v>
                </c:pt>
                <c:pt idx="25">
                  <c:v>66.936734842558565</c:v>
                </c:pt>
                <c:pt idx="26">
                  <c:v>69.064489212802414</c:v>
                </c:pt>
                <c:pt idx="27">
                  <c:v>71.475670939341612</c:v>
                </c:pt>
                <c:pt idx="28">
                  <c:v>74.120161347807226</c:v>
                </c:pt>
                <c:pt idx="29">
                  <c:v>76.82734927523353</c:v>
                </c:pt>
                <c:pt idx="30">
                  <c:v>79.461048725271837</c:v>
                </c:pt>
                <c:pt idx="31">
                  <c:v>82.017409487490895</c:v>
                </c:pt>
                <c:pt idx="32">
                  <c:v>84.675756494878257</c:v>
                </c:pt>
                <c:pt idx="33">
                  <c:v>86.59091291228151</c:v>
                </c:pt>
                <c:pt idx="34">
                  <c:v>87.203191886841736</c:v>
                </c:pt>
                <c:pt idx="35">
                  <c:v>88.164872987054636</c:v>
                </c:pt>
              </c:numCache>
            </c:numRef>
          </c:val>
          <c:extLst xmlns:c16r2="http://schemas.microsoft.com/office/drawing/2015/06/chart">
            <c:ext xmlns:c16="http://schemas.microsoft.com/office/drawing/2014/chart" uri="{C3380CC4-5D6E-409C-BE32-E72D297353CC}">
              <c16:uniqueId val="{00000002-DA7F-4EEB-9249-5BF60B23F8E4}"/>
            </c:ext>
          </c:extLst>
        </c:ser>
        <c:ser>
          <c:idx val="10"/>
          <c:order val="3"/>
          <c:tx>
            <c:strRef>
              <c:f>'RT1'!$Y$21</c:f>
              <c:strCache>
                <c:ptCount val="1"/>
                <c:pt idx="0">
                  <c:v>Hydrogen</c:v>
                </c:pt>
              </c:strCache>
            </c:strRef>
          </c:tx>
          <c:spPr>
            <a:solidFill>
              <a:schemeClr val="accent2"/>
            </a:solidFill>
            <a:ln>
              <a:solidFill>
                <a:schemeClr val="accent2"/>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'RT1'!$Z$21:$BI$21</c:f>
              <c:numCache>
                <c:formatCode>_(* #,##0.00_);_(* \(#,##0.00\);_(* "-"??_);_(@_)</c:formatCode>
                <c:ptCount val="36"/>
                <c:pt idx="1">
                  <c:v>1.3263097316997161E-3</c:v>
                </c:pt>
                <c:pt idx="2">
                  <c:v>6.3836480828666237E-3</c:v>
                </c:pt>
                <c:pt idx="3">
                  <c:v>1.1970899916295717E-2</c:v>
                </c:pt>
                <c:pt idx="4">
                  <c:v>2.1055468636875335E-2</c:v>
                </c:pt>
                <c:pt idx="5">
                  <c:v>3.3063732023116785E-2</c:v>
                </c:pt>
                <c:pt idx="6">
                  <c:v>4.8766222560423983E-2</c:v>
                </c:pt>
                <c:pt idx="7">
                  <c:v>6.9278335857857198E-2</c:v>
                </c:pt>
                <c:pt idx="8">
                  <c:v>9.5985429413480428E-2</c:v>
                </c:pt>
                <c:pt idx="9">
                  <c:v>0.13076670987298378</c:v>
                </c:pt>
                <c:pt idx="10">
                  <c:v>0.17593855794479185</c:v>
                </c:pt>
                <c:pt idx="11">
                  <c:v>0.23464995590083493</c:v>
                </c:pt>
                <c:pt idx="12">
                  <c:v>0.31085469064730442</c:v>
                </c:pt>
                <c:pt idx="13">
                  <c:v>0.40978134216468282</c:v>
                </c:pt>
                <c:pt idx="14">
                  <c:v>0.53815896962416199</c:v>
                </c:pt>
                <c:pt idx="15">
                  <c:v>0.70463506648171981</c:v>
                </c:pt>
                <c:pt idx="16">
                  <c:v>0.92012467058544845</c:v>
                </c:pt>
                <c:pt idx="17">
                  <c:v>1.1987901115908461</c:v>
                </c:pt>
                <c:pt idx="18">
                  <c:v>1.5585529268055383</c:v>
                </c:pt>
                <c:pt idx="19">
                  <c:v>2.0219793668892252</c:v>
                </c:pt>
                <c:pt idx="20">
                  <c:v>2.6173372740608656</c:v>
                </c:pt>
                <c:pt idx="21">
                  <c:v>3.3794425018636289</c:v>
                </c:pt>
                <c:pt idx="22">
                  <c:v>4.350320969070844</c:v>
                </c:pt>
                <c:pt idx="23">
                  <c:v>5.5797669554488634</c:v>
                </c:pt>
                <c:pt idx="24">
                  <c:v>7.1246625219875863</c:v>
                </c:pt>
                <c:pt idx="25">
                  <c:v>9.0470323135387556</c:v>
                </c:pt>
                <c:pt idx="26">
                  <c:v>11.409805656320291</c:v>
                </c:pt>
                <c:pt idx="27">
                  <c:v>14.269896414703743</c:v>
                </c:pt>
                <c:pt idx="28">
                  <c:v>17.658211706094413</c:v>
                </c:pt>
                <c:pt idx="29">
                  <c:v>21.53402022346496</c:v>
                </c:pt>
                <c:pt idx="30">
                  <c:v>24.574960146353394</c:v>
                </c:pt>
                <c:pt idx="31">
                  <c:v>26.740088776268163</c:v>
                </c:pt>
                <c:pt idx="32">
                  <c:v>29.018954384342646</c:v>
                </c:pt>
                <c:pt idx="33">
                  <c:v>31.380200152076466</c:v>
                </c:pt>
                <c:pt idx="34">
                  <c:v>33.846121188028221</c:v>
                </c:pt>
                <c:pt idx="35">
                  <c:v>36.51617943146401</c:v>
                </c:pt>
              </c:numCache>
            </c:numRef>
          </c:val>
          <c:extLst xmlns:c16r2="http://schemas.microsoft.com/office/drawing/2015/06/chart">
            <c:ext xmlns:c16="http://schemas.microsoft.com/office/drawing/2014/chart" uri="{C3380CC4-5D6E-409C-BE32-E72D297353CC}">
              <c16:uniqueId val="{00000003-DA7F-4EEB-9249-5BF60B23F8E4}"/>
            </c:ext>
          </c:extLst>
        </c:ser>
        <c:dLbls>
          <c:showLegendKey val="0"/>
          <c:showVal val="0"/>
          <c:showCatName val="0"/>
          <c:showSerName val="0"/>
          <c:showPercent val="0"/>
          <c:showBubbleSize val="0"/>
        </c:dLbls>
        <c:axId val="160803840"/>
        <c:axId val="160817920"/>
      </c:areaChart>
      <c:catAx>
        <c:axId val="160803840"/>
        <c:scaling>
          <c:orientation val="minMax"/>
        </c:scaling>
        <c:delete val="0"/>
        <c:axPos val="b"/>
        <c:numFmt formatCode="General" sourceLinked="1"/>
        <c:majorTickMark val="none"/>
        <c:minorTickMark val="none"/>
        <c:tickLblPos val="nextTo"/>
        <c:crossAx val="160817920"/>
        <c:crosses val="autoZero"/>
        <c:auto val="1"/>
        <c:lblAlgn val="ctr"/>
        <c:lblOffset val="100"/>
        <c:tickLblSkip val="5"/>
        <c:tickMarkSkip val="5"/>
        <c:noMultiLvlLbl val="0"/>
      </c:catAx>
      <c:valAx>
        <c:axId val="160817920"/>
        <c:scaling>
          <c:orientation val="minMax"/>
          <c:max val="450"/>
          <c:min val="0"/>
        </c:scaling>
        <c:delete val="0"/>
        <c:axPos val="l"/>
        <c:majorGridlines>
          <c:spPr>
            <a:ln>
              <a:solidFill>
                <a:schemeClr val="bg1">
                  <a:lumMod val="75000"/>
                </a:schemeClr>
              </a:solidFill>
            </a:ln>
          </c:spPr>
        </c:majorGridlines>
        <c:title>
          <c:tx>
            <c:rich>
              <a:bodyPr rot="-5400000" vert="horz"/>
              <a:lstStyle/>
              <a:p>
                <a:pPr>
                  <a:defRPr/>
                </a:pPr>
                <a:r>
                  <a:rPr lang="en-GB"/>
                  <a:t>TWh/year</a:t>
                </a:r>
              </a:p>
            </c:rich>
          </c:tx>
          <c:overlay val="0"/>
        </c:title>
        <c:numFmt formatCode="_(* #,##0_);_(* \(#,##0\);_(* &quot;-&quot;_);_(@_)" sourceLinked="0"/>
        <c:majorTickMark val="none"/>
        <c:minorTickMark val="none"/>
        <c:tickLblPos val="nextTo"/>
        <c:crossAx val="160803840"/>
        <c:crosses val="autoZero"/>
        <c:crossBetween val="midCat"/>
      </c:valAx>
    </c:plotArea>
    <c:legend>
      <c:legendPos val="b"/>
      <c:overlay val="0"/>
    </c:legend>
    <c:plotVisOnly val="1"/>
    <c:dispBlanksAs val="zero"/>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multiLvlStrRef>
              <c:f>'3.4'!$L$7:$DC$8</c:f>
              <c:multiLvlStrCache>
                <c:ptCount val="96"/>
                <c:lvl>
                  <c:pt idx="0">
                    <c:v>00:00</c:v>
                  </c:pt>
                  <c:pt idx="1">
                    <c:v>00:30</c:v>
                  </c:pt>
                  <c:pt idx="2">
                    <c:v>01:00</c:v>
                  </c:pt>
                  <c:pt idx="3">
                    <c:v>01:30</c:v>
                  </c:pt>
                  <c:pt idx="4">
                    <c:v>02:00</c:v>
                  </c:pt>
                  <c:pt idx="5">
                    <c:v>02:30</c:v>
                  </c:pt>
                  <c:pt idx="6">
                    <c:v>03:00</c:v>
                  </c:pt>
                  <c:pt idx="7">
                    <c:v>03:30</c:v>
                  </c:pt>
                  <c:pt idx="8">
                    <c:v>04:00</c:v>
                  </c:pt>
                  <c:pt idx="9">
                    <c:v>04:30</c:v>
                  </c:pt>
                  <c:pt idx="10">
                    <c:v>05:00</c:v>
                  </c:pt>
                  <c:pt idx="11">
                    <c:v>05:30</c:v>
                  </c:pt>
                  <c:pt idx="12">
                    <c:v>06:00</c:v>
                  </c:pt>
                  <c:pt idx="13">
                    <c:v>06:30</c:v>
                  </c:pt>
                  <c:pt idx="14">
                    <c:v>07:00</c:v>
                  </c:pt>
                  <c:pt idx="15">
                    <c:v>07:30</c:v>
                  </c:pt>
                  <c:pt idx="16">
                    <c:v>08:00</c:v>
                  </c:pt>
                  <c:pt idx="17">
                    <c:v>08:30</c:v>
                  </c:pt>
                  <c:pt idx="18">
                    <c:v>09:00</c:v>
                  </c:pt>
                  <c:pt idx="19">
                    <c:v>09:30</c:v>
                  </c:pt>
                  <c:pt idx="20">
                    <c:v>10:00</c:v>
                  </c:pt>
                  <c:pt idx="21">
                    <c:v>10:30</c:v>
                  </c:pt>
                  <c:pt idx="22">
                    <c:v>11:00</c:v>
                  </c:pt>
                  <c:pt idx="23">
                    <c:v>11:30</c:v>
                  </c:pt>
                  <c:pt idx="24">
                    <c:v>12:00</c:v>
                  </c:pt>
                  <c:pt idx="25">
                    <c:v>12:30</c:v>
                  </c:pt>
                  <c:pt idx="26">
                    <c:v>13:00</c:v>
                  </c:pt>
                  <c:pt idx="27">
                    <c:v>13:30</c:v>
                  </c:pt>
                  <c:pt idx="28">
                    <c:v>14:00</c:v>
                  </c:pt>
                  <c:pt idx="29">
                    <c:v>14:30</c:v>
                  </c:pt>
                  <c:pt idx="30">
                    <c:v>15:00</c:v>
                  </c:pt>
                  <c:pt idx="31">
                    <c:v>15:30</c:v>
                  </c:pt>
                  <c:pt idx="32">
                    <c:v>16:00</c:v>
                  </c:pt>
                  <c:pt idx="33">
                    <c:v>16:30</c:v>
                  </c:pt>
                  <c:pt idx="34">
                    <c:v>17:00</c:v>
                  </c:pt>
                  <c:pt idx="35">
                    <c:v>17:30</c:v>
                  </c:pt>
                  <c:pt idx="36">
                    <c:v>18:00</c:v>
                  </c:pt>
                  <c:pt idx="37">
                    <c:v>18:30</c:v>
                  </c:pt>
                  <c:pt idx="38">
                    <c:v>19:00</c:v>
                  </c:pt>
                  <c:pt idx="39">
                    <c:v>19:30</c:v>
                  </c:pt>
                  <c:pt idx="40">
                    <c:v>20:00</c:v>
                  </c:pt>
                  <c:pt idx="41">
                    <c:v>20:30</c:v>
                  </c:pt>
                  <c:pt idx="42">
                    <c:v>21:00</c:v>
                  </c:pt>
                  <c:pt idx="43">
                    <c:v>21:30</c:v>
                  </c:pt>
                  <c:pt idx="44">
                    <c:v>22:00</c:v>
                  </c:pt>
                  <c:pt idx="45">
                    <c:v>22:30</c:v>
                  </c:pt>
                  <c:pt idx="46">
                    <c:v>23:00</c:v>
                  </c:pt>
                  <c:pt idx="47">
                    <c:v>23:30</c:v>
                  </c:pt>
                  <c:pt idx="48">
                    <c:v>00:00</c:v>
                  </c:pt>
                  <c:pt idx="49">
                    <c:v>00:30</c:v>
                  </c:pt>
                  <c:pt idx="50">
                    <c:v>01:00</c:v>
                  </c:pt>
                  <c:pt idx="51">
                    <c:v>01:30</c:v>
                  </c:pt>
                  <c:pt idx="52">
                    <c:v>02:00</c:v>
                  </c:pt>
                  <c:pt idx="53">
                    <c:v>02:30</c:v>
                  </c:pt>
                  <c:pt idx="54">
                    <c:v>03:00</c:v>
                  </c:pt>
                  <c:pt idx="55">
                    <c:v>03:30</c:v>
                  </c:pt>
                  <c:pt idx="56">
                    <c:v>04:00</c:v>
                  </c:pt>
                  <c:pt idx="57">
                    <c:v>04:30</c:v>
                  </c:pt>
                  <c:pt idx="58">
                    <c:v>05:00</c:v>
                  </c:pt>
                  <c:pt idx="59">
                    <c:v>05:30</c:v>
                  </c:pt>
                  <c:pt idx="60">
                    <c:v>06:00</c:v>
                  </c:pt>
                  <c:pt idx="61">
                    <c:v>06:30</c:v>
                  </c:pt>
                  <c:pt idx="62">
                    <c:v>07:00</c:v>
                  </c:pt>
                  <c:pt idx="63">
                    <c:v>07:30</c:v>
                  </c:pt>
                  <c:pt idx="64">
                    <c:v>08:00</c:v>
                  </c:pt>
                  <c:pt idx="65">
                    <c:v>08:30</c:v>
                  </c:pt>
                  <c:pt idx="66">
                    <c:v>09:00</c:v>
                  </c:pt>
                  <c:pt idx="67">
                    <c:v>09:30</c:v>
                  </c:pt>
                  <c:pt idx="68">
                    <c:v>10:00</c:v>
                  </c:pt>
                  <c:pt idx="69">
                    <c:v>10:30</c:v>
                  </c:pt>
                  <c:pt idx="70">
                    <c:v>11:00</c:v>
                  </c:pt>
                  <c:pt idx="71">
                    <c:v>11:30</c:v>
                  </c:pt>
                  <c:pt idx="72">
                    <c:v>12:00</c:v>
                  </c:pt>
                  <c:pt idx="73">
                    <c:v>12:30</c:v>
                  </c:pt>
                  <c:pt idx="74">
                    <c:v>13:00</c:v>
                  </c:pt>
                  <c:pt idx="75">
                    <c:v>13:30</c:v>
                  </c:pt>
                  <c:pt idx="76">
                    <c:v>14:00</c:v>
                  </c:pt>
                  <c:pt idx="77">
                    <c:v>14:30</c:v>
                  </c:pt>
                  <c:pt idx="78">
                    <c:v>15:00</c:v>
                  </c:pt>
                  <c:pt idx="79">
                    <c:v>15:30</c:v>
                  </c:pt>
                  <c:pt idx="80">
                    <c:v>16:00</c:v>
                  </c:pt>
                  <c:pt idx="81">
                    <c:v>16:30</c:v>
                  </c:pt>
                  <c:pt idx="82">
                    <c:v>17:00</c:v>
                  </c:pt>
                  <c:pt idx="83">
                    <c:v>17:30</c:v>
                  </c:pt>
                  <c:pt idx="84">
                    <c:v>18:00</c:v>
                  </c:pt>
                  <c:pt idx="85">
                    <c:v>18:30</c:v>
                  </c:pt>
                  <c:pt idx="86">
                    <c:v>19:00</c:v>
                  </c:pt>
                  <c:pt idx="87">
                    <c:v>19:30</c:v>
                  </c:pt>
                  <c:pt idx="88">
                    <c:v>20:00</c:v>
                  </c:pt>
                  <c:pt idx="89">
                    <c:v>20:30</c:v>
                  </c:pt>
                  <c:pt idx="90">
                    <c:v>21:00</c:v>
                  </c:pt>
                  <c:pt idx="91">
                    <c:v>21:30</c:v>
                  </c:pt>
                  <c:pt idx="92">
                    <c:v>22:00</c:v>
                  </c:pt>
                  <c:pt idx="93">
                    <c:v>22:30</c:v>
                  </c:pt>
                  <c:pt idx="94">
                    <c:v>23:00</c:v>
                  </c:pt>
                  <c:pt idx="95">
                    <c:v>23:30</c:v>
                  </c:pt>
                </c:lvl>
                <c:lvl>
                  <c:pt idx="0">
                    <c:v>Thursday 1 Feb 2018</c:v>
                  </c:pt>
                  <c:pt idx="48">
                    <c:v>Friday 2 Feb 2018</c:v>
                  </c:pt>
                </c:lvl>
              </c:multiLvlStrCache>
            </c:multiLvlStrRef>
          </c:cat>
          <c:val>
            <c:numRef>
              <c:f>'3.4'!$L$9:$DC$9</c:f>
              <c:numCache>
                <c:formatCode>General</c:formatCode>
                <c:ptCount val="96"/>
                <c:pt idx="0">
                  <c:v>137</c:v>
                </c:pt>
                <c:pt idx="1">
                  <c:v>140</c:v>
                </c:pt>
                <c:pt idx="2">
                  <c:v>147</c:v>
                </c:pt>
                <c:pt idx="3">
                  <c:v>149</c:v>
                </c:pt>
                <c:pt idx="4">
                  <c:v>148</c:v>
                </c:pt>
                <c:pt idx="5">
                  <c:v>151</c:v>
                </c:pt>
                <c:pt idx="6">
                  <c:v>152</c:v>
                </c:pt>
                <c:pt idx="7">
                  <c:v>152</c:v>
                </c:pt>
                <c:pt idx="8">
                  <c:v>149</c:v>
                </c:pt>
                <c:pt idx="9">
                  <c:v>146</c:v>
                </c:pt>
                <c:pt idx="10">
                  <c:v>145</c:v>
                </c:pt>
                <c:pt idx="11">
                  <c:v>150</c:v>
                </c:pt>
                <c:pt idx="12">
                  <c:v>156</c:v>
                </c:pt>
                <c:pt idx="13">
                  <c:v>171</c:v>
                </c:pt>
                <c:pt idx="14">
                  <c:v>186</c:v>
                </c:pt>
                <c:pt idx="15">
                  <c:v>208</c:v>
                </c:pt>
                <c:pt idx="16">
                  <c:v>212</c:v>
                </c:pt>
                <c:pt idx="17">
                  <c:v>210</c:v>
                </c:pt>
                <c:pt idx="18">
                  <c:v>205</c:v>
                </c:pt>
                <c:pt idx="19">
                  <c:v>201</c:v>
                </c:pt>
                <c:pt idx="20">
                  <c:v>197</c:v>
                </c:pt>
                <c:pt idx="21">
                  <c:v>189</c:v>
                </c:pt>
                <c:pt idx="22">
                  <c:v>183</c:v>
                </c:pt>
                <c:pt idx="23">
                  <c:v>182</c:v>
                </c:pt>
                <c:pt idx="24">
                  <c:v>179</c:v>
                </c:pt>
                <c:pt idx="25">
                  <c:v>182</c:v>
                </c:pt>
                <c:pt idx="26">
                  <c:v>184</c:v>
                </c:pt>
                <c:pt idx="27">
                  <c:v>191</c:v>
                </c:pt>
                <c:pt idx="28">
                  <c:v>192</c:v>
                </c:pt>
                <c:pt idx="29">
                  <c:v>195</c:v>
                </c:pt>
                <c:pt idx="30">
                  <c:v>203</c:v>
                </c:pt>
                <c:pt idx="31">
                  <c:v>208</c:v>
                </c:pt>
                <c:pt idx="32">
                  <c:v>219</c:v>
                </c:pt>
                <c:pt idx="33">
                  <c:v>225</c:v>
                </c:pt>
                <c:pt idx="34">
                  <c:v>236</c:v>
                </c:pt>
                <c:pt idx="35">
                  <c:v>239</c:v>
                </c:pt>
                <c:pt idx="36">
                  <c:v>240</c:v>
                </c:pt>
                <c:pt idx="37">
                  <c:v>242</c:v>
                </c:pt>
                <c:pt idx="38">
                  <c:v>240</c:v>
                </c:pt>
                <c:pt idx="39">
                  <c:v>233</c:v>
                </c:pt>
                <c:pt idx="40">
                  <c:v>226</c:v>
                </c:pt>
                <c:pt idx="41">
                  <c:v>216</c:v>
                </c:pt>
                <c:pt idx="42">
                  <c:v>196</c:v>
                </c:pt>
                <c:pt idx="43">
                  <c:v>184</c:v>
                </c:pt>
                <c:pt idx="44">
                  <c:v>171</c:v>
                </c:pt>
                <c:pt idx="45">
                  <c:v>158</c:v>
                </c:pt>
                <c:pt idx="46">
                  <c:v>146</c:v>
                </c:pt>
                <c:pt idx="47">
                  <c:v>146</c:v>
                </c:pt>
                <c:pt idx="48">
                  <c:v>143</c:v>
                </c:pt>
              </c:numCache>
            </c:numRef>
          </c:val>
          <c:smooth val="0"/>
          <c:extLst xmlns:c16r2="http://schemas.microsoft.com/office/drawing/2015/06/chart">
            <c:ext xmlns:c16="http://schemas.microsoft.com/office/drawing/2014/chart" uri="{C3380CC4-5D6E-409C-BE32-E72D297353CC}">
              <c16:uniqueId val="{00000000-91D6-4E99-87B0-BD9E631E18F2}"/>
            </c:ext>
          </c:extLst>
        </c:ser>
        <c:ser>
          <c:idx val="1"/>
          <c:order val="1"/>
          <c:spPr>
            <a:ln>
              <a:solidFill>
                <a:schemeClr val="accent4">
                  <a:lumMod val="75000"/>
                </a:schemeClr>
              </a:solidFill>
            </a:ln>
          </c:spPr>
          <c:marker>
            <c:symbol val="none"/>
          </c:marker>
          <c:val>
            <c:numRef>
              <c:f>'3.4'!$L$10:$DC$10</c:f>
              <c:numCache>
                <c:formatCode>General</c:formatCode>
                <c:ptCount val="96"/>
                <c:pt idx="48">
                  <c:v>143</c:v>
                </c:pt>
                <c:pt idx="49">
                  <c:v>146</c:v>
                </c:pt>
                <c:pt idx="50">
                  <c:v>148</c:v>
                </c:pt>
                <c:pt idx="51">
                  <c:v>149</c:v>
                </c:pt>
                <c:pt idx="52">
                  <c:v>148</c:v>
                </c:pt>
                <c:pt idx="53">
                  <c:v>148</c:v>
                </c:pt>
                <c:pt idx="54">
                  <c:v>148</c:v>
                </c:pt>
                <c:pt idx="55">
                  <c:v>147</c:v>
                </c:pt>
                <c:pt idx="56">
                  <c:v>149</c:v>
                </c:pt>
                <c:pt idx="57">
                  <c:v>151</c:v>
                </c:pt>
                <c:pt idx="58">
                  <c:v>159</c:v>
                </c:pt>
                <c:pt idx="59">
                  <c:v>165</c:v>
                </c:pt>
                <c:pt idx="60">
                  <c:v>173</c:v>
                </c:pt>
                <c:pt idx="61">
                  <c:v>195</c:v>
                </c:pt>
                <c:pt idx="62">
                  <c:v>220</c:v>
                </c:pt>
                <c:pt idx="63">
                  <c:v>243</c:v>
                </c:pt>
                <c:pt idx="64">
                  <c:v>259</c:v>
                </c:pt>
                <c:pt idx="65">
                  <c:v>272</c:v>
                </c:pt>
                <c:pt idx="66">
                  <c:v>280</c:v>
                </c:pt>
                <c:pt idx="67">
                  <c:v>276</c:v>
                </c:pt>
                <c:pt idx="68">
                  <c:v>276</c:v>
                </c:pt>
                <c:pt idx="69">
                  <c:v>274</c:v>
                </c:pt>
                <c:pt idx="70">
                  <c:v>270</c:v>
                </c:pt>
                <c:pt idx="71">
                  <c:v>274</c:v>
                </c:pt>
                <c:pt idx="72">
                  <c:v>278</c:v>
                </c:pt>
                <c:pt idx="73">
                  <c:v>289</c:v>
                </c:pt>
                <c:pt idx="74">
                  <c:v>299</c:v>
                </c:pt>
                <c:pt idx="75">
                  <c:v>302</c:v>
                </c:pt>
                <c:pt idx="76">
                  <c:v>310</c:v>
                </c:pt>
                <c:pt idx="77">
                  <c:v>318</c:v>
                </c:pt>
                <c:pt idx="78">
                  <c:v>327</c:v>
                </c:pt>
                <c:pt idx="79">
                  <c:v>340</c:v>
                </c:pt>
                <c:pt idx="80">
                  <c:v>358</c:v>
                </c:pt>
                <c:pt idx="81">
                  <c:v>368</c:v>
                </c:pt>
                <c:pt idx="82">
                  <c:v>376</c:v>
                </c:pt>
                <c:pt idx="83">
                  <c:v>381</c:v>
                </c:pt>
                <c:pt idx="84">
                  <c:v>385</c:v>
                </c:pt>
                <c:pt idx="85">
                  <c:v>386</c:v>
                </c:pt>
                <c:pt idx="86">
                  <c:v>388</c:v>
                </c:pt>
                <c:pt idx="87">
                  <c:v>393</c:v>
                </c:pt>
                <c:pt idx="88">
                  <c:v>384</c:v>
                </c:pt>
                <c:pt idx="89">
                  <c:v>372</c:v>
                </c:pt>
                <c:pt idx="90">
                  <c:v>359</c:v>
                </c:pt>
                <c:pt idx="91">
                  <c:v>344</c:v>
                </c:pt>
                <c:pt idx="92">
                  <c:v>326</c:v>
                </c:pt>
                <c:pt idx="93">
                  <c:v>317</c:v>
                </c:pt>
                <c:pt idx="94">
                  <c:v>306</c:v>
                </c:pt>
                <c:pt idx="95">
                  <c:v>302</c:v>
                </c:pt>
              </c:numCache>
            </c:numRef>
          </c:val>
          <c:smooth val="0"/>
          <c:extLst xmlns:c16r2="http://schemas.microsoft.com/office/drawing/2015/06/chart">
            <c:ext xmlns:c16="http://schemas.microsoft.com/office/drawing/2014/chart" uri="{C3380CC4-5D6E-409C-BE32-E72D297353CC}">
              <c16:uniqueId val="{00000000-0F5C-4824-8EF1-34AF1E6C40C6}"/>
            </c:ext>
          </c:extLst>
        </c:ser>
        <c:dLbls>
          <c:showLegendKey val="0"/>
          <c:showVal val="0"/>
          <c:showCatName val="0"/>
          <c:showSerName val="0"/>
          <c:showPercent val="0"/>
          <c:showBubbleSize val="0"/>
        </c:dLbls>
        <c:marker val="1"/>
        <c:smooth val="0"/>
        <c:axId val="64021632"/>
        <c:axId val="64023552"/>
      </c:lineChart>
      <c:catAx>
        <c:axId val="64021632"/>
        <c:scaling>
          <c:orientation val="minMax"/>
        </c:scaling>
        <c:delete val="0"/>
        <c:axPos val="b"/>
        <c:title>
          <c:tx>
            <c:rich>
              <a:bodyPr/>
              <a:lstStyle/>
              <a:p>
                <a:pPr>
                  <a:defRPr/>
                </a:pPr>
                <a:r>
                  <a:rPr lang="en-US"/>
                  <a:t>Time</a:t>
                </a:r>
              </a:p>
            </c:rich>
          </c:tx>
          <c:overlay val="0"/>
        </c:title>
        <c:numFmt formatCode="General" sourceLinked="1"/>
        <c:majorTickMark val="none"/>
        <c:minorTickMark val="none"/>
        <c:tickLblPos val="nextTo"/>
        <c:crossAx val="64023552"/>
        <c:crosses val="autoZero"/>
        <c:auto val="1"/>
        <c:lblAlgn val="ctr"/>
        <c:lblOffset val="100"/>
        <c:noMultiLvlLbl val="0"/>
      </c:catAx>
      <c:valAx>
        <c:axId val="64023552"/>
        <c:scaling>
          <c:orientation val="minMax"/>
        </c:scaling>
        <c:delete val="0"/>
        <c:axPos val="l"/>
        <c:majorGridlines>
          <c:spPr>
            <a:ln>
              <a:solidFill>
                <a:schemeClr val="bg1">
                  <a:lumMod val="75000"/>
                </a:schemeClr>
              </a:solidFill>
            </a:ln>
          </c:spPr>
        </c:majorGridlines>
        <c:title>
          <c:tx>
            <c:rich>
              <a:bodyPr rot="-5400000" vert="horz"/>
              <a:lstStyle/>
              <a:p>
                <a:pPr>
                  <a:defRPr/>
                </a:pPr>
                <a:r>
                  <a:rPr lang="en-GB"/>
                  <a:t>Grams</a:t>
                </a:r>
                <a:r>
                  <a:rPr lang="en-GB" baseline="0"/>
                  <a:t> of </a:t>
                </a:r>
                <a:r>
                  <a:rPr lang="en-GB"/>
                  <a:t>CO</a:t>
                </a:r>
                <a:r>
                  <a:rPr lang="en-GB" baseline="-25000"/>
                  <a:t>2</a:t>
                </a:r>
                <a:r>
                  <a:rPr lang="en-GB" baseline="0"/>
                  <a:t> per kWh of electricity</a:t>
                </a:r>
                <a:endParaRPr lang="en-GB"/>
              </a:p>
            </c:rich>
          </c:tx>
          <c:layout>
            <c:manualLayout>
              <c:xMode val="edge"/>
              <c:yMode val="edge"/>
              <c:x val="1.3096158803815417E-2"/>
              <c:y val="0.20289137075219549"/>
            </c:manualLayout>
          </c:layout>
          <c:overlay val="0"/>
        </c:title>
        <c:numFmt formatCode="General" sourceLinked="1"/>
        <c:majorTickMark val="out"/>
        <c:minorTickMark val="none"/>
        <c:tickLblPos val="nextTo"/>
        <c:crossAx val="64021632"/>
        <c:crosses val="autoZero"/>
        <c:crossBetween val="between"/>
      </c:valAx>
    </c:plotArea>
    <c:plotVisOnly val="1"/>
    <c:dispBlanksAs val="gap"/>
    <c:showDLblsOverMax val="0"/>
  </c:chart>
  <c:spPr>
    <a:ln>
      <a:noFill/>
    </a:ln>
  </c:spPr>
  <c:txPr>
    <a:bodyPr/>
    <a:lstStyle/>
    <a:p>
      <a:pPr>
        <a:defRPr sz="1050"/>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8"/>
          <c:order val="0"/>
          <c:tx>
            <c:strRef>
              <c:f>'RT1'!$Y$32</c:f>
              <c:strCache>
                <c:ptCount val="1"/>
                <c:pt idx="0">
                  <c:v>Petrol/Diesel</c:v>
                </c:pt>
              </c:strCache>
            </c:strRef>
          </c:tx>
          <c:spPr>
            <a:solidFill>
              <a:schemeClr val="bg1">
                <a:lumMod val="75000"/>
              </a:schemeClr>
            </a:solidFill>
            <a:ln>
              <a:solidFill>
                <a:schemeClr val="bg1">
                  <a:lumMod val="75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'RT1'!$Z$32:$BI$32</c:f>
              <c:numCache>
                <c:formatCode>_(* #,##0.00_);_(* \(#,##0.00\);_(* "-"??_);_(@_)</c:formatCode>
                <c:ptCount val="36"/>
                <c:pt idx="0">
                  <c:v>383.37145473345771</c:v>
                </c:pt>
                <c:pt idx="1">
                  <c:v>383.37145473345771</c:v>
                </c:pt>
                <c:pt idx="2">
                  <c:v>385.19123721108048</c:v>
                </c:pt>
                <c:pt idx="3">
                  <c:v>380.75177029309691</c:v>
                </c:pt>
                <c:pt idx="4">
                  <c:v>374.22227707037416</c:v>
                </c:pt>
                <c:pt idx="5">
                  <c:v>365.23006131536528</c:v>
                </c:pt>
                <c:pt idx="6">
                  <c:v>356.98612543401578</c:v>
                </c:pt>
                <c:pt idx="7">
                  <c:v>348.30967383655042</c:v>
                </c:pt>
                <c:pt idx="8">
                  <c:v>338.89478241412905</c:v>
                </c:pt>
                <c:pt idx="9">
                  <c:v>329.44772915229549</c:v>
                </c:pt>
                <c:pt idx="10">
                  <c:v>319.34726061048025</c:v>
                </c:pt>
                <c:pt idx="11">
                  <c:v>308.25496481342958</c:v>
                </c:pt>
                <c:pt idx="12">
                  <c:v>297.5729582991188</c:v>
                </c:pt>
                <c:pt idx="13">
                  <c:v>286.35091921448344</c:v>
                </c:pt>
                <c:pt idx="14">
                  <c:v>273.49899834348878</c:v>
                </c:pt>
                <c:pt idx="15">
                  <c:v>259.67728874870187</c:v>
                </c:pt>
                <c:pt idx="16">
                  <c:v>244.1366761712585</c:v>
                </c:pt>
                <c:pt idx="17">
                  <c:v>226.49358983734891</c:v>
                </c:pt>
                <c:pt idx="18">
                  <c:v>207.85800882690512</c:v>
                </c:pt>
                <c:pt idx="19">
                  <c:v>188.25889444492697</c:v>
                </c:pt>
                <c:pt idx="20">
                  <c:v>168.22086318559363</c:v>
                </c:pt>
                <c:pt idx="21">
                  <c:v>148.79965497194263</c:v>
                </c:pt>
                <c:pt idx="22">
                  <c:v>130.33414048504298</c:v>
                </c:pt>
                <c:pt idx="23">
                  <c:v>112.8620363113799</c:v>
                </c:pt>
                <c:pt idx="24">
                  <c:v>94.128426542578794</c:v>
                </c:pt>
                <c:pt idx="25">
                  <c:v>84.64584686445005</c:v>
                </c:pt>
                <c:pt idx="26">
                  <c:v>73.884402543889081</c:v>
                </c:pt>
                <c:pt idx="27">
                  <c:v>61.818533700140705</c:v>
                </c:pt>
                <c:pt idx="28">
                  <c:v>49.352697322574528</c:v>
                </c:pt>
                <c:pt idx="29">
                  <c:v>35.83256053429357</c:v>
                </c:pt>
                <c:pt idx="30">
                  <c:v>30.242020891260871</c:v>
                </c:pt>
                <c:pt idx="31">
                  <c:v>24.412281833059883</c:v>
                </c:pt>
                <c:pt idx="32">
                  <c:v>18.753559807961164</c:v>
                </c:pt>
                <c:pt idx="33">
                  <c:v>15.421799187387748</c:v>
                </c:pt>
                <c:pt idx="34">
                  <c:v>15.103972655544972</c:v>
                </c:pt>
                <c:pt idx="35">
                  <c:v>13.083659746334183</c:v>
                </c:pt>
              </c:numCache>
            </c:numRef>
          </c:val>
          <c:extLst xmlns:c16r2="http://schemas.microsoft.com/office/drawing/2015/06/chart">
            <c:ext xmlns:c16="http://schemas.microsoft.com/office/drawing/2014/chart" uri="{C3380CC4-5D6E-409C-BE32-E72D297353CC}">
              <c16:uniqueId val="{00000000-0E8B-4D26-81A2-A9161614C013}"/>
            </c:ext>
          </c:extLst>
        </c:ser>
        <c:ser>
          <c:idx val="14"/>
          <c:order val="1"/>
          <c:tx>
            <c:strRef>
              <c:f>'RT1'!$Y$26</c:f>
              <c:strCache>
                <c:ptCount val="1"/>
                <c:pt idx="0">
                  <c:v>Natural Gas</c:v>
                </c:pt>
              </c:strCache>
            </c:strRef>
          </c:tx>
          <c:spPr>
            <a:solidFill>
              <a:schemeClr val="tx2">
                <a:lumMod val="60000"/>
                <a:lumOff val="40000"/>
              </a:schemeClr>
            </a:solidFill>
            <a:ln>
              <a:solidFill>
                <a:schemeClr val="tx2">
                  <a:lumMod val="60000"/>
                  <a:lumOff val="40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'RT1'!$Z$26:$BI$26</c:f>
              <c:numCache>
                <c:formatCode>_(* #,##0.00_);_(* \(#,##0.00\);_(* "-"??_);_(@_)</c:formatCode>
                <c:ptCount val="36"/>
                <c:pt idx="1">
                  <c:v>4.5880931523792329E-2</c:v>
                </c:pt>
                <c:pt idx="2">
                  <c:v>0.22100171602667387</c:v>
                </c:pt>
                <c:pt idx="3">
                  <c:v>0.40516936395288078</c:v>
                </c:pt>
                <c:pt idx="4">
                  <c:v>0.77397346168248515</c:v>
                </c:pt>
                <c:pt idx="5">
                  <c:v>1.1789373612257223</c:v>
                </c:pt>
                <c:pt idx="6">
                  <c:v>1.614052207257278</c:v>
                </c:pt>
                <c:pt idx="7">
                  <c:v>2.0815403390637206</c:v>
                </c:pt>
                <c:pt idx="8">
                  <c:v>2.5888291836974533</c:v>
                </c:pt>
                <c:pt idx="9">
                  <c:v>3.1340787077184964</c:v>
                </c:pt>
                <c:pt idx="10">
                  <c:v>3.721252886570833</c:v>
                </c:pt>
                <c:pt idx="11">
                  <c:v>4.3593710642198964</c:v>
                </c:pt>
                <c:pt idx="12">
                  <c:v>5.0511797297293741</c:v>
                </c:pt>
                <c:pt idx="13">
                  <c:v>5.8046028963303069</c:v>
                </c:pt>
                <c:pt idx="14">
                  <c:v>6.6326041951474783</c:v>
                </c:pt>
                <c:pt idx="15">
                  <c:v>7.5442346479641014</c:v>
                </c:pt>
                <c:pt idx="16">
                  <c:v>8.5520757566207415</c:v>
                </c:pt>
                <c:pt idx="17">
                  <c:v>9.6726060140936063</c:v>
                </c:pt>
                <c:pt idx="18">
                  <c:v>10.920022465077849</c:v>
                </c:pt>
                <c:pt idx="19">
                  <c:v>12.312359948128597</c:v>
                </c:pt>
                <c:pt idx="20">
                  <c:v>13.854000227589346</c:v>
                </c:pt>
                <c:pt idx="21">
                  <c:v>15.562966417325633</c:v>
                </c:pt>
                <c:pt idx="22">
                  <c:v>17.41664104979499</c:v>
                </c:pt>
                <c:pt idx="23">
                  <c:v>19.391362472120026</c:v>
                </c:pt>
                <c:pt idx="24">
                  <c:v>21.427379533606665</c:v>
                </c:pt>
                <c:pt idx="25">
                  <c:v>23.541265319278541</c:v>
                </c:pt>
                <c:pt idx="26">
                  <c:v>25.587767415919039</c:v>
                </c:pt>
                <c:pt idx="27">
                  <c:v>27.513817485462113</c:v>
                </c:pt>
                <c:pt idx="28">
                  <c:v>28.37809389428261</c:v>
                </c:pt>
                <c:pt idx="29">
                  <c:v>28.68968813338153</c:v>
                </c:pt>
                <c:pt idx="30">
                  <c:v>27.175074198476807</c:v>
                </c:pt>
                <c:pt idx="31">
                  <c:v>25.61850845802849</c:v>
                </c:pt>
                <c:pt idx="32">
                  <c:v>24.071868026287902</c:v>
                </c:pt>
                <c:pt idx="33">
                  <c:v>22.613955846279548</c:v>
                </c:pt>
                <c:pt idx="34">
                  <c:v>21.273344149475143</c:v>
                </c:pt>
                <c:pt idx="35">
                  <c:v>20.084958262451039</c:v>
                </c:pt>
              </c:numCache>
            </c:numRef>
          </c:val>
          <c:extLst xmlns:c16r2="http://schemas.microsoft.com/office/drawing/2015/06/chart">
            <c:ext xmlns:c16="http://schemas.microsoft.com/office/drawing/2014/chart" uri="{C3380CC4-5D6E-409C-BE32-E72D297353CC}">
              <c16:uniqueId val="{00000001-0E8B-4D26-81A2-A9161614C013}"/>
            </c:ext>
          </c:extLst>
        </c:ser>
        <c:ser>
          <c:idx val="6"/>
          <c:order val="2"/>
          <c:tx>
            <c:strRef>
              <c:f>'RT1'!$Y$14</c:f>
              <c:strCache>
                <c:ptCount val="1"/>
                <c:pt idx="0">
                  <c:v>Electricity</c:v>
                </c:pt>
              </c:strCache>
            </c:strRef>
          </c:tx>
          <c:spPr>
            <a:solidFill>
              <a:schemeClr val="accent3"/>
            </a:solidFill>
            <a:ln>
              <a:solidFill>
                <a:schemeClr val="accent3"/>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'RT1'!$Z$14:$BI$14</c:f>
              <c:numCache>
                <c:formatCode>_(* #,##0.00_);_(* \(#,##0.00\);_(* "-"??_);_(@_)</c:formatCode>
                <c:ptCount val="36"/>
                <c:pt idx="1">
                  <c:v>0.1350367828604454</c:v>
                </c:pt>
                <c:pt idx="2">
                  <c:v>0.24941753494463692</c:v>
                </c:pt>
                <c:pt idx="3">
                  <c:v>0.38446771860802625</c:v>
                </c:pt>
                <c:pt idx="4">
                  <c:v>0.99106602002373467</c:v>
                </c:pt>
                <c:pt idx="5">
                  <c:v>1.6721228200033447</c:v>
                </c:pt>
                <c:pt idx="6">
                  <c:v>2.4742224598930034</c:v>
                </c:pt>
                <c:pt idx="7">
                  <c:v>3.4498026806712185</c:v>
                </c:pt>
                <c:pt idx="8">
                  <c:v>4.6962544673054145</c:v>
                </c:pt>
                <c:pt idx="9">
                  <c:v>6.2663692968107512</c:v>
                </c:pt>
                <c:pt idx="10">
                  <c:v>8.1966165686021828</c:v>
                </c:pt>
                <c:pt idx="11">
                  <c:v>10.375109551047887</c:v>
                </c:pt>
                <c:pt idx="12">
                  <c:v>12.736552053188188</c:v>
                </c:pt>
                <c:pt idx="13">
                  <c:v>15.358681239663422</c:v>
                </c:pt>
                <c:pt idx="14">
                  <c:v>18.401705006642167</c:v>
                </c:pt>
                <c:pt idx="15">
                  <c:v>21.969806591935825</c:v>
                </c:pt>
                <c:pt idx="16">
                  <c:v>26.137773415388626</c:v>
                </c:pt>
                <c:pt idx="17">
                  <c:v>30.875415702695967</c:v>
                </c:pt>
                <c:pt idx="18">
                  <c:v>36.063205398731547</c:v>
                </c:pt>
                <c:pt idx="19">
                  <c:v>41.516790204325005</c:v>
                </c:pt>
                <c:pt idx="20">
                  <c:v>46.996454938916592</c:v>
                </c:pt>
                <c:pt idx="21">
                  <c:v>52.294539479057633</c:v>
                </c:pt>
                <c:pt idx="22">
                  <c:v>57.217427619452714</c:v>
                </c:pt>
                <c:pt idx="23">
                  <c:v>61.735983738461073</c:v>
                </c:pt>
                <c:pt idx="24">
                  <c:v>66.644593097111823</c:v>
                </c:pt>
                <c:pt idx="25">
                  <c:v>68.390501914887423</c:v>
                </c:pt>
                <c:pt idx="26">
                  <c:v>70.449441080195768</c:v>
                </c:pt>
                <c:pt idx="27">
                  <c:v>72.822575170947118</c:v>
                </c:pt>
                <c:pt idx="28">
                  <c:v>75.368500542654388</c:v>
                </c:pt>
                <c:pt idx="29">
                  <c:v>78.109550363660716</c:v>
                </c:pt>
                <c:pt idx="30">
                  <c:v>80.610358098429202</c:v>
                </c:pt>
                <c:pt idx="31">
                  <c:v>83.232684447495799</c:v>
                </c:pt>
                <c:pt idx="32">
                  <c:v>85.909919818503781</c:v>
                </c:pt>
                <c:pt idx="33">
                  <c:v>87.594576090359695</c:v>
                </c:pt>
                <c:pt idx="34">
                  <c:v>88.228987451506924</c:v>
                </c:pt>
                <c:pt idx="35">
                  <c:v>89.219675850881814</c:v>
                </c:pt>
              </c:numCache>
            </c:numRef>
          </c:val>
          <c:extLst xmlns:c16r2="http://schemas.microsoft.com/office/drawing/2015/06/chart">
            <c:ext xmlns:c16="http://schemas.microsoft.com/office/drawing/2014/chart" uri="{C3380CC4-5D6E-409C-BE32-E72D297353CC}">
              <c16:uniqueId val="{00000002-0E8B-4D26-81A2-A9161614C013}"/>
            </c:ext>
          </c:extLst>
        </c:ser>
        <c:ser>
          <c:idx val="10"/>
          <c:order val="3"/>
          <c:tx>
            <c:strRef>
              <c:f>'RT1'!$Y$20</c:f>
              <c:strCache>
                <c:ptCount val="1"/>
                <c:pt idx="0">
                  <c:v>Hydrogen</c:v>
                </c:pt>
              </c:strCache>
            </c:strRef>
          </c:tx>
          <c:spPr>
            <a:solidFill>
              <a:schemeClr val="accent2"/>
            </a:solidFill>
            <a:ln>
              <a:solidFill>
                <a:schemeClr val="accent2"/>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'RT1'!$Z$20:$BI$20</c:f>
              <c:numCache>
                <c:formatCode>_(* #,##0.00_);_(* \(#,##0.00\);_(* "-"??_);_(@_)</c:formatCode>
                <c:ptCount val="36"/>
                <c:pt idx="1">
                  <c:v>1.3263097316997161E-3</c:v>
                </c:pt>
                <c:pt idx="2">
                  <c:v>6.3836480828666237E-3</c:v>
                </c:pt>
                <c:pt idx="3">
                  <c:v>1.1970899916295717E-2</c:v>
                </c:pt>
                <c:pt idx="4">
                  <c:v>2.1117619194502061E-2</c:v>
                </c:pt>
                <c:pt idx="5">
                  <c:v>3.3187784536139735E-2</c:v>
                </c:pt>
                <c:pt idx="6">
                  <c:v>4.9013831376417794E-2</c:v>
                </c:pt>
                <c:pt idx="7">
                  <c:v>6.9649006255399923E-2</c:v>
                </c:pt>
                <c:pt idx="8">
                  <c:v>9.6426780017722216E-2</c:v>
                </c:pt>
                <c:pt idx="9">
                  <c:v>0.13133998801352192</c:v>
                </c:pt>
                <c:pt idx="10">
                  <c:v>0.17665296182302959</c:v>
                </c:pt>
                <c:pt idx="11">
                  <c:v>0.23556620437380829</c:v>
                </c:pt>
                <c:pt idx="12">
                  <c:v>0.31205198310353027</c:v>
                </c:pt>
                <c:pt idx="13">
                  <c:v>0.41132015819197265</c:v>
                </c:pt>
                <c:pt idx="14">
                  <c:v>0.54001516455652709</c:v>
                </c:pt>
                <c:pt idx="15">
                  <c:v>0.70678516474219455</c:v>
                </c:pt>
                <c:pt idx="16">
                  <c:v>0.92266630439898389</c:v>
                </c:pt>
                <c:pt idx="17">
                  <c:v>1.2017281043054655</c:v>
                </c:pt>
                <c:pt idx="18">
                  <c:v>1.5619380314913907</c:v>
                </c:pt>
                <c:pt idx="19">
                  <c:v>2.0256977402230492</c:v>
                </c:pt>
                <c:pt idx="20">
                  <c:v>2.6209383623000582</c:v>
                </c:pt>
                <c:pt idx="21">
                  <c:v>3.3823697004754725</c:v>
                </c:pt>
                <c:pt idx="22">
                  <c:v>4.3513092957091137</c:v>
                </c:pt>
                <c:pt idx="23">
                  <c:v>5.5764873784704729</c:v>
                </c:pt>
                <c:pt idx="24">
                  <c:v>7.1131433148877203</c:v>
                </c:pt>
                <c:pt idx="25">
                  <c:v>9.0205188444171363</c:v>
                </c:pt>
                <c:pt idx="26">
                  <c:v>11.35748424679176</c:v>
                </c:pt>
                <c:pt idx="27">
                  <c:v>14.174736549826967</c:v>
                </c:pt>
                <c:pt idx="28">
                  <c:v>17.473273179822591</c:v>
                </c:pt>
                <c:pt idx="29">
                  <c:v>21.358830288028628</c:v>
                </c:pt>
                <c:pt idx="30">
                  <c:v>23.291195341883398</c:v>
                </c:pt>
                <c:pt idx="31">
                  <c:v>25.295770507799627</c:v>
                </c:pt>
                <c:pt idx="32">
                  <c:v>27.317272055710671</c:v>
                </c:pt>
                <c:pt idx="33">
                  <c:v>29.293393062587313</c:v>
                </c:pt>
                <c:pt idx="34">
                  <c:v>31.20323528068295</c:v>
                </c:pt>
                <c:pt idx="35">
                  <c:v>33.088876458880314</c:v>
                </c:pt>
              </c:numCache>
            </c:numRef>
          </c:val>
          <c:extLst xmlns:c16r2="http://schemas.microsoft.com/office/drawing/2015/06/chart">
            <c:ext xmlns:c16="http://schemas.microsoft.com/office/drawing/2014/chart" uri="{C3380CC4-5D6E-409C-BE32-E72D297353CC}">
              <c16:uniqueId val="{00000003-0E8B-4D26-81A2-A9161614C013}"/>
            </c:ext>
          </c:extLst>
        </c:ser>
        <c:dLbls>
          <c:showLegendKey val="0"/>
          <c:showVal val="0"/>
          <c:showCatName val="0"/>
          <c:showSerName val="0"/>
          <c:showPercent val="0"/>
          <c:showBubbleSize val="0"/>
        </c:dLbls>
        <c:axId val="163357440"/>
        <c:axId val="163358976"/>
      </c:areaChart>
      <c:catAx>
        <c:axId val="163357440"/>
        <c:scaling>
          <c:orientation val="minMax"/>
        </c:scaling>
        <c:delete val="0"/>
        <c:axPos val="b"/>
        <c:numFmt formatCode="General" sourceLinked="1"/>
        <c:majorTickMark val="none"/>
        <c:minorTickMark val="none"/>
        <c:tickLblPos val="nextTo"/>
        <c:crossAx val="163358976"/>
        <c:crosses val="autoZero"/>
        <c:auto val="1"/>
        <c:lblAlgn val="ctr"/>
        <c:lblOffset val="100"/>
        <c:tickLblSkip val="5"/>
        <c:tickMarkSkip val="5"/>
        <c:noMultiLvlLbl val="0"/>
      </c:catAx>
      <c:valAx>
        <c:axId val="163358976"/>
        <c:scaling>
          <c:orientation val="minMax"/>
          <c:max val="450"/>
          <c:min val="0"/>
        </c:scaling>
        <c:delete val="0"/>
        <c:axPos val="l"/>
        <c:majorGridlines>
          <c:spPr>
            <a:ln>
              <a:solidFill>
                <a:schemeClr val="bg1">
                  <a:lumMod val="75000"/>
                </a:schemeClr>
              </a:solidFill>
            </a:ln>
          </c:spPr>
        </c:majorGridlines>
        <c:title>
          <c:tx>
            <c:rich>
              <a:bodyPr rot="-5400000" vert="horz"/>
              <a:lstStyle/>
              <a:p>
                <a:pPr>
                  <a:defRPr/>
                </a:pPr>
                <a:r>
                  <a:rPr lang="en-GB"/>
                  <a:t>TWh/year</a:t>
                </a:r>
              </a:p>
            </c:rich>
          </c:tx>
          <c:overlay val="0"/>
        </c:title>
        <c:numFmt formatCode="_(* #,##0_);_(* \(#,##0\);_(* &quot;-&quot;_);_(@_)" sourceLinked="0"/>
        <c:majorTickMark val="none"/>
        <c:minorTickMark val="none"/>
        <c:tickLblPos val="nextTo"/>
        <c:crossAx val="163357440"/>
        <c:crosses val="autoZero"/>
        <c:crossBetween val="midCat"/>
      </c:valAx>
    </c:plotArea>
    <c:legend>
      <c:legendPos val="b"/>
      <c:overlay val="0"/>
    </c:legend>
    <c:plotVisOnly val="1"/>
    <c:dispBlanksAs val="zero"/>
    <c:showDLblsOverMax val="0"/>
  </c:chart>
  <c:spPr>
    <a:ln>
      <a:noFill/>
    </a:ln>
  </c:spPr>
  <c:txPr>
    <a:bodyPr/>
    <a:lstStyle/>
    <a:p>
      <a:pPr>
        <a:defRPr sz="1100"/>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8"/>
          <c:order val="0"/>
          <c:tx>
            <c:strRef>
              <c:f>'RT1'!$Y$35</c:f>
              <c:strCache>
                <c:ptCount val="1"/>
                <c:pt idx="0">
                  <c:v>Petrol/Diesel</c:v>
                </c:pt>
              </c:strCache>
            </c:strRef>
          </c:tx>
          <c:spPr>
            <a:solidFill>
              <a:schemeClr val="bg1">
                <a:lumMod val="75000"/>
              </a:schemeClr>
            </a:solidFill>
            <a:ln>
              <a:solidFill>
                <a:schemeClr val="bg1">
                  <a:lumMod val="75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'RT1'!$Z$35:$BI$35</c:f>
              <c:numCache>
                <c:formatCode>_(* #,##0.00_);_(* \(#,##0.00\);_(* "-"??_);_(@_)</c:formatCode>
                <c:ptCount val="36"/>
                <c:pt idx="0">
                  <c:v>383.37151984627803</c:v>
                </c:pt>
                <c:pt idx="1">
                  <c:v>383.37151984627803</c:v>
                </c:pt>
                <c:pt idx="2">
                  <c:v>385.19123721108048</c:v>
                </c:pt>
                <c:pt idx="3">
                  <c:v>380.17134928272958</c:v>
                </c:pt>
                <c:pt idx="4">
                  <c:v>374.64074293857681</c:v>
                </c:pt>
                <c:pt idx="5">
                  <c:v>366.84411879831953</c:v>
                </c:pt>
                <c:pt idx="6">
                  <c:v>360.18988471524563</c:v>
                </c:pt>
                <c:pt idx="7">
                  <c:v>353.63761454992294</c:v>
                </c:pt>
                <c:pt idx="8">
                  <c:v>347.0769030749434</c:v>
                </c:pt>
                <c:pt idx="9">
                  <c:v>341.36009138910362</c:v>
                </c:pt>
                <c:pt idx="10">
                  <c:v>335.88430114926405</c:v>
                </c:pt>
                <c:pt idx="11">
                  <c:v>330.03275620714282</c:v>
                </c:pt>
                <c:pt idx="12">
                  <c:v>325.12472154711105</c:v>
                </c:pt>
                <c:pt idx="13">
                  <c:v>320.36376940037934</c:v>
                </c:pt>
                <c:pt idx="14">
                  <c:v>314.91745225677539</c:v>
                </c:pt>
                <c:pt idx="15">
                  <c:v>309.94041587551061</c:v>
                </c:pt>
                <c:pt idx="16">
                  <c:v>304.58831611549749</c:v>
                </c:pt>
                <c:pt idx="17">
                  <c:v>298.04815668659955</c:v>
                </c:pt>
                <c:pt idx="18">
                  <c:v>291.32528345298306</c:v>
                </c:pt>
                <c:pt idx="19">
                  <c:v>283.60610290562573</c:v>
                </c:pt>
                <c:pt idx="20">
                  <c:v>274.15519364082036</c:v>
                </c:pt>
                <c:pt idx="21">
                  <c:v>263.95217205232484</c:v>
                </c:pt>
                <c:pt idx="22">
                  <c:v>252.36863479737559</c:v>
                </c:pt>
                <c:pt idx="23">
                  <c:v>239.03545011847288</c:v>
                </c:pt>
                <c:pt idx="24">
                  <c:v>225.13847850230931</c:v>
                </c:pt>
                <c:pt idx="25">
                  <c:v>210.57517533690216</c:v>
                </c:pt>
                <c:pt idx="26">
                  <c:v>195.54523225905785</c:v>
                </c:pt>
                <c:pt idx="27">
                  <c:v>181.21017318829604</c:v>
                </c:pt>
                <c:pt idx="28">
                  <c:v>167.69615122266853</c:v>
                </c:pt>
                <c:pt idx="29">
                  <c:v>155.127315214058</c:v>
                </c:pt>
                <c:pt idx="30">
                  <c:v>144.08940256336376</c:v>
                </c:pt>
                <c:pt idx="31">
                  <c:v>134.41255032804213</c:v>
                </c:pt>
                <c:pt idx="32">
                  <c:v>125.9864255400515</c:v>
                </c:pt>
                <c:pt idx="33">
                  <c:v>118.58905104131313</c:v>
                </c:pt>
                <c:pt idx="34">
                  <c:v>111.92385952103157</c:v>
                </c:pt>
                <c:pt idx="35">
                  <c:v>106.57112385820574</c:v>
                </c:pt>
              </c:numCache>
            </c:numRef>
          </c:val>
          <c:extLst xmlns:c16r2="http://schemas.microsoft.com/office/drawing/2015/06/chart">
            <c:ext xmlns:c16="http://schemas.microsoft.com/office/drawing/2014/chart" uri="{C3380CC4-5D6E-409C-BE32-E72D297353CC}">
              <c16:uniqueId val="{00000000-0CBD-43B3-BAE9-6FAA044593CC}"/>
            </c:ext>
          </c:extLst>
        </c:ser>
        <c:ser>
          <c:idx val="14"/>
          <c:order val="1"/>
          <c:tx>
            <c:strRef>
              <c:f>'RT1'!$Y$29</c:f>
              <c:strCache>
                <c:ptCount val="1"/>
                <c:pt idx="0">
                  <c:v>Natural Gas</c:v>
                </c:pt>
              </c:strCache>
            </c:strRef>
          </c:tx>
          <c:spPr>
            <a:solidFill>
              <a:schemeClr val="tx2">
                <a:lumMod val="60000"/>
                <a:lumOff val="40000"/>
              </a:schemeClr>
            </a:solidFill>
            <a:ln>
              <a:solidFill>
                <a:schemeClr val="tx2">
                  <a:lumMod val="60000"/>
                  <a:lumOff val="40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'RT1'!$Z$29:$BI$29</c:f>
              <c:numCache>
                <c:formatCode>_(* #,##0.00_);_(* \(#,##0.00\);_(* "-"??_);_(@_)</c:formatCode>
                <c:ptCount val="36"/>
                <c:pt idx="1">
                  <c:v>4.5880931523792329E-2</c:v>
                </c:pt>
                <c:pt idx="2">
                  <c:v>0.22100171602667387</c:v>
                </c:pt>
                <c:pt idx="3">
                  <c:v>0.40507080048538852</c:v>
                </c:pt>
                <c:pt idx="4">
                  <c:v>0.59644593393132228</c:v>
                </c:pt>
                <c:pt idx="5">
                  <c:v>0.79782423510527711</c:v>
                </c:pt>
                <c:pt idx="6">
                  <c:v>1.00798643526348</c:v>
                </c:pt>
                <c:pt idx="7">
                  <c:v>1.2269728316401969</c:v>
                </c:pt>
                <c:pt idx="8">
                  <c:v>1.4591379517866914</c:v>
                </c:pt>
                <c:pt idx="9">
                  <c:v>1.7015622718860819</c:v>
                </c:pt>
                <c:pt idx="10">
                  <c:v>1.9607988957472196</c:v>
                </c:pt>
                <c:pt idx="11">
                  <c:v>2.2332376976847979</c:v>
                </c:pt>
                <c:pt idx="12">
                  <c:v>2.5200296487800791</c:v>
                </c:pt>
                <c:pt idx="13">
                  <c:v>2.8238508007766008</c:v>
                </c:pt>
                <c:pt idx="14">
                  <c:v>3.158646327164389</c:v>
                </c:pt>
                <c:pt idx="15">
                  <c:v>3.5175684463810786</c:v>
                </c:pt>
                <c:pt idx="16">
                  <c:v>3.9065168876246257</c:v>
                </c:pt>
                <c:pt idx="17">
                  <c:v>4.3272405659752495</c:v>
                </c:pt>
                <c:pt idx="18">
                  <c:v>4.7969889435106969</c:v>
                </c:pt>
                <c:pt idx="19">
                  <c:v>5.3133494106125347</c:v>
                </c:pt>
                <c:pt idx="20">
                  <c:v>5.8704408508615415</c:v>
                </c:pt>
                <c:pt idx="21">
                  <c:v>6.4615437206216528</c:v>
                </c:pt>
                <c:pt idx="22">
                  <c:v>7.0777989479375822</c:v>
                </c:pt>
                <c:pt idx="23">
                  <c:v>7.7463367222452977</c:v>
                </c:pt>
                <c:pt idx="24">
                  <c:v>8.4102049894592721</c:v>
                </c:pt>
                <c:pt idx="25">
                  <c:v>9.0464985471905841</c:v>
                </c:pt>
                <c:pt idx="26">
                  <c:v>9.6427178237321982</c:v>
                </c:pt>
                <c:pt idx="27">
                  <c:v>10.151341889756912</c:v>
                </c:pt>
                <c:pt idx="28">
                  <c:v>10.581155289721542</c:v>
                </c:pt>
                <c:pt idx="29">
                  <c:v>11.095607533533945</c:v>
                </c:pt>
                <c:pt idx="30">
                  <c:v>11.525762322829816</c:v>
                </c:pt>
                <c:pt idx="31">
                  <c:v>11.868636222763815</c:v>
                </c:pt>
                <c:pt idx="32">
                  <c:v>12.096640434313837</c:v>
                </c:pt>
                <c:pt idx="33">
                  <c:v>12.300315913792387</c:v>
                </c:pt>
                <c:pt idx="34">
                  <c:v>12.435580983721163</c:v>
                </c:pt>
                <c:pt idx="35">
                  <c:v>12.569655076812641</c:v>
                </c:pt>
              </c:numCache>
            </c:numRef>
          </c:val>
          <c:extLst xmlns:c16r2="http://schemas.microsoft.com/office/drawing/2015/06/chart">
            <c:ext xmlns:c16="http://schemas.microsoft.com/office/drawing/2014/chart" uri="{C3380CC4-5D6E-409C-BE32-E72D297353CC}">
              <c16:uniqueId val="{00000001-0CBD-43B3-BAE9-6FAA044593CC}"/>
            </c:ext>
          </c:extLst>
        </c:ser>
        <c:ser>
          <c:idx val="6"/>
          <c:order val="2"/>
          <c:tx>
            <c:strRef>
              <c:f>'RT1'!$Y$17</c:f>
              <c:strCache>
                <c:ptCount val="1"/>
                <c:pt idx="0">
                  <c:v>Electricity</c:v>
                </c:pt>
              </c:strCache>
            </c:strRef>
          </c:tx>
          <c:spPr>
            <a:solidFill>
              <a:schemeClr val="accent3"/>
            </a:solidFill>
            <a:ln>
              <a:solidFill>
                <a:schemeClr val="accent3"/>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'RT1'!$Z$17:$BI$17</c:f>
              <c:numCache>
                <c:formatCode>_(* #,##0.00_);_(* \(#,##0.00\);_(* "-"??_);_(@_)</c:formatCode>
                <c:ptCount val="36"/>
                <c:pt idx="1">
                  <c:v>0.1350367828604454</c:v>
                </c:pt>
                <c:pt idx="2">
                  <c:v>0.24941753494463692</c:v>
                </c:pt>
                <c:pt idx="3">
                  <c:v>0.38428492665225444</c:v>
                </c:pt>
                <c:pt idx="4">
                  <c:v>0.51035463470082643</c:v>
                </c:pt>
                <c:pt idx="5">
                  <c:v>0.6564953853914558</c:v>
                </c:pt>
                <c:pt idx="6">
                  <c:v>0.82518647849834159</c:v>
                </c:pt>
                <c:pt idx="7">
                  <c:v>1.0234172179954322</c:v>
                </c:pt>
                <c:pt idx="8">
                  <c:v>1.255637013795547</c:v>
                </c:pt>
                <c:pt idx="9">
                  <c:v>1.5364222598658559</c:v>
                </c:pt>
                <c:pt idx="10">
                  <c:v>1.8776076660723926</c:v>
                </c:pt>
                <c:pt idx="11">
                  <c:v>2.2905268654798543</c:v>
                </c:pt>
                <c:pt idx="12">
                  <c:v>2.7976033610091671</c:v>
                </c:pt>
                <c:pt idx="13">
                  <c:v>3.417504965748801</c:v>
                </c:pt>
                <c:pt idx="14">
                  <c:v>4.1827744513941525</c:v>
                </c:pt>
                <c:pt idx="15">
                  <c:v>5.1224760987247224</c:v>
                </c:pt>
                <c:pt idx="16">
                  <c:v>6.2916921387631684</c:v>
                </c:pt>
                <c:pt idx="17">
                  <c:v>7.7320432625197295</c:v>
                </c:pt>
                <c:pt idx="18">
                  <c:v>9.497620722144072</c:v>
                </c:pt>
                <c:pt idx="19">
                  <c:v>11.631196616276064</c:v>
                </c:pt>
                <c:pt idx="20">
                  <c:v>14.173102800307596</c:v>
                </c:pt>
                <c:pt idx="21">
                  <c:v>17.149186830281579</c:v>
                </c:pt>
                <c:pt idx="22">
                  <c:v>20.551497800816808</c:v>
                </c:pt>
                <c:pt idx="23">
                  <c:v>24.345766886983782</c:v>
                </c:pt>
                <c:pt idx="24">
                  <c:v>28.449629539386677</c:v>
                </c:pt>
                <c:pt idx="25">
                  <c:v>32.747915932706832</c:v>
                </c:pt>
                <c:pt idx="26">
                  <c:v>37.102001378342834</c:v>
                </c:pt>
                <c:pt idx="27">
                  <c:v>41.36530544743821</c:v>
                </c:pt>
                <c:pt idx="28">
                  <c:v>45.402256180750435</c:v>
                </c:pt>
                <c:pt idx="29">
                  <c:v>49.115995359642369</c:v>
                </c:pt>
                <c:pt idx="30">
                  <c:v>52.464501796609994</c:v>
                </c:pt>
                <c:pt idx="31">
                  <c:v>55.455156222302691</c:v>
                </c:pt>
                <c:pt idx="32">
                  <c:v>58.144278069903713</c:v>
                </c:pt>
                <c:pt idx="33">
                  <c:v>60.615851186448424</c:v>
                </c:pt>
                <c:pt idx="34">
                  <c:v>62.966943355431319</c:v>
                </c:pt>
                <c:pt idx="35">
                  <c:v>65.004514731531245</c:v>
                </c:pt>
              </c:numCache>
            </c:numRef>
          </c:val>
          <c:extLst xmlns:c16r2="http://schemas.microsoft.com/office/drawing/2015/06/chart">
            <c:ext xmlns:c16="http://schemas.microsoft.com/office/drawing/2014/chart" uri="{C3380CC4-5D6E-409C-BE32-E72D297353CC}">
              <c16:uniqueId val="{00000002-0CBD-43B3-BAE9-6FAA044593CC}"/>
            </c:ext>
          </c:extLst>
        </c:ser>
        <c:ser>
          <c:idx val="10"/>
          <c:order val="3"/>
          <c:tx>
            <c:strRef>
              <c:f>'RT1'!$Y$23</c:f>
              <c:strCache>
                <c:ptCount val="1"/>
                <c:pt idx="0">
                  <c:v>Hydrogen</c:v>
                </c:pt>
              </c:strCache>
            </c:strRef>
          </c:tx>
          <c:spPr>
            <a:solidFill>
              <a:schemeClr val="accent2"/>
            </a:solidFill>
            <a:ln>
              <a:solidFill>
                <a:schemeClr val="accent2"/>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'RT1'!$Z$23:$BI$23</c:f>
              <c:numCache>
                <c:formatCode>_(* #,##0.00_);_(* \(#,##0.00\);_(* "-"??_);_(@_)</c:formatCode>
                <c:ptCount val="36"/>
                <c:pt idx="1">
                  <c:v>1.3263097316997161E-3</c:v>
                </c:pt>
                <c:pt idx="2">
                  <c:v>6.3836480828666237E-3</c:v>
                </c:pt>
                <c:pt idx="3">
                  <c:v>1.1974260887668516E-2</c:v>
                </c:pt>
                <c:pt idx="4">
                  <c:v>1.8306133984458722E-2</c:v>
                </c:pt>
                <c:pt idx="5">
                  <c:v>2.5263949804589653E-2</c:v>
                </c:pt>
                <c:pt idx="6">
                  <c:v>3.3014908783492801E-2</c:v>
                </c:pt>
                <c:pt idx="7">
                  <c:v>4.1673696178904762E-2</c:v>
                </c:pt>
                <c:pt idx="8">
                  <c:v>5.1240311993380257E-2</c:v>
                </c:pt>
                <c:pt idx="9">
                  <c:v>6.1881956662366074E-2</c:v>
                </c:pt>
                <c:pt idx="10">
                  <c:v>7.3713315443614175E-2</c:v>
                </c:pt>
                <c:pt idx="11">
                  <c:v>8.6796558417181716E-2</c:v>
                </c:pt>
                <c:pt idx="12">
                  <c:v>0.10140391637393084</c:v>
                </c:pt>
                <c:pt idx="13">
                  <c:v>0.117650074571629</c:v>
                </c:pt>
                <c:pt idx="14">
                  <c:v>0.13581691870093576</c:v>
                </c:pt>
                <c:pt idx="15">
                  <c:v>0.15595696394214184</c:v>
                </c:pt>
                <c:pt idx="16">
                  <c:v>0.17851929641880424</c:v>
                </c:pt>
                <c:pt idx="17">
                  <c:v>0.20367111656641099</c:v>
                </c:pt>
                <c:pt idx="18">
                  <c:v>0.23174682525334248</c:v>
                </c:pt>
                <c:pt idx="19">
                  <c:v>0.26301865327049734</c:v>
                </c:pt>
                <c:pt idx="20">
                  <c:v>0.29805037199664025</c:v>
                </c:pt>
                <c:pt idx="21">
                  <c:v>0.33711421222268034</c:v>
                </c:pt>
                <c:pt idx="22">
                  <c:v>0.38087897568279278</c:v>
                </c:pt>
                <c:pt idx="23">
                  <c:v>0.42983660877848412</c:v>
                </c:pt>
                <c:pt idx="24">
                  <c:v>0.48470842842164019</c:v>
                </c:pt>
                <c:pt idx="25">
                  <c:v>0.54615358144666515</c:v>
                </c:pt>
                <c:pt idx="26">
                  <c:v>0.61505093029855518</c:v>
                </c:pt>
                <c:pt idx="27">
                  <c:v>0.69245597477087384</c:v>
                </c:pt>
                <c:pt idx="28">
                  <c:v>0.77940537864914972</c:v>
                </c:pt>
                <c:pt idx="29">
                  <c:v>0.87715526563577906</c:v>
                </c:pt>
                <c:pt idx="30">
                  <c:v>0.98702376837557981</c:v>
                </c:pt>
                <c:pt idx="31">
                  <c:v>1.1106539836917817</c:v>
                </c:pt>
                <c:pt idx="32">
                  <c:v>1.2498465541697892</c:v>
                </c:pt>
                <c:pt idx="33">
                  <c:v>1.4066218382354339</c:v>
                </c:pt>
                <c:pt idx="34">
                  <c:v>1.5832723405294571</c:v>
                </c:pt>
                <c:pt idx="35">
                  <c:v>1.7823007689744073</c:v>
                </c:pt>
              </c:numCache>
            </c:numRef>
          </c:val>
          <c:extLst xmlns:c16r2="http://schemas.microsoft.com/office/drawing/2015/06/chart">
            <c:ext xmlns:c16="http://schemas.microsoft.com/office/drawing/2014/chart" uri="{C3380CC4-5D6E-409C-BE32-E72D297353CC}">
              <c16:uniqueId val="{00000003-0CBD-43B3-BAE9-6FAA044593CC}"/>
            </c:ext>
          </c:extLst>
        </c:ser>
        <c:dLbls>
          <c:showLegendKey val="0"/>
          <c:showVal val="0"/>
          <c:showCatName val="0"/>
          <c:showSerName val="0"/>
          <c:showPercent val="0"/>
          <c:showBubbleSize val="0"/>
        </c:dLbls>
        <c:axId val="163408128"/>
        <c:axId val="163409920"/>
      </c:areaChart>
      <c:catAx>
        <c:axId val="163408128"/>
        <c:scaling>
          <c:orientation val="minMax"/>
        </c:scaling>
        <c:delete val="0"/>
        <c:axPos val="b"/>
        <c:numFmt formatCode="General" sourceLinked="1"/>
        <c:majorTickMark val="none"/>
        <c:minorTickMark val="none"/>
        <c:tickLblPos val="nextTo"/>
        <c:crossAx val="163409920"/>
        <c:crosses val="autoZero"/>
        <c:auto val="1"/>
        <c:lblAlgn val="ctr"/>
        <c:lblOffset val="100"/>
        <c:tickLblSkip val="5"/>
        <c:tickMarkSkip val="5"/>
        <c:noMultiLvlLbl val="0"/>
      </c:catAx>
      <c:valAx>
        <c:axId val="163409920"/>
        <c:scaling>
          <c:orientation val="minMax"/>
          <c:max val="450"/>
          <c:min val="0"/>
        </c:scaling>
        <c:delete val="0"/>
        <c:axPos val="l"/>
        <c:majorGridlines>
          <c:spPr>
            <a:ln>
              <a:solidFill>
                <a:schemeClr val="bg1">
                  <a:lumMod val="75000"/>
                </a:schemeClr>
              </a:solidFill>
            </a:ln>
          </c:spPr>
        </c:majorGridlines>
        <c:title>
          <c:tx>
            <c:rich>
              <a:bodyPr rot="-5400000" vert="horz"/>
              <a:lstStyle/>
              <a:p>
                <a:pPr>
                  <a:defRPr/>
                </a:pPr>
                <a:r>
                  <a:rPr lang="en-GB"/>
                  <a:t>TWh/year</a:t>
                </a:r>
              </a:p>
            </c:rich>
          </c:tx>
          <c:overlay val="0"/>
        </c:title>
        <c:numFmt formatCode="_(* #,##0_);_(* \(#,##0\);_(* &quot;-&quot;_);_(@_)" sourceLinked="0"/>
        <c:majorTickMark val="none"/>
        <c:minorTickMark val="none"/>
        <c:tickLblPos val="nextTo"/>
        <c:crossAx val="163408128"/>
        <c:crosses val="autoZero"/>
        <c:crossBetween val="midCat"/>
      </c:valAx>
    </c:plotArea>
    <c:legend>
      <c:legendPos val="b"/>
      <c:overlay val="0"/>
    </c:legend>
    <c:plotVisOnly val="1"/>
    <c:dispBlanksAs val="zero"/>
    <c:showDLblsOverMax val="0"/>
  </c:chart>
  <c:spPr>
    <a:ln>
      <a:noFill/>
    </a:ln>
  </c:spPr>
  <c:txPr>
    <a:bodyPr/>
    <a:lstStyle/>
    <a:p>
      <a:pPr>
        <a:defRPr sz="1100"/>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8"/>
          <c:order val="0"/>
          <c:tx>
            <c:strRef>
              <c:f>'RT1'!$Y$34</c:f>
              <c:strCache>
                <c:ptCount val="1"/>
                <c:pt idx="0">
                  <c:v>Petrol/Diesel</c:v>
                </c:pt>
              </c:strCache>
            </c:strRef>
          </c:tx>
          <c:spPr>
            <a:solidFill>
              <a:schemeClr val="bg1">
                <a:lumMod val="75000"/>
              </a:schemeClr>
            </a:solidFill>
            <a:ln>
              <a:solidFill>
                <a:schemeClr val="bg1">
                  <a:lumMod val="75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'RT1'!$Z$34:$BI$34</c:f>
              <c:numCache>
                <c:formatCode>_(* #,##0.00_);_(* \(#,##0.00\);_(* "-"??_);_(@_)</c:formatCode>
                <c:ptCount val="36"/>
                <c:pt idx="0">
                  <c:v>383.37151984627803</c:v>
                </c:pt>
                <c:pt idx="1">
                  <c:v>383.37151984627803</c:v>
                </c:pt>
                <c:pt idx="2">
                  <c:v>385.19123721108048</c:v>
                </c:pt>
                <c:pt idx="3">
                  <c:v>380.1478014261553</c:v>
                </c:pt>
                <c:pt idx="4">
                  <c:v>374.59397470133462</c:v>
                </c:pt>
                <c:pt idx="5">
                  <c:v>366.76744622953856</c:v>
                </c:pt>
                <c:pt idx="6">
                  <c:v>360.08589061249904</c:v>
                </c:pt>
                <c:pt idx="7">
                  <c:v>353.4992848234898</c:v>
                </c:pt>
                <c:pt idx="8">
                  <c:v>346.88797346429681</c:v>
                </c:pt>
                <c:pt idx="9">
                  <c:v>341.11244037299014</c:v>
                </c:pt>
                <c:pt idx="10">
                  <c:v>335.55322746011007</c:v>
                </c:pt>
                <c:pt idx="11">
                  <c:v>329.57996412288873</c:v>
                </c:pt>
                <c:pt idx="12">
                  <c:v>324.50963853863243</c:v>
                </c:pt>
                <c:pt idx="13">
                  <c:v>319.51998849451741</c:v>
                </c:pt>
                <c:pt idx="14">
                  <c:v>313.77337531168615</c:v>
                </c:pt>
                <c:pt idx="15">
                  <c:v>308.39406077644668</c:v>
                </c:pt>
                <c:pt idx="16">
                  <c:v>302.53689278728996</c:v>
                </c:pt>
                <c:pt idx="17">
                  <c:v>295.37689981124805</c:v>
                </c:pt>
                <c:pt idx="18">
                  <c:v>287.94580918452743</c:v>
                </c:pt>
                <c:pt idx="19">
                  <c:v>279.46592276390555</c:v>
                </c:pt>
                <c:pt idx="20">
                  <c:v>269.27245917877906</c:v>
                </c:pt>
                <c:pt idx="21">
                  <c:v>258.41565331189776</c:v>
                </c:pt>
                <c:pt idx="22">
                  <c:v>246.3145954776648</c:v>
                </c:pt>
                <c:pt idx="23">
                  <c:v>232.63624326574947</c:v>
                </c:pt>
                <c:pt idx="24">
                  <c:v>218.5447140536526</c:v>
                </c:pt>
                <c:pt idx="25">
                  <c:v>203.92411670017657</c:v>
                </c:pt>
                <c:pt idx="26">
                  <c:v>188.95702927948457</c:v>
                </c:pt>
                <c:pt idx="27">
                  <c:v>174.77091616560401</c:v>
                </c:pt>
                <c:pt idx="28">
                  <c:v>161.48271428008357</c:v>
                </c:pt>
                <c:pt idx="29">
                  <c:v>149.20596943528091</c:v>
                </c:pt>
                <c:pt idx="30">
                  <c:v>138.51094015844129</c:v>
                </c:pt>
                <c:pt idx="31">
                  <c:v>129.2124260830239</c:v>
                </c:pt>
                <c:pt idx="32">
                  <c:v>121.19460285480781</c:v>
                </c:pt>
                <c:pt idx="33">
                  <c:v>114.21779930441694</c:v>
                </c:pt>
                <c:pt idx="34">
                  <c:v>107.97536407725957</c:v>
                </c:pt>
                <c:pt idx="35">
                  <c:v>103.44857064038848</c:v>
                </c:pt>
              </c:numCache>
            </c:numRef>
          </c:val>
          <c:extLst xmlns:c16r2="http://schemas.microsoft.com/office/drawing/2015/06/chart">
            <c:ext xmlns:c16="http://schemas.microsoft.com/office/drawing/2014/chart" uri="{C3380CC4-5D6E-409C-BE32-E72D297353CC}">
              <c16:uniqueId val="{00000000-0855-4214-AFF4-457F864859F0}"/>
            </c:ext>
          </c:extLst>
        </c:ser>
        <c:ser>
          <c:idx val="14"/>
          <c:order val="1"/>
          <c:tx>
            <c:strRef>
              <c:f>'RT1'!$Y$28</c:f>
              <c:strCache>
                <c:ptCount val="1"/>
                <c:pt idx="0">
                  <c:v>Natural Gas</c:v>
                </c:pt>
              </c:strCache>
            </c:strRef>
          </c:tx>
          <c:spPr>
            <a:solidFill>
              <a:schemeClr val="tx2">
                <a:lumMod val="60000"/>
                <a:lumOff val="40000"/>
              </a:schemeClr>
            </a:solidFill>
            <a:ln>
              <a:solidFill>
                <a:schemeClr val="tx2">
                  <a:lumMod val="60000"/>
                  <a:lumOff val="40000"/>
                </a:schemeClr>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'RT1'!$Z$28:$BI$28</c:f>
              <c:numCache>
                <c:formatCode>_(* #,##0.00_);_(* \(#,##0.00\);_(* "-"??_);_(@_)</c:formatCode>
                <c:ptCount val="36"/>
                <c:pt idx="1">
                  <c:v>4.5880931523792329E-2</c:v>
                </c:pt>
                <c:pt idx="2">
                  <c:v>0.22100171602667387</c:v>
                </c:pt>
                <c:pt idx="3">
                  <c:v>0.40507080048538852</c:v>
                </c:pt>
                <c:pt idx="4">
                  <c:v>0.59644593393132228</c:v>
                </c:pt>
                <c:pt idx="5">
                  <c:v>0.79782423510527711</c:v>
                </c:pt>
                <c:pt idx="6">
                  <c:v>1.00798643526348</c:v>
                </c:pt>
                <c:pt idx="7">
                  <c:v>1.2269728316401969</c:v>
                </c:pt>
                <c:pt idx="8">
                  <c:v>1.4591379517866914</c:v>
                </c:pt>
                <c:pt idx="9">
                  <c:v>1.7015622718860819</c:v>
                </c:pt>
                <c:pt idx="10">
                  <c:v>1.9607988957472196</c:v>
                </c:pt>
                <c:pt idx="11">
                  <c:v>2.2333654067246136</c:v>
                </c:pt>
                <c:pt idx="12">
                  <c:v>2.5202845560235514</c:v>
                </c:pt>
                <c:pt idx="13">
                  <c:v>2.8242323969200784</c:v>
                </c:pt>
                <c:pt idx="14">
                  <c:v>3.1592810487497078</c:v>
                </c:pt>
                <c:pt idx="15">
                  <c:v>3.518581969808515</c:v>
                </c:pt>
                <c:pt idx="16">
                  <c:v>3.908160569243071</c:v>
                </c:pt>
                <c:pt idx="17">
                  <c:v>4.3298904336182789</c:v>
                </c:pt>
                <c:pt idx="18">
                  <c:v>4.8013965566902685</c:v>
                </c:pt>
                <c:pt idx="19">
                  <c:v>5.3202618073961547</c:v>
                </c:pt>
                <c:pt idx="20">
                  <c:v>5.881227708882351</c:v>
                </c:pt>
                <c:pt idx="21">
                  <c:v>6.4784427134256486</c:v>
                </c:pt>
                <c:pt idx="22">
                  <c:v>7.103658913325777</c:v>
                </c:pt>
                <c:pt idx="23">
                  <c:v>7.7839893315599866</c:v>
                </c:pt>
                <c:pt idx="24">
                  <c:v>8.4640823824181908</c:v>
                </c:pt>
                <c:pt idx="25">
                  <c:v>9.1213786668633752</c:v>
                </c:pt>
                <c:pt idx="26">
                  <c:v>9.7427300958097973</c:v>
                </c:pt>
                <c:pt idx="27">
                  <c:v>10.279724929335245</c:v>
                </c:pt>
                <c:pt idx="28">
                  <c:v>10.739153006560603</c:v>
                </c:pt>
                <c:pt idx="29">
                  <c:v>11.283963277306469</c:v>
                </c:pt>
                <c:pt idx="30">
                  <c:v>11.74459991437152</c:v>
                </c:pt>
                <c:pt idx="31">
                  <c:v>12.116115229109511</c:v>
                </c:pt>
                <c:pt idx="32">
                  <c:v>12.369584134727452</c:v>
                </c:pt>
                <c:pt idx="33">
                  <c:v>12.596421746421363</c:v>
                </c:pt>
                <c:pt idx="34">
                  <c:v>12.750852428290379</c:v>
                </c:pt>
                <c:pt idx="35">
                  <c:v>12.902188517195608</c:v>
                </c:pt>
              </c:numCache>
            </c:numRef>
          </c:val>
          <c:extLst xmlns:c16r2="http://schemas.microsoft.com/office/drawing/2015/06/chart">
            <c:ext xmlns:c16="http://schemas.microsoft.com/office/drawing/2014/chart" uri="{C3380CC4-5D6E-409C-BE32-E72D297353CC}">
              <c16:uniqueId val="{00000001-0855-4214-AFF4-457F864859F0}"/>
            </c:ext>
          </c:extLst>
        </c:ser>
        <c:ser>
          <c:idx val="6"/>
          <c:order val="2"/>
          <c:tx>
            <c:strRef>
              <c:f>'RT1'!$Y$16</c:f>
              <c:strCache>
                <c:ptCount val="1"/>
                <c:pt idx="0">
                  <c:v>Electricity</c:v>
                </c:pt>
              </c:strCache>
            </c:strRef>
          </c:tx>
          <c:spPr>
            <a:solidFill>
              <a:schemeClr val="accent3"/>
            </a:solidFill>
            <a:ln>
              <a:solidFill>
                <a:schemeClr val="accent3"/>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'RT1'!$Z$16:$BI$16</c:f>
              <c:numCache>
                <c:formatCode>_(* #,##0.00_);_(* \(#,##0.00\);_(* "-"??_);_(@_)</c:formatCode>
                <c:ptCount val="36"/>
                <c:pt idx="1">
                  <c:v>0.1350367828604454</c:v>
                </c:pt>
                <c:pt idx="2">
                  <c:v>0.24941753494463692</c:v>
                </c:pt>
                <c:pt idx="3">
                  <c:v>0.38428492665225444</c:v>
                </c:pt>
                <c:pt idx="4">
                  <c:v>0.50868689349485829</c:v>
                </c:pt>
                <c:pt idx="5">
                  <c:v>0.65860715149711124</c:v>
                </c:pt>
                <c:pt idx="6">
                  <c:v>0.82903976418915781</c:v>
                </c:pt>
                <c:pt idx="7">
                  <c:v>1.0322628824210986</c:v>
                </c:pt>
                <c:pt idx="8">
                  <c:v>1.2777975020241721</c:v>
                </c:pt>
                <c:pt idx="9">
                  <c:v>1.5724479200513408</c:v>
                </c:pt>
                <c:pt idx="10">
                  <c:v>1.9371563393107478</c:v>
                </c:pt>
                <c:pt idx="11">
                  <c:v>2.3898968684277246</c:v>
                </c:pt>
                <c:pt idx="12">
                  <c:v>2.9484728679857626</c:v>
                </c:pt>
                <c:pt idx="13">
                  <c:v>3.6450745769578119</c:v>
                </c:pt>
                <c:pt idx="14">
                  <c:v>4.5085159056456403</c:v>
                </c:pt>
                <c:pt idx="15">
                  <c:v>5.5809895713031334</c:v>
                </c:pt>
                <c:pt idx="16">
                  <c:v>6.9129590896172486</c:v>
                </c:pt>
                <c:pt idx="17">
                  <c:v>8.5557564645413855</c:v>
                </c:pt>
                <c:pt idx="18">
                  <c:v>10.546315206971688</c:v>
                </c:pt>
                <c:pt idx="19">
                  <c:v>12.919740577693338</c:v>
                </c:pt>
                <c:pt idx="20">
                  <c:v>15.691450581350392</c:v>
                </c:pt>
                <c:pt idx="21">
                  <c:v>18.860950910501927</c:v>
                </c:pt>
                <c:pt idx="22">
                  <c:v>22.410877834488513</c:v>
                </c:pt>
                <c:pt idx="23">
                  <c:v>26.291891379038052</c:v>
                </c:pt>
                <c:pt idx="24">
                  <c:v>30.434210461433928</c:v>
                </c:pt>
                <c:pt idx="25">
                  <c:v>34.725727207356215</c:v>
                </c:pt>
                <c:pt idx="26">
                  <c:v>39.032698447404371</c:v>
                </c:pt>
                <c:pt idx="27">
                  <c:v>43.223332434789739</c:v>
                </c:pt>
                <c:pt idx="28">
                  <c:v>47.164131839605751</c:v>
                </c:pt>
                <c:pt idx="29">
                  <c:v>50.762554312349067</c:v>
                </c:pt>
                <c:pt idx="30">
                  <c:v>53.979467925513632</c:v>
                </c:pt>
                <c:pt idx="31">
                  <c:v>56.833224300231542</c:v>
                </c:pt>
                <c:pt idx="32">
                  <c:v>59.381993524457066</c:v>
                </c:pt>
                <c:pt idx="33">
                  <c:v>61.716658940905923</c:v>
                </c:pt>
                <c:pt idx="34">
                  <c:v>63.941957144304567</c:v>
                </c:pt>
                <c:pt idx="35">
                  <c:v>65.736905560323223</c:v>
                </c:pt>
              </c:numCache>
            </c:numRef>
          </c:val>
          <c:extLst xmlns:c16r2="http://schemas.microsoft.com/office/drawing/2015/06/chart">
            <c:ext xmlns:c16="http://schemas.microsoft.com/office/drawing/2014/chart" uri="{C3380CC4-5D6E-409C-BE32-E72D297353CC}">
              <c16:uniqueId val="{00000002-0855-4214-AFF4-457F864859F0}"/>
            </c:ext>
          </c:extLst>
        </c:ser>
        <c:ser>
          <c:idx val="10"/>
          <c:order val="3"/>
          <c:tx>
            <c:strRef>
              <c:f>'RT1'!$Y$22</c:f>
              <c:strCache>
                <c:ptCount val="1"/>
                <c:pt idx="0">
                  <c:v>Hydrogen</c:v>
                </c:pt>
              </c:strCache>
            </c:strRef>
          </c:tx>
          <c:spPr>
            <a:solidFill>
              <a:schemeClr val="accent2"/>
            </a:solidFill>
            <a:ln>
              <a:solidFill>
                <a:schemeClr val="accent2"/>
              </a:solidFill>
            </a:ln>
          </c:spPr>
          <c:cat>
            <c:numRef>
              <c:f>'RT1'!$Z$7:$BI$7</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'RT1'!$Z$22:$BI$22</c:f>
              <c:numCache>
                <c:formatCode>_(* #,##0.00_);_(* \(#,##0.00\);_(* "-"??_);_(@_)</c:formatCode>
                <c:ptCount val="36"/>
                <c:pt idx="1">
                  <c:v>1.3263097316997161E-3</c:v>
                </c:pt>
                <c:pt idx="2">
                  <c:v>6.3836480828666237E-3</c:v>
                </c:pt>
                <c:pt idx="3">
                  <c:v>1.1974260887668516E-2</c:v>
                </c:pt>
                <c:pt idx="4">
                  <c:v>1.8191448729271722E-2</c:v>
                </c:pt>
                <c:pt idx="5">
                  <c:v>2.5149264549402656E-2</c:v>
                </c:pt>
                <c:pt idx="6">
                  <c:v>3.2900223528305808E-2</c:v>
                </c:pt>
                <c:pt idx="7">
                  <c:v>4.144432566853077E-2</c:v>
                </c:pt>
                <c:pt idx="8">
                  <c:v>5.101094148300625E-2</c:v>
                </c:pt>
                <c:pt idx="9">
                  <c:v>6.1652586151992067E-2</c:v>
                </c:pt>
                <c:pt idx="10">
                  <c:v>7.3483944933240175E-2</c:v>
                </c:pt>
                <c:pt idx="11">
                  <c:v>8.6672218262207695E-2</c:v>
                </c:pt>
                <c:pt idx="12">
                  <c:v>0.1013320913966568</c:v>
                </c:pt>
                <c:pt idx="13">
                  <c:v>0.11768327994975494</c:v>
                </c:pt>
                <c:pt idx="14">
                  <c:v>0.13584046917927467</c:v>
                </c:pt>
                <c:pt idx="15">
                  <c:v>0.15613805995358074</c:v>
                </c:pt>
                <c:pt idx="16">
                  <c:v>0.17874325270815605</c:v>
                </c:pt>
                <c:pt idx="17">
                  <c:v>0.20399044831137575</c:v>
                </c:pt>
                <c:pt idx="18">
                  <c:v>0.23209936237643322</c:v>
                </c:pt>
                <c:pt idx="19">
                  <c:v>0.26351908102690097</c:v>
                </c:pt>
                <c:pt idx="20">
                  <c:v>0.29863652030886978</c:v>
                </c:pt>
                <c:pt idx="21">
                  <c:v>0.33795328152362281</c:v>
                </c:pt>
                <c:pt idx="22">
                  <c:v>0.38190879589496107</c:v>
                </c:pt>
                <c:pt idx="23">
                  <c:v>0.43110969507957836</c:v>
                </c:pt>
                <c:pt idx="24">
                  <c:v>0.48632981116706031</c:v>
                </c:pt>
                <c:pt idx="25">
                  <c:v>0.54822829099181103</c:v>
                </c:pt>
                <c:pt idx="26">
                  <c:v>0.61768399699882681</c:v>
                </c:pt>
                <c:pt idx="27">
                  <c:v>0.69568082198850933</c:v>
                </c:pt>
                <c:pt idx="28">
                  <c:v>0.78344148509896905</c:v>
                </c:pt>
                <c:pt idx="29">
                  <c:v>0.88204549155779643</c:v>
                </c:pt>
                <c:pt idx="30">
                  <c:v>0.99313588111109474</c:v>
                </c:pt>
                <c:pt idx="31">
                  <c:v>1.1181358357848961</c:v>
                </c:pt>
                <c:pt idx="32">
                  <c:v>1.2590657136607331</c:v>
                </c:pt>
                <c:pt idx="33">
                  <c:v>1.4178837029721865</c:v>
                </c:pt>
                <c:pt idx="34">
                  <c:v>1.5969252533268241</c:v>
                </c:pt>
                <c:pt idx="35">
                  <c:v>1.798869804703408</c:v>
                </c:pt>
              </c:numCache>
            </c:numRef>
          </c:val>
          <c:extLst xmlns:c16r2="http://schemas.microsoft.com/office/drawing/2015/06/chart">
            <c:ext xmlns:c16="http://schemas.microsoft.com/office/drawing/2014/chart" uri="{C3380CC4-5D6E-409C-BE32-E72D297353CC}">
              <c16:uniqueId val="{00000003-0855-4214-AFF4-457F864859F0}"/>
            </c:ext>
          </c:extLst>
        </c:ser>
        <c:dLbls>
          <c:showLegendKey val="0"/>
          <c:showVal val="0"/>
          <c:showCatName val="0"/>
          <c:showSerName val="0"/>
          <c:showPercent val="0"/>
          <c:showBubbleSize val="0"/>
        </c:dLbls>
        <c:axId val="163450880"/>
        <c:axId val="163452416"/>
      </c:areaChart>
      <c:catAx>
        <c:axId val="163450880"/>
        <c:scaling>
          <c:orientation val="minMax"/>
        </c:scaling>
        <c:delete val="0"/>
        <c:axPos val="b"/>
        <c:numFmt formatCode="General" sourceLinked="1"/>
        <c:majorTickMark val="none"/>
        <c:minorTickMark val="none"/>
        <c:tickLblPos val="nextTo"/>
        <c:crossAx val="163452416"/>
        <c:crosses val="autoZero"/>
        <c:auto val="1"/>
        <c:lblAlgn val="ctr"/>
        <c:lblOffset val="100"/>
        <c:tickLblSkip val="5"/>
        <c:tickMarkSkip val="5"/>
        <c:noMultiLvlLbl val="0"/>
      </c:catAx>
      <c:valAx>
        <c:axId val="163452416"/>
        <c:scaling>
          <c:orientation val="minMax"/>
          <c:max val="450"/>
          <c:min val="0"/>
        </c:scaling>
        <c:delete val="0"/>
        <c:axPos val="l"/>
        <c:majorGridlines>
          <c:spPr>
            <a:ln>
              <a:solidFill>
                <a:schemeClr val="bg1">
                  <a:lumMod val="75000"/>
                </a:schemeClr>
              </a:solidFill>
            </a:ln>
          </c:spPr>
        </c:majorGridlines>
        <c:title>
          <c:tx>
            <c:rich>
              <a:bodyPr rot="-5400000" vert="horz"/>
              <a:lstStyle/>
              <a:p>
                <a:pPr>
                  <a:defRPr/>
                </a:pPr>
                <a:r>
                  <a:rPr lang="en-GB"/>
                  <a:t>TWh/ear</a:t>
                </a:r>
              </a:p>
            </c:rich>
          </c:tx>
          <c:overlay val="0"/>
        </c:title>
        <c:numFmt formatCode="_(* #,##0_);_(* \(#,##0\);_(* &quot;-&quot;_);_(@_)" sourceLinked="0"/>
        <c:majorTickMark val="none"/>
        <c:minorTickMark val="none"/>
        <c:tickLblPos val="nextTo"/>
        <c:crossAx val="163450880"/>
        <c:crosses val="autoZero"/>
        <c:crossBetween val="midCat"/>
      </c:valAx>
    </c:plotArea>
    <c:legend>
      <c:legendPos val="b"/>
      <c:overlay val="0"/>
    </c:legend>
    <c:plotVisOnly val="1"/>
    <c:dispBlanksAs val="zero"/>
    <c:showDLblsOverMax val="0"/>
  </c:chart>
  <c:spPr>
    <a:ln>
      <a:noFill/>
    </a:ln>
  </c:sp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2"/>
          <c:order val="0"/>
          <c:tx>
            <c:strRef>
              <c:f>'RT2'!$Z$32</c:f>
              <c:strCache>
                <c:ptCount val="1"/>
                <c:pt idx="0">
                  <c:v>Petrol/Diesel</c:v>
                </c:pt>
              </c:strCache>
            </c:strRef>
          </c:tx>
          <c:spPr>
            <a:solidFill>
              <a:schemeClr val="bg1">
                <a:lumMod val="75000"/>
              </a:schemeClr>
            </a:solidFill>
            <a:ln>
              <a:solidFill>
                <a:schemeClr val="bg1">
                  <a:lumMod val="75000"/>
                </a:schemeClr>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'RT2'!$AB$32:$BK$32</c:f>
              <c:numCache>
                <c:formatCode>_-* #,##0_-;\-* #,##0_-;_-* "-"??_-;_-@_-</c:formatCode>
                <c:ptCount val="36"/>
                <c:pt idx="0">
                  <c:v>36418627</c:v>
                </c:pt>
                <c:pt idx="1">
                  <c:v>36824853</c:v>
                </c:pt>
                <c:pt idx="2">
                  <c:v>37499112</c:v>
                </c:pt>
                <c:pt idx="3">
                  <c:v>37555784.020500004</c:v>
                </c:pt>
                <c:pt idx="4">
                  <c:v>37442560.163959451</c:v>
                </c:pt>
                <c:pt idx="5">
                  <c:v>37311495.538034931</c:v>
                </c:pt>
                <c:pt idx="6">
                  <c:v>37126622.250695236</c:v>
                </c:pt>
                <c:pt idx="7">
                  <c:v>36883316.410222247</c:v>
                </c:pt>
                <c:pt idx="8">
                  <c:v>36542308.125211895</c:v>
                </c:pt>
                <c:pt idx="9">
                  <c:v>36092335.504575007</c:v>
                </c:pt>
                <c:pt idx="10">
                  <c:v>35498720.657538272</c:v>
                </c:pt>
                <c:pt idx="11">
                  <c:v>34714896.693645127</c:v>
                </c:pt>
                <c:pt idx="12">
                  <c:v>33704290.722756706</c:v>
                </c:pt>
                <c:pt idx="13">
                  <c:v>32409900.855052698</c:v>
                </c:pt>
                <c:pt idx="14">
                  <c:v>30792800.201032352</c:v>
                </c:pt>
                <c:pt idx="15">
                  <c:v>28818745.871515345</c:v>
                </c:pt>
                <c:pt idx="16">
                  <c:v>26464568.977642737</c:v>
                </c:pt>
                <c:pt idx="17">
                  <c:v>23764861.630877901</c:v>
                </c:pt>
                <c:pt idx="18">
                  <c:v>20798032.943007447</c:v>
                </c:pt>
                <c:pt idx="19">
                  <c:v>17681998.026142169</c:v>
                </c:pt>
                <c:pt idx="20">
                  <c:v>14591611.992717981</c:v>
                </c:pt>
                <c:pt idx="21">
                  <c:v>11666819.955496861</c:v>
                </c:pt>
                <c:pt idx="22">
                  <c:v>9054134.027567802</c:v>
                </c:pt>
                <c:pt idx="23">
                  <c:v>6788369.3223477481</c:v>
                </c:pt>
                <c:pt idx="24">
                  <c:v>4624767.9535825569</c:v>
                </c:pt>
                <c:pt idx="25">
                  <c:v>4258795.0353479451</c:v>
                </c:pt>
                <c:pt idx="26">
                  <c:v>3843524.6820504535</c:v>
                </c:pt>
                <c:pt idx="27">
                  <c:v>3378410.0084284004</c:v>
                </c:pt>
                <c:pt idx="28">
                  <c:v>2868931.1295528417</c:v>
                </c:pt>
                <c:pt idx="29">
                  <c:v>2333774.1608285443</c:v>
                </c:pt>
                <c:pt idx="30">
                  <c:v>1797538.6209266144</c:v>
                </c:pt>
                <c:pt idx="31">
                  <c:v>1265590.6823272998</c:v>
                </c:pt>
                <c:pt idx="32">
                  <c:v>721607.42840604903</c:v>
                </c:pt>
                <c:pt idx="33">
                  <c:v>325864</c:v>
                </c:pt>
                <c:pt idx="34">
                  <c:v>210417</c:v>
                </c:pt>
                <c:pt idx="35">
                  <c:v>0</c:v>
                </c:pt>
              </c:numCache>
            </c:numRef>
          </c:val>
          <c:extLst xmlns:c16r2="http://schemas.microsoft.com/office/drawing/2015/06/chart">
            <c:ext xmlns:c16="http://schemas.microsoft.com/office/drawing/2014/chart" uri="{C3380CC4-5D6E-409C-BE32-E72D297353CC}">
              <c16:uniqueId val="{00000000-3433-4D58-9C8C-129D13502B78}"/>
            </c:ext>
          </c:extLst>
        </c:ser>
        <c:ser>
          <c:idx val="0"/>
          <c:order val="1"/>
          <c:tx>
            <c:strRef>
              <c:f>'RT2'!$Z$14</c:f>
              <c:strCache>
                <c:ptCount val="1"/>
                <c:pt idx="0">
                  <c:v>Electricity</c:v>
                </c:pt>
              </c:strCache>
            </c:strRef>
          </c:tx>
          <c:spPr>
            <a:solidFill>
              <a:schemeClr val="accent3"/>
            </a:solidFill>
            <a:ln>
              <a:solidFill>
                <a:schemeClr val="accent3"/>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'RT2'!$AB$14:$BK$14</c:f>
              <c:numCache>
                <c:formatCode>_-* #,##0_-;\-* #,##0_-;_-* "-"??_-;_-@_-</c:formatCode>
                <c:ptCount val="36"/>
                <c:pt idx="0">
                  <c:v>48873</c:v>
                </c:pt>
                <c:pt idx="1">
                  <c:v>55320</c:v>
                </c:pt>
                <c:pt idx="2">
                  <c:v>94797</c:v>
                </c:pt>
                <c:pt idx="3">
                  <c:v>145248</c:v>
                </c:pt>
                <c:pt idx="4">
                  <c:v>366416.99024561129</c:v>
                </c:pt>
                <c:pt idx="5">
                  <c:v>605740.46003300312</c:v>
                </c:pt>
                <c:pt idx="6">
                  <c:v>896357.54020914424</c:v>
                </c:pt>
                <c:pt idx="7">
                  <c:v>1241957.7887738852</c:v>
                </c:pt>
                <c:pt idx="8">
                  <c:v>1683169.6990208281</c:v>
                </c:pt>
                <c:pt idx="9">
                  <c:v>2232414.6990208281</c:v>
                </c:pt>
                <c:pt idx="10">
                  <c:v>2925216.6990208281</c:v>
                </c:pt>
                <c:pt idx="11">
                  <c:v>3808401.6990208281</c:v>
                </c:pt>
                <c:pt idx="12">
                  <c:v>4918592.6990208281</c:v>
                </c:pt>
                <c:pt idx="13">
                  <c:v>6311965.6990208281</c:v>
                </c:pt>
                <c:pt idx="14">
                  <c:v>8027475.6990208281</c:v>
                </c:pt>
                <c:pt idx="15">
                  <c:v>10098796.699020829</c:v>
                </c:pt>
                <c:pt idx="16">
                  <c:v>12548358.699020829</c:v>
                </c:pt>
                <c:pt idx="17">
                  <c:v>15340387.699020829</c:v>
                </c:pt>
                <c:pt idx="18">
                  <c:v>18395450.699020829</c:v>
                </c:pt>
                <c:pt idx="19">
                  <c:v>21593989.699020829</c:v>
                </c:pt>
                <c:pt idx="20">
                  <c:v>24759360.699020829</c:v>
                </c:pt>
                <c:pt idx="21">
                  <c:v>27749630.699020829</c:v>
                </c:pt>
                <c:pt idx="22">
                  <c:v>30415894.699020829</c:v>
                </c:pt>
                <c:pt idx="23">
                  <c:v>32720654.699020829</c:v>
                </c:pt>
                <c:pt idx="24">
                  <c:v>34905660.699020825</c:v>
                </c:pt>
                <c:pt idx="25">
                  <c:v>35271271.699020825</c:v>
                </c:pt>
                <c:pt idx="26">
                  <c:v>35661146.699020833</c:v>
                </c:pt>
                <c:pt idx="27">
                  <c:v>36071535.699020833</c:v>
                </c:pt>
                <c:pt idx="28">
                  <c:v>36493920.271199502</c:v>
                </c:pt>
                <c:pt idx="29">
                  <c:v>36911348.402027883</c:v>
                </c:pt>
                <c:pt idx="30">
                  <c:v>37309708.394453555</c:v>
                </c:pt>
                <c:pt idx="31">
                  <c:v>37674159.171738654</c:v>
                </c:pt>
                <c:pt idx="32">
                  <c:v>37993528.300217405</c:v>
                </c:pt>
                <c:pt idx="33">
                  <c:v>38099512.01774057</c:v>
                </c:pt>
                <c:pt idx="34">
                  <c:v>37850612.20972842</c:v>
                </c:pt>
                <c:pt idx="35">
                  <c:v>37522470.261115648</c:v>
                </c:pt>
              </c:numCache>
            </c:numRef>
          </c:val>
          <c:extLst xmlns:c16r2="http://schemas.microsoft.com/office/drawing/2015/06/chart">
            <c:ext xmlns:c16="http://schemas.microsoft.com/office/drawing/2014/chart" uri="{C3380CC4-5D6E-409C-BE32-E72D297353CC}">
              <c16:uniqueId val="{00000001-3433-4D58-9C8C-129D13502B78}"/>
            </c:ext>
          </c:extLst>
        </c:ser>
        <c:ser>
          <c:idx val="4"/>
          <c:order val="2"/>
          <c:tx>
            <c:strRef>
              <c:f>'RT2'!$Z$20</c:f>
              <c:strCache>
                <c:ptCount val="1"/>
                <c:pt idx="0">
                  <c:v>Hydrogen</c:v>
                </c:pt>
              </c:strCache>
            </c:strRef>
          </c:tx>
          <c:spPr>
            <a:solidFill>
              <a:srgbClr val="FF0000"/>
            </a:solidFill>
            <a:ln>
              <a:solidFill>
                <a:srgbClr val="FF0000"/>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'RT2'!$AB$20:$BK$20</c:f>
              <c:numCache>
                <c:formatCode>_-* #,##0_-;\-* #,##0_-;_-* "-"??_-;_-@_-</c:formatCode>
                <c:ptCount val="36"/>
                <c:pt idx="1">
                  <c:v>62</c:v>
                </c:pt>
                <c:pt idx="2">
                  <c:v>125</c:v>
                </c:pt>
                <c:pt idx="3">
                  <c:v>177</c:v>
                </c:pt>
                <c:pt idx="4">
                  <c:v>262</c:v>
                </c:pt>
                <c:pt idx="5">
                  <c:v>374</c:v>
                </c:pt>
                <c:pt idx="6">
                  <c:v>521</c:v>
                </c:pt>
                <c:pt idx="7">
                  <c:v>713</c:v>
                </c:pt>
                <c:pt idx="8">
                  <c:v>963</c:v>
                </c:pt>
                <c:pt idx="9">
                  <c:v>1289</c:v>
                </c:pt>
                <c:pt idx="10">
                  <c:v>1713</c:v>
                </c:pt>
                <c:pt idx="11">
                  <c:v>2264</c:v>
                </c:pt>
                <c:pt idx="12">
                  <c:v>2980</c:v>
                </c:pt>
                <c:pt idx="13">
                  <c:v>3911</c:v>
                </c:pt>
                <c:pt idx="14">
                  <c:v>5120</c:v>
                </c:pt>
                <c:pt idx="15">
                  <c:v>6690</c:v>
                </c:pt>
                <c:pt idx="16">
                  <c:v>8724</c:v>
                </c:pt>
                <c:pt idx="17">
                  <c:v>11358</c:v>
                </c:pt>
                <c:pt idx="18">
                  <c:v>14762</c:v>
                </c:pt>
                <c:pt idx="19">
                  <c:v>19153</c:v>
                </c:pt>
                <c:pt idx="20">
                  <c:v>24800</c:v>
                </c:pt>
                <c:pt idx="21">
                  <c:v>32034</c:v>
                </c:pt>
                <c:pt idx="22">
                  <c:v>41259</c:v>
                </c:pt>
                <c:pt idx="23">
                  <c:v>52952</c:v>
                </c:pt>
                <c:pt idx="24">
                  <c:v>67660</c:v>
                </c:pt>
                <c:pt idx="25">
                  <c:v>85979</c:v>
                </c:pt>
                <c:pt idx="26">
                  <c:v>108520</c:v>
                </c:pt>
                <c:pt idx="27">
                  <c:v>135840</c:v>
                </c:pt>
                <c:pt idx="28">
                  <c:v>168150.51645230589</c:v>
                </c:pt>
                <c:pt idx="29">
                  <c:v>204528.7173835056</c:v>
                </c:pt>
                <c:pt idx="30">
                  <c:v>233442.84143749133</c:v>
                </c:pt>
                <c:pt idx="31">
                  <c:v>254508.4102554337</c:v>
                </c:pt>
                <c:pt idx="32">
                  <c:v>276863.44127518754</c:v>
                </c:pt>
                <c:pt idx="33">
                  <c:v>299820.70167996048</c:v>
                </c:pt>
                <c:pt idx="34">
                  <c:v>322792.74500487657</c:v>
                </c:pt>
                <c:pt idx="35">
                  <c:v>348005.03751918289</c:v>
                </c:pt>
              </c:numCache>
            </c:numRef>
          </c:val>
          <c:extLst xmlns:c16r2="http://schemas.microsoft.com/office/drawing/2015/06/chart">
            <c:ext xmlns:c16="http://schemas.microsoft.com/office/drawing/2014/chart" uri="{C3380CC4-5D6E-409C-BE32-E72D297353CC}">
              <c16:uniqueId val="{00000002-3433-4D58-9C8C-129D13502B78}"/>
            </c:ext>
          </c:extLst>
        </c:ser>
        <c:ser>
          <c:idx val="8"/>
          <c:order val="3"/>
          <c:tx>
            <c:strRef>
              <c:f>'RT2'!$Z$26</c:f>
              <c:strCache>
                <c:ptCount val="1"/>
                <c:pt idx="0">
                  <c:v>Natural Gas</c:v>
                </c:pt>
              </c:strCache>
            </c:strRef>
          </c:tx>
          <c:spPr>
            <a:solidFill>
              <a:schemeClr val="accent1"/>
            </a:solidFill>
            <a:ln>
              <a:solidFill>
                <a:schemeClr val="accent1"/>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'RT2'!$AB$26:$BK$26</c:f>
              <c:numCache>
                <c:formatCode>_-* #,##0_-;\-* #,##0_-;_-* "-"??_-;_-@_-</c:formatCode>
                <c:ptCount val="36"/>
                <c:pt idx="1">
                  <c:v>460</c:v>
                </c:pt>
                <c:pt idx="2">
                  <c:v>3016</c:v>
                </c:pt>
                <c:pt idx="3">
                  <c:v>5692</c:v>
                </c:pt>
                <c:pt idx="4">
                  <c:v>10971</c:v>
                </c:pt>
                <c:pt idx="5">
                  <c:v>16520</c:v>
                </c:pt>
                <c:pt idx="6">
                  <c:v>22356</c:v>
                </c:pt>
                <c:pt idx="7">
                  <c:v>28675</c:v>
                </c:pt>
                <c:pt idx="8">
                  <c:v>35339</c:v>
                </c:pt>
                <c:pt idx="9">
                  <c:v>42540</c:v>
                </c:pt>
                <c:pt idx="10">
                  <c:v>50159</c:v>
                </c:pt>
                <c:pt idx="11">
                  <c:v>58233</c:v>
                </c:pt>
                <c:pt idx="12">
                  <c:v>66812</c:v>
                </c:pt>
                <c:pt idx="13">
                  <c:v>76123</c:v>
                </c:pt>
                <c:pt idx="14">
                  <c:v>86072</c:v>
                </c:pt>
                <c:pt idx="15">
                  <c:v>96747</c:v>
                </c:pt>
                <c:pt idx="16">
                  <c:v>108229</c:v>
                </c:pt>
                <c:pt idx="17">
                  <c:v>120822</c:v>
                </c:pt>
                <c:pt idx="18">
                  <c:v>134432</c:v>
                </c:pt>
                <c:pt idx="19">
                  <c:v>149124</c:v>
                </c:pt>
                <c:pt idx="20">
                  <c:v>165054</c:v>
                </c:pt>
                <c:pt idx="21">
                  <c:v>182106</c:v>
                </c:pt>
                <c:pt idx="22">
                  <c:v>200171</c:v>
                </c:pt>
                <c:pt idx="23">
                  <c:v>218992</c:v>
                </c:pt>
                <c:pt idx="24">
                  <c:v>238183</c:v>
                </c:pt>
                <c:pt idx="25">
                  <c:v>258051</c:v>
                </c:pt>
                <c:pt idx="26">
                  <c:v>277523</c:v>
                </c:pt>
                <c:pt idx="27">
                  <c:v>296111</c:v>
                </c:pt>
                <c:pt idx="28">
                  <c:v>311919.91136902606</c:v>
                </c:pt>
                <c:pt idx="29">
                  <c:v>318729.57960944169</c:v>
                </c:pt>
                <c:pt idx="30">
                  <c:v>311668.06019812019</c:v>
                </c:pt>
                <c:pt idx="31">
                  <c:v>293980.85182657471</c:v>
                </c:pt>
                <c:pt idx="32">
                  <c:v>276697.40375898633</c:v>
                </c:pt>
                <c:pt idx="33">
                  <c:v>260698.68687354587</c:v>
                </c:pt>
                <c:pt idx="34">
                  <c:v>246586.77641187166</c:v>
                </c:pt>
                <c:pt idx="35">
                  <c:v>234526.36700349365</c:v>
                </c:pt>
              </c:numCache>
            </c:numRef>
          </c:val>
          <c:extLst xmlns:c16r2="http://schemas.microsoft.com/office/drawing/2015/06/chart">
            <c:ext xmlns:c16="http://schemas.microsoft.com/office/drawing/2014/chart" uri="{C3380CC4-5D6E-409C-BE32-E72D297353CC}">
              <c16:uniqueId val="{00000003-3433-4D58-9C8C-129D13502B78}"/>
            </c:ext>
          </c:extLst>
        </c:ser>
        <c:dLbls>
          <c:showLegendKey val="0"/>
          <c:showVal val="0"/>
          <c:showCatName val="0"/>
          <c:showSerName val="0"/>
          <c:showPercent val="0"/>
          <c:showBubbleSize val="0"/>
        </c:dLbls>
        <c:axId val="163510528"/>
        <c:axId val="163782656"/>
      </c:areaChart>
      <c:catAx>
        <c:axId val="163510528"/>
        <c:scaling>
          <c:orientation val="minMax"/>
        </c:scaling>
        <c:delete val="0"/>
        <c:axPos val="b"/>
        <c:numFmt formatCode="General" sourceLinked="1"/>
        <c:majorTickMark val="none"/>
        <c:minorTickMark val="none"/>
        <c:tickLblPos val="nextTo"/>
        <c:crossAx val="163782656"/>
        <c:crosses val="autoZero"/>
        <c:auto val="1"/>
        <c:lblAlgn val="ctr"/>
        <c:lblOffset val="100"/>
        <c:tickLblSkip val="5"/>
        <c:tickMarkSkip val="5"/>
        <c:noMultiLvlLbl val="0"/>
      </c:catAx>
      <c:valAx>
        <c:axId val="163782656"/>
        <c:scaling>
          <c:orientation val="minMax"/>
          <c:max val="45000000"/>
          <c:min val="0"/>
        </c:scaling>
        <c:delete val="0"/>
        <c:axPos val="l"/>
        <c:majorGridlines>
          <c:spPr>
            <a:ln>
              <a:solidFill>
                <a:schemeClr val="bg1">
                  <a:lumMod val="85000"/>
                </a:schemeClr>
              </a:solidFill>
            </a:ln>
          </c:spPr>
        </c:majorGridlines>
        <c:numFmt formatCode="_-* #,##0_-;\-* #,##0_-;_-* &quot;-&quot;??_-;_-@_-" sourceLinked="1"/>
        <c:majorTickMark val="none"/>
        <c:minorTickMark val="none"/>
        <c:tickLblPos val="nextTo"/>
        <c:crossAx val="163510528"/>
        <c:crosses val="autoZero"/>
        <c:crossBetween val="midCat"/>
        <c:dispUnits>
          <c:builtInUnit val="millions"/>
          <c:dispUnitsLbl>
            <c:layout>
              <c:manualLayout>
                <c:xMode val="edge"/>
                <c:yMode val="edge"/>
                <c:x val="5.2729899059121618E-3"/>
                <c:y val="0.19612565594511416"/>
              </c:manualLayout>
            </c:layout>
            <c:tx>
              <c:rich>
                <a:bodyPr/>
                <a:lstStyle/>
                <a:p>
                  <a:pPr>
                    <a:defRPr/>
                  </a:pPr>
                  <a:r>
                    <a:rPr lang="en-GB"/>
                    <a:t>Millions of vehicles</a:t>
                  </a:r>
                </a:p>
              </c:rich>
            </c:tx>
          </c:dispUnitsLbl>
        </c:dispUnits>
      </c:valAx>
    </c:plotArea>
    <c:legend>
      <c:legendPos val="b"/>
      <c:overlay val="0"/>
    </c:legend>
    <c:plotVisOnly val="1"/>
    <c:dispBlanksAs val="zero"/>
    <c:showDLblsOverMax val="0"/>
  </c:chart>
  <c:spPr>
    <a:ln>
      <a:noFill/>
    </a:ln>
  </c:sp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2"/>
          <c:order val="0"/>
          <c:tx>
            <c:strRef>
              <c:f>'RT2'!$Z$34</c:f>
              <c:strCache>
                <c:ptCount val="1"/>
                <c:pt idx="0">
                  <c:v>Petrol/Diesel</c:v>
                </c:pt>
              </c:strCache>
            </c:strRef>
          </c:tx>
          <c:spPr>
            <a:solidFill>
              <a:schemeClr val="bg1">
                <a:lumMod val="75000"/>
              </a:schemeClr>
            </a:solidFill>
            <a:ln>
              <a:solidFill>
                <a:schemeClr val="bg1">
                  <a:lumMod val="75000"/>
                </a:schemeClr>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'RT2'!$AB$34:$BK$34</c:f>
              <c:numCache>
                <c:formatCode>_-* #,##0_-;\-* #,##0_-;_-* "-"??_-;_-@_-</c:formatCode>
                <c:ptCount val="36"/>
                <c:pt idx="0">
                  <c:v>36418627</c:v>
                </c:pt>
                <c:pt idx="1">
                  <c:v>36824853</c:v>
                </c:pt>
                <c:pt idx="2">
                  <c:v>37499112</c:v>
                </c:pt>
                <c:pt idx="3">
                  <c:v>37561872.144999996</c:v>
                </c:pt>
                <c:pt idx="4">
                  <c:v>37631785.654569857</c:v>
                </c:pt>
                <c:pt idx="5">
                  <c:v>37695430.610908136</c:v>
                </c:pt>
                <c:pt idx="6">
                  <c:v>37746821.991514176</c:v>
                </c:pt>
                <c:pt idx="7">
                  <c:v>37782284.786655597</c:v>
                </c:pt>
                <c:pt idx="8">
                  <c:v>37798779.014879495</c:v>
                </c:pt>
                <c:pt idx="9">
                  <c:v>37788235.682473153</c:v>
                </c:pt>
                <c:pt idx="10">
                  <c:v>37743158.790048145</c:v>
                </c:pt>
                <c:pt idx="11">
                  <c:v>37656077.341498747</c:v>
                </c:pt>
                <c:pt idx="12">
                  <c:v>37512518.340797767</c:v>
                </c:pt>
                <c:pt idx="13">
                  <c:v>37298873.791822731</c:v>
                </c:pt>
                <c:pt idx="14">
                  <c:v>36993630.69843851</c:v>
                </c:pt>
                <c:pt idx="15">
                  <c:v>36575558.064524226</c:v>
                </c:pt>
                <c:pt idx="16">
                  <c:v>36015603.893981822</c:v>
                </c:pt>
                <c:pt idx="17">
                  <c:v>35286341.190927774</c:v>
                </c:pt>
                <c:pt idx="18">
                  <c:v>34352754.960062906</c:v>
                </c:pt>
                <c:pt idx="19">
                  <c:v>33185869.208057437</c:v>
                </c:pt>
                <c:pt idx="20">
                  <c:v>31759620.948794287</c:v>
                </c:pt>
                <c:pt idx="21">
                  <c:v>30057351.223390281</c:v>
                </c:pt>
                <c:pt idx="22">
                  <c:v>28083029.996258542</c:v>
                </c:pt>
                <c:pt idx="23">
                  <c:v>25860160.26789967</c:v>
                </c:pt>
                <c:pt idx="24">
                  <c:v>23443877.042812444</c:v>
                </c:pt>
                <c:pt idx="25">
                  <c:v>20911311.325500131</c:v>
                </c:pt>
                <c:pt idx="26">
                  <c:v>18356527.120470501</c:v>
                </c:pt>
                <c:pt idx="27">
                  <c:v>15882777.432235841</c:v>
                </c:pt>
                <c:pt idx="28">
                  <c:v>13582668.265312947</c:v>
                </c:pt>
                <c:pt idx="29">
                  <c:v>11523622.62422313</c:v>
                </c:pt>
                <c:pt idx="30">
                  <c:v>9742345.5134922247</c:v>
                </c:pt>
                <c:pt idx="31">
                  <c:v>8243570.9376505893</c:v>
                </c:pt>
                <c:pt idx="32">
                  <c:v>7002932.9012331115</c:v>
                </c:pt>
                <c:pt idx="33">
                  <c:v>5978406.408779216</c:v>
                </c:pt>
                <c:pt idx="34">
                  <c:v>5122889.4648328666</c:v>
                </c:pt>
                <c:pt idx="35">
                  <c:v>4569857.0739425709</c:v>
                </c:pt>
              </c:numCache>
            </c:numRef>
          </c:val>
          <c:extLst xmlns:c16r2="http://schemas.microsoft.com/office/drawing/2015/06/chart">
            <c:ext xmlns:c16="http://schemas.microsoft.com/office/drawing/2014/chart" uri="{C3380CC4-5D6E-409C-BE32-E72D297353CC}">
              <c16:uniqueId val="{00000000-C937-42E9-8FB2-5987DC93DE6B}"/>
            </c:ext>
          </c:extLst>
        </c:ser>
        <c:ser>
          <c:idx val="0"/>
          <c:order val="1"/>
          <c:tx>
            <c:strRef>
              <c:f>'RT2'!$Z$16</c:f>
              <c:strCache>
                <c:ptCount val="1"/>
                <c:pt idx="0">
                  <c:v>Electricity</c:v>
                </c:pt>
              </c:strCache>
            </c:strRef>
          </c:tx>
          <c:spPr>
            <a:solidFill>
              <a:schemeClr val="accent3"/>
            </a:solidFill>
            <a:ln>
              <a:solidFill>
                <a:schemeClr val="accent3"/>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'RT2'!$AB$16:$BK$16</c:f>
              <c:numCache>
                <c:formatCode>_-* #,##0_-;\-* #,##0_-;_-* "-"??_-;_-@_-</c:formatCode>
                <c:ptCount val="36"/>
                <c:pt idx="0">
                  <c:v>48873</c:v>
                </c:pt>
                <c:pt idx="1">
                  <c:v>55320</c:v>
                </c:pt>
                <c:pt idx="2">
                  <c:v>94797</c:v>
                </c:pt>
                <c:pt idx="3">
                  <c:v>144628</c:v>
                </c:pt>
                <c:pt idx="4">
                  <c:v>199234.04957513331</c:v>
                </c:pt>
                <c:pt idx="5">
                  <c:v>261256.07094100135</c:v>
                </c:pt>
                <c:pt idx="6">
                  <c:v>336720.09101681015</c:v>
                </c:pt>
                <c:pt idx="7">
                  <c:v>429286.12395792612</c:v>
                </c:pt>
                <c:pt idx="8">
                  <c:v>541862.15564464009</c:v>
                </c:pt>
                <c:pt idx="9">
                  <c:v>682444.18422150868</c:v>
                </c:pt>
                <c:pt idx="10">
                  <c:v>858258.21351320832</c:v>
                </c:pt>
                <c:pt idx="11">
                  <c:v>1076636.2440661672</c:v>
                </c:pt>
                <c:pt idx="12">
                  <c:v>1351815.2763527103</c:v>
                </c:pt>
                <c:pt idx="13">
                  <c:v>1697151.3109448957</c:v>
                </c:pt>
                <c:pt idx="14">
                  <c:v>2133726.348431882</c:v>
                </c:pt>
                <c:pt idx="15">
                  <c:v>2682652.3893930395</c:v>
                </c:pt>
                <c:pt idx="16">
                  <c:v>3372660.4343893607</c:v>
                </c:pt>
                <c:pt idx="17">
                  <c:v>4230836.4837717777</c:v>
                </c:pt>
                <c:pt idx="18">
                  <c:v>5291535.5373113472</c:v>
                </c:pt>
                <c:pt idx="19">
                  <c:v>6583330.5928141875</c:v>
                </c:pt>
                <c:pt idx="20">
                  <c:v>8131681.6408782108</c:v>
                </c:pt>
                <c:pt idx="21">
                  <c:v>9952513.6448718887</c:v>
                </c:pt>
                <c:pt idx="22">
                  <c:v>12040982.644871889</c:v>
                </c:pt>
                <c:pt idx="23">
                  <c:v>14372247.644871889</c:v>
                </c:pt>
                <c:pt idx="24">
                  <c:v>16890323.644871891</c:v>
                </c:pt>
                <c:pt idx="25">
                  <c:v>19516766.644871891</c:v>
                </c:pt>
                <c:pt idx="26">
                  <c:v>22155908.644871891</c:v>
                </c:pt>
                <c:pt idx="27">
                  <c:v>24702952.644871891</c:v>
                </c:pt>
                <c:pt idx="28">
                  <c:v>27063066.644871891</c:v>
                </c:pt>
                <c:pt idx="29">
                  <c:v>29165097.644871891</c:v>
                </c:pt>
                <c:pt idx="30">
                  <c:v>30971046.644871891</c:v>
                </c:pt>
                <c:pt idx="31">
                  <c:v>32473268.644871891</c:v>
                </c:pt>
                <c:pt idx="32">
                  <c:v>33693380.644871891</c:v>
                </c:pt>
                <c:pt idx="33">
                  <c:v>34668909.644871891</c:v>
                </c:pt>
                <c:pt idx="34">
                  <c:v>35443479.644871891</c:v>
                </c:pt>
                <c:pt idx="35">
                  <c:v>35875296.644871891</c:v>
                </c:pt>
              </c:numCache>
            </c:numRef>
          </c:val>
          <c:extLst xmlns:c16r2="http://schemas.microsoft.com/office/drawing/2015/06/chart">
            <c:ext xmlns:c16="http://schemas.microsoft.com/office/drawing/2014/chart" uri="{C3380CC4-5D6E-409C-BE32-E72D297353CC}">
              <c16:uniqueId val="{00000001-C937-42E9-8FB2-5987DC93DE6B}"/>
            </c:ext>
          </c:extLst>
        </c:ser>
        <c:ser>
          <c:idx val="4"/>
          <c:order val="2"/>
          <c:tx>
            <c:strRef>
              <c:f>'RT2'!$Z$22</c:f>
              <c:strCache>
                <c:ptCount val="1"/>
                <c:pt idx="0">
                  <c:v>Hydrogen</c:v>
                </c:pt>
              </c:strCache>
            </c:strRef>
          </c:tx>
          <c:spPr>
            <a:solidFill>
              <a:srgbClr val="FF0000"/>
            </a:solidFill>
            <a:ln>
              <a:solidFill>
                <a:srgbClr val="FF0000"/>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'RT2'!$AB$22:$BK$22</c:f>
              <c:numCache>
                <c:formatCode>_-* #,##0_-;\-* #,##0_-;_-* "-"??_-;_-@_-</c:formatCode>
                <c:ptCount val="36"/>
                <c:pt idx="1">
                  <c:v>62</c:v>
                </c:pt>
                <c:pt idx="2">
                  <c:v>125</c:v>
                </c:pt>
                <c:pt idx="3">
                  <c:v>177</c:v>
                </c:pt>
                <c:pt idx="4">
                  <c:v>236</c:v>
                </c:pt>
                <c:pt idx="5">
                  <c:v>301</c:v>
                </c:pt>
                <c:pt idx="6">
                  <c:v>374</c:v>
                </c:pt>
                <c:pt idx="7">
                  <c:v>456</c:v>
                </c:pt>
                <c:pt idx="8">
                  <c:v>547</c:v>
                </c:pt>
                <c:pt idx="9">
                  <c:v>649</c:v>
                </c:pt>
                <c:pt idx="10">
                  <c:v>763</c:v>
                </c:pt>
                <c:pt idx="11">
                  <c:v>889</c:v>
                </c:pt>
                <c:pt idx="12">
                  <c:v>1031</c:v>
                </c:pt>
                <c:pt idx="13">
                  <c:v>1190</c:v>
                </c:pt>
                <c:pt idx="14">
                  <c:v>1369</c:v>
                </c:pt>
                <c:pt idx="15">
                  <c:v>1569</c:v>
                </c:pt>
                <c:pt idx="16">
                  <c:v>1795</c:v>
                </c:pt>
                <c:pt idx="17">
                  <c:v>2049</c:v>
                </c:pt>
                <c:pt idx="18">
                  <c:v>2335</c:v>
                </c:pt>
                <c:pt idx="19">
                  <c:v>2657</c:v>
                </c:pt>
                <c:pt idx="20">
                  <c:v>3021</c:v>
                </c:pt>
                <c:pt idx="21">
                  <c:v>3431</c:v>
                </c:pt>
                <c:pt idx="22">
                  <c:v>3895</c:v>
                </c:pt>
                <c:pt idx="23">
                  <c:v>4420</c:v>
                </c:pt>
                <c:pt idx="24">
                  <c:v>5015</c:v>
                </c:pt>
                <c:pt idx="25">
                  <c:v>5689</c:v>
                </c:pt>
                <c:pt idx="26">
                  <c:v>6454</c:v>
                </c:pt>
                <c:pt idx="27">
                  <c:v>7325</c:v>
                </c:pt>
                <c:pt idx="28">
                  <c:v>8315</c:v>
                </c:pt>
                <c:pt idx="29">
                  <c:v>9442</c:v>
                </c:pt>
                <c:pt idx="30">
                  <c:v>10726</c:v>
                </c:pt>
                <c:pt idx="31">
                  <c:v>12190</c:v>
                </c:pt>
                <c:pt idx="32">
                  <c:v>13860</c:v>
                </c:pt>
                <c:pt idx="33">
                  <c:v>15765</c:v>
                </c:pt>
                <c:pt idx="34">
                  <c:v>17940</c:v>
                </c:pt>
                <c:pt idx="35">
                  <c:v>20422</c:v>
                </c:pt>
              </c:numCache>
            </c:numRef>
          </c:val>
          <c:extLst xmlns:c16r2="http://schemas.microsoft.com/office/drawing/2015/06/chart">
            <c:ext xmlns:c16="http://schemas.microsoft.com/office/drawing/2014/chart" uri="{C3380CC4-5D6E-409C-BE32-E72D297353CC}">
              <c16:uniqueId val="{00000002-C937-42E9-8FB2-5987DC93DE6B}"/>
            </c:ext>
          </c:extLst>
        </c:ser>
        <c:ser>
          <c:idx val="8"/>
          <c:order val="3"/>
          <c:tx>
            <c:strRef>
              <c:f>'RT2'!$Z$28</c:f>
              <c:strCache>
                <c:ptCount val="1"/>
                <c:pt idx="0">
                  <c:v>Natural Gas</c:v>
                </c:pt>
              </c:strCache>
            </c:strRef>
          </c:tx>
          <c:spPr>
            <a:solidFill>
              <a:schemeClr val="accent1"/>
            </a:solidFill>
            <a:ln>
              <a:solidFill>
                <a:schemeClr val="accent1"/>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'RT2'!$AB$28:$BK$28</c:f>
              <c:numCache>
                <c:formatCode>_-* #,##0_-;\-* #,##0_-;_-* "-"??_-;_-@_-</c:formatCode>
                <c:ptCount val="36"/>
                <c:pt idx="1">
                  <c:v>460</c:v>
                </c:pt>
                <c:pt idx="2">
                  <c:v>3016</c:v>
                </c:pt>
                <c:pt idx="3">
                  <c:v>5692</c:v>
                </c:pt>
                <c:pt idx="4">
                  <c:v>8475</c:v>
                </c:pt>
                <c:pt idx="5">
                  <c:v>11396</c:v>
                </c:pt>
                <c:pt idx="6">
                  <c:v>14432</c:v>
                </c:pt>
                <c:pt idx="7">
                  <c:v>17576</c:v>
                </c:pt>
                <c:pt idx="8">
                  <c:v>20887</c:v>
                </c:pt>
                <c:pt idx="9">
                  <c:v>24309</c:v>
                </c:pt>
                <c:pt idx="10">
                  <c:v>27930</c:v>
                </c:pt>
                <c:pt idx="11">
                  <c:v>31679</c:v>
                </c:pt>
                <c:pt idx="12">
                  <c:v>35556</c:v>
                </c:pt>
                <c:pt idx="13">
                  <c:v>39575</c:v>
                </c:pt>
                <c:pt idx="14">
                  <c:v>43927</c:v>
                </c:pt>
                <c:pt idx="15">
                  <c:v>48483</c:v>
                </c:pt>
                <c:pt idx="16">
                  <c:v>53286</c:v>
                </c:pt>
                <c:pt idx="17">
                  <c:v>58346</c:v>
                </c:pt>
                <c:pt idx="18">
                  <c:v>63907</c:v>
                </c:pt>
                <c:pt idx="19">
                  <c:v>69853</c:v>
                </c:pt>
                <c:pt idx="20">
                  <c:v>76136</c:v>
                </c:pt>
                <c:pt idx="21">
                  <c:v>82699</c:v>
                </c:pt>
                <c:pt idx="22">
                  <c:v>89466</c:v>
                </c:pt>
                <c:pt idx="23">
                  <c:v>96652</c:v>
                </c:pt>
                <c:pt idx="24">
                  <c:v>103798</c:v>
                </c:pt>
                <c:pt idx="25">
                  <c:v>110716</c:v>
                </c:pt>
                <c:pt idx="26">
                  <c:v>117300</c:v>
                </c:pt>
                <c:pt idx="27">
                  <c:v>123161</c:v>
                </c:pt>
                <c:pt idx="28">
                  <c:v>128365</c:v>
                </c:pt>
                <c:pt idx="29">
                  <c:v>134236</c:v>
                </c:pt>
                <c:pt idx="30">
                  <c:v>139406</c:v>
                </c:pt>
                <c:pt idx="31">
                  <c:v>143850</c:v>
                </c:pt>
                <c:pt idx="32">
                  <c:v>147098</c:v>
                </c:pt>
                <c:pt idx="33">
                  <c:v>150133</c:v>
                </c:pt>
                <c:pt idx="34">
                  <c:v>152604</c:v>
                </c:pt>
                <c:pt idx="35">
                  <c:v>155072</c:v>
                </c:pt>
              </c:numCache>
            </c:numRef>
          </c:val>
          <c:extLst xmlns:c16r2="http://schemas.microsoft.com/office/drawing/2015/06/chart">
            <c:ext xmlns:c16="http://schemas.microsoft.com/office/drawing/2014/chart" uri="{C3380CC4-5D6E-409C-BE32-E72D297353CC}">
              <c16:uniqueId val="{00000003-C937-42E9-8FB2-5987DC93DE6B}"/>
            </c:ext>
          </c:extLst>
        </c:ser>
        <c:dLbls>
          <c:showLegendKey val="0"/>
          <c:showVal val="0"/>
          <c:showCatName val="0"/>
          <c:showSerName val="0"/>
          <c:showPercent val="0"/>
          <c:showBubbleSize val="0"/>
        </c:dLbls>
        <c:axId val="163831808"/>
        <c:axId val="163833344"/>
      </c:areaChart>
      <c:catAx>
        <c:axId val="163831808"/>
        <c:scaling>
          <c:orientation val="minMax"/>
        </c:scaling>
        <c:delete val="0"/>
        <c:axPos val="b"/>
        <c:numFmt formatCode="General" sourceLinked="1"/>
        <c:majorTickMark val="none"/>
        <c:minorTickMark val="none"/>
        <c:tickLblPos val="nextTo"/>
        <c:crossAx val="163833344"/>
        <c:crosses val="autoZero"/>
        <c:auto val="1"/>
        <c:lblAlgn val="ctr"/>
        <c:lblOffset val="100"/>
        <c:tickLblSkip val="5"/>
        <c:tickMarkSkip val="5"/>
        <c:noMultiLvlLbl val="0"/>
      </c:catAx>
      <c:valAx>
        <c:axId val="163833344"/>
        <c:scaling>
          <c:orientation val="minMax"/>
          <c:max val="45000000"/>
          <c:min val="0"/>
        </c:scaling>
        <c:delete val="0"/>
        <c:axPos val="l"/>
        <c:majorGridlines>
          <c:spPr>
            <a:ln>
              <a:solidFill>
                <a:schemeClr val="bg1">
                  <a:lumMod val="85000"/>
                </a:schemeClr>
              </a:solidFill>
            </a:ln>
          </c:spPr>
        </c:majorGridlines>
        <c:numFmt formatCode="_-* #,##0_-;\-* #,##0_-;_-* &quot;-&quot;??_-;_-@_-" sourceLinked="1"/>
        <c:majorTickMark val="none"/>
        <c:minorTickMark val="none"/>
        <c:tickLblPos val="nextTo"/>
        <c:crossAx val="163831808"/>
        <c:crosses val="autoZero"/>
        <c:crossBetween val="midCat"/>
        <c:dispUnits>
          <c:builtInUnit val="millions"/>
          <c:dispUnitsLbl>
            <c:layout>
              <c:manualLayout>
                <c:xMode val="edge"/>
                <c:yMode val="edge"/>
                <c:x val="1.2857142857142857E-2"/>
                <c:y val="0.1795179012345679"/>
              </c:manualLayout>
            </c:layout>
            <c:tx>
              <c:rich>
                <a:bodyPr/>
                <a:lstStyle/>
                <a:p>
                  <a:pPr>
                    <a:defRPr/>
                  </a:pPr>
                  <a:r>
                    <a:rPr lang="en-GB"/>
                    <a:t>Millions of vehicles</a:t>
                  </a:r>
                </a:p>
              </c:rich>
            </c:tx>
          </c:dispUnitsLbl>
        </c:dispUnits>
      </c:valAx>
    </c:plotArea>
    <c:legend>
      <c:legendPos val="b"/>
      <c:overlay val="0"/>
    </c:legend>
    <c:plotVisOnly val="1"/>
    <c:dispBlanksAs val="zero"/>
    <c:showDLblsOverMax val="0"/>
  </c:chart>
  <c:spPr>
    <a:ln>
      <a:noFill/>
    </a:ln>
  </c:spPr>
  <c:txPr>
    <a:bodyPr/>
    <a:lstStyle/>
    <a:p>
      <a:pPr>
        <a:defRPr sz="1100"/>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2"/>
          <c:order val="0"/>
          <c:tx>
            <c:strRef>
              <c:f>'RT2'!$Z$33</c:f>
              <c:strCache>
                <c:ptCount val="1"/>
                <c:pt idx="0">
                  <c:v>Petrol/Diesel</c:v>
                </c:pt>
              </c:strCache>
            </c:strRef>
          </c:tx>
          <c:spPr>
            <a:solidFill>
              <a:schemeClr val="bg1">
                <a:lumMod val="75000"/>
              </a:schemeClr>
            </a:solidFill>
            <a:ln>
              <a:solidFill>
                <a:schemeClr val="bg1">
                  <a:lumMod val="75000"/>
                </a:schemeClr>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'RT2'!$AB$33:$BK$33</c:f>
              <c:numCache>
                <c:formatCode>_-* #,##0_-;\-* #,##0_-;_-* "-"??_-;_-@_-</c:formatCode>
                <c:ptCount val="36"/>
                <c:pt idx="0">
                  <c:v>36418627</c:v>
                </c:pt>
                <c:pt idx="1">
                  <c:v>36824853</c:v>
                </c:pt>
                <c:pt idx="2">
                  <c:v>37499112</c:v>
                </c:pt>
                <c:pt idx="3">
                  <c:v>37555915.144999996</c:v>
                </c:pt>
                <c:pt idx="4">
                  <c:v>37622585.834298849</c:v>
                </c:pt>
                <c:pt idx="5">
                  <c:v>37679929.838902757</c:v>
                </c:pt>
                <c:pt idx="6">
                  <c:v>37726592.748289615</c:v>
                </c:pt>
                <c:pt idx="7">
                  <c:v>37756786.693064071</c:v>
                </c:pt>
                <c:pt idx="8">
                  <c:v>37765531.305798352</c:v>
                </c:pt>
                <c:pt idx="9">
                  <c:v>37748882.524677075</c:v>
                </c:pt>
                <c:pt idx="10">
                  <c:v>37695873.324654169</c:v>
                </c:pt>
                <c:pt idx="11">
                  <c:v>37596880.676740825</c:v>
                </c:pt>
                <c:pt idx="12">
                  <c:v>37440679.210216917</c:v>
                </c:pt>
                <c:pt idx="13">
                  <c:v>37208619.377538711</c:v>
                </c:pt>
                <c:pt idx="14">
                  <c:v>36882395.138514347</c:v>
                </c:pt>
                <c:pt idx="15">
                  <c:v>36435726.462516502</c:v>
                </c:pt>
                <c:pt idx="16">
                  <c:v>35843248.315025732</c:v>
                </c:pt>
                <c:pt idx="17">
                  <c:v>35072612.661354102</c:v>
                </c:pt>
                <c:pt idx="18">
                  <c:v>34094715.484028801</c:v>
                </c:pt>
                <c:pt idx="19">
                  <c:v>32879395.787526175</c:v>
                </c:pt>
                <c:pt idx="20">
                  <c:v>31405954.576327048</c:v>
                </c:pt>
                <c:pt idx="21">
                  <c:v>29663385.854916722</c:v>
                </c:pt>
                <c:pt idx="22">
                  <c:v>27655353.627784982</c:v>
                </c:pt>
                <c:pt idx="23">
                  <c:v>25411344.89942611</c:v>
                </c:pt>
                <c:pt idx="24">
                  <c:v>22981702.674338885</c:v>
                </c:pt>
                <c:pt idx="25">
                  <c:v>20444994.957026571</c:v>
                </c:pt>
                <c:pt idx="26">
                  <c:v>17895978.751996942</c:v>
                </c:pt>
                <c:pt idx="27">
                  <c:v>15432967.063762281</c:v>
                </c:pt>
                <c:pt idx="28">
                  <c:v>13149236.896839388</c:v>
                </c:pt>
                <c:pt idx="29">
                  <c:v>11111264.25574957</c:v>
                </c:pt>
                <c:pt idx="30">
                  <c:v>9355404.1450186651</c:v>
                </c:pt>
                <c:pt idx="31">
                  <c:v>7881990.5691770297</c:v>
                </c:pt>
                <c:pt idx="32">
                  <c:v>6667415.5327595519</c:v>
                </c:pt>
                <c:pt idx="33">
                  <c:v>5668261.0403056564</c:v>
                </c:pt>
                <c:pt idx="34">
                  <c:v>4836274.0963593069</c:v>
                </c:pt>
                <c:pt idx="35">
                  <c:v>4389106.7054690113</c:v>
                </c:pt>
              </c:numCache>
            </c:numRef>
          </c:val>
          <c:extLst xmlns:c16r2="http://schemas.microsoft.com/office/drawing/2015/06/chart">
            <c:ext xmlns:c16="http://schemas.microsoft.com/office/drawing/2014/chart" uri="{C3380CC4-5D6E-409C-BE32-E72D297353CC}">
              <c16:uniqueId val="{00000000-23D5-4BB0-A267-60F6D27F2F88}"/>
            </c:ext>
          </c:extLst>
        </c:ser>
        <c:ser>
          <c:idx val="0"/>
          <c:order val="1"/>
          <c:tx>
            <c:strRef>
              <c:f>'RT2'!$Z$15</c:f>
              <c:strCache>
                <c:ptCount val="1"/>
                <c:pt idx="0">
                  <c:v>Electricity</c:v>
                </c:pt>
              </c:strCache>
            </c:strRef>
          </c:tx>
          <c:spPr>
            <a:solidFill>
              <a:schemeClr val="accent3"/>
            </a:solidFill>
            <a:ln>
              <a:solidFill>
                <a:schemeClr val="accent3"/>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'RT2'!$AB$15:$BK$15</c:f>
              <c:numCache>
                <c:formatCode>_-* #,##0_-;\-* #,##0_-;_-* "-"??_-;_-@_-</c:formatCode>
                <c:ptCount val="36"/>
                <c:pt idx="0">
                  <c:v>48873</c:v>
                </c:pt>
                <c:pt idx="1">
                  <c:v>55320</c:v>
                </c:pt>
                <c:pt idx="2">
                  <c:v>94797</c:v>
                </c:pt>
                <c:pt idx="3">
                  <c:v>144628</c:v>
                </c:pt>
                <c:pt idx="4">
                  <c:v>196483.86984614833</c:v>
                </c:pt>
                <c:pt idx="5">
                  <c:v>258777.84294638198</c:v>
                </c:pt>
                <c:pt idx="6">
                  <c:v>332904.33424137859</c:v>
                </c:pt>
                <c:pt idx="7">
                  <c:v>424637.2175494539</c:v>
                </c:pt>
                <c:pt idx="8">
                  <c:v>538822.86472578789</c:v>
                </c:pt>
                <c:pt idx="9">
                  <c:v>679331.34201758751</c:v>
                </c:pt>
                <c:pt idx="10">
                  <c:v>856861.67890718649</c:v>
                </c:pt>
                <c:pt idx="11">
                  <c:v>1080889.9088240948</c:v>
                </c:pt>
                <c:pt idx="12">
                  <c:v>1362400.40693356</c:v>
                </c:pt>
                <c:pt idx="13">
                  <c:v>1719777.725228921</c:v>
                </c:pt>
                <c:pt idx="14">
                  <c:v>2170873.908356044</c:v>
                </c:pt>
                <c:pt idx="15">
                  <c:v>2741817.9914007611</c:v>
                </c:pt>
                <c:pt idx="16">
                  <c:v>3457613.0133454492</c:v>
                </c:pt>
                <c:pt idx="17">
                  <c:v>4350210.0133454492</c:v>
                </c:pt>
                <c:pt idx="18">
                  <c:v>5447983.0133454492</c:v>
                </c:pt>
                <c:pt idx="19">
                  <c:v>6780603.0133454492</c:v>
                </c:pt>
                <c:pt idx="20">
                  <c:v>8368060.0133454492</c:v>
                </c:pt>
                <c:pt idx="21">
                  <c:v>10220497.013345448</c:v>
                </c:pt>
                <c:pt idx="22">
                  <c:v>12333227.013345448</c:v>
                </c:pt>
                <c:pt idx="23">
                  <c:v>14675260.013345448</c:v>
                </c:pt>
                <c:pt idx="24">
                  <c:v>17195197.01334545</c:v>
                </c:pt>
                <c:pt idx="25">
                  <c:v>19812939.01334545</c:v>
                </c:pt>
                <c:pt idx="26">
                  <c:v>22431883.01334545</c:v>
                </c:pt>
                <c:pt idx="27">
                  <c:v>24951905.01334545</c:v>
                </c:pt>
                <c:pt idx="28">
                  <c:v>27277210.01334545</c:v>
                </c:pt>
                <c:pt idx="29">
                  <c:v>29337258.01334545</c:v>
                </c:pt>
                <c:pt idx="30">
                  <c:v>31094027.01334545</c:v>
                </c:pt>
                <c:pt idx="31">
                  <c:v>32543877.01334545</c:v>
                </c:pt>
                <c:pt idx="32">
                  <c:v>33707226.01334545</c:v>
                </c:pt>
                <c:pt idx="33">
                  <c:v>34622498.01334545</c:v>
                </c:pt>
                <c:pt idx="34">
                  <c:v>35333949.01334545</c:v>
                </c:pt>
                <c:pt idx="35">
                  <c:v>35615010.01334545</c:v>
                </c:pt>
              </c:numCache>
            </c:numRef>
          </c:val>
          <c:extLst xmlns:c16r2="http://schemas.microsoft.com/office/drawing/2015/06/chart">
            <c:ext xmlns:c16="http://schemas.microsoft.com/office/drawing/2014/chart" uri="{C3380CC4-5D6E-409C-BE32-E72D297353CC}">
              <c16:uniqueId val="{00000001-23D5-4BB0-A267-60F6D27F2F88}"/>
            </c:ext>
          </c:extLst>
        </c:ser>
        <c:ser>
          <c:idx val="4"/>
          <c:order val="2"/>
          <c:tx>
            <c:strRef>
              <c:f>'RT2'!$Z$21</c:f>
              <c:strCache>
                <c:ptCount val="1"/>
                <c:pt idx="0">
                  <c:v>Hydrogen</c:v>
                </c:pt>
              </c:strCache>
            </c:strRef>
          </c:tx>
          <c:spPr>
            <a:solidFill>
              <a:srgbClr val="FF0000"/>
            </a:solidFill>
            <a:ln>
              <a:solidFill>
                <a:srgbClr val="FF0000"/>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'RT2'!$AB$21:$BK$21</c:f>
              <c:numCache>
                <c:formatCode>_-* #,##0_-;\-* #,##0_-;_-* "-"??_-;_-@_-</c:formatCode>
                <c:ptCount val="36"/>
                <c:pt idx="1">
                  <c:v>62</c:v>
                </c:pt>
                <c:pt idx="2">
                  <c:v>125</c:v>
                </c:pt>
                <c:pt idx="3">
                  <c:v>177</c:v>
                </c:pt>
                <c:pt idx="4">
                  <c:v>235</c:v>
                </c:pt>
                <c:pt idx="5">
                  <c:v>300</c:v>
                </c:pt>
                <c:pt idx="6">
                  <c:v>373</c:v>
                </c:pt>
                <c:pt idx="7">
                  <c:v>454</c:v>
                </c:pt>
                <c:pt idx="8">
                  <c:v>545</c:v>
                </c:pt>
                <c:pt idx="9">
                  <c:v>647</c:v>
                </c:pt>
                <c:pt idx="10">
                  <c:v>761</c:v>
                </c:pt>
                <c:pt idx="11">
                  <c:v>889</c:v>
                </c:pt>
                <c:pt idx="12">
                  <c:v>1032</c:v>
                </c:pt>
                <c:pt idx="13">
                  <c:v>1193</c:v>
                </c:pt>
                <c:pt idx="14">
                  <c:v>1373</c:v>
                </c:pt>
                <c:pt idx="15">
                  <c:v>1576</c:v>
                </c:pt>
                <c:pt idx="16">
                  <c:v>1804</c:v>
                </c:pt>
                <c:pt idx="17">
                  <c:v>2061</c:v>
                </c:pt>
                <c:pt idx="18">
                  <c:v>2350</c:v>
                </c:pt>
                <c:pt idx="19">
                  <c:v>2676</c:v>
                </c:pt>
                <c:pt idx="20">
                  <c:v>3044</c:v>
                </c:pt>
                <c:pt idx="21">
                  <c:v>3460</c:v>
                </c:pt>
                <c:pt idx="22">
                  <c:v>3930</c:v>
                </c:pt>
                <c:pt idx="23">
                  <c:v>4462</c:v>
                </c:pt>
                <c:pt idx="24">
                  <c:v>5066</c:v>
                </c:pt>
                <c:pt idx="25">
                  <c:v>5751</c:v>
                </c:pt>
                <c:pt idx="26">
                  <c:v>6529</c:v>
                </c:pt>
                <c:pt idx="27">
                  <c:v>7414</c:v>
                </c:pt>
                <c:pt idx="28">
                  <c:v>8423</c:v>
                </c:pt>
                <c:pt idx="29">
                  <c:v>9571</c:v>
                </c:pt>
                <c:pt idx="30">
                  <c:v>10881</c:v>
                </c:pt>
                <c:pt idx="31">
                  <c:v>12375</c:v>
                </c:pt>
                <c:pt idx="32">
                  <c:v>14082</c:v>
                </c:pt>
                <c:pt idx="33">
                  <c:v>16031</c:v>
                </c:pt>
                <c:pt idx="34">
                  <c:v>18257</c:v>
                </c:pt>
                <c:pt idx="35">
                  <c:v>20800</c:v>
                </c:pt>
              </c:numCache>
            </c:numRef>
          </c:val>
          <c:extLst xmlns:c16r2="http://schemas.microsoft.com/office/drawing/2015/06/chart">
            <c:ext xmlns:c16="http://schemas.microsoft.com/office/drawing/2014/chart" uri="{C3380CC4-5D6E-409C-BE32-E72D297353CC}">
              <c16:uniqueId val="{00000002-23D5-4BB0-A267-60F6D27F2F88}"/>
            </c:ext>
          </c:extLst>
        </c:ser>
        <c:ser>
          <c:idx val="8"/>
          <c:order val="3"/>
          <c:tx>
            <c:strRef>
              <c:f>'RT2'!$Z$27</c:f>
              <c:strCache>
                <c:ptCount val="1"/>
                <c:pt idx="0">
                  <c:v>Natural Gas</c:v>
                </c:pt>
              </c:strCache>
            </c:strRef>
          </c:tx>
          <c:spPr>
            <a:solidFill>
              <a:schemeClr val="accent1"/>
            </a:solidFill>
            <a:ln>
              <a:solidFill>
                <a:schemeClr val="accent1"/>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'RT2'!$AB$27:$BK$27</c:f>
              <c:numCache>
                <c:formatCode>_-* #,##0_-;\-* #,##0_-;_-* "-"??_-;_-@_-</c:formatCode>
                <c:ptCount val="36"/>
                <c:pt idx="1">
                  <c:v>460</c:v>
                </c:pt>
                <c:pt idx="2">
                  <c:v>3016</c:v>
                </c:pt>
                <c:pt idx="3">
                  <c:v>5692</c:v>
                </c:pt>
                <c:pt idx="4">
                  <c:v>8475</c:v>
                </c:pt>
                <c:pt idx="5">
                  <c:v>11396</c:v>
                </c:pt>
                <c:pt idx="6">
                  <c:v>14432</c:v>
                </c:pt>
                <c:pt idx="7">
                  <c:v>17576</c:v>
                </c:pt>
                <c:pt idx="8">
                  <c:v>20887</c:v>
                </c:pt>
                <c:pt idx="9">
                  <c:v>24309</c:v>
                </c:pt>
                <c:pt idx="10">
                  <c:v>27930</c:v>
                </c:pt>
                <c:pt idx="11">
                  <c:v>31680</c:v>
                </c:pt>
                <c:pt idx="12">
                  <c:v>35558</c:v>
                </c:pt>
                <c:pt idx="13">
                  <c:v>39578</c:v>
                </c:pt>
                <c:pt idx="14">
                  <c:v>43932</c:v>
                </c:pt>
                <c:pt idx="15">
                  <c:v>48491</c:v>
                </c:pt>
                <c:pt idx="16">
                  <c:v>53299</c:v>
                </c:pt>
                <c:pt idx="17">
                  <c:v>58367</c:v>
                </c:pt>
                <c:pt idx="18">
                  <c:v>63942</c:v>
                </c:pt>
                <c:pt idx="19">
                  <c:v>69908</c:v>
                </c:pt>
                <c:pt idx="20">
                  <c:v>76222</c:v>
                </c:pt>
                <c:pt idx="21">
                  <c:v>82834</c:v>
                </c:pt>
                <c:pt idx="22">
                  <c:v>89673</c:v>
                </c:pt>
                <c:pt idx="23">
                  <c:v>96954</c:v>
                </c:pt>
                <c:pt idx="24">
                  <c:v>104231</c:v>
                </c:pt>
                <c:pt idx="25">
                  <c:v>111319</c:v>
                </c:pt>
                <c:pt idx="26">
                  <c:v>118107</c:v>
                </c:pt>
                <c:pt idx="27">
                  <c:v>124199</c:v>
                </c:pt>
                <c:pt idx="28">
                  <c:v>129645</c:v>
                </c:pt>
                <c:pt idx="29">
                  <c:v>135765</c:v>
                </c:pt>
                <c:pt idx="30">
                  <c:v>141186</c:v>
                </c:pt>
                <c:pt idx="31">
                  <c:v>145867</c:v>
                </c:pt>
                <c:pt idx="32">
                  <c:v>149327</c:v>
                </c:pt>
                <c:pt idx="33">
                  <c:v>152556</c:v>
                </c:pt>
                <c:pt idx="34">
                  <c:v>155189</c:v>
                </c:pt>
                <c:pt idx="35">
                  <c:v>157804</c:v>
                </c:pt>
              </c:numCache>
            </c:numRef>
          </c:val>
          <c:extLst xmlns:c16r2="http://schemas.microsoft.com/office/drawing/2015/06/chart">
            <c:ext xmlns:c16="http://schemas.microsoft.com/office/drawing/2014/chart" uri="{C3380CC4-5D6E-409C-BE32-E72D297353CC}">
              <c16:uniqueId val="{00000003-23D5-4BB0-A267-60F6D27F2F88}"/>
            </c:ext>
          </c:extLst>
        </c:ser>
        <c:dLbls>
          <c:showLegendKey val="0"/>
          <c:showVal val="0"/>
          <c:showCatName val="0"/>
          <c:showSerName val="0"/>
          <c:showPercent val="0"/>
          <c:showBubbleSize val="0"/>
        </c:dLbls>
        <c:axId val="163948032"/>
        <c:axId val="163949568"/>
      </c:areaChart>
      <c:catAx>
        <c:axId val="163948032"/>
        <c:scaling>
          <c:orientation val="minMax"/>
        </c:scaling>
        <c:delete val="0"/>
        <c:axPos val="b"/>
        <c:numFmt formatCode="General" sourceLinked="1"/>
        <c:majorTickMark val="none"/>
        <c:minorTickMark val="none"/>
        <c:tickLblPos val="nextTo"/>
        <c:crossAx val="163949568"/>
        <c:crosses val="autoZero"/>
        <c:auto val="1"/>
        <c:lblAlgn val="ctr"/>
        <c:lblOffset val="100"/>
        <c:tickLblSkip val="5"/>
        <c:tickMarkSkip val="5"/>
        <c:noMultiLvlLbl val="0"/>
      </c:catAx>
      <c:valAx>
        <c:axId val="163949568"/>
        <c:scaling>
          <c:orientation val="minMax"/>
          <c:max val="45000000"/>
          <c:min val="0"/>
        </c:scaling>
        <c:delete val="0"/>
        <c:axPos val="l"/>
        <c:majorGridlines>
          <c:spPr>
            <a:ln>
              <a:solidFill>
                <a:schemeClr val="bg1">
                  <a:lumMod val="85000"/>
                </a:schemeClr>
              </a:solidFill>
            </a:ln>
          </c:spPr>
        </c:majorGridlines>
        <c:numFmt formatCode="_-* #,##0_-;\-* #,##0_-;_-* &quot;-&quot;??_-;_-@_-" sourceLinked="1"/>
        <c:majorTickMark val="none"/>
        <c:minorTickMark val="none"/>
        <c:tickLblPos val="nextTo"/>
        <c:crossAx val="163948032"/>
        <c:crosses val="autoZero"/>
        <c:crossBetween val="midCat"/>
        <c:dispUnits>
          <c:builtInUnit val="millions"/>
          <c:dispUnitsLbl>
            <c:layout>
              <c:manualLayout>
                <c:xMode val="edge"/>
                <c:yMode val="edge"/>
                <c:x val="7.7682194984706405E-3"/>
                <c:y val="0.20318886307800871"/>
              </c:manualLayout>
            </c:layout>
            <c:tx>
              <c:rich>
                <a:bodyPr/>
                <a:lstStyle/>
                <a:p>
                  <a:pPr>
                    <a:defRPr/>
                  </a:pPr>
                  <a:r>
                    <a:rPr lang="en-GB"/>
                    <a:t>Millions of vehicles</a:t>
                  </a:r>
                </a:p>
              </c:rich>
            </c:tx>
          </c:dispUnitsLbl>
        </c:dispUnits>
      </c:valAx>
    </c:plotArea>
    <c:legend>
      <c:legendPos val="b"/>
      <c:overlay val="0"/>
    </c:legend>
    <c:plotVisOnly val="1"/>
    <c:dispBlanksAs val="zero"/>
    <c:showDLblsOverMax val="0"/>
  </c:chart>
  <c:spPr>
    <a:noFill/>
    <a:ln>
      <a:noFill/>
    </a:ln>
  </c:sp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368125701459041E-2"/>
          <c:y val="3.0852729885057471E-2"/>
          <c:w val="0.8588799102132435"/>
          <c:h val="0.81527227011494252"/>
        </c:manualLayout>
      </c:layout>
      <c:areaChart>
        <c:grouping val="stacked"/>
        <c:varyColors val="0"/>
        <c:ser>
          <c:idx val="12"/>
          <c:order val="0"/>
          <c:tx>
            <c:strRef>
              <c:f>'RT2'!$Z$31</c:f>
              <c:strCache>
                <c:ptCount val="1"/>
                <c:pt idx="0">
                  <c:v>Petrol/Diesel</c:v>
                </c:pt>
              </c:strCache>
            </c:strRef>
          </c:tx>
          <c:spPr>
            <a:solidFill>
              <a:schemeClr val="bg1">
                <a:lumMod val="75000"/>
              </a:schemeClr>
            </a:solidFill>
            <a:ln>
              <a:solidFill>
                <a:schemeClr val="bg1">
                  <a:lumMod val="75000"/>
                </a:schemeClr>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'RT2'!$AB$31:$BK$31</c:f>
              <c:numCache>
                <c:formatCode>_-* #,##0_-;\-* #,##0_-;_-* "-"??_-;_-@_-</c:formatCode>
                <c:ptCount val="36"/>
                <c:pt idx="0">
                  <c:v>36418627</c:v>
                </c:pt>
                <c:pt idx="1">
                  <c:v>36824853</c:v>
                </c:pt>
                <c:pt idx="2">
                  <c:v>37499112</c:v>
                </c:pt>
                <c:pt idx="3">
                  <c:v>37583514.020500004</c:v>
                </c:pt>
                <c:pt idx="4">
                  <c:v>37462125.163959451</c:v>
                </c:pt>
                <c:pt idx="5">
                  <c:v>37309436.538034931</c:v>
                </c:pt>
                <c:pt idx="6">
                  <c:v>37106764.250695236</c:v>
                </c:pt>
                <c:pt idx="7">
                  <c:v>36836136.410222247</c:v>
                </c:pt>
                <c:pt idx="8">
                  <c:v>36461244.125211895</c:v>
                </c:pt>
                <c:pt idx="9">
                  <c:v>35958282.504575007</c:v>
                </c:pt>
                <c:pt idx="10">
                  <c:v>35287888.657538272</c:v>
                </c:pt>
                <c:pt idx="11">
                  <c:v>34448450.693645127</c:v>
                </c:pt>
                <c:pt idx="12">
                  <c:v>33416141.722756706</c:v>
                </c:pt>
                <c:pt idx="13">
                  <c:v>32142272.855052698</c:v>
                </c:pt>
                <c:pt idx="14">
                  <c:v>30566048.201032352</c:v>
                </c:pt>
                <c:pt idx="15">
                  <c:v>28639709.871515345</c:v>
                </c:pt>
                <c:pt idx="16">
                  <c:v>26347894.977642737</c:v>
                </c:pt>
                <c:pt idx="17">
                  <c:v>23710479.630877901</c:v>
                </c:pt>
                <c:pt idx="18">
                  <c:v>20800262.943007447</c:v>
                </c:pt>
                <c:pt idx="19">
                  <c:v>17734572.026142169</c:v>
                </c:pt>
                <c:pt idx="20">
                  <c:v>14675521.992717981</c:v>
                </c:pt>
                <c:pt idx="21">
                  <c:v>11767906.955496861</c:v>
                </c:pt>
                <c:pt idx="22">
                  <c:v>9153287.027567802</c:v>
                </c:pt>
                <c:pt idx="23">
                  <c:v>6874548.3223477481</c:v>
                </c:pt>
                <c:pt idx="24">
                  <c:v>4470290.9535825569</c:v>
                </c:pt>
                <c:pt idx="25">
                  <c:v>4122620.0353479451</c:v>
                </c:pt>
                <c:pt idx="26">
                  <c:v>3720139.6820504535</c:v>
                </c:pt>
                <c:pt idx="27">
                  <c:v>3262636.0084284004</c:v>
                </c:pt>
                <c:pt idx="28">
                  <c:v>2765863.1295528417</c:v>
                </c:pt>
                <c:pt idx="29">
                  <c:v>2228154.1410176628</c:v>
                </c:pt>
                <c:pt idx="30">
                  <c:v>1713385.6209266144</c:v>
                </c:pt>
                <c:pt idx="31">
                  <c:v>1176283.6823272998</c:v>
                </c:pt>
                <c:pt idx="32">
                  <c:v>636359.42840604903</c:v>
                </c:pt>
                <c:pt idx="33">
                  <c:v>294499</c:v>
                </c:pt>
                <c:pt idx="34">
                  <c:v>189969</c:v>
                </c:pt>
                <c:pt idx="35">
                  <c:v>0</c:v>
                </c:pt>
              </c:numCache>
            </c:numRef>
          </c:val>
          <c:extLst xmlns:c16r2="http://schemas.microsoft.com/office/drawing/2015/06/chart">
            <c:ext xmlns:c16="http://schemas.microsoft.com/office/drawing/2014/chart" uri="{C3380CC4-5D6E-409C-BE32-E72D297353CC}">
              <c16:uniqueId val="{00000000-A60D-4A84-885E-64622EF50BFE}"/>
            </c:ext>
          </c:extLst>
        </c:ser>
        <c:ser>
          <c:idx val="0"/>
          <c:order val="1"/>
          <c:tx>
            <c:strRef>
              <c:f>'RT2'!$Z$13</c:f>
              <c:strCache>
                <c:ptCount val="1"/>
                <c:pt idx="0">
                  <c:v>Electricity</c:v>
                </c:pt>
              </c:strCache>
            </c:strRef>
          </c:tx>
          <c:spPr>
            <a:solidFill>
              <a:schemeClr val="accent3"/>
            </a:solidFill>
            <a:ln>
              <a:solidFill>
                <a:schemeClr val="accent3"/>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'RT2'!$AB$13:$BK$13</c:f>
              <c:numCache>
                <c:formatCode>_-* #,##0_-;\-* #,##0_-;_-* "-"??_-;_-@_-</c:formatCode>
                <c:ptCount val="36"/>
                <c:pt idx="0">
                  <c:v>48873</c:v>
                </c:pt>
                <c:pt idx="1">
                  <c:v>55320</c:v>
                </c:pt>
                <c:pt idx="2">
                  <c:v>94797</c:v>
                </c:pt>
                <c:pt idx="3">
                  <c:v>145248</c:v>
                </c:pt>
                <c:pt idx="4">
                  <c:v>402063.20241711847</c:v>
                </c:pt>
                <c:pt idx="5">
                  <c:v>689814.30480135465</c:v>
                </c:pt>
                <c:pt idx="6">
                  <c:v>1024587.0055392669</c:v>
                </c:pt>
                <c:pt idx="7">
                  <c:v>1423986.4740235149</c:v>
                </c:pt>
                <c:pt idx="8">
                  <c:v>1925674.5899515646</c:v>
                </c:pt>
                <c:pt idx="9">
                  <c:v>2554806.0309871053</c:v>
                </c:pt>
                <c:pt idx="10">
                  <c:v>3351331.9195202235</c:v>
                </c:pt>
                <c:pt idx="11">
                  <c:v>4316990.9880537158</c:v>
                </c:pt>
                <c:pt idx="12">
                  <c:v>5475674.9880537158</c:v>
                </c:pt>
                <c:pt idx="13">
                  <c:v>6875391.9880537158</c:v>
                </c:pt>
                <c:pt idx="14">
                  <c:v>8576730.9880537167</c:v>
                </c:pt>
                <c:pt idx="15">
                  <c:v>10626913.988053717</c:v>
                </c:pt>
                <c:pt idx="16">
                  <c:v>13040536.988053717</c:v>
                </c:pt>
                <c:pt idx="17">
                  <c:v>15796711.988053717</c:v>
                </c:pt>
                <c:pt idx="18">
                  <c:v>18821402.988053717</c:v>
                </c:pt>
                <c:pt idx="19">
                  <c:v>21995616.988053717</c:v>
                </c:pt>
                <c:pt idx="20">
                  <c:v>25155549.988053717</c:v>
                </c:pt>
                <c:pt idx="21">
                  <c:v>28154178.988053717</c:v>
                </c:pt>
                <c:pt idx="22">
                  <c:v>30847637.988053717</c:v>
                </c:pt>
                <c:pt idx="23">
                  <c:v>33190317.988053717</c:v>
                </c:pt>
                <c:pt idx="24">
                  <c:v>35640728.988053717</c:v>
                </c:pt>
                <c:pt idx="25">
                  <c:v>36012839.988053717</c:v>
                </c:pt>
                <c:pt idx="26">
                  <c:v>36414904.988053717</c:v>
                </c:pt>
                <c:pt idx="27">
                  <c:v>36842887.988053709</c:v>
                </c:pt>
                <c:pt idx="28">
                  <c:v>37283916.356599264</c:v>
                </c:pt>
                <c:pt idx="29">
                  <c:v>37728748.371852949</c:v>
                </c:pt>
                <c:pt idx="30">
                  <c:v>38153817.065115303</c:v>
                </c:pt>
                <c:pt idx="31">
                  <c:v>38552899.654436067</c:v>
                </c:pt>
                <c:pt idx="32">
                  <c:v>38899079.315403141</c:v>
                </c:pt>
                <c:pt idx="33">
                  <c:v>38983999.943549082</c:v>
                </c:pt>
                <c:pt idx="34">
                  <c:v>38759372.797906332</c:v>
                </c:pt>
                <c:pt idx="35">
                  <c:v>38458456.862738073</c:v>
                </c:pt>
              </c:numCache>
            </c:numRef>
          </c:val>
          <c:extLst xmlns:c16r2="http://schemas.microsoft.com/office/drawing/2015/06/chart">
            <c:ext xmlns:c16="http://schemas.microsoft.com/office/drawing/2014/chart" uri="{C3380CC4-5D6E-409C-BE32-E72D297353CC}">
              <c16:uniqueId val="{00000001-A60D-4A84-885E-64622EF50BFE}"/>
            </c:ext>
          </c:extLst>
        </c:ser>
        <c:ser>
          <c:idx val="4"/>
          <c:order val="2"/>
          <c:tx>
            <c:strRef>
              <c:f>'RT2'!$Z$19</c:f>
              <c:strCache>
                <c:ptCount val="1"/>
                <c:pt idx="0">
                  <c:v>Hydrogen</c:v>
                </c:pt>
              </c:strCache>
            </c:strRef>
          </c:tx>
          <c:spPr>
            <a:solidFill>
              <a:srgbClr val="FF0000"/>
            </a:solidFill>
            <a:ln>
              <a:solidFill>
                <a:srgbClr val="FF0000"/>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'RT2'!$AB$19:$BK$19</c:f>
              <c:numCache>
                <c:formatCode>_-* #,##0_-;\-* #,##0_-;_-* "-"??_-;_-@_-</c:formatCode>
                <c:ptCount val="36"/>
                <c:pt idx="1">
                  <c:v>62</c:v>
                </c:pt>
                <c:pt idx="2">
                  <c:v>125</c:v>
                </c:pt>
                <c:pt idx="3">
                  <c:v>177</c:v>
                </c:pt>
                <c:pt idx="4">
                  <c:v>262</c:v>
                </c:pt>
                <c:pt idx="5">
                  <c:v>374</c:v>
                </c:pt>
                <c:pt idx="6">
                  <c:v>521</c:v>
                </c:pt>
                <c:pt idx="7">
                  <c:v>713</c:v>
                </c:pt>
                <c:pt idx="8">
                  <c:v>962</c:v>
                </c:pt>
                <c:pt idx="9">
                  <c:v>1287</c:v>
                </c:pt>
                <c:pt idx="10">
                  <c:v>1709</c:v>
                </c:pt>
                <c:pt idx="11">
                  <c:v>2258</c:v>
                </c:pt>
                <c:pt idx="12">
                  <c:v>2972</c:v>
                </c:pt>
                <c:pt idx="13">
                  <c:v>3899</c:v>
                </c:pt>
                <c:pt idx="14">
                  <c:v>5102</c:v>
                </c:pt>
                <c:pt idx="15">
                  <c:v>6662</c:v>
                </c:pt>
                <c:pt idx="16">
                  <c:v>8684</c:v>
                </c:pt>
                <c:pt idx="17">
                  <c:v>11301</c:v>
                </c:pt>
                <c:pt idx="18">
                  <c:v>14683</c:v>
                </c:pt>
                <c:pt idx="19">
                  <c:v>19044</c:v>
                </c:pt>
                <c:pt idx="20">
                  <c:v>24649</c:v>
                </c:pt>
                <c:pt idx="21">
                  <c:v>31830</c:v>
                </c:pt>
                <c:pt idx="22">
                  <c:v>40982</c:v>
                </c:pt>
                <c:pt idx="23">
                  <c:v>52576</c:v>
                </c:pt>
                <c:pt idx="24">
                  <c:v>67148</c:v>
                </c:pt>
                <c:pt idx="25">
                  <c:v>85279</c:v>
                </c:pt>
                <c:pt idx="26">
                  <c:v>107559</c:v>
                </c:pt>
                <c:pt idx="27">
                  <c:v>134515</c:v>
                </c:pt>
                <c:pt idx="28">
                  <c:v>165893.20713383329</c:v>
                </c:pt>
                <c:pt idx="29">
                  <c:v>202869.04422176708</c:v>
                </c:pt>
                <c:pt idx="30">
                  <c:v>222373.81076696917</c:v>
                </c:pt>
                <c:pt idx="31">
                  <c:v>243122.05193991199</c:v>
                </c:pt>
                <c:pt idx="32">
                  <c:v>264815.20872855897</c:v>
                </c:pt>
                <c:pt idx="33">
                  <c:v>286492.20246962836</c:v>
                </c:pt>
                <c:pt idx="34">
                  <c:v>307732.68565344188</c:v>
                </c:pt>
                <c:pt idx="35">
                  <c:v>330295.50091750658</c:v>
                </c:pt>
              </c:numCache>
            </c:numRef>
          </c:val>
          <c:extLst xmlns:c16r2="http://schemas.microsoft.com/office/drawing/2015/06/chart">
            <c:ext xmlns:c16="http://schemas.microsoft.com/office/drawing/2014/chart" uri="{C3380CC4-5D6E-409C-BE32-E72D297353CC}">
              <c16:uniqueId val="{00000002-A60D-4A84-885E-64622EF50BFE}"/>
            </c:ext>
          </c:extLst>
        </c:ser>
        <c:ser>
          <c:idx val="8"/>
          <c:order val="3"/>
          <c:tx>
            <c:strRef>
              <c:f>'RT2'!$Z$25</c:f>
              <c:strCache>
                <c:ptCount val="1"/>
                <c:pt idx="0">
                  <c:v>Natural Gas</c:v>
                </c:pt>
              </c:strCache>
            </c:strRef>
          </c:tx>
          <c:spPr>
            <a:solidFill>
              <a:schemeClr val="accent1"/>
            </a:solidFill>
            <a:ln>
              <a:solidFill>
                <a:schemeClr val="accent1"/>
              </a:solidFill>
            </a:ln>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'RT2'!$AB$25:$BK$25</c:f>
              <c:numCache>
                <c:formatCode>_-* #,##0_-;\-* #,##0_-;_-* "-"??_-;_-@_-</c:formatCode>
                <c:ptCount val="36"/>
                <c:pt idx="1">
                  <c:v>460</c:v>
                </c:pt>
                <c:pt idx="2">
                  <c:v>3016</c:v>
                </c:pt>
                <c:pt idx="3">
                  <c:v>5692</c:v>
                </c:pt>
                <c:pt idx="4">
                  <c:v>11083</c:v>
                </c:pt>
                <c:pt idx="5">
                  <c:v>16979</c:v>
                </c:pt>
                <c:pt idx="6">
                  <c:v>23279</c:v>
                </c:pt>
                <c:pt idx="7">
                  <c:v>30003</c:v>
                </c:pt>
                <c:pt idx="8">
                  <c:v>37244</c:v>
                </c:pt>
                <c:pt idx="9">
                  <c:v>44951</c:v>
                </c:pt>
                <c:pt idx="10">
                  <c:v>53154</c:v>
                </c:pt>
                <c:pt idx="11">
                  <c:v>61950</c:v>
                </c:pt>
                <c:pt idx="12">
                  <c:v>71332</c:v>
                </c:pt>
                <c:pt idx="13">
                  <c:v>81359</c:v>
                </c:pt>
                <c:pt idx="14">
                  <c:v>92153</c:v>
                </c:pt>
                <c:pt idx="15">
                  <c:v>103755</c:v>
                </c:pt>
                <c:pt idx="16">
                  <c:v>116254</c:v>
                </c:pt>
                <c:pt idx="17">
                  <c:v>129768</c:v>
                </c:pt>
                <c:pt idx="18">
                  <c:v>144396</c:v>
                </c:pt>
                <c:pt idx="19">
                  <c:v>160299</c:v>
                </c:pt>
                <c:pt idx="20">
                  <c:v>177469</c:v>
                </c:pt>
                <c:pt idx="21">
                  <c:v>196032</c:v>
                </c:pt>
                <c:pt idx="22">
                  <c:v>215800</c:v>
                </c:pt>
                <c:pt idx="23">
                  <c:v>236576</c:v>
                </c:pt>
                <c:pt idx="24">
                  <c:v>257884</c:v>
                </c:pt>
                <c:pt idx="25">
                  <c:v>279834</c:v>
                </c:pt>
                <c:pt idx="26">
                  <c:v>301291</c:v>
                </c:pt>
                <c:pt idx="27">
                  <c:v>321827</c:v>
                </c:pt>
                <c:pt idx="28">
                  <c:v>334182.42432061932</c:v>
                </c:pt>
                <c:pt idx="29">
                  <c:v>342812.59178988409</c:v>
                </c:pt>
                <c:pt idx="30">
                  <c:v>324729.70923977601</c:v>
                </c:pt>
                <c:pt idx="31">
                  <c:v>306313.01647755748</c:v>
                </c:pt>
                <c:pt idx="32">
                  <c:v>288213.9101527608</c:v>
                </c:pt>
                <c:pt idx="33">
                  <c:v>271376.54930825159</c:v>
                </c:pt>
                <c:pt idx="34">
                  <c:v>256224.53661827635</c:v>
                </c:pt>
                <c:pt idx="35">
                  <c:v>243129.59101563407</c:v>
                </c:pt>
              </c:numCache>
            </c:numRef>
          </c:val>
          <c:extLst xmlns:c16r2="http://schemas.microsoft.com/office/drawing/2015/06/chart">
            <c:ext xmlns:c16="http://schemas.microsoft.com/office/drawing/2014/chart" uri="{C3380CC4-5D6E-409C-BE32-E72D297353CC}">
              <c16:uniqueId val="{00000003-A60D-4A84-885E-64622EF50BFE}"/>
            </c:ext>
          </c:extLst>
        </c:ser>
        <c:dLbls>
          <c:showLegendKey val="0"/>
          <c:showVal val="0"/>
          <c:showCatName val="0"/>
          <c:showSerName val="0"/>
          <c:showPercent val="0"/>
          <c:showBubbleSize val="0"/>
        </c:dLbls>
        <c:axId val="163990528"/>
        <c:axId val="164000512"/>
      </c:areaChart>
      <c:catAx>
        <c:axId val="163990528"/>
        <c:scaling>
          <c:orientation val="minMax"/>
        </c:scaling>
        <c:delete val="0"/>
        <c:axPos val="b"/>
        <c:numFmt formatCode="General" sourceLinked="1"/>
        <c:majorTickMark val="none"/>
        <c:minorTickMark val="none"/>
        <c:tickLblPos val="nextTo"/>
        <c:crossAx val="164000512"/>
        <c:crosses val="autoZero"/>
        <c:auto val="1"/>
        <c:lblAlgn val="ctr"/>
        <c:lblOffset val="100"/>
        <c:tickLblSkip val="5"/>
        <c:tickMarkSkip val="5"/>
        <c:noMultiLvlLbl val="0"/>
      </c:catAx>
      <c:valAx>
        <c:axId val="164000512"/>
        <c:scaling>
          <c:orientation val="minMax"/>
          <c:max val="45000000"/>
          <c:min val="0"/>
        </c:scaling>
        <c:delete val="0"/>
        <c:axPos val="l"/>
        <c:majorGridlines>
          <c:spPr>
            <a:ln>
              <a:solidFill>
                <a:schemeClr val="bg1">
                  <a:lumMod val="85000"/>
                </a:schemeClr>
              </a:solidFill>
            </a:ln>
          </c:spPr>
        </c:majorGridlines>
        <c:numFmt formatCode="_-* #,##0_-;\-* #,##0_-;_-* &quot;-&quot;??_-;_-@_-" sourceLinked="1"/>
        <c:majorTickMark val="none"/>
        <c:minorTickMark val="none"/>
        <c:tickLblPos val="nextTo"/>
        <c:crossAx val="163990528"/>
        <c:crosses val="autoZero"/>
        <c:crossBetween val="midCat"/>
        <c:dispUnits>
          <c:builtInUnit val="millions"/>
          <c:dispUnitsLbl>
            <c:layout>
              <c:manualLayout>
                <c:xMode val="edge"/>
                <c:yMode val="edge"/>
                <c:x val="5.2729899059121618E-3"/>
                <c:y val="0.18857130110860787"/>
              </c:manualLayout>
            </c:layout>
            <c:tx>
              <c:rich>
                <a:bodyPr/>
                <a:lstStyle/>
                <a:p>
                  <a:pPr>
                    <a:defRPr/>
                  </a:pPr>
                  <a:r>
                    <a:rPr lang="en-GB"/>
                    <a:t>Millions of vehicles</a:t>
                  </a:r>
                </a:p>
              </c:rich>
            </c:tx>
          </c:dispUnitsLbl>
        </c:dispUnits>
      </c:valAx>
    </c:plotArea>
    <c:legend>
      <c:legendPos val="b"/>
      <c:overlay val="0"/>
    </c:legend>
    <c:plotVisOnly val="1"/>
    <c:dispBlanksAs val="zero"/>
    <c:showDLblsOverMax val="0"/>
  </c:chart>
  <c:spPr>
    <a:noFill/>
    <a:ln>
      <a:noFill/>
    </a:ln>
  </c:spPr>
  <c:txPr>
    <a:bodyPr/>
    <a:lstStyle/>
    <a:p>
      <a:pPr>
        <a:defRPr sz="1100"/>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1"/>
          <c:order val="0"/>
          <c:tx>
            <c:strRef>
              <c:f>'RT2'!$Y$45:$Z$45</c:f>
              <c:strCache>
                <c:ptCount val="1"/>
                <c:pt idx="0">
                  <c:v>Cars Petrol/Diesel</c:v>
                </c:pt>
              </c:strCache>
            </c:strRef>
          </c:tx>
          <c:spPr>
            <a:solidFill>
              <a:schemeClr val="bg1">
                <a:lumMod val="85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'RT2'!$AB$45:$BK$45</c:f>
              <c:numCache>
                <c:formatCode>_-* #,##0_-;\-* #,##0_-;_-* "-"??_-;_-@_-</c:formatCode>
                <c:ptCount val="36"/>
                <c:pt idx="0">
                  <c:v>30250300</c:v>
                </c:pt>
                <c:pt idx="1">
                  <c:v>31142933</c:v>
                </c:pt>
                <c:pt idx="2">
                  <c:v>31602613</c:v>
                </c:pt>
                <c:pt idx="3">
                  <c:v>31657659</c:v>
                </c:pt>
                <c:pt idx="4">
                  <c:v>31525531</c:v>
                </c:pt>
                <c:pt idx="5">
                  <c:v>31356633</c:v>
                </c:pt>
                <c:pt idx="6">
                  <c:v>31141115</c:v>
                </c:pt>
                <c:pt idx="7">
                  <c:v>30861334</c:v>
                </c:pt>
                <c:pt idx="8">
                  <c:v>30481433</c:v>
                </c:pt>
                <c:pt idx="9">
                  <c:v>29977998</c:v>
                </c:pt>
                <c:pt idx="10">
                  <c:v>29312228</c:v>
                </c:pt>
                <c:pt idx="11">
                  <c:v>28483261</c:v>
                </c:pt>
                <c:pt idx="12">
                  <c:v>27468072</c:v>
                </c:pt>
                <c:pt idx="13">
                  <c:v>26219030</c:v>
                </c:pt>
                <c:pt idx="14">
                  <c:v>24676708</c:v>
                </c:pt>
                <c:pt idx="15">
                  <c:v>22794942</c:v>
                </c:pt>
                <c:pt idx="16">
                  <c:v>20560382</c:v>
                </c:pt>
                <c:pt idx="17">
                  <c:v>17995411</c:v>
                </c:pt>
                <c:pt idx="18">
                  <c:v>15175856</c:v>
                </c:pt>
                <c:pt idx="19">
                  <c:v>12222758</c:v>
                </c:pt>
                <c:pt idx="20">
                  <c:v>9302457</c:v>
                </c:pt>
                <c:pt idx="21">
                  <c:v>6564719</c:v>
                </c:pt>
                <c:pt idx="22">
                  <c:v>4156469</c:v>
                </c:pt>
                <c:pt idx="23">
                  <c:v>2126268</c:v>
                </c:pt>
                <c:pt idx="24">
                  <c:v>18038</c:v>
                </c:pt>
                <c:pt idx="25">
                  <c:v>18997</c:v>
                </c:pt>
                <c:pt idx="26">
                  <c:v>19997</c:v>
                </c:pt>
                <c:pt idx="27">
                  <c:v>21037</c:v>
                </c:pt>
                <c:pt idx="28">
                  <c:v>22114</c:v>
                </c:pt>
                <c:pt idx="29">
                  <c:v>23220</c:v>
                </c:pt>
                <c:pt idx="30">
                  <c:v>24350</c:v>
                </c:pt>
                <c:pt idx="31">
                  <c:v>25493</c:v>
                </c:pt>
                <c:pt idx="32">
                  <c:v>37872</c:v>
                </c:pt>
                <c:pt idx="33">
                  <c:v>50813</c:v>
                </c:pt>
                <c:pt idx="34">
                  <c:v>64315</c:v>
                </c:pt>
                <c:pt idx="35">
                  <c:v>0</c:v>
                </c:pt>
              </c:numCache>
            </c:numRef>
          </c:val>
          <c:extLst xmlns:c16r2="http://schemas.microsoft.com/office/drawing/2015/06/chart">
            <c:ext xmlns:c16="http://schemas.microsoft.com/office/drawing/2014/chart" uri="{C3380CC4-5D6E-409C-BE32-E72D297353CC}">
              <c16:uniqueId val="{0000000B-2B37-460E-AC80-B29D082061F3}"/>
            </c:ext>
          </c:extLst>
        </c:ser>
        <c:ser>
          <c:idx val="23"/>
          <c:order val="1"/>
          <c:tx>
            <c:strRef>
              <c:f>'RT2'!$Y$59:$Z$59</c:f>
              <c:strCache>
                <c:ptCount val="1"/>
                <c:pt idx="0">
                  <c:v>Light Goods Vehicles (Vans) Petrol/Diesel</c:v>
                </c:pt>
              </c:strCache>
            </c:strRef>
          </c:tx>
          <c:spPr>
            <a:solidFill>
              <a:schemeClr val="bg1">
                <a:lumMod val="65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'RT2'!$AB$59:$BK$59</c:f>
              <c:numCache>
                <c:formatCode>_-* #,##0_-;\-* #,##0_-;_-* "-"??_-;_-@_-</c:formatCode>
                <c:ptCount val="36"/>
                <c:pt idx="0">
                  <c:v>3633600</c:v>
                </c:pt>
                <c:pt idx="1">
                  <c:v>3779365</c:v>
                </c:pt>
                <c:pt idx="2">
                  <c:v>3909410</c:v>
                </c:pt>
                <c:pt idx="3">
                  <c:v>3919721.7139999997</c:v>
                </c:pt>
                <c:pt idx="4">
                  <c:v>3929748.3334705993</c:v>
                </c:pt>
                <c:pt idx="5">
                  <c:v>3939400.9538376634</c:v>
                </c:pt>
                <c:pt idx="6">
                  <c:v>3948555.6708037923</c:v>
                </c:pt>
                <c:pt idx="7">
                  <c:v>3957044.5803491231</c:v>
                </c:pt>
                <c:pt idx="8">
                  <c:v>3964656.778732135</c:v>
                </c:pt>
                <c:pt idx="9">
                  <c:v>3971118.3624904579</c:v>
                </c:pt>
                <c:pt idx="10">
                  <c:v>3976073.42844168</c:v>
                </c:pt>
                <c:pt idx="11">
                  <c:v>3979062.0736841606</c:v>
                </c:pt>
                <c:pt idx="12">
                  <c:v>3979488.3955978444</c:v>
                </c:pt>
                <c:pt idx="13">
                  <c:v>3976585.4918450778</c:v>
                </c:pt>
                <c:pt idx="14">
                  <c:v>3969368.4603714282</c:v>
                </c:pt>
                <c:pt idx="15">
                  <c:v>3956578.3994065048</c:v>
                </c:pt>
                <c:pt idx="16">
                  <c:v>3936620.4074647832</c:v>
                </c:pt>
                <c:pt idx="17">
                  <c:v>3907485.5833464307</c:v>
                </c:pt>
                <c:pt idx="18">
                  <c:v>3866680.0261381348</c:v>
                </c:pt>
                <c:pt idx="19">
                  <c:v>3811146.835213935</c:v>
                </c:pt>
                <c:pt idx="20">
                  <c:v>3737223.1102360552</c:v>
                </c:pt>
                <c:pt idx="21">
                  <c:v>3640635.9511557394</c:v>
                </c:pt>
                <c:pt idx="22">
                  <c:v>3516589.4582140911</c:v>
                </c:pt>
                <c:pt idx="23">
                  <c:v>3359996.7319429112</c:v>
                </c:pt>
                <c:pt idx="24">
                  <c:v>3165897.8731655455</c:v>
                </c:pt>
                <c:pt idx="25">
                  <c:v>2930104.9829977243</c:v>
                </c:pt>
                <c:pt idx="26">
                  <c:v>2650046.1628484172</c:v>
                </c:pt>
                <c:pt idx="27">
                  <c:v>2325676.5144206784</c:v>
                </c:pt>
                <c:pt idx="28">
                  <c:v>1960175.1397124971</c:v>
                </c:pt>
                <c:pt idx="29">
                  <c:v>1560048.1410176628</c:v>
                </c:pt>
                <c:pt idx="30">
                  <c:v>1134320.6209266144</c:v>
                </c:pt>
                <c:pt idx="31">
                  <c:v>692832.68232729984</c:v>
                </c:pt>
                <c:pt idx="32">
                  <c:v>244121.42840604903</c:v>
                </c:pt>
                <c:pt idx="33">
                  <c:v>0</c:v>
                </c:pt>
                <c:pt idx="34">
                  <c:v>0</c:v>
                </c:pt>
                <c:pt idx="35">
                  <c:v>0</c:v>
                </c:pt>
              </c:numCache>
            </c:numRef>
          </c:val>
          <c:extLst xmlns:c16r2="http://schemas.microsoft.com/office/drawing/2015/06/chart">
            <c:ext xmlns:c16="http://schemas.microsoft.com/office/drawing/2014/chart" uri="{C3380CC4-5D6E-409C-BE32-E72D297353CC}">
              <c16:uniqueId val="{00000017-2B37-460E-AC80-B29D082061F3}"/>
            </c:ext>
          </c:extLst>
        </c:ser>
        <c:ser>
          <c:idx val="31"/>
          <c:order val="2"/>
          <c:tx>
            <c:strRef>
              <c:f>'RT2'!$Y$69:$Z$69</c:f>
              <c:strCache>
                <c:ptCount val="1"/>
                <c:pt idx="0">
                  <c:v>Motorbikes Petrol/Diesel</c:v>
                </c:pt>
              </c:strCache>
            </c:strRef>
          </c:tx>
          <c:spPr>
            <a:solidFill>
              <a:schemeClr val="bg1">
                <a:lumMod val="75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'RT2'!$AB$69:$BK$69</c:f>
              <c:numCache>
                <c:formatCode>_-* #,##0_-;\-* #,##0_-;_-* "-"??_-;_-@_-</c:formatCode>
                <c:ptCount val="36"/>
                <c:pt idx="0">
                  <c:v>1230800</c:v>
                </c:pt>
                <c:pt idx="1">
                  <c:v>1248074</c:v>
                </c:pt>
                <c:pt idx="2">
                  <c:v>1328445</c:v>
                </c:pt>
                <c:pt idx="3">
                  <c:v>1348899</c:v>
                </c:pt>
                <c:pt idx="4">
                  <c:v>1354265</c:v>
                </c:pt>
                <c:pt idx="5">
                  <c:v>1366135</c:v>
                </c:pt>
                <c:pt idx="6">
                  <c:v>1375717</c:v>
                </c:pt>
                <c:pt idx="7">
                  <c:v>1382895</c:v>
                </c:pt>
                <c:pt idx="8">
                  <c:v>1387551</c:v>
                </c:pt>
                <c:pt idx="9">
                  <c:v>1389562</c:v>
                </c:pt>
                <c:pt idx="10">
                  <c:v>1388799</c:v>
                </c:pt>
                <c:pt idx="11">
                  <c:v>1385132</c:v>
                </c:pt>
                <c:pt idx="12">
                  <c:v>1378423</c:v>
                </c:pt>
                <c:pt idx="13">
                  <c:v>1368535</c:v>
                </c:pt>
                <c:pt idx="14">
                  <c:v>1355322</c:v>
                </c:pt>
                <c:pt idx="15">
                  <c:v>1338634</c:v>
                </c:pt>
                <c:pt idx="16">
                  <c:v>1318319</c:v>
                </c:pt>
                <c:pt idx="17">
                  <c:v>1294219</c:v>
                </c:pt>
                <c:pt idx="18">
                  <c:v>1266169</c:v>
                </c:pt>
                <c:pt idx="19">
                  <c:v>1234001</c:v>
                </c:pt>
                <c:pt idx="20">
                  <c:v>1197542</c:v>
                </c:pt>
                <c:pt idx="21">
                  <c:v>1156612</c:v>
                </c:pt>
                <c:pt idx="22">
                  <c:v>1111028</c:v>
                </c:pt>
                <c:pt idx="23">
                  <c:v>1060599</c:v>
                </c:pt>
                <c:pt idx="24">
                  <c:v>1005128</c:v>
                </c:pt>
                <c:pt idx="25">
                  <c:v>944415</c:v>
                </c:pt>
                <c:pt idx="26">
                  <c:v>878252</c:v>
                </c:pt>
                <c:pt idx="27">
                  <c:v>806424</c:v>
                </c:pt>
                <c:pt idx="28">
                  <c:v>728711</c:v>
                </c:pt>
                <c:pt idx="29">
                  <c:v>644886</c:v>
                </c:pt>
                <c:pt idx="30">
                  <c:v>554715</c:v>
                </c:pt>
                <c:pt idx="31">
                  <c:v>457958</c:v>
                </c:pt>
                <c:pt idx="32">
                  <c:v>354366</c:v>
                </c:pt>
                <c:pt idx="33">
                  <c:v>243686</c:v>
                </c:pt>
                <c:pt idx="34">
                  <c:v>125654</c:v>
                </c:pt>
                <c:pt idx="35">
                  <c:v>0</c:v>
                </c:pt>
              </c:numCache>
            </c:numRef>
          </c:val>
          <c:extLst xmlns:c16r2="http://schemas.microsoft.com/office/drawing/2015/06/chart">
            <c:ext xmlns:c16="http://schemas.microsoft.com/office/drawing/2014/chart" uri="{C3380CC4-5D6E-409C-BE32-E72D297353CC}">
              <c16:uniqueId val="{0000001F-2B37-460E-AC80-B29D082061F3}"/>
            </c:ext>
          </c:extLst>
        </c:ser>
        <c:ser>
          <c:idx val="47"/>
          <c:order val="3"/>
          <c:tx>
            <c:strRef>
              <c:f>'RT2'!$Y$87:$Z$87</c:f>
              <c:strCache>
                <c:ptCount val="1"/>
                <c:pt idx="0">
                  <c:v>Buses &amp; Coaches Petrol/Diesel</c:v>
                </c:pt>
              </c:strCache>
            </c:strRef>
          </c:tx>
          <c:spPr>
            <a:solidFill>
              <a:schemeClr val="bg2">
                <a:lumMod val="75000"/>
              </a:schemeClr>
            </a:solidFill>
            <a:ln w="25400">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'RT2'!$AB$87:$BK$87</c:f>
              <c:numCache>
                <c:formatCode>_-* #,##0_-;\-* #,##0_-;_-* "-"??_-;_-@_-</c:formatCode>
                <c:ptCount val="36"/>
                <c:pt idx="0">
                  <c:v>162100</c:v>
                </c:pt>
                <c:pt idx="1">
                  <c:v>161064</c:v>
                </c:pt>
                <c:pt idx="2">
                  <c:v>160437</c:v>
                </c:pt>
                <c:pt idx="3">
                  <c:v>160747</c:v>
                </c:pt>
                <c:pt idx="4">
                  <c:v>161011</c:v>
                </c:pt>
                <c:pt idx="5">
                  <c:v>161218</c:v>
                </c:pt>
                <c:pt idx="6">
                  <c:v>161348</c:v>
                </c:pt>
                <c:pt idx="7">
                  <c:v>161379</c:v>
                </c:pt>
                <c:pt idx="8">
                  <c:v>161284</c:v>
                </c:pt>
                <c:pt idx="9">
                  <c:v>161023</c:v>
                </c:pt>
                <c:pt idx="10">
                  <c:v>160550</c:v>
                </c:pt>
                <c:pt idx="11">
                  <c:v>159805</c:v>
                </c:pt>
                <c:pt idx="12">
                  <c:v>158711</c:v>
                </c:pt>
                <c:pt idx="13">
                  <c:v>157173</c:v>
                </c:pt>
                <c:pt idx="14">
                  <c:v>155075</c:v>
                </c:pt>
                <c:pt idx="15">
                  <c:v>152268</c:v>
                </c:pt>
                <c:pt idx="16">
                  <c:v>148587</c:v>
                </c:pt>
                <c:pt idx="17">
                  <c:v>143820</c:v>
                </c:pt>
                <c:pt idx="18">
                  <c:v>137758</c:v>
                </c:pt>
                <c:pt idx="19">
                  <c:v>130180</c:v>
                </c:pt>
                <c:pt idx="20">
                  <c:v>120885</c:v>
                </c:pt>
                <c:pt idx="21">
                  <c:v>109659</c:v>
                </c:pt>
                <c:pt idx="22">
                  <c:v>96480</c:v>
                </c:pt>
                <c:pt idx="23">
                  <c:v>81378</c:v>
                </c:pt>
                <c:pt idx="24">
                  <c:v>64666</c:v>
                </c:pt>
                <c:pt idx="25">
                  <c:v>46126</c:v>
                </c:pt>
                <c:pt idx="26">
                  <c:v>26780</c:v>
                </c:pt>
                <c:pt idx="27">
                  <c:v>7071</c:v>
                </c:pt>
                <c:pt idx="28">
                  <c:v>0</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2F-2B37-460E-AC80-B29D082061F3}"/>
            </c:ext>
          </c:extLst>
        </c:ser>
        <c:ser>
          <c:idx val="63"/>
          <c:order val="4"/>
          <c:tx>
            <c:strRef>
              <c:f>'RT2'!$Y$105:$Z$105</c:f>
              <c:strCache>
                <c:ptCount val="1"/>
                <c:pt idx="0">
                  <c:v>Heavy Goods Vehicles Petrol/Diesel</c:v>
                </c:pt>
              </c:strCache>
            </c:strRef>
          </c:tx>
          <c:spPr>
            <a:solidFill>
              <a:schemeClr val="tx1">
                <a:lumMod val="95000"/>
                <a:lumOff val="5000"/>
              </a:schemeClr>
            </a:solidFill>
            <a:ln w="25400">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'RT2'!$AB$105:$BK$105</c:f>
              <c:numCache>
                <c:formatCode>_-* #,##0_-;\-* #,##0_-;_-* "-"??_-;_-@_-</c:formatCode>
                <c:ptCount val="36"/>
                <c:pt idx="0">
                  <c:v>483400</c:v>
                </c:pt>
                <c:pt idx="1">
                  <c:v>493417</c:v>
                </c:pt>
                <c:pt idx="2">
                  <c:v>498207</c:v>
                </c:pt>
                <c:pt idx="3">
                  <c:v>496487.30649999995</c:v>
                </c:pt>
                <c:pt idx="4">
                  <c:v>491569.8304888499</c:v>
                </c:pt>
                <c:pt idx="5">
                  <c:v>486049.58419726754</c:v>
                </c:pt>
                <c:pt idx="6">
                  <c:v>480028.57989143959</c:v>
                </c:pt>
                <c:pt idx="7">
                  <c:v>473483.82987312472</c:v>
                </c:pt>
                <c:pt idx="8">
                  <c:v>466319.34647975676</c:v>
                </c:pt>
                <c:pt idx="9">
                  <c:v>458581.14208454802</c:v>
                </c:pt>
                <c:pt idx="10">
                  <c:v>450238.22909659316</c:v>
                </c:pt>
                <c:pt idx="11">
                  <c:v>441190.61996097321</c:v>
                </c:pt>
                <c:pt idx="12">
                  <c:v>431447.32715885999</c:v>
                </c:pt>
                <c:pt idx="13">
                  <c:v>420949.36320762063</c:v>
                </c:pt>
                <c:pt idx="14">
                  <c:v>409574.74066092266</c:v>
                </c:pt>
                <c:pt idx="15">
                  <c:v>397287.47210883931</c:v>
                </c:pt>
                <c:pt idx="16">
                  <c:v>383986.57017795491</c:v>
                </c:pt>
                <c:pt idx="17">
                  <c:v>369544.04753147095</c:v>
                </c:pt>
                <c:pt idx="18">
                  <c:v>353799.91686931218</c:v>
                </c:pt>
                <c:pt idx="19">
                  <c:v>336486.19092823309</c:v>
                </c:pt>
                <c:pt idx="20">
                  <c:v>317414.88248192496</c:v>
                </c:pt>
                <c:pt idx="21">
                  <c:v>296281.00434112246</c:v>
                </c:pt>
                <c:pt idx="22">
                  <c:v>272720.56935371167</c:v>
                </c:pt>
                <c:pt idx="23">
                  <c:v>246306.59040483739</c:v>
                </c:pt>
                <c:pt idx="24">
                  <c:v>216561.0804170114</c:v>
                </c:pt>
                <c:pt idx="25">
                  <c:v>182977.05235022074</c:v>
                </c:pt>
                <c:pt idx="26">
                  <c:v>145064.51920203632</c:v>
                </c:pt>
                <c:pt idx="27">
                  <c:v>102427.49400772213</c:v>
                </c:pt>
                <c:pt idx="28">
                  <c:v>54862.989840344409</c:v>
                </c:pt>
                <c:pt idx="29">
                  <c:v>0</c:v>
                </c:pt>
                <c:pt idx="30">
                  <c:v>0</c:v>
                </c:pt>
                <c:pt idx="31">
                  <c:v>0</c:v>
                </c:pt>
                <c:pt idx="32">
                  <c:v>0</c:v>
                </c:pt>
                <c:pt idx="33">
                  <c:v>0</c:v>
                </c:pt>
                <c:pt idx="34">
                  <c:v>0</c:v>
                </c:pt>
                <c:pt idx="35">
                  <c:v>0</c:v>
                </c:pt>
              </c:numCache>
            </c:numRef>
          </c:val>
          <c:extLst xmlns:c16r2="http://schemas.microsoft.com/office/drawing/2015/06/chart">
            <c:ext xmlns:c16="http://schemas.microsoft.com/office/drawing/2014/chart" uri="{C3380CC4-5D6E-409C-BE32-E72D297353CC}">
              <c16:uniqueId val="{0000003F-2B37-460E-AC80-B29D082061F3}"/>
            </c:ext>
          </c:extLst>
        </c:ser>
        <c:dLbls>
          <c:showLegendKey val="0"/>
          <c:showVal val="0"/>
          <c:showCatName val="0"/>
          <c:showSerName val="0"/>
          <c:showPercent val="0"/>
          <c:showBubbleSize val="0"/>
        </c:dLbls>
        <c:axId val="164317440"/>
        <c:axId val="164327424"/>
      </c:areaChart>
      <c:catAx>
        <c:axId val="164317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64327424"/>
        <c:crosses val="autoZero"/>
        <c:auto val="1"/>
        <c:lblAlgn val="ctr"/>
        <c:lblOffset val="100"/>
        <c:tickLblSkip val="5"/>
        <c:tickMarkSkip val="5"/>
        <c:noMultiLvlLbl val="0"/>
      </c:catAx>
      <c:valAx>
        <c:axId val="164327424"/>
        <c:scaling>
          <c:orientation val="minMax"/>
          <c:max val="40000000"/>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Number of vehicles with petrol/diesel</a:t>
                </a:r>
              </a:p>
            </c:rich>
          </c:tx>
          <c:overlay val="0"/>
        </c:title>
        <c:numFmt formatCode="_-* #,##0_-;\-* #,##0_-;_-* &quot;-&quot;??_-;_-@_-" sourceLinked="1"/>
        <c:majorTickMark val="none"/>
        <c:minorTickMark val="none"/>
        <c:tickLblPos val="nextTo"/>
        <c:spPr>
          <a:noFill/>
          <a:ln>
            <a:noFill/>
          </a:ln>
          <a:effectLst/>
        </c:spPr>
        <c:txPr>
          <a:bodyPr rot="-60000000" vert="horz"/>
          <a:lstStyle/>
          <a:p>
            <a:pPr>
              <a:defRPr/>
            </a:pPr>
            <a:endParaRPr lang="en-US"/>
          </a:p>
        </c:txPr>
        <c:crossAx val="164317440"/>
        <c:crosses val="autoZero"/>
        <c:crossBetween val="midCat"/>
        <c:dispUnits>
          <c:builtInUnit val="millions"/>
          <c:dispUnitsLbl>
            <c:spPr>
              <a:noFill/>
              <a:ln>
                <a:noFill/>
              </a:ln>
              <a:effectLst/>
            </c:spPr>
            <c:txPr>
              <a:bodyPr rot="-5400000" vert="horz"/>
              <a:lstStyle/>
              <a:p>
                <a:pPr>
                  <a:defRPr/>
                </a:pPr>
                <a:endParaRPr lang="en-US"/>
              </a:p>
            </c:txPr>
          </c:dispUnitsLbl>
        </c:dispUnits>
      </c:valAx>
      <c:spPr>
        <a:noFill/>
        <a:ln>
          <a:noFill/>
        </a:ln>
        <a:effectLst/>
      </c:spPr>
    </c:plotArea>
    <c:legend>
      <c:legendPos val="b"/>
      <c:layout>
        <c:manualLayout>
          <c:xMode val="edge"/>
          <c:yMode val="edge"/>
          <c:x val="0.12001034360308985"/>
          <c:y val="0.78054878705296205"/>
          <c:w val="0.8413069593816892"/>
          <c:h val="0.19580756553277484"/>
        </c:manualLayout>
      </c:layout>
      <c:overlay val="0"/>
      <c:spPr>
        <a:noFill/>
        <a:ln>
          <a:noFill/>
        </a:ln>
        <a:effectLst/>
      </c:spPr>
      <c:txPr>
        <a:bodyPr rot="0" vert="horz"/>
        <a:lstStyle/>
        <a:p>
          <a:pPr>
            <a:defRPr/>
          </a:pPr>
          <a:endParaRPr lang="en-US"/>
        </a:p>
      </c:txPr>
    </c:legend>
    <c:plotVisOnly val="1"/>
    <c:dispBlanksAs val="zero"/>
    <c:showDLblsOverMax val="0"/>
  </c:chart>
  <c:spPr>
    <a:solidFill>
      <a:schemeClr val="bg1"/>
    </a:solid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5"/>
          <c:order val="0"/>
          <c:tx>
            <c:strRef>
              <c:f>'RT2'!$Y$75</c:f>
              <c:strCache>
                <c:ptCount val="1"/>
                <c:pt idx="0">
                  <c:v>Buses &amp; Coaches</c:v>
                </c:pt>
              </c:strCache>
            </c:strRef>
          </c:tx>
          <c:spPr>
            <a:solidFill>
              <a:schemeClr val="accent1"/>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'RT2'!$AB$75:$BK$75</c:f>
              <c:numCache>
                <c:formatCode>_-* #,##0_-;\-* #,##0_-;_-* "-"??_-;_-@_-</c:formatCode>
                <c:ptCount val="36"/>
                <c:pt idx="1">
                  <c:v>239</c:v>
                </c:pt>
                <c:pt idx="2">
                  <c:v>301</c:v>
                </c:pt>
                <c:pt idx="3">
                  <c:v>379</c:v>
                </c:pt>
                <c:pt idx="4">
                  <c:v>501</c:v>
                </c:pt>
                <c:pt idx="5">
                  <c:v>660</c:v>
                </c:pt>
                <c:pt idx="6">
                  <c:v>868</c:v>
                </c:pt>
                <c:pt idx="7">
                  <c:v>1139</c:v>
                </c:pt>
                <c:pt idx="8">
                  <c:v>1492</c:v>
                </c:pt>
                <c:pt idx="9">
                  <c:v>1952</c:v>
                </c:pt>
                <c:pt idx="10">
                  <c:v>2550</c:v>
                </c:pt>
                <c:pt idx="11">
                  <c:v>3326</c:v>
                </c:pt>
                <c:pt idx="12">
                  <c:v>4331</c:v>
                </c:pt>
                <c:pt idx="13">
                  <c:v>5628</c:v>
                </c:pt>
                <c:pt idx="14">
                  <c:v>7293</c:v>
                </c:pt>
                <c:pt idx="15">
                  <c:v>9426</c:v>
                </c:pt>
                <c:pt idx="16">
                  <c:v>12132</c:v>
                </c:pt>
                <c:pt idx="17">
                  <c:v>15547</c:v>
                </c:pt>
                <c:pt idx="18">
                  <c:v>19791</c:v>
                </c:pt>
                <c:pt idx="19">
                  <c:v>24979</c:v>
                </c:pt>
                <c:pt idx="20">
                  <c:v>31189</c:v>
                </c:pt>
                <c:pt idx="21">
                  <c:v>38573</c:v>
                </c:pt>
                <c:pt idx="22">
                  <c:v>46972</c:v>
                </c:pt>
                <c:pt idx="23">
                  <c:v>56220</c:v>
                </c:pt>
                <c:pt idx="24">
                  <c:v>65875</c:v>
                </c:pt>
                <c:pt idx="25">
                  <c:v>76083</c:v>
                </c:pt>
                <c:pt idx="26">
                  <c:v>85746</c:v>
                </c:pt>
                <c:pt idx="27">
                  <c:v>94477</c:v>
                </c:pt>
                <c:pt idx="28">
                  <c:v>95058.424320619306</c:v>
                </c:pt>
                <c:pt idx="29">
                  <c:v>90831.529573483102</c:v>
                </c:pt>
                <c:pt idx="30">
                  <c:v>86020.099502160389</c:v>
                </c:pt>
                <c:pt idx="31">
                  <c:v>80897.919233488909</c:v>
                </c:pt>
                <c:pt idx="32">
                  <c:v>75595.745279402137</c:v>
                </c:pt>
                <c:pt idx="33">
                  <c:v>70360.364776522591</c:v>
                </c:pt>
                <c:pt idx="34">
                  <c:v>65194.91031511777</c:v>
                </c:pt>
                <c:pt idx="35">
                  <c:v>60258.406851176565</c:v>
                </c:pt>
              </c:numCache>
            </c:numRef>
          </c:val>
          <c:extLst xmlns:c16r2="http://schemas.microsoft.com/office/drawing/2015/06/chart">
            <c:ext xmlns:c16="http://schemas.microsoft.com/office/drawing/2014/chart" uri="{C3380CC4-5D6E-409C-BE32-E72D297353CC}">
              <c16:uniqueId val="{00000008-5FF3-4FEA-A291-0E685DC9287B}"/>
            </c:ext>
          </c:extLst>
        </c:ser>
        <c:ser>
          <c:idx val="51"/>
          <c:order val="1"/>
          <c:tx>
            <c:strRef>
              <c:f>'RT2'!$Y$93</c:f>
              <c:strCache>
                <c:ptCount val="1"/>
                <c:pt idx="0">
                  <c:v>Heavy Goods Vehicles</c:v>
                </c:pt>
              </c:strCache>
            </c:strRef>
          </c:tx>
          <c:spPr>
            <a:solidFill>
              <a:schemeClr val="accent1">
                <a:lumMod val="40000"/>
                <a:lumOff val="60000"/>
              </a:schemeClr>
            </a:solidFill>
            <a:ln w="25400">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'RT2'!$AB$93:$BK$93</c:f>
              <c:numCache>
                <c:formatCode>_-* #,##0_-;\-* #,##0_-;_-* "-"??_-;_-@_-</c:formatCode>
                <c:ptCount val="36"/>
                <c:pt idx="1">
                  <c:v>221</c:v>
                </c:pt>
                <c:pt idx="2">
                  <c:v>2715</c:v>
                </c:pt>
                <c:pt idx="3">
                  <c:v>5313</c:v>
                </c:pt>
                <c:pt idx="4">
                  <c:v>10582</c:v>
                </c:pt>
                <c:pt idx="5">
                  <c:v>16319</c:v>
                </c:pt>
                <c:pt idx="6">
                  <c:v>22411</c:v>
                </c:pt>
                <c:pt idx="7">
                  <c:v>28864</c:v>
                </c:pt>
                <c:pt idx="8">
                  <c:v>35752</c:v>
                </c:pt>
                <c:pt idx="9">
                  <c:v>42999</c:v>
                </c:pt>
                <c:pt idx="10">
                  <c:v>50604</c:v>
                </c:pt>
                <c:pt idx="11">
                  <c:v>58624</c:v>
                </c:pt>
                <c:pt idx="12">
                  <c:v>67001</c:v>
                </c:pt>
                <c:pt idx="13">
                  <c:v>75731</c:v>
                </c:pt>
                <c:pt idx="14">
                  <c:v>84860</c:v>
                </c:pt>
                <c:pt idx="15">
                  <c:v>94329</c:v>
                </c:pt>
                <c:pt idx="16">
                  <c:v>104122</c:v>
                </c:pt>
                <c:pt idx="17">
                  <c:v>114221</c:v>
                </c:pt>
                <c:pt idx="18">
                  <c:v>124605</c:v>
                </c:pt>
                <c:pt idx="19">
                  <c:v>135320</c:v>
                </c:pt>
                <c:pt idx="20">
                  <c:v>146280</c:v>
                </c:pt>
                <c:pt idx="21">
                  <c:v>157459</c:v>
                </c:pt>
                <c:pt idx="22">
                  <c:v>168828</c:v>
                </c:pt>
                <c:pt idx="23">
                  <c:v>180356</c:v>
                </c:pt>
                <c:pt idx="24">
                  <c:v>192009</c:v>
                </c:pt>
                <c:pt idx="25">
                  <c:v>203751</c:v>
                </c:pt>
                <c:pt idx="26">
                  <c:v>215545</c:v>
                </c:pt>
                <c:pt idx="27">
                  <c:v>227350</c:v>
                </c:pt>
                <c:pt idx="28">
                  <c:v>239124</c:v>
                </c:pt>
                <c:pt idx="29">
                  <c:v>251981.06221640098</c:v>
                </c:pt>
                <c:pt idx="30">
                  <c:v>238709.60973761565</c:v>
                </c:pt>
                <c:pt idx="31">
                  <c:v>225415.09724406857</c:v>
                </c:pt>
                <c:pt idx="32">
                  <c:v>212618.16487335868</c:v>
                </c:pt>
                <c:pt idx="33">
                  <c:v>201016.18453172897</c:v>
                </c:pt>
                <c:pt idx="34">
                  <c:v>191029.62630315858</c:v>
                </c:pt>
                <c:pt idx="35">
                  <c:v>182871.18416445752</c:v>
                </c:pt>
              </c:numCache>
            </c:numRef>
          </c:val>
          <c:extLst xmlns:c16r2="http://schemas.microsoft.com/office/drawing/2015/06/chart">
            <c:ext xmlns:c16="http://schemas.microsoft.com/office/drawing/2014/chart" uri="{C3380CC4-5D6E-409C-BE32-E72D297353CC}">
              <c16:uniqueId val="{0000000C-5FF3-4FEA-A291-0E685DC9287B}"/>
            </c:ext>
          </c:extLst>
        </c:ser>
        <c:dLbls>
          <c:showLegendKey val="0"/>
          <c:showVal val="0"/>
          <c:showCatName val="0"/>
          <c:showSerName val="0"/>
          <c:showPercent val="0"/>
          <c:showBubbleSize val="0"/>
        </c:dLbls>
        <c:axId val="164120064"/>
        <c:axId val="164121600"/>
        <c:extLst xmlns:c16r2="http://schemas.microsoft.com/office/drawing/2015/06/chart">
          <c:ext xmlns:c15="http://schemas.microsoft.com/office/drawing/2012/chart" uri="{02D57815-91ED-43cb-92C2-25804820EDAC}">
            <c15:filteredAreaSeries>
              <c15:ser>
                <c:idx val="3"/>
                <c:order val="0"/>
                <c:tx>
                  <c:strRef>
                    <c:extLst>
                      <c:ext uri="{02D57815-91ED-43cb-92C2-25804820EDAC}">
                        <c15:formulaRef>
                          <c15:sqref>'RT2'!$Y$37:$Z$37</c15:sqref>
                        </c15:formulaRef>
                      </c:ext>
                    </c:extLst>
                    <c:strCache>
                      <c:ptCount val="2"/>
                      <c:pt idx="0">
                        <c:v>Cars</c:v>
                      </c:pt>
                      <c:pt idx="1">
                        <c:v>Electricity</c:v>
                      </c:pt>
                    </c:strCache>
                  </c:strRef>
                </c:tx>
                <c:spPr>
                  <a:solidFill>
                    <a:schemeClr val="accent4"/>
                  </a:solidFill>
                  <a:ln>
                    <a:noFill/>
                  </a:ln>
                  <a:effectLst/>
                </c:spPr>
                <c:cat>
                  <c:numRef>
                    <c:extLst>
                      <c:ex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c:ext uri="{02D57815-91ED-43cb-92C2-25804820EDAC}">
                        <c15:formulaRef>
                          <c15:sqref>'RT2'!$AB$37:$BK$37</c15:sqref>
                        </c15:formulaRef>
                      </c:ext>
                    </c:extLst>
                    <c:numCache>
                      <c:formatCode>_-* #,##0_-;\-* #,##0_-;_-* "-"??_-;_-@_-</c:formatCode>
                      <c:ptCount val="36"/>
                      <c:pt idx="1">
                        <c:v>52525</c:v>
                      </c:pt>
                      <c:pt idx="2">
                        <c:v>90818</c:v>
                      </c:pt>
                      <c:pt idx="3">
                        <c:v>138692</c:v>
                      </c:pt>
                      <c:pt idx="4">
                        <c:v>376368.20241711847</c:v>
                      </c:pt>
                      <c:pt idx="5">
                        <c:v>650582.30480135465</c:v>
                      </c:pt>
                      <c:pt idx="6">
                        <c:v>968490.00553926686</c:v>
                      </c:pt>
                      <c:pt idx="7">
                        <c:v>1347390.4740235149</c:v>
                      </c:pt>
                      <c:pt idx="8">
                        <c:v>1824591.5899515646</c:v>
                      </c:pt>
                      <c:pt idx="9">
                        <c:v>2424819.0309871053</c:v>
                      </c:pt>
                      <c:pt idx="10">
                        <c:v>3187507.9195202235</c:v>
                      </c:pt>
                      <c:pt idx="11">
                        <c:v>4113765.9880537158</c:v>
                      </c:pt>
                      <c:pt idx="12">
                        <c:v>5226708.9880537158</c:v>
                      </c:pt>
                      <c:pt idx="13">
                        <c:v>6573385.9880537158</c:v>
                      </c:pt>
                      <c:pt idx="14">
                        <c:v>8213195.9880537158</c:v>
                      </c:pt>
                      <c:pt idx="15">
                        <c:v>10191882.988053717</c:v>
                      </c:pt>
                      <c:pt idx="16">
                        <c:v>12522215.988053717</c:v>
                      </c:pt>
                      <c:pt idx="17">
                        <c:v>15181043.988053717</c:v>
                      </c:pt>
                      <c:pt idx="18">
                        <c:v>18091564.988053717</c:v>
                      </c:pt>
                      <c:pt idx="19">
                        <c:v>21131439.988053717</c:v>
                      </c:pt>
                      <c:pt idx="20">
                        <c:v>24132889.988053717</c:v>
                      </c:pt>
                      <c:pt idx="21">
                        <c:v>26944368.988053717</c:v>
                      </c:pt>
                      <c:pt idx="22">
                        <c:v>29416845.988053717</c:v>
                      </c:pt>
                      <c:pt idx="23">
                        <c:v>31499301.988053717</c:v>
                      </c:pt>
                      <c:pt idx="24">
                        <c:v>33644977.988053717</c:v>
                      </c:pt>
                      <c:pt idx="25">
                        <c:v>33663409.988053717</c:v>
                      </c:pt>
                      <c:pt idx="26">
                        <c:v>33660050.988053717</c:v>
                      </c:pt>
                      <c:pt idx="27">
                        <c:v>33630739.988053709</c:v>
                      </c:pt>
                      <c:pt idx="28">
                        <c:v>33570799.988053717</c:v>
                      </c:pt>
                      <c:pt idx="29">
                        <c:v>33475020.988053717</c:v>
                      </c:pt>
                      <c:pt idx="30">
                        <c:v>33337608.988053717</c:v>
                      </c:pt>
                      <c:pt idx="31">
                        <c:v>33152155.988053713</c:v>
                      </c:pt>
                      <c:pt idx="32">
                        <c:v>32900365.988053717</c:v>
                      </c:pt>
                      <c:pt idx="33">
                        <c:v>32585137.988053717</c:v>
                      </c:pt>
                      <c:pt idx="34">
                        <c:v>32197954.988053717</c:v>
                      </c:pt>
                      <c:pt idx="35">
                        <c:v>31729515.988053717</c:v>
                      </c:pt>
                    </c:numCache>
                  </c:numRef>
                </c:val>
                <c:extLst>
                  <c:ext xmlns:c16="http://schemas.microsoft.com/office/drawing/2014/chart" uri="{C3380CC4-5D6E-409C-BE32-E72D297353CC}">
                    <c16:uniqueId val="{00000000-5FF3-4FEA-A291-0E685DC9287B}"/>
                  </c:ext>
                </c:extLst>
              </c15:ser>
            </c15:filteredAreaSeries>
            <c15:filteredAreaSeries>
              <c15:ser>
                <c:idx val="7"/>
                <c:order val="1"/>
                <c:tx>
                  <c:strRef>
                    <c:extLst xmlns:c15="http://schemas.microsoft.com/office/drawing/2012/chart">
                      <c:ext xmlns:c15="http://schemas.microsoft.com/office/drawing/2012/chart" uri="{02D57815-91ED-43cb-92C2-25804820EDAC}">
                        <c15:formulaRef>
                          <c15:sqref>'RT2'!$Y$41:$Z$41</c15:sqref>
                        </c15:formulaRef>
                      </c:ext>
                    </c:extLst>
                    <c:strCache>
                      <c:ptCount val="2"/>
                      <c:pt idx="0">
                        <c:v>Cars</c:v>
                      </c:pt>
                      <c:pt idx="1">
                        <c:v>Hydrogen</c:v>
                      </c:pt>
                    </c:strCache>
                  </c:strRef>
                </c:tx>
                <c:spPr>
                  <a:solidFill>
                    <a:schemeClr val="accent2">
                      <a:lumMod val="6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'RT2'!$AB$41:$BK$41</c15:sqref>
                        </c15:formulaRef>
                      </c:ext>
                    </c:extLst>
                    <c:numCache>
                      <c:formatCode>_-* #,##0_-;\-* #,##0_-;_-* "-"??_-;_-@_-</c:formatCode>
                      <c:ptCount val="36"/>
                      <c:pt idx="1">
                        <c:v>41</c:v>
                      </c:pt>
                      <c:pt idx="2">
                        <c:v>58</c:v>
                      </c:pt>
                      <c:pt idx="3">
                        <c:v>58</c:v>
                      </c:pt>
                      <c:pt idx="4">
                        <c:v>58</c:v>
                      </c:pt>
                      <c:pt idx="5">
                        <c:v>58</c:v>
                      </c:pt>
                      <c:pt idx="6">
                        <c:v>58</c:v>
                      </c:pt>
                      <c:pt idx="7">
                        <c:v>58</c:v>
                      </c:pt>
                      <c:pt idx="8">
                        <c:v>58</c:v>
                      </c:pt>
                      <c:pt idx="9">
                        <c:v>58</c:v>
                      </c:pt>
                      <c:pt idx="10">
                        <c:v>58</c:v>
                      </c:pt>
                      <c:pt idx="11">
                        <c:v>58</c:v>
                      </c:pt>
                      <c:pt idx="12">
                        <c:v>58</c:v>
                      </c:pt>
                      <c:pt idx="13">
                        <c:v>58</c:v>
                      </c:pt>
                      <c:pt idx="14">
                        <c:v>58</c:v>
                      </c:pt>
                      <c:pt idx="15">
                        <c:v>58</c:v>
                      </c:pt>
                      <c:pt idx="16">
                        <c:v>58</c:v>
                      </c:pt>
                      <c:pt idx="17">
                        <c:v>58</c:v>
                      </c:pt>
                      <c:pt idx="18">
                        <c:v>58</c:v>
                      </c:pt>
                      <c:pt idx="19">
                        <c:v>58</c:v>
                      </c:pt>
                      <c:pt idx="20">
                        <c:v>58</c:v>
                      </c:pt>
                      <c:pt idx="21">
                        <c:v>59</c:v>
                      </c:pt>
                      <c:pt idx="22">
                        <c:v>60</c:v>
                      </c:pt>
                      <c:pt idx="23">
                        <c:v>62</c:v>
                      </c:pt>
                      <c:pt idx="24">
                        <c:v>66</c:v>
                      </c:pt>
                      <c:pt idx="25">
                        <c:v>73</c:v>
                      </c:pt>
                      <c:pt idx="26">
                        <c:v>84</c:v>
                      </c:pt>
                      <c:pt idx="27">
                        <c:v>102</c:v>
                      </c:pt>
                      <c:pt idx="28">
                        <c:v>129</c:v>
                      </c:pt>
                      <c:pt idx="29">
                        <c:v>170</c:v>
                      </c:pt>
                      <c:pt idx="30">
                        <c:v>231</c:v>
                      </c:pt>
                      <c:pt idx="31">
                        <c:v>320</c:v>
                      </c:pt>
                      <c:pt idx="32">
                        <c:v>448</c:v>
                      </c:pt>
                      <c:pt idx="33">
                        <c:v>629</c:v>
                      </c:pt>
                      <c:pt idx="34">
                        <c:v>882</c:v>
                      </c:pt>
                      <c:pt idx="35">
                        <c:v>1233</c:v>
                      </c:pt>
                    </c:numCache>
                  </c:numRef>
                </c:val>
                <c:extLst xmlns:c15="http://schemas.microsoft.com/office/drawing/2012/chart">
                  <c:ext xmlns:c16="http://schemas.microsoft.com/office/drawing/2014/chart" uri="{C3380CC4-5D6E-409C-BE32-E72D297353CC}">
                    <c16:uniqueId val="{00000001-5FF3-4FEA-A291-0E685DC9287B}"/>
                  </c:ext>
                </c:extLst>
              </c15:ser>
            </c15:filteredAreaSeries>
            <c15:filteredAreaSeries>
              <c15:ser>
                <c:idx val="11"/>
                <c:order val="2"/>
                <c:tx>
                  <c:strRef>
                    <c:extLst xmlns:c15="http://schemas.microsoft.com/office/drawing/2012/chart">
                      <c:ext xmlns:c15="http://schemas.microsoft.com/office/drawing/2012/chart" uri="{02D57815-91ED-43cb-92C2-25804820EDAC}">
                        <c15:formulaRef>
                          <c15:sqref>'RT2'!$Y$45:$Z$45</c15:sqref>
                        </c15:formulaRef>
                      </c:ext>
                    </c:extLst>
                    <c:strCache>
                      <c:ptCount val="2"/>
                      <c:pt idx="0">
                        <c:v>Cars</c:v>
                      </c:pt>
                      <c:pt idx="1">
                        <c:v>Petrol/Diesel</c:v>
                      </c:pt>
                    </c:strCache>
                  </c:strRef>
                </c:tx>
                <c:spPr>
                  <a:solidFill>
                    <a:schemeClr val="accent6">
                      <a:lumMod val="6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'RT2'!$AB$45:$BK$45</c15:sqref>
                        </c15:formulaRef>
                      </c:ext>
                    </c:extLst>
                    <c:numCache>
                      <c:formatCode>_-* #,##0_-;\-* #,##0_-;_-* "-"??_-;_-@_-</c:formatCode>
                      <c:ptCount val="36"/>
                      <c:pt idx="0">
                        <c:v>30250300</c:v>
                      </c:pt>
                      <c:pt idx="1">
                        <c:v>31142933</c:v>
                      </c:pt>
                      <c:pt idx="2">
                        <c:v>31602613</c:v>
                      </c:pt>
                      <c:pt idx="3">
                        <c:v>31657659</c:v>
                      </c:pt>
                      <c:pt idx="4">
                        <c:v>31525531</c:v>
                      </c:pt>
                      <c:pt idx="5">
                        <c:v>31356633</c:v>
                      </c:pt>
                      <c:pt idx="6">
                        <c:v>31141115</c:v>
                      </c:pt>
                      <c:pt idx="7">
                        <c:v>30861334</c:v>
                      </c:pt>
                      <c:pt idx="8">
                        <c:v>30481433</c:v>
                      </c:pt>
                      <c:pt idx="9">
                        <c:v>29977998</c:v>
                      </c:pt>
                      <c:pt idx="10">
                        <c:v>29312228</c:v>
                      </c:pt>
                      <c:pt idx="11">
                        <c:v>28483261</c:v>
                      </c:pt>
                      <c:pt idx="12">
                        <c:v>27468072</c:v>
                      </c:pt>
                      <c:pt idx="13">
                        <c:v>26219030</c:v>
                      </c:pt>
                      <c:pt idx="14">
                        <c:v>24676708</c:v>
                      </c:pt>
                      <c:pt idx="15">
                        <c:v>22794942</c:v>
                      </c:pt>
                      <c:pt idx="16">
                        <c:v>20560382</c:v>
                      </c:pt>
                      <c:pt idx="17">
                        <c:v>17995411</c:v>
                      </c:pt>
                      <c:pt idx="18">
                        <c:v>15175856</c:v>
                      </c:pt>
                      <c:pt idx="19">
                        <c:v>12222758</c:v>
                      </c:pt>
                      <c:pt idx="20">
                        <c:v>9302457</c:v>
                      </c:pt>
                      <c:pt idx="21">
                        <c:v>6564719</c:v>
                      </c:pt>
                      <c:pt idx="22">
                        <c:v>4156469</c:v>
                      </c:pt>
                      <c:pt idx="23">
                        <c:v>2126268</c:v>
                      </c:pt>
                      <c:pt idx="24">
                        <c:v>18038</c:v>
                      </c:pt>
                      <c:pt idx="25">
                        <c:v>18997</c:v>
                      </c:pt>
                      <c:pt idx="26">
                        <c:v>19997</c:v>
                      </c:pt>
                      <c:pt idx="27">
                        <c:v>21037</c:v>
                      </c:pt>
                      <c:pt idx="28">
                        <c:v>22114</c:v>
                      </c:pt>
                      <c:pt idx="29">
                        <c:v>23220</c:v>
                      </c:pt>
                      <c:pt idx="30">
                        <c:v>24350</c:v>
                      </c:pt>
                      <c:pt idx="31">
                        <c:v>25493</c:v>
                      </c:pt>
                      <c:pt idx="32">
                        <c:v>37872</c:v>
                      </c:pt>
                      <c:pt idx="33">
                        <c:v>50813</c:v>
                      </c:pt>
                      <c:pt idx="34">
                        <c:v>64315</c:v>
                      </c:pt>
                      <c:pt idx="35">
                        <c:v>0</c:v>
                      </c:pt>
                    </c:numCache>
                  </c:numRef>
                </c:val>
                <c:extLst xmlns:c15="http://schemas.microsoft.com/office/drawing/2012/chart">
                  <c:ext xmlns:c16="http://schemas.microsoft.com/office/drawing/2014/chart" uri="{C3380CC4-5D6E-409C-BE32-E72D297353CC}">
                    <c16:uniqueId val="{00000002-5FF3-4FEA-A291-0E685DC9287B}"/>
                  </c:ext>
                </c:extLst>
              </c15:ser>
            </c15:filteredAreaSeries>
            <c15:filteredAreaSeries>
              <c15:ser>
                <c:idx val="15"/>
                <c:order val="3"/>
                <c:tx>
                  <c:strRef>
                    <c:extLst xmlns:c15="http://schemas.microsoft.com/office/drawing/2012/chart">
                      <c:ext xmlns:c15="http://schemas.microsoft.com/office/drawing/2012/chart" uri="{02D57815-91ED-43cb-92C2-25804820EDAC}">
                        <c15:formulaRef>
                          <c15:sqref>'RT2'!$Y$51:$Z$51</c15:sqref>
                        </c15:formulaRef>
                      </c:ext>
                    </c:extLst>
                    <c:strCache>
                      <c:ptCount val="2"/>
                      <c:pt idx="0">
                        <c:v>Light Goods Vehicles (Vans)</c:v>
                      </c:pt>
                      <c:pt idx="1">
                        <c:v>Electricity</c:v>
                      </c:pt>
                    </c:strCache>
                  </c:strRef>
                </c:tx>
                <c:spPr>
                  <a:solidFill>
                    <a:schemeClr val="accent4">
                      <a:lumMod val="80000"/>
                      <a:lumOff val="2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'RT2'!$AB$51:$BK$51</c15:sqref>
                        </c15:formulaRef>
                      </c:ext>
                    </c:extLst>
                    <c:numCache>
                      <c:formatCode>_-* #,##0_-;\-* #,##0_-;_-* "-"??_-;_-@_-</c:formatCode>
                      <c:ptCount val="36"/>
                      <c:pt idx="1">
                        <c:v>2619</c:v>
                      </c:pt>
                      <c:pt idx="2">
                        <c:v>3250</c:v>
                      </c:pt>
                      <c:pt idx="3">
                        <c:v>4020</c:v>
                      </c:pt>
                      <c:pt idx="4">
                        <c:v>5373</c:v>
                      </c:pt>
                      <c:pt idx="5">
                        <c:v>7133</c:v>
                      </c:pt>
                      <c:pt idx="6">
                        <c:v>9424</c:v>
                      </c:pt>
                      <c:pt idx="7">
                        <c:v>12414</c:v>
                      </c:pt>
                      <c:pt idx="8">
                        <c:v>16314</c:v>
                      </c:pt>
                      <c:pt idx="9">
                        <c:v>21398</c:v>
                      </c:pt>
                      <c:pt idx="10">
                        <c:v>28022</c:v>
                      </c:pt>
                      <c:pt idx="11">
                        <c:v>36646</c:v>
                      </c:pt>
                      <c:pt idx="12">
                        <c:v>47865</c:v>
                      </c:pt>
                      <c:pt idx="13">
                        <c:v>62447</c:v>
                      </c:pt>
                      <c:pt idx="14">
                        <c:v>81376</c:v>
                      </c:pt>
                      <c:pt idx="15">
                        <c:v>105911</c:v>
                      </c:pt>
                      <c:pt idx="16">
                        <c:v>137646</c:v>
                      </c:pt>
                      <c:pt idx="17">
                        <c:v>178589</c:v>
                      </c:pt>
                      <c:pt idx="18">
                        <c:v>231233</c:v>
                      </c:pt>
                      <c:pt idx="19">
                        <c:v>298632</c:v>
                      </c:pt>
                      <c:pt idx="20">
                        <c:v>384447</c:v>
                      </c:pt>
                      <c:pt idx="21">
                        <c:v>492945</c:v>
                      </c:pt>
                      <c:pt idx="22">
                        <c:v>628915</c:v>
                      </c:pt>
                      <c:pt idx="23">
                        <c:v>797433</c:v>
                      </c:pt>
                      <c:pt idx="24">
                        <c:v>1003443</c:v>
                      </c:pt>
                      <c:pt idx="25">
                        <c:v>1251108</c:v>
                      </c:pt>
                      <c:pt idx="26">
                        <c:v>1542962</c:v>
                      </c:pt>
                      <c:pt idx="27">
                        <c:v>1878994</c:v>
                      </c:pt>
                      <c:pt idx="28">
                        <c:v>2255940</c:v>
                      </c:pt>
                      <c:pt idx="29">
                        <c:v>2667167</c:v>
                      </c:pt>
                      <c:pt idx="30">
                        <c:v>3103458</c:v>
                      </c:pt>
                      <c:pt idx="31">
                        <c:v>3554685</c:v>
                      </c:pt>
                      <c:pt idx="32">
                        <c:v>4011879</c:v>
                      </c:pt>
                      <c:pt idx="33">
                        <c:v>4263639.271720713</c:v>
                      </c:pt>
                      <c:pt idx="34">
                        <c:v>4269737.5126257055</c:v>
                      </c:pt>
                      <c:pt idx="35">
                        <c:v>4272518.8385443613</c:v>
                      </c:pt>
                    </c:numCache>
                  </c:numRef>
                </c:val>
                <c:extLst xmlns:c15="http://schemas.microsoft.com/office/drawing/2012/chart">
                  <c:ext xmlns:c16="http://schemas.microsoft.com/office/drawing/2014/chart" uri="{C3380CC4-5D6E-409C-BE32-E72D297353CC}">
                    <c16:uniqueId val="{00000003-5FF3-4FEA-A291-0E685DC9287B}"/>
                  </c:ext>
                </c:extLst>
              </c15:ser>
            </c15:filteredAreaSeries>
            <c15:filteredAreaSeries>
              <c15:ser>
                <c:idx val="19"/>
                <c:order val="4"/>
                <c:tx>
                  <c:strRef>
                    <c:extLst xmlns:c15="http://schemas.microsoft.com/office/drawing/2012/chart">
                      <c:ext xmlns:c15="http://schemas.microsoft.com/office/drawing/2012/chart" uri="{02D57815-91ED-43cb-92C2-25804820EDAC}">
                        <c15:formulaRef>
                          <c15:sqref>'RT2'!$Y$55:$Z$55</c15:sqref>
                        </c15:formulaRef>
                      </c:ext>
                    </c:extLst>
                    <c:strCache>
                      <c:ptCount val="2"/>
                      <c:pt idx="0">
                        <c:v>Light Goods Vehicles (Vans)</c:v>
                      </c:pt>
                      <c:pt idx="1">
                        <c:v>Hydrogen</c:v>
                      </c:pt>
                    </c:strCache>
                  </c:strRef>
                </c:tx>
                <c:spPr>
                  <a:solidFill>
                    <a:schemeClr val="accent2">
                      <a:lumMod val="8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'RT2'!$AB$55:$BK$55</c15:sqref>
                        </c15:formulaRef>
                      </c:ext>
                    </c:extLst>
                    <c:numCache>
                      <c:formatCode>_-* #,##0_-;\-* #,##0_-;_-* "-"??_-;_-@_-</c:formatCode>
                      <c:ptCount val="36"/>
                      <c:pt idx="1">
                        <c:v>0</c:v>
                      </c:pt>
                      <c:pt idx="2">
                        <c:v>0</c:v>
                      </c:pt>
                      <c:pt idx="3">
                        <c:v>0</c:v>
                      </c:pt>
                      <c:pt idx="4">
                        <c:v>0</c:v>
                      </c:pt>
                      <c:pt idx="5">
                        <c:v>0</c:v>
                      </c:pt>
                      <c:pt idx="6">
                        <c:v>0</c:v>
                      </c:pt>
                      <c:pt idx="7">
                        <c:v>0</c:v>
                      </c:pt>
                      <c:pt idx="8">
                        <c:v>0</c:v>
                      </c:pt>
                      <c:pt idx="9">
                        <c:v>0</c:v>
                      </c:pt>
                      <c:pt idx="10">
                        <c:v>0</c:v>
                      </c:pt>
                      <c:pt idx="11">
                        <c:v>0</c:v>
                      </c:pt>
                      <c:pt idx="12">
                        <c:v>1</c:v>
                      </c:pt>
                      <c:pt idx="13">
                        <c:v>2</c:v>
                      </c:pt>
                      <c:pt idx="14">
                        <c:v>4</c:v>
                      </c:pt>
                      <c:pt idx="15">
                        <c:v>7</c:v>
                      </c:pt>
                      <c:pt idx="16">
                        <c:v>12</c:v>
                      </c:pt>
                      <c:pt idx="17">
                        <c:v>20</c:v>
                      </c:pt>
                      <c:pt idx="18">
                        <c:v>32</c:v>
                      </c:pt>
                      <c:pt idx="19">
                        <c:v>51</c:v>
                      </c:pt>
                      <c:pt idx="20">
                        <c:v>79</c:v>
                      </c:pt>
                      <c:pt idx="21">
                        <c:v>122</c:v>
                      </c:pt>
                      <c:pt idx="22">
                        <c:v>187</c:v>
                      </c:pt>
                      <c:pt idx="23">
                        <c:v>285</c:v>
                      </c:pt>
                      <c:pt idx="24">
                        <c:v>432</c:v>
                      </c:pt>
                      <c:pt idx="25">
                        <c:v>653</c:v>
                      </c:pt>
                      <c:pt idx="26">
                        <c:v>986</c:v>
                      </c:pt>
                      <c:pt idx="27">
                        <c:v>1487</c:v>
                      </c:pt>
                      <c:pt idx="28">
                        <c:v>2241</c:v>
                      </c:pt>
                      <c:pt idx="29">
                        <c:v>3375</c:v>
                      </c:pt>
                      <c:pt idx="30">
                        <c:v>5081</c:v>
                      </c:pt>
                      <c:pt idx="31">
                        <c:v>7647</c:v>
                      </c:pt>
                      <c:pt idx="32">
                        <c:v>11505</c:v>
                      </c:pt>
                      <c:pt idx="33">
                        <c:v>16507.690927713571</c:v>
                      </c:pt>
                      <c:pt idx="34">
                        <c:v>22821.876214400821</c:v>
                      </c:pt>
                      <c:pt idx="35">
                        <c:v>32488.972523380344</c:v>
                      </c:pt>
                    </c:numCache>
                  </c:numRef>
                </c:val>
                <c:extLst xmlns:c15="http://schemas.microsoft.com/office/drawing/2012/chart">
                  <c:ext xmlns:c16="http://schemas.microsoft.com/office/drawing/2014/chart" uri="{C3380CC4-5D6E-409C-BE32-E72D297353CC}">
                    <c16:uniqueId val="{00000004-5FF3-4FEA-A291-0E685DC9287B}"/>
                  </c:ext>
                </c:extLst>
              </c15:ser>
            </c15:filteredAreaSeries>
            <c15:filteredAreaSeries>
              <c15:ser>
                <c:idx val="23"/>
                <c:order val="5"/>
                <c:tx>
                  <c:strRef>
                    <c:extLst xmlns:c15="http://schemas.microsoft.com/office/drawing/2012/chart">
                      <c:ext xmlns:c15="http://schemas.microsoft.com/office/drawing/2012/chart" uri="{02D57815-91ED-43cb-92C2-25804820EDAC}">
                        <c15:formulaRef>
                          <c15:sqref>'RT2'!$Y$59:$Z$59</c15:sqref>
                        </c15:formulaRef>
                      </c:ext>
                    </c:extLst>
                    <c:strCache>
                      <c:ptCount val="2"/>
                      <c:pt idx="0">
                        <c:v>Light Goods Vehicles (Vans)</c:v>
                      </c:pt>
                      <c:pt idx="1">
                        <c:v>Petrol/Diesel</c:v>
                      </c:pt>
                    </c:strCache>
                  </c:strRef>
                </c:tx>
                <c:spPr>
                  <a:solidFill>
                    <a:schemeClr val="accent6">
                      <a:lumMod val="8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'RT2'!$AB$59:$BK$59</c15:sqref>
                        </c15:formulaRef>
                      </c:ext>
                    </c:extLst>
                    <c:numCache>
                      <c:formatCode>_-* #,##0_-;\-* #,##0_-;_-* "-"??_-;_-@_-</c:formatCode>
                      <c:ptCount val="36"/>
                      <c:pt idx="0">
                        <c:v>3633600</c:v>
                      </c:pt>
                      <c:pt idx="1">
                        <c:v>3779365</c:v>
                      </c:pt>
                      <c:pt idx="2">
                        <c:v>3909410</c:v>
                      </c:pt>
                      <c:pt idx="3">
                        <c:v>3919721.7139999997</c:v>
                      </c:pt>
                      <c:pt idx="4">
                        <c:v>3929748.3334705993</c:v>
                      </c:pt>
                      <c:pt idx="5">
                        <c:v>3939400.9538376634</c:v>
                      </c:pt>
                      <c:pt idx="6">
                        <c:v>3948555.6708037923</c:v>
                      </c:pt>
                      <c:pt idx="7">
                        <c:v>3957044.5803491231</c:v>
                      </c:pt>
                      <c:pt idx="8">
                        <c:v>3964656.778732135</c:v>
                      </c:pt>
                      <c:pt idx="9">
                        <c:v>3971118.3624904579</c:v>
                      </c:pt>
                      <c:pt idx="10">
                        <c:v>3976073.42844168</c:v>
                      </c:pt>
                      <c:pt idx="11">
                        <c:v>3979062.0736841606</c:v>
                      </c:pt>
                      <c:pt idx="12">
                        <c:v>3979488.3955978444</c:v>
                      </c:pt>
                      <c:pt idx="13">
                        <c:v>3976585.4918450778</c:v>
                      </c:pt>
                      <c:pt idx="14">
                        <c:v>3969368.4603714282</c:v>
                      </c:pt>
                      <c:pt idx="15">
                        <c:v>3956578.3994065048</c:v>
                      </c:pt>
                      <c:pt idx="16">
                        <c:v>3936620.4074647832</c:v>
                      </c:pt>
                      <c:pt idx="17">
                        <c:v>3907485.5833464307</c:v>
                      </c:pt>
                      <c:pt idx="18">
                        <c:v>3866680.0261381348</c:v>
                      </c:pt>
                      <c:pt idx="19">
                        <c:v>3811146.835213935</c:v>
                      </c:pt>
                      <c:pt idx="20">
                        <c:v>3737223.1102360552</c:v>
                      </c:pt>
                      <c:pt idx="21">
                        <c:v>3640635.9511557394</c:v>
                      </c:pt>
                      <c:pt idx="22">
                        <c:v>3516589.4582140911</c:v>
                      </c:pt>
                      <c:pt idx="23">
                        <c:v>3359996.7319429112</c:v>
                      </c:pt>
                      <c:pt idx="24">
                        <c:v>3165897.8731655455</c:v>
                      </c:pt>
                      <c:pt idx="25">
                        <c:v>2930104.9829977243</c:v>
                      </c:pt>
                      <c:pt idx="26">
                        <c:v>2650046.1628484172</c:v>
                      </c:pt>
                      <c:pt idx="27">
                        <c:v>2325676.5144206784</c:v>
                      </c:pt>
                      <c:pt idx="28">
                        <c:v>1960175.1397124971</c:v>
                      </c:pt>
                      <c:pt idx="29">
                        <c:v>1560048.1410176628</c:v>
                      </c:pt>
                      <c:pt idx="30">
                        <c:v>1134320.6209266144</c:v>
                      </c:pt>
                      <c:pt idx="31">
                        <c:v>692832.68232729984</c:v>
                      </c:pt>
                      <c:pt idx="32">
                        <c:v>244121.42840604903</c:v>
                      </c:pt>
                      <c:pt idx="33">
                        <c:v>0</c:v>
                      </c:pt>
                      <c:pt idx="34">
                        <c:v>0</c:v>
                      </c:pt>
                      <c:pt idx="35">
                        <c:v>0</c:v>
                      </c:pt>
                    </c:numCache>
                  </c:numRef>
                </c:val>
                <c:extLst xmlns:c15="http://schemas.microsoft.com/office/drawing/2012/chart">
                  <c:ext xmlns:c16="http://schemas.microsoft.com/office/drawing/2014/chart" uri="{C3380CC4-5D6E-409C-BE32-E72D297353CC}">
                    <c16:uniqueId val="{00000005-5FF3-4FEA-A291-0E685DC9287B}"/>
                  </c:ext>
                </c:extLst>
              </c15:ser>
            </c15:filteredAreaSeries>
            <c15:filteredAreaSeries>
              <c15:ser>
                <c:idx val="27"/>
                <c:order val="6"/>
                <c:tx>
                  <c:strRef>
                    <c:extLst xmlns:c15="http://schemas.microsoft.com/office/drawing/2012/chart">
                      <c:ext xmlns:c15="http://schemas.microsoft.com/office/drawing/2012/chart" uri="{02D57815-91ED-43cb-92C2-25804820EDAC}">
                        <c15:formulaRef>
                          <c15:sqref>'RT2'!$Y$65:$Z$65</c15:sqref>
                        </c15:formulaRef>
                      </c:ext>
                    </c:extLst>
                    <c:strCache>
                      <c:ptCount val="2"/>
                      <c:pt idx="0">
                        <c:v>Motorbikes</c:v>
                      </c:pt>
                      <c:pt idx="1">
                        <c:v>Electricity</c:v>
                      </c:pt>
                    </c:strCache>
                  </c:strRef>
                </c:tx>
                <c:spPr>
                  <a:solidFill>
                    <a:schemeClr val="accent4">
                      <a:lumMod val="60000"/>
                      <a:lumOff val="4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'RT2'!$AB$65:$BK$65</c15:sqref>
                        </c15:formulaRef>
                      </c:ext>
                    </c:extLst>
                    <c:numCache>
                      <c:formatCode>_-* #,##0_-;\-* #,##0_-;_-* "-"??_-;_-@_-</c:formatCode>
                      <c:ptCount val="36"/>
                      <c:pt idx="1">
                        <c:v>0</c:v>
                      </c:pt>
                      <c:pt idx="2">
                        <c:v>0</c:v>
                      </c:pt>
                      <c:pt idx="3">
                        <c:v>1240</c:v>
                      </c:pt>
                      <c:pt idx="4">
                        <c:v>17922</c:v>
                      </c:pt>
                      <c:pt idx="5">
                        <c:v>28461</c:v>
                      </c:pt>
                      <c:pt idx="6">
                        <c:v>41653</c:v>
                      </c:pt>
                      <c:pt idx="7">
                        <c:v>57621</c:v>
                      </c:pt>
                      <c:pt idx="8">
                        <c:v>76489</c:v>
                      </c:pt>
                      <c:pt idx="9">
                        <c:v>98387</c:v>
                      </c:pt>
                      <c:pt idx="10">
                        <c:v>123449</c:v>
                      </c:pt>
                      <c:pt idx="11">
                        <c:v>151812</c:v>
                      </c:pt>
                      <c:pt idx="12">
                        <c:v>183620</c:v>
                      </c:pt>
                      <c:pt idx="13">
                        <c:v>219017</c:v>
                      </c:pt>
                      <c:pt idx="14">
                        <c:v>258156</c:v>
                      </c:pt>
                      <c:pt idx="15">
                        <c:v>301193</c:v>
                      </c:pt>
                      <c:pt idx="16">
                        <c:v>348287</c:v>
                      </c:pt>
                      <c:pt idx="17">
                        <c:v>399604</c:v>
                      </c:pt>
                      <c:pt idx="18">
                        <c:v>455315</c:v>
                      </c:pt>
                      <c:pt idx="19">
                        <c:v>515596</c:v>
                      </c:pt>
                      <c:pt idx="20">
                        <c:v>580627</c:v>
                      </c:pt>
                      <c:pt idx="21">
                        <c:v>650595</c:v>
                      </c:pt>
                      <c:pt idx="22">
                        <c:v>725692</c:v>
                      </c:pt>
                      <c:pt idx="23">
                        <c:v>806116</c:v>
                      </c:pt>
                      <c:pt idx="24">
                        <c:v>892071</c:v>
                      </c:pt>
                      <c:pt idx="25">
                        <c:v>983766</c:v>
                      </c:pt>
                      <c:pt idx="26">
                        <c:v>1081417</c:v>
                      </c:pt>
                      <c:pt idx="27">
                        <c:v>1185247</c:v>
                      </c:pt>
                      <c:pt idx="28">
                        <c:v>1295485</c:v>
                      </c:pt>
                      <c:pt idx="29">
                        <c:v>1412366</c:v>
                      </c:pt>
                      <c:pt idx="30">
                        <c:v>1536133</c:v>
                      </c:pt>
                      <c:pt idx="31">
                        <c:v>1667035</c:v>
                      </c:pt>
                      <c:pt idx="32">
                        <c:v>1805329</c:v>
                      </c:pt>
                      <c:pt idx="33">
                        <c:v>1951278</c:v>
                      </c:pt>
                      <c:pt idx="34">
                        <c:v>2105155</c:v>
                      </c:pt>
                      <c:pt idx="35">
                        <c:v>2267239</c:v>
                      </c:pt>
                    </c:numCache>
                  </c:numRef>
                </c:val>
                <c:extLst xmlns:c15="http://schemas.microsoft.com/office/drawing/2012/chart">
                  <c:ext xmlns:c16="http://schemas.microsoft.com/office/drawing/2014/chart" uri="{C3380CC4-5D6E-409C-BE32-E72D297353CC}">
                    <c16:uniqueId val="{00000006-5FF3-4FEA-A291-0E685DC9287B}"/>
                  </c:ext>
                </c:extLst>
              </c15:ser>
            </c15:filteredAreaSeries>
            <c15:filteredAreaSeries>
              <c15:ser>
                <c:idx val="31"/>
                <c:order val="7"/>
                <c:tx>
                  <c:strRef>
                    <c:extLst xmlns:c15="http://schemas.microsoft.com/office/drawing/2012/chart">
                      <c:ext xmlns:c15="http://schemas.microsoft.com/office/drawing/2012/chart" uri="{02D57815-91ED-43cb-92C2-25804820EDAC}">
                        <c15:formulaRef>
                          <c15:sqref>'RT2'!$Y$69:$Z$69</c15:sqref>
                        </c15:formulaRef>
                      </c:ext>
                    </c:extLst>
                    <c:strCache>
                      <c:ptCount val="2"/>
                      <c:pt idx="0">
                        <c:v>Motorbikes</c:v>
                      </c:pt>
                      <c:pt idx="1">
                        <c:v>Petrol/Diesel</c:v>
                      </c:pt>
                    </c:strCache>
                  </c:strRef>
                </c:tx>
                <c:spPr>
                  <a:solidFill>
                    <a:schemeClr val="accent2">
                      <a:lumMod val="5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'RT2'!$AB$69:$BK$69</c15:sqref>
                        </c15:formulaRef>
                      </c:ext>
                    </c:extLst>
                    <c:numCache>
                      <c:formatCode>_-* #,##0_-;\-* #,##0_-;_-* "-"??_-;_-@_-</c:formatCode>
                      <c:ptCount val="36"/>
                      <c:pt idx="0">
                        <c:v>1230800</c:v>
                      </c:pt>
                      <c:pt idx="1">
                        <c:v>1248074</c:v>
                      </c:pt>
                      <c:pt idx="2">
                        <c:v>1328445</c:v>
                      </c:pt>
                      <c:pt idx="3">
                        <c:v>1348899</c:v>
                      </c:pt>
                      <c:pt idx="4">
                        <c:v>1354265</c:v>
                      </c:pt>
                      <c:pt idx="5">
                        <c:v>1366135</c:v>
                      </c:pt>
                      <c:pt idx="6">
                        <c:v>1375717</c:v>
                      </c:pt>
                      <c:pt idx="7">
                        <c:v>1382895</c:v>
                      </c:pt>
                      <c:pt idx="8">
                        <c:v>1387551</c:v>
                      </c:pt>
                      <c:pt idx="9">
                        <c:v>1389562</c:v>
                      </c:pt>
                      <c:pt idx="10">
                        <c:v>1388799</c:v>
                      </c:pt>
                      <c:pt idx="11">
                        <c:v>1385132</c:v>
                      </c:pt>
                      <c:pt idx="12">
                        <c:v>1378423</c:v>
                      </c:pt>
                      <c:pt idx="13">
                        <c:v>1368535</c:v>
                      </c:pt>
                      <c:pt idx="14">
                        <c:v>1355322</c:v>
                      </c:pt>
                      <c:pt idx="15">
                        <c:v>1338634</c:v>
                      </c:pt>
                      <c:pt idx="16">
                        <c:v>1318319</c:v>
                      </c:pt>
                      <c:pt idx="17">
                        <c:v>1294219</c:v>
                      </c:pt>
                      <c:pt idx="18">
                        <c:v>1266169</c:v>
                      </c:pt>
                      <c:pt idx="19">
                        <c:v>1234001</c:v>
                      </c:pt>
                      <c:pt idx="20">
                        <c:v>1197542</c:v>
                      </c:pt>
                      <c:pt idx="21">
                        <c:v>1156612</c:v>
                      </c:pt>
                      <c:pt idx="22">
                        <c:v>1111028</c:v>
                      </c:pt>
                      <c:pt idx="23">
                        <c:v>1060599</c:v>
                      </c:pt>
                      <c:pt idx="24">
                        <c:v>1005128</c:v>
                      </c:pt>
                      <c:pt idx="25">
                        <c:v>944415</c:v>
                      </c:pt>
                      <c:pt idx="26">
                        <c:v>878252</c:v>
                      </c:pt>
                      <c:pt idx="27">
                        <c:v>806424</c:v>
                      </c:pt>
                      <c:pt idx="28">
                        <c:v>728711</c:v>
                      </c:pt>
                      <c:pt idx="29">
                        <c:v>644886</c:v>
                      </c:pt>
                      <c:pt idx="30">
                        <c:v>554715</c:v>
                      </c:pt>
                      <c:pt idx="31">
                        <c:v>457958</c:v>
                      </c:pt>
                      <c:pt idx="32">
                        <c:v>354366</c:v>
                      </c:pt>
                      <c:pt idx="33">
                        <c:v>243686</c:v>
                      </c:pt>
                      <c:pt idx="34">
                        <c:v>125654</c:v>
                      </c:pt>
                      <c:pt idx="35">
                        <c:v>0</c:v>
                      </c:pt>
                    </c:numCache>
                  </c:numRef>
                </c:val>
                <c:extLst xmlns:c15="http://schemas.microsoft.com/office/drawing/2012/chart">
                  <c:ext xmlns:c16="http://schemas.microsoft.com/office/drawing/2014/chart" uri="{C3380CC4-5D6E-409C-BE32-E72D297353CC}">
                    <c16:uniqueId val="{00000007-5FF3-4FEA-A291-0E685DC9287B}"/>
                  </c:ext>
                </c:extLst>
              </c15:ser>
            </c15:filteredAreaSeries>
            <c15:filteredAreaSeries>
              <c15:ser>
                <c:idx val="39"/>
                <c:order val="9"/>
                <c:tx>
                  <c:strRef>
                    <c:extLst xmlns:c15="http://schemas.microsoft.com/office/drawing/2012/chart">
                      <c:ext xmlns:c15="http://schemas.microsoft.com/office/drawing/2012/chart" uri="{02D57815-91ED-43cb-92C2-25804820EDAC}">
                        <c15:formulaRef>
                          <c15:sqref>'RT2'!$Y$79:$Z$79</c15:sqref>
                        </c15:formulaRef>
                      </c:ext>
                    </c:extLst>
                    <c:strCache>
                      <c:ptCount val="2"/>
                      <c:pt idx="0">
                        <c:v>Buses &amp; Coaches</c:v>
                      </c:pt>
                      <c:pt idx="1">
                        <c:v>Electricity</c:v>
                      </c:pt>
                    </c:strCache>
                  </c:strRef>
                </c:tx>
                <c:spPr>
                  <a:solidFill>
                    <a:schemeClr val="accent4">
                      <a:lumMod val="70000"/>
                      <a:lumOff val="3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'RT2'!$AB$79:$BK$79</c15:sqref>
                        </c15:formulaRef>
                      </c:ext>
                    </c:extLst>
                    <c:numCache>
                      <c:formatCode>_-* #,##0_-;\-* #,##0_-;_-* "-"??_-;_-@_-</c:formatCode>
                      <c:ptCount val="36"/>
                      <c:pt idx="1">
                        <c:v>176</c:v>
                      </c:pt>
                      <c:pt idx="2">
                        <c:v>207</c:v>
                      </c:pt>
                      <c:pt idx="3">
                        <c:v>244</c:v>
                      </c:pt>
                      <c:pt idx="4">
                        <c:v>317</c:v>
                      </c:pt>
                      <c:pt idx="5">
                        <c:v>410</c:v>
                      </c:pt>
                      <c:pt idx="6">
                        <c:v>529</c:v>
                      </c:pt>
                      <c:pt idx="7">
                        <c:v>681</c:v>
                      </c:pt>
                      <c:pt idx="8">
                        <c:v>875</c:v>
                      </c:pt>
                      <c:pt idx="9">
                        <c:v>1123</c:v>
                      </c:pt>
                      <c:pt idx="10">
                        <c:v>1439</c:v>
                      </c:pt>
                      <c:pt idx="11">
                        <c:v>1842</c:v>
                      </c:pt>
                      <c:pt idx="12">
                        <c:v>2355</c:v>
                      </c:pt>
                      <c:pt idx="13">
                        <c:v>3008</c:v>
                      </c:pt>
                      <c:pt idx="14">
                        <c:v>3837</c:v>
                      </c:pt>
                      <c:pt idx="15">
                        <c:v>4887</c:v>
                      </c:pt>
                      <c:pt idx="16">
                        <c:v>6213</c:v>
                      </c:pt>
                      <c:pt idx="17">
                        <c:v>7884</c:v>
                      </c:pt>
                      <c:pt idx="18">
                        <c:v>9981</c:v>
                      </c:pt>
                      <c:pt idx="19">
                        <c:v>12599</c:v>
                      </c:pt>
                      <c:pt idx="20">
                        <c:v>15849</c:v>
                      </c:pt>
                      <c:pt idx="21">
                        <c:v>19778</c:v>
                      </c:pt>
                      <c:pt idx="22">
                        <c:v>24547</c:v>
                      </c:pt>
                      <c:pt idx="23">
                        <c:v>30269</c:v>
                      </c:pt>
                      <c:pt idx="24">
                        <c:v>37043</c:v>
                      </c:pt>
                      <c:pt idx="25">
                        <c:v>44908</c:v>
                      </c:pt>
                      <c:pt idx="26">
                        <c:v>53895</c:v>
                      </c:pt>
                      <c:pt idx="27">
                        <c:v>63898</c:v>
                      </c:pt>
                      <c:pt idx="28">
                        <c:v>69739.368545547404</c:v>
                      </c:pt>
                      <c:pt idx="29">
                        <c:v>73308.128054334782</c:v>
                      </c:pt>
                      <c:pt idx="30">
                        <c:v>77084.716987016349</c:v>
                      </c:pt>
                      <c:pt idx="31">
                        <c:v>80716.962230491365</c:v>
                      </c:pt>
                      <c:pt idx="32">
                        <c:v>84011.311918395557</c:v>
                      </c:pt>
                      <c:pt idx="33">
                        <c:v>86632.139067345663</c:v>
                      </c:pt>
                      <c:pt idx="34">
                        <c:v>88537.659610365517</c:v>
                      </c:pt>
                      <c:pt idx="35">
                        <c:v>89502.509132598265</c:v>
                      </c:pt>
                    </c:numCache>
                  </c:numRef>
                </c:val>
                <c:extLst xmlns:c15="http://schemas.microsoft.com/office/drawing/2012/chart">
                  <c:ext xmlns:c16="http://schemas.microsoft.com/office/drawing/2014/chart" uri="{C3380CC4-5D6E-409C-BE32-E72D297353CC}">
                    <c16:uniqueId val="{00000009-5FF3-4FEA-A291-0E685DC9287B}"/>
                  </c:ext>
                </c:extLst>
              </c15:ser>
            </c15:filteredAreaSeries>
            <c15:filteredAreaSeries>
              <c15:ser>
                <c:idx val="43"/>
                <c:order val="10"/>
                <c:tx>
                  <c:strRef>
                    <c:extLst xmlns:c15="http://schemas.microsoft.com/office/drawing/2012/chart">
                      <c:ext xmlns:c15="http://schemas.microsoft.com/office/drawing/2012/chart" uri="{02D57815-91ED-43cb-92C2-25804820EDAC}">
                        <c15:formulaRef>
                          <c15:sqref>'RT2'!$Y$83:$Z$83</c15:sqref>
                        </c15:formulaRef>
                      </c:ext>
                    </c:extLst>
                    <c:strCache>
                      <c:ptCount val="2"/>
                      <c:pt idx="0">
                        <c:v>Buses &amp; Coaches</c:v>
                      </c:pt>
                      <c:pt idx="1">
                        <c:v>Hydrogen</c:v>
                      </c:pt>
                    </c:strCache>
                  </c:strRef>
                </c:tx>
                <c:spPr>
                  <a:solidFill>
                    <a:schemeClr val="accent2">
                      <a:lumMod val="7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'RT2'!$AB$83:$BK$83</c15:sqref>
                        </c15:formulaRef>
                      </c:ext>
                    </c:extLst>
                    <c:numCache>
                      <c:formatCode>_-* #,##0_-;\-* #,##0_-;_-* "-"??_-;_-@_-</c:formatCode>
                      <c:ptCount val="36"/>
                      <c:pt idx="1">
                        <c:v>21</c:v>
                      </c:pt>
                      <c:pt idx="2">
                        <c:v>26</c:v>
                      </c:pt>
                      <c:pt idx="3">
                        <c:v>32</c:v>
                      </c:pt>
                      <c:pt idx="4">
                        <c:v>41</c:v>
                      </c:pt>
                      <c:pt idx="5">
                        <c:v>52</c:v>
                      </c:pt>
                      <c:pt idx="6">
                        <c:v>66</c:v>
                      </c:pt>
                      <c:pt idx="7">
                        <c:v>84</c:v>
                      </c:pt>
                      <c:pt idx="8">
                        <c:v>106</c:v>
                      </c:pt>
                      <c:pt idx="9">
                        <c:v>134</c:v>
                      </c:pt>
                      <c:pt idx="10">
                        <c:v>169</c:v>
                      </c:pt>
                      <c:pt idx="11">
                        <c:v>213</c:v>
                      </c:pt>
                      <c:pt idx="12">
                        <c:v>268</c:v>
                      </c:pt>
                      <c:pt idx="13">
                        <c:v>337</c:v>
                      </c:pt>
                      <c:pt idx="14">
                        <c:v>423</c:v>
                      </c:pt>
                      <c:pt idx="15">
                        <c:v>530</c:v>
                      </c:pt>
                      <c:pt idx="16">
                        <c:v>664</c:v>
                      </c:pt>
                      <c:pt idx="17">
                        <c:v>831</c:v>
                      </c:pt>
                      <c:pt idx="18">
                        <c:v>1040</c:v>
                      </c:pt>
                      <c:pt idx="19">
                        <c:v>1301</c:v>
                      </c:pt>
                      <c:pt idx="20">
                        <c:v>1626</c:v>
                      </c:pt>
                      <c:pt idx="21">
                        <c:v>2031</c:v>
                      </c:pt>
                      <c:pt idx="22">
                        <c:v>2535</c:v>
                      </c:pt>
                      <c:pt idx="23">
                        <c:v>3162</c:v>
                      </c:pt>
                      <c:pt idx="24">
                        <c:v>3941</c:v>
                      </c:pt>
                      <c:pt idx="25">
                        <c:v>4906</c:v>
                      </c:pt>
                      <c:pt idx="26">
                        <c:v>6101</c:v>
                      </c:pt>
                      <c:pt idx="27">
                        <c:v>7576</c:v>
                      </c:pt>
                      <c:pt idx="28">
                        <c:v>8762.2071338332935</c:v>
                      </c:pt>
                      <c:pt idx="29">
                        <c:v>9923.3423721821073</c:v>
                      </c:pt>
                      <c:pt idx="30">
                        <c:v>11463.18351082325</c:v>
                      </c:pt>
                      <c:pt idx="31">
                        <c:v>13459.118536019703</c:v>
                      </c:pt>
                      <c:pt idx="32">
                        <c:v>15974.942802202306</c:v>
                      </c:pt>
                      <c:pt idx="33">
                        <c:v>19098.496156131747</c:v>
                      </c:pt>
                      <c:pt idx="34">
                        <c:v>22869.430074516702</c:v>
                      </c:pt>
                      <c:pt idx="35">
                        <c:v>27353.084016225155</c:v>
                      </c:pt>
                    </c:numCache>
                  </c:numRef>
                </c:val>
                <c:extLst xmlns:c15="http://schemas.microsoft.com/office/drawing/2012/chart">
                  <c:ext xmlns:c16="http://schemas.microsoft.com/office/drawing/2014/chart" uri="{C3380CC4-5D6E-409C-BE32-E72D297353CC}">
                    <c16:uniqueId val="{0000000A-5FF3-4FEA-A291-0E685DC9287B}"/>
                  </c:ext>
                </c:extLst>
              </c15:ser>
            </c15:filteredAreaSeries>
            <c15:filteredAreaSeries>
              <c15:ser>
                <c:idx val="47"/>
                <c:order val="11"/>
                <c:tx>
                  <c:strRef>
                    <c:extLst xmlns:c15="http://schemas.microsoft.com/office/drawing/2012/chart">
                      <c:ext xmlns:c15="http://schemas.microsoft.com/office/drawing/2012/chart" uri="{02D57815-91ED-43cb-92C2-25804820EDAC}">
                        <c15:formulaRef>
                          <c15:sqref>'RT2'!$Y$87:$Z$87</c15:sqref>
                        </c15:formulaRef>
                      </c:ext>
                    </c:extLst>
                    <c:strCache>
                      <c:ptCount val="2"/>
                      <c:pt idx="0">
                        <c:v>Buses &amp; Coaches</c:v>
                      </c:pt>
                      <c:pt idx="1">
                        <c:v>Petrol/Diesel</c:v>
                      </c:pt>
                    </c:strCache>
                  </c:strRef>
                </c:tx>
                <c:spPr>
                  <a:solidFill>
                    <a:schemeClr val="accent6">
                      <a:lumMod val="7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'RT2'!$AB$87:$BK$87</c15:sqref>
                        </c15:formulaRef>
                      </c:ext>
                    </c:extLst>
                    <c:numCache>
                      <c:formatCode>_-* #,##0_-;\-* #,##0_-;_-* "-"??_-;_-@_-</c:formatCode>
                      <c:ptCount val="36"/>
                      <c:pt idx="0">
                        <c:v>162100</c:v>
                      </c:pt>
                      <c:pt idx="1">
                        <c:v>161064</c:v>
                      </c:pt>
                      <c:pt idx="2">
                        <c:v>160437</c:v>
                      </c:pt>
                      <c:pt idx="3">
                        <c:v>160747</c:v>
                      </c:pt>
                      <c:pt idx="4">
                        <c:v>161011</c:v>
                      </c:pt>
                      <c:pt idx="5">
                        <c:v>161218</c:v>
                      </c:pt>
                      <c:pt idx="6">
                        <c:v>161348</c:v>
                      </c:pt>
                      <c:pt idx="7">
                        <c:v>161379</c:v>
                      </c:pt>
                      <c:pt idx="8">
                        <c:v>161284</c:v>
                      </c:pt>
                      <c:pt idx="9">
                        <c:v>161023</c:v>
                      </c:pt>
                      <c:pt idx="10">
                        <c:v>160550</c:v>
                      </c:pt>
                      <c:pt idx="11">
                        <c:v>159805</c:v>
                      </c:pt>
                      <c:pt idx="12">
                        <c:v>158711</c:v>
                      </c:pt>
                      <c:pt idx="13">
                        <c:v>157173</c:v>
                      </c:pt>
                      <c:pt idx="14">
                        <c:v>155075</c:v>
                      </c:pt>
                      <c:pt idx="15">
                        <c:v>152268</c:v>
                      </c:pt>
                      <c:pt idx="16">
                        <c:v>148587</c:v>
                      </c:pt>
                      <c:pt idx="17">
                        <c:v>143820</c:v>
                      </c:pt>
                      <c:pt idx="18">
                        <c:v>137758</c:v>
                      </c:pt>
                      <c:pt idx="19">
                        <c:v>130180</c:v>
                      </c:pt>
                      <c:pt idx="20">
                        <c:v>120885</c:v>
                      </c:pt>
                      <c:pt idx="21">
                        <c:v>109659</c:v>
                      </c:pt>
                      <c:pt idx="22">
                        <c:v>96480</c:v>
                      </c:pt>
                      <c:pt idx="23">
                        <c:v>81378</c:v>
                      </c:pt>
                      <c:pt idx="24">
                        <c:v>64666</c:v>
                      </c:pt>
                      <c:pt idx="25">
                        <c:v>46126</c:v>
                      </c:pt>
                      <c:pt idx="26">
                        <c:v>26780</c:v>
                      </c:pt>
                      <c:pt idx="27">
                        <c:v>7071</c:v>
                      </c:pt>
                      <c:pt idx="28">
                        <c:v>0</c:v>
                      </c:pt>
                      <c:pt idx="29">
                        <c:v>0</c:v>
                      </c:pt>
                      <c:pt idx="30">
                        <c:v>0</c:v>
                      </c:pt>
                      <c:pt idx="31">
                        <c:v>0</c:v>
                      </c:pt>
                      <c:pt idx="32">
                        <c:v>0</c:v>
                      </c:pt>
                      <c:pt idx="33">
                        <c:v>0</c:v>
                      </c:pt>
                      <c:pt idx="34">
                        <c:v>0</c:v>
                      </c:pt>
                      <c:pt idx="35">
                        <c:v>0</c:v>
                      </c:pt>
                    </c:numCache>
                  </c:numRef>
                </c:val>
                <c:extLst xmlns:c15="http://schemas.microsoft.com/office/drawing/2012/chart">
                  <c:ext xmlns:c16="http://schemas.microsoft.com/office/drawing/2014/chart" uri="{C3380CC4-5D6E-409C-BE32-E72D297353CC}">
                    <c16:uniqueId val="{0000000B-5FF3-4FEA-A291-0E685DC9287B}"/>
                  </c:ext>
                </c:extLst>
              </c15:ser>
            </c15:filteredAreaSeries>
            <c15:filteredAreaSeries>
              <c15:ser>
                <c:idx val="55"/>
                <c:order val="13"/>
                <c:tx>
                  <c:strRef>
                    <c:extLst xmlns:c15="http://schemas.microsoft.com/office/drawing/2012/chart">
                      <c:ext xmlns:c15="http://schemas.microsoft.com/office/drawing/2012/chart" uri="{02D57815-91ED-43cb-92C2-25804820EDAC}">
                        <c15:formulaRef>
                          <c15:sqref>'RT2'!$Y$97:$Z$97</c15:sqref>
                        </c15:formulaRef>
                      </c:ext>
                    </c:extLst>
                    <c:strCache>
                      <c:ptCount val="2"/>
                      <c:pt idx="0">
                        <c:v>Heavy Goods Vehicles</c:v>
                      </c:pt>
                      <c:pt idx="1">
                        <c:v>Electricity</c:v>
                      </c:pt>
                    </c:strCache>
                  </c:strRef>
                </c:tx>
                <c:spPr>
                  <a:solidFill>
                    <a:schemeClr val="accent2"/>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'RT2'!$AB$97:$BK$97</c15:sqref>
                        </c15:formulaRef>
                      </c:ext>
                    </c:extLst>
                    <c:numCache>
                      <c:formatCode>_-* #,##0_-;\-* #,##0_-;_-* "-"??_-;_-@_-</c:formatCode>
                      <c:ptCount val="36"/>
                      <c:pt idx="1">
                        <c:v>0</c:v>
                      </c:pt>
                      <c:pt idx="2">
                        <c:v>522</c:v>
                      </c:pt>
                      <c:pt idx="3">
                        <c:v>1052</c:v>
                      </c:pt>
                      <c:pt idx="4">
                        <c:v>2083</c:v>
                      </c:pt>
                      <c:pt idx="5">
                        <c:v>3228</c:v>
                      </c:pt>
                      <c:pt idx="6">
                        <c:v>4491</c:v>
                      </c:pt>
                      <c:pt idx="7">
                        <c:v>5880</c:v>
                      </c:pt>
                      <c:pt idx="8">
                        <c:v>7405</c:v>
                      </c:pt>
                      <c:pt idx="9">
                        <c:v>9079</c:v>
                      </c:pt>
                      <c:pt idx="10">
                        <c:v>10914</c:v>
                      </c:pt>
                      <c:pt idx="11">
                        <c:v>12925</c:v>
                      </c:pt>
                      <c:pt idx="12">
                        <c:v>15126</c:v>
                      </c:pt>
                      <c:pt idx="13">
                        <c:v>17534</c:v>
                      </c:pt>
                      <c:pt idx="14">
                        <c:v>20166</c:v>
                      </c:pt>
                      <c:pt idx="15">
                        <c:v>23040</c:v>
                      </c:pt>
                      <c:pt idx="16">
                        <c:v>26175</c:v>
                      </c:pt>
                      <c:pt idx="17">
                        <c:v>29591</c:v>
                      </c:pt>
                      <c:pt idx="18">
                        <c:v>33309</c:v>
                      </c:pt>
                      <c:pt idx="19">
                        <c:v>37350</c:v>
                      </c:pt>
                      <c:pt idx="20">
                        <c:v>41737</c:v>
                      </c:pt>
                      <c:pt idx="21">
                        <c:v>46492</c:v>
                      </c:pt>
                      <c:pt idx="22">
                        <c:v>51638</c:v>
                      </c:pt>
                      <c:pt idx="23">
                        <c:v>57198</c:v>
                      </c:pt>
                      <c:pt idx="24">
                        <c:v>63194</c:v>
                      </c:pt>
                      <c:pt idx="25">
                        <c:v>69648</c:v>
                      </c:pt>
                      <c:pt idx="26">
                        <c:v>76580</c:v>
                      </c:pt>
                      <c:pt idx="27">
                        <c:v>84009</c:v>
                      </c:pt>
                      <c:pt idx="28">
                        <c:v>91952</c:v>
                      </c:pt>
                      <c:pt idx="29">
                        <c:v>100886.25574489537</c:v>
                      </c:pt>
                      <c:pt idx="30">
                        <c:v>99532.360074571217</c:v>
                      </c:pt>
                      <c:pt idx="31">
                        <c:v>98306.704151870043</c:v>
                      </c:pt>
                      <c:pt idx="32">
                        <c:v>97494.015431035048</c:v>
                      </c:pt>
                      <c:pt idx="33">
                        <c:v>97312.544707307461</c:v>
                      </c:pt>
                      <c:pt idx="34">
                        <c:v>97987.637616548483</c:v>
                      </c:pt>
                      <c:pt idx="35">
                        <c:v>99680.527007397061</c:v>
                      </c:pt>
                    </c:numCache>
                  </c:numRef>
                </c:val>
                <c:extLst xmlns:c15="http://schemas.microsoft.com/office/drawing/2012/chart">
                  <c:ext xmlns:c16="http://schemas.microsoft.com/office/drawing/2014/chart" uri="{C3380CC4-5D6E-409C-BE32-E72D297353CC}">
                    <c16:uniqueId val="{0000000D-5FF3-4FEA-A291-0E685DC9287B}"/>
                  </c:ext>
                </c:extLst>
              </c15:ser>
            </c15:filteredAreaSeries>
            <c15:filteredAreaSeries>
              <c15:ser>
                <c:idx val="59"/>
                <c:order val="14"/>
                <c:tx>
                  <c:strRef>
                    <c:extLst xmlns:c15="http://schemas.microsoft.com/office/drawing/2012/chart">
                      <c:ext xmlns:c15="http://schemas.microsoft.com/office/drawing/2012/chart" uri="{02D57815-91ED-43cb-92C2-25804820EDAC}">
                        <c15:formulaRef>
                          <c15:sqref>'RT2'!$Y$101:$Z$101</c15:sqref>
                        </c15:formulaRef>
                      </c:ext>
                    </c:extLst>
                    <c:strCache>
                      <c:ptCount val="2"/>
                      <c:pt idx="0">
                        <c:v>Heavy Goods Vehicles</c:v>
                      </c:pt>
                      <c:pt idx="1">
                        <c:v>Hydrogen</c:v>
                      </c:pt>
                    </c:strCache>
                  </c:strRef>
                </c:tx>
                <c:spPr>
                  <a:solidFill>
                    <a:schemeClr val="accent6"/>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'RT2'!$AB$101:$BK$101</c15:sqref>
                        </c15:formulaRef>
                      </c:ext>
                    </c:extLst>
                    <c:numCache>
                      <c:formatCode>_-* #,##0_-;\-* #,##0_-;_-* "-"??_-;_-@_-</c:formatCode>
                      <c:ptCount val="36"/>
                      <c:pt idx="1">
                        <c:v>0</c:v>
                      </c:pt>
                      <c:pt idx="2">
                        <c:v>41</c:v>
                      </c:pt>
                      <c:pt idx="3">
                        <c:v>87</c:v>
                      </c:pt>
                      <c:pt idx="4">
                        <c:v>163</c:v>
                      </c:pt>
                      <c:pt idx="5">
                        <c:v>264</c:v>
                      </c:pt>
                      <c:pt idx="6">
                        <c:v>397</c:v>
                      </c:pt>
                      <c:pt idx="7">
                        <c:v>571</c:v>
                      </c:pt>
                      <c:pt idx="8">
                        <c:v>798</c:v>
                      </c:pt>
                      <c:pt idx="9">
                        <c:v>1095</c:v>
                      </c:pt>
                      <c:pt idx="10">
                        <c:v>1482</c:v>
                      </c:pt>
                      <c:pt idx="11">
                        <c:v>1987</c:v>
                      </c:pt>
                      <c:pt idx="12">
                        <c:v>2645</c:v>
                      </c:pt>
                      <c:pt idx="13">
                        <c:v>3502</c:v>
                      </c:pt>
                      <c:pt idx="14">
                        <c:v>4617</c:v>
                      </c:pt>
                      <c:pt idx="15">
                        <c:v>6067</c:v>
                      </c:pt>
                      <c:pt idx="16">
                        <c:v>7950</c:v>
                      </c:pt>
                      <c:pt idx="17">
                        <c:v>10392</c:v>
                      </c:pt>
                      <c:pt idx="18">
                        <c:v>13553</c:v>
                      </c:pt>
                      <c:pt idx="19">
                        <c:v>17634</c:v>
                      </c:pt>
                      <c:pt idx="20">
                        <c:v>22886</c:v>
                      </c:pt>
                      <c:pt idx="21">
                        <c:v>29618</c:v>
                      </c:pt>
                      <c:pt idx="22">
                        <c:v>38200</c:v>
                      </c:pt>
                      <c:pt idx="23">
                        <c:v>49067</c:v>
                      </c:pt>
                      <c:pt idx="24">
                        <c:v>62709</c:v>
                      </c:pt>
                      <c:pt idx="25">
                        <c:v>79647</c:v>
                      </c:pt>
                      <c:pt idx="26">
                        <c:v>100388</c:v>
                      </c:pt>
                      <c:pt idx="27">
                        <c:v>125350</c:v>
                      </c:pt>
                      <c:pt idx="28">
                        <c:v>154761</c:v>
                      </c:pt>
                      <c:pt idx="29">
                        <c:v>189400.70184958496</c:v>
                      </c:pt>
                      <c:pt idx="30">
                        <c:v>205598.62725614593</c:v>
                      </c:pt>
                      <c:pt idx="31">
                        <c:v>221695.9334038923</c:v>
                      </c:pt>
                      <c:pt idx="32">
                        <c:v>236887.26592635666</c:v>
                      </c:pt>
                      <c:pt idx="33">
                        <c:v>250257.01538578304</c:v>
                      </c:pt>
                      <c:pt idx="34">
                        <c:v>261159.37936452436</c:v>
                      </c:pt>
                      <c:pt idx="35">
                        <c:v>269220.44437790109</c:v>
                      </c:pt>
                    </c:numCache>
                  </c:numRef>
                </c:val>
                <c:extLst xmlns:c15="http://schemas.microsoft.com/office/drawing/2012/chart">
                  <c:ext xmlns:c16="http://schemas.microsoft.com/office/drawing/2014/chart" uri="{C3380CC4-5D6E-409C-BE32-E72D297353CC}">
                    <c16:uniqueId val="{0000000E-5FF3-4FEA-A291-0E685DC9287B}"/>
                  </c:ext>
                </c:extLst>
              </c15:ser>
            </c15:filteredAreaSeries>
            <c15:filteredAreaSeries>
              <c15:ser>
                <c:idx val="63"/>
                <c:order val="15"/>
                <c:tx>
                  <c:strRef>
                    <c:extLst xmlns:c15="http://schemas.microsoft.com/office/drawing/2012/chart">
                      <c:ext xmlns:c15="http://schemas.microsoft.com/office/drawing/2012/chart" uri="{02D57815-91ED-43cb-92C2-25804820EDAC}">
                        <c15:formulaRef>
                          <c15:sqref>'RT2'!$Y$105:$Z$105</c15:sqref>
                        </c15:formulaRef>
                      </c:ext>
                    </c:extLst>
                    <c:strCache>
                      <c:ptCount val="2"/>
                      <c:pt idx="0">
                        <c:v>Heavy Goods Vehicles</c:v>
                      </c:pt>
                      <c:pt idx="1">
                        <c:v>Petrol/Diesel</c:v>
                      </c:pt>
                    </c:strCache>
                  </c:strRef>
                </c:tx>
                <c:spPr>
                  <a:solidFill>
                    <a:schemeClr val="accent4">
                      <a:lumMod val="6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'RT2'!$AB$105:$BK$105</c15:sqref>
                        </c15:formulaRef>
                      </c:ext>
                    </c:extLst>
                    <c:numCache>
                      <c:formatCode>_-* #,##0_-;\-* #,##0_-;_-* "-"??_-;_-@_-</c:formatCode>
                      <c:ptCount val="36"/>
                      <c:pt idx="0">
                        <c:v>483400</c:v>
                      </c:pt>
                      <c:pt idx="1">
                        <c:v>493417</c:v>
                      </c:pt>
                      <c:pt idx="2">
                        <c:v>498207</c:v>
                      </c:pt>
                      <c:pt idx="3">
                        <c:v>496487.30649999995</c:v>
                      </c:pt>
                      <c:pt idx="4">
                        <c:v>491569.8304888499</c:v>
                      </c:pt>
                      <c:pt idx="5">
                        <c:v>486049.58419726754</c:v>
                      </c:pt>
                      <c:pt idx="6">
                        <c:v>480028.57989143959</c:v>
                      </c:pt>
                      <c:pt idx="7">
                        <c:v>473483.82987312472</c:v>
                      </c:pt>
                      <c:pt idx="8">
                        <c:v>466319.34647975676</c:v>
                      </c:pt>
                      <c:pt idx="9">
                        <c:v>458581.14208454802</c:v>
                      </c:pt>
                      <c:pt idx="10">
                        <c:v>450238.22909659316</c:v>
                      </c:pt>
                      <c:pt idx="11">
                        <c:v>441190.61996097321</c:v>
                      </c:pt>
                      <c:pt idx="12">
                        <c:v>431447.32715885999</c:v>
                      </c:pt>
                      <c:pt idx="13">
                        <c:v>420949.36320762063</c:v>
                      </c:pt>
                      <c:pt idx="14">
                        <c:v>409574.74066092266</c:v>
                      </c:pt>
                      <c:pt idx="15">
                        <c:v>397287.47210883931</c:v>
                      </c:pt>
                      <c:pt idx="16">
                        <c:v>383986.57017795491</c:v>
                      </c:pt>
                      <c:pt idx="17">
                        <c:v>369544.04753147095</c:v>
                      </c:pt>
                      <c:pt idx="18">
                        <c:v>353799.91686931218</c:v>
                      </c:pt>
                      <c:pt idx="19">
                        <c:v>336486.19092823309</c:v>
                      </c:pt>
                      <c:pt idx="20">
                        <c:v>317414.88248192496</c:v>
                      </c:pt>
                      <c:pt idx="21">
                        <c:v>296281.00434112246</c:v>
                      </c:pt>
                      <c:pt idx="22">
                        <c:v>272720.56935371167</c:v>
                      </c:pt>
                      <c:pt idx="23">
                        <c:v>246306.59040483739</c:v>
                      </c:pt>
                      <c:pt idx="24">
                        <c:v>216561.0804170114</c:v>
                      </c:pt>
                      <c:pt idx="25">
                        <c:v>182977.05235022074</c:v>
                      </c:pt>
                      <c:pt idx="26">
                        <c:v>145064.51920203632</c:v>
                      </c:pt>
                      <c:pt idx="27">
                        <c:v>102427.49400772213</c:v>
                      </c:pt>
                      <c:pt idx="28">
                        <c:v>54862.989840344409</c:v>
                      </c:pt>
                      <c:pt idx="29">
                        <c:v>0</c:v>
                      </c:pt>
                      <c:pt idx="30">
                        <c:v>0</c:v>
                      </c:pt>
                      <c:pt idx="31">
                        <c:v>0</c:v>
                      </c:pt>
                      <c:pt idx="32">
                        <c:v>0</c:v>
                      </c:pt>
                      <c:pt idx="33">
                        <c:v>0</c:v>
                      </c:pt>
                      <c:pt idx="34">
                        <c:v>0</c:v>
                      </c:pt>
                      <c:pt idx="35">
                        <c:v>0</c:v>
                      </c:pt>
                    </c:numCache>
                  </c:numRef>
                </c:val>
                <c:extLst xmlns:c15="http://schemas.microsoft.com/office/drawing/2012/chart">
                  <c:ext xmlns:c16="http://schemas.microsoft.com/office/drawing/2014/chart" uri="{C3380CC4-5D6E-409C-BE32-E72D297353CC}">
                    <c16:uniqueId val="{0000000F-5FF3-4FEA-A291-0E685DC9287B}"/>
                  </c:ext>
                </c:extLst>
              </c15:ser>
            </c15:filteredAreaSeries>
          </c:ext>
        </c:extLst>
      </c:areaChart>
      <c:catAx>
        <c:axId val="164120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64121600"/>
        <c:crosses val="autoZero"/>
        <c:auto val="1"/>
        <c:lblAlgn val="ctr"/>
        <c:lblOffset val="100"/>
        <c:tickLblSkip val="5"/>
        <c:tickMarkSkip val="5"/>
        <c:noMultiLvlLbl val="0"/>
      </c:catAx>
      <c:valAx>
        <c:axId val="1641216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Number of vehicles with natural gas</a:t>
                </a:r>
              </a:p>
            </c:rich>
          </c:tx>
          <c:overlay val="0"/>
        </c:title>
        <c:numFmt formatCode="General" sourceLinked="1"/>
        <c:majorTickMark val="none"/>
        <c:minorTickMark val="none"/>
        <c:tickLblPos val="nextTo"/>
        <c:spPr>
          <a:noFill/>
          <a:ln>
            <a:noFill/>
          </a:ln>
          <a:effectLst/>
        </c:spPr>
        <c:txPr>
          <a:bodyPr rot="-60000000" vert="horz"/>
          <a:lstStyle/>
          <a:p>
            <a:pPr>
              <a:defRPr/>
            </a:pPr>
            <a:endParaRPr lang="en-US"/>
          </a:p>
        </c:txPr>
        <c:crossAx val="164120064"/>
        <c:crosses val="autoZero"/>
        <c:crossBetween val="midCat"/>
        <c:dispUnits>
          <c:builtInUnit val="millions"/>
          <c:dispUnitsLbl>
            <c:spPr>
              <a:noFill/>
              <a:ln>
                <a:noFill/>
              </a:ln>
              <a:effectLst/>
            </c:spPr>
            <c:txPr>
              <a:bodyPr rot="-5400000" vert="horz"/>
              <a:lstStyle/>
              <a:p>
                <a:pPr>
                  <a:defRPr/>
                </a:pPr>
                <a:endParaRPr lang="en-US"/>
              </a:p>
            </c:txPr>
          </c:dispUnitsLbl>
        </c:dispUnits>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zero"/>
    <c:showDLblsOverMax val="0"/>
  </c:chart>
  <c:spPr>
    <a:solidFill>
      <a:schemeClr val="bg1"/>
    </a:solidFill>
    <a:ln w="9525" cap="flat" cmpd="sng" algn="ctr">
      <a:noFill/>
      <a:round/>
    </a:ln>
    <a:effectLst/>
  </c:spPr>
  <c:txPr>
    <a:bodyPr/>
    <a:lstStyle/>
    <a:p>
      <a:pPr>
        <a:defRPr>
          <a:latin typeface="+mj-lt"/>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9"/>
          <c:order val="0"/>
          <c:tx>
            <c:strRef>
              <c:f>'RT2'!$Y$55</c:f>
              <c:strCache>
                <c:ptCount val="1"/>
                <c:pt idx="0">
                  <c:v>Light Goods Vehicles (Vans)</c:v>
                </c:pt>
              </c:strCache>
            </c:strRef>
          </c:tx>
          <c:spPr>
            <a:solidFill>
              <a:schemeClr val="accent2">
                <a:lumMod val="40000"/>
                <a:lumOff val="60000"/>
              </a:schemeClr>
            </a:solidFill>
            <a:ln>
              <a:no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'RT2'!$AB$55:$BK$55</c:f>
              <c:numCache>
                <c:formatCode>_-* #,##0_-;\-* #,##0_-;_-* "-"??_-;_-@_-</c:formatCode>
                <c:ptCount val="36"/>
                <c:pt idx="1">
                  <c:v>0</c:v>
                </c:pt>
                <c:pt idx="2">
                  <c:v>0</c:v>
                </c:pt>
                <c:pt idx="3">
                  <c:v>0</c:v>
                </c:pt>
                <c:pt idx="4">
                  <c:v>0</c:v>
                </c:pt>
                <c:pt idx="5">
                  <c:v>0</c:v>
                </c:pt>
                <c:pt idx="6">
                  <c:v>0</c:v>
                </c:pt>
                <c:pt idx="7">
                  <c:v>0</c:v>
                </c:pt>
                <c:pt idx="8">
                  <c:v>0</c:v>
                </c:pt>
                <c:pt idx="9">
                  <c:v>0</c:v>
                </c:pt>
                <c:pt idx="10">
                  <c:v>0</c:v>
                </c:pt>
                <c:pt idx="11">
                  <c:v>0</c:v>
                </c:pt>
                <c:pt idx="12">
                  <c:v>1</c:v>
                </c:pt>
                <c:pt idx="13">
                  <c:v>2</c:v>
                </c:pt>
                <c:pt idx="14">
                  <c:v>4</c:v>
                </c:pt>
                <c:pt idx="15">
                  <c:v>7</c:v>
                </c:pt>
                <c:pt idx="16">
                  <c:v>12</c:v>
                </c:pt>
                <c:pt idx="17">
                  <c:v>20</c:v>
                </c:pt>
                <c:pt idx="18">
                  <c:v>32</c:v>
                </c:pt>
                <c:pt idx="19">
                  <c:v>51</c:v>
                </c:pt>
                <c:pt idx="20">
                  <c:v>79</c:v>
                </c:pt>
                <c:pt idx="21">
                  <c:v>122</c:v>
                </c:pt>
                <c:pt idx="22">
                  <c:v>187</c:v>
                </c:pt>
                <c:pt idx="23">
                  <c:v>285</c:v>
                </c:pt>
                <c:pt idx="24">
                  <c:v>432</c:v>
                </c:pt>
                <c:pt idx="25">
                  <c:v>653</c:v>
                </c:pt>
                <c:pt idx="26">
                  <c:v>986</c:v>
                </c:pt>
                <c:pt idx="27">
                  <c:v>1487</c:v>
                </c:pt>
                <c:pt idx="28">
                  <c:v>2241</c:v>
                </c:pt>
                <c:pt idx="29">
                  <c:v>3375</c:v>
                </c:pt>
                <c:pt idx="30">
                  <c:v>5081</c:v>
                </c:pt>
                <c:pt idx="31">
                  <c:v>7647</c:v>
                </c:pt>
                <c:pt idx="32">
                  <c:v>11505</c:v>
                </c:pt>
                <c:pt idx="33">
                  <c:v>16507.690927713571</c:v>
                </c:pt>
                <c:pt idx="34">
                  <c:v>22821.876214400821</c:v>
                </c:pt>
                <c:pt idx="35">
                  <c:v>32488.972523380344</c:v>
                </c:pt>
              </c:numCache>
            </c:numRef>
          </c:val>
          <c:extLst xmlns:c16r2="http://schemas.microsoft.com/office/drawing/2015/06/chart">
            <c:ext xmlns:c16="http://schemas.microsoft.com/office/drawing/2014/chart" uri="{C3380CC4-5D6E-409C-BE32-E72D297353CC}">
              <c16:uniqueId val="{00000004-E69D-40F7-B229-52D1FC762CE4}"/>
            </c:ext>
          </c:extLst>
        </c:ser>
        <c:ser>
          <c:idx val="7"/>
          <c:order val="1"/>
          <c:tx>
            <c:strRef>
              <c:f>'RT2'!$Y$41</c:f>
              <c:strCache>
                <c:ptCount val="1"/>
                <c:pt idx="0">
                  <c:v>Cars</c:v>
                </c:pt>
              </c:strCache>
            </c:strRef>
          </c:tx>
          <c:spPr>
            <a:solidFill>
              <a:schemeClr val="accent2">
                <a:lumMod val="50000"/>
              </a:schemeClr>
            </a:solidFill>
            <a:ln>
              <a:solidFill>
                <a:schemeClr val="accent2">
                  <a:lumMod val="50000"/>
                </a:schemeClr>
              </a:solid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'RT2'!$AB$41:$BK$41</c:f>
              <c:numCache>
                <c:formatCode>_-* #,##0_-;\-* #,##0_-;_-* "-"??_-;_-@_-</c:formatCode>
                <c:ptCount val="36"/>
                <c:pt idx="1">
                  <c:v>41</c:v>
                </c:pt>
                <c:pt idx="2">
                  <c:v>58</c:v>
                </c:pt>
                <c:pt idx="3">
                  <c:v>58</c:v>
                </c:pt>
                <c:pt idx="4">
                  <c:v>58</c:v>
                </c:pt>
                <c:pt idx="5">
                  <c:v>58</c:v>
                </c:pt>
                <c:pt idx="6">
                  <c:v>58</c:v>
                </c:pt>
                <c:pt idx="7">
                  <c:v>58</c:v>
                </c:pt>
                <c:pt idx="8">
                  <c:v>58</c:v>
                </c:pt>
                <c:pt idx="9">
                  <c:v>58</c:v>
                </c:pt>
                <c:pt idx="10">
                  <c:v>58</c:v>
                </c:pt>
                <c:pt idx="11">
                  <c:v>58</c:v>
                </c:pt>
                <c:pt idx="12">
                  <c:v>58</c:v>
                </c:pt>
                <c:pt idx="13">
                  <c:v>58</c:v>
                </c:pt>
                <c:pt idx="14">
                  <c:v>58</c:v>
                </c:pt>
                <c:pt idx="15">
                  <c:v>58</c:v>
                </c:pt>
                <c:pt idx="16">
                  <c:v>58</c:v>
                </c:pt>
                <c:pt idx="17">
                  <c:v>58</c:v>
                </c:pt>
                <c:pt idx="18">
                  <c:v>58</c:v>
                </c:pt>
                <c:pt idx="19">
                  <c:v>58</c:v>
                </c:pt>
                <c:pt idx="20">
                  <c:v>58</c:v>
                </c:pt>
                <c:pt idx="21">
                  <c:v>59</c:v>
                </c:pt>
                <c:pt idx="22">
                  <c:v>60</c:v>
                </c:pt>
                <c:pt idx="23">
                  <c:v>62</c:v>
                </c:pt>
                <c:pt idx="24">
                  <c:v>66</c:v>
                </c:pt>
                <c:pt idx="25">
                  <c:v>73</c:v>
                </c:pt>
                <c:pt idx="26">
                  <c:v>84</c:v>
                </c:pt>
                <c:pt idx="27">
                  <c:v>102</c:v>
                </c:pt>
                <c:pt idx="28">
                  <c:v>129</c:v>
                </c:pt>
                <c:pt idx="29">
                  <c:v>170</c:v>
                </c:pt>
                <c:pt idx="30">
                  <c:v>231</c:v>
                </c:pt>
                <c:pt idx="31">
                  <c:v>320</c:v>
                </c:pt>
                <c:pt idx="32">
                  <c:v>448</c:v>
                </c:pt>
                <c:pt idx="33">
                  <c:v>629</c:v>
                </c:pt>
                <c:pt idx="34">
                  <c:v>882</c:v>
                </c:pt>
                <c:pt idx="35">
                  <c:v>1233</c:v>
                </c:pt>
              </c:numCache>
            </c:numRef>
          </c:val>
          <c:extLst xmlns:c16r2="http://schemas.microsoft.com/office/drawing/2015/06/chart">
            <c:ext xmlns:c16="http://schemas.microsoft.com/office/drawing/2014/chart" uri="{C3380CC4-5D6E-409C-BE32-E72D297353CC}">
              <c16:uniqueId val="{00000001-E69D-40F7-B229-52D1FC762CE4}"/>
            </c:ext>
          </c:extLst>
        </c:ser>
        <c:ser>
          <c:idx val="43"/>
          <c:order val="2"/>
          <c:tx>
            <c:strRef>
              <c:f>'RT2'!$Y$83</c:f>
              <c:strCache>
                <c:ptCount val="1"/>
                <c:pt idx="0">
                  <c:v>Buses &amp; Coaches</c:v>
                </c:pt>
              </c:strCache>
            </c:strRef>
          </c:tx>
          <c:spPr>
            <a:solidFill>
              <a:schemeClr val="accent2">
                <a:lumMod val="40000"/>
                <a:lumOff val="60000"/>
              </a:schemeClr>
            </a:solidFill>
            <a:ln w="25400">
              <a:solidFill>
                <a:schemeClr val="accent2">
                  <a:lumMod val="60000"/>
                  <a:lumOff val="40000"/>
                </a:schemeClr>
              </a:solid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'RT2'!$AB$83:$BK$83</c:f>
              <c:numCache>
                <c:formatCode>_-* #,##0_-;\-* #,##0_-;_-* "-"??_-;_-@_-</c:formatCode>
                <c:ptCount val="36"/>
                <c:pt idx="1">
                  <c:v>21</c:v>
                </c:pt>
                <c:pt idx="2">
                  <c:v>26</c:v>
                </c:pt>
                <c:pt idx="3">
                  <c:v>32</c:v>
                </c:pt>
                <c:pt idx="4">
                  <c:v>41</c:v>
                </c:pt>
                <c:pt idx="5">
                  <c:v>52</c:v>
                </c:pt>
                <c:pt idx="6">
                  <c:v>66</c:v>
                </c:pt>
                <c:pt idx="7">
                  <c:v>84</c:v>
                </c:pt>
                <c:pt idx="8">
                  <c:v>106</c:v>
                </c:pt>
                <c:pt idx="9">
                  <c:v>134</c:v>
                </c:pt>
                <c:pt idx="10">
                  <c:v>169</c:v>
                </c:pt>
                <c:pt idx="11">
                  <c:v>213</c:v>
                </c:pt>
                <c:pt idx="12">
                  <c:v>268</c:v>
                </c:pt>
                <c:pt idx="13">
                  <c:v>337</c:v>
                </c:pt>
                <c:pt idx="14">
                  <c:v>423</c:v>
                </c:pt>
                <c:pt idx="15">
                  <c:v>530</c:v>
                </c:pt>
                <c:pt idx="16">
                  <c:v>664</c:v>
                </c:pt>
                <c:pt idx="17">
                  <c:v>831</c:v>
                </c:pt>
                <c:pt idx="18">
                  <c:v>1040</c:v>
                </c:pt>
                <c:pt idx="19">
                  <c:v>1301</c:v>
                </c:pt>
                <c:pt idx="20">
                  <c:v>1626</c:v>
                </c:pt>
                <c:pt idx="21">
                  <c:v>2031</c:v>
                </c:pt>
                <c:pt idx="22">
                  <c:v>2535</c:v>
                </c:pt>
                <c:pt idx="23">
                  <c:v>3162</c:v>
                </c:pt>
                <c:pt idx="24">
                  <c:v>3941</c:v>
                </c:pt>
                <c:pt idx="25">
                  <c:v>4906</c:v>
                </c:pt>
                <c:pt idx="26">
                  <c:v>6101</c:v>
                </c:pt>
                <c:pt idx="27">
                  <c:v>7576</c:v>
                </c:pt>
                <c:pt idx="28">
                  <c:v>8762.2071338332935</c:v>
                </c:pt>
                <c:pt idx="29">
                  <c:v>9923.3423721821073</c:v>
                </c:pt>
                <c:pt idx="30">
                  <c:v>11463.18351082325</c:v>
                </c:pt>
                <c:pt idx="31">
                  <c:v>13459.118536019703</c:v>
                </c:pt>
                <c:pt idx="32">
                  <c:v>15974.942802202306</c:v>
                </c:pt>
                <c:pt idx="33">
                  <c:v>19098.496156131747</c:v>
                </c:pt>
                <c:pt idx="34">
                  <c:v>22869.430074516702</c:v>
                </c:pt>
                <c:pt idx="35">
                  <c:v>27353.084016225155</c:v>
                </c:pt>
              </c:numCache>
            </c:numRef>
          </c:val>
          <c:extLst xmlns:c16r2="http://schemas.microsoft.com/office/drawing/2015/06/chart">
            <c:ext xmlns:c16="http://schemas.microsoft.com/office/drawing/2014/chart" uri="{C3380CC4-5D6E-409C-BE32-E72D297353CC}">
              <c16:uniqueId val="{0000000A-E69D-40F7-B229-52D1FC762CE4}"/>
            </c:ext>
          </c:extLst>
        </c:ser>
        <c:ser>
          <c:idx val="59"/>
          <c:order val="3"/>
          <c:tx>
            <c:strRef>
              <c:f>'RT2'!$Y$101</c:f>
              <c:strCache>
                <c:ptCount val="1"/>
                <c:pt idx="0">
                  <c:v>Heavy Goods Vehicles</c:v>
                </c:pt>
              </c:strCache>
            </c:strRef>
          </c:tx>
          <c:spPr>
            <a:solidFill>
              <a:schemeClr val="accent2"/>
            </a:solidFill>
            <a:ln w="25400">
              <a:solidFill>
                <a:schemeClr val="accent2"/>
              </a:solidFill>
            </a:ln>
            <a:effectLst/>
          </c:spPr>
          <c:cat>
            <c:numRef>
              <c:f>'RT2'!$AB$6:$BK$6</c:f>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f>'RT2'!$AB$101:$BK$101</c:f>
              <c:numCache>
                <c:formatCode>_-* #,##0_-;\-* #,##0_-;_-* "-"??_-;_-@_-</c:formatCode>
                <c:ptCount val="36"/>
                <c:pt idx="1">
                  <c:v>0</c:v>
                </c:pt>
                <c:pt idx="2">
                  <c:v>41</c:v>
                </c:pt>
                <c:pt idx="3">
                  <c:v>87</c:v>
                </c:pt>
                <c:pt idx="4">
                  <c:v>163</c:v>
                </c:pt>
                <c:pt idx="5">
                  <c:v>264</c:v>
                </c:pt>
                <c:pt idx="6">
                  <c:v>397</c:v>
                </c:pt>
                <c:pt idx="7">
                  <c:v>571</c:v>
                </c:pt>
                <c:pt idx="8">
                  <c:v>798</c:v>
                </c:pt>
                <c:pt idx="9">
                  <c:v>1095</c:v>
                </c:pt>
                <c:pt idx="10">
                  <c:v>1482</c:v>
                </c:pt>
                <c:pt idx="11">
                  <c:v>1987</c:v>
                </c:pt>
                <c:pt idx="12">
                  <c:v>2645</c:v>
                </c:pt>
                <c:pt idx="13">
                  <c:v>3502</c:v>
                </c:pt>
                <c:pt idx="14">
                  <c:v>4617</c:v>
                </c:pt>
                <c:pt idx="15">
                  <c:v>6067</c:v>
                </c:pt>
                <c:pt idx="16">
                  <c:v>7950</c:v>
                </c:pt>
                <c:pt idx="17">
                  <c:v>10392</c:v>
                </c:pt>
                <c:pt idx="18">
                  <c:v>13553</c:v>
                </c:pt>
                <c:pt idx="19">
                  <c:v>17634</c:v>
                </c:pt>
                <c:pt idx="20">
                  <c:v>22886</c:v>
                </c:pt>
                <c:pt idx="21">
                  <c:v>29618</c:v>
                </c:pt>
                <c:pt idx="22">
                  <c:v>38200</c:v>
                </c:pt>
                <c:pt idx="23">
                  <c:v>49067</c:v>
                </c:pt>
                <c:pt idx="24">
                  <c:v>62709</c:v>
                </c:pt>
                <c:pt idx="25">
                  <c:v>79647</c:v>
                </c:pt>
                <c:pt idx="26">
                  <c:v>100388</c:v>
                </c:pt>
                <c:pt idx="27">
                  <c:v>125350</c:v>
                </c:pt>
                <c:pt idx="28">
                  <c:v>154761</c:v>
                </c:pt>
                <c:pt idx="29">
                  <c:v>189400.70184958496</c:v>
                </c:pt>
                <c:pt idx="30">
                  <c:v>205598.62725614593</c:v>
                </c:pt>
                <c:pt idx="31">
                  <c:v>221695.9334038923</c:v>
                </c:pt>
                <c:pt idx="32">
                  <c:v>236887.26592635666</c:v>
                </c:pt>
                <c:pt idx="33">
                  <c:v>250257.01538578304</c:v>
                </c:pt>
                <c:pt idx="34">
                  <c:v>261159.37936452436</c:v>
                </c:pt>
                <c:pt idx="35">
                  <c:v>269220.44437790109</c:v>
                </c:pt>
              </c:numCache>
            </c:numRef>
          </c:val>
          <c:extLst xmlns:c16r2="http://schemas.microsoft.com/office/drawing/2015/06/chart">
            <c:ext xmlns:c16="http://schemas.microsoft.com/office/drawing/2014/chart" uri="{C3380CC4-5D6E-409C-BE32-E72D297353CC}">
              <c16:uniqueId val="{0000000E-E69D-40F7-B229-52D1FC762CE4}"/>
            </c:ext>
          </c:extLst>
        </c:ser>
        <c:dLbls>
          <c:showLegendKey val="0"/>
          <c:showVal val="0"/>
          <c:showCatName val="0"/>
          <c:showSerName val="0"/>
          <c:showPercent val="0"/>
          <c:showBubbleSize val="0"/>
        </c:dLbls>
        <c:axId val="164187520"/>
        <c:axId val="164193408"/>
        <c:extLst xmlns:c16r2="http://schemas.microsoft.com/office/drawing/2015/06/chart">
          <c:ext xmlns:c15="http://schemas.microsoft.com/office/drawing/2012/chart" uri="{02D57815-91ED-43cb-92C2-25804820EDAC}">
            <c15:filteredAreaSeries>
              <c15:ser>
                <c:idx val="3"/>
                <c:order val="0"/>
                <c:tx>
                  <c:strRef>
                    <c:extLst>
                      <c:ext uri="{02D57815-91ED-43cb-92C2-25804820EDAC}">
                        <c15:formulaRef>
                          <c15:sqref>'RT2'!$Y$37:$Z$37</c15:sqref>
                        </c15:formulaRef>
                      </c:ext>
                    </c:extLst>
                    <c:strCache>
                      <c:ptCount val="2"/>
                      <c:pt idx="0">
                        <c:v>Cars</c:v>
                      </c:pt>
                      <c:pt idx="1">
                        <c:v>Electricity</c:v>
                      </c:pt>
                    </c:strCache>
                  </c:strRef>
                </c:tx>
                <c:spPr>
                  <a:solidFill>
                    <a:schemeClr val="accent4"/>
                  </a:solidFill>
                  <a:ln>
                    <a:noFill/>
                  </a:ln>
                  <a:effectLst/>
                </c:spPr>
                <c:cat>
                  <c:numRef>
                    <c:extLst>
                      <c:ex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c:ext uri="{02D57815-91ED-43cb-92C2-25804820EDAC}">
                        <c15:formulaRef>
                          <c15:sqref>'RT2'!$AB$37:$BK$37</c15:sqref>
                        </c15:formulaRef>
                      </c:ext>
                    </c:extLst>
                    <c:numCache>
                      <c:formatCode>_-* #,##0_-;\-* #,##0_-;_-* "-"??_-;_-@_-</c:formatCode>
                      <c:ptCount val="36"/>
                      <c:pt idx="1">
                        <c:v>52525</c:v>
                      </c:pt>
                      <c:pt idx="2">
                        <c:v>90818</c:v>
                      </c:pt>
                      <c:pt idx="3">
                        <c:v>138692</c:v>
                      </c:pt>
                      <c:pt idx="4">
                        <c:v>376368.20241711847</c:v>
                      </c:pt>
                      <c:pt idx="5">
                        <c:v>650582.30480135465</c:v>
                      </c:pt>
                      <c:pt idx="6">
                        <c:v>968490.00553926686</c:v>
                      </c:pt>
                      <c:pt idx="7">
                        <c:v>1347390.4740235149</c:v>
                      </c:pt>
                      <c:pt idx="8">
                        <c:v>1824591.5899515646</c:v>
                      </c:pt>
                      <c:pt idx="9">
                        <c:v>2424819.0309871053</c:v>
                      </c:pt>
                      <c:pt idx="10">
                        <c:v>3187507.9195202235</c:v>
                      </c:pt>
                      <c:pt idx="11">
                        <c:v>4113765.9880537158</c:v>
                      </c:pt>
                      <c:pt idx="12">
                        <c:v>5226708.9880537158</c:v>
                      </c:pt>
                      <c:pt idx="13">
                        <c:v>6573385.9880537158</c:v>
                      </c:pt>
                      <c:pt idx="14">
                        <c:v>8213195.9880537158</c:v>
                      </c:pt>
                      <c:pt idx="15">
                        <c:v>10191882.988053717</c:v>
                      </c:pt>
                      <c:pt idx="16">
                        <c:v>12522215.988053717</c:v>
                      </c:pt>
                      <c:pt idx="17">
                        <c:v>15181043.988053717</c:v>
                      </c:pt>
                      <c:pt idx="18">
                        <c:v>18091564.988053717</c:v>
                      </c:pt>
                      <c:pt idx="19">
                        <c:v>21131439.988053717</c:v>
                      </c:pt>
                      <c:pt idx="20">
                        <c:v>24132889.988053717</c:v>
                      </c:pt>
                      <c:pt idx="21">
                        <c:v>26944368.988053717</c:v>
                      </c:pt>
                      <c:pt idx="22">
                        <c:v>29416845.988053717</c:v>
                      </c:pt>
                      <c:pt idx="23">
                        <c:v>31499301.988053717</c:v>
                      </c:pt>
                      <c:pt idx="24">
                        <c:v>33644977.988053717</c:v>
                      </c:pt>
                      <c:pt idx="25">
                        <c:v>33663409.988053717</c:v>
                      </c:pt>
                      <c:pt idx="26">
                        <c:v>33660050.988053717</c:v>
                      </c:pt>
                      <c:pt idx="27">
                        <c:v>33630739.988053709</c:v>
                      </c:pt>
                      <c:pt idx="28">
                        <c:v>33570799.988053717</c:v>
                      </c:pt>
                      <c:pt idx="29">
                        <c:v>33475020.988053717</c:v>
                      </c:pt>
                      <c:pt idx="30">
                        <c:v>33337608.988053717</c:v>
                      </c:pt>
                      <c:pt idx="31">
                        <c:v>33152155.988053713</c:v>
                      </c:pt>
                      <c:pt idx="32">
                        <c:v>32900365.988053717</c:v>
                      </c:pt>
                      <c:pt idx="33">
                        <c:v>32585137.988053717</c:v>
                      </c:pt>
                      <c:pt idx="34">
                        <c:v>32197954.988053717</c:v>
                      </c:pt>
                      <c:pt idx="35">
                        <c:v>31729515.988053717</c:v>
                      </c:pt>
                    </c:numCache>
                  </c:numRef>
                </c:val>
                <c:extLst>
                  <c:ext xmlns:c16="http://schemas.microsoft.com/office/drawing/2014/chart" uri="{C3380CC4-5D6E-409C-BE32-E72D297353CC}">
                    <c16:uniqueId val="{00000000-E69D-40F7-B229-52D1FC762CE4}"/>
                  </c:ext>
                </c:extLst>
              </c15:ser>
            </c15:filteredAreaSeries>
            <c15:filteredAreaSeries>
              <c15:ser>
                <c:idx val="11"/>
                <c:order val="1"/>
                <c:tx>
                  <c:strRef>
                    <c:extLst xmlns:c15="http://schemas.microsoft.com/office/drawing/2012/chart">
                      <c:ext xmlns:c15="http://schemas.microsoft.com/office/drawing/2012/chart" uri="{02D57815-91ED-43cb-92C2-25804820EDAC}">
                        <c15:formulaRef>
                          <c15:sqref>'RT2'!$Y$45:$Z$45</c15:sqref>
                        </c15:formulaRef>
                      </c:ext>
                    </c:extLst>
                    <c:strCache>
                      <c:ptCount val="2"/>
                      <c:pt idx="0">
                        <c:v>Cars</c:v>
                      </c:pt>
                      <c:pt idx="1">
                        <c:v>Petrol/Diesel</c:v>
                      </c:pt>
                    </c:strCache>
                  </c:strRef>
                </c:tx>
                <c:spPr>
                  <a:solidFill>
                    <a:schemeClr val="accent6">
                      <a:lumMod val="6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'RT2'!$AB$45:$BK$45</c15:sqref>
                        </c15:formulaRef>
                      </c:ext>
                    </c:extLst>
                    <c:numCache>
                      <c:formatCode>_-* #,##0_-;\-* #,##0_-;_-* "-"??_-;_-@_-</c:formatCode>
                      <c:ptCount val="36"/>
                      <c:pt idx="0">
                        <c:v>30250300</c:v>
                      </c:pt>
                      <c:pt idx="1">
                        <c:v>31142933</c:v>
                      </c:pt>
                      <c:pt idx="2">
                        <c:v>31602613</c:v>
                      </c:pt>
                      <c:pt idx="3">
                        <c:v>31657659</c:v>
                      </c:pt>
                      <c:pt idx="4">
                        <c:v>31525531</c:v>
                      </c:pt>
                      <c:pt idx="5">
                        <c:v>31356633</c:v>
                      </c:pt>
                      <c:pt idx="6">
                        <c:v>31141115</c:v>
                      </c:pt>
                      <c:pt idx="7">
                        <c:v>30861334</c:v>
                      </c:pt>
                      <c:pt idx="8">
                        <c:v>30481433</c:v>
                      </c:pt>
                      <c:pt idx="9">
                        <c:v>29977998</c:v>
                      </c:pt>
                      <c:pt idx="10">
                        <c:v>29312228</c:v>
                      </c:pt>
                      <c:pt idx="11">
                        <c:v>28483261</c:v>
                      </c:pt>
                      <c:pt idx="12">
                        <c:v>27468072</c:v>
                      </c:pt>
                      <c:pt idx="13">
                        <c:v>26219030</c:v>
                      </c:pt>
                      <c:pt idx="14">
                        <c:v>24676708</c:v>
                      </c:pt>
                      <c:pt idx="15">
                        <c:v>22794942</c:v>
                      </c:pt>
                      <c:pt idx="16">
                        <c:v>20560382</c:v>
                      </c:pt>
                      <c:pt idx="17">
                        <c:v>17995411</c:v>
                      </c:pt>
                      <c:pt idx="18">
                        <c:v>15175856</c:v>
                      </c:pt>
                      <c:pt idx="19">
                        <c:v>12222758</c:v>
                      </c:pt>
                      <c:pt idx="20">
                        <c:v>9302457</c:v>
                      </c:pt>
                      <c:pt idx="21">
                        <c:v>6564719</c:v>
                      </c:pt>
                      <c:pt idx="22">
                        <c:v>4156469</c:v>
                      </c:pt>
                      <c:pt idx="23">
                        <c:v>2126268</c:v>
                      </c:pt>
                      <c:pt idx="24">
                        <c:v>18038</c:v>
                      </c:pt>
                      <c:pt idx="25">
                        <c:v>18997</c:v>
                      </c:pt>
                      <c:pt idx="26">
                        <c:v>19997</c:v>
                      </c:pt>
                      <c:pt idx="27">
                        <c:v>21037</c:v>
                      </c:pt>
                      <c:pt idx="28">
                        <c:v>22114</c:v>
                      </c:pt>
                      <c:pt idx="29">
                        <c:v>23220</c:v>
                      </c:pt>
                      <c:pt idx="30">
                        <c:v>24350</c:v>
                      </c:pt>
                      <c:pt idx="31">
                        <c:v>25493</c:v>
                      </c:pt>
                      <c:pt idx="32">
                        <c:v>37872</c:v>
                      </c:pt>
                      <c:pt idx="33">
                        <c:v>50813</c:v>
                      </c:pt>
                      <c:pt idx="34">
                        <c:v>64315</c:v>
                      </c:pt>
                      <c:pt idx="35">
                        <c:v>0</c:v>
                      </c:pt>
                    </c:numCache>
                  </c:numRef>
                </c:val>
                <c:extLst xmlns:c15="http://schemas.microsoft.com/office/drawing/2012/chart">
                  <c:ext xmlns:c16="http://schemas.microsoft.com/office/drawing/2014/chart" uri="{C3380CC4-5D6E-409C-BE32-E72D297353CC}">
                    <c16:uniqueId val="{00000002-E69D-40F7-B229-52D1FC762CE4}"/>
                  </c:ext>
                </c:extLst>
              </c15:ser>
            </c15:filteredAreaSeries>
            <c15:filteredAreaSeries>
              <c15:ser>
                <c:idx val="15"/>
                <c:order val="2"/>
                <c:tx>
                  <c:strRef>
                    <c:extLst xmlns:c15="http://schemas.microsoft.com/office/drawing/2012/chart">
                      <c:ext xmlns:c15="http://schemas.microsoft.com/office/drawing/2012/chart" uri="{02D57815-91ED-43cb-92C2-25804820EDAC}">
                        <c15:formulaRef>
                          <c15:sqref>'RT2'!$Y$51:$Z$51</c15:sqref>
                        </c15:formulaRef>
                      </c:ext>
                    </c:extLst>
                    <c:strCache>
                      <c:ptCount val="2"/>
                      <c:pt idx="0">
                        <c:v>Light Goods Vehicles (Vans)</c:v>
                      </c:pt>
                      <c:pt idx="1">
                        <c:v>Electricity</c:v>
                      </c:pt>
                    </c:strCache>
                  </c:strRef>
                </c:tx>
                <c:spPr>
                  <a:solidFill>
                    <a:schemeClr val="accent4">
                      <a:lumMod val="80000"/>
                      <a:lumOff val="2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'RT2'!$AB$51:$BK$51</c15:sqref>
                        </c15:formulaRef>
                      </c:ext>
                    </c:extLst>
                    <c:numCache>
                      <c:formatCode>_-* #,##0_-;\-* #,##0_-;_-* "-"??_-;_-@_-</c:formatCode>
                      <c:ptCount val="36"/>
                      <c:pt idx="1">
                        <c:v>2619</c:v>
                      </c:pt>
                      <c:pt idx="2">
                        <c:v>3250</c:v>
                      </c:pt>
                      <c:pt idx="3">
                        <c:v>4020</c:v>
                      </c:pt>
                      <c:pt idx="4">
                        <c:v>5373</c:v>
                      </c:pt>
                      <c:pt idx="5">
                        <c:v>7133</c:v>
                      </c:pt>
                      <c:pt idx="6">
                        <c:v>9424</c:v>
                      </c:pt>
                      <c:pt idx="7">
                        <c:v>12414</c:v>
                      </c:pt>
                      <c:pt idx="8">
                        <c:v>16314</c:v>
                      </c:pt>
                      <c:pt idx="9">
                        <c:v>21398</c:v>
                      </c:pt>
                      <c:pt idx="10">
                        <c:v>28022</c:v>
                      </c:pt>
                      <c:pt idx="11">
                        <c:v>36646</c:v>
                      </c:pt>
                      <c:pt idx="12">
                        <c:v>47865</c:v>
                      </c:pt>
                      <c:pt idx="13">
                        <c:v>62447</c:v>
                      </c:pt>
                      <c:pt idx="14">
                        <c:v>81376</c:v>
                      </c:pt>
                      <c:pt idx="15">
                        <c:v>105911</c:v>
                      </c:pt>
                      <c:pt idx="16">
                        <c:v>137646</c:v>
                      </c:pt>
                      <c:pt idx="17">
                        <c:v>178589</c:v>
                      </c:pt>
                      <c:pt idx="18">
                        <c:v>231233</c:v>
                      </c:pt>
                      <c:pt idx="19">
                        <c:v>298632</c:v>
                      </c:pt>
                      <c:pt idx="20">
                        <c:v>384447</c:v>
                      </c:pt>
                      <c:pt idx="21">
                        <c:v>492945</c:v>
                      </c:pt>
                      <c:pt idx="22">
                        <c:v>628915</c:v>
                      </c:pt>
                      <c:pt idx="23">
                        <c:v>797433</c:v>
                      </c:pt>
                      <c:pt idx="24">
                        <c:v>1003443</c:v>
                      </c:pt>
                      <c:pt idx="25">
                        <c:v>1251108</c:v>
                      </c:pt>
                      <c:pt idx="26">
                        <c:v>1542962</c:v>
                      </c:pt>
                      <c:pt idx="27">
                        <c:v>1878994</c:v>
                      </c:pt>
                      <c:pt idx="28">
                        <c:v>2255940</c:v>
                      </c:pt>
                      <c:pt idx="29">
                        <c:v>2667167</c:v>
                      </c:pt>
                      <c:pt idx="30">
                        <c:v>3103458</c:v>
                      </c:pt>
                      <c:pt idx="31">
                        <c:v>3554685</c:v>
                      </c:pt>
                      <c:pt idx="32">
                        <c:v>4011879</c:v>
                      </c:pt>
                      <c:pt idx="33">
                        <c:v>4263639.271720713</c:v>
                      </c:pt>
                      <c:pt idx="34">
                        <c:v>4269737.5126257055</c:v>
                      </c:pt>
                      <c:pt idx="35">
                        <c:v>4272518.8385443613</c:v>
                      </c:pt>
                    </c:numCache>
                  </c:numRef>
                </c:val>
                <c:extLst xmlns:c15="http://schemas.microsoft.com/office/drawing/2012/chart">
                  <c:ext xmlns:c16="http://schemas.microsoft.com/office/drawing/2014/chart" uri="{C3380CC4-5D6E-409C-BE32-E72D297353CC}">
                    <c16:uniqueId val="{00000003-E69D-40F7-B229-52D1FC762CE4}"/>
                  </c:ext>
                </c:extLst>
              </c15:ser>
            </c15:filteredAreaSeries>
            <c15:filteredAreaSeries>
              <c15:ser>
                <c:idx val="23"/>
                <c:order val="5"/>
                <c:tx>
                  <c:strRef>
                    <c:extLst xmlns:c15="http://schemas.microsoft.com/office/drawing/2012/chart">
                      <c:ext xmlns:c15="http://schemas.microsoft.com/office/drawing/2012/chart" uri="{02D57815-91ED-43cb-92C2-25804820EDAC}">
                        <c15:formulaRef>
                          <c15:sqref>'RT2'!$Y$59:$Z$59</c15:sqref>
                        </c15:formulaRef>
                      </c:ext>
                    </c:extLst>
                    <c:strCache>
                      <c:ptCount val="2"/>
                      <c:pt idx="0">
                        <c:v>Light Goods Vehicles (Vans)</c:v>
                      </c:pt>
                      <c:pt idx="1">
                        <c:v>Petrol/Diesel</c:v>
                      </c:pt>
                    </c:strCache>
                  </c:strRef>
                </c:tx>
                <c:spPr>
                  <a:solidFill>
                    <a:schemeClr val="accent6">
                      <a:lumMod val="8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'RT2'!$AB$59:$BK$59</c15:sqref>
                        </c15:formulaRef>
                      </c:ext>
                    </c:extLst>
                    <c:numCache>
                      <c:formatCode>_-* #,##0_-;\-* #,##0_-;_-* "-"??_-;_-@_-</c:formatCode>
                      <c:ptCount val="36"/>
                      <c:pt idx="0">
                        <c:v>3633600</c:v>
                      </c:pt>
                      <c:pt idx="1">
                        <c:v>3779365</c:v>
                      </c:pt>
                      <c:pt idx="2">
                        <c:v>3909410</c:v>
                      </c:pt>
                      <c:pt idx="3">
                        <c:v>3919721.7139999997</c:v>
                      </c:pt>
                      <c:pt idx="4">
                        <c:v>3929748.3334705993</c:v>
                      </c:pt>
                      <c:pt idx="5">
                        <c:v>3939400.9538376634</c:v>
                      </c:pt>
                      <c:pt idx="6">
                        <c:v>3948555.6708037923</c:v>
                      </c:pt>
                      <c:pt idx="7">
                        <c:v>3957044.5803491231</c:v>
                      </c:pt>
                      <c:pt idx="8">
                        <c:v>3964656.778732135</c:v>
                      </c:pt>
                      <c:pt idx="9">
                        <c:v>3971118.3624904579</c:v>
                      </c:pt>
                      <c:pt idx="10">
                        <c:v>3976073.42844168</c:v>
                      </c:pt>
                      <c:pt idx="11">
                        <c:v>3979062.0736841606</c:v>
                      </c:pt>
                      <c:pt idx="12">
                        <c:v>3979488.3955978444</c:v>
                      </c:pt>
                      <c:pt idx="13">
                        <c:v>3976585.4918450778</c:v>
                      </c:pt>
                      <c:pt idx="14">
                        <c:v>3969368.4603714282</c:v>
                      </c:pt>
                      <c:pt idx="15">
                        <c:v>3956578.3994065048</c:v>
                      </c:pt>
                      <c:pt idx="16">
                        <c:v>3936620.4074647832</c:v>
                      </c:pt>
                      <c:pt idx="17">
                        <c:v>3907485.5833464307</c:v>
                      </c:pt>
                      <c:pt idx="18">
                        <c:v>3866680.0261381348</c:v>
                      </c:pt>
                      <c:pt idx="19">
                        <c:v>3811146.835213935</c:v>
                      </c:pt>
                      <c:pt idx="20">
                        <c:v>3737223.1102360552</c:v>
                      </c:pt>
                      <c:pt idx="21">
                        <c:v>3640635.9511557394</c:v>
                      </c:pt>
                      <c:pt idx="22">
                        <c:v>3516589.4582140911</c:v>
                      </c:pt>
                      <c:pt idx="23">
                        <c:v>3359996.7319429112</c:v>
                      </c:pt>
                      <c:pt idx="24">
                        <c:v>3165897.8731655455</c:v>
                      </c:pt>
                      <c:pt idx="25">
                        <c:v>2930104.9829977243</c:v>
                      </c:pt>
                      <c:pt idx="26">
                        <c:v>2650046.1628484172</c:v>
                      </c:pt>
                      <c:pt idx="27">
                        <c:v>2325676.5144206784</c:v>
                      </c:pt>
                      <c:pt idx="28">
                        <c:v>1960175.1397124971</c:v>
                      </c:pt>
                      <c:pt idx="29">
                        <c:v>1560048.1410176628</c:v>
                      </c:pt>
                      <c:pt idx="30">
                        <c:v>1134320.6209266144</c:v>
                      </c:pt>
                      <c:pt idx="31">
                        <c:v>692832.68232729984</c:v>
                      </c:pt>
                      <c:pt idx="32">
                        <c:v>244121.42840604903</c:v>
                      </c:pt>
                      <c:pt idx="33">
                        <c:v>0</c:v>
                      </c:pt>
                      <c:pt idx="34">
                        <c:v>0</c:v>
                      </c:pt>
                      <c:pt idx="35">
                        <c:v>0</c:v>
                      </c:pt>
                    </c:numCache>
                  </c:numRef>
                </c:val>
                <c:extLst xmlns:c15="http://schemas.microsoft.com/office/drawing/2012/chart">
                  <c:ext xmlns:c16="http://schemas.microsoft.com/office/drawing/2014/chart" uri="{C3380CC4-5D6E-409C-BE32-E72D297353CC}">
                    <c16:uniqueId val="{00000005-E69D-40F7-B229-52D1FC762CE4}"/>
                  </c:ext>
                </c:extLst>
              </c15:ser>
            </c15:filteredAreaSeries>
            <c15:filteredAreaSeries>
              <c15:ser>
                <c:idx val="27"/>
                <c:order val="6"/>
                <c:tx>
                  <c:strRef>
                    <c:extLst xmlns:c15="http://schemas.microsoft.com/office/drawing/2012/chart">
                      <c:ext xmlns:c15="http://schemas.microsoft.com/office/drawing/2012/chart" uri="{02D57815-91ED-43cb-92C2-25804820EDAC}">
                        <c15:formulaRef>
                          <c15:sqref>'RT2'!$Y$65:$Z$65</c15:sqref>
                        </c15:formulaRef>
                      </c:ext>
                    </c:extLst>
                    <c:strCache>
                      <c:ptCount val="2"/>
                      <c:pt idx="0">
                        <c:v>Motorbikes</c:v>
                      </c:pt>
                      <c:pt idx="1">
                        <c:v>Electricity</c:v>
                      </c:pt>
                    </c:strCache>
                  </c:strRef>
                </c:tx>
                <c:spPr>
                  <a:solidFill>
                    <a:schemeClr val="accent4">
                      <a:lumMod val="60000"/>
                      <a:lumOff val="4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'RT2'!$AB$65:$BK$65</c15:sqref>
                        </c15:formulaRef>
                      </c:ext>
                    </c:extLst>
                    <c:numCache>
                      <c:formatCode>_-* #,##0_-;\-* #,##0_-;_-* "-"??_-;_-@_-</c:formatCode>
                      <c:ptCount val="36"/>
                      <c:pt idx="1">
                        <c:v>0</c:v>
                      </c:pt>
                      <c:pt idx="2">
                        <c:v>0</c:v>
                      </c:pt>
                      <c:pt idx="3">
                        <c:v>1240</c:v>
                      </c:pt>
                      <c:pt idx="4">
                        <c:v>17922</c:v>
                      </c:pt>
                      <c:pt idx="5">
                        <c:v>28461</c:v>
                      </c:pt>
                      <c:pt idx="6">
                        <c:v>41653</c:v>
                      </c:pt>
                      <c:pt idx="7">
                        <c:v>57621</c:v>
                      </c:pt>
                      <c:pt idx="8">
                        <c:v>76489</c:v>
                      </c:pt>
                      <c:pt idx="9">
                        <c:v>98387</c:v>
                      </c:pt>
                      <c:pt idx="10">
                        <c:v>123449</c:v>
                      </c:pt>
                      <c:pt idx="11">
                        <c:v>151812</c:v>
                      </c:pt>
                      <c:pt idx="12">
                        <c:v>183620</c:v>
                      </c:pt>
                      <c:pt idx="13">
                        <c:v>219017</c:v>
                      </c:pt>
                      <c:pt idx="14">
                        <c:v>258156</c:v>
                      </c:pt>
                      <c:pt idx="15">
                        <c:v>301193</c:v>
                      </c:pt>
                      <c:pt idx="16">
                        <c:v>348287</c:v>
                      </c:pt>
                      <c:pt idx="17">
                        <c:v>399604</c:v>
                      </c:pt>
                      <c:pt idx="18">
                        <c:v>455315</c:v>
                      </c:pt>
                      <c:pt idx="19">
                        <c:v>515596</c:v>
                      </c:pt>
                      <c:pt idx="20">
                        <c:v>580627</c:v>
                      </c:pt>
                      <c:pt idx="21">
                        <c:v>650595</c:v>
                      </c:pt>
                      <c:pt idx="22">
                        <c:v>725692</c:v>
                      </c:pt>
                      <c:pt idx="23">
                        <c:v>806116</c:v>
                      </c:pt>
                      <c:pt idx="24">
                        <c:v>892071</c:v>
                      </c:pt>
                      <c:pt idx="25">
                        <c:v>983766</c:v>
                      </c:pt>
                      <c:pt idx="26">
                        <c:v>1081417</c:v>
                      </c:pt>
                      <c:pt idx="27">
                        <c:v>1185247</c:v>
                      </c:pt>
                      <c:pt idx="28">
                        <c:v>1295485</c:v>
                      </c:pt>
                      <c:pt idx="29">
                        <c:v>1412366</c:v>
                      </c:pt>
                      <c:pt idx="30">
                        <c:v>1536133</c:v>
                      </c:pt>
                      <c:pt idx="31">
                        <c:v>1667035</c:v>
                      </c:pt>
                      <c:pt idx="32">
                        <c:v>1805329</c:v>
                      </c:pt>
                      <c:pt idx="33">
                        <c:v>1951278</c:v>
                      </c:pt>
                      <c:pt idx="34">
                        <c:v>2105155</c:v>
                      </c:pt>
                      <c:pt idx="35">
                        <c:v>2267239</c:v>
                      </c:pt>
                    </c:numCache>
                  </c:numRef>
                </c:val>
                <c:extLst xmlns:c15="http://schemas.microsoft.com/office/drawing/2012/chart">
                  <c:ext xmlns:c16="http://schemas.microsoft.com/office/drawing/2014/chart" uri="{C3380CC4-5D6E-409C-BE32-E72D297353CC}">
                    <c16:uniqueId val="{00000006-E69D-40F7-B229-52D1FC762CE4}"/>
                  </c:ext>
                </c:extLst>
              </c15:ser>
            </c15:filteredAreaSeries>
            <c15:filteredAreaSeries>
              <c15:ser>
                <c:idx val="31"/>
                <c:order val="7"/>
                <c:tx>
                  <c:strRef>
                    <c:extLst xmlns:c15="http://schemas.microsoft.com/office/drawing/2012/chart">
                      <c:ext xmlns:c15="http://schemas.microsoft.com/office/drawing/2012/chart" uri="{02D57815-91ED-43cb-92C2-25804820EDAC}">
                        <c15:formulaRef>
                          <c15:sqref>'RT2'!$Y$69:$Z$69</c15:sqref>
                        </c15:formulaRef>
                      </c:ext>
                    </c:extLst>
                    <c:strCache>
                      <c:ptCount val="2"/>
                      <c:pt idx="0">
                        <c:v>Motorbikes</c:v>
                      </c:pt>
                      <c:pt idx="1">
                        <c:v>Petrol/Diesel</c:v>
                      </c:pt>
                    </c:strCache>
                  </c:strRef>
                </c:tx>
                <c:spPr>
                  <a:solidFill>
                    <a:schemeClr val="accent2">
                      <a:lumMod val="5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'RT2'!$AB$69:$BK$69</c15:sqref>
                        </c15:formulaRef>
                      </c:ext>
                    </c:extLst>
                    <c:numCache>
                      <c:formatCode>_-* #,##0_-;\-* #,##0_-;_-* "-"??_-;_-@_-</c:formatCode>
                      <c:ptCount val="36"/>
                      <c:pt idx="0">
                        <c:v>1230800</c:v>
                      </c:pt>
                      <c:pt idx="1">
                        <c:v>1248074</c:v>
                      </c:pt>
                      <c:pt idx="2">
                        <c:v>1328445</c:v>
                      </c:pt>
                      <c:pt idx="3">
                        <c:v>1348899</c:v>
                      </c:pt>
                      <c:pt idx="4">
                        <c:v>1354265</c:v>
                      </c:pt>
                      <c:pt idx="5">
                        <c:v>1366135</c:v>
                      </c:pt>
                      <c:pt idx="6">
                        <c:v>1375717</c:v>
                      </c:pt>
                      <c:pt idx="7">
                        <c:v>1382895</c:v>
                      </c:pt>
                      <c:pt idx="8">
                        <c:v>1387551</c:v>
                      </c:pt>
                      <c:pt idx="9">
                        <c:v>1389562</c:v>
                      </c:pt>
                      <c:pt idx="10">
                        <c:v>1388799</c:v>
                      </c:pt>
                      <c:pt idx="11">
                        <c:v>1385132</c:v>
                      </c:pt>
                      <c:pt idx="12">
                        <c:v>1378423</c:v>
                      </c:pt>
                      <c:pt idx="13">
                        <c:v>1368535</c:v>
                      </c:pt>
                      <c:pt idx="14">
                        <c:v>1355322</c:v>
                      </c:pt>
                      <c:pt idx="15">
                        <c:v>1338634</c:v>
                      </c:pt>
                      <c:pt idx="16">
                        <c:v>1318319</c:v>
                      </c:pt>
                      <c:pt idx="17">
                        <c:v>1294219</c:v>
                      </c:pt>
                      <c:pt idx="18">
                        <c:v>1266169</c:v>
                      </c:pt>
                      <c:pt idx="19">
                        <c:v>1234001</c:v>
                      </c:pt>
                      <c:pt idx="20">
                        <c:v>1197542</c:v>
                      </c:pt>
                      <c:pt idx="21">
                        <c:v>1156612</c:v>
                      </c:pt>
                      <c:pt idx="22">
                        <c:v>1111028</c:v>
                      </c:pt>
                      <c:pt idx="23">
                        <c:v>1060599</c:v>
                      </c:pt>
                      <c:pt idx="24">
                        <c:v>1005128</c:v>
                      </c:pt>
                      <c:pt idx="25">
                        <c:v>944415</c:v>
                      </c:pt>
                      <c:pt idx="26">
                        <c:v>878252</c:v>
                      </c:pt>
                      <c:pt idx="27">
                        <c:v>806424</c:v>
                      </c:pt>
                      <c:pt idx="28">
                        <c:v>728711</c:v>
                      </c:pt>
                      <c:pt idx="29">
                        <c:v>644886</c:v>
                      </c:pt>
                      <c:pt idx="30">
                        <c:v>554715</c:v>
                      </c:pt>
                      <c:pt idx="31">
                        <c:v>457958</c:v>
                      </c:pt>
                      <c:pt idx="32">
                        <c:v>354366</c:v>
                      </c:pt>
                      <c:pt idx="33">
                        <c:v>243686</c:v>
                      </c:pt>
                      <c:pt idx="34">
                        <c:v>125654</c:v>
                      </c:pt>
                      <c:pt idx="35">
                        <c:v>0</c:v>
                      </c:pt>
                    </c:numCache>
                  </c:numRef>
                </c:val>
                <c:extLst xmlns:c15="http://schemas.microsoft.com/office/drawing/2012/chart">
                  <c:ext xmlns:c16="http://schemas.microsoft.com/office/drawing/2014/chart" uri="{C3380CC4-5D6E-409C-BE32-E72D297353CC}">
                    <c16:uniqueId val="{00000007-E69D-40F7-B229-52D1FC762CE4}"/>
                  </c:ext>
                </c:extLst>
              </c15:ser>
            </c15:filteredAreaSeries>
            <c15:filteredAreaSeries>
              <c15:ser>
                <c:idx val="35"/>
                <c:order val="8"/>
                <c:tx>
                  <c:strRef>
                    <c:extLst xmlns:c15="http://schemas.microsoft.com/office/drawing/2012/chart">
                      <c:ext xmlns:c15="http://schemas.microsoft.com/office/drawing/2012/chart" uri="{02D57815-91ED-43cb-92C2-25804820EDAC}">
                        <c15:formulaRef>
                          <c15:sqref>'RT2'!$Y$75:$Z$75</c15:sqref>
                        </c15:formulaRef>
                      </c:ext>
                    </c:extLst>
                    <c:strCache>
                      <c:ptCount val="2"/>
                      <c:pt idx="0">
                        <c:v>Buses &amp; Coaches</c:v>
                      </c:pt>
                      <c:pt idx="1">
                        <c:v>Natural Gas</c:v>
                      </c:pt>
                    </c:strCache>
                  </c:strRef>
                </c:tx>
                <c:spPr>
                  <a:solidFill>
                    <a:schemeClr val="accent6">
                      <a:lumMod val="50000"/>
                    </a:schemeClr>
                  </a:solidFill>
                  <a:ln>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'RT2'!$AB$75:$BK$75</c15:sqref>
                        </c15:formulaRef>
                      </c:ext>
                    </c:extLst>
                    <c:numCache>
                      <c:formatCode>_-* #,##0_-;\-* #,##0_-;_-* "-"??_-;_-@_-</c:formatCode>
                      <c:ptCount val="36"/>
                      <c:pt idx="1">
                        <c:v>239</c:v>
                      </c:pt>
                      <c:pt idx="2">
                        <c:v>301</c:v>
                      </c:pt>
                      <c:pt idx="3">
                        <c:v>379</c:v>
                      </c:pt>
                      <c:pt idx="4">
                        <c:v>501</c:v>
                      </c:pt>
                      <c:pt idx="5">
                        <c:v>660</c:v>
                      </c:pt>
                      <c:pt idx="6">
                        <c:v>868</c:v>
                      </c:pt>
                      <c:pt idx="7">
                        <c:v>1139</c:v>
                      </c:pt>
                      <c:pt idx="8">
                        <c:v>1492</c:v>
                      </c:pt>
                      <c:pt idx="9">
                        <c:v>1952</c:v>
                      </c:pt>
                      <c:pt idx="10">
                        <c:v>2550</c:v>
                      </c:pt>
                      <c:pt idx="11">
                        <c:v>3326</c:v>
                      </c:pt>
                      <c:pt idx="12">
                        <c:v>4331</c:v>
                      </c:pt>
                      <c:pt idx="13">
                        <c:v>5628</c:v>
                      </c:pt>
                      <c:pt idx="14">
                        <c:v>7293</c:v>
                      </c:pt>
                      <c:pt idx="15">
                        <c:v>9426</c:v>
                      </c:pt>
                      <c:pt idx="16">
                        <c:v>12132</c:v>
                      </c:pt>
                      <c:pt idx="17">
                        <c:v>15547</c:v>
                      </c:pt>
                      <c:pt idx="18">
                        <c:v>19791</c:v>
                      </c:pt>
                      <c:pt idx="19">
                        <c:v>24979</c:v>
                      </c:pt>
                      <c:pt idx="20">
                        <c:v>31189</c:v>
                      </c:pt>
                      <c:pt idx="21">
                        <c:v>38573</c:v>
                      </c:pt>
                      <c:pt idx="22">
                        <c:v>46972</c:v>
                      </c:pt>
                      <c:pt idx="23">
                        <c:v>56220</c:v>
                      </c:pt>
                      <c:pt idx="24">
                        <c:v>65875</c:v>
                      </c:pt>
                      <c:pt idx="25">
                        <c:v>76083</c:v>
                      </c:pt>
                      <c:pt idx="26">
                        <c:v>85746</c:v>
                      </c:pt>
                      <c:pt idx="27">
                        <c:v>94477</c:v>
                      </c:pt>
                      <c:pt idx="28">
                        <c:v>95058.424320619306</c:v>
                      </c:pt>
                      <c:pt idx="29">
                        <c:v>90831.529573483102</c:v>
                      </c:pt>
                      <c:pt idx="30">
                        <c:v>86020.099502160389</c:v>
                      </c:pt>
                      <c:pt idx="31">
                        <c:v>80897.919233488909</c:v>
                      </c:pt>
                      <c:pt idx="32">
                        <c:v>75595.745279402137</c:v>
                      </c:pt>
                      <c:pt idx="33">
                        <c:v>70360.364776522591</c:v>
                      </c:pt>
                      <c:pt idx="34">
                        <c:v>65194.91031511777</c:v>
                      </c:pt>
                      <c:pt idx="35">
                        <c:v>60258.406851176565</c:v>
                      </c:pt>
                    </c:numCache>
                  </c:numRef>
                </c:val>
                <c:extLst xmlns:c15="http://schemas.microsoft.com/office/drawing/2012/chart">
                  <c:ext xmlns:c16="http://schemas.microsoft.com/office/drawing/2014/chart" uri="{C3380CC4-5D6E-409C-BE32-E72D297353CC}">
                    <c16:uniqueId val="{00000008-E69D-40F7-B229-52D1FC762CE4}"/>
                  </c:ext>
                </c:extLst>
              </c15:ser>
            </c15:filteredAreaSeries>
            <c15:filteredAreaSeries>
              <c15:ser>
                <c:idx val="39"/>
                <c:order val="9"/>
                <c:tx>
                  <c:strRef>
                    <c:extLst xmlns:c15="http://schemas.microsoft.com/office/drawing/2012/chart">
                      <c:ext xmlns:c15="http://schemas.microsoft.com/office/drawing/2012/chart" uri="{02D57815-91ED-43cb-92C2-25804820EDAC}">
                        <c15:formulaRef>
                          <c15:sqref>'RT2'!$Y$79:$Z$79</c15:sqref>
                        </c15:formulaRef>
                      </c:ext>
                    </c:extLst>
                    <c:strCache>
                      <c:ptCount val="2"/>
                      <c:pt idx="0">
                        <c:v>Buses &amp; Coaches</c:v>
                      </c:pt>
                      <c:pt idx="1">
                        <c:v>Electricity</c:v>
                      </c:pt>
                    </c:strCache>
                  </c:strRef>
                </c:tx>
                <c:spPr>
                  <a:solidFill>
                    <a:schemeClr val="accent4">
                      <a:lumMod val="70000"/>
                      <a:lumOff val="3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'RT2'!$AB$79:$BK$79</c15:sqref>
                        </c15:formulaRef>
                      </c:ext>
                    </c:extLst>
                    <c:numCache>
                      <c:formatCode>_-* #,##0_-;\-* #,##0_-;_-* "-"??_-;_-@_-</c:formatCode>
                      <c:ptCount val="36"/>
                      <c:pt idx="1">
                        <c:v>176</c:v>
                      </c:pt>
                      <c:pt idx="2">
                        <c:v>207</c:v>
                      </c:pt>
                      <c:pt idx="3">
                        <c:v>244</c:v>
                      </c:pt>
                      <c:pt idx="4">
                        <c:v>317</c:v>
                      </c:pt>
                      <c:pt idx="5">
                        <c:v>410</c:v>
                      </c:pt>
                      <c:pt idx="6">
                        <c:v>529</c:v>
                      </c:pt>
                      <c:pt idx="7">
                        <c:v>681</c:v>
                      </c:pt>
                      <c:pt idx="8">
                        <c:v>875</c:v>
                      </c:pt>
                      <c:pt idx="9">
                        <c:v>1123</c:v>
                      </c:pt>
                      <c:pt idx="10">
                        <c:v>1439</c:v>
                      </c:pt>
                      <c:pt idx="11">
                        <c:v>1842</c:v>
                      </c:pt>
                      <c:pt idx="12">
                        <c:v>2355</c:v>
                      </c:pt>
                      <c:pt idx="13">
                        <c:v>3008</c:v>
                      </c:pt>
                      <c:pt idx="14">
                        <c:v>3837</c:v>
                      </c:pt>
                      <c:pt idx="15">
                        <c:v>4887</c:v>
                      </c:pt>
                      <c:pt idx="16">
                        <c:v>6213</c:v>
                      </c:pt>
                      <c:pt idx="17">
                        <c:v>7884</c:v>
                      </c:pt>
                      <c:pt idx="18">
                        <c:v>9981</c:v>
                      </c:pt>
                      <c:pt idx="19">
                        <c:v>12599</c:v>
                      </c:pt>
                      <c:pt idx="20">
                        <c:v>15849</c:v>
                      </c:pt>
                      <c:pt idx="21">
                        <c:v>19778</c:v>
                      </c:pt>
                      <c:pt idx="22">
                        <c:v>24547</c:v>
                      </c:pt>
                      <c:pt idx="23">
                        <c:v>30269</c:v>
                      </c:pt>
                      <c:pt idx="24">
                        <c:v>37043</c:v>
                      </c:pt>
                      <c:pt idx="25">
                        <c:v>44908</c:v>
                      </c:pt>
                      <c:pt idx="26">
                        <c:v>53895</c:v>
                      </c:pt>
                      <c:pt idx="27">
                        <c:v>63898</c:v>
                      </c:pt>
                      <c:pt idx="28">
                        <c:v>69739.368545547404</c:v>
                      </c:pt>
                      <c:pt idx="29">
                        <c:v>73308.128054334782</c:v>
                      </c:pt>
                      <c:pt idx="30">
                        <c:v>77084.716987016349</c:v>
                      </c:pt>
                      <c:pt idx="31">
                        <c:v>80716.962230491365</c:v>
                      </c:pt>
                      <c:pt idx="32">
                        <c:v>84011.311918395557</c:v>
                      </c:pt>
                      <c:pt idx="33">
                        <c:v>86632.139067345663</c:v>
                      </c:pt>
                      <c:pt idx="34">
                        <c:v>88537.659610365517</c:v>
                      </c:pt>
                      <c:pt idx="35">
                        <c:v>89502.509132598265</c:v>
                      </c:pt>
                    </c:numCache>
                  </c:numRef>
                </c:val>
                <c:extLst xmlns:c15="http://schemas.microsoft.com/office/drawing/2012/chart">
                  <c:ext xmlns:c16="http://schemas.microsoft.com/office/drawing/2014/chart" uri="{C3380CC4-5D6E-409C-BE32-E72D297353CC}">
                    <c16:uniqueId val="{00000009-E69D-40F7-B229-52D1FC762CE4}"/>
                  </c:ext>
                </c:extLst>
              </c15:ser>
            </c15:filteredAreaSeries>
            <c15:filteredAreaSeries>
              <c15:ser>
                <c:idx val="47"/>
                <c:order val="11"/>
                <c:tx>
                  <c:strRef>
                    <c:extLst xmlns:c15="http://schemas.microsoft.com/office/drawing/2012/chart">
                      <c:ext xmlns:c15="http://schemas.microsoft.com/office/drawing/2012/chart" uri="{02D57815-91ED-43cb-92C2-25804820EDAC}">
                        <c15:formulaRef>
                          <c15:sqref>'RT2'!$Y$87:$Z$87</c15:sqref>
                        </c15:formulaRef>
                      </c:ext>
                    </c:extLst>
                    <c:strCache>
                      <c:ptCount val="2"/>
                      <c:pt idx="0">
                        <c:v>Buses &amp; Coaches</c:v>
                      </c:pt>
                      <c:pt idx="1">
                        <c:v>Petrol/Diesel</c:v>
                      </c:pt>
                    </c:strCache>
                  </c:strRef>
                </c:tx>
                <c:spPr>
                  <a:solidFill>
                    <a:schemeClr val="accent6">
                      <a:lumMod val="7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'RT2'!$AB$87:$BK$87</c15:sqref>
                        </c15:formulaRef>
                      </c:ext>
                    </c:extLst>
                    <c:numCache>
                      <c:formatCode>_-* #,##0_-;\-* #,##0_-;_-* "-"??_-;_-@_-</c:formatCode>
                      <c:ptCount val="36"/>
                      <c:pt idx="0">
                        <c:v>162100</c:v>
                      </c:pt>
                      <c:pt idx="1">
                        <c:v>161064</c:v>
                      </c:pt>
                      <c:pt idx="2">
                        <c:v>160437</c:v>
                      </c:pt>
                      <c:pt idx="3">
                        <c:v>160747</c:v>
                      </c:pt>
                      <c:pt idx="4">
                        <c:v>161011</c:v>
                      </c:pt>
                      <c:pt idx="5">
                        <c:v>161218</c:v>
                      </c:pt>
                      <c:pt idx="6">
                        <c:v>161348</c:v>
                      </c:pt>
                      <c:pt idx="7">
                        <c:v>161379</c:v>
                      </c:pt>
                      <c:pt idx="8">
                        <c:v>161284</c:v>
                      </c:pt>
                      <c:pt idx="9">
                        <c:v>161023</c:v>
                      </c:pt>
                      <c:pt idx="10">
                        <c:v>160550</c:v>
                      </c:pt>
                      <c:pt idx="11">
                        <c:v>159805</c:v>
                      </c:pt>
                      <c:pt idx="12">
                        <c:v>158711</c:v>
                      </c:pt>
                      <c:pt idx="13">
                        <c:v>157173</c:v>
                      </c:pt>
                      <c:pt idx="14">
                        <c:v>155075</c:v>
                      </c:pt>
                      <c:pt idx="15">
                        <c:v>152268</c:v>
                      </c:pt>
                      <c:pt idx="16">
                        <c:v>148587</c:v>
                      </c:pt>
                      <c:pt idx="17">
                        <c:v>143820</c:v>
                      </c:pt>
                      <c:pt idx="18">
                        <c:v>137758</c:v>
                      </c:pt>
                      <c:pt idx="19">
                        <c:v>130180</c:v>
                      </c:pt>
                      <c:pt idx="20">
                        <c:v>120885</c:v>
                      </c:pt>
                      <c:pt idx="21">
                        <c:v>109659</c:v>
                      </c:pt>
                      <c:pt idx="22">
                        <c:v>96480</c:v>
                      </c:pt>
                      <c:pt idx="23">
                        <c:v>81378</c:v>
                      </c:pt>
                      <c:pt idx="24">
                        <c:v>64666</c:v>
                      </c:pt>
                      <c:pt idx="25">
                        <c:v>46126</c:v>
                      </c:pt>
                      <c:pt idx="26">
                        <c:v>26780</c:v>
                      </c:pt>
                      <c:pt idx="27">
                        <c:v>7071</c:v>
                      </c:pt>
                      <c:pt idx="28">
                        <c:v>0</c:v>
                      </c:pt>
                      <c:pt idx="29">
                        <c:v>0</c:v>
                      </c:pt>
                      <c:pt idx="30">
                        <c:v>0</c:v>
                      </c:pt>
                      <c:pt idx="31">
                        <c:v>0</c:v>
                      </c:pt>
                      <c:pt idx="32">
                        <c:v>0</c:v>
                      </c:pt>
                      <c:pt idx="33">
                        <c:v>0</c:v>
                      </c:pt>
                      <c:pt idx="34">
                        <c:v>0</c:v>
                      </c:pt>
                      <c:pt idx="35">
                        <c:v>0</c:v>
                      </c:pt>
                    </c:numCache>
                  </c:numRef>
                </c:val>
                <c:extLst xmlns:c15="http://schemas.microsoft.com/office/drawing/2012/chart">
                  <c:ext xmlns:c16="http://schemas.microsoft.com/office/drawing/2014/chart" uri="{C3380CC4-5D6E-409C-BE32-E72D297353CC}">
                    <c16:uniqueId val="{0000000B-E69D-40F7-B229-52D1FC762CE4}"/>
                  </c:ext>
                </c:extLst>
              </c15:ser>
            </c15:filteredAreaSeries>
            <c15:filteredAreaSeries>
              <c15:ser>
                <c:idx val="51"/>
                <c:order val="12"/>
                <c:tx>
                  <c:strRef>
                    <c:extLst xmlns:c15="http://schemas.microsoft.com/office/drawing/2012/chart">
                      <c:ext xmlns:c15="http://schemas.microsoft.com/office/drawing/2012/chart" uri="{02D57815-91ED-43cb-92C2-25804820EDAC}">
                        <c15:formulaRef>
                          <c15:sqref>'RT2'!$Y$93:$Z$93</c15:sqref>
                        </c15:formulaRef>
                      </c:ext>
                    </c:extLst>
                    <c:strCache>
                      <c:ptCount val="2"/>
                      <c:pt idx="0">
                        <c:v>Heavy Goods Vehicles</c:v>
                      </c:pt>
                      <c:pt idx="1">
                        <c:v>Natural Gas</c:v>
                      </c:pt>
                    </c:strCache>
                  </c:strRef>
                </c:tx>
                <c:spPr>
                  <a:solidFill>
                    <a:schemeClr val="accent4">
                      <a:lumMod val="50000"/>
                      <a:lumOff val="5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'RT2'!$AB$93:$BK$93</c15:sqref>
                        </c15:formulaRef>
                      </c:ext>
                    </c:extLst>
                    <c:numCache>
                      <c:formatCode>_-* #,##0_-;\-* #,##0_-;_-* "-"??_-;_-@_-</c:formatCode>
                      <c:ptCount val="36"/>
                      <c:pt idx="1">
                        <c:v>221</c:v>
                      </c:pt>
                      <c:pt idx="2">
                        <c:v>2715</c:v>
                      </c:pt>
                      <c:pt idx="3">
                        <c:v>5313</c:v>
                      </c:pt>
                      <c:pt idx="4">
                        <c:v>10582</c:v>
                      </c:pt>
                      <c:pt idx="5">
                        <c:v>16319</c:v>
                      </c:pt>
                      <c:pt idx="6">
                        <c:v>22411</c:v>
                      </c:pt>
                      <c:pt idx="7">
                        <c:v>28864</c:v>
                      </c:pt>
                      <c:pt idx="8">
                        <c:v>35752</c:v>
                      </c:pt>
                      <c:pt idx="9">
                        <c:v>42999</c:v>
                      </c:pt>
                      <c:pt idx="10">
                        <c:v>50604</c:v>
                      </c:pt>
                      <c:pt idx="11">
                        <c:v>58624</c:v>
                      </c:pt>
                      <c:pt idx="12">
                        <c:v>67001</c:v>
                      </c:pt>
                      <c:pt idx="13">
                        <c:v>75731</c:v>
                      </c:pt>
                      <c:pt idx="14">
                        <c:v>84860</c:v>
                      </c:pt>
                      <c:pt idx="15">
                        <c:v>94329</c:v>
                      </c:pt>
                      <c:pt idx="16">
                        <c:v>104122</c:v>
                      </c:pt>
                      <c:pt idx="17">
                        <c:v>114221</c:v>
                      </c:pt>
                      <c:pt idx="18">
                        <c:v>124605</c:v>
                      </c:pt>
                      <c:pt idx="19">
                        <c:v>135320</c:v>
                      </c:pt>
                      <c:pt idx="20">
                        <c:v>146280</c:v>
                      </c:pt>
                      <c:pt idx="21">
                        <c:v>157459</c:v>
                      </c:pt>
                      <c:pt idx="22">
                        <c:v>168828</c:v>
                      </c:pt>
                      <c:pt idx="23">
                        <c:v>180356</c:v>
                      </c:pt>
                      <c:pt idx="24">
                        <c:v>192009</c:v>
                      </c:pt>
                      <c:pt idx="25">
                        <c:v>203751</c:v>
                      </c:pt>
                      <c:pt idx="26">
                        <c:v>215545</c:v>
                      </c:pt>
                      <c:pt idx="27">
                        <c:v>227350</c:v>
                      </c:pt>
                      <c:pt idx="28">
                        <c:v>239124</c:v>
                      </c:pt>
                      <c:pt idx="29">
                        <c:v>251981.06221640098</c:v>
                      </c:pt>
                      <c:pt idx="30">
                        <c:v>238709.60973761565</c:v>
                      </c:pt>
                      <c:pt idx="31">
                        <c:v>225415.09724406857</c:v>
                      </c:pt>
                      <c:pt idx="32">
                        <c:v>212618.16487335868</c:v>
                      </c:pt>
                      <c:pt idx="33">
                        <c:v>201016.18453172897</c:v>
                      </c:pt>
                      <c:pt idx="34">
                        <c:v>191029.62630315858</c:v>
                      </c:pt>
                      <c:pt idx="35">
                        <c:v>182871.18416445752</c:v>
                      </c:pt>
                    </c:numCache>
                  </c:numRef>
                </c:val>
                <c:extLst xmlns:c15="http://schemas.microsoft.com/office/drawing/2012/chart">
                  <c:ext xmlns:c16="http://schemas.microsoft.com/office/drawing/2014/chart" uri="{C3380CC4-5D6E-409C-BE32-E72D297353CC}">
                    <c16:uniqueId val="{0000000C-E69D-40F7-B229-52D1FC762CE4}"/>
                  </c:ext>
                </c:extLst>
              </c15:ser>
            </c15:filteredAreaSeries>
            <c15:filteredAreaSeries>
              <c15:ser>
                <c:idx val="55"/>
                <c:order val="13"/>
                <c:tx>
                  <c:strRef>
                    <c:extLst xmlns:c15="http://schemas.microsoft.com/office/drawing/2012/chart">
                      <c:ext xmlns:c15="http://schemas.microsoft.com/office/drawing/2012/chart" uri="{02D57815-91ED-43cb-92C2-25804820EDAC}">
                        <c15:formulaRef>
                          <c15:sqref>'RT2'!$Y$97:$Z$97</c15:sqref>
                        </c15:formulaRef>
                      </c:ext>
                    </c:extLst>
                    <c:strCache>
                      <c:ptCount val="2"/>
                      <c:pt idx="0">
                        <c:v>Heavy Goods Vehicles</c:v>
                      </c:pt>
                      <c:pt idx="1">
                        <c:v>Electricity</c:v>
                      </c:pt>
                    </c:strCache>
                  </c:strRef>
                </c:tx>
                <c:spPr>
                  <a:solidFill>
                    <a:schemeClr val="accent2"/>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'RT2'!$AB$97:$BK$97</c15:sqref>
                        </c15:formulaRef>
                      </c:ext>
                    </c:extLst>
                    <c:numCache>
                      <c:formatCode>_-* #,##0_-;\-* #,##0_-;_-* "-"??_-;_-@_-</c:formatCode>
                      <c:ptCount val="36"/>
                      <c:pt idx="1">
                        <c:v>0</c:v>
                      </c:pt>
                      <c:pt idx="2">
                        <c:v>522</c:v>
                      </c:pt>
                      <c:pt idx="3">
                        <c:v>1052</c:v>
                      </c:pt>
                      <c:pt idx="4">
                        <c:v>2083</c:v>
                      </c:pt>
                      <c:pt idx="5">
                        <c:v>3228</c:v>
                      </c:pt>
                      <c:pt idx="6">
                        <c:v>4491</c:v>
                      </c:pt>
                      <c:pt idx="7">
                        <c:v>5880</c:v>
                      </c:pt>
                      <c:pt idx="8">
                        <c:v>7405</c:v>
                      </c:pt>
                      <c:pt idx="9">
                        <c:v>9079</c:v>
                      </c:pt>
                      <c:pt idx="10">
                        <c:v>10914</c:v>
                      </c:pt>
                      <c:pt idx="11">
                        <c:v>12925</c:v>
                      </c:pt>
                      <c:pt idx="12">
                        <c:v>15126</c:v>
                      </c:pt>
                      <c:pt idx="13">
                        <c:v>17534</c:v>
                      </c:pt>
                      <c:pt idx="14">
                        <c:v>20166</c:v>
                      </c:pt>
                      <c:pt idx="15">
                        <c:v>23040</c:v>
                      </c:pt>
                      <c:pt idx="16">
                        <c:v>26175</c:v>
                      </c:pt>
                      <c:pt idx="17">
                        <c:v>29591</c:v>
                      </c:pt>
                      <c:pt idx="18">
                        <c:v>33309</c:v>
                      </c:pt>
                      <c:pt idx="19">
                        <c:v>37350</c:v>
                      </c:pt>
                      <c:pt idx="20">
                        <c:v>41737</c:v>
                      </c:pt>
                      <c:pt idx="21">
                        <c:v>46492</c:v>
                      </c:pt>
                      <c:pt idx="22">
                        <c:v>51638</c:v>
                      </c:pt>
                      <c:pt idx="23">
                        <c:v>57198</c:v>
                      </c:pt>
                      <c:pt idx="24">
                        <c:v>63194</c:v>
                      </c:pt>
                      <c:pt idx="25">
                        <c:v>69648</c:v>
                      </c:pt>
                      <c:pt idx="26">
                        <c:v>76580</c:v>
                      </c:pt>
                      <c:pt idx="27">
                        <c:v>84009</c:v>
                      </c:pt>
                      <c:pt idx="28">
                        <c:v>91952</c:v>
                      </c:pt>
                      <c:pt idx="29">
                        <c:v>100886.25574489537</c:v>
                      </c:pt>
                      <c:pt idx="30">
                        <c:v>99532.360074571217</c:v>
                      </c:pt>
                      <c:pt idx="31">
                        <c:v>98306.704151870043</c:v>
                      </c:pt>
                      <c:pt idx="32">
                        <c:v>97494.015431035048</c:v>
                      </c:pt>
                      <c:pt idx="33">
                        <c:v>97312.544707307461</c:v>
                      </c:pt>
                      <c:pt idx="34">
                        <c:v>97987.637616548483</c:v>
                      </c:pt>
                      <c:pt idx="35">
                        <c:v>99680.527007397061</c:v>
                      </c:pt>
                    </c:numCache>
                  </c:numRef>
                </c:val>
                <c:extLst xmlns:c15="http://schemas.microsoft.com/office/drawing/2012/chart">
                  <c:ext xmlns:c16="http://schemas.microsoft.com/office/drawing/2014/chart" uri="{C3380CC4-5D6E-409C-BE32-E72D297353CC}">
                    <c16:uniqueId val="{0000000D-E69D-40F7-B229-52D1FC762CE4}"/>
                  </c:ext>
                </c:extLst>
              </c15:ser>
            </c15:filteredAreaSeries>
            <c15:filteredAreaSeries>
              <c15:ser>
                <c:idx val="63"/>
                <c:order val="15"/>
                <c:tx>
                  <c:strRef>
                    <c:extLst xmlns:c15="http://schemas.microsoft.com/office/drawing/2012/chart">
                      <c:ext xmlns:c15="http://schemas.microsoft.com/office/drawing/2012/chart" uri="{02D57815-91ED-43cb-92C2-25804820EDAC}">
                        <c15:formulaRef>
                          <c15:sqref>'RT2'!$Y$105:$Z$105</c15:sqref>
                        </c15:formulaRef>
                      </c:ext>
                    </c:extLst>
                    <c:strCache>
                      <c:ptCount val="2"/>
                      <c:pt idx="0">
                        <c:v>Heavy Goods Vehicles</c:v>
                      </c:pt>
                      <c:pt idx="1">
                        <c:v>Petrol/Diesel</c:v>
                      </c:pt>
                    </c:strCache>
                  </c:strRef>
                </c:tx>
                <c:spPr>
                  <a:solidFill>
                    <a:schemeClr val="accent4">
                      <a:lumMod val="60000"/>
                    </a:schemeClr>
                  </a:solidFill>
                  <a:ln w="25400">
                    <a:noFill/>
                  </a:ln>
                  <a:effectLst/>
                </c:spPr>
                <c:cat>
                  <c:numRef>
                    <c:extLst xmlns:c15="http://schemas.microsoft.com/office/drawing/2012/chart">
                      <c:ext xmlns:c15="http://schemas.microsoft.com/office/drawing/2012/chart" uri="{02D57815-91ED-43cb-92C2-25804820EDAC}">
                        <c15:formulaRef>
                          <c15:sqref>'RT2'!$AB$6:$BK$6</c15:sqref>
                        </c15:formulaRef>
                      </c:ext>
                    </c:extLst>
                    <c:numCache>
                      <c:formatCode>General</c:formatCode>
                      <c:ptCount val="3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numCache>
                  </c:numRef>
                </c:cat>
                <c:val>
                  <c:numRef>
                    <c:extLst xmlns:c15="http://schemas.microsoft.com/office/drawing/2012/chart">
                      <c:ext xmlns:c15="http://schemas.microsoft.com/office/drawing/2012/chart" uri="{02D57815-91ED-43cb-92C2-25804820EDAC}">
                        <c15:formulaRef>
                          <c15:sqref>'RT2'!$AB$105:$BK$105</c15:sqref>
                        </c15:formulaRef>
                      </c:ext>
                    </c:extLst>
                    <c:numCache>
                      <c:formatCode>_-* #,##0_-;\-* #,##0_-;_-* "-"??_-;_-@_-</c:formatCode>
                      <c:ptCount val="36"/>
                      <c:pt idx="0">
                        <c:v>483400</c:v>
                      </c:pt>
                      <c:pt idx="1">
                        <c:v>493417</c:v>
                      </c:pt>
                      <c:pt idx="2">
                        <c:v>498207</c:v>
                      </c:pt>
                      <c:pt idx="3">
                        <c:v>496487.30649999995</c:v>
                      </c:pt>
                      <c:pt idx="4">
                        <c:v>491569.8304888499</c:v>
                      </c:pt>
                      <c:pt idx="5">
                        <c:v>486049.58419726754</c:v>
                      </c:pt>
                      <c:pt idx="6">
                        <c:v>480028.57989143959</c:v>
                      </c:pt>
                      <c:pt idx="7">
                        <c:v>473483.82987312472</c:v>
                      </c:pt>
                      <c:pt idx="8">
                        <c:v>466319.34647975676</c:v>
                      </c:pt>
                      <c:pt idx="9">
                        <c:v>458581.14208454802</c:v>
                      </c:pt>
                      <c:pt idx="10">
                        <c:v>450238.22909659316</c:v>
                      </c:pt>
                      <c:pt idx="11">
                        <c:v>441190.61996097321</c:v>
                      </c:pt>
                      <c:pt idx="12">
                        <c:v>431447.32715885999</c:v>
                      </c:pt>
                      <c:pt idx="13">
                        <c:v>420949.36320762063</c:v>
                      </c:pt>
                      <c:pt idx="14">
                        <c:v>409574.74066092266</c:v>
                      </c:pt>
                      <c:pt idx="15">
                        <c:v>397287.47210883931</c:v>
                      </c:pt>
                      <c:pt idx="16">
                        <c:v>383986.57017795491</c:v>
                      </c:pt>
                      <c:pt idx="17">
                        <c:v>369544.04753147095</c:v>
                      </c:pt>
                      <c:pt idx="18">
                        <c:v>353799.91686931218</c:v>
                      </c:pt>
                      <c:pt idx="19">
                        <c:v>336486.19092823309</c:v>
                      </c:pt>
                      <c:pt idx="20">
                        <c:v>317414.88248192496</c:v>
                      </c:pt>
                      <c:pt idx="21">
                        <c:v>296281.00434112246</c:v>
                      </c:pt>
                      <c:pt idx="22">
                        <c:v>272720.56935371167</c:v>
                      </c:pt>
                      <c:pt idx="23">
                        <c:v>246306.59040483739</c:v>
                      </c:pt>
                      <c:pt idx="24">
                        <c:v>216561.0804170114</c:v>
                      </c:pt>
                      <c:pt idx="25">
                        <c:v>182977.05235022074</c:v>
                      </c:pt>
                      <c:pt idx="26">
                        <c:v>145064.51920203632</c:v>
                      </c:pt>
                      <c:pt idx="27">
                        <c:v>102427.49400772213</c:v>
                      </c:pt>
                      <c:pt idx="28">
                        <c:v>54862.989840344409</c:v>
                      </c:pt>
                      <c:pt idx="29">
                        <c:v>0</c:v>
                      </c:pt>
                      <c:pt idx="30">
                        <c:v>0</c:v>
                      </c:pt>
                      <c:pt idx="31">
                        <c:v>0</c:v>
                      </c:pt>
                      <c:pt idx="32">
                        <c:v>0</c:v>
                      </c:pt>
                      <c:pt idx="33">
                        <c:v>0</c:v>
                      </c:pt>
                      <c:pt idx="34">
                        <c:v>0</c:v>
                      </c:pt>
                      <c:pt idx="35">
                        <c:v>0</c:v>
                      </c:pt>
                    </c:numCache>
                  </c:numRef>
                </c:val>
                <c:extLst xmlns:c15="http://schemas.microsoft.com/office/drawing/2012/chart">
                  <c:ext xmlns:c16="http://schemas.microsoft.com/office/drawing/2014/chart" uri="{C3380CC4-5D6E-409C-BE32-E72D297353CC}">
                    <c16:uniqueId val="{0000000F-E69D-40F7-B229-52D1FC762CE4}"/>
                  </c:ext>
                </c:extLst>
              </c15:ser>
            </c15:filteredAreaSeries>
          </c:ext>
        </c:extLst>
      </c:areaChart>
      <c:catAx>
        <c:axId val="164187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en-US"/>
          </a:p>
        </c:txPr>
        <c:crossAx val="164193408"/>
        <c:crosses val="autoZero"/>
        <c:auto val="1"/>
        <c:lblAlgn val="ctr"/>
        <c:lblOffset val="100"/>
        <c:tickLblSkip val="5"/>
        <c:tickMarkSkip val="5"/>
        <c:noMultiLvlLbl val="0"/>
      </c:catAx>
      <c:valAx>
        <c:axId val="16419340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Number ofvehicles with hydrogen</a:t>
                </a:r>
              </a:p>
            </c:rich>
          </c:tx>
          <c:overlay val="0"/>
        </c:title>
        <c:numFmt formatCode="General" sourceLinked="1"/>
        <c:majorTickMark val="none"/>
        <c:minorTickMark val="none"/>
        <c:tickLblPos val="nextTo"/>
        <c:spPr>
          <a:noFill/>
          <a:ln>
            <a:noFill/>
          </a:ln>
          <a:effectLst/>
        </c:spPr>
        <c:txPr>
          <a:bodyPr rot="-60000000" vert="horz"/>
          <a:lstStyle/>
          <a:p>
            <a:pPr>
              <a:defRPr/>
            </a:pPr>
            <a:endParaRPr lang="en-US"/>
          </a:p>
        </c:txPr>
        <c:crossAx val="164187520"/>
        <c:crosses val="autoZero"/>
        <c:crossBetween val="midCat"/>
        <c:dispUnits>
          <c:builtInUnit val="millions"/>
          <c:dispUnitsLbl>
            <c:spPr>
              <a:noFill/>
              <a:ln>
                <a:noFill/>
              </a:ln>
              <a:effectLst/>
            </c:spPr>
            <c:txPr>
              <a:bodyPr rot="-5400000" vert="horz"/>
              <a:lstStyle/>
              <a:p>
                <a:pPr>
                  <a:defRPr/>
                </a:pPr>
                <a:endParaRPr lang="en-US"/>
              </a:p>
            </c:txPr>
          </c:dispUnitsLbl>
        </c:dispUnits>
      </c:valAx>
      <c:spPr>
        <a:noFill/>
        <a:ln>
          <a:noFill/>
        </a:ln>
        <a:effectLst/>
      </c:spPr>
    </c:plotArea>
    <c:legend>
      <c:legendPos val="b"/>
      <c:overlay val="0"/>
      <c:spPr>
        <a:noFill/>
        <a:ln>
          <a:noFill/>
        </a:ln>
        <a:effectLst/>
      </c:spPr>
      <c:txPr>
        <a:bodyPr rot="0" vert="horz"/>
        <a:lstStyle/>
        <a:p>
          <a:pPr>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j-lt"/>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2018 Contents'!A1"/></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18 Contents'!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2018 Contents'!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image" Target="../media/image5.png"/><Relationship Id="rId5" Type="http://schemas.openxmlformats.org/officeDocument/2006/relationships/hyperlink" Target="#'2018 Contents'!A1"/><Relationship Id="rId4"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image" Target="../media/image5.png"/><Relationship Id="rId5" Type="http://schemas.openxmlformats.org/officeDocument/2006/relationships/hyperlink" Target="#'2018 Contents'!A1"/><Relationship Id="rId4" Type="http://schemas.openxmlformats.org/officeDocument/2006/relationships/chart" Target="../charts/chart17.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image" Target="../media/image5.png"/><Relationship Id="rId1" Type="http://schemas.openxmlformats.org/officeDocument/2006/relationships/hyperlink" Target="#'2018 Contents'!A1"/><Relationship Id="rId4" Type="http://schemas.openxmlformats.org/officeDocument/2006/relationships/chart" Target="../charts/chart19.xml"/></Relationships>
</file>

<file path=xl/drawings/_rels/drawing1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018 Contents'!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image" Target="../media/image5.png"/><Relationship Id="rId1" Type="http://schemas.openxmlformats.org/officeDocument/2006/relationships/hyperlink" Target="#'2018 Contents'!A1"/></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018 Contents'!A1"/><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018 Contents'!A1"/><Relationship Id="rId1" Type="http://schemas.openxmlformats.org/officeDocument/2006/relationships/chart" Target="../charts/chart2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018 Contents'!A1"/><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18 Conten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018 Contents'!A1"/><Relationship Id="rId1" Type="http://schemas.openxmlformats.org/officeDocument/2006/relationships/chart" Target="../charts/chart24.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2018 Contents'!A1"/><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2018 Contents'!A1"/><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018 Contents'!A1"/><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2018 Contents'!A1"/><Relationship Id="rId1" Type="http://schemas.openxmlformats.org/officeDocument/2006/relationships/chart" Target="../charts/chart28.xml"/><Relationship Id="rId6" Type="http://schemas.openxmlformats.org/officeDocument/2006/relationships/chart" Target="../charts/chart31.xml"/><Relationship Id="rId5" Type="http://schemas.openxmlformats.org/officeDocument/2006/relationships/chart" Target="../charts/chart30.xml"/><Relationship Id="rId4" Type="http://schemas.openxmlformats.org/officeDocument/2006/relationships/chart" Target="../charts/chart29.xml"/></Relationships>
</file>

<file path=xl/drawings/_rels/drawing2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2018 Contents'!A1"/><Relationship Id="rId1" Type="http://schemas.openxmlformats.org/officeDocument/2006/relationships/chart" Target="../charts/chart32.xml"/></Relationships>
</file>

<file path=xl/drawings/_rels/drawing2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2018 Contents'!A1"/><Relationship Id="rId1" Type="http://schemas.openxmlformats.org/officeDocument/2006/relationships/chart" Target="../charts/chart33.xml"/></Relationships>
</file>

<file path=xl/drawings/_rels/drawing2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2018 Contents'!A1"/><Relationship Id="rId1" Type="http://schemas.openxmlformats.org/officeDocument/2006/relationships/chart" Target="../charts/chart34.xml"/><Relationship Id="rId4" Type="http://schemas.openxmlformats.org/officeDocument/2006/relationships/chart" Target="../charts/chart35.xml"/></Relationships>
</file>

<file path=xl/drawings/_rels/drawing28.xml.rels><?xml version="1.0" encoding="UTF-8" standalone="yes"?>
<Relationships xmlns="http://schemas.openxmlformats.org/package/2006/relationships"><Relationship Id="rId3" Type="http://schemas.openxmlformats.org/officeDocument/2006/relationships/hyperlink" Target="#'2018 Contents'!A1"/><Relationship Id="rId2" Type="http://schemas.openxmlformats.org/officeDocument/2006/relationships/chart" Target="../charts/chart37.xml"/><Relationship Id="rId1" Type="http://schemas.openxmlformats.org/officeDocument/2006/relationships/chart" Target="../charts/chart36.xml"/><Relationship Id="rId4" Type="http://schemas.openxmlformats.org/officeDocument/2006/relationships/image" Target="../media/image11.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2018 Contents'!A1"/><Relationship Id="rId1" Type="http://schemas.openxmlformats.org/officeDocument/2006/relationships/chart" Target="../charts/chart38.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018 Contents'!A1"/><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3" Type="http://schemas.openxmlformats.org/officeDocument/2006/relationships/hyperlink" Target="#'2018 Contents'!A1"/><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image" Target="../media/image12.png"/><Relationship Id="rId5" Type="http://schemas.openxmlformats.org/officeDocument/2006/relationships/hyperlink" Target="#'2018 Contents'!A1"/><Relationship Id="rId4" Type="http://schemas.openxmlformats.org/officeDocument/2006/relationships/chart" Target="../charts/chart44.xml"/></Relationships>
</file>

<file path=xl/drawings/_rels/drawing3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hyperlink" Target="#'2018 Contents'!A1"/><Relationship Id="rId1" Type="http://schemas.openxmlformats.org/officeDocument/2006/relationships/chart" Target="../charts/chart45.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2018 Contents'!A1"/><Relationship Id="rId1" Type="http://schemas.openxmlformats.org/officeDocument/2006/relationships/chart" Target="../charts/chart46.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 Id="rId6" Type="http://schemas.openxmlformats.org/officeDocument/2006/relationships/image" Target="../media/image4.png"/><Relationship Id="rId5" Type="http://schemas.openxmlformats.org/officeDocument/2006/relationships/hyperlink" Target="#'2018 Contents'!A1"/><Relationship Id="rId4" Type="http://schemas.openxmlformats.org/officeDocument/2006/relationships/chart" Target="../charts/chart50.xml"/></Relationships>
</file>

<file path=xl/drawings/_rels/drawing36.xml.rels><?xml version="1.0" encoding="UTF-8" standalone="yes"?>
<Relationships xmlns="http://schemas.openxmlformats.org/package/2006/relationships"><Relationship Id="rId3" Type="http://schemas.openxmlformats.org/officeDocument/2006/relationships/hyperlink" Target="#'2018 Contents'!A1"/><Relationship Id="rId2" Type="http://schemas.openxmlformats.org/officeDocument/2006/relationships/chart" Target="../charts/chart52.xml"/><Relationship Id="rId1" Type="http://schemas.openxmlformats.org/officeDocument/2006/relationships/chart" Target="../charts/chart51.xml"/><Relationship Id="rId4" Type="http://schemas.openxmlformats.org/officeDocument/2006/relationships/image" Target="../media/image15.png"/></Relationships>
</file>

<file path=xl/drawings/_rels/drawing37.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6" Type="http://schemas.openxmlformats.org/officeDocument/2006/relationships/image" Target="../media/image16.png"/><Relationship Id="rId5" Type="http://schemas.openxmlformats.org/officeDocument/2006/relationships/hyperlink" Target="#'2018 Contents'!A1"/><Relationship Id="rId4" Type="http://schemas.openxmlformats.org/officeDocument/2006/relationships/chart" Target="../charts/chart56.xml"/></Relationships>
</file>

<file path=xl/drawings/_rels/drawing3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2018 Contents'!A1"/><Relationship Id="rId1" Type="http://schemas.openxmlformats.org/officeDocument/2006/relationships/chart" Target="../charts/chart57.xml"/></Relationships>
</file>

<file path=xl/drawings/_rels/drawing3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hyperlink" Target="#'2018 Contents'!A1"/><Relationship Id="rId1" Type="http://schemas.openxmlformats.org/officeDocument/2006/relationships/chart" Target="../charts/chart58.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018 Contents'!A1"/><Relationship Id="rId1" Type="http://schemas.openxmlformats.org/officeDocument/2006/relationships/chart" Target="../charts/chart2.xml"/></Relationships>
</file>

<file path=xl/drawings/_rels/drawing4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018 Contents'!A1"/><Relationship Id="rId1" Type="http://schemas.openxmlformats.org/officeDocument/2006/relationships/chart" Target="../charts/chart59.xml"/><Relationship Id="rId4" Type="http://schemas.openxmlformats.org/officeDocument/2006/relationships/chart" Target="../charts/chart60.xml"/></Relationships>
</file>

<file path=xl/drawings/_rels/drawing41.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2018 Contents'!A1"/><Relationship Id="rId1" Type="http://schemas.openxmlformats.org/officeDocument/2006/relationships/chart" Target="../charts/chart61.xml"/><Relationship Id="rId4" Type="http://schemas.openxmlformats.org/officeDocument/2006/relationships/chart" Target="../charts/chart62.xml"/></Relationships>
</file>

<file path=xl/drawings/_rels/drawing42.xml.rels><?xml version="1.0" encoding="UTF-8" standalone="yes"?>
<Relationships xmlns="http://schemas.openxmlformats.org/package/2006/relationships"><Relationship Id="rId3" Type="http://schemas.openxmlformats.org/officeDocument/2006/relationships/chart" Target="../charts/chart65.xml"/><Relationship Id="rId2" Type="http://schemas.openxmlformats.org/officeDocument/2006/relationships/chart" Target="../charts/chart64.xml"/><Relationship Id="rId1" Type="http://schemas.openxmlformats.org/officeDocument/2006/relationships/chart" Target="../charts/chart63.xml"/><Relationship Id="rId6" Type="http://schemas.openxmlformats.org/officeDocument/2006/relationships/image" Target="../media/image18.png"/><Relationship Id="rId5" Type="http://schemas.openxmlformats.org/officeDocument/2006/relationships/hyperlink" Target="#'2018 Contents'!A1"/><Relationship Id="rId4" Type="http://schemas.openxmlformats.org/officeDocument/2006/relationships/chart" Target="../charts/chart66.xml"/></Relationships>
</file>

<file path=xl/drawings/_rels/drawing4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2018 Contents'!A1"/><Relationship Id="rId1" Type="http://schemas.openxmlformats.org/officeDocument/2006/relationships/chart" Target="../charts/chart67.xml"/></Relationships>
</file>

<file path=xl/drawings/_rels/drawing4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hyperlink" Target="#'2018 Contents'!A1"/><Relationship Id="rId1" Type="http://schemas.openxmlformats.org/officeDocument/2006/relationships/chart" Target="../charts/chart68.xml"/><Relationship Id="rId4" Type="http://schemas.openxmlformats.org/officeDocument/2006/relationships/chart" Target="../charts/chart69.xml"/></Relationships>
</file>

<file path=xl/drawings/_rels/drawing45.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2018 Contents'!A1"/></Relationships>
</file>

<file path=xl/drawings/_rels/drawing46.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hyperlink" Target="#'2018 Contents'!A1"/><Relationship Id="rId1" Type="http://schemas.openxmlformats.org/officeDocument/2006/relationships/chart" Target="../charts/chart70.xml"/></Relationships>
</file>

<file path=xl/drawings/_rels/drawing47.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2018 Contents'!A1"/></Relationships>
</file>

<file path=xl/drawings/_rels/drawing4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2018 Contents'!A1"/></Relationships>
</file>

<file path=xl/drawings/_rels/drawing4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2018 Contents'!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018 Contents'!A1"/><Relationship Id="rId1"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3" Type="http://schemas.openxmlformats.org/officeDocument/2006/relationships/chart" Target="../charts/chart73.xml"/><Relationship Id="rId2" Type="http://schemas.openxmlformats.org/officeDocument/2006/relationships/chart" Target="../charts/chart72.xml"/><Relationship Id="rId1" Type="http://schemas.openxmlformats.org/officeDocument/2006/relationships/chart" Target="../charts/chart71.xml"/><Relationship Id="rId6" Type="http://schemas.openxmlformats.org/officeDocument/2006/relationships/image" Target="../media/image21.png"/><Relationship Id="rId5" Type="http://schemas.openxmlformats.org/officeDocument/2006/relationships/hyperlink" Target="#'2018 Contents'!A1"/><Relationship Id="rId4" Type="http://schemas.openxmlformats.org/officeDocument/2006/relationships/chart" Target="../charts/chart74.xml"/></Relationships>
</file>

<file path=xl/drawings/_rels/drawing51.xml.rels><?xml version="1.0" encoding="UTF-8" standalone="yes"?>
<Relationships xmlns="http://schemas.openxmlformats.org/package/2006/relationships"><Relationship Id="rId3" Type="http://schemas.openxmlformats.org/officeDocument/2006/relationships/chart" Target="../charts/chart77.xml"/><Relationship Id="rId2" Type="http://schemas.openxmlformats.org/officeDocument/2006/relationships/chart" Target="../charts/chart76.xml"/><Relationship Id="rId1" Type="http://schemas.openxmlformats.org/officeDocument/2006/relationships/chart" Target="../charts/chart75.xml"/><Relationship Id="rId5" Type="http://schemas.openxmlformats.org/officeDocument/2006/relationships/image" Target="../media/image21.png"/><Relationship Id="rId4" Type="http://schemas.openxmlformats.org/officeDocument/2006/relationships/hyperlink" Target="#'2018 Contents'!A1"/></Relationships>
</file>

<file path=xl/drawings/_rels/drawing52.xml.rels><?xml version="1.0" encoding="UTF-8" standalone="yes"?>
<Relationships xmlns="http://schemas.openxmlformats.org/package/2006/relationships"><Relationship Id="rId3" Type="http://schemas.openxmlformats.org/officeDocument/2006/relationships/chart" Target="../charts/chart80.xml"/><Relationship Id="rId7" Type="http://schemas.openxmlformats.org/officeDocument/2006/relationships/image" Target="../media/image22.png"/><Relationship Id="rId2" Type="http://schemas.openxmlformats.org/officeDocument/2006/relationships/chart" Target="../charts/chart79.xml"/><Relationship Id="rId1" Type="http://schemas.openxmlformats.org/officeDocument/2006/relationships/chart" Target="../charts/chart78.xml"/><Relationship Id="rId6" Type="http://schemas.openxmlformats.org/officeDocument/2006/relationships/hyperlink" Target="#'2018 Contents'!A1"/><Relationship Id="rId5" Type="http://schemas.openxmlformats.org/officeDocument/2006/relationships/chart" Target="../charts/chart82.xml"/><Relationship Id="rId4" Type="http://schemas.openxmlformats.org/officeDocument/2006/relationships/chart" Target="../charts/chart81.xml"/></Relationships>
</file>

<file path=xl/drawings/_rels/drawing53.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2018 Contents'!A1"/><Relationship Id="rId1" Type="http://schemas.openxmlformats.org/officeDocument/2006/relationships/chart" Target="../charts/chart83.xml"/></Relationships>
</file>

<file path=xl/drawings/_rels/drawing54.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2018 Contents'!A1"/><Relationship Id="rId1" Type="http://schemas.openxmlformats.org/officeDocument/2006/relationships/chart" Target="../charts/chart84.xml"/><Relationship Id="rId4" Type="http://schemas.openxmlformats.org/officeDocument/2006/relationships/chart" Target="../charts/chart85.xml"/></Relationships>
</file>

<file path=xl/drawings/_rels/drawing5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2018 Contents'!A1"/><Relationship Id="rId1" Type="http://schemas.openxmlformats.org/officeDocument/2006/relationships/chart" Target="../charts/chart86.xml"/><Relationship Id="rId5" Type="http://schemas.openxmlformats.org/officeDocument/2006/relationships/chart" Target="../charts/chart88.xml"/><Relationship Id="rId4" Type="http://schemas.openxmlformats.org/officeDocument/2006/relationships/chart" Target="../charts/chart87.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91.xml"/><Relationship Id="rId2" Type="http://schemas.openxmlformats.org/officeDocument/2006/relationships/chart" Target="../charts/chart90.xml"/><Relationship Id="rId1" Type="http://schemas.openxmlformats.org/officeDocument/2006/relationships/chart" Target="../charts/chart89.xml"/><Relationship Id="rId6" Type="http://schemas.openxmlformats.org/officeDocument/2006/relationships/image" Target="../media/image24.png"/><Relationship Id="rId5" Type="http://schemas.openxmlformats.org/officeDocument/2006/relationships/hyperlink" Target="#'2018 Contents'!A1"/><Relationship Id="rId4" Type="http://schemas.openxmlformats.org/officeDocument/2006/relationships/chart" Target="../charts/chart92.xml"/></Relationships>
</file>

<file path=xl/drawings/_rels/drawing57.xml.rels><?xml version="1.0" encoding="UTF-8" standalone="yes"?>
<Relationships xmlns="http://schemas.openxmlformats.org/package/2006/relationships"><Relationship Id="rId8" Type="http://schemas.openxmlformats.org/officeDocument/2006/relationships/chart" Target="../charts/chart100.xml"/><Relationship Id="rId3" Type="http://schemas.openxmlformats.org/officeDocument/2006/relationships/chart" Target="../charts/chart95.xml"/><Relationship Id="rId7" Type="http://schemas.openxmlformats.org/officeDocument/2006/relationships/chart" Target="../charts/chart99.xml"/><Relationship Id="rId2" Type="http://schemas.openxmlformats.org/officeDocument/2006/relationships/chart" Target="../charts/chart94.xml"/><Relationship Id="rId1" Type="http://schemas.openxmlformats.org/officeDocument/2006/relationships/chart" Target="../charts/chart93.xml"/><Relationship Id="rId6" Type="http://schemas.openxmlformats.org/officeDocument/2006/relationships/chart" Target="../charts/chart98.xml"/><Relationship Id="rId5" Type="http://schemas.openxmlformats.org/officeDocument/2006/relationships/chart" Target="../charts/chart97.xml"/><Relationship Id="rId10" Type="http://schemas.openxmlformats.org/officeDocument/2006/relationships/image" Target="../media/image24.png"/><Relationship Id="rId4" Type="http://schemas.openxmlformats.org/officeDocument/2006/relationships/chart" Target="../charts/chart96.xml"/><Relationship Id="rId9" Type="http://schemas.openxmlformats.org/officeDocument/2006/relationships/hyperlink" Target="#'2018 Contents'!A1"/></Relationships>
</file>

<file path=xl/drawings/_rels/drawing58.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hyperlink" Target="#'2018 Contents'!A1"/><Relationship Id="rId1" Type="http://schemas.openxmlformats.org/officeDocument/2006/relationships/chart" Target="../charts/chart101.xml"/></Relationships>
</file>

<file path=xl/drawings/_rels/drawing59.xml.rels><?xml version="1.0" encoding="UTF-8" standalone="yes"?>
<Relationships xmlns="http://schemas.openxmlformats.org/package/2006/relationships"><Relationship Id="rId3" Type="http://schemas.openxmlformats.org/officeDocument/2006/relationships/chart" Target="../charts/chart102.xml"/><Relationship Id="rId2" Type="http://schemas.openxmlformats.org/officeDocument/2006/relationships/image" Target="../media/image2.png"/><Relationship Id="rId1" Type="http://schemas.openxmlformats.org/officeDocument/2006/relationships/hyperlink" Target="#'2018 Contents'!A1"/><Relationship Id="rId6" Type="http://schemas.openxmlformats.org/officeDocument/2006/relationships/chart" Target="../charts/chart105.xml"/><Relationship Id="rId5" Type="http://schemas.openxmlformats.org/officeDocument/2006/relationships/chart" Target="../charts/chart104.xml"/><Relationship Id="rId4" Type="http://schemas.openxmlformats.org/officeDocument/2006/relationships/chart" Target="../charts/chart103.xml"/></Relationships>
</file>

<file path=xl/drawings/_rels/drawing6.xml.rels><?xml version="1.0" encoding="UTF-8" standalone="yes"?>
<Relationships xmlns="http://schemas.openxmlformats.org/package/2006/relationships"><Relationship Id="rId3" Type="http://schemas.openxmlformats.org/officeDocument/2006/relationships/hyperlink" Target="#'2018 Contents'!A1"/><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2.png"/></Relationships>
</file>

<file path=xl/drawings/_rels/drawing6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2018 Contents'!A1"/><Relationship Id="rId1" Type="http://schemas.openxmlformats.org/officeDocument/2006/relationships/chart" Target="../charts/chart106.xml"/></Relationships>
</file>

<file path=xl/drawings/_rels/drawing61.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hyperlink" Target="#'2018 Contents'!A1"/></Relationships>
</file>

<file path=xl/drawings/_rels/drawing62.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hyperlink" Target="#'2018 Contents'!A1"/><Relationship Id="rId1" Type="http://schemas.openxmlformats.org/officeDocument/2006/relationships/chart" Target="../charts/chart107.xml"/></Relationships>
</file>

<file path=xl/drawings/_rels/drawing63.xml.rels><?xml version="1.0" encoding="UTF-8" standalone="yes"?>
<Relationships xmlns="http://schemas.openxmlformats.org/package/2006/relationships"><Relationship Id="rId3" Type="http://schemas.openxmlformats.org/officeDocument/2006/relationships/chart" Target="../charts/chart110.xml"/><Relationship Id="rId2" Type="http://schemas.openxmlformats.org/officeDocument/2006/relationships/chart" Target="../charts/chart109.xml"/><Relationship Id="rId1" Type="http://schemas.openxmlformats.org/officeDocument/2006/relationships/chart" Target="../charts/chart108.xml"/><Relationship Id="rId6" Type="http://schemas.openxmlformats.org/officeDocument/2006/relationships/image" Target="../media/image28.png"/><Relationship Id="rId5" Type="http://schemas.openxmlformats.org/officeDocument/2006/relationships/hyperlink" Target="#'2018 Contents'!A1"/><Relationship Id="rId4" Type="http://schemas.openxmlformats.org/officeDocument/2006/relationships/chart" Target="../charts/chart111.xml"/></Relationships>
</file>

<file path=xl/drawings/_rels/drawing64.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hyperlink" Target="#'2018 Contents'!A1"/><Relationship Id="rId1" Type="http://schemas.openxmlformats.org/officeDocument/2006/relationships/chart" Target="../charts/chart112.xml"/></Relationships>
</file>

<file path=xl/drawings/_rels/drawing65.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hyperlink" Target="#'2018 Contents'!A1"/><Relationship Id="rId1" Type="http://schemas.openxmlformats.org/officeDocument/2006/relationships/chart" Target="../charts/chart113.xml"/></Relationships>
</file>

<file path=xl/drawings/_rels/drawing6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hyperlink" Target="#'2018 Contents'!A1"/><Relationship Id="rId1" Type="http://schemas.openxmlformats.org/officeDocument/2006/relationships/chart" Target="../charts/chart114.xml"/></Relationships>
</file>

<file path=xl/drawings/_rels/drawing67.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hyperlink" Target="#'2018 Contents'!A1"/><Relationship Id="rId1" Type="http://schemas.openxmlformats.org/officeDocument/2006/relationships/chart" Target="../charts/chart115.xml"/></Relationships>
</file>

<file path=xl/drawings/_rels/drawing68.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hyperlink" Target="#'2018 Contents'!A1"/><Relationship Id="rId1" Type="http://schemas.openxmlformats.org/officeDocument/2006/relationships/chart" Target="../charts/chart116.xml"/></Relationships>
</file>

<file path=xl/drawings/_rels/drawing69.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hyperlink" Target="#'2018 Contents'!A1"/><Relationship Id="rId1" Type="http://schemas.openxmlformats.org/officeDocument/2006/relationships/chart" Target="../charts/chart117.xm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18 Contents'!A1"/></Relationships>
</file>

<file path=xl/drawings/_rels/drawing71.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hyperlink" Target="#'2018 Contents'!A1"/><Relationship Id="rId1" Type="http://schemas.openxmlformats.org/officeDocument/2006/relationships/chart" Target="../charts/chart118.xml"/></Relationships>
</file>

<file path=xl/drawings/_rels/drawing73.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hyperlink" Target="#'2018 Contents'!A1"/><Relationship Id="rId1" Type="http://schemas.openxmlformats.org/officeDocument/2006/relationships/chart" Target="../charts/chart119.xml"/></Relationships>
</file>

<file path=xl/drawings/_rels/drawing75.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hyperlink" Target="#'2018 Contents'!A1"/><Relationship Id="rId1" Type="http://schemas.openxmlformats.org/officeDocument/2006/relationships/chart" Target="../charts/chart120.xml"/></Relationships>
</file>

<file path=xl/drawings/_rels/drawing77.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hyperlink" Target="#'2018 Contents'!A1"/><Relationship Id="rId1" Type="http://schemas.openxmlformats.org/officeDocument/2006/relationships/chart" Target="../charts/chart121.xml"/></Relationships>
</file>

<file path=xl/drawings/_rels/drawing79.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hyperlink" Target="#'2018 Contents'!A1"/><Relationship Id="rId1" Type="http://schemas.openxmlformats.org/officeDocument/2006/relationships/chart" Target="../charts/chart122.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3.png"/><Relationship Id="rId1" Type="http://schemas.openxmlformats.org/officeDocument/2006/relationships/hyperlink" Target="#'2018 Contents'!A1"/></Relationships>
</file>

<file path=xl/drawings/_rels/drawing81.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hyperlink" Target="#'2018 Contents'!A1"/><Relationship Id="rId1" Type="http://schemas.openxmlformats.org/officeDocument/2006/relationships/chart" Target="../charts/chart123.xml"/></Relationships>
</file>

<file path=xl/drawings/_rels/drawing82.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hyperlink" Target="#'2018 Contents'!A1"/><Relationship Id="rId1" Type="http://schemas.openxmlformats.org/officeDocument/2006/relationships/chart" Target="../charts/chart124.xml"/></Relationships>
</file>

<file path=xl/drawings/_rels/drawing83.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hyperlink" Target="#'2018 Contents'!A1"/></Relationships>
</file>

<file path=xl/drawings/_rels/drawing84.xml.rels><?xml version="1.0" encoding="UTF-8" standalone="yes"?>
<Relationships xmlns="http://schemas.openxmlformats.org/package/2006/relationships"><Relationship Id="rId3" Type="http://schemas.openxmlformats.org/officeDocument/2006/relationships/chart" Target="../charts/chart127.xml"/><Relationship Id="rId2" Type="http://schemas.openxmlformats.org/officeDocument/2006/relationships/chart" Target="../charts/chart126.xml"/><Relationship Id="rId1" Type="http://schemas.openxmlformats.org/officeDocument/2006/relationships/chart" Target="../charts/chart125.xml"/><Relationship Id="rId6" Type="http://schemas.openxmlformats.org/officeDocument/2006/relationships/image" Target="../media/image35.png"/><Relationship Id="rId5" Type="http://schemas.openxmlformats.org/officeDocument/2006/relationships/hyperlink" Target="#'2018 Contents'!A1"/><Relationship Id="rId4" Type="http://schemas.openxmlformats.org/officeDocument/2006/relationships/chart" Target="../charts/chart128.xml"/></Relationships>
</file>

<file path=xl/drawings/_rels/drawing85.xml.rels><?xml version="1.0" encoding="UTF-8" standalone="yes"?>
<Relationships xmlns="http://schemas.openxmlformats.org/package/2006/relationships"><Relationship Id="rId3" Type="http://schemas.openxmlformats.org/officeDocument/2006/relationships/chart" Target="../charts/chart131.xml"/><Relationship Id="rId2" Type="http://schemas.openxmlformats.org/officeDocument/2006/relationships/chart" Target="../charts/chart130.xml"/><Relationship Id="rId1" Type="http://schemas.openxmlformats.org/officeDocument/2006/relationships/chart" Target="../charts/chart129.xml"/><Relationship Id="rId6" Type="http://schemas.openxmlformats.org/officeDocument/2006/relationships/image" Target="../media/image35.png"/><Relationship Id="rId5" Type="http://schemas.openxmlformats.org/officeDocument/2006/relationships/hyperlink" Target="#'2018 Contents'!A1"/><Relationship Id="rId4" Type="http://schemas.openxmlformats.org/officeDocument/2006/relationships/chart" Target="../charts/chart132.xml"/></Relationships>
</file>

<file path=xl/drawings/_rels/drawing86.xml.rels><?xml version="1.0" encoding="UTF-8" standalone="yes"?>
<Relationships xmlns="http://schemas.openxmlformats.org/package/2006/relationships"><Relationship Id="rId3" Type="http://schemas.openxmlformats.org/officeDocument/2006/relationships/image" Target="../media/image40.png"/><Relationship Id="rId2" Type="http://schemas.openxmlformats.org/officeDocument/2006/relationships/hyperlink" Target="#'2018 Contents'!A1"/><Relationship Id="rId1" Type="http://schemas.openxmlformats.org/officeDocument/2006/relationships/chart" Target="../charts/chart133.xml"/></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2018 Contents'!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14009</xdr:rowOff>
    </xdr:from>
    <xdr:to>
      <xdr:col>0</xdr:col>
      <xdr:colOff>484583</xdr:colOff>
      <xdr:row>4</xdr:row>
      <xdr:rowOff>101009</xdr:rowOff>
    </xdr:to>
    <xdr:pic>
      <xdr:nvPicPr>
        <xdr:cNvPr id="2" name="Picture 1"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29480"/>
          <a:ext cx="484583"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6</xdr:row>
      <xdr:rowOff>1120</xdr:rowOff>
    </xdr:from>
    <xdr:to>
      <xdr:col>11</xdr:col>
      <xdr:colOff>238853</xdr:colOff>
      <xdr:row>28</xdr:row>
      <xdr:rowOff>520</xdr:rowOff>
    </xdr:to>
    <xdr:graphicFrame macro="">
      <xdr:nvGraphicFramePr>
        <xdr:cNvPr id="4" name="Chart 3">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473118</xdr:colOff>
      <xdr:row>4</xdr:row>
      <xdr:rowOff>87000</xdr:rowOff>
    </xdr:to>
    <xdr:pic macro="[0]!Home">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0A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7311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6</xdr:row>
      <xdr:rowOff>1679</xdr:rowOff>
    </xdr:from>
    <xdr:to>
      <xdr:col>9</xdr:col>
      <xdr:colOff>900000</xdr:colOff>
      <xdr:row>28</xdr:row>
      <xdr:rowOff>1079</xdr:rowOff>
    </xdr:to>
    <xdr:graphicFrame macro="">
      <xdr:nvGraphicFramePr>
        <xdr:cNvPr id="2" name="Chart 1">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xdr:rowOff>
    </xdr:from>
    <xdr:to>
      <xdr:col>0</xdr:col>
      <xdr:colOff>475935</xdr:colOff>
      <xdr:row>4</xdr:row>
      <xdr:rowOff>86999</xdr:rowOff>
    </xdr:to>
    <xdr:pic macro="[0]!Home">
      <xdr:nvPicPr>
        <xdr:cNvPr id="12" name="Picture 11"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0B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0"/>
          <a:ext cx="47593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23</xdr:col>
      <xdr:colOff>179295</xdr:colOff>
      <xdr:row>34</xdr:row>
      <xdr:rowOff>33618</xdr:rowOff>
    </xdr:from>
    <xdr:ext cx="184731" cy="264560"/>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4743020" y="69868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0</xdr:col>
      <xdr:colOff>0</xdr:colOff>
      <xdr:row>6</xdr:row>
      <xdr:rowOff>12772</xdr:rowOff>
    </xdr:from>
    <xdr:to>
      <xdr:col>10</xdr:col>
      <xdr:colOff>446893</xdr:colOff>
      <xdr:row>27</xdr:row>
      <xdr:rowOff>188272</xdr:rowOff>
    </xdr:to>
    <xdr:graphicFrame macro="">
      <xdr:nvGraphicFramePr>
        <xdr:cNvPr id="3" name="Chart 2">
          <a:extLst>
            <a:ext uri="{FF2B5EF4-FFF2-40B4-BE49-F238E27FC236}">
              <a16:creationId xmlns:a16="http://schemas.microsoft.com/office/drawing/2014/main" xmlns=""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22410</xdr:colOff>
      <xdr:row>6</xdr:row>
      <xdr:rowOff>23978</xdr:rowOff>
    </xdr:from>
    <xdr:to>
      <xdr:col>21</xdr:col>
      <xdr:colOff>482910</xdr:colOff>
      <xdr:row>28</xdr:row>
      <xdr:rowOff>8978</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11204</xdr:colOff>
      <xdr:row>31</xdr:row>
      <xdr:rowOff>33617</xdr:rowOff>
    </xdr:from>
    <xdr:to>
      <xdr:col>21</xdr:col>
      <xdr:colOff>471704</xdr:colOff>
      <xdr:row>53</xdr:row>
      <xdr:rowOff>18617</xdr:rowOff>
    </xdr:to>
    <xdr:graphicFrame macro="">
      <xdr:nvGraphicFramePr>
        <xdr:cNvPr id="5" name="Chart 4">
          <a:extLst>
            <a:ext uri="{FF2B5EF4-FFF2-40B4-BE49-F238E27FC236}">
              <a16:creationId xmlns:a16="http://schemas.microsoft.com/office/drawing/2014/main" xmlns=""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1</xdr:rowOff>
    </xdr:from>
    <xdr:to>
      <xdr:col>10</xdr:col>
      <xdr:colOff>446893</xdr:colOff>
      <xdr:row>52</xdr:row>
      <xdr:rowOff>175501</xdr:rowOff>
    </xdr:to>
    <xdr:graphicFrame macro="">
      <xdr:nvGraphicFramePr>
        <xdr:cNvPr id="6" name="Chart 5">
          <a:extLst>
            <a:ext uri="{FF2B5EF4-FFF2-40B4-BE49-F238E27FC236}">
              <a16:creationId xmlns:a16="http://schemas.microsoft.com/office/drawing/2014/main" xmlns=""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190498</xdr:rowOff>
    </xdr:from>
    <xdr:to>
      <xdr:col>0</xdr:col>
      <xdr:colOff>481822</xdr:colOff>
      <xdr:row>4</xdr:row>
      <xdr:rowOff>86998</xdr:rowOff>
    </xdr:to>
    <xdr:pic>
      <xdr:nvPicPr>
        <xdr:cNvPr id="7" name="Picture 6"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0C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15469"/>
          <a:ext cx="48182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23</xdr:col>
      <xdr:colOff>179295</xdr:colOff>
      <xdr:row>42</xdr:row>
      <xdr:rowOff>33618</xdr:rowOff>
    </xdr:from>
    <xdr:ext cx="184731" cy="264560"/>
    <xdr:sp macro="" textlink="">
      <xdr:nvSpPr>
        <xdr:cNvPr id="10" name="TextBox 9">
          <a:extLst>
            <a:ext uri="{FF2B5EF4-FFF2-40B4-BE49-F238E27FC236}">
              <a16:creationId xmlns:a16="http://schemas.microsoft.com/office/drawing/2014/main" xmlns="" id="{00000000-0008-0000-0D00-00000A000000}"/>
            </a:ext>
          </a:extLst>
        </xdr:cNvPr>
        <xdr:cNvSpPr txBox="1"/>
      </xdr:nvSpPr>
      <xdr:spPr>
        <a:xfrm>
          <a:off x="910815" y="608389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0</xdr:col>
      <xdr:colOff>0</xdr:colOff>
      <xdr:row>6</xdr:row>
      <xdr:rowOff>11972</xdr:rowOff>
    </xdr:from>
    <xdr:to>
      <xdr:col>10</xdr:col>
      <xdr:colOff>446893</xdr:colOff>
      <xdr:row>27</xdr:row>
      <xdr:rowOff>187472</xdr:rowOff>
    </xdr:to>
    <xdr:graphicFrame macro="">
      <xdr:nvGraphicFramePr>
        <xdr:cNvPr id="17" name="Chart 16">
          <a:extLst>
            <a:ext uri="{FF2B5EF4-FFF2-40B4-BE49-F238E27FC236}">
              <a16:creationId xmlns:a16="http://schemas.microsoft.com/office/drawing/2014/main" xmlns="" id="{00000000-0008-0000-0D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48024</xdr:colOff>
      <xdr:row>6</xdr:row>
      <xdr:rowOff>25578</xdr:rowOff>
    </xdr:from>
    <xdr:to>
      <xdr:col>21</xdr:col>
      <xdr:colOff>508524</xdr:colOff>
      <xdr:row>28</xdr:row>
      <xdr:rowOff>10578</xdr:rowOff>
    </xdr:to>
    <xdr:graphicFrame macro="">
      <xdr:nvGraphicFramePr>
        <xdr:cNvPr id="9" name="Chart 8">
          <a:extLst>
            <a:ext uri="{FF2B5EF4-FFF2-40B4-BE49-F238E27FC236}">
              <a16:creationId xmlns:a16="http://schemas.microsoft.com/office/drawing/2014/main" xmlns="" id="{00000000-0008-0000-0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56831</xdr:colOff>
      <xdr:row>31</xdr:row>
      <xdr:rowOff>72804</xdr:rowOff>
    </xdr:from>
    <xdr:to>
      <xdr:col>21</xdr:col>
      <xdr:colOff>517331</xdr:colOff>
      <xdr:row>53</xdr:row>
      <xdr:rowOff>57804</xdr:rowOff>
    </xdr:to>
    <xdr:graphicFrame macro="">
      <xdr:nvGraphicFramePr>
        <xdr:cNvPr id="11" name="Chart 10">
          <a:extLst>
            <a:ext uri="{FF2B5EF4-FFF2-40B4-BE49-F238E27FC236}">
              <a16:creationId xmlns:a16="http://schemas.microsoft.com/office/drawing/2014/main" xmlns="" id="{00000000-0008-0000-0D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18374</xdr:rowOff>
    </xdr:from>
    <xdr:to>
      <xdr:col>10</xdr:col>
      <xdr:colOff>446893</xdr:colOff>
      <xdr:row>53</xdr:row>
      <xdr:rowOff>3374</xdr:rowOff>
    </xdr:to>
    <xdr:graphicFrame macro="">
      <xdr:nvGraphicFramePr>
        <xdr:cNvPr id="13" name="Chart 12">
          <a:extLst>
            <a:ext uri="{FF2B5EF4-FFF2-40B4-BE49-F238E27FC236}">
              <a16:creationId xmlns:a16="http://schemas.microsoft.com/office/drawing/2014/main" xmlns="" id="{00000000-0008-0000-0D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0</xdr:rowOff>
    </xdr:from>
    <xdr:to>
      <xdr:col>0</xdr:col>
      <xdr:colOff>481822</xdr:colOff>
      <xdr:row>4</xdr:row>
      <xdr:rowOff>87000</xdr:rowOff>
    </xdr:to>
    <xdr:pic>
      <xdr:nvPicPr>
        <xdr:cNvPr id="8" name="Picture 7"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0D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15471"/>
          <a:ext cx="48182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481822</xdr:colOff>
      <xdr:row>4</xdr:row>
      <xdr:rowOff>83638</xdr:rowOff>
    </xdr:to>
    <xdr:pic>
      <xdr:nvPicPr>
        <xdr:cNvPr id="2" name="Picture 1"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0E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4350"/>
          <a:ext cx="481822" cy="46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11206</xdr:rowOff>
    </xdr:from>
    <xdr:to>
      <xdr:col>11</xdr:col>
      <xdr:colOff>238853</xdr:colOff>
      <xdr:row>27</xdr:row>
      <xdr:rowOff>10606</xdr:rowOff>
    </xdr:to>
    <xdr:graphicFrame macro="">
      <xdr:nvGraphicFramePr>
        <xdr:cNvPr id="3" name="Chart 2">
          <a:extLst>
            <a:ext uri="{FF2B5EF4-FFF2-40B4-BE49-F238E27FC236}">
              <a16:creationId xmlns:a16="http://schemas.microsoft.com/office/drawing/2014/main" xmlns=""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0</xdr:rowOff>
    </xdr:from>
    <xdr:to>
      <xdr:col>11</xdr:col>
      <xdr:colOff>238853</xdr:colOff>
      <xdr:row>51</xdr:row>
      <xdr:rowOff>189900</xdr:rowOff>
    </xdr:to>
    <xdr:graphicFrame macro="">
      <xdr:nvGraphicFramePr>
        <xdr:cNvPr id="4" name="Chart 3">
          <a:extLst>
            <a:ext uri="{FF2B5EF4-FFF2-40B4-BE49-F238E27FC236}">
              <a16:creationId xmlns:a16="http://schemas.microsoft.com/office/drawing/2014/main" xmlns="" id="{00000000-0008-0000-0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481822</xdr:colOff>
      <xdr:row>4</xdr:row>
      <xdr:rowOff>83638</xdr:rowOff>
    </xdr:to>
    <xdr:pic>
      <xdr:nvPicPr>
        <xdr:cNvPr id="3" name="Picture 2"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0F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81822" cy="46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481822</xdr:colOff>
      <xdr:row>4</xdr:row>
      <xdr:rowOff>83638</xdr:rowOff>
    </xdr:to>
    <xdr:pic>
      <xdr:nvPicPr>
        <xdr:cNvPr id="4" name="Picture 3"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10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81822" cy="46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0</xdr:rowOff>
    </xdr:from>
    <xdr:to>
      <xdr:col>12</xdr:col>
      <xdr:colOff>541412</xdr:colOff>
      <xdr:row>27</xdr:row>
      <xdr:rowOff>189900</xdr:rowOff>
    </xdr:to>
    <xdr:graphicFrame macro="">
      <xdr:nvGraphicFramePr>
        <xdr:cNvPr id="5" name="Chart 4">
          <a:extLst>
            <a:ext uri="{FF2B5EF4-FFF2-40B4-BE49-F238E27FC236}">
              <a16:creationId xmlns:a16="http://schemas.microsoft.com/office/drawing/2014/main" xmlns=""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176894</xdr:rowOff>
    </xdr:from>
    <xdr:to>
      <xdr:col>12</xdr:col>
      <xdr:colOff>541412</xdr:colOff>
      <xdr:row>27</xdr:row>
      <xdr:rowOff>176294</xdr:rowOff>
    </xdr:to>
    <xdr:graphicFrame macro="">
      <xdr:nvGraphicFramePr>
        <xdr:cNvPr id="2" name="Chart 1">
          <a:extLst>
            <a:ext uri="{FF2B5EF4-FFF2-40B4-BE49-F238E27FC236}">
              <a16:creationId xmlns:a16="http://schemas.microsoft.com/office/drawing/2014/main" xmlns=""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481822</xdr:colOff>
      <xdr:row>4</xdr:row>
      <xdr:rowOff>83638</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7071"/>
          <a:ext cx="481822" cy="46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6</xdr:row>
      <xdr:rowOff>22411</xdr:rowOff>
    </xdr:from>
    <xdr:to>
      <xdr:col>12</xdr:col>
      <xdr:colOff>541412</xdr:colOff>
      <xdr:row>28</xdr:row>
      <xdr:rowOff>21811</xdr:rowOff>
    </xdr:to>
    <xdr:graphicFrame macro="">
      <xdr:nvGraphicFramePr>
        <xdr:cNvPr id="2" name="Chart 1">
          <a:extLst>
            <a:ext uri="{FF2B5EF4-FFF2-40B4-BE49-F238E27FC236}">
              <a16:creationId xmlns:a16="http://schemas.microsoft.com/office/drawing/2014/main" xmlns=""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481822</xdr:colOff>
      <xdr:row>4</xdr:row>
      <xdr:rowOff>83638</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7071"/>
          <a:ext cx="481822" cy="46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6</xdr:row>
      <xdr:rowOff>0</xdr:rowOff>
    </xdr:from>
    <xdr:to>
      <xdr:col>13</xdr:col>
      <xdr:colOff>56357</xdr:colOff>
      <xdr:row>27</xdr:row>
      <xdr:rowOff>189900</xdr:rowOff>
    </xdr:to>
    <xdr:graphicFrame macro="">
      <xdr:nvGraphicFramePr>
        <xdr:cNvPr id="2" name="Chart 1">
          <a:extLst>
            <a:ext uri="{FF2B5EF4-FFF2-40B4-BE49-F238E27FC236}">
              <a16:creationId xmlns:a16="http://schemas.microsoft.com/office/drawing/2014/main" xmlns=""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481822</xdr:colOff>
      <xdr:row>4</xdr:row>
      <xdr:rowOff>83638</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7071"/>
          <a:ext cx="481822" cy="4646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xdr:colOff>
      <xdr:row>2</xdr:row>
      <xdr:rowOff>0</xdr:rowOff>
    </xdr:from>
    <xdr:to>
      <xdr:col>0</xdr:col>
      <xdr:colOff>480470</xdr:colOff>
      <xdr:row>4</xdr:row>
      <xdr:rowOff>87000</xdr:rowOff>
    </xdr:to>
    <xdr:pic>
      <xdr:nvPicPr>
        <xdr:cNvPr id="6" name="Picture 5"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 y="515471"/>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xdr:row>
      <xdr:rowOff>182493</xdr:rowOff>
    </xdr:from>
    <xdr:to>
      <xdr:col>9</xdr:col>
      <xdr:colOff>698294</xdr:colOff>
      <xdr:row>27</xdr:row>
      <xdr:rowOff>181893</xdr:rowOff>
    </xdr:to>
    <xdr:graphicFrame macro="">
      <xdr:nvGraphicFramePr>
        <xdr:cNvPr id="3" name="Chart 2">
          <a:extLst>
            <a:ext uri="{FF2B5EF4-FFF2-40B4-BE49-F238E27FC236}">
              <a16:creationId xmlns:a16="http://schemas.microsoft.com/office/drawing/2014/main" xmlns=""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485308</xdr:colOff>
      <xdr:row>4</xdr:row>
      <xdr:rowOff>87000</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8530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5</xdr:row>
      <xdr:rowOff>179294</xdr:rowOff>
    </xdr:from>
    <xdr:to>
      <xdr:col>12</xdr:col>
      <xdr:colOff>1929</xdr:colOff>
      <xdr:row>27</xdr:row>
      <xdr:rowOff>178694</xdr:rowOff>
    </xdr:to>
    <xdr:graphicFrame macro="">
      <xdr:nvGraphicFramePr>
        <xdr:cNvPr id="2" name="Chart 1">
          <a:extLst>
            <a:ext uri="{FF2B5EF4-FFF2-40B4-BE49-F238E27FC236}">
              <a16:creationId xmlns:a16="http://schemas.microsoft.com/office/drawing/2014/main" xmlns=""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11206</xdr:rowOff>
    </xdr:from>
    <xdr:to>
      <xdr:col>1</xdr:col>
      <xdr:colOff>200320</xdr:colOff>
      <xdr:row>4</xdr:row>
      <xdr:rowOff>98206</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6677"/>
          <a:ext cx="48046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168088</xdr:colOff>
      <xdr:row>5</xdr:row>
      <xdr:rowOff>180894</xdr:rowOff>
    </xdr:from>
    <xdr:to>
      <xdr:col>10</xdr:col>
      <xdr:colOff>1027267</xdr:colOff>
      <xdr:row>27</xdr:row>
      <xdr:rowOff>180894</xdr:rowOff>
    </xdr:to>
    <xdr:graphicFrame macro="">
      <xdr:nvGraphicFramePr>
        <xdr:cNvPr id="2" name="Chart 1">
          <a:extLst>
            <a:ext uri="{FF2B5EF4-FFF2-40B4-BE49-F238E27FC236}">
              <a16:creationId xmlns:a16="http://schemas.microsoft.com/office/drawing/2014/main" xmlns=""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15206</xdr:rowOff>
    </xdr:from>
    <xdr:to>
      <xdr:col>1</xdr:col>
      <xdr:colOff>195958</xdr:colOff>
      <xdr:row>4</xdr:row>
      <xdr:rowOff>102206</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6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9556"/>
          <a:ext cx="472183"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6</xdr:row>
      <xdr:rowOff>22412</xdr:rowOff>
    </xdr:from>
    <xdr:to>
      <xdr:col>10</xdr:col>
      <xdr:colOff>1426676</xdr:colOff>
      <xdr:row>28</xdr:row>
      <xdr:rowOff>21812</xdr:rowOff>
    </xdr:to>
    <xdr:graphicFrame macro="">
      <xdr:nvGraphicFramePr>
        <xdr:cNvPr id="2" name="Chart 1">
          <a:extLst>
            <a:ext uri="{FF2B5EF4-FFF2-40B4-BE49-F238E27FC236}">
              <a16:creationId xmlns:a16="http://schemas.microsoft.com/office/drawing/2014/main" xmlns=""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27214</xdr:rowOff>
    </xdr:from>
    <xdr:to>
      <xdr:col>1</xdr:col>
      <xdr:colOff>205820</xdr:colOff>
      <xdr:row>4</xdr:row>
      <xdr:rowOff>114214</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7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42685"/>
          <a:ext cx="48596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31</xdr:row>
      <xdr:rowOff>31808</xdr:rowOff>
    </xdr:from>
    <xdr:to>
      <xdr:col>10</xdr:col>
      <xdr:colOff>832765</xdr:colOff>
      <xdr:row>53</xdr:row>
      <xdr:rowOff>31808</xdr:rowOff>
    </xdr:to>
    <xdr:graphicFrame macro="">
      <xdr:nvGraphicFramePr>
        <xdr:cNvPr id="2" name="Chart 1">
          <a:extLst>
            <a:ext uri="{FF2B5EF4-FFF2-40B4-BE49-F238E27FC236}">
              <a16:creationId xmlns:a16="http://schemas.microsoft.com/office/drawing/2014/main" xmlns=""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12006</xdr:rowOff>
    </xdr:from>
    <xdr:to>
      <xdr:col>1</xdr:col>
      <xdr:colOff>198070</xdr:colOff>
      <xdr:row>4</xdr:row>
      <xdr:rowOff>99006</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7477"/>
          <a:ext cx="47821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56</xdr:row>
      <xdr:rowOff>22412</xdr:rowOff>
    </xdr:from>
    <xdr:to>
      <xdr:col>10</xdr:col>
      <xdr:colOff>832765</xdr:colOff>
      <xdr:row>78</xdr:row>
      <xdr:rowOff>22412</xdr:rowOff>
    </xdr:to>
    <xdr:graphicFrame macro="">
      <xdr:nvGraphicFramePr>
        <xdr:cNvPr id="5" name="Chart 4">
          <a:extLst>
            <a:ext uri="{FF2B5EF4-FFF2-40B4-BE49-F238E27FC236}">
              <a16:creationId xmlns:a16="http://schemas.microsoft.com/office/drawing/2014/main" xmlns="" id="{00000000-0008-0000-1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81</xdr:row>
      <xdr:rowOff>49627</xdr:rowOff>
    </xdr:from>
    <xdr:to>
      <xdr:col>10</xdr:col>
      <xdr:colOff>832765</xdr:colOff>
      <xdr:row>103</xdr:row>
      <xdr:rowOff>49627</xdr:rowOff>
    </xdr:to>
    <xdr:graphicFrame macro="">
      <xdr:nvGraphicFramePr>
        <xdr:cNvPr id="6" name="Chart 5">
          <a:extLst>
            <a:ext uri="{FF2B5EF4-FFF2-40B4-BE49-F238E27FC236}">
              <a16:creationId xmlns:a16="http://schemas.microsoft.com/office/drawing/2014/main" xmlns="" id="{00000000-0008-0000-1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xdr:row>
      <xdr:rowOff>187445</xdr:rowOff>
    </xdr:from>
    <xdr:to>
      <xdr:col>10</xdr:col>
      <xdr:colOff>832765</xdr:colOff>
      <xdr:row>27</xdr:row>
      <xdr:rowOff>187445</xdr:rowOff>
    </xdr:to>
    <xdr:graphicFrame macro="">
      <xdr:nvGraphicFramePr>
        <xdr:cNvPr id="7" name="Chart 6">
          <a:extLst>
            <a:ext uri="{FF2B5EF4-FFF2-40B4-BE49-F238E27FC236}">
              <a16:creationId xmlns:a16="http://schemas.microsoft.com/office/drawing/2014/main" xmlns="" id="{00000000-0008-0000-1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0</xdr:colOff>
      <xdr:row>6</xdr:row>
      <xdr:rowOff>24010</xdr:rowOff>
    </xdr:from>
    <xdr:to>
      <xdr:col>10</xdr:col>
      <xdr:colOff>1325824</xdr:colOff>
      <xdr:row>28</xdr:row>
      <xdr:rowOff>23410</xdr:rowOff>
    </xdr:to>
    <xdr:graphicFrame macro="">
      <xdr:nvGraphicFramePr>
        <xdr:cNvPr id="2" name="Chart 1">
          <a:extLst>
            <a:ext uri="{FF2B5EF4-FFF2-40B4-BE49-F238E27FC236}">
              <a16:creationId xmlns:a16="http://schemas.microsoft.com/office/drawing/2014/main" xmlns=""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20811</xdr:rowOff>
    </xdr:from>
    <xdr:to>
      <xdr:col>1</xdr:col>
      <xdr:colOff>200321</xdr:colOff>
      <xdr:row>4</xdr:row>
      <xdr:rowOff>107811</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6282"/>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833717</xdr:colOff>
      <xdr:row>28</xdr:row>
      <xdr:rowOff>0</xdr:rowOff>
    </xdr:to>
    <xdr:graphicFrame macro="">
      <xdr:nvGraphicFramePr>
        <xdr:cNvPr id="2" name="Chart 1">
          <a:extLst>
            <a:ext uri="{FF2B5EF4-FFF2-40B4-BE49-F238E27FC236}">
              <a16:creationId xmlns:a16="http://schemas.microsoft.com/office/drawing/2014/main" xmlns=""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xdr:rowOff>
    </xdr:from>
    <xdr:to>
      <xdr:col>1</xdr:col>
      <xdr:colOff>203015</xdr:colOff>
      <xdr:row>4</xdr:row>
      <xdr:rowOff>86999</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0"/>
          <a:ext cx="48316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6</xdr:row>
      <xdr:rowOff>1974</xdr:rowOff>
    </xdr:from>
    <xdr:to>
      <xdr:col>10</xdr:col>
      <xdr:colOff>3529</xdr:colOff>
      <xdr:row>28</xdr:row>
      <xdr:rowOff>1374</xdr:rowOff>
    </xdr:to>
    <xdr:graphicFrame macro="">
      <xdr:nvGraphicFramePr>
        <xdr:cNvPr id="6" name="Chart 5">
          <a:extLst>
            <a:ext uri="{FF2B5EF4-FFF2-40B4-BE49-F238E27FC236}">
              <a16:creationId xmlns:a16="http://schemas.microsoft.com/office/drawing/2014/main" xmlns="" id="{00000000-0008-0000-1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190498</xdr:rowOff>
    </xdr:from>
    <xdr:to>
      <xdr:col>0</xdr:col>
      <xdr:colOff>476475</xdr:colOff>
      <xdr:row>4</xdr:row>
      <xdr:rowOff>86998</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69"/>
          <a:ext cx="47647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33</xdr:row>
      <xdr:rowOff>0</xdr:rowOff>
    </xdr:from>
    <xdr:to>
      <xdr:col>10</xdr:col>
      <xdr:colOff>3529</xdr:colOff>
      <xdr:row>54</xdr:row>
      <xdr:rowOff>189900</xdr:rowOff>
    </xdr:to>
    <xdr:graphicFrame macro="">
      <xdr:nvGraphicFramePr>
        <xdr:cNvPr id="8" name="Chart 7">
          <a:extLst>
            <a:ext uri="{FF2B5EF4-FFF2-40B4-BE49-F238E27FC236}">
              <a16:creationId xmlns:a16="http://schemas.microsoft.com/office/drawing/2014/main" xmlns="" id="{00000000-0008-0000-1B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5</xdr:row>
      <xdr:rowOff>47322</xdr:rowOff>
    </xdr:from>
    <xdr:to>
      <xdr:col>12</xdr:col>
      <xdr:colOff>418147</xdr:colOff>
      <xdr:row>27</xdr:row>
      <xdr:rowOff>46722</xdr:rowOff>
    </xdr:to>
    <xdr:graphicFrame macro="">
      <xdr:nvGraphicFramePr>
        <xdr:cNvPr id="2" name="Chart 1">
          <a:extLst>
            <a:ext uri="{FF2B5EF4-FFF2-40B4-BE49-F238E27FC236}">
              <a16:creationId xmlns:a16="http://schemas.microsoft.com/office/drawing/2014/main" xmlns=""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31</xdr:row>
      <xdr:rowOff>161709</xdr:rowOff>
    </xdr:from>
    <xdr:to>
      <xdr:col>12</xdr:col>
      <xdr:colOff>418147</xdr:colOff>
      <xdr:row>53</xdr:row>
      <xdr:rowOff>161109</xdr:rowOff>
    </xdr:to>
    <xdr:graphicFrame macro="">
      <xdr:nvGraphicFramePr>
        <xdr:cNvPr id="3" name="Chart 2">
          <a:extLst>
            <a:ext uri="{FF2B5EF4-FFF2-40B4-BE49-F238E27FC236}">
              <a16:creationId xmlns:a16="http://schemas.microsoft.com/office/drawing/2014/main" xmlns="" id="{00000000-0008-0000-1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9823</xdr:colOff>
      <xdr:row>2</xdr:row>
      <xdr:rowOff>10696</xdr:rowOff>
    </xdr:from>
    <xdr:to>
      <xdr:col>0</xdr:col>
      <xdr:colOff>475440</xdr:colOff>
      <xdr:row>4</xdr:row>
      <xdr:rowOff>97696</xdr:rowOff>
    </xdr:to>
    <xdr:pic>
      <xdr:nvPicPr>
        <xdr:cNvPr id="6" name="Picture 5" descr="C:\Users\Phil.Clough1\AppData\Local\Microsoft\Windows\Temporary Internet Files\Content.IE5\PMMR5K9K\home_page[1].png">
          <a:hlinkClick xmlns:r="http://schemas.openxmlformats.org/officeDocument/2006/relationships" r:id="rId3"/>
          <a:extLst>
            <a:ext uri="{FF2B5EF4-FFF2-40B4-BE49-F238E27FC236}">
              <a16:creationId xmlns:a16="http://schemas.microsoft.com/office/drawing/2014/main" xmlns="" id="{00000000-0008-0000-1C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823" y="526167"/>
          <a:ext cx="46561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6</xdr:row>
      <xdr:rowOff>2600</xdr:rowOff>
    </xdr:from>
    <xdr:to>
      <xdr:col>12</xdr:col>
      <xdr:colOff>418147</xdr:colOff>
      <xdr:row>29</xdr:row>
      <xdr:rowOff>69235</xdr:rowOff>
    </xdr:to>
    <xdr:graphicFrame macro="">
      <xdr:nvGraphicFramePr>
        <xdr:cNvPr id="2" name="Chart 1">
          <a:extLst>
            <a:ext uri="{FF2B5EF4-FFF2-40B4-BE49-F238E27FC236}">
              <a16:creationId xmlns:a16="http://schemas.microsoft.com/office/drawing/2014/main" xmlns=""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168088</xdr:rowOff>
    </xdr:from>
    <xdr:to>
      <xdr:col>0</xdr:col>
      <xdr:colOff>467963</xdr:colOff>
      <xdr:row>4</xdr:row>
      <xdr:rowOff>64588</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1D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69794"/>
          <a:ext cx="467963"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33618</xdr:colOff>
      <xdr:row>6</xdr:row>
      <xdr:rowOff>2</xdr:rowOff>
    </xdr:from>
    <xdr:to>
      <xdr:col>10</xdr:col>
      <xdr:colOff>395736</xdr:colOff>
      <xdr:row>27</xdr:row>
      <xdr:rowOff>189902</xdr:rowOff>
    </xdr:to>
    <xdr:graphicFrame macro="">
      <xdr:nvGraphicFramePr>
        <xdr:cNvPr id="2" name="Chart 1">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xdr:colOff>
      <xdr:row>1</xdr:row>
      <xdr:rowOff>179294</xdr:rowOff>
    </xdr:from>
    <xdr:to>
      <xdr:col>0</xdr:col>
      <xdr:colOff>480470</xdr:colOff>
      <xdr:row>4</xdr:row>
      <xdr:rowOff>75794</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03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 y="504265"/>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6</xdr:row>
      <xdr:rowOff>21331</xdr:rowOff>
    </xdr:from>
    <xdr:to>
      <xdr:col>11</xdr:col>
      <xdr:colOff>418147</xdr:colOff>
      <xdr:row>28</xdr:row>
      <xdr:rowOff>20731</xdr:rowOff>
    </xdr:to>
    <xdr:graphicFrame macro="">
      <xdr:nvGraphicFramePr>
        <xdr:cNvPr id="2" name="Chart 1">
          <a:extLst>
            <a:ext uri="{FF2B5EF4-FFF2-40B4-BE49-F238E27FC236}">
              <a16:creationId xmlns:a16="http://schemas.microsoft.com/office/drawing/2014/main" xmlns=""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32</xdr:row>
      <xdr:rowOff>12806</xdr:rowOff>
    </xdr:from>
    <xdr:to>
      <xdr:col>11</xdr:col>
      <xdr:colOff>418147</xdr:colOff>
      <xdr:row>54</xdr:row>
      <xdr:rowOff>12206</xdr:rowOff>
    </xdr:to>
    <xdr:graphicFrame macro="">
      <xdr:nvGraphicFramePr>
        <xdr:cNvPr id="3" name="Chart 2">
          <a:extLst>
            <a:ext uri="{FF2B5EF4-FFF2-40B4-BE49-F238E27FC236}">
              <a16:creationId xmlns:a16="http://schemas.microsoft.com/office/drawing/2014/main" xmlns="" id="{00000000-0008-0000-1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1</xdr:rowOff>
    </xdr:from>
    <xdr:to>
      <xdr:col>0</xdr:col>
      <xdr:colOff>476475</xdr:colOff>
      <xdr:row>4</xdr:row>
      <xdr:rowOff>77905</xdr:rowOff>
    </xdr:to>
    <xdr:pic>
      <xdr:nvPicPr>
        <xdr:cNvPr id="4" name="Picture 3" descr="C:\Users\Phil.Clough1\AppData\Local\Microsoft\Windows\Temporary Internet Files\Content.IE5\PMMR5K9K\home_page[1].png">
          <a:hlinkClick xmlns:r="http://schemas.openxmlformats.org/officeDocument/2006/relationships" r:id="rId3"/>
          <a:extLst>
            <a:ext uri="{FF2B5EF4-FFF2-40B4-BE49-F238E27FC236}">
              <a16:creationId xmlns:a16="http://schemas.microsoft.com/office/drawing/2014/main" xmlns="" id="{00000000-0008-0000-1E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92207"/>
          <a:ext cx="476475" cy="4589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11205</xdr:colOff>
      <xdr:row>6</xdr:row>
      <xdr:rowOff>1624</xdr:rowOff>
    </xdr:from>
    <xdr:to>
      <xdr:col>8</xdr:col>
      <xdr:colOff>735881</xdr:colOff>
      <xdr:row>28</xdr:row>
      <xdr:rowOff>1024</xdr:rowOff>
    </xdr:to>
    <xdr:graphicFrame macro="">
      <xdr:nvGraphicFramePr>
        <xdr:cNvPr id="5" name="Chart 4">
          <a:extLst>
            <a:ext uri="{FF2B5EF4-FFF2-40B4-BE49-F238E27FC236}">
              <a16:creationId xmlns:a16="http://schemas.microsoft.com/office/drawing/2014/main" xmlns="" id="{00000000-0008-0000-1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5042</xdr:colOff>
      <xdr:row>5</xdr:row>
      <xdr:rowOff>180918</xdr:rowOff>
    </xdr:from>
    <xdr:to>
      <xdr:col>17</xdr:col>
      <xdr:colOff>606454</xdr:colOff>
      <xdr:row>27</xdr:row>
      <xdr:rowOff>180318</xdr:rowOff>
    </xdr:to>
    <xdr:graphicFrame macro="">
      <xdr:nvGraphicFramePr>
        <xdr:cNvPr id="7" name="Chart 6">
          <a:extLst>
            <a:ext uri="{FF2B5EF4-FFF2-40B4-BE49-F238E27FC236}">
              <a16:creationId xmlns:a16="http://schemas.microsoft.com/office/drawing/2014/main" xmlns="" id="{00000000-0008-0000-1F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100853</xdr:colOff>
      <xdr:row>31</xdr:row>
      <xdr:rowOff>1624</xdr:rowOff>
    </xdr:from>
    <xdr:to>
      <xdr:col>17</xdr:col>
      <xdr:colOff>702265</xdr:colOff>
      <xdr:row>53</xdr:row>
      <xdr:rowOff>1024</xdr:rowOff>
    </xdr:to>
    <xdr:graphicFrame macro="">
      <xdr:nvGraphicFramePr>
        <xdr:cNvPr id="9" name="Chart 8">
          <a:extLst>
            <a:ext uri="{FF2B5EF4-FFF2-40B4-BE49-F238E27FC236}">
              <a16:creationId xmlns:a16="http://schemas.microsoft.com/office/drawing/2014/main" xmlns="" id="{00000000-0008-0000-1F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11206</xdr:colOff>
      <xdr:row>31</xdr:row>
      <xdr:rowOff>1624</xdr:rowOff>
    </xdr:from>
    <xdr:to>
      <xdr:col>8</xdr:col>
      <xdr:colOff>735882</xdr:colOff>
      <xdr:row>53</xdr:row>
      <xdr:rowOff>1024</xdr:rowOff>
    </xdr:to>
    <xdr:graphicFrame macro="">
      <xdr:nvGraphicFramePr>
        <xdr:cNvPr id="10" name="Chart 9">
          <a:extLst>
            <a:ext uri="{FF2B5EF4-FFF2-40B4-BE49-F238E27FC236}">
              <a16:creationId xmlns:a16="http://schemas.microsoft.com/office/drawing/2014/main" xmlns="" id="{00000000-0008-0000-1F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11204</xdr:rowOff>
    </xdr:from>
    <xdr:to>
      <xdr:col>0</xdr:col>
      <xdr:colOff>477584</xdr:colOff>
      <xdr:row>4</xdr:row>
      <xdr:rowOff>98204</xdr:rowOff>
    </xdr:to>
    <xdr:pic>
      <xdr:nvPicPr>
        <xdr:cNvPr id="6" name="Picture 5"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1F00-00000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26675"/>
          <a:ext cx="477584"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6</xdr:row>
      <xdr:rowOff>1</xdr:rowOff>
    </xdr:from>
    <xdr:to>
      <xdr:col>12</xdr:col>
      <xdr:colOff>138000</xdr:colOff>
      <xdr:row>27</xdr:row>
      <xdr:rowOff>189901</xdr:rowOff>
    </xdr:to>
    <xdr:graphicFrame macro="">
      <xdr:nvGraphicFramePr>
        <xdr:cNvPr id="3" name="Chart 2">
          <a:extLst>
            <a:ext uri="{FF2B5EF4-FFF2-40B4-BE49-F238E27FC236}">
              <a16:creationId xmlns:a16="http://schemas.microsoft.com/office/drawing/2014/main" xmlns=""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141655</xdr:colOff>
      <xdr:row>12</xdr:row>
      <xdr:rowOff>138258</xdr:rowOff>
    </xdr:from>
    <xdr:to>
      <xdr:col>6</xdr:col>
      <xdr:colOff>384234</xdr:colOff>
      <xdr:row>17</xdr:row>
      <xdr:rowOff>35471</xdr:rowOff>
    </xdr:to>
    <xdr:cxnSp macro="">
      <xdr:nvCxnSpPr>
        <xdr:cNvPr id="6" name="Straight Arrow Connector 5">
          <a:extLst>
            <a:ext uri="{FF2B5EF4-FFF2-40B4-BE49-F238E27FC236}">
              <a16:creationId xmlns:a16="http://schemas.microsoft.com/office/drawing/2014/main" xmlns="" id="{00000000-0008-0000-2000-000006000000}"/>
            </a:ext>
          </a:extLst>
        </xdr:cNvPr>
        <xdr:cNvCxnSpPr/>
      </xdr:nvCxnSpPr>
      <xdr:spPr>
        <a:xfrm flipH="1" flipV="1">
          <a:off x="3727537" y="2558729"/>
          <a:ext cx="242579" cy="849713"/>
        </a:xfrm>
        <a:prstGeom prst="straightConnector1">
          <a:avLst/>
        </a:prstGeom>
        <a:ln>
          <a:no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2</xdr:row>
      <xdr:rowOff>22412</xdr:rowOff>
    </xdr:from>
    <xdr:to>
      <xdr:col>1</xdr:col>
      <xdr:colOff>248160</xdr:colOff>
      <xdr:row>4</xdr:row>
      <xdr:rowOff>109412</xdr:rowOff>
    </xdr:to>
    <xdr:pic>
      <xdr:nvPicPr>
        <xdr:cNvPr id="7" name="Picture 6"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7883"/>
          <a:ext cx="47227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5</xdr:row>
      <xdr:rowOff>178654</xdr:rowOff>
    </xdr:from>
    <xdr:to>
      <xdr:col>10</xdr:col>
      <xdr:colOff>832765</xdr:colOff>
      <xdr:row>27</xdr:row>
      <xdr:rowOff>173212</xdr:rowOff>
    </xdr:to>
    <xdr:graphicFrame macro="">
      <xdr:nvGraphicFramePr>
        <xdr:cNvPr id="2" name="Chart 1">
          <a:extLst>
            <a:ext uri="{FF2B5EF4-FFF2-40B4-BE49-F238E27FC236}">
              <a16:creationId xmlns:a16="http://schemas.microsoft.com/office/drawing/2014/main" xmlns=""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33619</xdr:rowOff>
    </xdr:from>
    <xdr:to>
      <xdr:col>1</xdr:col>
      <xdr:colOff>193230</xdr:colOff>
      <xdr:row>4</xdr:row>
      <xdr:rowOff>120619</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49090"/>
          <a:ext cx="47337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35</xdr:row>
      <xdr:rowOff>0</xdr:rowOff>
    </xdr:from>
    <xdr:to>
      <xdr:col>8</xdr:col>
      <xdr:colOff>691059</xdr:colOff>
      <xdr:row>56</xdr:row>
      <xdr:rowOff>189900</xdr:rowOff>
    </xdr:to>
    <xdr:graphicFrame macro="">
      <xdr:nvGraphicFramePr>
        <xdr:cNvPr id="17" name="Chart 16">
          <a:extLst>
            <a:ext uri="{FF2B5EF4-FFF2-40B4-BE49-F238E27FC236}">
              <a16:creationId xmlns:a16="http://schemas.microsoft.com/office/drawing/2014/main" xmlns="" id="{00000000-0008-0000-2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54429</xdr:colOff>
      <xdr:row>6</xdr:row>
      <xdr:rowOff>95250</xdr:rowOff>
    </xdr:from>
    <xdr:to>
      <xdr:col>19</xdr:col>
      <xdr:colOff>196399</xdr:colOff>
      <xdr:row>28</xdr:row>
      <xdr:rowOff>94650</xdr:rowOff>
    </xdr:to>
    <xdr:graphicFrame macro="">
      <xdr:nvGraphicFramePr>
        <xdr:cNvPr id="18" name="Chart 17">
          <a:extLst>
            <a:ext uri="{FF2B5EF4-FFF2-40B4-BE49-F238E27FC236}">
              <a16:creationId xmlns:a16="http://schemas.microsoft.com/office/drawing/2014/main" xmlns="" id="{00000000-0008-0000-2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xdr:row>
      <xdr:rowOff>108857</xdr:rowOff>
    </xdr:from>
    <xdr:to>
      <xdr:col>8</xdr:col>
      <xdr:colOff>691059</xdr:colOff>
      <xdr:row>28</xdr:row>
      <xdr:rowOff>108257</xdr:rowOff>
    </xdr:to>
    <xdr:graphicFrame macro="">
      <xdr:nvGraphicFramePr>
        <xdr:cNvPr id="19" name="Chart 18">
          <a:extLst>
            <a:ext uri="{FF2B5EF4-FFF2-40B4-BE49-F238E27FC236}">
              <a16:creationId xmlns:a16="http://schemas.microsoft.com/office/drawing/2014/main" xmlns="" id="{00000000-0008-0000-2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786091</xdr:colOff>
      <xdr:row>35</xdr:row>
      <xdr:rowOff>-1</xdr:rowOff>
    </xdr:from>
    <xdr:to>
      <xdr:col>19</xdr:col>
      <xdr:colOff>132444</xdr:colOff>
      <xdr:row>56</xdr:row>
      <xdr:rowOff>189899</xdr:rowOff>
    </xdr:to>
    <xdr:graphicFrame macro="">
      <xdr:nvGraphicFramePr>
        <xdr:cNvPr id="20" name="Chart 19">
          <a:extLst>
            <a:ext uri="{FF2B5EF4-FFF2-40B4-BE49-F238E27FC236}">
              <a16:creationId xmlns:a16="http://schemas.microsoft.com/office/drawing/2014/main" xmlns="" id="{00000000-0008-0000-22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2323</xdr:rowOff>
    </xdr:from>
    <xdr:to>
      <xdr:col>0</xdr:col>
      <xdr:colOff>474359</xdr:colOff>
      <xdr:row>4</xdr:row>
      <xdr:rowOff>89323</xdr:rowOff>
    </xdr:to>
    <xdr:pic>
      <xdr:nvPicPr>
        <xdr:cNvPr id="7" name="Picture 6"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22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19394"/>
          <a:ext cx="474359"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c:userShapes xmlns:c="http://schemas.openxmlformats.org/drawingml/2006/chart">
  <cdr:relSizeAnchor xmlns:cdr="http://schemas.openxmlformats.org/drawingml/2006/chartDrawing">
    <cdr:from>
      <cdr:x>0.90026</cdr:x>
      <cdr:y>0.84935</cdr:y>
    </cdr:from>
    <cdr:to>
      <cdr:x>0.94991</cdr:x>
      <cdr:y>0.84935</cdr:y>
    </cdr:to>
    <cdr:grpSp>
      <cdr:nvGrpSpPr>
        <cdr:cNvPr id="40" name="Group 39">
          <a:extLst xmlns:a="http://schemas.openxmlformats.org/drawingml/2006/main">
            <a:ext uri="{FF2B5EF4-FFF2-40B4-BE49-F238E27FC236}">
              <a16:creationId xmlns:a16="http://schemas.microsoft.com/office/drawing/2014/main" xmlns="" id="{E144EDDB-9A12-4AAA-9803-45FB46C6D4A4}"/>
            </a:ext>
          </a:extLst>
        </cdr:cNvPr>
        <cdr:cNvGrpSpPr/>
      </cdr:nvGrpSpPr>
      <cdr:grpSpPr>
        <a:xfrm xmlns:a="http://schemas.openxmlformats.org/drawingml/2006/main" flipV="1">
          <a:off x="6352235" y="3559116"/>
          <a:ext cx="350330" cy="0"/>
          <a:chOff x="0" y="539112"/>
          <a:chExt cx="135779" cy="1"/>
        </a:xfrm>
      </cdr:grpSpPr>
      <cdr:cxnSp macro="">
        <cdr:nvCxnSpPr>
          <cdr:cNvPr id="50" name="Straight Connector 49">
            <a:extLst xmlns:a="http://schemas.openxmlformats.org/drawingml/2006/main">
              <a:ext uri="{FF2B5EF4-FFF2-40B4-BE49-F238E27FC236}">
                <a16:creationId xmlns:a16="http://schemas.microsoft.com/office/drawing/2014/main" xmlns="" id="{A5F425F5-07A0-4995-8921-15C41979B54F}"/>
              </a:ext>
            </a:extLst>
          </cdr:cNvPr>
          <cdr:cNvCxnSpPr/>
        </cdr:nvCxnSpPr>
        <cdr:spPr>
          <a:xfrm xmlns:a="http://schemas.openxmlformats.org/drawingml/2006/main" flipH="1">
            <a:off x="0" y="539112"/>
            <a:ext cx="135779" cy="1"/>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grpSp>
  </cdr:relSizeAnchor>
</c:userShapes>
</file>

<file path=xl/drawings/drawing36.xml><?xml version="1.0" encoding="utf-8"?>
<xdr:wsDr xmlns:xdr="http://schemas.openxmlformats.org/drawingml/2006/spreadsheetDrawing" xmlns:a="http://schemas.openxmlformats.org/drawingml/2006/main">
  <xdr:twoCellAnchor>
    <xdr:from>
      <xdr:col>0</xdr:col>
      <xdr:colOff>0</xdr:colOff>
      <xdr:row>6</xdr:row>
      <xdr:rowOff>22411</xdr:rowOff>
    </xdr:from>
    <xdr:to>
      <xdr:col>13</xdr:col>
      <xdr:colOff>358587</xdr:colOff>
      <xdr:row>34</xdr:row>
      <xdr:rowOff>134470</xdr:rowOff>
    </xdr:to>
    <xdr:graphicFrame macro="">
      <xdr:nvGraphicFramePr>
        <xdr:cNvPr id="20" name="Chart 19">
          <a:extLst>
            <a:ext uri="{FF2B5EF4-FFF2-40B4-BE49-F238E27FC236}">
              <a16:creationId xmlns:a16="http://schemas.microsoft.com/office/drawing/2014/main" xmlns="" id="{00000000-0008-0000-23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100854</xdr:colOff>
      <xdr:row>38</xdr:row>
      <xdr:rowOff>126532</xdr:rowOff>
    </xdr:from>
    <xdr:to>
      <xdr:col>13</xdr:col>
      <xdr:colOff>459441</xdr:colOff>
      <xdr:row>66</xdr:row>
      <xdr:rowOff>5604</xdr:rowOff>
    </xdr:to>
    <xdr:graphicFrame macro="">
      <xdr:nvGraphicFramePr>
        <xdr:cNvPr id="18" name="Chart 17">
          <a:extLst>
            <a:ext uri="{FF2B5EF4-FFF2-40B4-BE49-F238E27FC236}">
              <a16:creationId xmlns:a16="http://schemas.microsoft.com/office/drawing/2014/main" xmlns="" id="{00000000-0008-0000-2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22412</xdr:rowOff>
    </xdr:from>
    <xdr:to>
      <xdr:col>0</xdr:col>
      <xdr:colOff>453321</xdr:colOff>
      <xdr:row>4</xdr:row>
      <xdr:rowOff>109412</xdr:rowOff>
    </xdr:to>
    <xdr:pic>
      <xdr:nvPicPr>
        <xdr:cNvPr id="7" name="Picture 6" descr="C:\Users\Phil.Clough1\AppData\Local\Microsoft\Windows\Temporary Internet Files\Content.IE5\PMMR5K9K\home_page[1].png">
          <a:hlinkClick xmlns:r="http://schemas.openxmlformats.org/officeDocument/2006/relationships" r:id="rId3"/>
          <a:extLst>
            <a:ext uri="{FF2B5EF4-FFF2-40B4-BE49-F238E27FC236}">
              <a16:creationId xmlns:a16="http://schemas.microsoft.com/office/drawing/2014/main" xmlns="" id="{00000000-0008-0000-23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537883"/>
          <a:ext cx="453321"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659877</xdr:colOff>
      <xdr:row>6</xdr:row>
      <xdr:rowOff>72478</xdr:rowOff>
    </xdr:from>
    <xdr:to>
      <xdr:col>20</xdr:col>
      <xdr:colOff>1485407</xdr:colOff>
      <xdr:row>28</xdr:row>
      <xdr:rowOff>71878</xdr:rowOff>
    </xdr:to>
    <xdr:graphicFrame macro="">
      <xdr:nvGraphicFramePr>
        <xdr:cNvPr id="2" name="Chart 1">
          <a:extLst>
            <a:ext uri="{FF2B5EF4-FFF2-40B4-BE49-F238E27FC236}">
              <a16:creationId xmlns:a16="http://schemas.microsoft.com/office/drawing/2014/main" xmlns="" id="{00000000-0008-0000-2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31</xdr:row>
      <xdr:rowOff>8983</xdr:rowOff>
    </xdr:from>
    <xdr:to>
      <xdr:col>10</xdr:col>
      <xdr:colOff>164382</xdr:colOff>
      <xdr:row>53</xdr:row>
      <xdr:rowOff>8383</xdr:rowOff>
    </xdr:to>
    <xdr:graphicFrame macro="">
      <xdr:nvGraphicFramePr>
        <xdr:cNvPr id="3" name="Chart 2">
          <a:extLst>
            <a:ext uri="{FF2B5EF4-FFF2-40B4-BE49-F238E27FC236}">
              <a16:creationId xmlns:a16="http://schemas.microsoft.com/office/drawing/2014/main" xmlns="" id="{00000000-0008-0000-2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xdr:row>
      <xdr:rowOff>185519</xdr:rowOff>
    </xdr:from>
    <xdr:to>
      <xdr:col>10</xdr:col>
      <xdr:colOff>164382</xdr:colOff>
      <xdr:row>27</xdr:row>
      <xdr:rowOff>184919</xdr:rowOff>
    </xdr:to>
    <xdr:graphicFrame macro="">
      <xdr:nvGraphicFramePr>
        <xdr:cNvPr id="4" name="Chart 3">
          <a:extLst>
            <a:ext uri="{FF2B5EF4-FFF2-40B4-BE49-F238E27FC236}">
              <a16:creationId xmlns:a16="http://schemas.microsoft.com/office/drawing/2014/main" xmlns="" id="{00000000-0008-0000-2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100853</xdr:colOff>
      <xdr:row>31</xdr:row>
      <xdr:rowOff>19925</xdr:rowOff>
    </xdr:from>
    <xdr:to>
      <xdr:col>20</xdr:col>
      <xdr:colOff>1598736</xdr:colOff>
      <xdr:row>53</xdr:row>
      <xdr:rowOff>19325</xdr:rowOff>
    </xdr:to>
    <xdr:graphicFrame macro="">
      <xdr:nvGraphicFramePr>
        <xdr:cNvPr id="5" name="Chart 4">
          <a:extLst>
            <a:ext uri="{FF2B5EF4-FFF2-40B4-BE49-F238E27FC236}">
              <a16:creationId xmlns:a16="http://schemas.microsoft.com/office/drawing/2014/main" xmlns="" id="{00000000-0008-0000-2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22412</xdr:colOff>
      <xdr:row>2</xdr:row>
      <xdr:rowOff>22412</xdr:rowOff>
    </xdr:from>
    <xdr:to>
      <xdr:col>0</xdr:col>
      <xdr:colOff>495974</xdr:colOff>
      <xdr:row>4</xdr:row>
      <xdr:rowOff>109412</xdr:rowOff>
    </xdr:to>
    <xdr:pic>
      <xdr:nvPicPr>
        <xdr:cNvPr id="7" name="Picture 6"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24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412" y="537883"/>
          <a:ext cx="47356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5</xdr:row>
      <xdr:rowOff>173241</xdr:rowOff>
    </xdr:from>
    <xdr:to>
      <xdr:col>11</xdr:col>
      <xdr:colOff>171618</xdr:colOff>
      <xdr:row>29</xdr:row>
      <xdr:rowOff>60582</xdr:rowOff>
    </xdr:to>
    <xdr:graphicFrame macro="">
      <xdr:nvGraphicFramePr>
        <xdr:cNvPr id="2" name="Chart 1">
          <a:extLst>
            <a:ext uri="{FF2B5EF4-FFF2-40B4-BE49-F238E27FC236}">
              <a16:creationId xmlns:a16="http://schemas.microsoft.com/office/drawing/2014/main" xmlns="" id="{00000000-0008-0000-2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473562</xdr:colOff>
      <xdr:row>4</xdr:row>
      <xdr:rowOff>109412</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5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04265"/>
          <a:ext cx="47356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5</xdr:row>
      <xdr:rowOff>168088</xdr:rowOff>
    </xdr:from>
    <xdr:to>
      <xdr:col>11</xdr:col>
      <xdr:colOff>608647</xdr:colOff>
      <xdr:row>27</xdr:row>
      <xdr:rowOff>167488</xdr:rowOff>
    </xdr:to>
    <xdr:graphicFrame macro="">
      <xdr:nvGraphicFramePr>
        <xdr:cNvPr id="3" name="Chart 2">
          <a:extLst>
            <a:ext uri="{FF2B5EF4-FFF2-40B4-BE49-F238E27FC236}">
              <a16:creationId xmlns:a16="http://schemas.microsoft.com/office/drawing/2014/main" xmlns=""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130448</xdr:colOff>
      <xdr:row>13</xdr:row>
      <xdr:rowOff>104640</xdr:rowOff>
    </xdr:from>
    <xdr:to>
      <xdr:col>6</xdr:col>
      <xdr:colOff>373027</xdr:colOff>
      <xdr:row>18</xdr:row>
      <xdr:rowOff>1853</xdr:rowOff>
    </xdr:to>
    <xdr:cxnSp macro="">
      <xdr:nvCxnSpPr>
        <xdr:cNvPr id="4" name="Straight Arrow Connector 3">
          <a:extLst>
            <a:ext uri="{FF2B5EF4-FFF2-40B4-BE49-F238E27FC236}">
              <a16:creationId xmlns:a16="http://schemas.microsoft.com/office/drawing/2014/main" xmlns="" id="{00000000-0008-0000-2600-000004000000}"/>
            </a:ext>
          </a:extLst>
        </xdr:cNvPr>
        <xdr:cNvCxnSpPr/>
      </xdr:nvCxnSpPr>
      <xdr:spPr>
        <a:xfrm flipH="1" flipV="1">
          <a:off x="3716330" y="2715611"/>
          <a:ext cx="242579" cy="849713"/>
        </a:xfrm>
        <a:prstGeom prst="straightConnector1">
          <a:avLst/>
        </a:prstGeom>
        <a:ln>
          <a:no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1</xdr:colOff>
      <xdr:row>2</xdr:row>
      <xdr:rowOff>22413</xdr:rowOff>
    </xdr:from>
    <xdr:to>
      <xdr:col>1</xdr:col>
      <xdr:colOff>248160</xdr:colOff>
      <xdr:row>4</xdr:row>
      <xdr:rowOff>109413</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6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 y="537884"/>
          <a:ext cx="47227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362118</xdr:colOff>
      <xdr:row>27</xdr:row>
      <xdr:rowOff>189900</xdr:rowOff>
    </xdr:to>
    <xdr:graphicFrame macro="">
      <xdr:nvGraphicFramePr>
        <xdr:cNvPr id="2" name="Chart 1">
          <a:extLst>
            <a:ext uri="{FF2B5EF4-FFF2-40B4-BE49-F238E27FC236}">
              <a16:creationId xmlns:a16="http://schemas.microsoft.com/office/drawing/2014/main" xmlns=""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xdr:colOff>
      <xdr:row>2</xdr:row>
      <xdr:rowOff>0</xdr:rowOff>
    </xdr:from>
    <xdr:to>
      <xdr:col>0</xdr:col>
      <xdr:colOff>480470</xdr:colOff>
      <xdr:row>4</xdr:row>
      <xdr:rowOff>87000</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 y="515471"/>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5</xdr:row>
      <xdr:rowOff>168089</xdr:rowOff>
    </xdr:from>
    <xdr:to>
      <xdr:col>11</xdr:col>
      <xdr:colOff>642265</xdr:colOff>
      <xdr:row>27</xdr:row>
      <xdr:rowOff>167489</xdr:rowOff>
    </xdr:to>
    <xdr:graphicFrame macro="">
      <xdr:nvGraphicFramePr>
        <xdr:cNvPr id="2" name="Chart 1">
          <a:extLst>
            <a:ext uri="{FF2B5EF4-FFF2-40B4-BE49-F238E27FC236}">
              <a16:creationId xmlns:a16="http://schemas.microsoft.com/office/drawing/2014/main" xmlns="" id="{00000000-0008-0000-2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11206</xdr:rowOff>
    </xdr:from>
    <xdr:to>
      <xdr:col>1</xdr:col>
      <xdr:colOff>200321</xdr:colOff>
      <xdr:row>4</xdr:row>
      <xdr:rowOff>98206</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7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6677"/>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32</xdr:row>
      <xdr:rowOff>38100</xdr:rowOff>
    </xdr:from>
    <xdr:to>
      <xdr:col>11</xdr:col>
      <xdr:colOff>623775</xdr:colOff>
      <xdr:row>54</xdr:row>
      <xdr:rowOff>37500</xdr:rowOff>
    </xdr:to>
    <xdr:graphicFrame macro="">
      <xdr:nvGraphicFramePr>
        <xdr:cNvPr id="4" name="Chart 3">
          <a:extLst>
            <a:ext uri="{FF2B5EF4-FFF2-40B4-BE49-F238E27FC236}">
              <a16:creationId xmlns:a16="http://schemas.microsoft.com/office/drawing/2014/main" xmlns=""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6</xdr:row>
      <xdr:rowOff>0</xdr:rowOff>
    </xdr:from>
    <xdr:to>
      <xdr:col>11</xdr:col>
      <xdr:colOff>623775</xdr:colOff>
      <xdr:row>27</xdr:row>
      <xdr:rowOff>189900</xdr:rowOff>
    </xdr:to>
    <xdr:graphicFrame macro="">
      <xdr:nvGraphicFramePr>
        <xdr:cNvPr id="2" name="Chart 1">
          <a:extLst>
            <a:ext uri="{FF2B5EF4-FFF2-40B4-BE49-F238E27FC236}">
              <a16:creationId xmlns:a16="http://schemas.microsoft.com/office/drawing/2014/main" xmlns="" id="{00000000-0008-0000-2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35858</xdr:rowOff>
    </xdr:from>
    <xdr:to>
      <xdr:col>1</xdr:col>
      <xdr:colOff>200138</xdr:colOff>
      <xdr:row>4</xdr:row>
      <xdr:rowOff>122858</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8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52929"/>
          <a:ext cx="472281"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33</xdr:row>
      <xdr:rowOff>0</xdr:rowOff>
    </xdr:from>
    <xdr:to>
      <xdr:col>11</xdr:col>
      <xdr:colOff>623775</xdr:colOff>
      <xdr:row>54</xdr:row>
      <xdr:rowOff>189900</xdr:rowOff>
    </xdr:to>
    <xdr:graphicFrame macro="">
      <xdr:nvGraphicFramePr>
        <xdr:cNvPr id="4" name="Chart 3">
          <a:extLst>
            <a:ext uri="{FF2B5EF4-FFF2-40B4-BE49-F238E27FC236}">
              <a16:creationId xmlns:a16="http://schemas.microsoft.com/office/drawing/2014/main" xmlns="" id="{00000000-0008-0000-2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editAs="absolute">
    <xdr:from>
      <xdr:col>12</xdr:col>
      <xdr:colOff>13607</xdr:colOff>
      <xdr:row>5</xdr:row>
      <xdr:rowOff>176820</xdr:rowOff>
    </xdr:from>
    <xdr:to>
      <xdr:col>22</xdr:col>
      <xdr:colOff>338035</xdr:colOff>
      <xdr:row>27</xdr:row>
      <xdr:rowOff>161820</xdr:rowOff>
    </xdr:to>
    <xdr:graphicFrame macro="">
      <xdr:nvGraphicFramePr>
        <xdr:cNvPr id="2" name="Chart 1">
          <a:extLst>
            <a:ext uri="{FF2B5EF4-FFF2-40B4-BE49-F238E27FC236}">
              <a16:creationId xmlns:a16="http://schemas.microsoft.com/office/drawing/2014/main" xmlns="" id="{00000000-0008-0000-2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658090</xdr:colOff>
      <xdr:row>30</xdr:row>
      <xdr:rowOff>160812</xdr:rowOff>
    </xdr:from>
    <xdr:to>
      <xdr:col>22</xdr:col>
      <xdr:colOff>302161</xdr:colOff>
      <xdr:row>52</xdr:row>
      <xdr:rowOff>145812</xdr:rowOff>
    </xdr:to>
    <xdr:graphicFrame macro="">
      <xdr:nvGraphicFramePr>
        <xdr:cNvPr id="4" name="Chart 3">
          <a:extLst>
            <a:ext uri="{FF2B5EF4-FFF2-40B4-BE49-F238E27FC236}">
              <a16:creationId xmlns:a16="http://schemas.microsoft.com/office/drawing/2014/main" xmlns=""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5</xdr:row>
      <xdr:rowOff>188027</xdr:rowOff>
    </xdr:from>
    <xdr:to>
      <xdr:col>11</xdr:col>
      <xdr:colOff>52286</xdr:colOff>
      <xdr:row>27</xdr:row>
      <xdr:rowOff>173027</xdr:rowOff>
    </xdr:to>
    <xdr:graphicFrame macro="">
      <xdr:nvGraphicFramePr>
        <xdr:cNvPr id="6" name="Chart 5">
          <a:extLst>
            <a:ext uri="{FF2B5EF4-FFF2-40B4-BE49-F238E27FC236}">
              <a16:creationId xmlns:a16="http://schemas.microsoft.com/office/drawing/2014/main" xmlns="" id="{00000000-0008-0000-2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0</xdr:colOff>
      <xdr:row>30</xdr:row>
      <xdr:rowOff>179367</xdr:rowOff>
    </xdr:from>
    <xdr:to>
      <xdr:col>10</xdr:col>
      <xdr:colOff>660643</xdr:colOff>
      <xdr:row>52</xdr:row>
      <xdr:rowOff>164367</xdr:rowOff>
    </xdr:to>
    <xdr:graphicFrame macro="">
      <xdr:nvGraphicFramePr>
        <xdr:cNvPr id="7" name="Chart 6">
          <a:extLst>
            <a:ext uri="{FF2B5EF4-FFF2-40B4-BE49-F238E27FC236}">
              <a16:creationId xmlns:a16="http://schemas.microsoft.com/office/drawing/2014/main" xmlns="" id="{00000000-0008-0000-2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0</xdr:rowOff>
    </xdr:from>
    <xdr:to>
      <xdr:col>1</xdr:col>
      <xdr:colOff>208325</xdr:colOff>
      <xdr:row>4</xdr:row>
      <xdr:rowOff>87000</xdr:rowOff>
    </xdr:to>
    <xdr:pic>
      <xdr:nvPicPr>
        <xdr:cNvPr id="8" name="Picture 7"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29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17071"/>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168087</xdr:rowOff>
    </xdr:from>
    <xdr:to>
      <xdr:col>10</xdr:col>
      <xdr:colOff>593912</xdr:colOff>
      <xdr:row>29</xdr:row>
      <xdr:rowOff>179293</xdr:rowOff>
    </xdr:to>
    <xdr:graphicFrame macro="">
      <xdr:nvGraphicFramePr>
        <xdr:cNvPr id="2" name="Chart 1">
          <a:extLst>
            <a:ext uri="{FF2B5EF4-FFF2-40B4-BE49-F238E27FC236}">
              <a16:creationId xmlns:a16="http://schemas.microsoft.com/office/drawing/2014/main" xmlns=""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20009</xdr:rowOff>
    </xdr:from>
    <xdr:to>
      <xdr:col>1</xdr:col>
      <xdr:colOff>189115</xdr:colOff>
      <xdr:row>4</xdr:row>
      <xdr:rowOff>107009</xdr:rowOff>
    </xdr:to>
    <xdr:pic>
      <xdr:nvPicPr>
        <xdr:cNvPr id="6" name="Picture 5"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A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7080"/>
          <a:ext cx="4748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absolute">
    <xdr:from>
      <xdr:col>0</xdr:col>
      <xdr:colOff>0</xdr:colOff>
      <xdr:row>6</xdr:row>
      <xdr:rowOff>40022</xdr:rowOff>
    </xdr:from>
    <xdr:to>
      <xdr:col>12</xdr:col>
      <xdr:colOff>3529</xdr:colOff>
      <xdr:row>28</xdr:row>
      <xdr:rowOff>39422</xdr:rowOff>
    </xdr:to>
    <xdr:graphicFrame macro="">
      <xdr:nvGraphicFramePr>
        <xdr:cNvPr id="2" name="Chart 1">
          <a:extLst>
            <a:ext uri="{FF2B5EF4-FFF2-40B4-BE49-F238E27FC236}">
              <a16:creationId xmlns:a16="http://schemas.microsoft.com/office/drawing/2014/main" xmlns=""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26411</xdr:rowOff>
    </xdr:from>
    <xdr:to>
      <xdr:col>1</xdr:col>
      <xdr:colOff>240744</xdr:colOff>
      <xdr:row>4</xdr:row>
      <xdr:rowOff>113411</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41882"/>
          <a:ext cx="4760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31</xdr:row>
      <xdr:rowOff>0</xdr:rowOff>
    </xdr:from>
    <xdr:to>
      <xdr:col>12</xdr:col>
      <xdr:colOff>29943</xdr:colOff>
      <xdr:row>53</xdr:row>
      <xdr:rowOff>0</xdr:rowOff>
    </xdr:to>
    <xdr:graphicFrame macro="">
      <xdr:nvGraphicFramePr>
        <xdr:cNvPr id="5" name="Chart 4">
          <a:extLst>
            <a:ext uri="{FF2B5EF4-FFF2-40B4-BE49-F238E27FC236}">
              <a16:creationId xmlns:a16="http://schemas.microsoft.com/office/drawing/2014/main" xmlns="" id="{00000000-0008-0000-2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490146</xdr:colOff>
      <xdr:row>4</xdr:row>
      <xdr:rowOff>87000</xdr:rowOff>
    </xdr:to>
    <xdr:pic>
      <xdr:nvPicPr>
        <xdr:cNvPr id="4" name="Picture 3"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2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90146"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xdr:from>
      <xdr:col>0</xdr:col>
      <xdr:colOff>0</xdr:colOff>
      <xdr:row>6</xdr:row>
      <xdr:rowOff>44822</xdr:rowOff>
    </xdr:from>
    <xdr:to>
      <xdr:col>10</xdr:col>
      <xdr:colOff>833717</xdr:colOff>
      <xdr:row>28</xdr:row>
      <xdr:rowOff>44822</xdr:rowOff>
    </xdr:to>
    <xdr:graphicFrame macro="">
      <xdr:nvGraphicFramePr>
        <xdr:cNvPr id="2" name="Chart 1">
          <a:extLst>
            <a:ext uri="{FF2B5EF4-FFF2-40B4-BE49-F238E27FC236}">
              <a16:creationId xmlns:a16="http://schemas.microsoft.com/office/drawing/2014/main" xmlns=""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203018</xdr:colOff>
      <xdr:row>4</xdr:row>
      <xdr:rowOff>87000</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2D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831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203018</xdr:colOff>
      <xdr:row>4</xdr:row>
      <xdr:rowOff>87000</xdr:rowOff>
    </xdr:to>
    <xdr:pic>
      <xdr:nvPicPr>
        <xdr:cNvPr id="6" name="Picture 5"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2E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831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203018</xdr:colOff>
      <xdr:row>4</xdr:row>
      <xdr:rowOff>87000</xdr:rowOff>
    </xdr:to>
    <xdr:pic>
      <xdr:nvPicPr>
        <xdr:cNvPr id="6" name="Picture 5"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2F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831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203018</xdr:colOff>
      <xdr:row>4</xdr:row>
      <xdr:rowOff>87000</xdr:rowOff>
    </xdr:to>
    <xdr:pic>
      <xdr:nvPicPr>
        <xdr:cNvPr id="3" name="Picture 2"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3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831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11208</xdr:rowOff>
    </xdr:from>
    <xdr:to>
      <xdr:col>10</xdr:col>
      <xdr:colOff>362118</xdr:colOff>
      <xdr:row>28</xdr:row>
      <xdr:rowOff>10608</xdr:rowOff>
    </xdr:to>
    <xdr:graphicFrame macro="">
      <xdr:nvGraphicFramePr>
        <xdr:cNvPr id="2" name="Chart 1">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xdr:colOff>
      <xdr:row>1</xdr:row>
      <xdr:rowOff>179294</xdr:rowOff>
    </xdr:from>
    <xdr:to>
      <xdr:col>0</xdr:col>
      <xdr:colOff>480470</xdr:colOff>
      <xdr:row>4</xdr:row>
      <xdr:rowOff>75794</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 y="504265"/>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176092</xdr:rowOff>
    </xdr:from>
    <xdr:to>
      <xdr:col>10</xdr:col>
      <xdr:colOff>833717</xdr:colOff>
      <xdr:row>27</xdr:row>
      <xdr:rowOff>176092</xdr:rowOff>
    </xdr:to>
    <xdr:graphicFrame macro="">
      <xdr:nvGraphicFramePr>
        <xdr:cNvPr id="2" name="Chart 1">
          <a:extLst>
            <a:ext uri="{FF2B5EF4-FFF2-40B4-BE49-F238E27FC236}">
              <a16:creationId xmlns:a16="http://schemas.microsoft.com/office/drawing/2014/main" xmlns="" id="{00000000-0008-0000-3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33617</xdr:rowOff>
    </xdr:from>
    <xdr:to>
      <xdr:col>10</xdr:col>
      <xdr:colOff>833717</xdr:colOff>
      <xdr:row>52</xdr:row>
      <xdr:rowOff>33617</xdr:rowOff>
    </xdr:to>
    <xdr:graphicFrame macro="">
      <xdr:nvGraphicFramePr>
        <xdr:cNvPr id="6" name="Chart 5">
          <a:extLst>
            <a:ext uri="{FF2B5EF4-FFF2-40B4-BE49-F238E27FC236}">
              <a16:creationId xmlns:a16="http://schemas.microsoft.com/office/drawing/2014/main" xmlns="" id="{00000000-0008-0000-3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55</xdr:row>
      <xdr:rowOff>11206</xdr:rowOff>
    </xdr:from>
    <xdr:to>
      <xdr:col>10</xdr:col>
      <xdr:colOff>833717</xdr:colOff>
      <xdr:row>77</xdr:row>
      <xdr:rowOff>11206</xdr:rowOff>
    </xdr:to>
    <xdr:graphicFrame macro="">
      <xdr:nvGraphicFramePr>
        <xdr:cNvPr id="7" name="Chart 6">
          <a:extLst>
            <a:ext uri="{FF2B5EF4-FFF2-40B4-BE49-F238E27FC236}">
              <a16:creationId xmlns:a16="http://schemas.microsoft.com/office/drawing/2014/main" xmlns="" id="{00000000-0008-0000-3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80</xdr:row>
      <xdr:rowOff>134471</xdr:rowOff>
    </xdr:from>
    <xdr:to>
      <xdr:col>10</xdr:col>
      <xdr:colOff>833717</xdr:colOff>
      <xdr:row>102</xdr:row>
      <xdr:rowOff>134471</xdr:rowOff>
    </xdr:to>
    <xdr:graphicFrame macro="">
      <xdr:nvGraphicFramePr>
        <xdr:cNvPr id="8" name="Chart 7">
          <a:extLst>
            <a:ext uri="{FF2B5EF4-FFF2-40B4-BE49-F238E27FC236}">
              <a16:creationId xmlns:a16="http://schemas.microsoft.com/office/drawing/2014/main" xmlns="" id="{00000000-0008-0000-3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0</xdr:rowOff>
    </xdr:from>
    <xdr:to>
      <xdr:col>1</xdr:col>
      <xdr:colOff>203018</xdr:colOff>
      <xdr:row>4</xdr:row>
      <xdr:rowOff>87000</xdr:rowOff>
    </xdr:to>
    <xdr:pic>
      <xdr:nvPicPr>
        <xdr:cNvPr id="10" name="Picture 9"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3100-00000A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15471"/>
          <a:ext cx="4831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0</xdr:col>
      <xdr:colOff>0</xdr:colOff>
      <xdr:row>5</xdr:row>
      <xdr:rowOff>187938</xdr:rowOff>
    </xdr:from>
    <xdr:to>
      <xdr:col>10</xdr:col>
      <xdr:colOff>832765</xdr:colOff>
      <xdr:row>27</xdr:row>
      <xdr:rowOff>187338</xdr:rowOff>
    </xdr:to>
    <xdr:graphicFrame macro="">
      <xdr:nvGraphicFramePr>
        <xdr:cNvPr id="3" name="Chart 2">
          <a:extLst>
            <a:ext uri="{FF2B5EF4-FFF2-40B4-BE49-F238E27FC236}">
              <a16:creationId xmlns:a16="http://schemas.microsoft.com/office/drawing/2014/main" xmlns=""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29</xdr:row>
      <xdr:rowOff>189942</xdr:rowOff>
    </xdr:from>
    <xdr:to>
      <xdr:col>10</xdr:col>
      <xdr:colOff>832765</xdr:colOff>
      <xdr:row>53</xdr:row>
      <xdr:rowOff>66077</xdr:rowOff>
    </xdr:to>
    <xdr:graphicFrame macro="">
      <xdr:nvGraphicFramePr>
        <xdr:cNvPr id="4" name="Chart 3">
          <a:extLst>
            <a:ext uri="{FF2B5EF4-FFF2-40B4-BE49-F238E27FC236}">
              <a16:creationId xmlns:a16="http://schemas.microsoft.com/office/drawing/2014/main" xmlns="" id="{00000000-0008-0000-3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56</xdr:row>
      <xdr:rowOff>22731</xdr:rowOff>
    </xdr:from>
    <xdr:to>
      <xdr:col>10</xdr:col>
      <xdr:colOff>832765</xdr:colOff>
      <xdr:row>79</xdr:row>
      <xdr:rowOff>89366</xdr:rowOff>
    </xdr:to>
    <xdr:graphicFrame macro="">
      <xdr:nvGraphicFramePr>
        <xdr:cNvPr id="5" name="Chart 4">
          <a:extLst>
            <a:ext uri="{FF2B5EF4-FFF2-40B4-BE49-F238E27FC236}">
              <a16:creationId xmlns:a16="http://schemas.microsoft.com/office/drawing/2014/main" xmlns="" id="{00000000-0008-0000-3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2</xdr:row>
      <xdr:rowOff>0</xdr:rowOff>
    </xdr:from>
    <xdr:to>
      <xdr:col>1</xdr:col>
      <xdr:colOff>203018</xdr:colOff>
      <xdr:row>4</xdr:row>
      <xdr:rowOff>87000</xdr:rowOff>
    </xdr:to>
    <xdr:pic>
      <xdr:nvPicPr>
        <xdr:cNvPr id="6" name="Picture 5" descr="C:\Users\Phil.Clough1\AppData\Local\Microsoft\Windows\Temporary Internet Files\Content.IE5\PMMR5K9K\home_page[1].png">
          <a:hlinkClick xmlns:r="http://schemas.openxmlformats.org/officeDocument/2006/relationships" r:id="rId4"/>
          <a:extLst>
            <a:ext uri="{FF2B5EF4-FFF2-40B4-BE49-F238E27FC236}">
              <a16:creationId xmlns:a16="http://schemas.microsoft.com/office/drawing/2014/main" xmlns="" id="{00000000-0008-0000-32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515471"/>
          <a:ext cx="48316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31</xdr:row>
      <xdr:rowOff>33616</xdr:rowOff>
    </xdr:from>
    <xdr:to>
      <xdr:col>10</xdr:col>
      <xdr:colOff>832765</xdr:colOff>
      <xdr:row>53</xdr:row>
      <xdr:rowOff>33016</xdr:rowOff>
    </xdr:to>
    <xdr:graphicFrame macro="">
      <xdr:nvGraphicFramePr>
        <xdr:cNvPr id="8" name="Chart 7">
          <a:extLst>
            <a:ext uri="{FF2B5EF4-FFF2-40B4-BE49-F238E27FC236}">
              <a16:creationId xmlns:a16="http://schemas.microsoft.com/office/drawing/2014/main" xmlns="" id="{00000000-0008-0000-3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xdr:row>
      <xdr:rowOff>11206</xdr:rowOff>
    </xdr:from>
    <xdr:to>
      <xdr:col>10</xdr:col>
      <xdr:colOff>832765</xdr:colOff>
      <xdr:row>28</xdr:row>
      <xdr:rowOff>10606</xdr:rowOff>
    </xdr:to>
    <xdr:graphicFrame macro="">
      <xdr:nvGraphicFramePr>
        <xdr:cNvPr id="9" name="Chart 8">
          <a:extLst>
            <a:ext uri="{FF2B5EF4-FFF2-40B4-BE49-F238E27FC236}">
              <a16:creationId xmlns:a16="http://schemas.microsoft.com/office/drawing/2014/main" xmlns="" id="{00000000-0008-0000-3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81</xdr:row>
      <xdr:rowOff>40748</xdr:rowOff>
    </xdr:from>
    <xdr:to>
      <xdr:col>10</xdr:col>
      <xdr:colOff>832765</xdr:colOff>
      <xdr:row>103</xdr:row>
      <xdr:rowOff>40148</xdr:rowOff>
    </xdr:to>
    <xdr:graphicFrame macro="">
      <xdr:nvGraphicFramePr>
        <xdr:cNvPr id="7" name="Chart 6">
          <a:extLst>
            <a:ext uri="{FF2B5EF4-FFF2-40B4-BE49-F238E27FC236}">
              <a16:creationId xmlns:a16="http://schemas.microsoft.com/office/drawing/2014/main" xmlns="" id="{00000000-0008-0000-3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106</xdr:row>
      <xdr:rowOff>32599</xdr:rowOff>
    </xdr:from>
    <xdr:to>
      <xdr:col>10</xdr:col>
      <xdr:colOff>829709</xdr:colOff>
      <xdr:row>128</xdr:row>
      <xdr:rowOff>31999</xdr:rowOff>
    </xdr:to>
    <xdr:graphicFrame macro="">
      <xdr:nvGraphicFramePr>
        <xdr:cNvPr id="12" name="Chart 11">
          <a:extLst>
            <a:ext uri="{FF2B5EF4-FFF2-40B4-BE49-F238E27FC236}">
              <a16:creationId xmlns:a16="http://schemas.microsoft.com/office/drawing/2014/main" xmlns="" id="{00000000-0008-0000-3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27505</xdr:rowOff>
    </xdr:from>
    <xdr:to>
      <xdr:col>10</xdr:col>
      <xdr:colOff>832765</xdr:colOff>
      <xdr:row>78</xdr:row>
      <xdr:rowOff>26905</xdr:rowOff>
    </xdr:to>
    <xdr:graphicFrame macro="">
      <xdr:nvGraphicFramePr>
        <xdr:cNvPr id="13" name="Chart 12">
          <a:extLst>
            <a:ext uri="{FF2B5EF4-FFF2-40B4-BE49-F238E27FC236}">
              <a16:creationId xmlns:a16="http://schemas.microsoft.com/office/drawing/2014/main" xmlns="" id="{00000000-0008-0000-3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2</xdr:row>
      <xdr:rowOff>0</xdr:rowOff>
    </xdr:from>
    <xdr:to>
      <xdr:col>1</xdr:col>
      <xdr:colOff>197961</xdr:colOff>
      <xdr:row>4</xdr:row>
      <xdr:rowOff>87000</xdr:rowOff>
    </xdr:to>
    <xdr:pic>
      <xdr:nvPicPr>
        <xdr:cNvPr id="14" name="Picture 13" descr="C:\Users\Phil.Clough1\AppData\Local\Microsoft\Windows\Temporary Internet Files\Content.IE5\PMMR5K9K\home_page[1].png">
          <a:hlinkClick xmlns:r="http://schemas.openxmlformats.org/officeDocument/2006/relationships" r:id="rId6"/>
          <a:extLst>
            <a:ext uri="{FF2B5EF4-FFF2-40B4-BE49-F238E27FC236}">
              <a16:creationId xmlns:a16="http://schemas.microsoft.com/office/drawing/2014/main" xmlns="" id="{00000000-0008-0000-33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515471"/>
          <a:ext cx="47810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833717</xdr:colOff>
      <xdr:row>28</xdr:row>
      <xdr:rowOff>0</xdr:rowOff>
    </xdr:to>
    <xdr:graphicFrame macro="">
      <xdr:nvGraphicFramePr>
        <xdr:cNvPr id="5" name="Chart 4">
          <a:extLst>
            <a:ext uri="{FF2B5EF4-FFF2-40B4-BE49-F238E27FC236}">
              <a16:creationId xmlns:a16="http://schemas.microsoft.com/office/drawing/2014/main" xmlns="" id="{00000000-0008-0000-3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197961</xdr:colOff>
      <xdr:row>4</xdr:row>
      <xdr:rowOff>87000</xdr:rowOff>
    </xdr:to>
    <xdr:pic>
      <xdr:nvPicPr>
        <xdr:cNvPr id="6" name="Picture 5"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4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7810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0</xdr:col>
      <xdr:colOff>0</xdr:colOff>
      <xdr:row>6</xdr:row>
      <xdr:rowOff>89647</xdr:rowOff>
    </xdr:from>
    <xdr:to>
      <xdr:col>10</xdr:col>
      <xdr:colOff>833717</xdr:colOff>
      <xdr:row>28</xdr:row>
      <xdr:rowOff>89647</xdr:rowOff>
    </xdr:to>
    <xdr:graphicFrame macro="">
      <xdr:nvGraphicFramePr>
        <xdr:cNvPr id="2" name="Chart 1">
          <a:extLst>
            <a:ext uri="{FF2B5EF4-FFF2-40B4-BE49-F238E27FC236}">
              <a16:creationId xmlns:a16="http://schemas.microsoft.com/office/drawing/2014/main" xmlns="" id="{00000000-0008-0000-3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178492</xdr:rowOff>
    </xdr:from>
    <xdr:to>
      <xdr:col>1</xdr:col>
      <xdr:colOff>198640</xdr:colOff>
      <xdr:row>4</xdr:row>
      <xdr:rowOff>74992</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03463"/>
          <a:ext cx="47878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30</xdr:row>
      <xdr:rowOff>179294</xdr:rowOff>
    </xdr:from>
    <xdr:to>
      <xdr:col>10</xdr:col>
      <xdr:colOff>833717</xdr:colOff>
      <xdr:row>52</xdr:row>
      <xdr:rowOff>179294</xdr:rowOff>
    </xdr:to>
    <xdr:graphicFrame macro="">
      <xdr:nvGraphicFramePr>
        <xdr:cNvPr id="5" name="Chart 4">
          <a:extLst>
            <a:ext uri="{FF2B5EF4-FFF2-40B4-BE49-F238E27FC236}">
              <a16:creationId xmlns:a16="http://schemas.microsoft.com/office/drawing/2014/main" xmlns="" id="{00000000-0008-0000-3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0</xdr:colOff>
      <xdr:row>6</xdr:row>
      <xdr:rowOff>12806</xdr:rowOff>
    </xdr:from>
    <xdr:to>
      <xdr:col>10</xdr:col>
      <xdr:colOff>859179</xdr:colOff>
      <xdr:row>28</xdr:row>
      <xdr:rowOff>12806</xdr:rowOff>
    </xdr:to>
    <xdr:graphicFrame macro="">
      <xdr:nvGraphicFramePr>
        <xdr:cNvPr id="2" name="Chart 1">
          <a:extLst>
            <a:ext uri="{FF2B5EF4-FFF2-40B4-BE49-F238E27FC236}">
              <a16:creationId xmlns:a16="http://schemas.microsoft.com/office/drawing/2014/main" xmlns=""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15206</xdr:rowOff>
    </xdr:from>
    <xdr:to>
      <xdr:col>1</xdr:col>
      <xdr:colOff>195958</xdr:colOff>
      <xdr:row>4</xdr:row>
      <xdr:rowOff>102206</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6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2277"/>
          <a:ext cx="468101"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31</xdr:row>
      <xdr:rowOff>1</xdr:rowOff>
    </xdr:from>
    <xdr:to>
      <xdr:col>10</xdr:col>
      <xdr:colOff>859179</xdr:colOff>
      <xdr:row>53</xdr:row>
      <xdr:rowOff>1</xdr:rowOff>
    </xdr:to>
    <xdr:graphicFrame macro="">
      <xdr:nvGraphicFramePr>
        <xdr:cNvPr id="5" name="Chart 4">
          <a:extLst>
            <a:ext uri="{FF2B5EF4-FFF2-40B4-BE49-F238E27FC236}">
              <a16:creationId xmlns:a16="http://schemas.microsoft.com/office/drawing/2014/main" xmlns=""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55</xdr:row>
      <xdr:rowOff>190499</xdr:rowOff>
    </xdr:from>
    <xdr:to>
      <xdr:col>10</xdr:col>
      <xdr:colOff>859179</xdr:colOff>
      <xdr:row>77</xdr:row>
      <xdr:rowOff>190499</xdr:rowOff>
    </xdr:to>
    <xdr:graphicFrame macro="">
      <xdr:nvGraphicFramePr>
        <xdr:cNvPr id="6" name="Chart 5">
          <a:extLst>
            <a:ext uri="{FF2B5EF4-FFF2-40B4-BE49-F238E27FC236}">
              <a16:creationId xmlns:a16="http://schemas.microsoft.com/office/drawing/2014/main" xmlns="" id="{00000000-0008-0000-3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11</xdr:col>
      <xdr:colOff>100289</xdr:colOff>
      <xdr:row>31</xdr:row>
      <xdr:rowOff>20812</xdr:rowOff>
    </xdr:from>
    <xdr:to>
      <xdr:col>21</xdr:col>
      <xdr:colOff>343075</xdr:colOff>
      <xdr:row>53</xdr:row>
      <xdr:rowOff>5812</xdr:rowOff>
    </xdr:to>
    <xdr:graphicFrame macro="">
      <xdr:nvGraphicFramePr>
        <xdr:cNvPr id="2" name="Chart 1">
          <a:extLst>
            <a:ext uri="{FF2B5EF4-FFF2-40B4-BE49-F238E27FC236}">
              <a16:creationId xmlns:a16="http://schemas.microsoft.com/office/drawing/2014/main" xmlns="" id="{00000000-0008-0000-3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674273</xdr:colOff>
      <xdr:row>6</xdr:row>
      <xdr:rowOff>17770</xdr:rowOff>
    </xdr:from>
    <xdr:to>
      <xdr:col>21</xdr:col>
      <xdr:colOff>236701</xdr:colOff>
      <xdr:row>28</xdr:row>
      <xdr:rowOff>2770</xdr:rowOff>
    </xdr:to>
    <xdr:graphicFrame macro="">
      <xdr:nvGraphicFramePr>
        <xdr:cNvPr id="5" name="Chart 4">
          <a:extLst>
            <a:ext uri="{FF2B5EF4-FFF2-40B4-BE49-F238E27FC236}">
              <a16:creationId xmlns:a16="http://schemas.microsoft.com/office/drawing/2014/main" xmlns="" id="{00000000-0008-0000-3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xdr:row>
      <xdr:rowOff>3361</xdr:rowOff>
    </xdr:from>
    <xdr:to>
      <xdr:col>10</xdr:col>
      <xdr:colOff>324429</xdr:colOff>
      <xdr:row>27</xdr:row>
      <xdr:rowOff>178861</xdr:rowOff>
    </xdr:to>
    <xdr:graphicFrame macro="">
      <xdr:nvGraphicFramePr>
        <xdr:cNvPr id="6" name="Chart 5">
          <a:extLst>
            <a:ext uri="{FF2B5EF4-FFF2-40B4-BE49-F238E27FC236}">
              <a16:creationId xmlns:a16="http://schemas.microsoft.com/office/drawing/2014/main" xmlns="" id="{00000000-0008-0000-3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17687</xdr:rowOff>
    </xdr:from>
    <xdr:to>
      <xdr:col>10</xdr:col>
      <xdr:colOff>324429</xdr:colOff>
      <xdr:row>53</xdr:row>
      <xdr:rowOff>2687</xdr:rowOff>
    </xdr:to>
    <xdr:graphicFrame macro="">
      <xdr:nvGraphicFramePr>
        <xdr:cNvPr id="7" name="Chart 6">
          <a:extLst>
            <a:ext uri="{FF2B5EF4-FFF2-40B4-BE49-F238E27FC236}">
              <a16:creationId xmlns:a16="http://schemas.microsoft.com/office/drawing/2014/main" xmlns="" id="{00000000-0008-0000-3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11206</xdr:rowOff>
    </xdr:from>
    <xdr:to>
      <xdr:col>0</xdr:col>
      <xdr:colOff>479330</xdr:colOff>
      <xdr:row>4</xdr:row>
      <xdr:rowOff>98206</xdr:rowOff>
    </xdr:to>
    <xdr:pic>
      <xdr:nvPicPr>
        <xdr:cNvPr id="8" name="Picture 7"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37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26677"/>
          <a:ext cx="479330"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33215</xdr:colOff>
      <xdr:row>31</xdr:row>
      <xdr:rowOff>9446</xdr:rowOff>
    </xdr:from>
    <xdr:to>
      <xdr:col>21</xdr:col>
      <xdr:colOff>602573</xdr:colOff>
      <xdr:row>52</xdr:row>
      <xdr:rowOff>184946</xdr:rowOff>
    </xdr:to>
    <xdr:graphicFrame macro="">
      <xdr:nvGraphicFramePr>
        <xdr:cNvPr id="2" name="Chart 1">
          <a:extLst>
            <a:ext uri="{FF2B5EF4-FFF2-40B4-BE49-F238E27FC236}">
              <a16:creationId xmlns:a16="http://schemas.microsoft.com/office/drawing/2014/main" xmlns="" id="{00000000-0008-0000-3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xdr:row>
      <xdr:rowOff>186017</xdr:rowOff>
    </xdr:from>
    <xdr:to>
      <xdr:col>10</xdr:col>
      <xdr:colOff>324429</xdr:colOff>
      <xdr:row>27</xdr:row>
      <xdr:rowOff>171017</xdr:rowOff>
    </xdr:to>
    <xdr:graphicFrame macro="">
      <xdr:nvGraphicFramePr>
        <xdr:cNvPr id="3" name="Chart 2">
          <a:extLst>
            <a:ext uri="{FF2B5EF4-FFF2-40B4-BE49-F238E27FC236}">
              <a16:creationId xmlns:a16="http://schemas.microsoft.com/office/drawing/2014/main" xmlns=""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30</xdr:row>
      <xdr:rowOff>179933</xdr:rowOff>
    </xdr:from>
    <xdr:to>
      <xdr:col>10</xdr:col>
      <xdr:colOff>324429</xdr:colOff>
      <xdr:row>52</xdr:row>
      <xdr:rowOff>164933</xdr:rowOff>
    </xdr:to>
    <xdr:graphicFrame macro="">
      <xdr:nvGraphicFramePr>
        <xdr:cNvPr id="4" name="Chart 3">
          <a:extLst>
            <a:ext uri="{FF2B5EF4-FFF2-40B4-BE49-F238E27FC236}">
              <a16:creationId xmlns:a16="http://schemas.microsoft.com/office/drawing/2014/main" xmlns="" id="{00000000-0008-0000-3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129347</xdr:colOff>
      <xdr:row>6</xdr:row>
      <xdr:rowOff>26733</xdr:rowOff>
    </xdr:from>
    <xdr:to>
      <xdr:col>22</xdr:col>
      <xdr:colOff>59169</xdr:colOff>
      <xdr:row>28</xdr:row>
      <xdr:rowOff>11733</xdr:rowOff>
    </xdr:to>
    <xdr:graphicFrame macro="">
      <xdr:nvGraphicFramePr>
        <xdr:cNvPr id="5" name="Chart 4">
          <a:extLst>
            <a:ext uri="{FF2B5EF4-FFF2-40B4-BE49-F238E27FC236}">
              <a16:creationId xmlns:a16="http://schemas.microsoft.com/office/drawing/2014/main" xmlns="" id="{00000000-0008-0000-3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57</xdr:row>
      <xdr:rowOff>33175</xdr:rowOff>
    </xdr:from>
    <xdr:to>
      <xdr:col>11</xdr:col>
      <xdr:colOff>274071</xdr:colOff>
      <xdr:row>79</xdr:row>
      <xdr:rowOff>32575</xdr:rowOff>
    </xdr:to>
    <xdr:graphicFrame macro="">
      <xdr:nvGraphicFramePr>
        <xdr:cNvPr id="8" name="Chart 7">
          <a:extLst>
            <a:ext uri="{FF2B5EF4-FFF2-40B4-BE49-F238E27FC236}">
              <a16:creationId xmlns:a16="http://schemas.microsoft.com/office/drawing/2014/main" xmlns="" id="{00000000-0008-0000-3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34177</xdr:rowOff>
    </xdr:from>
    <xdr:to>
      <xdr:col>11</xdr:col>
      <xdr:colOff>274071</xdr:colOff>
      <xdr:row>103</xdr:row>
      <xdr:rowOff>33577</xdr:rowOff>
    </xdr:to>
    <xdr:graphicFrame macro="">
      <xdr:nvGraphicFramePr>
        <xdr:cNvPr id="10" name="Chart 9">
          <a:extLst>
            <a:ext uri="{FF2B5EF4-FFF2-40B4-BE49-F238E27FC236}">
              <a16:creationId xmlns:a16="http://schemas.microsoft.com/office/drawing/2014/main" xmlns="" id="{00000000-0008-0000-3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105</xdr:row>
      <xdr:rowOff>480</xdr:rowOff>
    </xdr:from>
    <xdr:to>
      <xdr:col>11</xdr:col>
      <xdr:colOff>274071</xdr:colOff>
      <xdr:row>126</xdr:row>
      <xdr:rowOff>190380</xdr:rowOff>
    </xdr:to>
    <xdr:graphicFrame macro="">
      <xdr:nvGraphicFramePr>
        <xdr:cNvPr id="11" name="Chart 10">
          <a:extLst>
            <a:ext uri="{FF2B5EF4-FFF2-40B4-BE49-F238E27FC236}">
              <a16:creationId xmlns:a16="http://schemas.microsoft.com/office/drawing/2014/main" xmlns="" id="{00000000-0008-0000-3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128</xdr:row>
      <xdr:rowOff>184096</xdr:rowOff>
    </xdr:from>
    <xdr:to>
      <xdr:col>11</xdr:col>
      <xdr:colOff>274071</xdr:colOff>
      <xdr:row>150</xdr:row>
      <xdr:rowOff>183496</xdr:rowOff>
    </xdr:to>
    <xdr:graphicFrame macro="">
      <xdr:nvGraphicFramePr>
        <xdr:cNvPr id="12" name="Chart 11">
          <a:extLst>
            <a:ext uri="{FF2B5EF4-FFF2-40B4-BE49-F238E27FC236}">
              <a16:creationId xmlns:a16="http://schemas.microsoft.com/office/drawing/2014/main" xmlns="" id="{00000000-0008-0000-3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2</xdr:row>
      <xdr:rowOff>0</xdr:rowOff>
    </xdr:from>
    <xdr:to>
      <xdr:col>0</xdr:col>
      <xdr:colOff>479330</xdr:colOff>
      <xdr:row>4</xdr:row>
      <xdr:rowOff>87000</xdr:rowOff>
    </xdr:to>
    <xdr:pic>
      <xdr:nvPicPr>
        <xdr:cNvPr id="14" name="Picture 13" descr="C:\Users\Phil.Clough1\AppData\Local\Microsoft\Windows\Temporary Internet Files\Content.IE5\PMMR5K9K\home_page[1].png">
          <a:hlinkClick xmlns:r="http://schemas.openxmlformats.org/officeDocument/2006/relationships" r:id="rId9"/>
          <a:extLst>
            <a:ext uri="{FF2B5EF4-FFF2-40B4-BE49-F238E27FC236}">
              <a16:creationId xmlns:a16="http://schemas.microsoft.com/office/drawing/2014/main" xmlns="" id="{00000000-0008-0000-3800-00000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0" y="515471"/>
          <a:ext cx="479330"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xdr:from>
      <xdr:col>0</xdr:col>
      <xdr:colOff>0</xdr:colOff>
      <xdr:row>5</xdr:row>
      <xdr:rowOff>184335</xdr:rowOff>
    </xdr:from>
    <xdr:to>
      <xdr:col>11</xdr:col>
      <xdr:colOff>238853</xdr:colOff>
      <xdr:row>27</xdr:row>
      <xdr:rowOff>183735</xdr:rowOff>
    </xdr:to>
    <xdr:graphicFrame macro="">
      <xdr:nvGraphicFramePr>
        <xdr:cNvPr id="2" name="Chart 1">
          <a:extLst>
            <a:ext uri="{FF2B5EF4-FFF2-40B4-BE49-F238E27FC236}">
              <a16:creationId xmlns:a16="http://schemas.microsoft.com/office/drawing/2014/main" xmlns="" id="{00000000-0008-0000-3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11205</xdr:rowOff>
    </xdr:from>
    <xdr:to>
      <xdr:col>0</xdr:col>
      <xdr:colOff>491045</xdr:colOff>
      <xdr:row>4</xdr:row>
      <xdr:rowOff>98205</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9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6676"/>
          <a:ext cx="49104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2</xdr:colOff>
      <xdr:row>2</xdr:row>
      <xdr:rowOff>33617</xdr:rowOff>
    </xdr:from>
    <xdr:to>
      <xdr:col>1</xdr:col>
      <xdr:colOff>233941</xdr:colOff>
      <xdr:row>4</xdr:row>
      <xdr:rowOff>120617</xdr:rowOff>
    </xdr:to>
    <xdr:pic>
      <xdr:nvPicPr>
        <xdr:cNvPr id="6" name="Picture 5"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3A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 y="549088"/>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48751</xdr:colOff>
      <xdr:row>5</xdr:row>
      <xdr:rowOff>186957</xdr:rowOff>
    </xdr:from>
    <xdr:to>
      <xdr:col>20</xdr:col>
      <xdr:colOff>237108</xdr:colOff>
      <xdr:row>27</xdr:row>
      <xdr:rowOff>171957</xdr:rowOff>
    </xdr:to>
    <xdr:graphicFrame macro="">
      <xdr:nvGraphicFramePr>
        <xdr:cNvPr id="3" name="Chart 2">
          <a:extLst>
            <a:ext uri="{FF2B5EF4-FFF2-40B4-BE49-F238E27FC236}">
              <a16:creationId xmlns:a16="http://schemas.microsoft.com/office/drawing/2014/main" xmlns="" id="{00000000-0008-0000-3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51954</xdr:colOff>
      <xdr:row>6</xdr:row>
      <xdr:rowOff>51955</xdr:rowOff>
    </xdr:from>
    <xdr:to>
      <xdr:col>11</xdr:col>
      <xdr:colOff>131454</xdr:colOff>
      <xdr:row>28</xdr:row>
      <xdr:rowOff>36955</xdr:rowOff>
    </xdr:to>
    <xdr:graphicFrame macro="">
      <xdr:nvGraphicFramePr>
        <xdr:cNvPr id="4" name="Chart 3">
          <a:extLst>
            <a:ext uri="{FF2B5EF4-FFF2-40B4-BE49-F238E27FC236}">
              <a16:creationId xmlns:a16="http://schemas.microsoft.com/office/drawing/2014/main" xmlns="" id="{00000000-0008-0000-3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22411</xdr:colOff>
      <xdr:row>31</xdr:row>
      <xdr:rowOff>0</xdr:rowOff>
    </xdr:from>
    <xdr:to>
      <xdr:col>20</xdr:col>
      <xdr:colOff>180352</xdr:colOff>
      <xdr:row>52</xdr:row>
      <xdr:rowOff>175500</xdr:rowOff>
    </xdr:to>
    <xdr:graphicFrame macro="">
      <xdr:nvGraphicFramePr>
        <xdr:cNvPr id="5" name="Chart 4">
          <a:extLst>
            <a:ext uri="{FF2B5EF4-FFF2-40B4-BE49-F238E27FC236}">
              <a16:creationId xmlns:a16="http://schemas.microsoft.com/office/drawing/2014/main" xmlns="" id="{00000000-0008-0000-3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31</xdr:row>
      <xdr:rowOff>9168</xdr:rowOff>
    </xdr:from>
    <xdr:to>
      <xdr:col>11</xdr:col>
      <xdr:colOff>45882</xdr:colOff>
      <xdr:row>52</xdr:row>
      <xdr:rowOff>184668</xdr:rowOff>
    </xdr:to>
    <xdr:graphicFrame macro="">
      <xdr:nvGraphicFramePr>
        <xdr:cNvPr id="7" name="Chart 6">
          <a:extLst>
            <a:ext uri="{FF2B5EF4-FFF2-40B4-BE49-F238E27FC236}">
              <a16:creationId xmlns:a16="http://schemas.microsoft.com/office/drawing/2014/main" xmlns="" id="{00000000-0008-0000-3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xdr:row>
      <xdr:rowOff>-1</xdr:rowOff>
    </xdr:from>
    <xdr:to>
      <xdr:col>10</xdr:col>
      <xdr:colOff>362118</xdr:colOff>
      <xdr:row>27</xdr:row>
      <xdr:rowOff>189899</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31</xdr:row>
      <xdr:rowOff>22412</xdr:rowOff>
    </xdr:from>
    <xdr:to>
      <xdr:col>10</xdr:col>
      <xdr:colOff>362118</xdr:colOff>
      <xdr:row>53</xdr:row>
      <xdr:rowOff>21812</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22413</xdr:colOff>
      <xdr:row>2</xdr:row>
      <xdr:rowOff>0</xdr:rowOff>
    </xdr:from>
    <xdr:to>
      <xdr:col>0</xdr:col>
      <xdr:colOff>502881</xdr:colOff>
      <xdr:row>4</xdr:row>
      <xdr:rowOff>87000</xdr:rowOff>
    </xdr:to>
    <xdr:pic>
      <xdr:nvPicPr>
        <xdr:cNvPr id="6" name="Picture 5" descr="C:\Users\Phil.Clough1\AppData\Local\Microsoft\Windows\Temporary Internet Files\Content.IE5\PMMR5K9K\home_page[1].png">
          <a:hlinkClick xmlns:r="http://schemas.openxmlformats.org/officeDocument/2006/relationships" r:id="rId3"/>
          <a:extLst>
            <a:ext uri="{FF2B5EF4-FFF2-40B4-BE49-F238E27FC236}">
              <a16:creationId xmlns:a16="http://schemas.microsoft.com/office/drawing/2014/main" xmlns="" id="{00000000-0008-0000-06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413" y="515471"/>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xdr:from>
      <xdr:col>0</xdr:col>
      <xdr:colOff>0</xdr:colOff>
      <xdr:row>6</xdr:row>
      <xdr:rowOff>22411</xdr:rowOff>
    </xdr:from>
    <xdr:to>
      <xdr:col>11</xdr:col>
      <xdr:colOff>675882</xdr:colOff>
      <xdr:row>28</xdr:row>
      <xdr:rowOff>21811</xdr:rowOff>
    </xdr:to>
    <xdr:graphicFrame macro="">
      <xdr:nvGraphicFramePr>
        <xdr:cNvPr id="2" name="Chart 1">
          <a:extLst>
            <a:ext uri="{FF2B5EF4-FFF2-40B4-BE49-F238E27FC236}">
              <a16:creationId xmlns:a16="http://schemas.microsoft.com/office/drawing/2014/main" xmlns="" id="{00000000-0008-0000-3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xdr:colOff>
      <xdr:row>2</xdr:row>
      <xdr:rowOff>22412</xdr:rowOff>
    </xdr:from>
    <xdr:to>
      <xdr:col>1</xdr:col>
      <xdr:colOff>233941</xdr:colOff>
      <xdr:row>4</xdr:row>
      <xdr:rowOff>109412</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B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 y="537883"/>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2</xdr:row>
      <xdr:rowOff>44824</xdr:rowOff>
    </xdr:from>
    <xdr:to>
      <xdr:col>0</xdr:col>
      <xdr:colOff>482502</xdr:colOff>
      <xdr:row>4</xdr:row>
      <xdr:rowOff>131824</xdr:rowOff>
    </xdr:to>
    <xdr:pic>
      <xdr:nvPicPr>
        <xdr:cNvPr id="4" name="Picture 3"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3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60295"/>
          <a:ext cx="48250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xdr:from>
      <xdr:col>0</xdr:col>
      <xdr:colOff>0</xdr:colOff>
      <xdr:row>5</xdr:row>
      <xdr:rowOff>175554</xdr:rowOff>
    </xdr:from>
    <xdr:to>
      <xdr:col>11</xdr:col>
      <xdr:colOff>547687</xdr:colOff>
      <xdr:row>40</xdr:row>
      <xdr:rowOff>46627</xdr:rowOff>
    </xdr:to>
    <xdr:graphicFrame macro="">
      <xdr:nvGraphicFramePr>
        <xdr:cNvPr id="2" name="Chart 1">
          <a:extLst>
            <a:ext uri="{FF2B5EF4-FFF2-40B4-BE49-F238E27FC236}">
              <a16:creationId xmlns:a16="http://schemas.microsoft.com/office/drawing/2014/main" xmlns=""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586465</xdr:colOff>
      <xdr:row>7</xdr:row>
      <xdr:rowOff>150279</xdr:rowOff>
    </xdr:from>
    <xdr:to>
      <xdr:col>3</xdr:col>
      <xdr:colOff>180971</xdr:colOff>
      <xdr:row>9</xdr:row>
      <xdr:rowOff>74078</xdr:rowOff>
    </xdr:to>
    <xdr:sp macro="" textlink="">
      <xdr:nvSpPr>
        <xdr:cNvPr id="3" name="TextBox 2">
          <a:extLst>
            <a:ext uri="{FF2B5EF4-FFF2-40B4-BE49-F238E27FC236}">
              <a16:creationId xmlns:a16="http://schemas.microsoft.com/office/drawing/2014/main" xmlns="" id="{00000000-0008-0000-3D00-000003000000}"/>
            </a:ext>
          </a:extLst>
        </xdr:cNvPr>
        <xdr:cNvSpPr txBox="1"/>
      </xdr:nvSpPr>
      <xdr:spPr>
        <a:xfrm>
          <a:off x="4284406" y="1618250"/>
          <a:ext cx="883183" cy="304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a:latin typeface="Arial" panose="020B0604020202020204" pitchFamily="34" charset="0"/>
              <a:cs typeface="Arial" panose="020B0604020202020204" pitchFamily="34" charset="0"/>
            </a:rPr>
            <a:t>2030</a:t>
          </a:r>
        </a:p>
      </xdr:txBody>
    </xdr:sp>
    <xdr:clientData/>
  </xdr:twoCellAnchor>
  <xdr:twoCellAnchor>
    <xdr:from>
      <xdr:col>8</xdr:col>
      <xdr:colOff>624174</xdr:colOff>
      <xdr:row>7</xdr:row>
      <xdr:rowOff>135071</xdr:rowOff>
    </xdr:from>
    <xdr:to>
      <xdr:col>9</xdr:col>
      <xdr:colOff>824197</xdr:colOff>
      <xdr:row>9</xdr:row>
      <xdr:rowOff>39820</xdr:rowOff>
    </xdr:to>
    <xdr:sp macro="" textlink="">
      <xdr:nvSpPr>
        <xdr:cNvPr id="4" name="TextBox 3">
          <a:extLst>
            <a:ext uri="{FF2B5EF4-FFF2-40B4-BE49-F238E27FC236}">
              <a16:creationId xmlns:a16="http://schemas.microsoft.com/office/drawing/2014/main" xmlns="" id="{00000000-0008-0000-3D00-000004000000}"/>
            </a:ext>
          </a:extLst>
        </xdr:cNvPr>
        <xdr:cNvSpPr txBox="1"/>
      </xdr:nvSpPr>
      <xdr:spPr>
        <a:xfrm>
          <a:off x="9420792" y="1603042"/>
          <a:ext cx="1118905" cy="285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a:latin typeface="Arial" panose="020B0604020202020204" pitchFamily="34" charset="0"/>
              <a:cs typeface="Arial" panose="020B0604020202020204" pitchFamily="34" charset="0"/>
            </a:rPr>
            <a:t>2050</a:t>
          </a:r>
        </a:p>
      </xdr:txBody>
    </xdr:sp>
    <xdr:clientData/>
  </xdr:twoCellAnchor>
  <xdr:twoCellAnchor>
    <xdr:from>
      <xdr:col>0</xdr:col>
      <xdr:colOff>687582</xdr:colOff>
      <xdr:row>7</xdr:row>
      <xdr:rowOff>187298</xdr:rowOff>
    </xdr:from>
    <xdr:to>
      <xdr:col>0</xdr:col>
      <xdr:colOff>1573407</xdr:colOff>
      <xdr:row>9</xdr:row>
      <xdr:rowOff>111097</xdr:rowOff>
    </xdr:to>
    <xdr:sp macro="" textlink="">
      <xdr:nvSpPr>
        <xdr:cNvPr id="5" name="TextBox 4">
          <a:extLst>
            <a:ext uri="{FF2B5EF4-FFF2-40B4-BE49-F238E27FC236}">
              <a16:creationId xmlns:a16="http://schemas.microsoft.com/office/drawing/2014/main" xmlns="" id="{00000000-0008-0000-3D00-000005000000}"/>
            </a:ext>
          </a:extLst>
        </xdr:cNvPr>
        <xdr:cNvSpPr txBox="1"/>
      </xdr:nvSpPr>
      <xdr:spPr>
        <a:xfrm>
          <a:off x="687582" y="1655269"/>
          <a:ext cx="885825" cy="3047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a:solidFill>
                <a:sysClr val="windowText" lastClr="000000"/>
              </a:solidFill>
              <a:latin typeface="Arial" panose="020B0604020202020204" pitchFamily="34" charset="0"/>
              <a:cs typeface="Arial" panose="020B0604020202020204" pitchFamily="34" charset="0"/>
            </a:rPr>
            <a:t>2017</a:t>
          </a:r>
        </a:p>
      </xdr:txBody>
    </xdr:sp>
    <xdr:clientData/>
  </xdr:twoCellAnchor>
  <xdr:twoCellAnchor editAs="oneCell">
    <xdr:from>
      <xdr:col>0</xdr:col>
      <xdr:colOff>0</xdr:colOff>
      <xdr:row>2</xdr:row>
      <xdr:rowOff>22410</xdr:rowOff>
    </xdr:from>
    <xdr:to>
      <xdr:col>0</xdr:col>
      <xdr:colOff>480468</xdr:colOff>
      <xdr:row>4</xdr:row>
      <xdr:rowOff>109410</xdr:rowOff>
    </xdr:to>
    <xdr:pic>
      <xdr:nvPicPr>
        <xdr:cNvPr id="6" name="Picture 5"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D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7881"/>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22412</xdr:colOff>
      <xdr:row>32</xdr:row>
      <xdr:rowOff>101055</xdr:rowOff>
    </xdr:from>
    <xdr:to>
      <xdr:col>9</xdr:col>
      <xdr:colOff>594971</xdr:colOff>
      <xdr:row>53</xdr:row>
      <xdr:rowOff>31755</xdr:rowOff>
    </xdr:to>
    <xdr:graphicFrame macro="">
      <xdr:nvGraphicFramePr>
        <xdr:cNvPr id="2" name="Chart 1">
          <a:extLst>
            <a:ext uri="{FF2B5EF4-FFF2-40B4-BE49-F238E27FC236}">
              <a16:creationId xmlns:a16="http://schemas.microsoft.com/office/drawing/2014/main" xmlns=""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xdr:row>
      <xdr:rowOff>2267</xdr:rowOff>
    </xdr:from>
    <xdr:to>
      <xdr:col>9</xdr:col>
      <xdr:colOff>572559</xdr:colOff>
      <xdr:row>27</xdr:row>
      <xdr:rowOff>177767</xdr:rowOff>
    </xdr:to>
    <xdr:graphicFrame macro="">
      <xdr:nvGraphicFramePr>
        <xdr:cNvPr id="3" name="Chart 2">
          <a:extLst>
            <a:ext uri="{FF2B5EF4-FFF2-40B4-BE49-F238E27FC236}">
              <a16:creationId xmlns:a16="http://schemas.microsoft.com/office/drawing/2014/main" xmlns="" id="{00000000-0008-0000-3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675927</xdr:colOff>
      <xdr:row>32</xdr:row>
      <xdr:rowOff>25611</xdr:rowOff>
    </xdr:from>
    <xdr:to>
      <xdr:col>20</xdr:col>
      <xdr:colOff>632163</xdr:colOff>
      <xdr:row>52</xdr:row>
      <xdr:rowOff>145675</xdr:rowOff>
    </xdr:to>
    <xdr:graphicFrame macro="">
      <xdr:nvGraphicFramePr>
        <xdr:cNvPr id="4" name="Chart 3">
          <a:extLst>
            <a:ext uri="{FF2B5EF4-FFF2-40B4-BE49-F238E27FC236}">
              <a16:creationId xmlns:a16="http://schemas.microsoft.com/office/drawing/2014/main" xmlns="" id="{00000000-0008-0000-3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62004</xdr:colOff>
      <xdr:row>6</xdr:row>
      <xdr:rowOff>25479</xdr:rowOff>
    </xdr:from>
    <xdr:to>
      <xdr:col>21</xdr:col>
      <xdr:colOff>18239</xdr:colOff>
      <xdr:row>28</xdr:row>
      <xdr:rowOff>10479</xdr:rowOff>
    </xdr:to>
    <xdr:graphicFrame macro="">
      <xdr:nvGraphicFramePr>
        <xdr:cNvPr id="5" name="Chart 4">
          <a:extLst>
            <a:ext uri="{FF2B5EF4-FFF2-40B4-BE49-F238E27FC236}">
              <a16:creationId xmlns:a16="http://schemas.microsoft.com/office/drawing/2014/main" xmlns="" id="{00000000-0008-0000-3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34636</xdr:rowOff>
    </xdr:from>
    <xdr:to>
      <xdr:col>0</xdr:col>
      <xdr:colOff>478937</xdr:colOff>
      <xdr:row>4</xdr:row>
      <xdr:rowOff>121636</xdr:rowOff>
    </xdr:to>
    <xdr:pic>
      <xdr:nvPicPr>
        <xdr:cNvPr id="6" name="Picture 5"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3E00-00000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50107"/>
          <a:ext cx="478937"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xdr:from>
      <xdr:col>0</xdr:col>
      <xdr:colOff>0</xdr:colOff>
      <xdr:row>6</xdr:row>
      <xdr:rowOff>43383</xdr:rowOff>
    </xdr:from>
    <xdr:to>
      <xdr:col>10</xdr:col>
      <xdr:colOff>833717</xdr:colOff>
      <xdr:row>27</xdr:row>
      <xdr:rowOff>49914</xdr:rowOff>
    </xdr:to>
    <xdr:graphicFrame macro="">
      <xdr:nvGraphicFramePr>
        <xdr:cNvPr id="2" name="Chart 1">
          <a:extLst>
            <a:ext uri="{FF2B5EF4-FFF2-40B4-BE49-F238E27FC236}">
              <a16:creationId xmlns:a16="http://schemas.microsoft.com/office/drawing/2014/main" xmlns=""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25612</xdr:rowOff>
    </xdr:from>
    <xdr:to>
      <xdr:col>1</xdr:col>
      <xdr:colOff>201452</xdr:colOff>
      <xdr:row>4</xdr:row>
      <xdr:rowOff>112612</xdr:rowOff>
    </xdr:to>
    <xdr:pic>
      <xdr:nvPicPr>
        <xdr:cNvPr id="7" name="Picture 6"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3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41083"/>
          <a:ext cx="481599"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xdr:from>
      <xdr:col>0</xdr:col>
      <xdr:colOff>0</xdr:colOff>
      <xdr:row>6</xdr:row>
      <xdr:rowOff>15886</xdr:rowOff>
    </xdr:from>
    <xdr:to>
      <xdr:col>10</xdr:col>
      <xdr:colOff>922412</xdr:colOff>
      <xdr:row>28</xdr:row>
      <xdr:rowOff>15286</xdr:rowOff>
    </xdr:to>
    <xdr:graphicFrame macro="">
      <xdr:nvGraphicFramePr>
        <xdr:cNvPr id="2" name="Chart 1">
          <a:extLst>
            <a:ext uri="{FF2B5EF4-FFF2-40B4-BE49-F238E27FC236}">
              <a16:creationId xmlns:a16="http://schemas.microsoft.com/office/drawing/2014/main" xmlns=""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280147</xdr:rowOff>
    </xdr:from>
    <xdr:to>
      <xdr:col>0</xdr:col>
      <xdr:colOff>504265</xdr:colOff>
      <xdr:row>4</xdr:row>
      <xdr:rowOff>111863</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0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605118"/>
          <a:ext cx="504265" cy="488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xdr:from>
      <xdr:col>0</xdr:col>
      <xdr:colOff>0</xdr:colOff>
      <xdr:row>6</xdr:row>
      <xdr:rowOff>3111</xdr:rowOff>
    </xdr:from>
    <xdr:to>
      <xdr:col>11</xdr:col>
      <xdr:colOff>238853</xdr:colOff>
      <xdr:row>28</xdr:row>
      <xdr:rowOff>2511</xdr:rowOff>
    </xdr:to>
    <xdr:graphicFrame macro="">
      <xdr:nvGraphicFramePr>
        <xdr:cNvPr id="2" name="Chart 1">
          <a:extLst>
            <a:ext uri="{FF2B5EF4-FFF2-40B4-BE49-F238E27FC236}">
              <a16:creationId xmlns:a16="http://schemas.microsoft.com/office/drawing/2014/main" xmlns=""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179293</xdr:rowOff>
    </xdr:from>
    <xdr:to>
      <xdr:col>0</xdr:col>
      <xdr:colOff>482674</xdr:colOff>
      <xdr:row>4</xdr:row>
      <xdr:rowOff>75793</xdr:rowOff>
    </xdr:to>
    <xdr:pic>
      <xdr:nvPicPr>
        <xdr:cNvPr id="9" name="Picture 8"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1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04264"/>
          <a:ext cx="482674"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xdr:from>
      <xdr:col>0</xdr:col>
      <xdr:colOff>6963</xdr:colOff>
      <xdr:row>5</xdr:row>
      <xdr:rowOff>187654</xdr:rowOff>
    </xdr:from>
    <xdr:to>
      <xdr:col>9</xdr:col>
      <xdr:colOff>570787</xdr:colOff>
      <xdr:row>27</xdr:row>
      <xdr:rowOff>187054</xdr:rowOff>
    </xdr:to>
    <xdr:graphicFrame macro="">
      <xdr:nvGraphicFramePr>
        <xdr:cNvPr id="2" name="Chart 1">
          <a:extLst>
            <a:ext uri="{FF2B5EF4-FFF2-40B4-BE49-F238E27FC236}">
              <a16:creationId xmlns:a16="http://schemas.microsoft.com/office/drawing/2014/main" xmlns=""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357110</xdr:colOff>
      <xdr:row>5</xdr:row>
      <xdr:rowOff>172212</xdr:rowOff>
    </xdr:from>
    <xdr:to>
      <xdr:col>9</xdr:col>
      <xdr:colOff>144629</xdr:colOff>
      <xdr:row>9</xdr:row>
      <xdr:rowOff>106271</xdr:rowOff>
    </xdr:to>
    <xdr:sp macro="" textlink="">
      <xdr:nvSpPr>
        <xdr:cNvPr id="3" name="Right Arrow 3">
          <a:extLst>
            <a:ext uri="{FF2B5EF4-FFF2-40B4-BE49-F238E27FC236}">
              <a16:creationId xmlns:a16="http://schemas.microsoft.com/office/drawing/2014/main" xmlns="" id="{00000000-0008-0000-4200-000003000000}"/>
            </a:ext>
          </a:extLst>
        </xdr:cNvPr>
        <xdr:cNvSpPr/>
      </xdr:nvSpPr>
      <xdr:spPr>
        <a:xfrm>
          <a:off x="4817051" y="1259183"/>
          <a:ext cx="2521754" cy="696059"/>
        </a:xfrm>
        <a:prstGeom prst="rightArrow">
          <a:avLst/>
        </a:prstGeom>
        <a:solidFill>
          <a:schemeClr val="accent5">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GB" sz="1000">
              <a:solidFill>
                <a:sysClr val="windowText" lastClr="000000"/>
              </a:solidFill>
              <a:latin typeface="Arial" panose="020B0604020202020204" pitchFamily="34" charset="0"/>
              <a:cs typeface="Arial" panose="020B0604020202020204" pitchFamily="34" charset="0"/>
            </a:rPr>
            <a:t>No further capacity</a:t>
          </a:r>
          <a:r>
            <a:rPr lang="en-GB" sz="1000" baseline="0">
              <a:solidFill>
                <a:sysClr val="windowText" lastClr="000000"/>
              </a:solidFill>
              <a:latin typeface="Arial" panose="020B0604020202020204" pitchFamily="34" charset="0"/>
              <a:cs typeface="Arial" panose="020B0604020202020204" pitchFamily="34" charset="0"/>
            </a:rPr>
            <a:t> </a:t>
          </a:r>
          <a:r>
            <a:rPr lang="en-GB" sz="1000">
              <a:solidFill>
                <a:sysClr val="windowText" lastClr="000000"/>
              </a:solidFill>
              <a:latin typeface="Arial" panose="020B0604020202020204" pitchFamily="34" charset="0"/>
              <a:cs typeface="Arial" panose="020B0604020202020204" pitchFamily="34" charset="0"/>
            </a:rPr>
            <a:t>growth after 2030</a:t>
          </a:r>
        </a:p>
      </xdr:txBody>
    </xdr:sp>
    <xdr:clientData/>
  </xdr:twoCellAnchor>
  <xdr:twoCellAnchor editAs="oneCell">
    <xdr:from>
      <xdr:col>0</xdr:col>
      <xdr:colOff>0</xdr:colOff>
      <xdr:row>2</xdr:row>
      <xdr:rowOff>11206</xdr:rowOff>
    </xdr:from>
    <xdr:to>
      <xdr:col>0</xdr:col>
      <xdr:colOff>480971</xdr:colOff>
      <xdr:row>4</xdr:row>
      <xdr:rowOff>98206</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6677"/>
          <a:ext cx="480971"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5</xdr:row>
      <xdr:rowOff>179294</xdr:rowOff>
    </xdr:from>
    <xdr:to>
      <xdr:col>10</xdr:col>
      <xdr:colOff>832765</xdr:colOff>
      <xdr:row>27</xdr:row>
      <xdr:rowOff>179294</xdr:rowOff>
    </xdr:to>
    <xdr:graphicFrame macro="">
      <xdr:nvGraphicFramePr>
        <xdr:cNvPr id="2" name="Chart 1">
          <a:extLst>
            <a:ext uri="{FF2B5EF4-FFF2-40B4-BE49-F238E27FC236}">
              <a16:creationId xmlns:a16="http://schemas.microsoft.com/office/drawing/2014/main" xmlns=""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301610</xdr:colOff>
      <xdr:row>8</xdr:row>
      <xdr:rowOff>83838</xdr:rowOff>
    </xdr:from>
    <xdr:to>
      <xdr:col>10</xdr:col>
      <xdr:colOff>847460</xdr:colOff>
      <xdr:row>17</xdr:row>
      <xdr:rowOff>5185</xdr:rowOff>
    </xdr:to>
    <xdr:sp macro="" textlink="">
      <xdr:nvSpPr>
        <xdr:cNvPr id="5" name="Up Arrow 7">
          <a:extLst>
            <a:ext uri="{FF2B5EF4-FFF2-40B4-BE49-F238E27FC236}">
              <a16:creationId xmlns:a16="http://schemas.microsoft.com/office/drawing/2014/main" xmlns="" id="{00000000-0008-0000-4300-000005000000}"/>
            </a:ext>
          </a:extLst>
        </xdr:cNvPr>
        <xdr:cNvSpPr/>
      </xdr:nvSpPr>
      <xdr:spPr bwMode="auto">
        <a:xfrm>
          <a:off x="7226845" y="1361309"/>
          <a:ext cx="545850" cy="1635847"/>
        </a:xfrm>
        <a:prstGeom prst="upArrow">
          <a:avLst/>
        </a:prstGeom>
        <a:solidFill>
          <a:srgbClr val="00B0F0"/>
        </a:solidFill>
        <a:ln w="9525" cap="flat" cmpd="sng" algn="ctr">
          <a:solidFill>
            <a:schemeClr val="bg1">
              <a:lumMod val="50000"/>
            </a:schemeClr>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R="0" algn="ctr" defTabSz="914400" rtl="0" eaLnBrk="0" fontAlgn="base" latinLnBrk="0" hangingPunct="0">
            <a:spcBef>
              <a:spcPct val="0"/>
            </a:spcBef>
            <a:spcAft>
              <a:spcPts val="600"/>
            </a:spcAft>
            <a:buClr>
              <a:schemeClr val="accent1"/>
            </a:buClr>
            <a:buSzTx/>
            <a:tabLst/>
          </a:pPr>
          <a:endParaRPr kumimoji="0" lang="en-GB" sz="1600" b="0" i="0" u="none" strike="noStrike" cap="none" normalizeH="0" baseline="0">
            <a:ln>
              <a:noFill/>
            </a:ln>
            <a:effectLst/>
            <a:latin typeface="Arial" pitchFamily="34" charset="0"/>
            <a:ea typeface="ＭＳ Ｐゴシック"/>
            <a:cs typeface="ＭＳ Ｐゴシック"/>
          </a:endParaRPr>
        </a:p>
      </xdr:txBody>
    </xdr:sp>
    <xdr:clientData/>
  </xdr:twoCellAnchor>
  <xdr:twoCellAnchor>
    <xdr:from>
      <xdr:col>10</xdr:col>
      <xdr:colOff>425481</xdr:colOff>
      <xdr:row>8</xdr:row>
      <xdr:rowOff>126471</xdr:rowOff>
    </xdr:from>
    <xdr:to>
      <xdr:col>10</xdr:col>
      <xdr:colOff>694850</xdr:colOff>
      <xdr:row>15</xdr:row>
      <xdr:rowOff>49541</xdr:rowOff>
    </xdr:to>
    <xdr:sp macro="" textlink="">
      <xdr:nvSpPr>
        <xdr:cNvPr id="6" name="TextBox 19">
          <a:extLst>
            <a:ext uri="{FF2B5EF4-FFF2-40B4-BE49-F238E27FC236}">
              <a16:creationId xmlns:a16="http://schemas.microsoft.com/office/drawing/2014/main" xmlns="" id="{00000000-0008-0000-4300-000006000000}"/>
            </a:ext>
          </a:extLst>
        </xdr:cNvPr>
        <xdr:cNvSpPr txBox="1"/>
      </xdr:nvSpPr>
      <xdr:spPr>
        <a:xfrm rot="16200000">
          <a:off x="6857116" y="1897542"/>
          <a:ext cx="1256570" cy="26936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latin typeface="Arial" panose="020B0604020202020204" pitchFamily="34" charset="0"/>
              <a:cs typeface="Arial" panose="020B0604020202020204" pitchFamily="34" charset="0"/>
            </a:rPr>
            <a:t>Imports</a:t>
          </a:r>
        </a:p>
      </xdr:txBody>
    </xdr:sp>
    <xdr:clientData/>
  </xdr:twoCellAnchor>
  <xdr:twoCellAnchor>
    <xdr:from>
      <xdr:col>10</xdr:col>
      <xdr:colOff>300451</xdr:colOff>
      <xdr:row>18</xdr:row>
      <xdr:rowOff>381</xdr:rowOff>
    </xdr:from>
    <xdr:to>
      <xdr:col>10</xdr:col>
      <xdr:colOff>848551</xdr:colOff>
      <xdr:row>26</xdr:row>
      <xdr:rowOff>112228</xdr:rowOff>
    </xdr:to>
    <xdr:sp macro="" textlink="">
      <xdr:nvSpPr>
        <xdr:cNvPr id="7" name="Up Arrow 9">
          <a:extLst>
            <a:ext uri="{FF2B5EF4-FFF2-40B4-BE49-F238E27FC236}">
              <a16:creationId xmlns:a16="http://schemas.microsoft.com/office/drawing/2014/main" xmlns="" id="{00000000-0008-0000-4300-000007000000}"/>
            </a:ext>
          </a:extLst>
        </xdr:cNvPr>
        <xdr:cNvSpPr/>
      </xdr:nvSpPr>
      <xdr:spPr bwMode="auto">
        <a:xfrm rot="10800000">
          <a:off x="7225686" y="3182852"/>
          <a:ext cx="548100" cy="1635847"/>
        </a:xfrm>
        <a:prstGeom prst="upArrow">
          <a:avLst/>
        </a:prstGeom>
        <a:solidFill>
          <a:srgbClr val="00B0F0"/>
        </a:solidFill>
        <a:ln w="9525" cap="flat" cmpd="sng" algn="ctr">
          <a:solidFill>
            <a:schemeClr val="bg1">
              <a:lumMod val="50000"/>
            </a:schemeClr>
          </a:solidFill>
          <a:prstDash val="solid"/>
          <a:round/>
          <a:headEnd type="none" w="med" len="med"/>
          <a:tailEnd type="none" w="med" len="med"/>
        </a:ln>
        <a:effectLst/>
      </xdr:spPr>
      <xdr:txBody>
        <a:bodyPr vert="horz" wrap="square" lIns="91440" tIns="45720" rIns="91440" bIns="45720" numCol="1" rtlCol="0" anchor="ctr"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R="0" algn="ctr" defTabSz="914400" rtl="0" eaLnBrk="0" fontAlgn="base" latinLnBrk="0" hangingPunct="0">
            <a:spcBef>
              <a:spcPct val="0"/>
            </a:spcBef>
            <a:spcAft>
              <a:spcPts val="600"/>
            </a:spcAft>
            <a:buClr>
              <a:schemeClr val="accent1"/>
            </a:buClr>
            <a:buSzTx/>
            <a:tabLst/>
          </a:pPr>
          <a:endParaRPr kumimoji="0" lang="en-GB" sz="1600" b="0" i="0" u="none" strike="noStrike" cap="none" normalizeH="0" baseline="0">
            <a:ln>
              <a:noFill/>
            </a:ln>
            <a:effectLst/>
            <a:latin typeface="Arial" pitchFamily="34" charset="0"/>
            <a:ea typeface="ＭＳ Ｐゴシック"/>
            <a:cs typeface="ＭＳ Ｐゴシック"/>
          </a:endParaRPr>
        </a:p>
      </xdr:txBody>
    </xdr:sp>
    <xdr:clientData/>
  </xdr:twoCellAnchor>
  <xdr:twoCellAnchor>
    <xdr:from>
      <xdr:col>10</xdr:col>
      <xdr:colOff>438157</xdr:colOff>
      <xdr:row>11</xdr:row>
      <xdr:rowOff>133780</xdr:rowOff>
    </xdr:from>
    <xdr:to>
      <xdr:col>10</xdr:col>
      <xdr:colOff>707526</xdr:colOff>
      <xdr:row>23</xdr:row>
      <xdr:rowOff>152100</xdr:rowOff>
    </xdr:to>
    <xdr:sp macro="" textlink="">
      <xdr:nvSpPr>
        <xdr:cNvPr id="8" name="TextBox 19">
          <a:extLst>
            <a:ext uri="{FF2B5EF4-FFF2-40B4-BE49-F238E27FC236}">
              <a16:creationId xmlns:a16="http://schemas.microsoft.com/office/drawing/2014/main" xmlns="" id="{00000000-0008-0000-4300-000008000000}"/>
            </a:ext>
          </a:extLst>
        </xdr:cNvPr>
        <xdr:cNvSpPr txBox="1"/>
      </xdr:nvSpPr>
      <xdr:spPr>
        <a:xfrm rot="16200000">
          <a:off x="6345917" y="3000226"/>
          <a:ext cx="2304320" cy="269369"/>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200">
              <a:latin typeface="Arial" panose="020B0604020202020204" pitchFamily="34" charset="0"/>
              <a:cs typeface="Arial" panose="020B0604020202020204" pitchFamily="34" charset="0"/>
            </a:rPr>
            <a:t>Exports</a:t>
          </a:r>
        </a:p>
      </xdr:txBody>
    </xdr:sp>
    <xdr:clientData/>
  </xdr:twoCellAnchor>
  <xdr:twoCellAnchor editAs="oneCell">
    <xdr:from>
      <xdr:col>0</xdr:col>
      <xdr:colOff>0</xdr:colOff>
      <xdr:row>2</xdr:row>
      <xdr:rowOff>11206</xdr:rowOff>
    </xdr:from>
    <xdr:to>
      <xdr:col>1</xdr:col>
      <xdr:colOff>195603</xdr:colOff>
      <xdr:row>4</xdr:row>
      <xdr:rowOff>98206</xdr:rowOff>
    </xdr:to>
    <xdr:pic>
      <xdr:nvPicPr>
        <xdr:cNvPr id="11" name="Picture 10"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3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26677"/>
          <a:ext cx="475750"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0</xdr:colOff>
      <xdr:row>6</xdr:row>
      <xdr:rowOff>1399</xdr:rowOff>
    </xdr:from>
    <xdr:to>
      <xdr:col>11</xdr:col>
      <xdr:colOff>274071</xdr:colOff>
      <xdr:row>28</xdr:row>
      <xdr:rowOff>799</xdr:rowOff>
    </xdr:to>
    <xdr:graphicFrame macro="">
      <xdr:nvGraphicFramePr>
        <xdr:cNvPr id="2" name="Chart 1">
          <a:extLst>
            <a:ext uri="{FF2B5EF4-FFF2-40B4-BE49-F238E27FC236}">
              <a16:creationId xmlns:a16="http://schemas.microsoft.com/office/drawing/2014/main" xmlns=""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533400</xdr:colOff>
      <xdr:row>22</xdr:row>
      <xdr:rowOff>161970</xdr:rowOff>
    </xdr:from>
    <xdr:to>
      <xdr:col>8</xdr:col>
      <xdr:colOff>544286</xdr:colOff>
      <xdr:row>24</xdr:row>
      <xdr:rowOff>21772</xdr:rowOff>
    </xdr:to>
    <xdr:cxnSp macro="">
      <xdr:nvCxnSpPr>
        <xdr:cNvPr id="16" name="Straight Arrow Connector 15">
          <a:extLst>
            <a:ext uri="{FF2B5EF4-FFF2-40B4-BE49-F238E27FC236}">
              <a16:creationId xmlns:a16="http://schemas.microsoft.com/office/drawing/2014/main" xmlns="" id="{00000000-0008-0000-4400-000010000000}"/>
            </a:ext>
          </a:extLst>
        </xdr:cNvPr>
        <xdr:cNvCxnSpPr/>
      </xdr:nvCxnSpPr>
      <xdr:spPr>
        <a:xfrm>
          <a:off x="5334000" y="4864599"/>
          <a:ext cx="1382486" cy="2516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xdr:colOff>
      <xdr:row>1</xdr:row>
      <xdr:rowOff>185695</xdr:rowOff>
    </xdr:from>
    <xdr:to>
      <xdr:col>0</xdr:col>
      <xdr:colOff>486097</xdr:colOff>
      <xdr:row>4</xdr:row>
      <xdr:rowOff>82195</xdr:rowOff>
    </xdr:to>
    <xdr:pic>
      <xdr:nvPicPr>
        <xdr:cNvPr id="12" name="Picture 11"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4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 y="510666"/>
          <a:ext cx="48609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480468</xdr:colOff>
      <xdr:row>4</xdr:row>
      <xdr:rowOff>87000</xdr:rowOff>
    </xdr:to>
    <xdr:pic>
      <xdr:nvPicPr>
        <xdr:cNvPr id="3" name="Picture 2"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8046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c:userShapes xmlns:c="http://schemas.openxmlformats.org/drawingml/2006/chart">
  <cdr:relSizeAnchor xmlns:cdr="http://schemas.openxmlformats.org/drawingml/2006/chartDrawing">
    <cdr:from>
      <cdr:x>0.36983</cdr:x>
      <cdr:y>0.07951</cdr:y>
    </cdr:from>
    <cdr:to>
      <cdr:x>0.37238</cdr:x>
      <cdr:y>0.85657</cdr:y>
    </cdr:to>
    <cdr:cxnSp macro="">
      <cdr:nvCxnSpPr>
        <cdr:cNvPr id="3" name="Straight Connector 2">
          <a:extLst xmlns:a="http://schemas.openxmlformats.org/drawingml/2006/main">
            <a:ext uri="{FF2B5EF4-FFF2-40B4-BE49-F238E27FC236}">
              <a16:creationId xmlns:a16="http://schemas.microsoft.com/office/drawing/2014/main" xmlns="" id="{4B231552-2579-4C23-82F4-67825A309189}"/>
            </a:ext>
          </a:extLst>
        </cdr:cNvPr>
        <cdr:cNvCxnSpPr/>
      </cdr:nvCxnSpPr>
      <cdr:spPr>
        <a:xfrm xmlns:a="http://schemas.openxmlformats.org/drawingml/2006/main" flipV="1">
          <a:off x="3213636" y="357189"/>
          <a:ext cx="22143" cy="3490881"/>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0.29397</cdr:x>
      <cdr:y>0.08756</cdr:y>
    </cdr:from>
    <cdr:to>
      <cdr:x>0.418</cdr:x>
      <cdr:y>0.32372</cdr:y>
    </cdr:to>
    <cdr:sp macro="" textlink="">
      <cdr:nvSpPr>
        <cdr:cNvPr id="4" name="TextBox 3"/>
        <cdr:cNvSpPr txBox="1"/>
      </cdr:nvSpPr>
      <cdr:spPr>
        <a:xfrm xmlns:a="http://schemas.openxmlformats.org/drawingml/2006/main">
          <a:off x="2280611" y="366900"/>
          <a:ext cx="962224" cy="98960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100"/>
            <a:t>History    Future</a:t>
          </a:r>
        </a:p>
      </cdr:txBody>
    </cdr:sp>
  </cdr:relSizeAnchor>
</c:userShapes>
</file>

<file path=xl/drawings/drawing71.xml><?xml version="1.0" encoding="utf-8"?>
<xdr:wsDr xmlns:xdr="http://schemas.openxmlformats.org/drawingml/2006/spreadsheetDrawing" xmlns:a="http://schemas.openxmlformats.org/drawingml/2006/main">
  <xdr:twoCellAnchor>
    <xdr:from>
      <xdr:col>0</xdr:col>
      <xdr:colOff>0</xdr:colOff>
      <xdr:row>6</xdr:row>
      <xdr:rowOff>2401</xdr:rowOff>
    </xdr:from>
    <xdr:to>
      <xdr:col>11</xdr:col>
      <xdr:colOff>274071</xdr:colOff>
      <xdr:row>28</xdr:row>
      <xdr:rowOff>1801</xdr:rowOff>
    </xdr:to>
    <xdr:graphicFrame macro="">
      <xdr:nvGraphicFramePr>
        <xdr:cNvPr id="2" name="Chart 1">
          <a:extLst>
            <a:ext uri="{FF2B5EF4-FFF2-40B4-BE49-F238E27FC236}">
              <a16:creationId xmlns:a16="http://schemas.microsoft.com/office/drawing/2014/main" xmlns="" id="{00000000-0008-0000-4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486095</xdr:colOff>
      <xdr:row>4</xdr:row>
      <xdr:rowOff>87000</xdr:rowOff>
    </xdr:to>
    <xdr:pic>
      <xdr:nvPicPr>
        <xdr:cNvPr id="11" name="Picture 10"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5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8609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c:userShapes xmlns:c="http://schemas.openxmlformats.org/drawingml/2006/chart">
  <cdr:relSizeAnchor xmlns:cdr="http://schemas.openxmlformats.org/drawingml/2006/chartDrawing">
    <cdr:from>
      <cdr:x>0.37231</cdr:x>
      <cdr:y>0.07001</cdr:y>
    </cdr:from>
    <cdr:to>
      <cdr:x>0.37358</cdr:x>
      <cdr:y>0.83314</cdr:y>
    </cdr:to>
    <cdr:cxnSp macro="">
      <cdr:nvCxnSpPr>
        <cdr:cNvPr id="2" name="Straight Connector 1">
          <a:extLst xmlns:a="http://schemas.openxmlformats.org/drawingml/2006/main">
            <a:ext uri="{FF2B5EF4-FFF2-40B4-BE49-F238E27FC236}">
              <a16:creationId xmlns:a16="http://schemas.microsoft.com/office/drawing/2014/main" xmlns="" id="{6D04533C-5081-44B7-ABEE-FD119752966B}"/>
            </a:ext>
          </a:extLst>
        </cdr:cNvPr>
        <cdr:cNvCxnSpPr/>
      </cdr:nvCxnSpPr>
      <cdr:spPr>
        <a:xfrm xmlns:a="http://schemas.openxmlformats.org/drawingml/2006/main" flipV="1">
          <a:off x="3205843" y="326565"/>
          <a:ext cx="10905" cy="3559635"/>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0.30379</cdr:x>
      <cdr:y>0.07763</cdr:y>
    </cdr:from>
    <cdr:to>
      <cdr:x>0.42798</cdr:x>
      <cdr:y>0.31733</cdr:y>
    </cdr:to>
    <cdr:sp macro="" textlink="">
      <cdr:nvSpPr>
        <cdr:cNvPr id="3" name="TextBox 1"/>
        <cdr:cNvSpPr txBox="1"/>
      </cdr:nvSpPr>
      <cdr:spPr>
        <a:xfrm xmlns:a="http://schemas.openxmlformats.org/drawingml/2006/main">
          <a:off x="2615788" y="362124"/>
          <a:ext cx="1069350" cy="111808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a:t>History    Future</a:t>
          </a:r>
        </a:p>
      </cdr:txBody>
    </cdr:sp>
  </cdr:relSizeAnchor>
</c:userShapes>
</file>

<file path=xl/drawings/drawing73.xml><?xml version="1.0" encoding="utf-8"?>
<xdr:wsDr xmlns:xdr="http://schemas.openxmlformats.org/drawingml/2006/spreadsheetDrawing" xmlns:a="http://schemas.openxmlformats.org/drawingml/2006/main">
  <xdr:twoCellAnchor>
    <xdr:from>
      <xdr:col>0</xdr:col>
      <xdr:colOff>0</xdr:colOff>
      <xdr:row>6</xdr:row>
      <xdr:rowOff>10085</xdr:rowOff>
    </xdr:from>
    <xdr:to>
      <xdr:col>11</xdr:col>
      <xdr:colOff>238853</xdr:colOff>
      <xdr:row>28</xdr:row>
      <xdr:rowOff>9485</xdr:rowOff>
    </xdr:to>
    <xdr:graphicFrame macro="">
      <xdr:nvGraphicFramePr>
        <xdr:cNvPr id="2" name="Chart 1">
          <a:extLst>
            <a:ext uri="{FF2B5EF4-FFF2-40B4-BE49-F238E27FC236}">
              <a16:creationId xmlns:a16="http://schemas.microsoft.com/office/drawing/2014/main" xmlns=""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19210</xdr:rowOff>
    </xdr:from>
    <xdr:to>
      <xdr:col>0</xdr:col>
      <xdr:colOff>486095</xdr:colOff>
      <xdr:row>4</xdr:row>
      <xdr:rowOff>106210</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6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4681"/>
          <a:ext cx="48609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c:userShapes xmlns:c="http://schemas.openxmlformats.org/drawingml/2006/chart">
  <cdr:relSizeAnchor xmlns:cdr="http://schemas.openxmlformats.org/drawingml/2006/chartDrawing">
    <cdr:from>
      <cdr:x>0.36199</cdr:x>
      <cdr:y>0.06931</cdr:y>
    </cdr:from>
    <cdr:to>
      <cdr:x>0.36456</cdr:x>
      <cdr:y>0.81673</cdr:y>
    </cdr:to>
    <cdr:cxnSp macro="">
      <cdr:nvCxnSpPr>
        <cdr:cNvPr id="2" name="Straight Connector 1">
          <a:extLst xmlns:a="http://schemas.openxmlformats.org/drawingml/2006/main">
            <a:ext uri="{FF2B5EF4-FFF2-40B4-BE49-F238E27FC236}">
              <a16:creationId xmlns:a16="http://schemas.microsoft.com/office/drawing/2014/main" xmlns="" id="{39CC3EB8-C82F-492F-8F1E-F5AB07B36182}"/>
            </a:ext>
          </a:extLst>
        </cdr:cNvPr>
        <cdr:cNvCxnSpPr/>
      </cdr:nvCxnSpPr>
      <cdr:spPr>
        <a:xfrm xmlns:a="http://schemas.openxmlformats.org/drawingml/2006/main" flipV="1">
          <a:off x="2795570" y="290446"/>
          <a:ext cx="19847" cy="313200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0.28989</cdr:x>
      <cdr:y>0.07986</cdr:y>
    </cdr:from>
    <cdr:to>
      <cdr:x>0.4144</cdr:x>
      <cdr:y>0.31808</cdr:y>
    </cdr:to>
    <cdr:sp macro="" textlink="">
      <cdr:nvSpPr>
        <cdr:cNvPr id="3" name="TextBox 1"/>
        <cdr:cNvSpPr txBox="1"/>
      </cdr:nvSpPr>
      <cdr:spPr>
        <a:xfrm xmlns:a="http://schemas.openxmlformats.org/drawingml/2006/main">
          <a:off x="2408533" y="371736"/>
          <a:ext cx="1034494" cy="11089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a:t>History    Future</a:t>
          </a:r>
        </a:p>
      </cdr:txBody>
    </cdr:sp>
  </cdr:relSizeAnchor>
</c:userShapes>
</file>

<file path=xl/drawings/drawing75.xml><?xml version="1.0" encoding="utf-8"?>
<xdr:wsDr xmlns:xdr="http://schemas.openxmlformats.org/drawingml/2006/spreadsheetDrawing" xmlns:a="http://schemas.openxmlformats.org/drawingml/2006/main">
  <xdr:twoCellAnchor>
    <xdr:from>
      <xdr:col>0</xdr:col>
      <xdr:colOff>0</xdr:colOff>
      <xdr:row>6</xdr:row>
      <xdr:rowOff>0</xdr:rowOff>
    </xdr:from>
    <xdr:to>
      <xdr:col>11</xdr:col>
      <xdr:colOff>238853</xdr:colOff>
      <xdr:row>27</xdr:row>
      <xdr:rowOff>189900</xdr:rowOff>
    </xdr:to>
    <xdr:graphicFrame macro="">
      <xdr:nvGraphicFramePr>
        <xdr:cNvPr id="2" name="Chart 1">
          <a:extLst>
            <a:ext uri="{FF2B5EF4-FFF2-40B4-BE49-F238E27FC236}">
              <a16:creationId xmlns:a16="http://schemas.microsoft.com/office/drawing/2014/main" xmlns=""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22972</xdr:rowOff>
    </xdr:from>
    <xdr:to>
      <xdr:col>0</xdr:col>
      <xdr:colOff>476234</xdr:colOff>
      <xdr:row>4</xdr:row>
      <xdr:rowOff>109972</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7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8443"/>
          <a:ext cx="476234"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c:userShapes xmlns:c="http://schemas.openxmlformats.org/drawingml/2006/chart">
  <cdr:relSizeAnchor xmlns:cdr="http://schemas.openxmlformats.org/drawingml/2006/chartDrawing">
    <cdr:from>
      <cdr:x>0.35074</cdr:x>
      <cdr:y>0.06654</cdr:y>
    </cdr:from>
    <cdr:to>
      <cdr:x>0.35773</cdr:x>
      <cdr:y>0.81867</cdr:y>
    </cdr:to>
    <cdr:cxnSp macro="">
      <cdr:nvCxnSpPr>
        <cdr:cNvPr id="2" name="Straight Connector 1">
          <a:extLst xmlns:a="http://schemas.openxmlformats.org/drawingml/2006/main">
            <a:ext uri="{FF2B5EF4-FFF2-40B4-BE49-F238E27FC236}">
              <a16:creationId xmlns:a16="http://schemas.microsoft.com/office/drawing/2014/main" xmlns="" id="{6C12391E-15DD-4BC1-855A-ACEA7E0045D1}"/>
            </a:ext>
          </a:extLst>
        </cdr:cNvPr>
        <cdr:cNvCxnSpPr/>
      </cdr:nvCxnSpPr>
      <cdr:spPr>
        <a:xfrm xmlns:a="http://schemas.openxmlformats.org/drawingml/2006/main" flipV="1">
          <a:off x="2867625" y="251731"/>
          <a:ext cx="57097" cy="2845383"/>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0.28667</cdr:x>
      <cdr:y>0.06473</cdr:y>
    </cdr:from>
    <cdr:to>
      <cdr:x>0.41216</cdr:x>
      <cdr:y>0.30413</cdr:y>
    </cdr:to>
    <cdr:sp macro="" textlink="">
      <cdr:nvSpPr>
        <cdr:cNvPr id="3" name="TextBox 1"/>
        <cdr:cNvSpPr txBox="1"/>
      </cdr:nvSpPr>
      <cdr:spPr>
        <a:xfrm xmlns:a="http://schemas.openxmlformats.org/drawingml/2006/main">
          <a:off x="2343741" y="244867"/>
          <a:ext cx="1025982" cy="905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a:t>History    Future</a:t>
          </a:r>
        </a:p>
      </cdr:txBody>
    </cdr:sp>
  </cdr:relSizeAnchor>
</c:userShapes>
</file>

<file path=xl/drawings/drawing77.xml><?xml version="1.0" encoding="utf-8"?>
<xdr:wsDr xmlns:xdr="http://schemas.openxmlformats.org/drawingml/2006/spreadsheetDrawing" xmlns:a="http://schemas.openxmlformats.org/drawingml/2006/main">
  <xdr:twoCellAnchor>
    <xdr:from>
      <xdr:col>0</xdr:col>
      <xdr:colOff>0</xdr:colOff>
      <xdr:row>6</xdr:row>
      <xdr:rowOff>0</xdr:rowOff>
    </xdr:from>
    <xdr:to>
      <xdr:col>11</xdr:col>
      <xdr:colOff>238853</xdr:colOff>
      <xdr:row>27</xdr:row>
      <xdr:rowOff>189900</xdr:rowOff>
    </xdr:to>
    <xdr:graphicFrame macro="">
      <xdr:nvGraphicFramePr>
        <xdr:cNvPr id="2" name="Chart 1">
          <a:extLst>
            <a:ext uri="{FF2B5EF4-FFF2-40B4-BE49-F238E27FC236}">
              <a16:creationId xmlns:a16="http://schemas.microsoft.com/office/drawing/2014/main" xmlns="" id="{00000000-0008-0000-4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22411</xdr:rowOff>
    </xdr:from>
    <xdr:to>
      <xdr:col>0</xdr:col>
      <xdr:colOff>476234</xdr:colOff>
      <xdr:row>4</xdr:row>
      <xdr:rowOff>109411</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37882"/>
          <a:ext cx="476234"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c:userShapes xmlns:c="http://schemas.openxmlformats.org/drawingml/2006/chart">
  <cdr:relSizeAnchor xmlns:cdr="http://schemas.openxmlformats.org/drawingml/2006/chartDrawing">
    <cdr:from>
      <cdr:x>0.35074</cdr:x>
      <cdr:y>0.06654</cdr:y>
    </cdr:from>
    <cdr:to>
      <cdr:x>0.35773</cdr:x>
      <cdr:y>0.81867</cdr:y>
    </cdr:to>
    <cdr:cxnSp macro="">
      <cdr:nvCxnSpPr>
        <cdr:cNvPr id="2" name="Straight Connector 1">
          <a:extLst xmlns:a="http://schemas.openxmlformats.org/drawingml/2006/main">
            <a:ext uri="{FF2B5EF4-FFF2-40B4-BE49-F238E27FC236}">
              <a16:creationId xmlns:a16="http://schemas.microsoft.com/office/drawing/2014/main" xmlns="" id="{6C12391E-15DD-4BC1-855A-ACEA7E0045D1}"/>
            </a:ext>
          </a:extLst>
        </cdr:cNvPr>
        <cdr:cNvCxnSpPr/>
      </cdr:nvCxnSpPr>
      <cdr:spPr>
        <a:xfrm xmlns:a="http://schemas.openxmlformats.org/drawingml/2006/main" flipV="1">
          <a:off x="2867625" y="251731"/>
          <a:ext cx="57097" cy="2845383"/>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0.28667</cdr:x>
      <cdr:y>0.06473</cdr:y>
    </cdr:from>
    <cdr:to>
      <cdr:x>0.41216</cdr:x>
      <cdr:y>0.30413</cdr:y>
    </cdr:to>
    <cdr:sp macro="" textlink="">
      <cdr:nvSpPr>
        <cdr:cNvPr id="3" name="TextBox 1"/>
        <cdr:cNvSpPr txBox="1"/>
      </cdr:nvSpPr>
      <cdr:spPr>
        <a:xfrm xmlns:a="http://schemas.openxmlformats.org/drawingml/2006/main">
          <a:off x="2343741" y="244867"/>
          <a:ext cx="1025982" cy="905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a:t>History    Future</a:t>
          </a:r>
        </a:p>
      </cdr:txBody>
    </cdr:sp>
  </cdr:relSizeAnchor>
</c:userShapes>
</file>

<file path=xl/drawings/drawing79.xml><?xml version="1.0" encoding="utf-8"?>
<xdr:wsDr xmlns:xdr="http://schemas.openxmlformats.org/drawingml/2006/spreadsheetDrawing" xmlns:a="http://schemas.openxmlformats.org/drawingml/2006/main">
  <xdr:twoCellAnchor>
    <xdr:from>
      <xdr:col>0</xdr:col>
      <xdr:colOff>0</xdr:colOff>
      <xdr:row>6</xdr:row>
      <xdr:rowOff>0</xdr:rowOff>
    </xdr:from>
    <xdr:to>
      <xdr:col>11</xdr:col>
      <xdr:colOff>238853</xdr:colOff>
      <xdr:row>27</xdr:row>
      <xdr:rowOff>189900</xdr:rowOff>
    </xdr:to>
    <xdr:graphicFrame macro="">
      <xdr:nvGraphicFramePr>
        <xdr:cNvPr id="2" name="Chart 1">
          <a:extLst>
            <a:ext uri="{FF2B5EF4-FFF2-40B4-BE49-F238E27FC236}">
              <a16:creationId xmlns:a16="http://schemas.microsoft.com/office/drawing/2014/main" xmlns="" id="{00000000-0008-0000-4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156882</xdr:rowOff>
    </xdr:from>
    <xdr:to>
      <xdr:col>0</xdr:col>
      <xdr:colOff>476234</xdr:colOff>
      <xdr:row>4</xdr:row>
      <xdr:rowOff>53382</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9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481853"/>
          <a:ext cx="476234"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473118</xdr:colOff>
      <xdr:row>4</xdr:row>
      <xdr:rowOff>87000</xdr:rowOff>
    </xdr:to>
    <xdr:pic macro="[0]!Home">
      <xdr:nvPicPr>
        <xdr:cNvPr id="3" name="Picture 2"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5471"/>
          <a:ext cx="47311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1401</xdr:rowOff>
    </xdr:from>
    <xdr:to>
      <xdr:col>11</xdr:col>
      <xdr:colOff>238853</xdr:colOff>
      <xdr:row>28</xdr:row>
      <xdr:rowOff>801</xdr:rowOff>
    </xdr:to>
    <xdr:graphicFrame macro="">
      <xdr:nvGraphicFramePr>
        <xdr:cNvPr id="4" name="Chart 3">
          <a:extLst>
            <a:ext uri="{FF2B5EF4-FFF2-40B4-BE49-F238E27FC236}">
              <a16:creationId xmlns:a16="http://schemas.microsoft.com/office/drawing/2014/main" xmlns=""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0.xml><?xml version="1.0" encoding="utf-8"?>
<c:userShapes xmlns:c="http://schemas.openxmlformats.org/drawingml/2006/chart">
  <cdr:relSizeAnchor xmlns:cdr="http://schemas.openxmlformats.org/drawingml/2006/chartDrawing">
    <cdr:from>
      <cdr:x>0.35074</cdr:x>
      <cdr:y>0.06654</cdr:y>
    </cdr:from>
    <cdr:to>
      <cdr:x>0.35773</cdr:x>
      <cdr:y>0.81867</cdr:y>
    </cdr:to>
    <cdr:cxnSp macro="">
      <cdr:nvCxnSpPr>
        <cdr:cNvPr id="2" name="Straight Connector 1">
          <a:extLst xmlns:a="http://schemas.openxmlformats.org/drawingml/2006/main">
            <a:ext uri="{FF2B5EF4-FFF2-40B4-BE49-F238E27FC236}">
              <a16:creationId xmlns:a16="http://schemas.microsoft.com/office/drawing/2014/main" xmlns="" id="{6C12391E-15DD-4BC1-855A-ACEA7E0045D1}"/>
            </a:ext>
          </a:extLst>
        </cdr:cNvPr>
        <cdr:cNvCxnSpPr/>
      </cdr:nvCxnSpPr>
      <cdr:spPr>
        <a:xfrm xmlns:a="http://schemas.openxmlformats.org/drawingml/2006/main" flipV="1">
          <a:off x="2867625" y="251731"/>
          <a:ext cx="57097" cy="2845383"/>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0.28667</cdr:x>
      <cdr:y>0.06473</cdr:y>
    </cdr:from>
    <cdr:to>
      <cdr:x>0.41216</cdr:x>
      <cdr:y>0.30413</cdr:y>
    </cdr:to>
    <cdr:sp macro="" textlink="">
      <cdr:nvSpPr>
        <cdr:cNvPr id="3" name="TextBox 1"/>
        <cdr:cNvSpPr txBox="1"/>
      </cdr:nvSpPr>
      <cdr:spPr>
        <a:xfrm xmlns:a="http://schemas.openxmlformats.org/drawingml/2006/main">
          <a:off x="2343741" y="244867"/>
          <a:ext cx="1025982" cy="905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100"/>
            <a:t>History    Future</a:t>
          </a:r>
        </a:p>
      </cdr:txBody>
    </cdr:sp>
  </cdr:relSizeAnchor>
</c:userShapes>
</file>

<file path=xl/drawings/drawing81.xml><?xml version="1.0" encoding="utf-8"?>
<xdr:wsDr xmlns:xdr="http://schemas.openxmlformats.org/drawingml/2006/spreadsheetDrawing" xmlns:a="http://schemas.openxmlformats.org/drawingml/2006/main">
  <xdr:twoCellAnchor>
    <xdr:from>
      <xdr:col>0</xdr:col>
      <xdr:colOff>0</xdr:colOff>
      <xdr:row>6</xdr:row>
      <xdr:rowOff>2241</xdr:rowOff>
    </xdr:from>
    <xdr:to>
      <xdr:col>11</xdr:col>
      <xdr:colOff>238853</xdr:colOff>
      <xdr:row>28</xdr:row>
      <xdr:rowOff>1641</xdr:rowOff>
    </xdr:to>
    <xdr:graphicFrame macro="">
      <xdr:nvGraphicFramePr>
        <xdr:cNvPr id="2" name="Chart 1">
          <a:extLst>
            <a:ext uri="{FF2B5EF4-FFF2-40B4-BE49-F238E27FC236}">
              <a16:creationId xmlns:a16="http://schemas.microsoft.com/office/drawing/2014/main" xmlns="" id="{00000000-0008-0000-4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1</xdr:rowOff>
    </xdr:from>
    <xdr:to>
      <xdr:col>0</xdr:col>
      <xdr:colOff>482500</xdr:colOff>
      <xdr:row>4</xdr:row>
      <xdr:rowOff>87001</xdr:rowOff>
    </xdr:to>
    <xdr:pic>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A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2"/>
          <a:ext cx="482500"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absoluteAnchor>
    <xdr:pos x="0" y="1282913"/>
    <xdr:ext cx="7758000" cy="4190400"/>
    <xdr:graphicFrame macro="">
      <xdr:nvGraphicFramePr>
        <xdr:cNvPr id="2" name="Chart 1">
          <a:extLst>
            <a:ext uri="{FF2B5EF4-FFF2-40B4-BE49-F238E27FC236}">
              <a16:creationId xmlns:a16="http://schemas.microsoft.com/office/drawing/2014/main" xmlns="" id="{00000000-0008-0000-4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0</xdr:colOff>
      <xdr:row>2</xdr:row>
      <xdr:rowOff>0</xdr:rowOff>
    </xdr:from>
    <xdr:to>
      <xdr:col>1</xdr:col>
      <xdr:colOff>243456</xdr:colOff>
      <xdr:row>4</xdr:row>
      <xdr:rowOff>87000</xdr:rowOff>
    </xdr:to>
    <xdr:pic>
      <xdr:nvPicPr>
        <xdr:cNvPr id="5" name="Picture 4"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B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78780"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487962</xdr:colOff>
      <xdr:row>4</xdr:row>
      <xdr:rowOff>87000</xdr:rowOff>
    </xdr:to>
    <xdr:pic>
      <xdr:nvPicPr>
        <xdr:cNvPr id="3" name="Picture 2" descr="C:\Users\Phil.Clough1\AppData\Local\Microsoft\Windows\Temporary Internet Files\Content.IE5\PMMR5K9K\home_page[1].png">
          <a:hlinkClick xmlns:r="http://schemas.openxmlformats.org/officeDocument/2006/relationships" r:id="rId1"/>
          <a:extLst>
            <a:ext uri="{FF2B5EF4-FFF2-40B4-BE49-F238E27FC236}">
              <a16:creationId xmlns:a16="http://schemas.microsoft.com/office/drawing/2014/main" xmlns="" id="{00000000-0008-0000-4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7071"/>
          <a:ext cx="48796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xdr:from>
      <xdr:col>9</xdr:col>
      <xdr:colOff>11206</xdr:colOff>
      <xdr:row>6</xdr:row>
      <xdr:rowOff>19210</xdr:rowOff>
    </xdr:from>
    <xdr:to>
      <xdr:col>18</xdr:col>
      <xdr:colOff>648599</xdr:colOff>
      <xdr:row>28</xdr:row>
      <xdr:rowOff>4210</xdr:rowOff>
    </xdr:to>
    <xdr:graphicFrame macro="">
      <xdr:nvGraphicFramePr>
        <xdr:cNvPr id="2" name="Chart 1">
          <a:extLst>
            <a:ext uri="{FF2B5EF4-FFF2-40B4-BE49-F238E27FC236}">
              <a16:creationId xmlns:a16="http://schemas.microsoft.com/office/drawing/2014/main" xmlns="" id="{00000000-0008-0000-4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6</xdr:row>
      <xdr:rowOff>44824</xdr:rowOff>
    </xdr:from>
    <xdr:to>
      <xdr:col>7</xdr:col>
      <xdr:colOff>351643</xdr:colOff>
      <xdr:row>28</xdr:row>
      <xdr:rowOff>29824</xdr:rowOff>
    </xdr:to>
    <xdr:graphicFrame macro="">
      <xdr:nvGraphicFramePr>
        <xdr:cNvPr id="3" name="Chart 2">
          <a:extLst>
            <a:ext uri="{FF2B5EF4-FFF2-40B4-BE49-F238E27FC236}">
              <a16:creationId xmlns:a16="http://schemas.microsoft.com/office/drawing/2014/main" xmlns="" id="{00000000-0008-0000-4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32</xdr:row>
      <xdr:rowOff>44824</xdr:rowOff>
    </xdr:from>
    <xdr:to>
      <xdr:col>7</xdr:col>
      <xdr:colOff>351643</xdr:colOff>
      <xdr:row>54</xdr:row>
      <xdr:rowOff>29824</xdr:rowOff>
    </xdr:to>
    <xdr:graphicFrame macro="">
      <xdr:nvGraphicFramePr>
        <xdr:cNvPr id="4" name="Chart 3">
          <a:extLst>
            <a:ext uri="{FF2B5EF4-FFF2-40B4-BE49-F238E27FC236}">
              <a16:creationId xmlns:a16="http://schemas.microsoft.com/office/drawing/2014/main" xmlns="" id="{00000000-0008-0000-4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705970</xdr:colOff>
      <xdr:row>32</xdr:row>
      <xdr:rowOff>78441</xdr:rowOff>
    </xdr:from>
    <xdr:to>
      <xdr:col>18</xdr:col>
      <xdr:colOff>622185</xdr:colOff>
      <xdr:row>54</xdr:row>
      <xdr:rowOff>63441</xdr:rowOff>
    </xdr:to>
    <xdr:graphicFrame macro="">
      <xdr:nvGraphicFramePr>
        <xdr:cNvPr id="5" name="Chart 4">
          <a:extLst>
            <a:ext uri="{FF2B5EF4-FFF2-40B4-BE49-F238E27FC236}">
              <a16:creationId xmlns:a16="http://schemas.microsoft.com/office/drawing/2014/main" xmlns="" id="{00000000-0008-0000-4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18846</xdr:rowOff>
    </xdr:from>
    <xdr:to>
      <xdr:col>1</xdr:col>
      <xdr:colOff>215819</xdr:colOff>
      <xdr:row>4</xdr:row>
      <xdr:rowOff>105846</xdr:rowOff>
    </xdr:to>
    <xdr:pic>
      <xdr:nvPicPr>
        <xdr:cNvPr id="6" name="Picture 5"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4D00-000006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35917"/>
          <a:ext cx="487962"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12</xdr:col>
      <xdr:colOff>36018</xdr:colOff>
      <xdr:row>5</xdr:row>
      <xdr:rowOff>174211</xdr:rowOff>
    </xdr:from>
    <xdr:to>
      <xdr:col>22</xdr:col>
      <xdr:colOff>360447</xdr:colOff>
      <xdr:row>27</xdr:row>
      <xdr:rowOff>159211</xdr:rowOff>
    </xdr:to>
    <xdr:graphicFrame macro="">
      <xdr:nvGraphicFramePr>
        <xdr:cNvPr id="2" name="Chart 1">
          <a:extLst>
            <a:ext uri="{FF2B5EF4-FFF2-40B4-BE49-F238E27FC236}">
              <a16:creationId xmlns:a16="http://schemas.microsoft.com/office/drawing/2014/main" xmlns="" id="{00000000-0008-0000-4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47624</xdr:colOff>
      <xdr:row>30</xdr:row>
      <xdr:rowOff>81643</xdr:rowOff>
    </xdr:from>
    <xdr:to>
      <xdr:col>22</xdr:col>
      <xdr:colOff>372053</xdr:colOff>
      <xdr:row>52</xdr:row>
      <xdr:rowOff>66643</xdr:rowOff>
    </xdr:to>
    <xdr:graphicFrame macro="">
      <xdr:nvGraphicFramePr>
        <xdr:cNvPr id="5" name="Chart 4">
          <a:extLst>
            <a:ext uri="{FF2B5EF4-FFF2-40B4-BE49-F238E27FC236}">
              <a16:creationId xmlns:a16="http://schemas.microsoft.com/office/drawing/2014/main" xmlns="" id="{00000000-0008-0000-4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30</xdr:row>
      <xdr:rowOff>20411</xdr:rowOff>
    </xdr:from>
    <xdr:to>
      <xdr:col>10</xdr:col>
      <xdr:colOff>324429</xdr:colOff>
      <xdr:row>52</xdr:row>
      <xdr:rowOff>5411</xdr:rowOff>
    </xdr:to>
    <xdr:graphicFrame macro="">
      <xdr:nvGraphicFramePr>
        <xdr:cNvPr id="6" name="Chart 5">
          <a:extLst>
            <a:ext uri="{FF2B5EF4-FFF2-40B4-BE49-F238E27FC236}">
              <a16:creationId xmlns:a16="http://schemas.microsoft.com/office/drawing/2014/main" xmlns="" id="{00000000-0008-0000-4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23811</xdr:colOff>
      <xdr:row>6</xdr:row>
      <xdr:rowOff>23812</xdr:rowOff>
    </xdr:from>
    <xdr:to>
      <xdr:col>10</xdr:col>
      <xdr:colOff>348240</xdr:colOff>
      <xdr:row>28</xdr:row>
      <xdr:rowOff>8812</xdr:rowOff>
    </xdr:to>
    <xdr:graphicFrame macro="">
      <xdr:nvGraphicFramePr>
        <xdr:cNvPr id="7" name="Chart 6">
          <a:extLst>
            <a:ext uri="{FF2B5EF4-FFF2-40B4-BE49-F238E27FC236}">
              <a16:creationId xmlns:a16="http://schemas.microsoft.com/office/drawing/2014/main" xmlns="" id="{00000000-0008-0000-4E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2</xdr:row>
      <xdr:rowOff>0</xdr:rowOff>
    </xdr:from>
    <xdr:to>
      <xdr:col>0</xdr:col>
      <xdr:colOff>485605</xdr:colOff>
      <xdr:row>4</xdr:row>
      <xdr:rowOff>87000</xdr:rowOff>
    </xdr:to>
    <xdr:pic>
      <xdr:nvPicPr>
        <xdr:cNvPr id="8" name="Picture 7" descr="C:\Users\Phil.Clough1\AppData\Local\Microsoft\Windows\Temporary Internet Files\Content.IE5\PMMR5K9K\home_page[1].png">
          <a:hlinkClick xmlns:r="http://schemas.openxmlformats.org/officeDocument/2006/relationships" r:id="rId5"/>
          <a:extLst>
            <a:ext uri="{FF2B5EF4-FFF2-40B4-BE49-F238E27FC236}">
              <a16:creationId xmlns:a16="http://schemas.microsoft.com/office/drawing/2014/main" xmlns="" id="{00000000-0008-0000-4E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517071"/>
          <a:ext cx="485605"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xdr:from>
      <xdr:col>0</xdr:col>
      <xdr:colOff>0</xdr:colOff>
      <xdr:row>6</xdr:row>
      <xdr:rowOff>13165</xdr:rowOff>
    </xdr:from>
    <xdr:to>
      <xdr:col>11</xdr:col>
      <xdr:colOff>238853</xdr:colOff>
      <xdr:row>28</xdr:row>
      <xdr:rowOff>12565</xdr:rowOff>
    </xdr:to>
    <xdr:graphicFrame macro="">
      <xdr:nvGraphicFramePr>
        <xdr:cNvPr id="2" name="Chart 1">
          <a:extLst>
            <a:ext uri="{FF2B5EF4-FFF2-40B4-BE49-F238E27FC236}">
              <a16:creationId xmlns:a16="http://schemas.microsoft.com/office/drawing/2014/main" xmlns="" id="{00000000-0008-0000-4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487828</xdr:colOff>
      <xdr:row>4</xdr:row>
      <xdr:rowOff>87000</xdr:rowOff>
    </xdr:to>
    <xdr:pic>
      <xdr:nvPicPr>
        <xdr:cNvPr id="4" name="Picture 3"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4F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8782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6</xdr:row>
      <xdr:rowOff>4762</xdr:rowOff>
    </xdr:from>
    <xdr:to>
      <xdr:col>11</xdr:col>
      <xdr:colOff>238853</xdr:colOff>
      <xdr:row>28</xdr:row>
      <xdr:rowOff>4162</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473118</xdr:colOff>
      <xdr:row>4</xdr:row>
      <xdr:rowOff>87000</xdr:rowOff>
    </xdr:to>
    <xdr:pic macro="[0]!Home">
      <xdr:nvPicPr>
        <xdr:cNvPr id="3" name="Picture 2" descr="C:\Users\Phil.Clough1\AppData\Local\Microsoft\Windows\Temporary Internet Files\Content.IE5\PMMR5K9K\home_page[1].png">
          <a:hlinkClick xmlns:r="http://schemas.openxmlformats.org/officeDocument/2006/relationships" r:id="rId2"/>
          <a:extLst>
            <a:ext uri="{FF2B5EF4-FFF2-40B4-BE49-F238E27FC236}">
              <a16:creationId xmlns:a16="http://schemas.microsoft.com/office/drawing/2014/main" xmlns="" id="{00000000-0008-0000-0900-000003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515471"/>
          <a:ext cx="47311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Grid Theme">
  <a:themeElements>
    <a:clrScheme name="NG Colours">
      <a:dk1>
        <a:sysClr val="windowText" lastClr="000000"/>
      </a:dk1>
      <a:lt1>
        <a:sysClr val="window" lastClr="FFFFFF"/>
      </a:lt1>
      <a:dk2>
        <a:srgbClr val="1F497D"/>
      </a:dk2>
      <a:lt2>
        <a:srgbClr val="EEECE1"/>
      </a:lt2>
      <a:accent1>
        <a:srgbClr val="0079C1"/>
      </a:accent1>
      <a:accent2>
        <a:srgbClr val="EE3224"/>
      </a:accent2>
      <a:accent3>
        <a:srgbClr val="78A22F"/>
      </a:accent3>
      <a:accent4>
        <a:srgbClr val="6A2C91"/>
      </a:accent4>
      <a:accent5>
        <a:srgbClr val="46C3D3"/>
      </a:accent5>
      <a:accent6>
        <a:srgbClr val="F78F1E"/>
      </a:accent6>
      <a:hlink>
        <a:srgbClr val="00467F"/>
      </a:hlink>
      <a:folHlink>
        <a:srgbClr val="E64097"/>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fes.nationalgrid.com/"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3.xml"/><Relationship Id="rId1" Type="http://schemas.openxmlformats.org/officeDocument/2006/relationships/printerSettings" Target="../printerSettings/printerSettings27.bin"/><Relationship Id="rId4" Type="http://schemas.openxmlformats.org/officeDocument/2006/relationships/comments" Target="../comments6.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5.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6.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7.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6.xml"/><Relationship Id="rId1" Type="http://schemas.openxmlformats.org/officeDocument/2006/relationships/printerSettings" Target="../printerSettings/printerSettings39.bin"/><Relationship Id="rId4" Type="http://schemas.openxmlformats.org/officeDocument/2006/relationships/comments" Target="../comments7.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2.xml"/><Relationship Id="rId1" Type="http://schemas.openxmlformats.org/officeDocument/2006/relationships/printerSettings" Target="../printerSettings/printerSettings45.bin"/><Relationship Id="rId4" Type="http://schemas.openxmlformats.org/officeDocument/2006/relationships/comments" Target="../comments8.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6.xml"/><Relationship Id="rId1" Type="http://schemas.openxmlformats.org/officeDocument/2006/relationships/printerSettings" Target="../printerSettings/printerSettings49.bin"/><Relationship Id="rId4" Type="http://schemas.openxmlformats.org/officeDocument/2006/relationships/comments" Target="../comments9.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4.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3.xml"/><Relationship Id="rId1" Type="http://schemas.openxmlformats.org/officeDocument/2006/relationships/printerSettings" Target="../printerSettings/printerSettings55.bin"/><Relationship Id="rId4" Type="http://schemas.openxmlformats.org/officeDocument/2006/relationships/comments" Target="../comments10.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56.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7.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8.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59.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0.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6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6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64.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65.bin"/></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4.xml"/><Relationship Id="rId1" Type="http://schemas.openxmlformats.org/officeDocument/2006/relationships/printerSettings" Target="../printerSettings/printerSettings66.bin"/><Relationship Id="rId4" Type="http://schemas.openxmlformats.org/officeDocument/2006/relationships/comments" Target="../comments11.xml"/></Relationships>
</file>

<file path=xl/worksheets/_rels/sheet7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8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pageSetUpPr fitToPage="1"/>
  </sheetPr>
  <dimension ref="A1:G86"/>
  <sheetViews>
    <sheetView tabSelected="1" topLeftCell="B1" zoomScale="70" zoomScaleNormal="70" workbookViewId="0">
      <selection activeCell="F44" sqref="F44"/>
    </sheetView>
  </sheetViews>
  <sheetFormatPr defaultColWidth="9" defaultRowHeight="15" customHeight="1" x14ac:dyDescent="0.2"/>
  <cols>
    <col min="1" max="1" width="32.75" style="133" customWidth="1"/>
    <col min="2" max="2" width="94.375" style="316" customWidth="1"/>
    <col min="3" max="3" width="19.25" style="636" bestFit="1" customWidth="1"/>
    <col min="4" max="4" width="17.625" style="133" customWidth="1"/>
    <col min="5" max="5" width="18.375" style="133" customWidth="1"/>
    <col min="6" max="6" width="18.125" style="133" customWidth="1"/>
    <col min="7" max="7" width="36.5" style="133" bestFit="1" customWidth="1"/>
    <col min="8" max="16384" width="9" style="133"/>
  </cols>
  <sheetData>
    <row r="1" spans="1:7" ht="25.5" customHeight="1" x14ac:dyDescent="0.2">
      <c r="A1" s="671" t="s">
        <v>563</v>
      </c>
      <c r="B1" s="672"/>
      <c r="C1" s="672"/>
    </row>
    <row r="2" spans="1:7" ht="53.25" customHeight="1" x14ac:dyDescent="0.2">
      <c r="A2" s="684" t="s">
        <v>572</v>
      </c>
      <c r="B2" s="684"/>
      <c r="C2" s="684"/>
    </row>
    <row r="3" spans="1:7" ht="30" x14ac:dyDescent="0.2">
      <c r="A3" s="125" t="s">
        <v>567</v>
      </c>
      <c r="B3" s="314" t="s">
        <v>568</v>
      </c>
      <c r="C3" s="623"/>
    </row>
    <row r="4" spans="1:7" ht="15" customHeight="1" x14ac:dyDescent="0.2">
      <c r="A4" s="315"/>
      <c r="B4" s="315"/>
      <c r="C4" s="623"/>
    </row>
    <row r="6" spans="1:7" ht="15" customHeight="1" thickBot="1" x14ac:dyDescent="0.25">
      <c r="A6" s="672" t="s">
        <v>40</v>
      </c>
      <c r="B6" s="672"/>
      <c r="C6" s="672"/>
    </row>
    <row r="7" spans="1:7" ht="15" customHeight="1" thickBot="1" x14ac:dyDescent="0.3">
      <c r="A7" s="101" t="s">
        <v>41</v>
      </c>
      <c r="B7" s="317" t="s">
        <v>42</v>
      </c>
      <c r="C7" s="624" t="s">
        <v>43</v>
      </c>
      <c r="E7" s="102" t="s">
        <v>212</v>
      </c>
      <c r="F7" s="102" t="s">
        <v>213</v>
      </c>
      <c r="G7" s="103" t="s">
        <v>214</v>
      </c>
    </row>
    <row r="8" spans="1:7" ht="15" customHeight="1" thickBot="1" x14ac:dyDescent="0.25">
      <c r="A8" s="104"/>
      <c r="B8" s="318"/>
      <c r="C8" s="105"/>
      <c r="E8" s="319" t="s">
        <v>562</v>
      </c>
      <c r="F8" s="320">
        <v>43292</v>
      </c>
      <c r="G8" s="700" t="s">
        <v>803</v>
      </c>
    </row>
    <row r="9" spans="1:7" ht="15" customHeight="1" x14ac:dyDescent="0.2">
      <c r="A9" s="673" t="s">
        <v>141</v>
      </c>
      <c r="B9" s="321" t="s">
        <v>277</v>
      </c>
      <c r="C9" s="625" t="s">
        <v>86</v>
      </c>
      <c r="E9" s="669" t="s">
        <v>800</v>
      </c>
      <c r="F9" s="320">
        <v>43298</v>
      </c>
      <c r="G9" s="670" t="s">
        <v>801</v>
      </c>
    </row>
    <row r="10" spans="1:7" ht="15" customHeight="1" x14ac:dyDescent="0.2">
      <c r="A10" s="674"/>
      <c r="B10" s="322" t="s">
        <v>613</v>
      </c>
      <c r="C10" s="626" t="s">
        <v>87</v>
      </c>
      <c r="E10" s="319"/>
      <c r="F10" s="319"/>
      <c r="G10" s="323"/>
    </row>
    <row r="11" spans="1:7" ht="15" customHeight="1" x14ac:dyDescent="0.2">
      <c r="A11" s="674"/>
      <c r="B11" s="322" t="s">
        <v>131</v>
      </c>
      <c r="C11" s="626" t="s">
        <v>132</v>
      </c>
      <c r="E11" s="319"/>
      <c r="F11" s="319"/>
      <c r="G11" s="324"/>
    </row>
    <row r="12" spans="1:7" s="106" customFormat="1" ht="15" customHeight="1" x14ac:dyDescent="0.2">
      <c r="A12" s="674"/>
      <c r="B12" s="322" t="s">
        <v>278</v>
      </c>
      <c r="C12" s="626" t="s">
        <v>134</v>
      </c>
      <c r="E12" s="319"/>
      <c r="F12" s="320"/>
      <c r="G12" s="323"/>
    </row>
    <row r="13" spans="1:7" s="106" customFormat="1" ht="15" customHeight="1" thickBot="1" x14ac:dyDescent="0.25">
      <c r="A13" s="675"/>
      <c r="B13" s="325" t="s">
        <v>133</v>
      </c>
      <c r="C13" s="627" t="s">
        <v>135</v>
      </c>
      <c r="E13" s="319"/>
      <c r="F13" s="319"/>
      <c r="G13" s="323"/>
    </row>
    <row r="14" spans="1:7" s="106" customFormat="1" ht="15" customHeight="1" thickBot="1" x14ac:dyDescent="0.25">
      <c r="A14" s="107"/>
      <c r="B14" s="108"/>
      <c r="C14" s="628"/>
      <c r="E14" s="319"/>
      <c r="F14" s="319"/>
      <c r="G14" s="323"/>
    </row>
    <row r="15" spans="1:7" s="106" customFormat="1" ht="15" customHeight="1" x14ac:dyDescent="0.2">
      <c r="A15" s="676" t="s">
        <v>484</v>
      </c>
      <c r="B15" s="109" t="s">
        <v>597</v>
      </c>
      <c r="C15" s="628"/>
      <c r="E15" s="326"/>
      <c r="F15" s="326"/>
      <c r="G15" s="327"/>
    </row>
    <row r="16" spans="1:7" s="106" customFormat="1" ht="15" customHeight="1" x14ac:dyDescent="0.2">
      <c r="A16" s="678"/>
      <c r="B16" s="110" t="s">
        <v>598</v>
      </c>
      <c r="C16" s="629">
        <v>3.2</v>
      </c>
      <c r="E16" s="326"/>
      <c r="F16" s="326"/>
      <c r="G16" s="327"/>
    </row>
    <row r="17" spans="1:7" s="106" customFormat="1" ht="15" customHeight="1" x14ac:dyDescent="0.25">
      <c r="A17" s="678"/>
      <c r="B17" s="110" t="str">
        <f>'3.3'!A1</f>
        <v>Carbon intensity of GB electricity generation 2013 to 2017</v>
      </c>
      <c r="C17" s="626">
        <v>3.3</v>
      </c>
      <c r="E17" s="701" t="s">
        <v>802</v>
      </c>
      <c r="F17" s="701"/>
      <c r="G17" s="701"/>
    </row>
    <row r="18" spans="1:7" s="106" customFormat="1" ht="15" customHeight="1" x14ac:dyDescent="0.2">
      <c r="A18" s="678"/>
      <c r="B18" s="110" t="s">
        <v>646</v>
      </c>
      <c r="C18" s="626">
        <v>3.4</v>
      </c>
      <c r="E18" s="702" t="s">
        <v>804</v>
      </c>
      <c r="F18" s="702"/>
      <c r="G18" s="702"/>
    </row>
    <row r="19" spans="1:7" s="112" customFormat="1" ht="15" customHeight="1" x14ac:dyDescent="0.2">
      <c r="A19" s="678"/>
      <c r="B19" s="328" t="s">
        <v>485</v>
      </c>
      <c r="C19" s="626">
        <v>3.5</v>
      </c>
      <c r="D19" s="111"/>
      <c r="E19" s="702"/>
      <c r="F19" s="702"/>
      <c r="G19" s="702"/>
    </row>
    <row r="20" spans="1:7" s="112" customFormat="1" ht="15" customHeight="1" x14ac:dyDescent="0.2">
      <c r="A20" s="678"/>
      <c r="B20" s="328" t="s">
        <v>486</v>
      </c>
      <c r="C20" s="626">
        <v>3.6</v>
      </c>
      <c r="D20" s="111"/>
      <c r="E20" s="702"/>
      <c r="F20" s="702"/>
      <c r="G20" s="702"/>
    </row>
    <row r="21" spans="1:7" ht="15" customHeight="1" thickBot="1" x14ac:dyDescent="0.25">
      <c r="A21" s="683"/>
      <c r="B21" s="329" t="s">
        <v>599</v>
      </c>
      <c r="C21" s="642" t="s">
        <v>738</v>
      </c>
      <c r="D21" s="111"/>
      <c r="E21" s="702"/>
      <c r="F21" s="702"/>
      <c r="G21" s="702"/>
    </row>
    <row r="22" spans="1:7" ht="15" customHeight="1" thickBot="1" x14ac:dyDescent="0.25">
      <c r="A22" s="113"/>
      <c r="B22" s="330"/>
      <c r="C22" s="630"/>
      <c r="D22" s="111"/>
      <c r="E22" s="702"/>
      <c r="F22" s="702"/>
      <c r="G22" s="702"/>
    </row>
    <row r="23" spans="1:7" ht="15" customHeight="1" x14ac:dyDescent="0.2">
      <c r="A23" s="676" t="s">
        <v>487</v>
      </c>
      <c r="B23" s="321" t="s">
        <v>648</v>
      </c>
      <c r="C23" s="625" t="s">
        <v>488</v>
      </c>
      <c r="D23" s="111"/>
      <c r="E23" s="702"/>
      <c r="F23" s="702"/>
      <c r="G23" s="702"/>
    </row>
    <row r="24" spans="1:7" ht="15" customHeight="1" x14ac:dyDescent="0.2">
      <c r="A24" s="677"/>
      <c r="B24" s="322" t="s">
        <v>652</v>
      </c>
      <c r="C24" s="626" t="s">
        <v>489</v>
      </c>
      <c r="D24" s="114"/>
      <c r="E24" s="702"/>
      <c r="F24" s="702"/>
      <c r="G24" s="702"/>
    </row>
    <row r="25" spans="1:7" ht="15" customHeight="1" x14ac:dyDescent="0.2">
      <c r="A25" s="677"/>
      <c r="B25" s="322" t="s">
        <v>650</v>
      </c>
      <c r="C25" s="626" t="s">
        <v>490</v>
      </c>
      <c r="D25" s="114"/>
      <c r="E25" s="702"/>
      <c r="F25" s="702"/>
      <c r="G25" s="702"/>
    </row>
    <row r="26" spans="1:7" ht="15" customHeight="1" x14ac:dyDescent="0.2">
      <c r="A26" s="677"/>
      <c r="B26" s="322" t="s">
        <v>653</v>
      </c>
      <c r="C26" s="626" t="s">
        <v>491</v>
      </c>
      <c r="D26" s="114"/>
      <c r="E26" s="702"/>
      <c r="F26" s="702"/>
      <c r="G26" s="702"/>
    </row>
    <row r="27" spans="1:7" ht="15" customHeight="1" x14ac:dyDescent="0.2">
      <c r="A27" s="677"/>
      <c r="B27" s="115" t="s">
        <v>492</v>
      </c>
      <c r="C27" s="626">
        <v>4.2</v>
      </c>
      <c r="D27" s="196"/>
      <c r="E27" s="702"/>
      <c r="F27" s="702"/>
      <c r="G27" s="702"/>
    </row>
    <row r="28" spans="1:7" ht="15" customHeight="1" x14ac:dyDescent="0.2">
      <c r="A28" s="677"/>
      <c r="B28" s="115" t="s">
        <v>493</v>
      </c>
      <c r="C28" s="626">
        <v>4.3</v>
      </c>
      <c r="D28" s="114"/>
      <c r="E28" s="702"/>
      <c r="F28" s="702"/>
      <c r="G28" s="702"/>
    </row>
    <row r="29" spans="1:7" ht="15" customHeight="1" x14ac:dyDescent="0.2">
      <c r="A29" s="677"/>
      <c r="B29" s="115" t="s">
        <v>655</v>
      </c>
      <c r="C29" s="626">
        <v>4.4000000000000004</v>
      </c>
      <c r="D29" s="116"/>
      <c r="E29" s="702"/>
      <c r="F29" s="702"/>
      <c r="G29" s="702"/>
    </row>
    <row r="30" spans="1:7" ht="15" customHeight="1" x14ac:dyDescent="0.2">
      <c r="A30" s="677"/>
      <c r="B30" s="115" t="s">
        <v>656</v>
      </c>
      <c r="C30" s="631">
        <v>4.5</v>
      </c>
      <c r="D30" s="116"/>
      <c r="E30" s="702"/>
      <c r="F30" s="702"/>
      <c r="G30" s="702"/>
    </row>
    <row r="31" spans="1:7" ht="15" customHeight="1" x14ac:dyDescent="0.2">
      <c r="A31" s="677"/>
      <c r="B31" s="115" t="s">
        <v>657</v>
      </c>
      <c r="C31" s="631">
        <v>4.5999999999999996</v>
      </c>
      <c r="D31" s="116"/>
      <c r="E31" s="702"/>
      <c r="F31" s="702"/>
      <c r="G31" s="702"/>
    </row>
    <row r="32" spans="1:7" ht="15" customHeight="1" x14ac:dyDescent="0.2">
      <c r="A32" s="677"/>
      <c r="B32" s="115" t="s">
        <v>658</v>
      </c>
      <c r="C32" s="631">
        <v>4.7</v>
      </c>
      <c r="D32" s="114"/>
      <c r="E32" s="702"/>
      <c r="F32" s="702"/>
      <c r="G32" s="702"/>
    </row>
    <row r="33" spans="1:7" ht="15" customHeight="1" x14ac:dyDescent="0.2">
      <c r="A33" s="677"/>
      <c r="B33" s="115" t="s">
        <v>661</v>
      </c>
      <c r="C33" s="631">
        <v>4.8</v>
      </c>
      <c r="D33" s="114"/>
      <c r="E33" s="702"/>
      <c r="F33" s="702"/>
      <c r="G33" s="702"/>
    </row>
    <row r="34" spans="1:7" ht="15" customHeight="1" x14ac:dyDescent="0.2">
      <c r="A34" s="677"/>
      <c r="B34" s="115" t="s">
        <v>501</v>
      </c>
      <c r="C34" s="631" t="s">
        <v>495</v>
      </c>
      <c r="D34" s="114"/>
      <c r="E34" s="702"/>
      <c r="F34" s="702"/>
      <c r="G34" s="702"/>
    </row>
    <row r="35" spans="1:7" ht="15" customHeight="1" x14ac:dyDescent="0.2">
      <c r="A35" s="677"/>
      <c r="B35" s="115" t="s">
        <v>692</v>
      </c>
      <c r="C35" s="632" t="s">
        <v>543</v>
      </c>
      <c r="D35" s="114"/>
      <c r="E35" s="702"/>
      <c r="F35" s="702"/>
      <c r="G35" s="702"/>
    </row>
    <row r="36" spans="1:7" ht="15" customHeight="1" x14ac:dyDescent="0.2">
      <c r="A36" s="677"/>
      <c r="B36" s="115" t="s">
        <v>694</v>
      </c>
      <c r="C36" s="633">
        <v>4.12</v>
      </c>
      <c r="D36" s="114"/>
      <c r="E36" s="702"/>
      <c r="F36" s="702"/>
      <c r="G36" s="702"/>
    </row>
    <row r="37" spans="1:7" ht="15" customHeight="1" x14ac:dyDescent="0.2">
      <c r="A37" s="677"/>
      <c r="B37" s="115" t="s">
        <v>700</v>
      </c>
      <c r="C37" s="633">
        <v>4.13</v>
      </c>
      <c r="D37" s="114"/>
      <c r="E37" s="702"/>
      <c r="F37" s="702"/>
      <c r="G37" s="702"/>
    </row>
    <row r="38" spans="1:7" ht="15" customHeight="1" x14ac:dyDescent="0.2">
      <c r="A38" s="677"/>
      <c r="B38" s="115" t="s">
        <v>663</v>
      </c>
      <c r="C38" s="631" t="s">
        <v>496</v>
      </c>
      <c r="D38" s="114"/>
      <c r="E38" s="702"/>
      <c r="F38" s="702"/>
      <c r="G38" s="702"/>
    </row>
    <row r="39" spans="1:7" ht="15" customHeight="1" x14ac:dyDescent="0.2">
      <c r="A39" s="677"/>
      <c r="B39" s="115" t="s">
        <v>664</v>
      </c>
      <c r="C39" s="631" t="s">
        <v>497</v>
      </c>
      <c r="D39" s="114"/>
      <c r="E39" s="702"/>
      <c r="F39" s="702"/>
      <c r="G39" s="702"/>
    </row>
    <row r="40" spans="1:7" ht="15" customHeight="1" x14ac:dyDescent="0.2">
      <c r="A40" s="677"/>
      <c r="B40" s="115" t="s">
        <v>665</v>
      </c>
      <c r="C40" s="631" t="s">
        <v>498</v>
      </c>
      <c r="D40" s="114"/>
      <c r="E40" s="702"/>
      <c r="F40" s="702"/>
      <c r="G40" s="702"/>
    </row>
    <row r="41" spans="1:7" ht="15" customHeight="1" x14ac:dyDescent="0.2">
      <c r="A41" s="677"/>
      <c r="B41" s="115" t="s">
        <v>544</v>
      </c>
      <c r="C41" s="634">
        <v>4.18</v>
      </c>
      <c r="E41" s="702"/>
      <c r="F41" s="702"/>
      <c r="G41" s="702"/>
    </row>
    <row r="42" spans="1:7" ht="15" customHeight="1" x14ac:dyDescent="0.2">
      <c r="A42" s="677"/>
      <c r="B42" s="122" t="s">
        <v>500</v>
      </c>
      <c r="C42" s="634">
        <v>4.1900000000000004</v>
      </c>
      <c r="E42" s="303"/>
    </row>
    <row r="43" spans="1:7" ht="15" customHeight="1" x14ac:dyDescent="0.2">
      <c r="A43" s="677"/>
      <c r="B43" s="122" t="s">
        <v>668</v>
      </c>
      <c r="C43" s="633" t="s">
        <v>499</v>
      </c>
      <c r="D43" s="114"/>
      <c r="E43" s="303"/>
    </row>
    <row r="44" spans="1:7" ht="15" customHeight="1" x14ac:dyDescent="0.2">
      <c r="A44" s="678"/>
      <c r="B44" s="124" t="s">
        <v>631</v>
      </c>
      <c r="C44" s="635">
        <v>4.22</v>
      </c>
      <c r="D44" s="114"/>
      <c r="E44" s="303"/>
    </row>
    <row r="45" spans="1:7" ht="15" customHeight="1" x14ac:dyDescent="0.2">
      <c r="A45" s="677"/>
      <c r="B45" s="115" t="s">
        <v>669</v>
      </c>
      <c r="C45" s="633">
        <v>4.25</v>
      </c>
      <c r="D45" s="114"/>
      <c r="E45" s="303"/>
    </row>
    <row r="46" spans="1:7" ht="15" customHeight="1" x14ac:dyDescent="0.2">
      <c r="A46" s="677"/>
      <c r="B46" s="331" t="s">
        <v>128</v>
      </c>
      <c r="C46" s="626" t="s">
        <v>137</v>
      </c>
      <c r="D46" s="114"/>
      <c r="E46" s="303"/>
    </row>
    <row r="47" spans="1:7" ht="15" customHeight="1" x14ac:dyDescent="0.2">
      <c r="A47" s="677"/>
      <c r="B47" s="331" t="s">
        <v>129</v>
      </c>
      <c r="C47" s="626" t="s">
        <v>138</v>
      </c>
      <c r="D47" s="114"/>
      <c r="E47" s="303"/>
    </row>
    <row r="48" spans="1:7" ht="15" customHeight="1" x14ac:dyDescent="0.2">
      <c r="A48" s="677"/>
      <c r="B48" s="331" t="s">
        <v>263</v>
      </c>
      <c r="C48" s="626" t="s">
        <v>139</v>
      </c>
      <c r="D48" s="114"/>
      <c r="E48" s="303"/>
    </row>
    <row r="49" spans="1:3" ht="15" customHeight="1" x14ac:dyDescent="0.2">
      <c r="A49" s="677"/>
      <c r="B49" s="331" t="s">
        <v>735</v>
      </c>
      <c r="C49" s="629" t="s">
        <v>140</v>
      </c>
    </row>
    <row r="50" spans="1:3" ht="15" customHeight="1" x14ac:dyDescent="0.2">
      <c r="A50" s="677"/>
      <c r="B50" s="331" t="s">
        <v>340</v>
      </c>
      <c r="C50" s="629" t="s">
        <v>196</v>
      </c>
    </row>
    <row r="51" spans="1:3" ht="15" customHeight="1" x14ac:dyDescent="0.2">
      <c r="A51" s="677"/>
      <c r="B51" s="331" t="s">
        <v>287</v>
      </c>
      <c r="C51" s="626" t="s">
        <v>502</v>
      </c>
    </row>
    <row r="52" spans="1:3" ht="15" customHeight="1" x14ac:dyDescent="0.2">
      <c r="A52" s="677"/>
      <c r="B52" s="331" t="s">
        <v>203</v>
      </c>
      <c r="C52" s="626" t="s">
        <v>503</v>
      </c>
    </row>
    <row r="53" spans="1:3" ht="15" customHeight="1" x14ac:dyDescent="0.2">
      <c r="A53" s="677"/>
      <c r="B53" s="331" t="s">
        <v>421</v>
      </c>
      <c r="C53" s="626" t="s">
        <v>504</v>
      </c>
    </row>
    <row r="54" spans="1:3" ht="15" customHeight="1" x14ac:dyDescent="0.2">
      <c r="A54" s="677"/>
      <c r="B54" s="331" t="s">
        <v>420</v>
      </c>
      <c r="C54" s="626" t="s">
        <v>505</v>
      </c>
    </row>
    <row r="55" spans="1:3" ht="15" customHeight="1" x14ac:dyDescent="0.2">
      <c r="A55" s="677"/>
      <c r="B55" s="331" t="s">
        <v>418</v>
      </c>
      <c r="C55" s="626" t="s">
        <v>506</v>
      </c>
    </row>
    <row r="56" spans="1:3" ht="15" customHeight="1" x14ac:dyDescent="0.2">
      <c r="A56" s="677"/>
      <c r="B56" s="331" t="s">
        <v>527</v>
      </c>
      <c r="C56" s="626" t="s">
        <v>507</v>
      </c>
    </row>
    <row r="57" spans="1:3" ht="15" customHeight="1" x14ac:dyDescent="0.2">
      <c r="A57" s="677"/>
      <c r="B57" s="331" t="s">
        <v>204</v>
      </c>
      <c r="C57" s="626" t="s">
        <v>508</v>
      </c>
    </row>
    <row r="58" spans="1:3" ht="15" customHeight="1" x14ac:dyDescent="0.2">
      <c r="A58" s="677"/>
      <c r="B58" s="331" t="s">
        <v>623</v>
      </c>
      <c r="C58" s="626" t="s">
        <v>509</v>
      </c>
    </row>
    <row r="59" spans="1:3" ht="15" customHeight="1" x14ac:dyDescent="0.2">
      <c r="A59" s="677"/>
      <c r="B59" s="331" t="s">
        <v>274</v>
      </c>
      <c r="C59" s="626" t="s">
        <v>510</v>
      </c>
    </row>
    <row r="60" spans="1:3" ht="15" customHeight="1" x14ac:dyDescent="0.2">
      <c r="A60" s="677"/>
      <c r="B60" s="331" t="s">
        <v>662</v>
      </c>
      <c r="C60" s="626" t="s">
        <v>511</v>
      </c>
    </row>
    <row r="61" spans="1:3" ht="15" customHeight="1" x14ac:dyDescent="0.2">
      <c r="A61" s="677"/>
      <c r="B61" s="331" t="s">
        <v>678</v>
      </c>
      <c r="C61" s="629" t="s">
        <v>677</v>
      </c>
    </row>
    <row r="62" spans="1:3" ht="15" customHeight="1" x14ac:dyDescent="0.2">
      <c r="A62" s="677"/>
      <c r="B62" s="331" t="s">
        <v>524</v>
      </c>
      <c r="C62" s="626" t="s">
        <v>446</v>
      </c>
    </row>
    <row r="63" spans="1:3" ht="15" customHeight="1" x14ac:dyDescent="0.2">
      <c r="A63" s="677"/>
      <c r="B63" s="331" t="s">
        <v>525</v>
      </c>
      <c r="C63" s="626" t="s">
        <v>447</v>
      </c>
    </row>
    <row r="64" spans="1:3" ht="15" customHeight="1" x14ac:dyDescent="0.2">
      <c r="A64" s="677"/>
      <c r="B64" s="331" t="s">
        <v>526</v>
      </c>
      <c r="C64" s="626" t="s">
        <v>448</v>
      </c>
    </row>
    <row r="65" spans="1:5" ht="15" customHeight="1" x14ac:dyDescent="0.2">
      <c r="A65" s="677"/>
      <c r="B65" s="331" t="s">
        <v>268</v>
      </c>
      <c r="C65" s="626" t="s">
        <v>142</v>
      </c>
    </row>
    <row r="66" spans="1:5" ht="15" customHeight="1" thickBot="1" x14ac:dyDescent="0.25">
      <c r="A66" s="679"/>
      <c r="B66" s="117" t="s">
        <v>221</v>
      </c>
      <c r="C66" s="627" t="s">
        <v>143</v>
      </c>
      <c r="D66" s="112"/>
    </row>
    <row r="67" spans="1:5" ht="15" customHeight="1" thickBot="1" x14ac:dyDescent="0.25">
      <c r="B67" s="118"/>
    </row>
    <row r="68" spans="1:5" ht="15" customHeight="1" x14ac:dyDescent="0.2">
      <c r="A68" s="680" t="s">
        <v>512</v>
      </c>
      <c r="B68" s="123" t="s">
        <v>513</v>
      </c>
      <c r="C68" s="625">
        <v>5.0999999999999996</v>
      </c>
      <c r="E68" s="119"/>
    </row>
    <row r="69" spans="1:5" ht="15" customHeight="1" x14ac:dyDescent="0.2">
      <c r="A69" s="681"/>
      <c r="B69" s="124" t="s">
        <v>595</v>
      </c>
      <c r="C69" s="629" t="s">
        <v>596</v>
      </c>
      <c r="E69" s="119"/>
    </row>
    <row r="70" spans="1:5" ht="15" customHeight="1" x14ac:dyDescent="0.2">
      <c r="A70" s="681"/>
      <c r="B70" s="120" t="s">
        <v>514</v>
      </c>
      <c r="C70" s="626">
        <v>5.4</v>
      </c>
      <c r="E70" s="119"/>
    </row>
    <row r="71" spans="1:5" ht="15" customHeight="1" x14ac:dyDescent="0.2">
      <c r="A71" s="681"/>
      <c r="B71" s="120" t="s">
        <v>515</v>
      </c>
      <c r="C71" s="626">
        <v>5.5</v>
      </c>
      <c r="E71" s="119"/>
    </row>
    <row r="72" spans="1:5" ht="15" customHeight="1" x14ac:dyDescent="0.2">
      <c r="A72" s="681"/>
      <c r="B72" s="120" t="s">
        <v>516</v>
      </c>
      <c r="C72" s="626">
        <v>5.6</v>
      </c>
      <c r="E72" s="119"/>
    </row>
    <row r="73" spans="1:5" ht="15" customHeight="1" x14ac:dyDescent="0.2">
      <c r="A73" s="681"/>
      <c r="B73" s="120" t="s">
        <v>517</v>
      </c>
      <c r="C73" s="626">
        <v>5.8</v>
      </c>
      <c r="E73" s="119"/>
    </row>
    <row r="74" spans="1:5" ht="15" customHeight="1" x14ac:dyDescent="0.2">
      <c r="A74" s="681"/>
      <c r="B74" s="120" t="s">
        <v>518</v>
      </c>
      <c r="C74" s="626">
        <v>5.9</v>
      </c>
      <c r="E74" s="119"/>
    </row>
    <row r="75" spans="1:5" ht="15" customHeight="1" x14ac:dyDescent="0.2">
      <c r="A75" s="681"/>
      <c r="B75" s="120" t="s">
        <v>670</v>
      </c>
      <c r="C75" s="637" t="s">
        <v>519</v>
      </c>
      <c r="E75" s="119"/>
    </row>
    <row r="76" spans="1:5" ht="15" customHeight="1" x14ac:dyDescent="0.2">
      <c r="A76" s="681"/>
      <c r="B76" s="120" t="s">
        <v>671</v>
      </c>
      <c r="C76" s="637" t="s">
        <v>520</v>
      </c>
      <c r="E76" s="119"/>
    </row>
    <row r="77" spans="1:5" ht="15" customHeight="1" x14ac:dyDescent="0.2">
      <c r="A77" s="681"/>
      <c r="B77" s="120" t="s">
        <v>672</v>
      </c>
      <c r="C77" s="637" t="s">
        <v>521</v>
      </c>
      <c r="E77" s="119"/>
    </row>
    <row r="78" spans="1:5" ht="15" customHeight="1" x14ac:dyDescent="0.2">
      <c r="A78" s="681"/>
      <c r="B78" s="120" t="s">
        <v>673</v>
      </c>
      <c r="C78" s="637" t="s">
        <v>522</v>
      </c>
      <c r="E78" s="119"/>
    </row>
    <row r="79" spans="1:5" s="303" customFormat="1" ht="15" customHeight="1" x14ac:dyDescent="0.2">
      <c r="A79" s="681"/>
      <c r="B79" s="120" t="s">
        <v>725</v>
      </c>
      <c r="C79" s="638" t="s">
        <v>722</v>
      </c>
      <c r="E79" s="119"/>
    </row>
    <row r="80" spans="1:5" s="303" customFormat="1" ht="15" customHeight="1" x14ac:dyDescent="0.2">
      <c r="A80" s="681"/>
      <c r="B80" s="120" t="s">
        <v>724</v>
      </c>
      <c r="C80" s="638" t="s">
        <v>723</v>
      </c>
      <c r="E80" s="119"/>
    </row>
    <row r="81" spans="1:5" ht="15" customHeight="1" x14ac:dyDescent="0.2">
      <c r="A81" s="681"/>
      <c r="B81" s="120" t="s">
        <v>674</v>
      </c>
      <c r="C81" s="638" t="s">
        <v>675</v>
      </c>
      <c r="E81" s="119"/>
    </row>
    <row r="82" spans="1:5" ht="15" customHeight="1" x14ac:dyDescent="0.2">
      <c r="A82" s="681"/>
      <c r="B82" s="120" t="s">
        <v>676</v>
      </c>
      <c r="C82" s="637" t="s">
        <v>523</v>
      </c>
      <c r="E82" s="119"/>
    </row>
    <row r="83" spans="1:5" ht="15" customHeight="1" x14ac:dyDescent="0.2">
      <c r="A83" s="681"/>
      <c r="B83" s="120" t="s">
        <v>528</v>
      </c>
      <c r="C83" s="637" t="s">
        <v>208</v>
      </c>
      <c r="E83" s="119"/>
    </row>
    <row r="84" spans="1:5" ht="15" customHeight="1" x14ac:dyDescent="0.2">
      <c r="A84" s="681"/>
      <c r="B84" s="120" t="s">
        <v>529</v>
      </c>
      <c r="C84" s="637" t="s">
        <v>209</v>
      </c>
      <c r="E84" s="119"/>
    </row>
    <row r="85" spans="1:5" ht="15" customHeight="1" x14ac:dyDescent="0.2">
      <c r="A85" s="681"/>
      <c r="B85" s="120" t="s">
        <v>586</v>
      </c>
      <c r="C85" s="637" t="s">
        <v>210</v>
      </c>
      <c r="E85" s="119"/>
    </row>
    <row r="86" spans="1:5" ht="15" customHeight="1" thickBot="1" x14ac:dyDescent="0.25">
      <c r="A86" s="682"/>
      <c r="B86" s="121" t="s">
        <v>561</v>
      </c>
      <c r="C86" s="639" t="s">
        <v>211</v>
      </c>
    </row>
  </sheetData>
  <dataConsolidate/>
  <mergeCells count="9">
    <mergeCell ref="E17:G17"/>
    <mergeCell ref="E18:G41"/>
    <mergeCell ref="A1:C1"/>
    <mergeCell ref="A9:A13"/>
    <mergeCell ref="A23:A66"/>
    <mergeCell ref="A68:A86"/>
    <mergeCell ref="A6:C6"/>
    <mergeCell ref="A15:A21"/>
    <mergeCell ref="A2:C2"/>
  </mergeCells>
  <hyperlinks>
    <hyperlink ref="C9" location="'CP1'!A1" display="CP1"/>
    <hyperlink ref="C10" location="'CP2'!A1" display="CP2"/>
    <hyperlink ref="C11" location="'CP3'!A1" display="CP3"/>
    <hyperlink ref="C12" location="'CP4'!A1" display="CP4"/>
    <hyperlink ref="C13" location="'CP5'!A1" display="CP5"/>
    <hyperlink ref="C19" location="'3.5'!A1" display="'3.5'!A1"/>
    <hyperlink ref="C21" location="'D1'!A1" display="d.1"/>
    <hyperlink ref="C27" location="'4.2'!A1" display="'4.2'!A1"/>
    <hyperlink ref="C28" location="'4.3'!A1" display="'4.3'!A1"/>
    <hyperlink ref="C29" location="'4.4'!A1" display="'4.4'!A1"/>
    <hyperlink ref="C46" location="'GD1'!A1" display="GD1"/>
    <hyperlink ref="C47" location="'GD2'!A1" display="GD2"/>
    <hyperlink ref="C48" location="'GD3'!A1" display="GD3"/>
    <hyperlink ref="C49" location="'GD4'!A1" display="GD4"/>
    <hyperlink ref="C50" location="'GD5'!A1" display="GD5"/>
    <hyperlink ref="C51" location="'ED1'!A1" display="ED1"/>
    <hyperlink ref="C52" location="'ED2'!A1" display="ED2"/>
    <hyperlink ref="C53" location="'ED3'!A1" display="ED3"/>
    <hyperlink ref="C54" location="'ED4'!A1" display="ED4"/>
    <hyperlink ref="C55" location="'ED5'!A1" display="ED5"/>
    <hyperlink ref="C56" location="'ED6'!A1" display="ED6"/>
    <hyperlink ref="C57" location="'ED7'!A1" display="ED7"/>
    <hyperlink ref="C58" location="'ED8'!A1" display="ED8"/>
    <hyperlink ref="C59" location="'ED9'!A1" display="ED9"/>
    <hyperlink ref="C60" location="'ED10'!A1" display="ED10"/>
    <hyperlink ref="C62" location="'RT1'!A1" display="RT1"/>
    <hyperlink ref="C63" location="'RT2'!A1" display="RT2"/>
    <hyperlink ref="C64" location="'RT3'!A1" display="RT3"/>
    <hyperlink ref="C65" location="'HT1'!A1" display="HT1"/>
    <hyperlink ref="C66" location="'HT2'!A1" display="HT2"/>
    <hyperlink ref="C84" location="'ES2'!A1" display="ES2"/>
    <hyperlink ref="C23" location="'4.1a'!A1" display="4.1a"/>
    <hyperlink ref="C24" location="'4.1b'!A1" display="4.1b"/>
    <hyperlink ref="C25" location="'4.1c'!A1" display="4.1c"/>
    <hyperlink ref="C26" location="'4.1d'!A1" display="4.1d"/>
    <hyperlink ref="C30" location="'4.5'!A1" display="'4.5'!A1"/>
    <hyperlink ref="C31" location="'4.6'!A1" display="'4.6'!A1"/>
    <hyperlink ref="C32" location="'4.7'!A1" display="'4.7'!A1"/>
    <hyperlink ref="C33" location="'4.8'!A1" display="'4.8'!A1"/>
    <hyperlink ref="C34" location="'4.10'!A1" display="4.10"/>
    <hyperlink ref="C38" location="'4.14'!A1" display="4.14"/>
    <hyperlink ref="C39" location="'4.15'!A1" display="4.15"/>
    <hyperlink ref="C40" location="'4.16'!A1" display="4.16"/>
    <hyperlink ref="C41" location="'4.18'!A1" display="'4.18'!A1"/>
    <hyperlink ref="C42" location="'4.19'!A1" display="'4.19'!A1"/>
    <hyperlink ref="C43" location="'4.20'!A1" display="4.20"/>
    <hyperlink ref="C35" location="'4.11'!A1" display="4.11"/>
    <hyperlink ref="C45" location="'4.25'!A1" display="'4.25'!A1"/>
    <hyperlink ref="C68" location="'5.1'!A1" display="'5.1'!A1"/>
    <hyperlink ref="C70" location="'5.4'!A1" display="'5.4'!A1"/>
    <hyperlink ref="C71" location="'5.5'!A1" display="'5.5'!A1"/>
    <hyperlink ref="C72" location="'5.6'!A1" display="'5.6'!A1"/>
    <hyperlink ref="C73" location="'5.8'!A1" display="'5.8'!A1"/>
    <hyperlink ref="C74" location="'5.9'!A1" display="'5.9'!A1"/>
    <hyperlink ref="C75" location="'5.10'!A1" display="5.10"/>
    <hyperlink ref="C76" location="'5.11'!A1" display="5.11"/>
    <hyperlink ref="C77" location="'5.12'!A1" display="5.12"/>
    <hyperlink ref="C78" location="'5.13'!A1" display="5.13"/>
    <hyperlink ref="C82" location="'5.17'!A1" display="5.17"/>
    <hyperlink ref="C83" location="'ES1'!A1" display="ES1"/>
    <hyperlink ref="C85" location="'GS1'!A1" display="GS1"/>
    <hyperlink ref="C86" location="'GS2'!A1" display="GS2"/>
    <hyperlink ref="C18" location="'3.4'!A1" display="'3.4'!A1"/>
    <hyperlink ref="B3" r:id="rId1"/>
    <hyperlink ref="C69" location="'5.2_5.3'!A1" display="5.2_5.3"/>
    <hyperlink ref="C20" location="'3.6'!A1" display="'3.6'!A1"/>
    <hyperlink ref="C17" location="'3.3'!A1" display="'3.3'!A1"/>
    <hyperlink ref="C44" location="'4.22'!A1" display="'4.22'!A1"/>
    <hyperlink ref="C81" location="'5.16'!A1" display="5.16"/>
    <hyperlink ref="C61" location="'ED11'!A1" display="ED11"/>
    <hyperlink ref="C36" location="'4.12'!A1" display="'4.12'!A1"/>
    <hyperlink ref="C37" location="'4.13'!A1" display="'4.13'!A1"/>
    <hyperlink ref="C16" location="'3.2'!A1" display="'3.2'!A1"/>
    <hyperlink ref="C79" location="'5.14'!A1" display="5.14"/>
    <hyperlink ref="C80" location="'5.15'!A1" display="5.15"/>
  </hyperlinks>
  <pageMargins left="0.7" right="0.7" top="0.75" bottom="0.75" header="0.3" footer="0.3"/>
  <pageSetup paperSize="9" scale="73" orientation="landscap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78F1E"/>
  </sheetPr>
  <dimension ref="A1:AX14"/>
  <sheetViews>
    <sheetView zoomScale="85" zoomScaleNormal="85" workbookViewId="0"/>
  </sheetViews>
  <sheetFormatPr defaultColWidth="9" defaultRowHeight="15" customHeight="1" x14ac:dyDescent="0.2"/>
  <cols>
    <col min="1" max="1" width="9" style="420" customWidth="1"/>
    <col min="2" max="9" width="9" style="420"/>
    <col min="10" max="11" width="9" style="420" customWidth="1"/>
    <col min="12" max="12" width="9" style="420"/>
    <col min="13" max="13" width="25.625" style="420" customWidth="1"/>
    <col min="14" max="14" width="9" style="420"/>
    <col min="15" max="16" width="9" style="420" customWidth="1"/>
    <col min="17" max="17" width="5.5" style="420" hidden="1" customWidth="1"/>
    <col min="18" max="48" width="9" style="420" customWidth="1"/>
    <col min="49" max="16384" width="9" style="420"/>
  </cols>
  <sheetData>
    <row r="1" spans="1:50" ht="25.5" customHeight="1" x14ac:dyDescent="0.25">
      <c r="A1" s="441" t="s">
        <v>598</v>
      </c>
      <c r="B1" s="434"/>
      <c r="C1" s="434"/>
    </row>
    <row r="2" spans="1:50" ht="15" customHeight="1" x14ac:dyDescent="0.2">
      <c r="A2" s="434"/>
      <c r="B2" s="434"/>
      <c r="C2" s="434"/>
    </row>
    <row r="3" spans="1:50" ht="15" customHeight="1" x14ac:dyDescent="0.2">
      <c r="A3" s="434"/>
      <c r="B3" s="434"/>
      <c r="C3" s="434"/>
    </row>
    <row r="4" spans="1:50" ht="15" customHeight="1" x14ac:dyDescent="0.2">
      <c r="A4" s="434"/>
      <c r="B4" s="434"/>
      <c r="C4" s="434"/>
    </row>
    <row r="5" spans="1:50" ht="15" customHeight="1" x14ac:dyDescent="0.2">
      <c r="A5" s="434"/>
      <c r="B5" s="434"/>
      <c r="C5" s="434"/>
    </row>
    <row r="6" spans="1:50" ht="15" customHeight="1" x14ac:dyDescent="0.25">
      <c r="A6" s="422"/>
      <c r="M6" s="423" t="s">
        <v>611</v>
      </c>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row>
    <row r="7" spans="1:50" ht="15" customHeight="1" x14ac:dyDescent="0.2">
      <c r="M7" s="424" t="s">
        <v>34</v>
      </c>
      <c r="N7" s="550">
        <v>42005</v>
      </c>
      <c r="O7" s="550">
        <v>42370</v>
      </c>
      <c r="P7" s="550">
        <v>42736</v>
      </c>
      <c r="Q7" s="551">
        <v>43101</v>
      </c>
      <c r="R7" s="550">
        <v>43101</v>
      </c>
      <c r="S7" s="550">
        <v>43466</v>
      </c>
      <c r="T7" s="550">
        <v>43831</v>
      </c>
      <c r="U7" s="550">
        <v>44197</v>
      </c>
      <c r="V7" s="550">
        <v>44562</v>
      </c>
      <c r="W7" s="550">
        <v>44927</v>
      </c>
      <c r="X7" s="550">
        <v>45292</v>
      </c>
      <c r="Y7" s="550">
        <v>45658</v>
      </c>
      <c r="Z7" s="550">
        <v>46023</v>
      </c>
      <c r="AA7" s="550">
        <v>46388</v>
      </c>
      <c r="AB7" s="550">
        <v>46753</v>
      </c>
      <c r="AC7" s="550">
        <v>47119</v>
      </c>
      <c r="AD7" s="550">
        <v>47484</v>
      </c>
      <c r="AE7" s="550">
        <v>47849</v>
      </c>
      <c r="AF7" s="550">
        <v>48214</v>
      </c>
      <c r="AG7" s="550">
        <v>48580</v>
      </c>
      <c r="AH7" s="550">
        <v>48945</v>
      </c>
      <c r="AI7" s="550">
        <v>49310</v>
      </c>
      <c r="AJ7" s="550">
        <v>49675</v>
      </c>
      <c r="AK7" s="550">
        <v>50041</v>
      </c>
      <c r="AL7" s="550">
        <v>50406</v>
      </c>
      <c r="AM7" s="550">
        <v>50771</v>
      </c>
      <c r="AN7" s="550">
        <v>51136</v>
      </c>
      <c r="AO7" s="550">
        <v>51502</v>
      </c>
      <c r="AP7" s="550">
        <v>51867</v>
      </c>
      <c r="AQ7" s="550">
        <v>52232</v>
      </c>
      <c r="AR7" s="550">
        <v>52597</v>
      </c>
      <c r="AS7" s="550">
        <v>52963</v>
      </c>
      <c r="AT7" s="550">
        <v>53328</v>
      </c>
      <c r="AU7" s="550">
        <v>53693</v>
      </c>
      <c r="AV7" s="550">
        <v>54058</v>
      </c>
      <c r="AW7" s="550">
        <v>54424</v>
      </c>
      <c r="AX7" s="550">
        <v>54789</v>
      </c>
    </row>
    <row r="8" spans="1:50" ht="15" customHeight="1" x14ac:dyDescent="0.2">
      <c r="M8" s="435" t="s">
        <v>136</v>
      </c>
      <c r="N8" s="425"/>
      <c r="O8" s="425"/>
      <c r="P8" s="425"/>
      <c r="Q8" s="552"/>
      <c r="R8" s="426">
        <v>49.319789999999998</v>
      </c>
      <c r="S8" s="426">
        <v>43.640619999999998</v>
      </c>
      <c r="T8" s="426">
        <v>40.74926</v>
      </c>
      <c r="U8" s="426">
        <v>36.788319999999999</v>
      </c>
      <c r="V8" s="426">
        <v>31.515830000000001</v>
      </c>
      <c r="W8" s="426">
        <v>27.37415</v>
      </c>
      <c r="X8" s="426">
        <v>27.185079999999999</v>
      </c>
      <c r="Y8" s="426">
        <v>26.185559999999999</v>
      </c>
      <c r="Z8" s="436">
        <v>22.529620000000001</v>
      </c>
      <c r="AA8" s="436">
        <v>22.2547</v>
      </c>
      <c r="AB8" s="436">
        <v>17.44463</v>
      </c>
      <c r="AC8" s="436">
        <v>16.753440000000001</v>
      </c>
      <c r="AD8" s="436">
        <v>16.336500000000001</v>
      </c>
      <c r="AE8" s="436">
        <v>14.6936</v>
      </c>
      <c r="AF8" s="436">
        <v>13.89207</v>
      </c>
      <c r="AG8" s="436">
        <v>12.50203</v>
      </c>
      <c r="AH8" s="436">
        <v>12.09315</v>
      </c>
      <c r="AI8" s="436">
        <v>11.664429999999999</v>
      </c>
      <c r="AJ8" s="436">
        <v>11.06742</v>
      </c>
      <c r="AK8" s="436">
        <v>10.85243</v>
      </c>
      <c r="AL8" s="436">
        <v>10.53378</v>
      </c>
      <c r="AM8" s="436">
        <v>10.44886</v>
      </c>
      <c r="AN8" s="436">
        <v>8.2220379999999995</v>
      </c>
      <c r="AO8" s="436">
        <v>8.241263</v>
      </c>
      <c r="AP8" s="436">
        <v>8.2348999999999997</v>
      </c>
      <c r="AQ8" s="436">
        <v>8.2812280000000005</v>
      </c>
      <c r="AR8" s="436">
        <v>8.3348300000000002</v>
      </c>
      <c r="AS8" s="436">
        <v>8.5047420000000002</v>
      </c>
      <c r="AT8" s="436">
        <v>8.5734650000000006</v>
      </c>
      <c r="AU8" s="436">
        <v>8.6881249999999994</v>
      </c>
      <c r="AV8" s="436">
        <v>8.7594750000000001</v>
      </c>
      <c r="AW8" s="436">
        <v>8.8206240000000005</v>
      </c>
      <c r="AX8" s="436">
        <v>8.8326370000000001</v>
      </c>
    </row>
    <row r="9" spans="1:50" ht="15" customHeight="1" x14ac:dyDescent="0.2">
      <c r="M9" s="435" t="s">
        <v>601</v>
      </c>
      <c r="N9" s="425"/>
      <c r="O9" s="425"/>
      <c r="P9" s="425"/>
      <c r="Q9" s="552"/>
      <c r="R9" s="426">
        <v>251.36298061683482</v>
      </c>
      <c r="S9" s="426">
        <v>255.56680630702471</v>
      </c>
      <c r="T9" s="426">
        <v>252.90566022355165</v>
      </c>
      <c r="U9" s="426">
        <v>247.30320335598896</v>
      </c>
      <c r="V9" s="426">
        <v>240.95234961228127</v>
      </c>
      <c r="W9" s="426">
        <v>233.85309899242861</v>
      </c>
      <c r="X9" s="426">
        <v>226.00545149643102</v>
      </c>
      <c r="Y9" s="426">
        <v>217.40940712428846</v>
      </c>
      <c r="Z9" s="426">
        <v>208.05579982669886</v>
      </c>
      <c r="AA9" s="426">
        <v>198.70219252910925</v>
      </c>
      <c r="AB9" s="426">
        <v>189.34858523151965</v>
      </c>
      <c r="AC9" s="426">
        <v>179.99497793393004</v>
      </c>
      <c r="AD9" s="426">
        <v>170.64137063634047</v>
      </c>
      <c r="AE9" s="426">
        <v>167.22533742274064</v>
      </c>
      <c r="AF9" s="426">
        <v>163.80930420914081</v>
      </c>
      <c r="AG9" s="426">
        <v>160.39327099554097</v>
      </c>
      <c r="AH9" s="426">
        <v>156.97723778194114</v>
      </c>
      <c r="AI9" s="426">
        <v>153.56120456834131</v>
      </c>
      <c r="AJ9" s="426">
        <v>149.9996412394629</v>
      </c>
      <c r="AK9" s="426">
        <v>146.4380779105845</v>
      </c>
      <c r="AL9" s="426">
        <v>142.87651458170609</v>
      </c>
      <c r="AM9" s="426">
        <v>139.31495125282768</v>
      </c>
      <c r="AN9" s="426">
        <v>135.75338792394928</v>
      </c>
      <c r="AO9" s="426">
        <v>129.12597772404968</v>
      </c>
      <c r="AP9" s="426">
        <v>122.49856752415008</v>
      </c>
      <c r="AQ9" s="426">
        <v>115.87115732425048</v>
      </c>
      <c r="AR9" s="426">
        <v>109.24374712435088</v>
      </c>
      <c r="AS9" s="426">
        <v>102.61633692445125</v>
      </c>
      <c r="AT9" s="426">
        <v>93.660811768363061</v>
      </c>
      <c r="AU9" s="426">
        <v>84.705286612274875</v>
      </c>
      <c r="AV9" s="426">
        <v>75.74976145618669</v>
      </c>
      <c r="AW9" s="426">
        <v>66.794236300098504</v>
      </c>
      <c r="AX9" s="426">
        <v>57.83871114401029</v>
      </c>
    </row>
    <row r="10" spans="1:50" ht="15" customHeight="1" x14ac:dyDescent="0.2">
      <c r="A10" s="427"/>
      <c r="B10" s="427"/>
      <c r="C10" s="427"/>
      <c r="D10" s="427"/>
      <c r="E10" s="427"/>
      <c r="F10" s="427"/>
      <c r="G10" s="427"/>
      <c r="H10" s="427"/>
      <c r="I10" s="427"/>
      <c r="J10" s="427"/>
      <c r="K10" s="427"/>
      <c r="M10" s="435" t="s">
        <v>602</v>
      </c>
      <c r="N10" s="425"/>
      <c r="O10" s="425"/>
      <c r="P10" s="425"/>
      <c r="Q10" s="552"/>
      <c r="R10" s="426">
        <v>87.47568634887655</v>
      </c>
      <c r="S10" s="426">
        <v>88.743231071210758</v>
      </c>
      <c r="T10" s="426">
        <v>89.921175845825857</v>
      </c>
      <c r="U10" s="426">
        <v>89.559387772555993</v>
      </c>
      <c r="V10" s="426">
        <v>89.024910702199506</v>
      </c>
      <c r="W10" s="426">
        <v>88.31774463475638</v>
      </c>
      <c r="X10" s="426">
        <v>87.437889570226631</v>
      </c>
      <c r="Y10" s="426">
        <v>86.385345508610214</v>
      </c>
      <c r="Z10" s="426">
        <v>82.303705605663623</v>
      </c>
      <c r="AA10" s="426">
        <v>78.222065702717032</v>
      </c>
      <c r="AB10" s="426">
        <v>74.140425799770441</v>
      </c>
      <c r="AC10" s="426">
        <v>70.058785896823849</v>
      </c>
      <c r="AD10" s="426">
        <v>65.977145993877244</v>
      </c>
      <c r="AE10" s="426">
        <v>60.314913555834281</v>
      </c>
      <c r="AF10" s="426">
        <v>54.652681117791317</v>
      </c>
      <c r="AG10" s="426">
        <v>48.990448679748354</v>
      </c>
      <c r="AH10" s="426">
        <v>43.328216241705391</v>
      </c>
      <c r="AI10" s="426">
        <v>37.665983803662414</v>
      </c>
      <c r="AJ10" s="426">
        <v>32.913681816209333</v>
      </c>
      <c r="AK10" s="426">
        <v>28.16137982875625</v>
      </c>
      <c r="AL10" s="426">
        <v>23.409077841303166</v>
      </c>
      <c r="AM10" s="426">
        <v>18.656775853850082</v>
      </c>
      <c r="AN10" s="426">
        <v>13.904473866396998</v>
      </c>
      <c r="AO10" s="426">
        <v>11.588394696957838</v>
      </c>
      <c r="AP10" s="426">
        <v>9.2723155275186784</v>
      </c>
      <c r="AQ10" s="426">
        <v>6.9562363580795186</v>
      </c>
      <c r="AR10" s="426">
        <v>4.6401571886403588</v>
      </c>
      <c r="AS10" s="426">
        <v>2.3240780192011998</v>
      </c>
      <c r="AT10" s="426">
        <v>1.8936747631734323</v>
      </c>
      <c r="AU10" s="426">
        <v>1.4632715071456648</v>
      </c>
      <c r="AV10" s="426">
        <v>1.0328682511178973</v>
      </c>
      <c r="AW10" s="426">
        <v>0.60246499509012963</v>
      </c>
      <c r="AX10" s="426">
        <v>0.17206173906236166</v>
      </c>
    </row>
    <row r="11" spans="1:50" ht="15" customHeight="1" x14ac:dyDescent="0.2">
      <c r="M11" s="435" t="s">
        <v>603</v>
      </c>
      <c r="N11" s="425"/>
      <c r="O11" s="425"/>
      <c r="P11" s="425"/>
      <c r="Q11" s="552"/>
      <c r="R11" s="426">
        <v>79.957093034289102</v>
      </c>
      <c r="S11" s="426">
        <v>81.13738393789103</v>
      </c>
      <c r="T11" s="426">
        <v>86.549897516220568</v>
      </c>
      <c r="U11" s="426">
        <v>89.22943783475155</v>
      </c>
      <c r="V11" s="426">
        <v>91.916246979105097</v>
      </c>
      <c r="W11" s="426">
        <v>94.610324949281235</v>
      </c>
      <c r="X11" s="426">
        <v>97.311671745279966</v>
      </c>
      <c r="Y11" s="426">
        <v>100.02028736710128</v>
      </c>
      <c r="Z11" s="426">
        <v>100.02522656763747</v>
      </c>
      <c r="AA11" s="426">
        <v>100.03016576817367</v>
      </c>
      <c r="AB11" s="426">
        <v>100.03510496870987</v>
      </c>
      <c r="AC11" s="426">
        <v>100.04004416924607</v>
      </c>
      <c r="AD11" s="426">
        <v>100.04498336978229</v>
      </c>
      <c r="AE11" s="426">
        <v>100.69054302142509</v>
      </c>
      <c r="AF11" s="426">
        <v>101.33610267306788</v>
      </c>
      <c r="AG11" s="426">
        <v>101.98166232471068</v>
      </c>
      <c r="AH11" s="426">
        <v>102.62722197635348</v>
      </c>
      <c r="AI11" s="426">
        <v>103.27278162799628</v>
      </c>
      <c r="AJ11" s="426">
        <v>102.90760534432778</v>
      </c>
      <c r="AK11" s="426">
        <v>102.54242906065927</v>
      </c>
      <c r="AL11" s="426">
        <v>102.17725277699077</v>
      </c>
      <c r="AM11" s="426">
        <v>101.81207649332227</v>
      </c>
      <c r="AN11" s="426">
        <v>101.44690020965373</v>
      </c>
      <c r="AO11" s="426">
        <v>100.96650877899251</v>
      </c>
      <c r="AP11" s="426">
        <v>100.48611734833128</v>
      </c>
      <c r="AQ11" s="426">
        <v>100.00572591767005</v>
      </c>
      <c r="AR11" s="426">
        <v>99.52533448700882</v>
      </c>
      <c r="AS11" s="426">
        <v>99.044943056347577</v>
      </c>
      <c r="AT11" s="426">
        <v>98.997992468463536</v>
      </c>
      <c r="AU11" s="426">
        <v>98.951041880579481</v>
      </c>
      <c r="AV11" s="426">
        <v>98.904091292695426</v>
      </c>
      <c r="AW11" s="426">
        <v>98.857140704811385</v>
      </c>
      <c r="AX11" s="426">
        <v>98.810190116927359</v>
      </c>
    </row>
    <row r="13" spans="1:50" ht="15" customHeight="1" x14ac:dyDescent="0.2">
      <c r="M13" s="617" t="s">
        <v>720</v>
      </c>
    </row>
    <row r="14" spans="1:50" ht="15" customHeight="1" x14ac:dyDescent="0.2">
      <c r="M14" s="617" t="s">
        <v>799</v>
      </c>
    </row>
  </sheetData>
  <pageMargins left="0.7" right="0.7" top="0.75" bottom="0.75" header="0.3" footer="0.3"/>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8F1E"/>
  </sheetPr>
  <dimension ref="A1:R24"/>
  <sheetViews>
    <sheetView zoomScale="85" zoomScaleNormal="85" workbookViewId="0"/>
  </sheetViews>
  <sheetFormatPr defaultColWidth="9" defaultRowHeight="15" customHeight="1" x14ac:dyDescent="0.2"/>
  <cols>
    <col min="1" max="1" width="9" style="303" customWidth="1"/>
    <col min="2" max="16384" width="9" style="303"/>
  </cols>
  <sheetData>
    <row r="1" spans="1:18" s="368" customFormat="1" ht="25.5" customHeight="1" x14ac:dyDescent="0.25">
      <c r="A1" s="185" t="s">
        <v>707</v>
      </c>
      <c r="C1" s="369"/>
      <c r="D1" s="369"/>
      <c r="E1" s="369"/>
      <c r="F1" s="369"/>
      <c r="G1" s="369"/>
      <c r="H1" s="369"/>
      <c r="I1" s="369"/>
    </row>
    <row r="2" spans="1:18" ht="15" customHeight="1" x14ac:dyDescent="0.2">
      <c r="L2" s="304"/>
    </row>
    <row r="6" spans="1:18" ht="15" customHeight="1" x14ac:dyDescent="0.3">
      <c r="A6" s="442"/>
      <c r="M6" s="438" t="s">
        <v>615</v>
      </c>
      <c r="N6" s="437"/>
      <c r="O6" s="437"/>
      <c r="P6" s="437"/>
      <c r="Q6" s="437"/>
      <c r="R6" s="437"/>
    </row>
    <row r="7" spans="1:18" ht="15" customHeight="1" x14ac:dyDescent="0.2">
      <c r="M7" s="439"/>
      <c r="N7" s="440">
        <v>2013</v>
      </c>
      <c r="O7" s="440">
        <v>2014</v>
      </c>
      <c r="P7" s="440">
        <v>2015</v>
      </c>
      <c r="Q7" s="440">
        <v>2016</v>
      </c>
      <c r="R7" s="440">
        <v>2017</v>
      </c>
    </row>
    <row r="8" spans="1:18" ht="15" customHeight="1" x14ac:dyDescent="0.2">
      <c r="M8" s="440" t="s">
        <v>546</v>
      </c>
      <c r="N8" s="389">
        <v>572.17069892473114</v>
      </c>
      <c r="O8" s="389">
        <v>515.80376344086017</v>
      </c>
      <c r="P8" s="389">
        <v>477.98185483870969</v>
      </c>
      <c r="Q8" s="389">
        <v>427.6081989247312</v>
      </c>
      <c r="R8" s="389">
        <v>382.0934139784946</v>
      </c>
    </row>
    <row r="9" spans="1:18" ht="15" customHeight="1" x14ac:dyDescent="0.2">
      <c r="M9" s="440" t="s">
        <v>547</v>
      </c>
      <c r="N9" s="389">
        <v>585.48065476190482</v>
      </c>
      <c r="O9" s="389">
        <v>500.07142857142856</v>
      </c>
      <c r="P9" s="389">
        <v>504.35714285714283</v>
      </c>
      <c r="Q9" s="389">
        <v>444.21428571428572</v>
      </c>
      <c r="R9" s="389">
        <v>322.36309523809524</v>
      </c>
    </row>
    <row r="10" spans="1:18" ht="15" customHeight="1" x14ac:dyDescent="0.2">
      <c r="M10" s="440" t="s">
        <v>548</v>
      </c>
      <c r="N10" s="389">
        <v>590.11507402422615</v>
      </c>
      <c r="O10" s="389">
        <v>532.40847913862717</v>
      </c>
      <c r="P10" s="389">
        <v>496.52086137281293</v>
      </c>
      <c r="Q10" s="389">
        <v>437.14468371467024</v>
      </c>
      <c r="R10" s="389">
        <v>261.242934051144</v>
      </c>
    </row>
    <row r="11" spans="1:18" ht="15" customHeight="1" x14ac:dyDescent="0.2">
      <c r="M11" s="440" t="s">
        <v>549</v>
      </c>
      <c r="N11" s="389">
        <v>534.38333333333333</v>
      </c>
      <c r="O11" s="389">
        <v>505.70555555555558</v>
      </c>
      <c r="P11" s="389">
        <v>457.97847222222219</v>
      </c>
      <c r="Q11" s="389">
        <v>389.68333333333334</v>
      </c>
      <c r="R11" s="389">
        <v>232.54861111111111</v>
      </c>
    </row>
    <row r="12" spans="1:18" ht="15" customHeight="1" x14ac:dyDescent="0.2">
      <c r="M12" s="440" t="s">
        <v>550</v>
      </c>
      <c r="N12" s="389">
        <v>547.54838709677415</v>
      </c>
      <c r="O12" s="389">
        <v>461.68145161290323</v>
      </c>
      <c r="P12" s="389">
        <v>380.27553763440858</v>
      </c>
      <c r="Q12" s="389">
        <v>269.08803763440858</v>
      </c>
      <c r="R12" s="389">
        <v>228.60752688172042</v>
      </c>
    </row>
    <row r="13" spans="1:18" ht="15" customHeight="1" x14ac:dyDescent="0.2">
      <c r="M13" s="440" t="s">
        <v>551</v>
      </c>
      <c r="N13" s="389">
        <v>505.21527777777777</v>
      </c>
      <c r="O13" s="389">
        <v>410.82916666666665</v>
      </c>
      <c r="P13" s="389">
        <v>387.35277777777776</v>
      </c>
      <c r="Q13" s="389">
        <v>283.00902777777776</v>
      </c>
      <c r="R13" s="389">
        <v>211.38055555555556</v>
      </c>
    </row>
    <row r="14" spans="1:18" ht="15" customHeight="1" x14ac:dyDescent="0.2">
      <c r="M14" s="440" t="s">
        <v>552</v>
      </c>
      <c r="N14" s="389">
        <v>489.94287634408602</v>
      </c>
      <c r="O14" s="389">
        <v>384.68077956989248</v>
      </c>
      <c r="P14" s="389">
        <v>397.1861559139785</v>
      </c>
      <c r="Q14" s="389">
        <v>248.78427419354838</v>
      </c>
      <c r="R14" s="389">
        <v>225.22244623655914</v>
      </c>
    </row>
    <row r="15" spans="1:18" ht="15" customHeight="1" x14ac:dyDescent="0.2">
      <c r="M15" s="440" t="s">
        <v>553</v>
      </c>
      <c r="N15" s="389">
        <v>476.90524193548384</v>
      </c>
      <c r="O15" s="389">
        <v>373.01881720430106</v>
      </c>
      <c r="P15" s="389">
        <v>443.38306451612902</v>
      </c>
      <c r="Q15" s="389">
        <v>232.12432795698925</v>
      </c>
      <c r="R15" s="389">
        <v>215.37903225806451</v>
      </c>
    </row>
    <row r="16" spans="1:18" ht="15" customHeight="1" x14ac:dyDescent="0.2">
      <c r="M16" s="440" t="s">
        <v>554</v>
      </c>
      <c r="N16" s="389">
        <v>510.92986111111111</v>
      </c>
      <c r="O16" s="389">
        <v>514.23819444444439</v>
      </c>
      <c r="P16" s="389">
        <v>435.25138888888887</v>
      </c>
      <c r="Q16" s="389">
        <v>254.31874999999999</v>
      </c>
      <c r="R16" s="389">
        <v>243.86319444444445</v>
      </c>
    </row>
    <row r="17" spans="13:18" ht="15" customHeight="1" x14ac:dyDescent="0.2">
      <c r="M17" s="440" t="s">
        <v>555</v>
      </c>
      <c r="N17" s="389">
        <v>511.82684563758392</v>
      </c>
      <c r="O17" s="389">
        <v>496.45234899328858</v>
      </c>
      <c r="P17" s="389">
        <v>479.50805369127517</v>
      </c>
      <c r="Q17" s="389">
        <v>312.58657718120804</v>
      </c>
      <c r="R17" s="389">
        <v>233.09731543624162</v>
      </c>
    </row>
    <row r="18" spans="13:18" ht="15" customHeight="1" x14ac:dyDescent="0.2">
      <c r="M18" s="440" t="s">
        <v>556</v>
      </c>
      <c r="N18" s="389">
        <v>520.11736111111111</v>
      </c>
      <c r="O18" s="389">
        <v>542.29652777777778</v>
      </c>
      <c r="P18" s="389">
        <v>447.26805555555558</v>
      </c>
      <c r="Q18" s="389">
        <v>337.49652777777777</v>
      </c>
      <c r="R18" s="389">
        <v>316.41250000000002</v>
      </c>
    </row>
    <row r="19" spans="13:18" ht="15" customHeight="1" x14ac:dyDescent="0.2">
      <c r="M19" s="440" t="s">
        <v>557</v>
      </c>
      <c r="N19" s="389">
        <v>499.97244623655916</v>
      </c>
      <c r="O19" s="389">
        <v>486.67809139784947</v>
      </c>
      <c r="P19" s="389">
        <v>403.71236559139783</v>
      </c>
      <c r="Q19" s="389">
        <v>326.57392473118279</v>
      </c>
      <c r="R19" s="389">
        <v>319.10618279569894</v>
      </c>
    </row>
    <row r="20" spans="13:18" ht="15" customHeight="1" x14ac:dyDescent="0.2">
      <c r="M20" s="443" t="s">
        <v>593</v>
      </c>
      <c r="N20" s="444">
        <f t="shared" ref="N20:P20" si="0">AVERAGE(N8:N19)</f>
        <v>528.71733819122346</v>
      </c>
      <c r="O20" s="444">
        <f t="shared" si="0"/>
        <v>476.98871703113286</v>
      </c>
      <c r="P20" s="444">
        <f t="shared" si="0"/>
        <v>442.5646442383582</v>
      </c>
      <c r="Q20" s="444">
        <f>AVERAGE(Q8:Q19)</f>
        <v>330.2193290783261</v>
      </c>
      <c r="R20" s="444">
        <f>AVERAGE(R8:R19)</f>
        <v>265.9430673322608</v>
      </c>
    </row>
    <row r="22" spans="13:18" ht="15" customHeight="1" x14ac:dyDescent="0.2">
      <c r="M22" s="150" t="s">
        <v>566</v>
      </c>
    </row>
    <row r="24" spans="13:18" ht="15" customHeight="1" x14ac:dyDescent="0.2">
      <c r="M24" s="617" t="s">
        <v>720</v>
      </c>
    </row>
  </sheetData>
  <pageMargins left="0.7" right="0.7" top="0.75" bottom="0.75" header="0.3" footer="0.3"/>
  <pageSetup orientation="portrait" horizontalDpi="90" verticalDpi="9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8F1E"/>
  </sheetPr>
  <dimension ref="A1:DC29"/>
  <sheetViews>
    <sheetView zoomScale="85" zoomScaleNormal="85" workbookViewId="0"/>
  </sheetViews>
  <sheetFormatPr defaultColWidth="9" defaultRowHeight="15" customHeight="1" x14ac:dyDescent="0.2"/>
  <cols>
    <col min="1" max="1" width="18.25" style="303" customWidth="1"/>
    <col min="2" max="9" width="9" style="303"/>
    <col min="10" max="10" width="16.5" style="303" customWidth="1"/>
    <col min="11" max="11" width="11" style="303" customWidth="1"/>
    <col min="12" max="16384" width="9" style="303"/>
  </cols>
  <sheetData>
    <row r="1" spans="1:107" s="368" customFormat="1" ht="25.5" customHeight="1" x14ac:dyDescent="0.25">
      <c r="A1" s="185" t="s">
        <v>708</v>
      </c>
      <c r="C1" s="369"/>
      <c r="D1" s="369"/>
      <c r="E1" s="369"/>
      <c r="F1" s="369"/>
      <c r="G1" s="369"/>
      <c r="H1" s="369"/>
      <c r="I1" s="369"/>
    </row>
    <row r="6" spans="1:107" ht="15" customHeight="1" x14ac:dyDescent="0.3">
      <c r="A6" s="442"/>
      <c r="K6" s="438" t="s">
        <v>615</v>
      </c>
      <c r="N6" s="437"/>
      <c r="O6" s="437"/>
      <c r="P6" s="437"/>
      <c r="Q6" s="437"/>
      <c r="R6" s="437"/>
    </row>
    <row r="7" spans="1:107" ht="15" customHeight="1" x14ac:dyDescent="0.2">
      <c r="K7" s="445"/>
      <c r="L7" s="448" t="s">
        <v>558</v>
      </c>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8" t="s">
        <v>559</v>
      </c>
      <c r="BI7" s="447"/>
      <c r="BJ7" s="447"/>
      <c r="BK7" s="447"/>
      <c r="BL7" s="447"/>
      <c r="BM7" s="447"/>
      <c r="BN7" s="447"/>
      <c r="BO7" s="447"/>
      <c r="BP7" s="447"/>
      <c r="BQ7" s="447"/>
      <c r="BR7" s="447"/>
      <c r="BS7" s="447"/>
      <c r="BT7" s="447"/>
      <c r="BU7" s="447"/>
      <c r="BV7" s="447"/>
      <c r="BW7" s="447"/>
      <c r="BX7" s="447"/>
      <c r="BY7" s="447"/>
      <c r="BZ7" s="447"/>
      <c r="CA7" s="447"/>
      <c r="CB7" s="447"/>
      <c r="CC7" s="447"/>
      <c r="CD7" s="447"/>
      <c r="CE7" s="447"/>
      <c r="CF7" s="447"/>
      <c r="CG7" s="447"/>
      <c r="CH7" s="447"/>
      <c r="CI7" s="447"/>
      <c r="CJ7" s="447"/>
      <c r="CK7" s="447"/>
      <c r="CL7" s="447"/>
      <c r="CM7" s="447"/>
      <c r="CN7" s="447"/>
      <c r="CO7" s="447"/>
      <c r="CP7" s="447"/>
      <c r="CQ7" s="447"/>
      <c r="CR7" s="447"/>
      <c r="CS7" s="447"/>
      <c r="CT7" s="447"/>
      <c r="CU7" s="447"/>
      <c r="CV7" s="447"/>
      <c r="CW7" s="447"/>
      <c r="CX7" s="447"/>
      <c r="CY7" s="447"/>
      <c r="CZ7" s="447"/>
      <c r="DA7" s="447"/>
      <c r="DB7" s="447"/>
      <c r="DC7" s="446"/>
    </row>
    <row r="8" spans="1:107" ht="15" customHeight="1" x14ac:dyDescent="0.2">
      <c r="K8" s="440" t="s">
        <v>560</v>
      </c>
      <c r="L8" s="449">
        <v>0</v>
      </c>
      <c r="M8" s="449">
        <v>2.0833333333333332E-2</v>
      </c>
      <c r="N8" s="449">
        <v>4.1666666666666664E-2</v>
      </c>
      <c r="O8" s="449">
        <v>6.25E-2</v>
      </c>
      <c r="P8" s="449">
        <v>8.3333333333333329E-2</v>
      </c>
      <c r="Q8" s="449">
        <v>0.10416666666666667</v>
      </c>
      <c r="R8" s="449">
        <v>0.125</v>
      </c>
      <c r="S8" s="449">
        <v>0.14583333333333334</v>
      </c>
      <c r="T8" s="449">
        <v>0.16666666666666666</v>
      </c>
      <c r="U8" s="449">
        <v>0.1875</v>
      </c>
      <c r="V8" s="449">
        <v>0.20833333333333334</v>
      </c>
      <c r="W8" s="449">
        <v>0.22916666666666666</v>
      </c>
      <c r="X8" s="449">
        <v>0.25</v>
      </c>
      <c r="Y8" s="449">
        <v>0.27083333333333331</v>
      </c>
      <c r="Z8" s="449">
        <v>0.29166666666666669</v>
      </c>
      <c r="AA8" s="449">
        <v>0.3125</v>
      </c>
      <c r="AB8" s="449">
        <v>0.33333333333333331</v>
      </c>
      <c r="AC8" s="449">
        <v>0.35416666666666669</v>
      </c>
      <c r="AD8" s="449">
        <v>0.375</v>
      </c>
      <c r="AE8" s="449">
        <v>0.39583333333333331</v>
      </c>
      <c r="AF8" s="449">
        <v>0.41666666666666669</v>
      </c>
      <c r="AG8" s="449">
        <v>0.4375</v>
      </c>
      <c r="AH8" s="449">
        <v>0.45833333333333331</v>
      </c>
      <c r="AI8" s="449">
        <v>0.47916666666666669</v>
      </c>
      <c r="AJ8" s="449">
        <v>0.5</v>
      </c>
      <c r="AK8" s="449">
        <v>0.52083333333333337</v>
      </c>
      <c r="AL8" s="449">
        <v>0.54166666666666663</v>
      </c>
      <c r="AM8" s="449">
        <v>0.5625</v>
      </c>
      <c r="AN8" s="449">
        <v>0.58333333333333337</v>
      </c>
      <c r="AO8" s="449">
        <v>0.60416666666666663</v>
      </c>
      <c r="AP8" s="449">
        <v>0.625</v>
      </c>
      <c r="AQ8" s="449">
        <v>0.64583333333333337</v>
      </c>
      <c r="AR8" s="449">
        <v>0.66666666666666663</v>
      </c>
      <c r="AS8" s="449">
        <v>0.6875</v>
      </c>
      <c r="AT8" s="449">
        <v>0.70833333333333337</v>
      </c>
      <c r="AU8" s="449">
        <v>0.72916666666666663</v>
      </c>
      <c r="AV8" s="449">
        <v>0.75</v>
      </c>
      <c r="AW8" s="449">
        <v>0.77083333333333337</v>
      </c>
      <c r="AX8" s="449">
        <v>0.79166666666666663</v>
      </c>
      <c r="AY8" s="449">
        <v>0.8125</v>
      </c>
      <c r="AZ8" s="449">
        <v>0.83333333333333337</v>
      </c>
      <c r="BA8" s="449">
        <v>0.85416666666666663</v>
      </c>
      <c r="BB8" s="449">
        <v>0.875</v>
      </c>
      <c r="BC8" s="449">
        <v>0.89583333333333337</v>
      </c>
      <c r="BD8" s="449">
        <v>0.91666666666666663</v>
      </c>
      <c r="BE8" s="449">
        <v>0.9375</v>
      </c>
      <c r="BF8" s="449">
        <v>0.95833333333333337</v>
      </c>
      <c r="BG8" s="449">
        <v>0.97916666666666663</v>
      </c>
      <c r="BH8" s="449">
        <v>0</v>
      </c>
      <c r="BI8" s="449">
        <v>2.0833333333333332E-2</v>
      </c>
      <c r="BJ8" s="449">
        <v>4.1666666666666664E-2</v>
      </c>
      <c r="BK8" s="449">
        <v>6.25E-2</v>
      </c>
      <c r="BL8" s="449">
        <v>8.3333333333333329E-2</v>
      </c>
      <c r="BM8" s="449">
        <v>0.10416666666666667</v>
      </c>
      <c r="BN8" s="449">
        <v>0.125</v>
      </c>
      <c r="BO8" s="449">
        <v>0.14583333333333334</v>
      </c>
      <c r="BP8" s="449">
        <v>0.16666666666666666</v>
      </c>
      <c r="BQ8" s="449">
        <v>0.1875</v>
      </c>
      <c r="BR8" s="449">
        <v>0.20833333333333334</v>
      </c>
      <c r="BS8" s="449">
        <v>0.22916666666666666</v>
      </c>
      <c r="BT8" s="449">
        <v>0.25</v>
      </c>
      <c r="BU8" s="449">
        <v>0.27083333333333331</v>
      </c>
      <c r="BV8" s="449">
        <v>0.29166666666666669</v>
      </c>
      <c r="BW8" s="449">
        <v>0.3125</v>
      </c>
      <c r="BX8" s="449">
        <v>0.33333333333333331</v>
      </c>
      <c r="BY8" s="449">
        <v>0.35416666666666669</v>
      </c>
      <c r="BZ8" s="449">
        <v>0.375</v>
      </c>
      <c r="CA8" s="449">
        <v>0.39583333333333331</v>
      </c>
      <c r="CB8" s="449">
        <v>0.41666666666666669</v>
      </c>
      <c r="CC8" s="449">
        <v>0.4375</v>
      </c>
      <c r="CD8" s="449">
        <v>0.45833333333333331</v>
      </c>
      <c r="CE8" s="449">
        <v>0.47916666666666669</v>
      </c>
      <c r="CF8" s="449">
        <v>0.5</v>
      </c>
      <c r="CG8" s="449">
        <v>0.52083333333333337</v>
      </c>
      <c r="CH8" s="449">
        <v>0.54166666666666663</v>
      </c>
      <c r="CI8" s="449">
        <v>0.5625</v>
      </c>
      <c r="CJ8" s="449">
        <v>0.58333333333333337</v>
      </c>
      <c r="CK8" s="449">
        <v>0.60416666666666663</v>
      </c>
      <c r="CL8" s="449">
        <v>0.625</v>
      </c>
      <c r="CM8" s="449">
        <v>0.64583333333333337</v>
      </c>
      <c r="CN8" s="449">
        <v>0.66666666666666663</v>
      </c>
      <c r="CO8" s="449">
        <v>0.6875</v>
      </c>
      <c r="CP8" s="449">
        <v>0.70833333333333337</v>
      </c>
      <c r="CQ8" s="449">
        <v>0.72916666666666663</v>
      </c>
      <c r="CR8" s="449">
        <v>0.75</v>
      </c>
      <c r="CS8" s="449">
        <v>0.77083333333333337</v>
      </c>
      <c r="CT8" s="449">
        <v>0.79166666666666663</v>
      </c>
      <c r="CU8" s="449">
        <v>0.8125</v>
      </c>
      <c r="CV8" s="449">
        <v>0.83333333333333337</v>
      </c>
      <c r="CW8" s="449">
        <v>0.85416666666666663</v>
      </c>
      <c r="CX8" s="449">
        <v>0.875</v>
      </c>
      <c r="CY8" s="449">
        <v>0.89583333333333337</v>
      </c>
      <c r="CZ8" s="449">
        <v>0.91666666666666663</v>
      </c>
      <c r="DA8" s="449">
        <v>0.9375</v>
      </c>
      <c r="DB8" s="449">
        <v>0.95833333333333337</v>
      </c>
      <c r="DC8" s="449">
        <v>0.97916666666666663</v>
      </c>
    </row>
    <row r="9" spans="1:107" ht="15" customHeight="1" x14ac:dyDescent="0.25">
      <c r="K9" s="440" t="s">
        <v>617</v>
      </c>
      <c r="L9" s="439">
        <v>137</v>
      </c>
      <c r="M9" s="439">
        <v>140</v>
      </c>
      <c r="N9" s="439">
        <v>147</v>
      </c>
      <c r="O9" s="439">
        <v>149</v>
      </c>
      <c r="P9" s="439">
        <v>148</v>
      </c>
      <c r="Q9" s="439">
        <v>151</v>
      </c>
      <c r="R9" s="439">
        <v>152</v>
      </c>
      <c r="S9" s="439">
        <v>152</v>
      </c>
      <c r="T9" s="439">
        <v>149</v>
      </c>
      <c r="U9" s="439">
        <v>146</v>
      </c>
      <c r="V9" s="439">
        <v>145</v>
      </c>
      <c r="W9" s="439">
        <v>150</v>
      </c>
      <c r="X9" s="439">
        <v>156</v>
      </c>
      <c r="Y9" s="439">
        <v>171</v>
      </c>
      <c r="Z9" s="439">
        <v>186</v>
      </c>
      <c r="AA9" s="439">
        <v>208</v>
      </c>
      <c r="AB9" s="439">
        <v>212</v>
      </c>
      <c r="AC9" s="439">
        <v>210</v>
      </c>
      <c r="AD9" s="439">
        <v>205</v>
      </c>
      <c r="AE9" s="439">
        <v>201</v>
      </c>
      <c r="AF9" s="439">
        <v>197</v>
      </c>
      <c r="AG9" s="439">
        <v>189</v>
      </c>
      <c r="AH9" s="439">
        <v>183</v>
      </c>
      <c r="AI9" s="439">
        <v>182</v>
      </c>
      <c r="AJ9" s="439">
        <v>179</v>
      </c>
      <c r="AK9" s="439">
        <v>182</v>
      </c>
      <c r="AL9" s="439">
        <v>184</v>
      </c>
      <c r="AM9" s="439">
        <v>191</v>
      </c>
      <c r="AN9" s="439">
        <v>192</v>
      </c>
      <c r="AO9" s="439">
        <v>195</v>
      </c>
      <c r="AP9" s="439">
        <v>203</v>
      </c>
      <c r="AQ9" s="439">
        <v>208</v>
      </c>
      <c r="AR9" s="439">
        <v>219</v>
      </c>
      <c r="AS9" s="439">
        <v>225</v>
      </c>
      <c r="AT9" s="439">
        <v>236</v>
      </c>
      <c r="AU9" s="439">
        <v>239</v>
      </c>
      <c r="AV9" s="439">
        <v>240</v>
      </c>
      <c r="AW9" s="439">
        <v>242</v>
      </c>
      <c r="AX9" s="439">
        <v>240</v>
      </c>
      <c r="AY9" s="439">
        <v>233</v>
      </c>
      <c r="AZ9" s="439">
        <v>226</v>
      </c>
      <c r="BA9" s="439">
        <v>216</v>
      </c>
      <c r="BB9" s="439">
        <v>196</v>
      </c>
      <c r="BC9" s="439">
        <v>184</v>
      </c>
      <c r="BD9" s="439">
        <v>171</v>
      </c>
      <c r="BE9" s="439">
        <v>158</v>
      </c>
      <c r="BF9" s="439">
        <v>146</v>
      </c>
      <c r="BG9" s="439">
        <v>146</v>
      </c>
      <c r="BH9" s="439">
        <v>143</v>
      </c>
      <c r="BI9" s="439"/>
      <c r="BJ9" s="439"/>
      <c r="BK9" s="439"/>
      <c r="BL9" s="439"/>
      <c r="BM9" s="439"/>
      <c r="BN9" s="439"/>
      <c r="BO9" s="439"/>
      <c r="BP9" s="439"/>
      <c r="BQ9" s="439"/>
      <c r="BR9" s="439"/>
      <c r="BS9" s="439"/>
      <c r="BT9" s="439"/>
      <c r="BU9" s="439"/>
      <c r="BV9" s="439"/>
      <c r="BW9" s="439"/>
      <c r="BX9" s="439"/>
      <c r="BY9" s="439"/>
      <c r="BZ9" s="439"/>
      <c r="CA9" s="439"/>
      <c r="CB9" s="439"/>
      <c r="CC9" s="439"/>
      <c r="CD9" s="439"/>
      <c r="CE9" s="439"/>
      <c r="CF9" s="439"/>
      <c r="CG9" s="439"/>
      <c r="CH9" s="439"/>
      <c r="CI9" s="439"/>
      <c r="CJ9" s="439"/>
      <c r="CK9" s="439"/>
      <c r="CL9" s="439"/>
      <c r="CM9" s="439"/>
      <c r="CN9" s="439"/>
      <c r="CO9" s="439"/>
      <c r="CP9" s="439"/>
      <c r="CQ9" s="439"/>
      <c r="CR9" s="439"/>
      <c r="CS9" s="439"/>
      <c r="CT9" s="439"/>
      <c r="CU9" s="439"/>
      <c r="CV9" s="439"/>
      <c r="CW9" s="439"/>
      <c r="CX9" s="439"/>
      <c r="CY9" s="439"/>
      <c r="CZ9" s="439"/>
      <c r="DA9" s="439"/>
      <c r="DB9" s="439"/>
      <c r="DC9" s="439"/>
    </row>
    <row r="10" spans="1:107" ht="15" customHeight="1" x14ac:dyDescent="0.2">
      <c r="BH10" s="303">
        <v>143</v>
      </c>
      <c r="BI10" s="303">
        <v>146</v>
      </c>
      <c r="BJ10" s="303">
        <v>148</v>
      </c>
      <c r="BK10" s="303">
        <v>149</v>
      </c>
      <c r="BL10" s="303">
        <v>148</v>
      </c>
      <c r="BM10" s="303">
        <v>148</v>
      </c>
      <c r="BN10" s="303">
        <v>148</v>
      </c>
      <c r="BO10" s="303">
        <v>147</v>
      </c>
      <c r="BP10" s="303">
        <v>149</v>
      </c>
      <c r="BQ10" s="303">
        <v>151</v>
      </c>
      <c r="BR10" s="303">
        <v>159</v>
      </c>
      <c r="BS10" s="303">
        <v>165</v>
      </c>
      <c r="BT10" s="303">
        <v>173</v>
      </c>
      <c r="BU10" s="303">
        <v>195</v>
      </c>
      <c r="BV10" s="303">
        <v>220</v>
      </c>
      <c r="BW10" s="303">
        <v>243</v>
      </c>
      <c r="BX10" s="303">
        <v>259</v>
      </c>
      <c r="BY10" s="303">
        <v>272</v>
      </c>
      <c r="BZ10" s="303">
        <v>280</v>
      </c>
      <c r="CA10" s="303">
        <v>276</v>
      </c>
      <c r="CB10" s="303">
        <v>276</v>
      </c>
      <c r="CC10" s="303">
        <v>274</v>
      </c>
      <c r="CD10" s="303">
        <v>270</v>
      </c>
      <c r="CE10" s="303">
        <v>274</v>
      </c>
      <c r="CF10" s="303">
        <v>278</v>
      </c>
      <c r="CG10" s="303">
        <v>289</v>
      </c>
      <c r="CH10" s="303">
        <v>299</v>
      </c>
      <c r="CI10" s="303">
        <v>302</v>
      </c>
      <c r="CJ10" s="303">
        <v>310</v>
      </c>
      <c r="CK10" s="303">
        <v>318</v>
      </c>
      <c r="CL10" s="303">
        <v>327</v>
      </c>
      <c r="CM10" s="303">
        <v>340</v>
      </c>
      <c r="CN10" s="303">
        <v>358</v>
      </c>
      <c r="CO10" s="303">
        <v>368</v>
      </c>
      <c r="CP10" s="303">
        <v>376</v>
      </c>
      <c r="CQ10" s="303">
        <v>381</v>
      </c>
      <c r="CR10" s="303">
        <v>385</v>
      </c>
      <c r="CS10" s="303">
        <v>386</v>
      </c>
      <c r="CT10" s="303">
        <v>388</v>
      </c>
      <c r="CU10" s="303">
        <v>393</v>
      </c>
      <c r="CV10" s="303">
        <v>384</v>
      </c>
      <c r="CW10" s="303">
        <v>372</v>
      </c>
      <c r="CX10" s="303">
        <v>359</v>
      </c>
      <c r="CY10" s="303">
        <v>344</v>
      </c>
      <c r="CZ10" s="303">
        <v>326</v>
      </c>
      <c r="DA10" s="303">
        <v>317</v>
      </c>
      <c r="DB10" s="303">
        <v>306</v>
      </c>
      <c r="DC10" s="303">
        <v>302</v>
      </c>
    </row>
    <row r="29" spans="5:5" ht="15" customHeight="1" x14ac:dyDescent="0.25">
      <c r="E29" s="467"/>
    </row>
  </sheetData>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78F1E"/>
  </sheetPr>
  <dimension ref="A1:BH33"/>
  <sheetViews>
    <sheetView zoomScale="85" zoomScaleNormal="85" workbookViewId="0"/>
  </sheetViews>
  <sheetFormatPr defaultColWidth="8.75" defaultRowHeight="15" customHeight="1" x14ac:dyDescent="0.2"/>
  <cols>
    <col min="1" max="1" width="9" style="299" customWidth="1"/>
    <col min="2" max="9" width="8.75" style="299"/>
    <col min="10" max="10" width="8.625" style="299" customWidth="1"/>
    <col min="11" max="22" width="8.75" style="299"/>
    <col min="23" max="23" width="6.125" style="299" customWidth="1"/>
    <col min="24" max="24" width="23.75" style="299" bestFit="1" customWidth="1"/>
    <col min="25" max="26" width="9.625" style="299" customWidth="1"/>
    <col min="27" max="27" width="4.5" style="299" hidden="1" customWidth="1"/>
    <col min="28" max="60" width="9.625" style="299" customWidth="1"/>
    <col min="61" max="16384" width="8.75" style="299"/>
  </cols>
  <sheetData>
    <row r="1" spans="1:60" s="394" customFormat="1" ht="25.5" customHeight="1" x14ac:dyDescent="0.25">
      <c r="A1" s="185" t="s">
        <v>485</v>
      </c>
      <c r="C1" s="395"/>
      <c r="D1" s="395"/>
      <c r="E1" s="395"/>
      <c r="F1" s="395"/>
      <c r="G1" s="395"/>
      <c r="H1" s="395"/>
      <c r="I1" s="395"/>
    </row>
    <row r="4" spans="1:60" ht="15" customHeight="1" x14ac:dyDescent="0.2">
      <c r="W4" s="453"/>
    </row>
    <row r="5" spans="1:60" ht="15" customHeight="1" x14ac:dyDescent="0.2">
      <c r="W5" s="453"/>
    </row>
    <row r="6" spans="1:60" ht="15" customHeight="1" x14ac:dyDescent="0.2">
      <c r="A6" s="452" t="s">
        <v>216</v>
      </c>
      <c r="L6" s="452" t="s">
        <v>217</v>
      </c>
      <c r="W6" s="453" t="s">
        <v>217</v>
      </c>
    </row>
    <row r="7" spans="1:60" ht="15" customHeight="1" x14ac:dyDescent="0.2">
      <c r="W7" s="456" t="s">
        <v>104</v>
      </c>
      <c r="X7" s="456" t="s">
        <v>34</v>
      </c>
      <c r="Y7" s="650">
        <v>42005</v>
      </c>
      <c r="Z7" s="650">
        <v>42370</v>
      </c>
      <c r="AA7" s="551">
        <v>42736</v>
      </c>
      <c r="AB7" s="650">
        <v>42736</v>
      </c>
      <c r="AC7" s="650">
        <v>43101</v>
      </c>
      <c r="AD7" s="650">
        <v>43466</v>
      </c>
      <c r="AE7" s="650">
        <v>43831</v>
      </c>
      <c r="AF7" s="650">
        <v>44197</v>
      </c>
      <c r="AG7" s="650">
        <v>44562</v>
      </c>
      <c r="AH7" s="650">
        <v>44927</v>
      </c>
      <c r="AI7" s="650">
        <v>45292</v>
      </c>
      <c r="AJ7" s="650">
        <v>45658</v>
      </c>
      <c r="AK7" s="650">
        <v>46023</v>
      </c>
      <c r="AL7" s="650">
        <v>46388</v>
      </c>
      <c r="AM7" s="650">
        <v>46753</v>
      </c>
      <c r="AN7" s="650">
        <v>47119</v>
      </c>
      <c r="AO7" s="650">
        <v>47484</v>
      </c>
      <c r="AP7" s="650">
        <v>47849</v>
      </c>
      <c r="AQ7" s="650">
        <v>48214</v>
      </c>
      <c r="AR7" s="650">
        <v>48580</v>
      </c>
      <c r="AS7" s="650">
        <v>48945</v>
      </c>
      <c r="AT7" s="650">
        <v>49310</v>
      </c>
      <c r="AU7" s="650">
        <v>49675</v>
      </c>
      <c r="AV7" s="650">
        <v>50041</v>
      </c>
      <c r="AW7" s="650">
        <v>50406</v>
      </c>
      <c r="AX7" s="650">
        <v>50771</v>
      </c>
      <c r="AY7" s="650">
        <v>51136</v>
      </c>
      <c r="AZ7" s="650">
        <v>51502</v>
      </c>
      <c r="BA7" s="650">
        <v>51867</v>
      </c>
      <c r="BB7" s="650">
        <v>52232</v>
      </c>
      <c r="BC7" s="650">
        <v>52597</v>
      </c>
      <c r="BD7" s="650">
        <v>52963</v>
      </c>
      <c r="BE7" s="650">
        <v>53328</v>
      </c>
      <c r="BF7" s="650">
        <v>53693</v>
      </c>
      <c r="BG7" s="650">
        <v>54058</v>
      </c>
      <c r="BH7" s="650">
        <v>54424</v>
      </c>
    </row>
    <row r="8" spans="1:60" ht="15" customHeight="1" x14ac:dyDescent="0.2">
      <c r="W8" s="457" t="s">
        <v>32</v>
      </c>
      <c r="X8" s="458" t="s">
        <v>726</v>
      </c>
      <c r="Y8" s="454"/>
      <c r="Z8" s="454"/>
      <c r="AA8" s="654"/>
      <c r="AB8" s="455">
        <v>886.51199999999994</v>
      </c>
      <c r="AC8" s="455">
        <v>806.5906102763056</v>
      </c>
      <c r="AD8" s="455">
        <v>764.87453500144488</v>
      </c>
      <c r="AE8" s="455">
        <v>730.04734368388574</v>
      </c>
      <c r="AF8" s="455">
        <v>666.64455487243163</v>
      </c>
      <c r="AG8" s="455">
        <v>656.85656469790388</v>
      </c>
      <c r="AH8" s="455">
        <v>611.5954201788785</v>
      </c>
      <c r="AI8" s="455">
        <v>571.40582799158301</v>
      </c>
      <c r="AJ8" s="455">
        <v>548.78742577910327</v>
      </c>
      <c r="AK8" s="455">
        <v>527.99566027518836</v>
      </c>
      <c r="AL8" s="455">
        <v>512.54691413130718</v>
      </c>
      <c r="AM8" s="455">
        <v>480.68604660328077</v>
      </c>
      <c r="AN8" s="455">
        <v>431.6979098276588</v>
      </c>
      <c r="AO8" s="455">
        <v>396.5670695519787</v>
      </c>
      <c r="AP8" s="455">
        <v>375.29927484842676</v>
      </c>
      <c r="AQ8" s="455">
        <v>349.20371121456793</v>
      </c>
      <c r="AR8" s="455">
        <v>334.7848051392258</v>
      </c>
      <c r="AS8" s="455">
        <v>321.56383657264746</v>
      </c>
      <c r="AT8" s="455">
        <v>310.51189389107731</v>
      </c>
      <c r="AU8" s="455">
        <v>301.96060782078956</v>
      </c>
      <c r="AV8" s="455">
        <v>298.12485321911106</v>
      </c>
      <c r="AW8" s="455">
        <v>293.04533315396333</v>
      </c>
      <c r="AX8" s="455">
        <v>286.29557891463747</v>
      </c>
      <c r="AY8" s="455">
        <v>280.92615567451884</v>
      </c>
      <c r="AZ8" s="455">
        <v>270.70728372356194</v>
      </c>
      <c r="BA8" s="455">
        <v>271.74421045289569</v>
      </c>
      <c r="BB8" s="455">
        <v>271.18435867653</v>
      </c>
      <c r="BC8" s="455">
        <v>270.99674219091531</v>
      </c>
      <c r="BD8" s="455">
        <v>267.17967637300831</v>
      </c>
      <c r="BE8" s="455">
        <v>265.86298231346109</v>
      </c>
      <c r="BF8" s="455">
        <v>267.0856080564306</v>
      </c>
      <c r="BG8" s="455">
        <v>268.4046800011663</v>
      </c>
      <c r="BH8" s="455">
        <v>269.03651475920071</v>
      </c>
    </row>
    <row r="9" spans="1:60" ht="15" customHeight="1" x14ac:dyDescent="0.2">
      <c r="W9" s="457" t="s">
        <v>32</v>
      </c>
      <c r="X9" s="458" t="s">
        <v>727</v>
      </c>
      <c r="Y9" s="454"/>
      <c r="Z9" s="454"/>
      <c r="AA9" s="654"/>
      <c r="AB9" s="455">
        <v>2.8104999999999993</v>
      </c>
      <c r="AC9" s="455">
        <v>4.5904714428111353</v>
      </c>
      <c r="AD9" s="455">
        <v>5.5910148376638462</v>
      </c>
      <c r="AE9" s="455">
        <v>6.6765453668991768</v>
      </c>
      <c r="AF9" s="455">
        <v>7.8479178599495771</v>
      </c>
      <c r="AG9" s="455">
        <v>9.08093008699446</v>
      </c>
      <c r="AH9" s="455">
        <v>10.656571490685538</v>
      </c>
      <c r="AI9" s="455">
        <v>12.111145408330326</v>
      </c>
      <c r="AJ9" s="455">
        <v>13.02570485530773</v>
      </c>
      <c r="AK9" s="455">
        <v>14.16329750432824</v>
      </c>
      <c r="AL9" s="455">
        <v>15.636194121699123</v>
      </c>
      <c r="AM9" s="455">
        <v>17.080923248077383</v>
      </c>
      <c r="AN9" s="455">
        <v>18.236232458260165</v>
      </c>
      <c r="AO9" s="455">
        <v>20.465725704306045</v>
      </c>
      <c r="AP9" s="455">
        <v>22.566053038366668</v>
      </c>
      <c r="AQ9" s="455">
        <v>21.773884889282307</v>
      </c>
      <c r="AR9" s="455">
        <v>23.162705767261418</v>
      </c>
      <c r="AS9" s="455">
        <v>25.628258945103383</v>
      </c>
      <c r="AT9" s="455">
        <v>25.152764232388993</v>
      </c>
      <c r="AU9" s="455">
        <v>27.098970890671652</v>
      </c>
      <c r="AV9" s="455">
        <v>26.703040222779109</v>
      </c>
      <c r="AW9" s="455">
        <v>27.964619170553814</v>
      </c>
      <c r="AX9" s="455">
        <v>29.293984933898248</v>
      </c>
      <c r="AY9" s="455">
        <v>30.693940323562593</v>
      </c>
      <c r="AZ9" s="455">
        <v>32.167534153321256</v>
      </c>
      <c r="BA9" s="455">
        <v>33.718051672446869</v>
      </c>
      <c r="BB9" s="455">
        <v>35.349009901964848</v>
      </c>
      <c r="BC9" s="455">
        <v>37.064156635028311</v>
      </c>
      <c r="BD9" s="455">
        <v>38.867472251993824</v>
      </c>
      <c r="BE9" s="455">
        <v>40.763173760876938</v>
      </c>
      <c r="BF9" s="455">
        <v>42.755720650472782</v>
      </c>
      <c r="BG9" s="455">
        <v>44.849822265446583</v>
      </c>
      <c r="BH9" s="455">
        <v>46.619499925847329</v>
      </c>
    </row>
    <row r="10" spans="1:60" ht="15" customHeight="1" x14ac:dyDescent="0.2">
      <c r="W10" s="457" t="s">
        <v>32</v>
      </c>
      <c r="X10" s="458" t="s">
        <v>728</v>
      </c>
      <c r="Y10" s="454"/>
      <c r="Z10" s="454"/>
      <c r="AA10" s="654"/>
      <c r="AB10" s="455">
        <v>889.32249999999999</v>
      </c>
      <c r="AC10" s="455">
        <v>811.18108171911672</v>
      </c>
      <c r="AD10" s="455">
        <v>770.46554983910869</v>
      </c>
      <c r="AE10" s="455">
        <v>736.72388905078492</v>
      </c>
      <c r="AF10" s="455">
        <v>674.4924727323812</v>
      </c>
      <c r="AG10" s="455">
        <v>665.93749478489838</v>
      </c>
      <c r="AH10" s="455">
        <v>622.25199166956406</v>
      </c>
      <c r="AI10" s="455">
        <v>583.51697339991335</v>
      </c>
      <c r="AJ10" s="455">
        <v>561.81313063441098</v>
      </c>
      <c r="AK10" s="455">
        <v>542.15895777951664</v>
      </c>
      <c r="AL10" s="455">
        <v>528.18310825300625</v>
      </c>
      <c r="AM10" s="455">
        <v>497.76696985135817</v>
      </c>
      <c r="AN10" s="455">
        <v>449.93414228591899</v>
      </c>
      <c r="AO10" s="455">
        <v>417.03279525628477</v>
      </c>
      <c r="AP10" s="455">
        <v>397.86532788679341</v>
      </c>
      <c r="AQ10" s="455">
        <v>370.97759610385026</v>
      </c>
      <c r="AR10" s="455">
        <v>357.9475109064872</v>
      </c>
      <c r="AS10" s="455">
        <v>347.19209551775083</v>
      </c>
      <c r="AT10" s="455">
        <v>335.66465812346632</v>
      </c>
      <c r="AU10" s="455">
        <v>329.0595787114612</v>
      </c>
      <c r="AV10" s="455">
        <v>324.82789344189018</v>
      </c>
      <c r="AW10" s="455">
        <v>321.00995232451714</v>
      </c>
      <c r="AX10" s="455">
        <v>315.5895638485357</v>
      </c>
      <c r="AY10" s="455">
        <v>311.62009599808141</v>
      </c>
      <c r="AZ10" s="455">
        <v>302.87481787688318</v>
      </c>
      <c r="BA10" s="455">
        <v>305.46226212534253</v>
      </c>
      <c r="BB10" s="455">
        <v>306.53336857849484</v>
      </c>
      <c r="BC10" s="455">
        <v>308.06089882594364</v>
      </c>
      <c r="BD10" s="455">
        <v>306.04714862500214</v>
      </c>
      <c r="BE10" s="455">
        <v>306.62615607433804</v>
      </c>
      <c r="BF10" s="455">
        <v>309.84132870690337</v>
      </c>
      <c r="BG10" s="455">
        <v>313.25450226661286</v>
      </c>
      <c r="BH10" s="455">
        <v>315.65601468504804</v>
      </c>
    </row>
    <row r="13" spans="1:60" ht="15" customHeight="1" x14ac:dyDescent="0.2">
      <c r="W13" s="453" t="s">
        <v>71</v>
      </c>
    </row>
    <row r="14" spans="1:60" ht="15" customHeight="1" x14ac:dyDescent="0.2">
      <c r="W14" s="456" t="s">
        <v>104</v>
      </c>
      <c r="X14" s="456" t="s">
        <v>34</v>
      </c>
      <c r="Y14" s="650">
        <v>42005</v>
      </c>
      <c r="Z14" s="650">
        <v>42370</v>
      </c>
      <c r="AA14" s="551">
        <v>42736</v>
      </c>
      <c r="AB14" s="650">
        <v>42736</v>
      </c>
      <c r="AC14" s="650">
        <v>43101</v>
      </c>
      <c r="AD14" s="650">
        <v>43466</v>
      </c>
      <c r="AE14" s="650">
        <v>43831</v>
      </c>
      <c r="AF14" s="650">
        <v>44197</v>
      </c>
      <c r="AG14" s="650">
        <v>44562</v>
      </c>
      <c r="AH14" s="650">
        <v>44927</v>
      </c>
      <c r="AI14" s="650">
        <v>45292</v>
      </c>
      <c r="AJ14" s="650">
        <v>45658</v>
      </c>
      <c r="AK14" s="650">
        <v>46023</v>
      </c>
      <c r="AL14" s="650">
        <v>46388</v>
      </c>
      <c r="AM14" s="650">
        <v>46753</v>
      </c>
      <c r="AN14" s="650">
        <v>47119</v>
      </c>
      <c r="AO14" s="650">
        <v>47484</v>
      </c>
      <c r="AP14" s="650">
        <v>47849</v>
      </c>
      <c r="AQ14" s="650">
        <v>48214</v>
      </c>
      <c r="AR14" s="650">
        <v>48580</v>
      </c>
      <c r="AS14" s="650">
        <v>48945</v>
      </c>
      <c r="AT14" s="650">
        <v>49310</v>
      </c>
      <c r="AU14" s="650">
        <v>49675</v>
      </c>
      <c r="AV14" s="650">
        <v>50041</v>
      </c>
      <c r="AW14" s="650">
        <v>50406</v>
      </c>
      <c r="AX14" s="650">
        <v>50771</v>
      </c>
      <c r="AY14" s="650">
        <v>51136</v>
      </c>
      <c r="AZ14" s="650">
        <v>51502</v>
      </c>
      <c r="BA14" s="650">
        <v>51867</v>
      </c>
      <c r="BB14" s="650">
        <v>52232</v>
      </c>
      <c r="BC14" s="650">
        <v>52597</v>
      </c>
      <c r="BD14" s="650">
        <v>52963</v>
      </c>
      <c r="BE14" s="650">
        <v>53328</v>
      </c>
      <c r="BF14" s="650">
        <v>53693</v>
      </c>
      <c r="BG14" s="650">
        <v>54058</v>
      </c>
      <c r="BH14" s="650">
        <v>54424</v>
      </c>
    </row>
    <row r="15" spans="1:60" ht="15" customHeight="1" x14ac:dyDescent="0.2">
      <c r="W15" s="457" t="s">
        <v>113</v>
      </c>
      <c r="X15" s="458" t="s">
        <v>726</v>
      </c>
      <c r="Y15" s="454"/>
      <c r="Z15" s="454"/>
      <c r="AA15" s="654"/>
      <c r="AB15" s="455">
        <v>898.24444367840817</v>
      </c>
      <c r="AC15" s="455">
        <v>838.11309908524356</v>
      </c>
      <c r="AD15" s="455">
        <v>807.31915017834046</v>
      </c>
      <c r="AE15" s="455">
        <v>782.30581348150599</v>
      </c>
      <c r="AF15" s="455">
        <v>761.85468097864748</v>
      </c>
      <c r="AG15" s="455">
        <v>748.76789011813889</v>
      </c>
      <c r="AH15" s="455">
        <v>739.06991756680895</v>
      </c>
      <c r="AI15" s="455">
        <v>722.32195997207521</v>
      </c>
      <c r="AJ15" s="455">
        <v>695.19482620908263</v>
      </c>
      <c r="AK15" s="455">
        <v>685.89564590085195</v>
      </c>
      <c r="AL15" s="455">
        <v>654.9316455416182</v>
      </c>
      <c r="AM15" s="455">
        <v>641.66644569729647</v>
      </c>
      <c r="AN15" s="455">
        <v>631.46440590969996</v>
      </c>
      <c r="AO15" s="455">
        <v>620.87278770908324</v>
      </c>
      <c r="AP15" s="455">
        <v>614.53284132061628</v>
      </c>
      <c r="AQ15" s="455">
        <v>608.10446809491236</v>
      </c>
      <c r="AR15" s="455">
        <v>605.72574925436322</v>
      </c>
      <c r="AS15" s="455">
        <v>604.25423800784029</v>
      </c>
      <c r="AT15" s="455">
        <v>602.58405949864846</v>
      </c>
      <c r="AU15" s="455">
        <v>604.81695987359797</v>
      </c>
      <c r="AV15" s="455">
        <v>604.6303905867627</v>
      </c>
      <c r="AW15" s="455">
        <v>605.16585928688312</v>
      </c>
      <c r="AX15" s="455">
        <v>608.53523870923118</v>
      </c>
      <c r="AY15" s="455">
        <v>610.21406350249936</v>
      </c>
      <c r="AZ15" s="455">
        <v>616.26065226293861</v>
      </c>
      <c r="BA15" s="455">
        <v>623.3615455415254</v>
      </c>
      <c r="BB15" s="455">
        <v>628.92541692910891</v>
      </c>
      <c r="BC15" s="455">
        <v>632.52335322122758</v>
      </c>
      <c r="BD15" s="455">
        <v>631.25507113123876</v>
      </c>
      <c r="BE15" s="455">
        <v>627.03950470163863</v>
      </c>
      <c r="BF15" s="455">
        <v>623.98935216643565</v>
      </c>
      <c r="BG15" s="455">
        <v>618.62565450326019</v>
      </c>
      <c r="BH15" s="455">
        <v>612.81063021990576</v>
      </c>
    </row>
    <row r="16" spans="1:60" ht="15" customHeight="1" x14ac:dyDescent="0.2">
      <c r="W16" s="457" t="s">
        <v>113</v>
      </c>
      <c r="X16" s="458" t="s">
        <v>727</v>
      </c>
      <c r="Y16" s="454"/>
      <c r="Z16" s="454"/>
      <c r="AA16" s="654"/>
      <c r="AB16" s="455">
        <v>0.70262499999999983</v>
      </c>
      <c r="AC16" s="455">
        <v>1.0236391070663999</v>
      </c>
      <c r="AD16" s="455">
        <v>1.1835854486310167</v>
      </c>
      <c r="AE16" s="455">
        <v>1.3532515150786966</v>
      </c>
      <c r="AF16" s="455">
        <v>1.5321434232486646</v>
      </c>
      <c r="AG16" s="455">
        <v>1.7215820843915133</v>
      </c>
      <c r="AH16" s="455">
        <v>2.0045463135556831</v>
      </c>
      <c r="AI16" s="455">
        <v>2.1828602342899144</v>
      </c>
      <c r="AJ16" s="455">
        <v>2.4358379732238546</v>
      </c>
      <c r="AK16" s="455">
        <v>2.6742091359135176</v>
      </c>
      <c r="AL16" s="455">
        <v>2.950224984553405</v>
      </c>
      <c r="AM16" s="455">
        <v>3.286840922404819</v>
      </c>
      <c r="AN16" s="455">
        <v>3.6641365232103107</v>
      </c>
      <c r="AO16" s="455">
        <v>4.263197632864534</v>
      </c>
      <c r="AP16" s="455">
        <v>5.1269801896528397</v>
      </c>
      <c r="AQ16" s="455">
        <v>5.7479267911268357</v>
      </c>
      <c r="AR16" s="455">
        <v>6.4655189119900101</v>
      </c>
      <c r="AS16" s="455">
        <v>7.5345792561654052</v>
      </c>
      <c r="AT16" s="455">
        <v>8.2603164501749031</v>
      </c>
      <c r="AU16" s="455">
        <v>9.2524167543725504</v>
      </c>
      <c r="AV16" s="455">
        <v>9.8339771924222603</v>
      </c>
      <c r="AW16" s="455">
        <v>10.429234713194482</v>
      </c>
      <c r="AX16" s="455">
        <v>11.03896849400496</v>
      </c>
      <c r="AY16" s="455">
        <v>11.664002377587586</v>
      </c>
      <c r="AZ16" s="455">
        <v>12.305207450611723</v>
      </c>
      <c r="BA16" s="455">
        <v>12.963504772012822</v>
      </c>
      <c r="BB16" s="455">
        <v>13.675130004433456</v>
      </c>
      <c r="BC16" s="455">
        <v>14.410474050038813</v>
      </c>
      <c r="BD16" s="455">
        <v>15.171081324628535</v>
      </c>
      <c r="BE16" s="455">
        <v>15.95859877313713</v>
      </c>
      <c r="BF16" s="455">
        <v>16.774782782859926</v>
      </c>
      <c r="BG16" s="455">
        <v>17.544506568486117</v>
      </c>
      <c r="BH16" s="455">
        <v>18.30221806143533</v>
      </c>
    </row>
    <row r="17" spans="1:60" ht="15" customHeight="1" x14ac:dyDescent="0.2">
      <c r="W17" s="457" t="s">
        <v>113</v>
      </c>
      <c r="X17" s="458" t="s">
        <v>728</v>
      </c>
      <c r="Y17" s="454"/>
      <c r="Z17" s="454"/>
      <c r="AA17" s="654"/>
      <c r="AB17" s="455">
        <v>898.94706867840819</v>
      </c>
      <c r="AC17" s="455">
        <v>839.13673819230996</v>
      </c>
      <c r="AD17" s="455">
        <v>808.50273562697146</v>
      </c>
      <c r="AE17" s="455">
        <v>783.65906499658468</v>
      </c>
      <c r="AF17" s="455">
        <v>763.38682440189609</v>
      </c>
      <c r="AG17" s="455">
        <v>750.48947220253035</v>
      </c>
      <c r="AH17" s="455">
        <v>741.07446388036465</v>
      </c>
      <c r="AI17" s="455">
        <v>724.50482020636514</v>
      </c>
      <c r="AJ17" s="455">
        <v>697.63066418230653</v>
      </c>
      <c r="AK17" s="455">
        <v>688.56985503676549</v>
      </c>
      <c r="AL17" s="455">
        <v>657.88187052617161</v>
      </c>
      <c r="AM17" s="455">
        <v>644.95328661970132</v>
      </c>
      <c r="AN17" s="455">
        <v>635.12854243291031</v>
      </c>
      <c r="AO17" s="455">
        <v>625.13598534194773</v>
      </c>
      <c r="AP17" s="455">
        <v>619.65982151026913</v>
      </c>
      <c r="AQ17" s="455">
        <v>613.85239488603918</v>
      </c>
      <c r="AR17" s="455">
        <v>612.19126816635321</v>
      </c>
      <c r="AS17" s="455">
        <v>611.78881726400573</v>
      </c>
      <c r="AT17" s="455">
        <v>610.84437594882331</v>
      </c>
      <c r="AU17" s="455">
        <v>614.06937662797054</v>
      </c>
      <c r="AV17" s="455">
        <v>614.46436777918495</v>
      </c>
      <c r="AW17" s="455">
        <v>615.59509400007755</v>
      </c>
      <c r="AX17" s="455">
        <v>619.57420720323614</v>
      </c>
      <c r="AY17" s="455">
        <v>621.87806588008698</v>
      </c>
      <c r="AZ17" s="455">
        <v>628.56585971355037</v>
      </c>
      <c r="BA17" s="455">
        <v>636.32505031353821</v>
      </c>
      <c r="BB17" s="455">
        <v>642.60054693354232</v>
      </c>
      <c r="BC17" s="455">
        <v>646.93382727126641</v>
      </c>
      <c r="BD17" s="455">
        <v>646.42615245586728</v>
      </c>
      <c r="BE17" s="455">
        <v>642.9981034747758</v>
      </c>
      <c r="BF17" s="455">
        <v>640.76413494929557</v>
      </c>
      <c r="BG17" s="455">
        <v>636.17016107174629</v>
      </c>
      <c r="BH17" s="455">
        <v>631.11284828134114</v>
      </c>
    </row>
    <row r="20" spans="1:60" ht="15" customHeight="1" x14ac:dyDescent="0.2">
      <c r="W20" s="453" t="s">
        <v>215</v>
      </c>
    </row>
    <row r="21" spans="1:60" ht="15" customHeight="1" x14ac:dyDescent="0.2">
      <c r="W21" s="456" t="s">
        <v>104</v>
      </c>
      <c r="X21" s="456" t="s">
        <v>34</v>
      </c>
      <c r="Y21" s="650">
        <v>42005</v>
      </c>
      <c r="Z21" s="650">
        <v>42370</v>
      </c>
      <c r="AA21" s="551">
        <v>42736</v>
      </c>
      <c r="AB21" s="650">
        <v>42736</v>
      </c>
      <c r="AC21" s="650">
        <v>43101</v>
      </c>
      <c r="AD21" s="650">
        <v>43466</v>
      </c>
      <c r="AE21" s="650">
        <v>43831</v>
      </c>
      <c r="AF21" s="650">
        <v>44197</v>
      </c>
      <c r="AG21" s="650">
        <v>44562</v>
      </c>
      <c r="AH21" s="650">
        <v>44927</v>
      </c>
      <c r="AI21" s="650">
        <v>45292</v>
      </c>
      <c r="AJ21" s="650">
        <v>45658</v>
      </c>
      <c r="AK21" s="650">
        <v>46023</v>
      </c>
      <c r="AL21" s="650">
        <v>46388</v>
      </c>
      <c r="AM21" s="650">
        <v>46753</v>
      </c>
      <c r="AN21" s="650">
        <v>47119</v>
      </c>
      <c r="AO21" s="650">
        <v>47484</v>
      </c>
      <c r="AP21" s="650">
        <v>47849</v>
      </c>
      <c r="AQ21" s="650">
        <v>48214</v>
      </c>
      <c r="AR21" s="650">
        <v>48580</v>
      </c>
      <c r="AS21" s="650">
        <v>48945</v>
      </c>
      <c r="AT21" s="650">
        <v>49310</v>
      </c>
      <c r="AU21" s="650">
        <v>49675</v>
      </c>
      <c r="AV21" s="650">
        <v>50041</v>
      </c>
      <c r="AW21" s="650">
        <v>50406</v>
      </c>
      <c r="AX21" s="650">
        <v>50771</v>
      </c>
      <c r="AY21" s="650">
        <v>51136</v>
      </c>
      <c r="AZ21" s="650">
        <v>51502</v>
      </c>
      <c r="BA21" s="650">
        <v>51867</v>
      </c>
      <c r="BB21" s="650">
        <v>52232</v>
      </c>
      <c r="BC21" s="650">
        <v>52597</v>
      </c>
      <c r="BD21" s="650">
        <v>52963</v>
      </c>
      <c r="BE21" s="650">
        <v>53328</v>
      </c>
      <c r="BF21" s="650">
        <v>53693</v>
      </c>
      <c r="BG21" s="650">
        <v>54058</v>
      </c>
      <c r="BH21" s="650">
        <v>54424</v>
      </c>
    </row>
    <row r="22" spans="1:60" ht="15" customHeight="1" x14ac:dyDescent="0.2">
      <c r="W22" s="457" t="s">
        <v>113</v>
      </c>
      <c r="X22" s="458" t="s">
        <v>726</v>
      </c>
      <c r="Y22" s="454"/>
      <c r="Z22" s="454"/>
      <c r="AA22" s="654"/>
      <c r="AB22" s="455">
        <v>898.34297982862881</v>
      </c>
      <c r="AC22" s="455">
        <v>878.38133499888193</v>
      </c>
      <c r="AD22" s="455">
        <v>859.28625890021715</v>
      </c>
      <c r="AE22" s="455">
        <v>842.56096430305161</v>
      </c>
      <c r="AF22" s="455">
        <v>816.35315058882338</v>
      </c>
      <c r="AG22" s="455">
        <v>829.09006818173145</v>
      </c>
      <c r="AH22" s="455">
        <v>802.20884902988621</v>
      </c>
      <c r="AI22" s="455">
        <v>787.93412766208144</v>
      </c>
      <c r="AJ22" s="455">
        <v>769.60723212415428</v>
      </c>
      <c r="AK22" s="455">
        <v>758.47083242199187</v>
      </c>
      <c r="AL22" s="455">
        <v>754.87553690390143</v>
      </c>
      <c r="AM22" s="455">
        <v>744.14755200876562</v>
      </c>
      <c r="AN22" s="455">
        <v>749.99207065276835</v>
      </c>
      <c r="AO22" s="455">
        <v>728.03469172747327</v>
      </c>
      <c r="AP22" s="455">
        <v>698.43099787999574</v>
      </c>
      <c r="AQ22" s="455">
        <v>678.03341584523548</v>
      </c>
      <c r="AR22" s="455">
        <v>661.09100153792099</v>
      </c>
      <c r="AS22" s="455">
        <v>646.46008221375075</v>
      </c>
      <c r="AT22" s="455">
        <v>638.26358354826675</v>
      </c>
      <c r="AU22" s="455">
        <v>630.36120523047634</v>
      </c>
      <c r="AV22" s="455">
        <v>620.20910212290653</v>
      </c>
      <c r="AW22" s="455">
        <v>613.51021396311057</v>
      </c>
      <c r="AX22" s="455">
        <v>610.48479766747744</v>
      </c>
      <c r="AY22" s="455">
        <v>612.29302565222747</v>
      </c>
      <c r="AZ22" s="455">
        <v>610.1190357389894</v>
      </c>
      <c r="BA22" s="455">
        <v>611.61165065234445</v>
      </c>
      <c r="BB22" s="455">
        <v>609.43737355006817</v>
      </c>
      <c r="BC22" s="455">
        <v>611.1678212209747</v>
      </c>
      <c r="BD22" s="455">
        <v>613.07462816126065</v>
      </c>
      <c r="BE22" s="455">
        <v>610.97153841900285</v>
      </c>
      <c r="BF22" s="455">
        <v>607.89750526084777</v>
      </c>
      <c r="BG22" s="455">
        <v>608.18446081558795</v>
      </c>
      <c r="BH22" s="455">
        <v>603.18459728572032</v>
      </c>
    </row>
    <row r="23" spans="1:60" ht="15" customHeight="1" x14ac:dyDescent="0.2">
      <c r="W23" s="457" t="s">
        <v>113</v>
      </c>
      <c r="X23" s="458" t="s">
        <v>727</v>
      </c>
      <c r="Y23" s="454"/>
      <c r="Z23" s="454"/>
      <c r="AA23" s="654"/>
      <c r="AB23" s="455">
        <v>2.8104999999999993</v>
      </c>
      <c r="AC23" s="455">
        <v>3.4920599999999995</v>
      </c>
      <c r="AD23" s="455">
        <v>3.52352</v>
      </c>
      <c r="AE23" s="455">
        <v>3.52352</v>
      </c>
      <c r="AF23" s="455">
        <v>4.0311931362039619</v>
      </c>
      <c r="AG23" s="455">
        <v>4.891952678925434</v>
      </c>
      <c r="AH23" s="455">
        <v>6.5603500391003831</v>
      </c>
      <c r="AI23" s="455">
        <v>9.394919928381098</v>
      </c>
      <c r="AJ23" s="455">
        <v>13.00997636671115</v>
      </c>
      <c r="AK23" s="455">
        <v>18.509024155040819</v>
      </c>
      <c r="AL23" s="455">
        <v>22.69599379187774</v>
      </c>
      <c r="AM23" s="455">
        <v>26.996900081587825</v>
      </c>
      <c r="AN23" s="455">
        <v>30.535396381718975</v>
      </c>
      <c r="AO23" s="455">
        <v>33.538536776419726</v>
      </c>
      <c r="AP23" s="455">
        <v>36.450609512017571</v>
      </c>
      <c r="AQ23" s="455">
        <v>39.63073357006644</v>
      </c>
      <c r="AR23" s="455">
        <v>42.899896727757422</v>
      </c>
      <c r="AS23" s="455">
        <v>44.429455737354544</v>
      </c>
      <c r="AT23" s="455">
        <v>45.869606449466858</v>
      </c>
      <c r="AU23" s="455">
        <v>46.523661778971622</v>
      </c>
      <c r="AV23" s="455">
        <v>46.429017319588588</v>
      </c>
      <c r="AW23" s="455">
        <v>46.32669473125501</v>
      </c>
      <c r="AX23" s="455">
        <v>46.167866860489021</v>
      </c>
      <c r="AY23" s="455">
        <v>46.108945122444787</v>
      </c>
      <c r="AZ23" s="455">
        <v>46.018113270045177</v>
      </c>
      <c r="BA23" s="455">
        <v>46.011448286395051</v>
      </c>
      <c r="BB23" s="455">
        <v>46.008275674724203</v>
      </c>
      <c r="BC23" s="455">
        <v>46.00819170062433</v>
      </c>
      <c r="BD23" s="455">
        <v>46.010853201505832</v>
      </c>
      <c r="BE23" s="455">
        <v>46.015965772394559</v>
      </c>
      <c r="BF23" s="455">
        <v>46.023274579675316</v>
      </c>
      <c r="BG23" s="455">
        <v>46.040456329590313</v>
      </c>
      <c r="BH23" s="455">
        <v>46.05934876515461</v>
      </c>
    </row>
    <row r="24" spans="1:60" ht="15" customHeight="1" x14ac:dyDescent="0.2">
      <c r="W24" s="457" t="s">
        <v>113</v>
      </c>
      <c r="X24" s="458" t="s">
        <v>728</v>
      </c>
      <c r="Y24" s="454"/>
      <c r="Z24" s="454"/>
      <c r="AA24" s="654"/>
      <c r="AB24" s="455">
        <v>901.15347982862886</v>
      </c>
      <c r="AC24" s="455">
        <v>881.87339499888196</v>
      </c>
      <c r="AD24" s="455">
        <v>862.80977890021711</v>
      </c>
      <c r="AE24" s="455">
        <v>846.08448430305157</v>
      </c>
      <c r="AF24" s="455">
        <v>820.38434372502729</v>
      </c>
      <c r="AG24" s="455">
        <v>833.98202086065692</v>
      </c>
      <c r="AH24" s="455">
        <v>808.76919906898661</v>
      </c>
      <c r="AI24" s="455">
        <v>797.32904759046255</v>
      </c>
      <c r="AJ24" s="455">
        <v>782.61720849086544</v>
      </c>
      <c r="AK24" s="455">
        <v>776.97985657703271</v>
      </c>
      <c r="AL24" s="455">
        <v>777.57153069577919</v>
      </c>
      <c r="AM24" s="455">
        <v>771.14445209035341</v>
      </c>
      <c r="AN24" s="455">
        <v>780.52746703448736</v>
      </c>
      <c r="AO24" s="455">
        <v>761.57322850389301</v>
      </c>
      <c r="AP24" s="455">
        <v>734.88160739201328</v>
      </c>
      <c r="AQ24" s="455">
        <v>717.66414941530195</v>
      </c>
      <c r="AR24" s="455">
        <v>703.99089826567842</v>
      </c>
      <c r="AS24" s="455">
        <v>690.88953795110524</v>
      </c>
      <c r="AT24" s="455">
        <v>684.13318999773355</v>
      </c>
      <c r="AU24" s="455">
        <v>676.88486700944793</v>
      </c>
      <c r="AV24" s="455">
        <v>666.63811944249517</v>
      </c>
      <c r="AW24" s="455">
        <v>659.83690869436555</v>
      </c>
      <c r="AX24" s="455">
        <v>656.65266452796641</v>
      </c>
      <c r="AY24" s="455">
        <v>658.40197077467224</v>
      </c>
      <c r="AZ24" s="455">
        <v>656.1371490090346</v>
      </c>
      <c r="BA24" s="455">
        <v>657.62309893873953</v>
      </c>
      <c r="BB24" s="455">
        <v>655.44564922479242</v>
      </c>
      <c r="BC24" s="455">
        <v>657.17601292159907</v>
      </c>
      <c r="BD24" s="455">
        <v>659.08548136276647</v>
      </c>
      <c r="BE24" s="455">
        <v>656.98750419139742</v>
      </c>
      <c r="BF24" s="455">
        <v>653.9207798405231</v>
      </c>
      <c r="BG24" s="455">
        <v>654.22491714517832</v>
      </c>
      <c r="BH24" s="455">
        <v>649.24394605087491</v>
      </c>
    </row>
    <row r="27" spans="1:60" ht="15" customHeight="1" x14ac:dyDescent="0.2">
      <c r="W27" s="453" t="s">
        <v>216</v>
      </c>
    </row>
    <row r="28" spans="1:60" ht="15" customHeight="1" x14ac:dyDescent="0.2">
      <c r="W28" s="456" t="s">
        <v>104</v>
      </c>
      <c r="X28" s="456" t="s">
        <v>34</v>
      </c>
      <c r="Y28" s="650">
        <v>42005</v>
      </c>
      <c r="Z28" s="650">
        <v>42370</v>
      </c>
      <c r="AA28" s="551">
        <v>42736</v>
      </c>
      <c r="AB28" s="650">
        <v>42736</v>
      </c>
      <c r="AC28" s="650">
        <v>43101</v>
      </c>
      <c r="AD28" s="650">
        <v>43466</v>
      </c>
      <c r="AE28" s="650">
        <v>43831</v>
      </c>
      <c r="AF28" s="650">
        <v>44197</v>
      </c>
      <c r="AG28" s="650">
        <v>44562</v>
      </c>
      <c r="AH28" s="650">
        <v>44927</v>
      </c>
      <c r="AI28" s="650">
        <v>45292</v>
      </c>
      <c r="AJ28" s="650">
        <v>45658</v>
      </c>
      <c r="AK28" s="650">
        <v>46023</v>
      </c>
      <c r="AL28" s="650">
        <v>46388</v>
      </c>
      <c r="AM28" s="650">
        <v>46753</v>
      </c>
      <c r="AN28" s="650">
        <v>47119</v>
      </c>
      <c r="AO28" s="650">
        <v>47484</v>
      </c>
      <c r="AP28" s="650">
        <v>47849</v>
      </c>
      <c r="AQ28" s="650">
        <v>48214</v>
      </c>
      <c r="AR28" s="650">
        <v>48580</v>
      </c>
      <c r="AS28" s="650">
        <v>48945</v>
      </c>
      <c r="AT28" s="650">
        <v>49310</v>
      </c>
      <c r="AU28" s="650">
        <v>49675</v>
      </c>
      <c r="AV28" s="650">
        <v>50041</v>
      </c>
      <c r="AW28" s="650">
        <v>50406</v>
      </c>
      <c r="AX28" s="650">
        <v>50771</v>
      </c>
      <c r="AY28" s="650">
        <v>51136</v>
      </c>
      <c r="AZ28" s="650">
        <v>51502</v>
      </c>
      <c r="BA28" s="650">
        <v>51867</v>
      </c>
      <c r="BB28" s="650">
        <v>52232</v>
      </c>
      <c r="BC28" s="650">
        <v>52597</v>
      </c>
      <c r="BD28" s="650">
        <v>52963</v>
      </c>
      <c r="BE28" s="650">
        <v>53328</v>
      </c>
      <c r="BF28" s="650">
        <v>53693</v>
      </c>
      <c r="BG28" s="650">
        <v>54058</v>
      </c>
      <c r="BH28" s="650">
        <v>54424</v>
      </c>
    </row>
    <row r="29" spans="1:60" ht="15" customHeight="1" x14ac:dyDescent="0.2">
      <c r="W29" s="457" t="s">
        <v>113</v>
      </c>
      <c r="X29" s="458" t="s">
        <v>726</v>
      </c>
      <c r="Y29" s="454"/>
      <c r="Z29" s="454"/>
      <c r="AA29" s="654"/>
      <c r="AB29" s="455">
        <v>905.19480463731861</v>
      </c>
      <c r="AC29" s="455">
        <v>892.15892518432406</v>
      </c>
      <c r="AD29" s="455">
        <v>866.42963808350771</v>
      </c>
      <c r="AE29" s="455">
        <v>818.16156861053173</v>
      </c>
      <c r="AF29" s="455">
        <v>827.29740606561234</v>
      </c>
      <c r="AG29" s="455">
        <v>824.1498109080851</v>
      </c>
      <c r="AH29" s="455">
        <v>843.6999818032233</v>
      </c>
      <c r="AI29" s="455">
        <v>804.76933771879044</v>
      </c>
      <c r="AJ29" s="455">
        <v>783.6526803183059</v>
      </c>
      <c r="AK29" s="455">
        <v>778.18993828862563</v>
      </c>
      <c r="AL29" s="455">
        <v>770.12533610994626</v>
      </c>
      <c r="AM29" s="455">
        <v>753.15143894684388</v>
      </c>
      <c r="AN29" s="455">
        <v>785.99281648707665</v>
      </c>
      <c r="AO29" s="455">
        <v>777.94493186158525</v>
      </c>
      <c r="AP29" s="455">
        <v>758.36775858255851</v>
      </c>
      <c r="AQ29" s="455">
        <v>723.68752441626702</v>
      </c>
      <c r="AR29" s="455">
        <v>722.19063628235881</v>
      </c>
      <c r="AS29" s="455">
        <v>700.23649884309077</v>
      </c>
      <c r="AT29" s="455">
        <v>699.34120692060378</v>
      </c>
      <c r="AU29" s="455">
        <v>683.45041917225092</v>
      </c>
      <c r="AV29" s="455">
        <v>685.07845494918536</v>
      </c>
      <c r="AW29" s="455">
        <v>677.90471363333995</v>
      </c>
      <c r="AX29" s="455">
        <v>659.46680112419449</v>
      </c>
      <c r="AY29" s="455">
        <v>655.53748617475298</v>
      </c>
      <c r="AZ29" s="455">
        <v>651.19480392428318</v>
      </c>
      <c r="BA29" s="455">
        <v>651.39214637104988</v>
      </c>
      <c r="BB29" s="455">
        <v>641.05491051270565</v>
      </c>
      <c r="BC29" s="455">
        <v>637.96514343948513</v>
      </c>
      <c r="BD29" s="455">
        <v>631.86438722426806</v>
      </c>
      <c r="BE29" s="455">
        <v>623.74444324040485</v>
      </c>
      <c r="BF29" s="455">
        <v>621.43185693968792</v>
      </c>
      <c r="BG29" s="455">
        <v>616.64228654445583</v>
      </c>
      <c r="BH29" s="455">
        <v>613.68559067961155</v>
      </c>
    </row>
    <row r="30" spans="1:60" ht="15" customHeight="1" x14ac:dyDescent="0.2">
      <c r="W30" s="457" t="s">
        <v>113</v>
      </c>
      <c r="X30" s="458" t="s">
        <v>727</v>
      </c>
      <c r="Y30" s="454"/>
      <c r="Z30" s="454"/>
      <c r="AA30" s="654"/>
      <c r="AB30" s="455">
        <v>3.4281912543999997</v>
      </c>
      <c r="AC30" s="455">
        <v>3.8185771712351997</v>
      </c>
      <c r="AD30" s="455">
        <v>4.4856006161490871</v>
      </c>
      <c r="AE30" s="455">
        <v>5.6750550347007458</v>
      </c>
      <c r="AF30" s="455">
        <v>7.8404702114456457</v>
      </c>
      <c r="AG30" s="455">
        <v>11.637095839388223</v>
      </c>
      <c r="AH30" s="455">
        <v>18.081982703337374</v>
      </c>
      <c r="AI30" s="455">
        <v>25.45877040659537</v>
      </c>
      <c r="AJ30" s="455">
        <v>37.01274352481353</v>
      </c>
      <c r="AK30" s="455">
        <v>45.909525927859121</v>
      </c>
      <c r="AL30" s="455">
        <v>55.001987480494044</v>
      </c>
      <c r="AM30" s="455">
        <v>62.78410086956314</v>
      </c>
      <c r="AN30" s="455">
        <v>69.509740313537449</v>
      </c>
      <c r="AO30" s="455">
        <v>76.374551333019738</v>
      </c>
      <c r="AP30" s="455">
        <v>84.103602692494988</v>
      </c>
      <c r="AQ30" s="455">
        <v>91.579986459672412</v>
      </c>
      <c r="AR30" s="455">
        <v>95.643244140045766</v>
      </c>
      <c r="AS30" s="455">
        <v>99.706367513558931</v>
      </c>
      <c r="AT30" s="455">
        <v>101.45798548150852</v>
      </c>
      <c r="AU30" s="455">
        <v>102.30835635780284</v>
      </c>
      <c r="AV30" s="455">
        <v>102.59550788213171</v>
      </c>
      <c r="AW30" s="455">
        <v>102.47754042495677</v>
      </c>
      <c r="AX30" s="455">
        <v>102.95393664060438</v>
      </c>
      <c r="AY30" s="455">
        <v>103.18295076423242</v>
      </c>
      <c r="AZ30" s="455">
        <v>104.00954861688582</v>
      </c>
      <c r="BA30" s="455">
        <v>104.89219187373047</v>
      </c>
      <c r="BB30" s="455">
        <v>105.93793416444215</v>
      </c>
      <c r="BC30" s="455">
        <v>107.0597263376273</v>
      </c>
      <c r="BD30" s="455">
        <v>108.26281141558869</v>
      </c>
      <c r="BE30" s="455">
        <v>109.55287513094554</v>
      </c>
      <c r="BF30" s="455">
        <v>111.02065794399813</v>
      </c>
      <c r="BG30" s="455">
        <v>112.36450002252528</v>
      </c>
      <c r="BH30" s="455">
        <v>113.96160718717343</v>
      </c>
    </row>
    <row r="31" spans="1:60" ht="15" customHeight="1" x14ac:dyDescent="0.2">
      <c r="A31" s="452" t="s">
        <v>215</v>
      </c>
      <c r="L31" s="452" t="s">
        <v>71</v>
      </c>
      <c r="W31" s="457" t="s">
        <v>113</v>
      </c>
      <c r="X31" s="458" t="s">
        <v>728</v>
      </c>
      <c r="Y31" s="454"/>
      <c r="Z31" s="454"/>
      <c r="AA31" s="654"/>
      <c r="AB31" s="455">
        <v>908.62299589171857</v>
      </c>
      <c r="AC31" s="455">
        <v>895.9775023555593</v>
      </c>
      <c r="AD31" s="455">
        <v>870.91523869965681</v>
      </c>
      <c r="AE31" s="455">
        <v>823.83662364523252</v>
      </c>
      <c r="AF31" s="455">
        <v>835.13787627705801</v>
      </c>
      <c r="AG31" s="455">
        <v>835.78690674747327</v>
      </c>
      <c r="AH31" s="455">
        <v>861.78196450656071</v>
      </c>
      <c r="AI31" s="455">
        <v>830.2281081253858</v>
      </c>
      <c r="AJ31" s="455">
        <v>820.66542384311947</v>
      </c>
      <c r="AK31" s="455">
        <v>824.09946421648476</v>
      </c>
      <c r="AL31" s="455">
        <v>825.12732359044026</v>
      </c>
      <c r="AM31" s="455">
        <v>815.93553981640707</v>
      </c>
      <c r="AN31" s="455">
        <v>855.50255680061412</v>
      </c>
      <c r="AO31" s="455">
        <v>854.31948319460503</v>
      </c>
      <c r="AP31" s="455">
        <v>842.47136127505348</v>
      </c>
      <c r="AQ31" s="455">
        <v>815.26751087593948</v>
      </c>
      <c r="AR31" s="455">
        <v>817.8338804224046</v>
      </c>
      <c r="AS31" s="455">
        <v>799.94286635664969</v>
      </c>
      <c r="AT31" s="455">
        <v>800.79919240211234</v>
      </c>
      <c r="AU31" s="455">
        <v>785.75877553005375</v>
      </c>
      <c r="AV31" s="455">
        <v>787.67396283131711</v>
      </c>
      <c r="AW31" s="455">
        <v>780.38225405829667</v>
      </c>
      <c r="AX31" s="455">
        <v>762.4207377647989</v>
      </c>
      <c r="AY31" s="455">
        <v>758.72043693898536</v>
      </c>
      <c r="AZ31" s="455">
        <v>755.20435254116899</v>
      </c>
      <c r="BA31" s="455">
        <v>756.28433824478032</v>
      </c>
      <c r="BB31" s="455">
        <v>746.99284467714779</v>
      </c>
      <c r="BC31" s="455">
        <v>745.02486977711237</v>
      </c>
      <c r="BD31" s="455">
        <v>740.12719863985672</v>
      </c>
      <c r="BE31" s="455">
        <v>733.29731837135034</v>
      </c>
      <c r="BF31" s="455">
        <v>732.45251488368604</v>
      </c>
      <c r="BG31" s="455">
        <v>729.00678656698108</v>
      </c>
      <c r="BH31" s="455">
        <v>727.64719786678495</v>
      </c>
    </row>
    <row r="33" spans="23:23" ht="15" customHeight="1" x14ac:dyDescent="0.2">
      <c r="W33" s="617" t="s">
        <v>720</v>
      </c>
    </row>
  </sheetData>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78F1E"/>
  </sheetPr>
  <dimension ref="A1:BI41"/>
  <sheetViews>
    <sheetView topLeftCell="G1" zoomScale="85" zoomScaleNormal="85" workbookViewId="0"/>
  </sheetViews>
  <sheetFormatPr defaultColWidth="8.75" defaultRowHeight="15" customHeight="1" x14ac:dyDescent="0.2"/>
  <cols>
    <col min="1" max="1" width="9" style="299" customWidth="1"/>
    <col min="2" max="16" width="8.75" style="299"/>
    <col min="17" max="17" width="8.75" style="299" customWidth="1"/>
    <col min="18" max="22" width="8.75" style="299"/>
    <col min="23" max="23" width="6.125" style="299" customWidth="1"/>
    <col min="24" max="24" width="22.625" style="299" bestFit="1" customWidth="1"/>
    <col min="25" max="26" width="9.625" style="299" bestFit="1" customWidth="1"/>
    <col min="27" max="27" width="5.5" style="299" hidden="1" customWidth="1"/>
    <col min="28" max="30" width="9.875" style="299" bestFit="1" customWidth="1"/>
    <col min="31" max="38" width="10.125" style="299" bestFit="1" customWidth="1"/>
    <col min="39" max="40" width="9.875" style="299" bestFit="1" customWidth="1"/>
    <col min="41" max="48" width="10.125" style="299" bestFit="1" customWidth="1"/>
    <col min="49" max="50" width="9.875" style="299" bestFit="1" customWidth="1"/>
    <col min="51" max="58" width="10.125" style="299" bestFit="1" customWidth="1"/>
    <col min="59" max="59" width="9.875" style="299" bestFit="1" customWidth="1"/>
    <col min="60" max="16384" width="8.75" style="299"/>
  </cols>
  <sheetData>
    <row r="1" spans="1:61" s="394" customFormat="1" ht="25.5" customHeight="1" x14ac:dyDescent="0.25">
      <c r="A1" s="185" t="s">
        <v>647</v>
      </c>
      <c r="C1" s="395"/>
      <c r="D1" s="395"/>
      <c r="E1" s="395"/>
      <c r="F1" s="395"/>
      <c r="G1" s="395"/>
      <c r="H1" s="395"/>
      <c r="I1" s="395"/>
    </row>
    <row r="4" spans="1:61" ht="15" customHeight="1" x14ac:dyDescent="0.2">
      <c r="W4" s="453"/>
    </row>
    <row r="5" spans="1:61" ht="15" customHeight="1" x14ac:dyDescent="0.2">
      <c r="W5" s="453"/>
    </row>
    <row r="6" spans="1:61" ht="15" customHeight="1" x14ac:dyDescent="0.2">
      <c r="A6" s="452" t="s">
        <v>216</v>
      </c>
      <c r="L6" s="452" t="s">
        <v>217</v>
      </c>
      <c r="W6" s="453" t="s">
        <v>217</v>
      </c>
    </row>
    <row r="7" spans="1:61" ht="15" customHeight="1" x14ac:dyDescent="0.2">
      <c r="W7" s="300" t="s">
        <v>104</v>
      </c>
      <c r="X7" s="424" t="s">
        <v>34</v>
      </c>
      <c r="Y7" s="650">
        <v>42005</v>
      </c>
      <c r="Z7" s="650">
        <v>42370</v>
      </c>
      <c r="AA7" s="551">
        <v>42736</v>
      </c>
      <c r="AB7" s="650">
        <v>42736</v>
      </c>
      <c r="AC7" s="650">
        <v>43101</v>
      </c>
      <c r="AD7" s="650">
        <v>43466</v>
      </c>
      <c r="AE7" s="650">
        <v>43831</v>
      </c>
      <c r="AF7" s="650">
        <v>44197</v>
      </c>
      <c r="AG7" s="650">
        <v>44562</v>
      </c>
      <c r="AH7" s="650">
        <v>44927</v>
      </c>
      <c r="AI7" s="650">
        <v>45292</v>
      </c>
      <c r="AJ7" s="650">
        <v>45658</v>
      </c>
      <c r="AK7" s="650">
        <v>46023</v>
      </c>
      <c r="AL7" s="650">
        <v>46388</v>
      </c>
      <c r="AM7" s="650">
        <v>46753</v>
      </c>
      <c r="AN7" s="650">
        <v>47119</v>
      </c>
      <c r="AO7" s="650">
        <v>47484</v>
      </c>
      <c r="AP7" s="650">
        <v>47849</v>
      </c>
      <c r="AQ7" s="650">
        <v>48214</v>
      </c>
      <c r="AR7" s="650">
        <v>48580</v>
      </c>
      <c r="AS7" s="650">
        <v>48945</v>
      </c>
      <c r="AT7" s="650">
        <v>49310</v>
      </c>
      <c r="AU7" s="650">
        <v>49675</v>
      </c>
      <c r="AV7" s="650">
        <v>50041</v>
      </c>
      <c r="AW7" s="650">
        <v>50406</v>
      </c>
      <c r="AX7" s="650">
        <v>50771</v>
      </c>
      <c r="AY7" s="650">
        <v>51136</v>
      </c>
      <c r="AZ7" s="650">
        <v>51502</v>
      </c>
      <c r="BA7" s="650">
        <v>51867</v>
      </c>
      <c r="BB7" s="650">
        <v>52232</v>
      </c>
      <c r="BC7" s="650">
        <v>52597</v>
      </c>
      <c r="BD7" s="650">
        <v>52963</v>
      </c>
      <c r="BE7" s="650">
        <v>53328</v>
      </c>
      <c r="BF7" s="650">
        <v>53693</v>
      </c>
      <c r="BG7" s="650">
        <v>54058</v>
      </c>
      <c r="BH7" s="650">
        <v>54424</v>
      </c>
      <c r="BI7" s="550">
        <v>54879</v>
      </c>
    </row>
    <row r="8" spans="1:61" ht="15" customHeight="1" x14ac:dyDescent="0.2">
      <c r="W8" s="459" t="s">
        <v>113</v>
      </c>
      <c r="X8" s="301" t="s">
        <v>442</v>
      </c>
      <c r="Y8" s="301"/>
      <c r="Z8" s="301"/>
      <c r="AA8" s="588"/>
      <c r="AB8" s="302">
        <v>74.932000000000002</v>
      </c>
      <c r="AC8" s="302">
        <v>74.787999999999997</v>
      </c>
      <c r="AD8" s="302">
        <v>72.763999999999996</v>
      </c>
      <c r="AE8" s="302">
        <v>74.81</v>
      </c>
      <c r="AF8" s="302">
        <v>72.356999999999999</v>
      </c>
      <c r="AG8" s="302">
        <v>71.533000000000001</v>
      </c>
      <c r="AH8" s="302">
        <v>73.034999999999997</v>
      </c>
      <c r="AI8" s="302">
        <v>75.697999999999993</v>
      </c>
      <c r="AJ8" s="302">
        <v>78.236999999999995</v>
      </c>
      <c r="AK8" s="302">
        <v>81.739000000000004</v>
      </c>
      <c r="AL8" s="302">
        <v>84.241</v>
      </c>
      <c r="AM8" s="302">
        <v>84.918999999999997</v>
      </c>
      <c r="AN8" s="302">
        <v>85.19</v>
      </c>
      <c r="AO8" s="302">
        <v>87.09</v>
      </c>
      <c r="AP8" s="302">
        <v>88.881</v>
      </c>
      <c r="AQ8" s="302">
        <v>91.701999999999998</v>
      </c>
      <c r="AR8" s="302">
        <v>93.721000000000004</v>
      </c>
      <c r="AS8" s="302">
        <v>96.387</v>
      </c>
      <c r="AT8" s="302">
        <v>96.686999999999998</v>
      </c>
      <c r="AU8" s="302">
        <v>98.977000000000004</v>
      </c>
      <c r="AV8" s="302">
        <v>99.820999999999998</v>
      </c>
      <c r="AW8" s="302">
        <v>100.636</v>
      </c>
      <c r="AX8" s="302">
        <v>101.736</v>
      </c>
      <c r="AY8" s="302">
        <v>101.926</v>
      </c>
      <c r="AZ8" s="302">
        <v>101.39100000000001</v>
      </c>
      <c r="BA8" s="302">
        <v>99.706000000000003</v>
      </c>
      <c r="BB8" s="302">
        <v>99.995999999999995</v>
      </c>
      <c r="BC8" s="302">
        <v>98.561000000000007</v>
      </c>
      <c r="BD8" s="302">
        <v>98.025999999999996</v>
      </c>
      <c r="BE8" s="302">
        <v>96.016999999999996</v>
      </c>
      <c r="BF8" s="302">
        <v>95.156999999999996</v>
      </c>
      <c r="BG8" s="302">
        <v>94.626999999999995</v>
      </c>
      <c r="BH8" s="302">
        <v>94.727000000000004</v>
      </c>
      <c r="BI8" s="302">
        <v>94.701999999999998</v>
      </c>
    </row>
    <row r="9" spans="1:61" ht="15" customHeight="1" x14ac:dyDescent="0.2">
      <c r="W9" s="459" t="s">
        <v>113</v>
      </c>
      <c r="X9" s="301" t="s">
        <v>443</v>
      </c>
      <c r="Y9" s="301"/>
      <c r="Z9" s="301"/>
      <c r="AA9" s="588"/>
      <c r="AB9" s="302">
        <v>23.256260585321396</v>
      </c>
      <c r="AC9" s="302">
        <v>25.849106111027019</v>
      </c>
      <c r="AD9" s="302">
        <v>27.792487804500468</v>
      </c>
      <c r="AE9" s="302">
        <v>29.07151856717946</v>
      </c>
      <c r="AF9" s="302">
        <v>30.294534612992251</v>
      </c>
      <c r="AG9" s="302">
        <v>31.134581344846911</v>
      </c>
      <c r="AH9" s="302">
        <v>32.447728144777848</v>
      </c>
      <c r="AI9" s="302">
        <v>34.072717815091508</v>
      </c>
      <c r="AJ9" s="302">
        <v>35.944998208679422</v>
      </c>
      <c r="AK9" s="302">
        <v>38.103063058001446</v>
      </c>
      <c r="AL9" s="302">
        <v>40.196773897276849</v>
      </c>
      <c r="AM9" s="302">
        <v>42.726971639420178</v>
      </c>
      <c r="AN9" s="302">
        <v>45.184183310323718</v>
      </c>
      <c r="AO9" s="302">
        <v>47.849501043680313</v>
      </c>
      <c r="AP9" s="302">
        <v>50.763880392405717</v>
      </c>
      <c r="AQ9" s="302">
        <v>54.626566251411795</v>
      </c>
      <c r="AR9" s="302">
        <v>58.420668608547182</v>
      </c>
      <c r="AS9" s="302">
        <v>62.63036393637482</v>
      </c>
      <c r="AT9" s="302">
        <v>66.479897511928584</v>
      </c>
      <c r="AU9" s="302">
        <v>69.935956256846836</v>
      </c>
      <c r="AV9" s="302">
        <v>72.691902350278482</v>
      </c>
      <c r="AW9" s="302">
        <v>74.677223786324674</v>
      </c>
      <c r="AX9" s="302">
        <v>76.498509685974341</v>
      </c>
      <c r="AY9" s="302">
        <v>78.09730981664157</v>
      </c>
      <c r="AZ9" s="302">
        <v>79.650663363640859</v>
      </c>
      <c r="BA9" s="302">
        <v>81.147246554750723</v>
      </c>
      <c r="BB9" s="302">
        <v>82.632549359430826</v>
      </c>
      <c r="BC9" s="302">
        <v>84.038424235563753</v>
      </c>
      <c r="BD9" s="302">
        <v>85.360471210640071</v>
      </c>
      <c r="BE9" s="302">
        <v>86.552833710340835</v>
      </c>
      <c r="BF9" s="302">
        <v>87.697903698026892</v>
      </c>
      <c r="BG9" s="302">
        <v>88.870244007129244</v>
      </c>
      <c r="BH9" s="302">
        <v>89.922478000515724</v>
      </c>
      <c r="BI9" s="302">
        <v>90.911463263755692</v>
      </c>
    </row>
    <row r="10" spans="1:61" ht="15" customHeight="1" x14ac:dyDescent="0.2">
      <c r="W10" s="459" t="s">
        <v>113</v>
      </c>
      <c r="X10" s="301" t="s">
        <v>450</v>
      </c>
      <c r="Y10" s="301"/>
      <c r="Z10" s="301"/>
      <c r="AA10" s="588"/>
      <c r="AB10" s="302">
        <v>4.9340634959842538</v>
      </c>
      <c r="AC10" s="302">
        <v>5.1911760850408433</v>
      </c>
      <c r="AD10" s="302">
        <v>5.6223642045660078</v>
      </c>
      <c r="AE10" s="302">
        <v>6.2936089142529816</v>
      </c>
      <c r="AF10" s="302">
        <v>7.2756579801978036</v>
      </c>
      <c r="AG10" s="302">
        <v>8.4326651603409779</v>
      </c>
      <c r="AH10" s="302">
        <v>9.7588570508313897</v>
      </c>
      <c r="AI10" s="302">
        <v>11.223652315068472</v>
      </c>
      <c r="AJ10" s="302">
        <v>13.082006636666323</v>
      </c>
      <c r="AK10" s="302">
        <v>14.920264816328123</v>
      </c>
      <c r="AL10" s="302">
        <v>16.72628732077575</v>
      </c>
      <c r="AM10" s="302">
        <v>18.622232387713023</v>
      </c>
      <c r="AN10" s="302">
        <v>20.710287818392157</v>
      </c>
      <c r="AO10" s="302">
        <v>23.254488753694574</v>
      </c>
      <c r="AP10" s="302">
        <v>25.743776008964538</v>
      </c>
      <c r="AQ10" s="302">
        <v>29.563396637852414</v>
      </c>
      <c r="AR10" s="302">
        <v>32.483188109244772</v>
      </c>
      <c r="AS10" s="302">
        <v>36.134461709817401</v>
      </c>
      <c r="AT10" s="302">
        <v>39.718322003350927</v>
      </c>
      <c r="AU10" s="302">
        <v>43.159221332435173</v>
      </c>
      <c r="AV10" s="302">
        <v>46.042836335037329</v>
      </c>
      <c r="AW10" s="302">
        <v>49.086787553424273</v>
      </c>
      <c r="AX10" s="302">
        <v>52.047012174431543</v>
      </c>
      <c r="AY10" s="302">
        <v>54.323336987793603</v>
      </c>
      <c r="AZ10" s="302">
        <v>56.563876169723876</v>
      </c>
      <c r="BA10" s="302">
        <v>59.249079682300582</v>
      </c>
      <c r="BB10" s="302">
        <v>61.735919656209546</v>
      </c>
      <c r="BC10" s="302">
        <v>66.211049180800671</v>
      </c>
      <c r="BD10" s="302">
        <v>68.846630622728</v>
      </c>
      <c r="BE10" s="302">
        <v>72.27156682564879</v>
      </c>
      <c r="BF10" s="302">
        <v>75.486033508540686</v>
      </c>
      <c r="BG10" s="302">
        <v>78.249291376863681</v>
      </c>
      <c r="BH10" s="302">
        <v>80.013038428426398</v>
      </c>
      <c r="BI10" s="302">
        <v>82.044887647408387</v>
      </c>
    </row>
    <row r="11" spans="1:61" ht="15" customHeight="1" x14ac:dyDescent="0.2">
      <c r="W11" s="459" t="s">
        <v>113</v>
      </c>
      <c r="X11" s="301" t="s">
        <v>444</v>
      </c>
      <c r="Y11" s="301"/>
      <c r="Z11" s="301"/>
      <c r="AA11" s="588"/>
      <c r="AB11" s="302">
        <v>103.12232408130565</v>
      </c>
      <c r="AC11" s="302">
        <v>105.82828219606785</v>
      </c>
      <c r="AD11" s="302">
        <v>106.17885200906647</v>
      </c>
      <c r="AE11" s="302">
        <v>110.17512748143244</v>
      </c>
      <c r="AF11" s="302">
        <v>109.92719259319006</v>
      </c>
      <c r="AG11" s="302">
        <v>111.10024650518788</v>
      </c>
      <c r="AH11" s="302">
        <v>115.24158519560923</v>
      </c>
      <c r="AI11" s="302">
        <v>120.99437013015998</v>
      </c>
      <c r="AJ11" s="302">
        <v>127.26400484534574</v>
      </c>
      <c r="AK11" s="302">
        <v>134.76232787432957</v>
      </c>
      <c r="AL11" s="302">
        <v>141.16406121805261</v>
      </c>
      <c r="AM11" s="302">
        <v>146.26820402713318</v>
      </c>
      <c r="AN11" s="302">
        <v>151.08447112871585</v>
      </c>
      <c r="AO11" s="302">
        <v>158.19398979737488</v>
      </c>
      <c r="AP11" s="302">
        <v>165.38865640137027</v>
      </c>
      <c r="AQ11" s="302">
        <v>175.89196288926419</v>
      </c>
      <c r="AR11" s="302">
        <v>184.62485671779194</v>
      </c>
      <c r="AS11" s="302">
        <v>195.15182564619221</v>
      </c>
      <c r="AT11" s="302">
        <v>202.88521951527952</v>
      </c>
      <c r="AU11" s="302">
        <v>212.07217758928201</v>
      </c>
      <c r="AV11" s="302">
        <v>218.55573868531579</v>
      </c>
      <c r="AW11" s="302">
        <v>224.40001133974894</v>
      </c>
      <c r="AX11" s="302">
        <v>230.28152186040586</v>
      </c>
      <c r="AY11" s="302">
        <v>234.34664680443518</v>
      </c>
      <c r="AZ11" s="302">
        <v>237.60553953336472</v>
      </c>
      <c r="BA11" s="302">
        <v>240.10232623705133</v>
      </c>
      <c r="BB11" s="302">
        <v>244.36446901564037</v>
      </c>
      <c r="BC11" s="302">
        <v>248.81047341636443</v>
      </c>
      <c r="BD11" s="302">
        <v>252.2331018333681</v>
      </c>
      <c r="BE11" s="302">
        <v>254.84140053598964</v>
      </c>
      <c r="BF11" s="302">
        <v>258.34093720656756</v>
      </c>
      <c r="BG11" s="302">
        <v>261.74653538399292</v>
      </c>
      <c r="BH11" s="302">
        <v>264.66251642894213</v>
      </c>
      <c r="BI11" s="302">
        <v>267.65835091116412</v>
      </c>
    </row>
    <row r="12" spans="1:61" ht="15" customHeight="1" x14ac:dyDescent="0.2">
      <c r="W12" s="459" t="s">
        <v>113</v>
      </c>
      <c r="X12" s="301" t="s">
        <v>429</v>
      </c>
      <c r="Y12" s="301"/>
      <c r="Z12" s="301"/>
      <c r="AA12" s="588"/>
      <c r="AB12" s="302">
        <v>59.411000000000001</v>
      </c>
      <c r="AC12" s="302">
        <v>59.091999999999999</v>
      </c>
      <c r="AD12" s="302">
        <v>58.878999999999998</v>
      </c>
      <c r="AE12" s="302">
        <v>59.064000000000007</v>
      </c>
      <c r="AF12" s="302">
        <v>59.033000000000001</v>
      </c>
      <c r="AG12" s="302">
        <v>59.159000000000006</v>
      </c>
      <c r="AH12" s="302">
        <v>59.144999999999996</v>
      </c>
      <c r="AI12" s="302">
        <v>58.865000000000002</v>
      </c>
      <c r="AJ12" s="302">
        <v>58.784000000000006</v>
      </c>
      <c r="AK12" s="302">
        <v>59.066000000000003</v>
      </c>
      <c r="AL12" s="302">
        <v>59.423999999999992</v>
      </c>
      <c r="AM12" s="302">
        <v>60.012</v>
      </c>
      <c r="AN12" s="302">
        <v>60.794000000000004</v>
      </c>
      <c r="AO12" s="302">
        <v>61.998999999999995</v>
      </c>
      <c r="AP12" s="302">
        <v>63.674999999999997</v>
      </c>
      <c r="AQ12" s="302">
        <v>65.492999999999995</v>
      </c>
      <c r="AR12" s="302">
        <v>67.597999999999999</v>
      </c>
      <c r="AS12" s="302">
        <v>69.665000000000006</v>
      </c>
      <c r="AT12" s="302">
        <v>71.533000000000001</v>
      </c>
      <c r="AU12" s="302">
        <v>73.031000000000006</v>
      </c>
      <c r="AV12" s="302">
        <v>74.281999999999996</v>
      </c>
      <c r="AW12" s="302">
        <v>75.491</v>
      </c>
      <c r="AX12" s="302">
        <v>76.835999999999999</v>
      </c>
      <c r="AY12" s="302">
        <v>77.242999999999995</v>
      </c>
      <c r="AZ12" s="302">
        <v>77.667000000000002</v>
      </c>
      <c r="BA12" s="302">
        <v>78.138999999999996</v>
      </c>
      <c r="BB12" s="302">
        <v>78.528999999999996</v>
      </c>
      <c r="BC12" s="302">
        <v>79.120999999999995</v>
      </c>
      <c r="BD12" s="302">
        <v>79.703999999999994</v>
      </c>
      <c r="BE12" s="302">
        <v>80.233000000000004</v>
      </c>
      <c r="BF12" s="302">
        <v>80.936000000000007</v>
      </c>
      <c r="BG12" s="302">
        <v>81.515000000000001</v>
      </c>
      <c r="BH12" s="302">
        <v>82.067999999999998</v>
      </c>
      <c r="BI12" s="302">
        <v>82.712999999999994</v>
      </c>
    </row>
    <row r="15" spans="1:61" ht="15" customHeight="1" x14ac:dyDescent="0.2">
      <c r="W15" s="453" t="s">
        <v>71</v>
      </c>
    </row>
    <row r="16" spans="1:61" ht="15" customHeight="1" x14ac:dyDescent="0.2">
      <c r="W16" s="300" t="s">
        <v>104</v>
      </c>
      <c r="X16" s="300" t="s">
        <v>34</v>
      </c>
      <c r="Y16" s="650">
        <v>42005</v>
      </c>
      <c r="Z16" s="650">
        <v>42370</v>
      </c>
      <c r="AA16" s="551">
        <v>42736</v>
      </c>
      <c r="AB16" s="650">
        <v>42736</v>
      </c>
      <c r="AC16" s="650">
        <v>43101</v>
      </c>
      <c r="AD16" s="650">
        <v>43466</v>
      </c>
      <c r="AE16" s="650">
        <v>43831</v>
      </c>
      <c r="AF16" s="650">
        <v>44197</v>
      </c>
      <c r="AG16" s="650">
        <v>44562</v>
      </c>
      <c r="AH16" s="650">
        <v>44927</v>
      </c>
      <c r="AI16" s="650">
        <v>45292</v>
      </c>
      <c r="AJ16" s="650">
        <v>45658</v>
      </c>
      <c r="AK16" s="650">
        <v>46023</v>
      </c>
      <c r="AL16" s="650">
        <v>46388</v>
      </c>
      <c r="AM16" s="650">
        <v>46753</v>
      </c>
      <c r="AN16" s="650">
        <v>47119</v>
      </c>
      <c r="AO16" s="650">
        <v>47484</v>
      </c>
      <c r="AP16" s="650">
        <v>47849</v>
      </c>
      <c r="AQ16" s="650">
        <v>48214</v>
      </c>
      <c r="AR16" s="650">
        <v>48580</v>
      </c>
      <c r="AS16" s="650">
        <v>48945</v>
      </c>
      <c r="AT16" s="650">
        <v>49310</v>
      </c>
      <c r="AU16" s="650">
        <v>49675</v>
      </c>
      <c r="AV16" s="650">
        <v>50041</v>
      </c>
      <c r="AW16" s="650">
        <v>50406</v>
      </c>
      <c r="AX16" s="650">
        <v>50771</v>
      </c>
      <c r="AY16" s="650">
        <v>51136</v>
      </c>
      <c r="AZ16" s="650">
        <v>51502</v>
      </c>
      <c r="BA16" s="650">
        <v>51867</v>
      </c>
      <c r="BB16" s="650">
        <v>52232</v>
      </c>
      <c r="BC16" s="650">
        <v>52597</v>
      </c>
      <c r="BD16" s="650">
        <v>52963</v>
      </c>
      <c r="BE16" s="650">
        <v>53328</v>
      </c>
      <c r="BF16" s="650">
        <v>53693</v>
      </c>
      <c r="BG16" s="650">
        <v>54058</v>
      </c>
      <c r="BH16" s="650">
        <v>54424</v>
      </c>
      <c r="BI16" s="550">
        <v>54879</v>
      </c>
    </row>
    <row r="17" spans="1:61" ht="15" customHeight="1" x14ac:dyDescent="0.2">
      <c r="W17" s="459" t="s">
        <v>113</v>
      </c>
      <c r="X17" s="301" t="s">
        <v>442</v>
      </c>
      <c r="Y17" s="301"/>
      <c r="Z17" s="301"/>
      <c r="AA17" s="588"/>
      <c r="AB17" s="302">
        <v>74.932000000000002</v>
      </c>
      <c r="AC17" s="302">
        <v>75.8</v>
      </c>
      <c r="AD17" s="302">
        <v>75.45</v>
      </c>
      <c r="AE17" s="302">
        <v>76.727000000000004</v>
      </c>
      <c r="AF17" s="302">
        <v>75.938999999999993</v>
      </c>
      <c r="AG17" s="302">
        <v>75.045000000000002</v>
      </c>
      <c r="AH17" s="302">
        <v>80.265000000000001</v>
      </c>
      <c r="AI17" s="302">
        <v>82.831000000000003</v>
      </c>
      <c r="AJ17" s="302">
        <v>88.24</v>
      </c>
      <c r="AK17" s="302">
        <v>95.784000000000006</v>
      </c>
      <c r="AL17" s="302">
        <v>101.337</v>
      </c>
      <c r="AM17" s="302">
        <v>104.361</v>
      </c>
      <c r="AN17" s="302">
        <v>108.387</v>
      </c>
      <c r="AO17" s="302">
        <v>110.398</v>
      </c>
      <c r="AP17" s="302">
        <v>113.583</v>
      </c>
      <c r="AQ17" s="302">
        <v>117.157</v>
      </c>
      <c r="AR17" s="302">
        <v>119.461</v>
      </c>
      <c r="AS17" s="302">
        <v>122.26600000000001</v>
      </c>
      <c r="AT17" s="302">
        <v>123.223</v>
      </c>
      <c r="AU17" s="302">
        <v>124.67700000000001</v>
      </c>
      <c r="AV17" s="302">
        <v>125.804</v>
      </c>
      <c r="AW17" s="302">
        <v>127.553</v>
      </c>
      <c r="AX17" s="302">
        <v>126.913</v>
      </c>
      <c r="AY17" s="302">
        <v>127.74299999999999</v>
      </c>
      <c r="AZ17" s="302">
        <v>127.098</v>
      </c>
      <c r="BA17" s="302">
        <v>127.565</v>
      </c>
      <c r="BB17" s="302">
        <v>127.544</v>
      </c>
      <c r="BC17" s="302">
        <v>127.60899999999999</v>
      </c>
      <c r="BD17" s="302">
        <v>126.864</v>
      </c>
      <c r="BE17" s="302">
        <v>127.435</v>
      </c>
      <c r="BF17" s="302">
        <v>126.13500000000001</v>
      </c>
      <c r="BG17" s="302">
        <v>125.87</v>
      </c>
      <c r="BH17" s="302">
        <v>125.52</v>
      </c>
      <c r="BI17" s="302">
        <v>125.52</v>
      </c>
    </row>
    <row r="18" spans="1:61" ht="15" customHeight="1" x14ac:dyDescent="0.2">
      <c r="W18" s="459" t="s">
        <v>113</v>
      </c>
      <c r="X18" s="301" t="s">
        <v>443</v>
      </c>
      <c r="Y18" s="301"/>
      <c r="Z18" s="301"/>
      <c r="AA18" s="588"/>
      <c r="AB18" s="302">
        <v>23.256260585321396</v>
      </c>
      <c r="AC18" s="302">
        <v>25.751409197190828</v>
      </c>
      <c r="AD18" s="302">
        <v>27.502835972156426</v>
      </c>
      <c r="AE18" s="302">
        <v>28.677884329878818</v>
      </c>
      <c r="AF18" s="302">
        <v>29.797835324076001</v>
      </c>
      <c r="AG18" s="302">
        <v>30.363336168338876</v>
      </c>
      <c r="AH18" s="302">
        <v>31.438240455195661</v>
      </c>
      <c r="AI18" s="302">
        <v>32.763716950749611</v>
      </c>
      <c r="AJ18" s="302">
        <v>34.209287583650323</v>
      </c>
      <c r="AK18" s="302">
        <v>35.642133187190616</v>
      </c>
      <c r="AL18" s="302">
        <v>37.15489799221119</v>
      </c>
      <c r="AM18" s="302">
        <v>38.21096837974072</v>
      </c>
      <c r="AN18" s="302">
        <v>39.353293550915375</v>
      </c>
      <c r="AO18" s="302">
        <v>41.044481416585775</v>
      </c>
      <c r="AP18" s="302">
        <v>43.14764622995007</v>
      </c>
      <c r="AQ18" s="302">
        <v>46.019389452734437</v>
      </c>
      <c r="AR18" s="302">
        <v>48.746471481498055</v>
      </c>
      <c r="AS18" s="302">
        <v>51.875101356859489</v>
      </c>
      <c r="AT18" s="302">
        <v>54.211393645950729</v>
      </c>
      <c r="AU18" s="302">
        <v>55.620911666225723</v>
      </c>
      <c r="AV18" s="302">
        <v>56.830261685859718</v>
      </c>
      <c r="AW18" s="302">
        <v>57.990730693103146</v>
      </c>
      <c r="AX18" s="302">
        <v>58.922249454750585</v>
      </c>
      <c r="AY18" s="302">
        <v>59.703600831720976</v>
      </c>
      <c r="AZ18" s="302">
        <v>60.389499602401322</v>
      </c>
      <c r="BA18" s="302">
        <v>60.820560504878557</v>
      </c>
      <c r="BB18" s="302">
        <v>61.031337966275807</v>
      </c>
      <c r="BC18" s="302">
        <v>61.092180767412707</v>
      </c>
      <c r="BD18" s="302">
        <v>61.181870609202313</v>
      </c>
      <c r="BE18" s="302">
        <v>61.277762501190487</v>
      </c>
      <c r="BF18" s="302">
        <v>61.374868575447351</v>
      </c>
      <c r="BG18" s="302">
        <v>61.530166608213769</v>
      </c>
      <c r="BH18" s="302">
        <v>61.68927328169265</v>
      </c>
      <c r="BI18" s="302">
        <v>61.796422381203463</v>
      </c>
    </row>
    <row r="19" spans="1:61" ht="15" customHeight="1" x14ac:dyDescent="0.2">
      <c r="W19" s="459" t="s">
        <v>113</v>
      </c>
      <c r="X19" s="301" t="s">
        <v>450</v>
      </c>
      <c r="Y19" s="301"/>
      <c r="Z19" s="301"/>
      <c r="AA19" s="588"/>
      <c r="AB19" s="302">
        <v>4.9340634959842538</v>
      </c>
      <c r="AC19" s="302">
        <v>5.1859883334914052</v>
      </c>
      <c r="AD19" s="302">
        <v>5.4071596018361063</v>
      </c>
      <c r="AE19" s="302">
        <v>5.5923132176007604</v>
      </c>
      <c r="AF19" s="302">
        <v>5.7886345842841136</v>
      </c>
      <c r="AG19" s="302">
        <v>5.9773708567891202</v>
      </c>
      <c r="AH19" s="302">
        <v>6.1788897999718868</v>
      </c>
      <c r="AI19" s="302">
        <v>6.4189600310635617</v>
      </c>
      <c r="AJ19" s="302">
        <v>6.7289843774034601</v>
      </c>
      <c r="AK19" s="302">
        <v>7.1022857397512746</v>
      </c>
      <c r="AL19" s="302">
        <v>7.5593938501729125</v>
      </c>
      <c r="AM19" s="302">
        <v>8.101802276554162</v>
      </c>
      <c r="AN19" s="302">
        <v>8.7214925302143396</v>
      </c>
      <c r="AO19" s="302">
        <v>9.4867182037489801</v>
      </c>
      <c r="AP19" s="302">
        <v>10.446656612794289</v>
      </c>
      <c r="AQ19" s="302">
        <v>11.606301413428087</v>
      </c>
      <c r="AR19" s="302">
        <v>12.961697061532696</v>
      </c>
      <c r="AS19" s="302">
        <v>14.50804163247437</v>
      </c>
      <c r="AT19" s="302">
        <v>16.210758434111114</v>
      </c>
      <c r="AU19" s="302">
        <v>18.032338732997172</v>
      </c>
      <c r="AV19" s="302">
        <v>19.916990035635433</v>
      </c>
      <c r="AW19" s="302">
        <v>21.656975475550368</v>
      </c>
      <c r="AX19" s="302">
        <v>23.438675469740964</v>
      </c>
      <c r="AY19" s="302">
        <v>24.667250671904593</v>
      </c>
      <c r="AZ19" s="302">
        <v>25.902774112154312</v>
      </c>
      <c r="BA19" s="302">
        <v>27.077939404386598</v>
      </c>
      <c r="BB19" s="302">
        <v>28.238971139225768</v>
      </c>
      <c r="BC19" s="302">
        <v>29.398890971633584</v>
      </c>
      <c r="BD19" s="302">
        <v>30.689893169958648</v>
      </c>
      <c r="BE19" s="302">
        <v>31.83894374377704</v>
      </c>
      <c r="BF19" s="302">
        <v>33.262336123859889</v>
      </c>
      <c r="BG19" s="302">
        <v>34.537259398670692</v>
      </c>
      <c r="BH19" s="302">
        <v>35.878068331104636</v>
      </c>
      <c r="BI19" s="302">
        <v>37.040683518308796</v>
      </c>
    </row>
    <row r="20" spans="1:61" ht="15" customHeight="1" x14ac:dyDescent="0.2">
      <c r="W20" s="459" t="s">
        <v>113</v>
      </c>
      <c r="X20" s="301" t="s">
        <v>444</v>
      </c>
      <c r="Y20" s="301"/>
      <c r="Z20" s="301"/>
      <c r="AA20" s="588"/>
      <c r="AB20" s="302">
        <v>103.12232408130565</v>
      </c>
      <c r="AC20" s="302">
        <v>106.73739753068223</v>
      </c>
      <c r="AD20" s="302">
        <v>108.35999557399253</v>
      </c>
      <c r="AE20" s="302">
        <v>110.99719754747959</v>
      </c>
      <c r="AF20" s="302">
        <v>111.52546990836011</v>
      </c>
      <c r="AG20" s="302">
        <v>111.385707025128</v>
      </c>
      <c r="AH20" s="302">
        <v>117.88213025516755</v>
      </c>
      <c r="AI20" s="302">
        <v>122.01367698181318</v>
      </c>
      <c r="AJ20" s="302">
        <v>129.17827196105378</v>
      </c>
      <c r="AK20" s="302">
        <v>138.5284189269419</v>
      </c>
      <c r="AL20" s="302">
        <v>146.0512918423841</v>
      </c>
      <c r="AM20" s="302">
        <v>150.67377065629489</v>
      </c>
      <c r="AN20" s="302">
        <v>156.4617860811297</v>
      </c>
      <c r="AO20" s="302">
        <v>160.92919962033474</v>
      </c>
      <c r="AP20" s="302">
        <v>167.17730284274438</v>
      </c>
      <c r="AQ20" s="302">
        <v>174.78269086616254</v>
      </c>
      <c r="AR20" s="302">
        <v>181.16916854303076</v>
      </c>
      <c r="AS20" s="302">
        <v>188.64914298933388</v>
      </c>
      <c r="AT20" s="302">
        <v>193.64515208006185</v>
      </c>
      <c r="AU20" s="302">
        <v>198.3302503992229</v>
      </c>
      <c r="AV20" s="302">
        <v>202.55125172149513</v>
      </c>
      <c r="AW20" s="302">
        <v>207.20070616865354</v>
      </c>
      <c r="AX20" s="302">
        <v>209.27392492449152</v>
      </c>
      <c r="AY20" s="302">
        <v>212.11385150362554</v>
      </c>
      <c r="AZ20" s="302">
        <v>213.39027371455563</v>
      </c>
      <c r="BA20" s="302">
        <v>215.46349990926515</v>
      </c>
      <c r="BB20" s="302">
        <v>216.81430910550159</v>
      </c>
      <c r="BC20" s="302">
        <v>218.10007173904629</v>
      </c>
      <c r="BD20" s="302">
        <v>218.73576377916098</v>
      </c>
      <c r="BE20" s="302">
        <v>220.55170624496753</v>
      </c>
      <c r="BF20" s="302">
        <v>220.77220469930722</v>
      </c>
      <c r="BG20" s="302">
        <v>221.93742600688446</v>
      </c>
      <c r="BH20" s="302">
        <v>223.08734161279727</v>
      </c>
      <c r="BI20" s="302">
        <v>224.35710589951225</v>
      </c>
    </row>
    <row r="21" spans="1:61" ht="15" customHeight="1" x14ac:dyDescent="0.2">
      <c r="W21" s="459" t="s">
        <v>113</v>
      </c>
      <c r="X21" s="301" t="s">
        <v>429</v>
      </c>
      <c r="Y21" s="301"/>
      <c r="Z21" s="301"/>
      <c r="AA21" s="588"/>
      <c r="AB21" s="302">
        <v>59.411000000000001</v>
      </c>
      <c r="AC21" s="302">
        <v>58.873999999999995</v>
      </c>
      <c r="AD21" s="302">
        <v>58.578000000000003</v>
      </c>
      <c r="AE21" s="302">
        <v>58.703000000000003</v>
      </c>
      <c r="AF21" s="302">
        <v>58.646000000000001</v>
      </c>
      <c r="AG21" s="302">
        <v>58.745999999999995</v>
      </c>
      <c r="AH21" s="302">
        <v>58.832000000000008</v>
      </c>
      <c r="AI21" s="302">
        <v>58.928999999999995</v>
      </c>
      <c r="AJ21" s="302">
        <v>59.008999999999993</v>
      </c>
      <c r="AK21" s="302">
        <v>59.552999999999997</v>
      </c>
      <c r="AL21" s="302">
        <v>60.165999999999997</v>
      </c>
      <c r="AM21" s="302">
        <v>61.202000000000005</v>
      </c>
      <c r="AN21" s="302">
        <v>62.439</v>
      </c>
      <c r="AO21" s="302">
        <v>63.757999999999996</v>
      </c>
      <c r="AP21" s="302">
        <v>65.63</v>
      </c>
      <c r="AQ21" s="302">
        <v>67.174999999999997</v>
      </c>
      <c r="AR21" s="302">
        <v>68.503999999999991</v>
      </c>
      <c r="AS21" s="302">
        <v>70.010000000000005</v>
      </c>
      <c r="AT21" s="302">
        <v>71.043000000000006</v>
      </c>
      <c r="AU21" s="302">
        <v>72.448999999999998</v>
      </c>
      <c r="AV21" s="302">
        <v>73.713999999999999</v>
      </c>
      <c r="AW21" s="302">
        <v>74.772999999999996</v>
      </c>
      <c r="AX21" s="302">
        <v>75.807000000000002</v>
      </c>
      <c r="AY21" s="302">
        <v>75.86</v>
      </c>
      <c r="AZ21" s="302">
        <v>75.929000000000002</v>
      </c>
      <c r="BA21" s="302">
        <v>76.131</v>
      </c>
      <c r="BB21" s="302">
        <v>76.396999999999991</v>
      </c>
      <c r="BC21" s="302">
        <v>76.709000000000003</v>
      </c>
      <c r="BD21" s="302">
        <v>77.022999999999996</v>
      </c>
      <c r="BE21" s="302">
        <v>77.25200000000001</v>
      </c>
      <c r="BF21" s="302">
        <v>77.626999999999995</v>
      </c>
      <c r="BG21" s="302">
        <v>77.908999999999992</v>
      </c>
      <c r="BH21" s="302">
        <v>78.198999999999998</v>
      </c>
      <c r="BI21" s="302">
        <v>78.486000000000004</v>
      </c>
    </row>
    <row r="24" spans="1:61" ht="15" customHeight="1" x14ac:dyDescent="0.2">
      <c r="W24" s="453" t="s">
        <v>215</v>
      </c>
    </row>
    <row r="25" spans="1:61" ht="15" customHeight="1" x14ac:dyDescent="0.2">
      <c r="W25" s="300" t="s">
        <v>104</v>
      </c>
      <c r="X25" s="300" t="s">
        <v>34</v>
      </c>
      <c r="Y25" s="650">
        <v>42005</v>
      </c>
      <c r="Z25" s="650">
        <v>42370</v>
      </c>
      <c r="AA25" s="551">
        <v>42736</v>
      </c>
      <c r="AB25" s="650">
        <v>42736</v>
      </c>
      <c r="AC25" s="650">
        <v>43101</v>
      </c>
      <c r="AD25" s="650">
        <v>43466</v>
      </c>
      <c r="AE25" s="650">
        <v>43831</v>
      </c>
      <c r="AF25" s="650">
        <v>44197</v>
      </c>
      <c r="AG25" s="650">
        <v>44562</v>
      </c>
      <c r="AH25" s="650">
        <v>44927</v>
      </c>
      <c r="AI25" s="650">
        <v>45292</v>
      </c>
      <c r="AJ25" s="650">
        <v>45658</v>
      </c>
      <c r="AK25" s="650">
        <v>46023</v>
      </c>
      <c r="AL25" s="650">
        <v>46388</v>
      </c>
      <c r="AM25" s="650">
        <v>46753</v>
      </c>
      <c r="AN25" s="650">
        <v>47119</v>
      </c>
      <c r="AO25" s="650">
        <v>47484</v>
      </c>
      <c r="AP25" s="650">
        <v>47849</v>
      </c>
      <c r="AQ25" s="650">
        <v>48214</v>
      </c>
      <c r="AR25" s="650">
        <v>48580</v>
      </c>
      <c r="AS25" s="650">
        <v>48945</v>
      </c>
      <c r="AT25" s="650">
        <v>49310</v>
      </c>
      <c r="AU25" s="650">
        <v>49675</v>
      </c>
      <c r="AV25" s="650">
        <v>50041</v>
      </c>
      <c r="AW25" s="650">
        <v>50406</v>
      </c>
      <c r="AX25" s="650">
        <v>50771</v>
      </c>
      <c r="AY25" s="650">
        <v>51136</v>
      </c>
      <c r="AZ25" s="650">
        <v>51502</v>
      </c>
      <c r="BA25" s="650">
        <v>51867</v>
      </c>
      <c r="BB25" s="650">
        <v>52232</v>
      </c>
      <c r="BC25" s="650">
        <v>52597</v>
      </c>
      <c r="BD25" s="650">
        <v>52963</v>
      </c>
      <c r="BE25" s="650">
        <v>53328</v>
      </c>
      <c r="BF25" s="650">
        <v>53693</v>
      </c>
      <c r="BG25" s="650">
        <v>54058</v>
      </c>
      <c r="BH25" s="650">
        <v>54424</v>
      </c>
      <c r="BI25" s="550">
        <v>54879</v>
      </c>
    </row>
    <row r="26" spans="1:61" ht="15" customHeight="1" x14ac:dyDescent="0.2">
      <c r="W26" s="459" t="s">
        <v>113</v>
      </c>
      <c r="X26" s="301" t="s">
        <v>442</v>
      </c>
      <c r="Y26" s="301"/>
      <c r="Z26" s="301"/>
      <c r="AA26" s="588"/>
      <c r="AB26" s="302">
        <v>74.932000000000002</v>
      </c>
      <c r="AC26" s="302">
        <v>76.400999999999996</v>
      </c>
      <c r="AD26" s="302">
        <v>76.778000000000006</v>
      </c>
      <c r="AE26" s="302">
        <v>79.856999999999999</v>
      </c>
      <c r="AF26" s="302">
        <v>77.025999999999996</v>
      </c>
      <c r="AG26" s="302">
        <v>74.367999999999995</v>
      </c>
      <c r="AH26" s="302">
        <v>76.183999999999997</v>
      </c>
      <c r="AI26" s="302">
        <v>78.962000000000003</v>
      </c>
      <c r="AJ26" s="302">
        <v>82.352999999999994</v>
      </c>
      <c r="AK26" s="302">
        <v>87.171000000000006</v>
      </c>
      <c r="AL26" s="302">
        <v>91.665999999999997</v>
      </c>
      <c r="AM26" s="302">
        <v>92.718000000000004</v>
      </c>
      <c r="AN26" s="302">
        <v>94.97</v>
      </c>
      <c r="AO26" s="302">
        <v>96.653000000000006</v>
      </c>
      <c r="AP26" s="302">
        <v>99.799000000000007</v>
      </c>
      <c r="AQ26" s="302">
        <v>103.018</v>
      </c>
      <c r="AR26" s="302">
        <v>102.428</v>
      </c>
      <c r="AS26" s="302">
        <v>104.70099999999999</v>
      </c>
      <c r="AT26" s="302">
        <v>106.613</v>
      </c>
      <c r="AU26" s="302">
        <v>108.867</v>
      </c>
      <c r="AV26" s="302">
        <v>111.419</v>
      </c>
      <c r="AW26" s="302">
        <v>112.468</v>
      </c>
      <c r="AX26" s="302">
        <v>113.36799999999999</v>
      </c>
      <c r="AY26" s="302">
        <v>115.53700000000001</v>
      </c>
      <c r="AZ26" s="302">
        <v>116.206</v>
      </c>
      <c r="BA26" s="302">
        <v>116.85599999999999</v>
      </c>
      <c r="BB26" s="302">
        <v>117.554</v>
      </c>
      <c r="BC26" s="302">
        <v>118.009</v>
      </c>
      <c r="BD26" s="302">
        <v>118.863</v>
      </c>
      <c r="BE26" s="302">
        <v>118.598</v>
      </c>
      <c r="BF26" s="302">
        <v>119.318</v>
      </c>
      <c r="BG26" s="302">
        <v>119.36799999999999</v>
      </c>
      <c r="BH26" s="302">
        <v>118.988</v>
      </c>
      <c r="BI26" s="302">
        <v>118.26600000000001</v>
      </c>
    </row>
    <row r="27" spans="1:61" ht="15" customHeight="1" x14ac:dyDescent="0.2">
      <c r="W27" s="459" t="s">
        <v>113</v>
      </c>
      <c r="X27" s="301" t="s">
        <v>443</v>
      </c>
      <c r="Y27" s="301"/>
      <c r="Z27" s="301"/>
      <c r="AA27" s="588"/>
      <c r="AB27" s="302">
        <v>23.256260585321396</v>
      </c>
      <c r="AC27" s="302">
        <v>25.272468935838333</v>
      </c>
      <c r="AD27" s="302">
        <v>26.705669802187046</v>
      </c>
      <c r="AE27" s="302">
        <v>27.547440379787123</v>
      </c>
      <c r="AF27" s="302">
        <v>28.401847353895061</v>
      </c>
      <c r="AG27" s="302">
        <v>28.582172792231162</v>
      </c>
      <c r="AH27" s="302">
        <v>28.785621245417769</v>
      </c>
      <c r="AI27" s="302">
        <v>28.846925744151758</v>
      </c>
      <c r="AJ27" s="302">
        <v>29.014520973281325</v>
      </c>
      <c r="AK27" s="302">
        <v>29.210792629338115</v>
      </c>
      <c r="AL27" s="302">
        <v>29.369578569898078</v>
      </c>
      <c r="AM27" s="302">
        <v>29.426728058822601</v>
      </c>
      <c r="AN27" s="302">
        <v>29.519775337053019</v>
      </c>
      <c r="AO27" s="302">
        <v>29.854582762665828</v>
      </c>
      <c r="AP27" s="302">
        <v>30.268503975674129</v>
      </c>
      <c r="AQ27" s="302">
        <v>30.988012946753503</v>
      </c>
      <c r="AR27" s="302">
        <v>32.087399349575584</v>
      </c>
      <c r="AS27" s="302">
        <v>33.487193489632006</v>
      </c>
      <c r="AT27" s="302">
        <v>35.335243928678771</v>
      </c>
      <c r="AU27" s="302">
        <v>36.877197966265093</v>
      </c>
      <c r="AV27" s="302">
        <v>38.207261372958456</v>
      </c>
      <c r="AW27" s="302">
        <v>39.141237215558363</v>
      </c>
      <c r="AX27" s="302">
        <v>39.629603872954597</v>
      </c>
      <c r="AY27" s="302">
        <v>40.147910896001413</v>
      </c>
      <c r="AZ27" s="302">
        <v>40.71189539924675</v>
      </c>
      <c r="BA27" s="302">
        <v>41.042810051327798</v>
      </c>
      <c r="BB27" s="302">
        <v>41.413461460826511</v>
      </c>
      <c r="BC27" s="302">
        <v>41.597487380866454</v>
      </c>
      <c r="BD27" s="302">
        <v>42.108768768297075</v>
      </c>
      <c r="BE27" s="302">
        <v>42.41213187174111</v>
      </c>
      <c r="BF27" s="302">
        <v>42.697460839829631</v>
      </c>
      <c r="BG27" s="302">
        <v>43.110870902840666</v>
      </c>
      <c r="BH27" s="302">
        <v>43.507311893563028</v>
      </c>
      <c r="BI27" s="302">
        <v>43.826698742680293</v>
      </c>
    </row>
    <row r="28" spans="1:61" ht="15" customHeight="1" x14ac:dyDescent="0.2">
      <c r="W28" s="459" t="s">
        <v>113</v>
      </c>
      <c r="X28" s="301" t="s">
        <v>450</v>
      </c>
      <c r="Y28" s="301"/>
      <c r="Z28" s="301"/>
      <c r="AA28" s="588"/>
      <c r="AB28" s="302">
        <v>4.9340634959842538</v>
      </c>
      <c r="AC28" s="302">
        <v>5.1331854423984113</v>
      </c>
      <c r="AD28" s="302">
        <v>5.2720281728760705</v>
      </c>
      <c r="AE28" s="302">
        <v>5.4232982020532878</v>
      </c>
      <c r="AF28" s="302">
        <v>5.5667172565235976</v>
      </c>
      <c r="AG28" s="302">
        <v>5.7375613351831198</v>
      </c>
      <c r="AH28" s="302">
        <v>5.8701770057398859</v>
      </c>
      <c r="AI28" s="302">
        <v>6.0121246162441455</v>
      </c>
      <c r="AJ28" s="302">
        <v>6.1789007936712013</v>
      </c>
      <c r="AK28" s="302">
        <v>6.3745790128141584</v>
      </c>
      <c r="AL28" s="302">
        <v>6.6100414948092361</v>
      </c>
      <c r="AM28" s="302">
        <v>6.8748702460077551</v>
      </c>
      <c r="AN28" s="302">
        <v>7.1567399009696953</v>
      </c>
      <c r="AO28" s="302">
        <v>7.474402820242938</v>
      </c>
      <c r="AP28" s="302">
        <v>7.8306212438748242</v>
      </c>
      <c r="AQ28" s="302">
        <v>8.2420374699395609</v>
      </c>
      <c r="AR28" s="302">
        <v>8.7086373407306255</v>
      </c>
      <c r="AS28" s="302">
        <v>9.2503796880300406</v>
      </c>
      <c r="AT28" s="302">
        <v>9.8734361468452114</v>
      </c>
      <c r="AU28" s="302">
        <v>10.603170784788206</v>
      </c>
      <c r="AV28" s="302">
        <v>11.509510367270938</v>
      </c>
      <c r="AW28" s="302">
        <v>12.493244120564</v>
      </c>
      <c r="AX28" s="302">
        <v>13.60879673099206</v>
      </c>
      <c r="AY28" s="302">
        <v>14.850712219061679</v>
      </c>
      <c r="AZ28" s="302">
        <v>16.178892868025276</v>
      </c>
      <c r="BA28" s="302">
        <v>17.569477184060393</v>
      </c>
      <c r="BB28" s="302">
        <v>18.978606169674389</v>
      </c>
      <c r="BC28" s="302">
        <v>20.369442871257625</v>
      </c>
      <c r="BD28" s="302">
        <v>21.705466316270563</v>
      </c>
      <c r="BE28" s="302">
        <v>22.976124905613499</v>
      </c>
      <c r="BF28" s="302">
        <v>24.160803581795772</v>
      </c>
      <c r="BG28" s="302">
        <v>25.259819185637411</v>
      </c>
      <c r="BH28" s="302">
        <v>26.288210172575269</v>
      </c>
      <c r="BI28" s="302">
        <v>27.111157433903891</v>
      </c>
    </row>
    <row r="29" spans="1:61" ht="15" customHeight="1" x14ac:dyDescent="0.2">
      <c r="W29" s="459" t="s">
        <v>113</v>
      </c>
      <c r="X29" s="301" t="s">
        <v>444</v>
      </c>
      <c r="Y29" s="301"/>
      <c r="Z29" s="301"/>
      <c r="AA29" s="588"/>
      <c r="AB29" s="302">
        <v>103.12232408130565</v>
      </c>
      <c r="AC29" s="302">
        <v>106.80665437823674</v>
      </c>
      <c r="AD29" s="302">
        <v>108.75569797506313</v>
      </c>
      <c r="AE29" s="302">
        <v>112.82773858184041</v>
      </c>
      <c r="AF29" s="302">
        <v>110.99456461041866</v>
      </c>
      <c r="AG29" s="302">
        <v>108.68773412741427</v>
      </c>
      <c r="AH29" s="302">
        <v>110.83979825115766</v>
      </c>
      <c r="AI29" s="302">
        <v>113.82105036039592</v>
      </c>
      <c r="AJ29" s="302">
        <v>117.54642176695252</v>
      </c>
      <c r="AK29" s="302">
        <v>122.75637164215227</v>
      </c>
      <c r="AL29" s="302">
        <v>127.64562006470732</v>
      </c>
      <c r="AM29" s="302">
        <v>129.01959830483037</v>
      </c>
      <c r="AN29" s="302">
        <v>131.64651523802272</v>
      </c>
      <c r="AO29" s="302">
        <v>133.98198558290878</v>
      </c>
      <c r="AP29" s="302">
        <v>137.89812521954894</v>
      </c>
      <c r="AQ29" s="302">
        <v>142.24805041669308</v>
      </c>
      <c r="AR29" s="302">
        <v>143.22403669030621</v>
      </c>
      <c r="AS29" s="302">
        <v>147.43857317766205</v>
      </c>
      <c r="AT29" s="302">
        <v>151.821680075524</v>
      </c>
      <c r="AU29" s="302">
        <v>156.3473687510533</v>
      </c>
      <c r="AV29" s="302">
        <v>161.13577174022939</v>
      </c>
      <c r="AW29" s="302">
        <v>164.10248133612237</v>
      </c>
      <c r="AX29" s="302">
        <v>166.60640060394664</v>
      </c>
      <c r="AY29" s="302">
        <v>170.53562311506309</v>
      </c>
      <c r="AZ29" s="302">
        <v>173.09678826727205</v>
      </c>
      <c r="BA29" s="302">
        <v>175.46828723538817</v>
      </c>
      <c r="BB29" s="302">
        <v>177.94606763050089</v>
      </c>
      <c r="BC29" s="302">
        <v>179.97593025212407</v>
      </c>
      <c r="BD29" s="302">
        <v>182.67723508456763</v>
      </c>
      <c r="BE29" s="302">
        <v>183.98625677735461</v>
      </c>
      <c r="BF29" s="302">
        <v>186.1762644216254</v>
      </c>
      <c r="BG29" s="302">
        <v>187.73869008847808</v>
      </c>
      <c r="BH29" s="302">
        <v>188.78352206613832</v>
      </c>
      <c r="BI29" s="302">
        <v>189.20385617658417</v>
      </c>
    </row>
    <row r="30" spans="1:61" ht="15" customHeight="1" x14ac:dyDescent="0.2">
      <c r="W30" s="459" t="s">
        <v>113</v>
      </c>
      <c r="X30" s="301" t="s">
        <v>429</v>
      </c>
      <c r="Y30" s="301"/>
      <c r="Z30" s="301"/>
      <c r="AA30" s="588"/>
      <c r="AB30" s="302">
        <v>59.411000000000001</v>
      </c>
      <c r="AC30" s="302">
        <v>58.838000000000008</v>
      </c>
      <c r="AD30" s="302">
        <v>59.355999999999995</v>
      </c>
      <c r="AE30" s="302">
        <v>59.477000000000004</v>
      </c>
      <c r="AF30" s="302">
        <v>59.813000000000002</v>
      </c>
      <c r="AG30" s="302">
        <v>60.058</v>
      </c>
      <c r="AH30" s="302">
        <v>60.346999999999994</v>
      </c>
      <c r="AI30" s="302">
        <v>60.435999999999993</v>
      </c>
      <c r="AJ30" s="302">
        <v>60.52000000000001</v>
      </c>
      <c r="AK30" s="302">
        <v>60.687999999999995</v>
      </c>
      <c r="AL30" s="302">
        <v>60.838000000000008</v>
      </c>
      <c r="AM30" s="302">
        <v>61.15</v>
      </c>
      <c r="AN30" s="302">
        <v>61.588999999999999</v>
      </c>
      <c r="AO30" s="302">
        <v>62.25</v>
      </c>
      <c r="AP30" s="302">
        <v>63.134999999999998</v>
      </c>
      <c r="AQ30" s="302">
        <v>64.09899999999999</v>
      </c>
      <c r="AR30" s="302">
        <v>65.135000000000005</v>
      </c>
      <c r="AS30" s="302">
        <v>66.378</v>
      </c>
      <c r="AT30" s="302">
        <v>67.616</v>
      </c>
      <c r="AU30" s="302">
        <v>69.064999999999998</v>
      </c>
      <c r="AV30" s="302">
        <v>70.420999999999992</v>
      </c>
      <c r="AW30" s="302">
        <v>71.81</v>
      </c>
      <c r="AX30" s="302">
        <v>73.466000000000008</v>
      </c>
      <c r="AY30" s="302">
        <v>75.269000000000005</v>
      </c>
      <c r="AZ30" s="302">
        <v>77.131</v>
      </c>
      <c r="BA30" s="302">
        <v>78.948000000000008</v>
      </c>
      <c r="BB30" s="302">
        <v>80.608999999999995</v>
      </c>
      <c r="BC30" s="302">
        <v>82.03</v>
      </c>
      <c r="BD30" s="302">
        <v>83.308000000000007</v>
      </c>
      <c r="BE30" s="302">
        <v>84.352000000000004</v>
      </c>
      <c r="BF30" s="302">
        <v>85.198999999999998</v>
      </c>
      <c r="BG30" s="302">
        <v>85.866</v>
      </c>
      <c r="BH30" s="302">
        <v>86.34</v>
      </c>
      <c r="BI30" s="302">
        <v>86.536000000000001</v>
      </c>
    </row>
    <row r="31" spans="1:61" ht="15" customHeight="1" x14ac:dyDescent="0.2">
      <c r="A31" s="452" t="s">
        <v>215</v>
      </c>
      <c r="L31" s="452" t="s">
        <v>71</v>
      </c>
    </row>
    <row r="33" spans="23:61" ht="15" customHeight="1" x14ac:dyDescent="0.2">
      <c r="W33" s="453" t="s">
        <v>216</v>
      </c>
    </row>
    <row r="34" spans="23:61" ht="15" customHeight="1" x14ac:dyDescent="0.2">
      <c r="W34" s="300" t="s">
        <v>104</v>
      </c>
      <c r="X34" s="300" t="s">
        <v>34</v>
      </c>
      <c r="Y34" s="650">
        <v>42005</v>
      </c>
      <c r="Z34" s="650">
        <v>42370</v>
      </c>
      <c r="AA34" s="551">
        <v>42736</v>
      </c>
      <c r="AB34" s="650">
        <v>42736</v>
      </c>
      <c r="AC34" s="650">
        <v>43101</v>
      </c>
      <c r="AD34" s="650">
        <v>43466</v>
      </c>
      <c r="AE34" s="650">
        <v>43831</v>
      </c>
      <c r="AF34" s="650">
        <v>44197</v>
      </c>
      <c r="AG34" s="650">
        <v>44562</v>
      </c>
      <c r="AH34" s="650">
        <v>44927</v>
      </c>
      <c r="AI34" s="650">
        <v>45292</v>
      </c>
      <c r="AJ34" s="650">
        <v>45658</v>
      </c>
      <c r="AK34" s="650">
        <v>46023</v>
      </c>
      <c r="AL34" s="650">
        <v>46388</v>
      </c>
      <c r="AM34" s="650">
        <v>46753</v>
      </c>
      <c r="AN34" s="650">
        <v>47119</v>
      </c>
      <c r="AO34" s="650">
        <v>47484</v>
      </c>
      <c r="AP34" s="650">
        <v>47849</v>
      </c>
      <c r="AQ34" s="650">
        <v>48214</v>
      </c>
      <c r="AR34" s="650">
        <v>48580</v>
      </c>
      <c r="AS34" s="650">
        <v>48945</v>
      </c>
      <c r="AT34" s="650">
        <v>49310</v>
      </c>
      <c r="AU34" s="650">
        <v>49675</v>
      </c>
      <c r="AV34" s="650">
        <v>50041</v>
      </c>
      <c r="AW34" s="650">
        <v>50406</v>
      </c>
      <c r="AX34" s="650">
        <v>50771</v>
      </c>
      <c r="AY34" s="650">
        <v>51136</v>
      </c>
      <c r="AZ34" s="650">
        <v>51502</v>
      </c>
      <c r="BA34" s="650">
        <v>51867</v>
      </c>
      <c r="BB34" s="650">
        <v>52232</v>
      </c>
      <c r="BC34" s="650">
        <v>52597</v>
      </c>
      <c r="BD34" s="650">
        <v>52963</v>
      </c>
      <c r="BE34" s="650">
        <v>53328</v>
      </c>
      <c r="BF34" s="650">
        <v>53693</v>
      </c>
      <c r="BG34" s="650">
        <v>54058</v>
      </c>
      <c r="BH34" s="650">
        <v>54424</v>
      </c>
      <c r="BI34" s="550">
        <v>54879</v>
      </c>
    </row>
    <row r="35" spans="23:61" ht="15" customHeight="1" x14ac:dyDescent="0.2">
      <c r="W35" s="459" t="s">
        <v>113</v>
      </c>
      <c r="X35" s="301" t="s">
        <v>442</v>
      </c>
      <c r="Y35" s="301"/>
      <c r="Z35" s="301"/>
      <c r="AA35" s="588"/>
      <c r="AB35" s="302">
        <v>74.932000000000002</v>
      </c>
      <c r="AC35" s="302">
        <v>75.923000000000002</v>
      </c>
      <c r="AD35" s="302">
        <v>73.019000000000005</v>
      </c>
      <c r="AE35" s="302">
        <v>74.242000000000004</v>
      </c>
      <c r="AF35" s="302">
        <v>74.885999999999996</v>
      </c>
      <c r="AG35" s="302">
        <v>71.078999999999994</v>
      </c>
      <c r="AH35" s="302">
        <v>70.956000000000003</v>
      </c>
      <c r="AI35" s="302">
        <v>71.994</v>
      </c>
      <c r="AJ35" s="302">
        <v>73.975999999999999</v>
      </c>
      <c r="AK35" s="302">
        <v>74.668000000000006</v>
      </c>
      <c r="AL35" s="302">
        <v>75.497</v>
      </c>
      <c r="AM35" s="302">
        <v>75.703999999999994</v>
      </c>
      <c r="AN35" s="302">
        <v>75.977000000000004</v>
      </c>
      <c r="AO35" s="302">
        <v>78.558999999999997</v>
      </c>
      <c r="AP35" s="302">
        <v>81.203999999999994</v>
      </c>
      <c r="AQ35" s="302">
        <v>82.914000000000001</v>
      </c>
      <c r="AR35" s="302">
        <v>83.316000000000003</v>
      </c>
      <c r="AS35" s="302">
        <v>82.350999999999999</v>
      </c>
      <c r="AT35" s="302">
        <v>83.337000000000003</v>
      </c>
      <c r="AU35" s="302">
        <v>83.951999999999998</v>
      </c>
      <c r="AV35" s="302">
        <v>85.165999999999997</v>
      </c>
      <c r="AW35" s="302">
        <v>85.436000000000007</v>
      </c>
      <c r="AX35" s="302">
        <v>85.76</v>
      </c>
      <c r="AY35" s="302">
        <v>85.983999999999995</v>
      </c>
      <c r="AZ35" s="302">
        <v>86.313999999999993</v>
      </c>
      <c r="BA35" s="302">
        <v>87.495999999999995</v>
      </c>
      <c r="BB35" s="302">
        <v>87.608000000000004</v>
      </c>
      <c r="BC35" s="302">
        <v>88.238</v>
      </c>
      <c r="BD35" s="302">
        <v>88.441999999999993</v>
      </c>
      <c r="BE35" s="302">
        <v>88.742000000000004</v>
      </c>
      <c r="BF35" s="302">
        <v>87.89</v>
      </c>
      <c r="BG35" s="302">
        <v>87.59</v>
      </c>
      <c r="BH35" s="302">
        <v>87.51</v>
      </c>
      <c r="BI35" s="302">
        <v>87.210999999999999</v>
      </c>
    </row>
    <row r="36" spans="23:61" ht="15" customHeight="1" x14ac:dyDescent="0.2">
      <c r="W36" s="459" t="s">
        <v>113</v>
      </c>
      <c r="X36" s="301" t="s">
        <v>443</v>
      </c>
      <c r="Y36" s="301"/>
      <c r="Z36" s="301"/>
      <c r="AA36" s="588"/>
      <c r="AB36" s="302">
        <v>23.256260585321396</v>
      </c>
      <c r="AC36" s="302">
        <v>25.657529339962377</v>
      </c>
      <c r="AD36" s="302">
        <v>27.362292690170214</v>
      </c>
      <c r="AE36" s="302">
        <v>28.425168524915414</v>
      </c>
      <c r="AF36" s="302">
        <v>29.418262755124896</v>
      </c>
      <c r="AG36" s="302">
        <v>30.025473333060862</v>
      </c>
      <c r="AH36" s="302">
        <v>30.965738889289728</v>
      </c>
      <c r="AI36" s="302">
        <v>31.913994919237528</v>
      </c>
      <c r="AJ36" s="302">
        <v>32.798104622898947</v>
      </c>
      <c r="AK36" s="302">
        <v>33.868720462678624</v>
      </c>
      <c r="AL36" s="302">
        <v>34.928119242536937</v>
      </c>
      <c r="AM36" s="302">
        <v>36.181803402610065</v>
      </c>
      <c r="AN36" s="302">
        <v>37.468108654654195</v>
      </c>
      <c r="AO36" s="302">
        <v>38.797919993701974</v>
      </c>
      <c r="AP36" s="302">
        <v>40.377576725488346</v>
      </c>
      <c r="AQ36" s="302">
        <v>42.053136954930224</v>
      </c>
      <c r="AR36" s="302">
        <v>44.085549768975895</v>
      </c>
      <c r="AS36" s="302">
        <v>46.299309144400084</v>
      </c>
      <c r="AT36" s="302">
        <v>48.446368868467232</v>
      </c>
      <c r="AU36" s="302">
        <v>50.673361795392438</v>
      </c>
      <c r="AV36" s="302">
        <v>52.367703991670659</v>
      </c>
      <c r="AW36" s="302">
        <v>53.633565008103325</v>
      </c>
      <c r="AX36" s="302">
        <v>54.659667107122075</v>
      </c>
      <c r="AY36" s="302">
        <v>55.645591285661091</v>
      </c>
      <c r="AZ36" s="302">
        <v>56.572499418484689</v>
      </c>
      <c r="BA36" s="302">
        <v>57.607011611084729</v>
      </c>
      <c r="BB36" s="302">
        <v>58.338210473180169</v>
      </c>
      <c r="BC36" s="302">
        <v>59.057976317199639</v>
      </c>
      <c r="BD36" s="302">
        <v>59.803071690050452</v>
      </c>
      <c r="BE36" s="302">
        <v>60.553895339976734</v>
      </c>
      <c r="BF36" s="302">
        <v>61.349684704847718</v>
      </c>
      <c r="BG36" s="302">
        <v>62.051511748228378</v>
      </c>
      <c r="BH36" s="302">
        <v>62.718527951029174</v>
      </c>
      <c r="BI36" s="302">
        <v>63.308093715553163</v>
      </c>
    </row>
    <row r="37" spans="23:61" ht="15" customHeight="1" x14ac:dyDescent="0.2">
      <c r="W37" s="459" t="s">
        <v>113</v>
      </c>
      <c r="X37" s="301" t="s">
        <v>450</v>
      </c>
      <c r="Y37" s="301"/>
      <c r="Z37" s="301"/>
      <c r="AA37" s="588"/>
      <c r="AB37" s="302">
        <v>4.9340634959842538</v>
      </c>
      <c r="AC37" s="302">
        <v>5.1331854423984113</v>
      </c>
      <c r="AD37" s="302">
        <v>5.2720281728760705</v>
      </c>
      <c r="AE37" s="302">
        <v>5.4232982020532878</v>
      </c>
      <c r="AF37" s="302">
        <v>5.5667172565235976</v>
      </c>
      <c r="AG37" s="302">
        <v>5.7375613351831198</v>
      </c>
      <c r="AH37" s="302">
        <v>5.8701770057398859</v>
      </c>
      <c r="AI37" s="302">
        <v>6.0121246162441455</v>
      </c>
      <c r="AJ37" s="302">
        <v>6.1789007936712013</v>
      </c>
      <c r="AK37" s="302">
        <v>6.3745790128141584</v>
      </c>
      <c r="AL37" s="302">
        <v>6.6100414948092361</v>
      </c>
      <c r="AM37" s="302">
        <v>6.8748702460077551</v>
      </c>
      <c r="AN37" s="302">
        <v>7.1567399009696953</v>
      </c>
      <c r="AO37" s="302">
        <v>7.474402820242938</v>
      </c>
      <c r="AP37" s="302">
        <v>7.8306212438748242</v>
      </c>
      <c r="AQ37" s="302">
        <v>8.2420374699395609</v>
      </c>
      <c r="AR37" s="302">
        <v>8.7086373407306255</v>
      </c>
      <c r="AS37" s="302">
        <v>9.2503796880300406</v>
      </c>
      <c r="AT37" s="302">
        <v>9.8734361468452114</v>
      </c>
      <c r="AU37" s="302">
        <v>10.603170784788206</v>
      </c>
      <c r="AV37" s="302">
        <v>11.509510367270938</v>
      </c>
      <c r="AW37" s="302">
        <v>12.493244120564</v>
      </c>
      <c r="AX37" s="302">
        <v>13.60879673099206</v>
      </c>
      <c r="AY37" s="302">
        <v>14.850712219061679</v>
      </c>
      <c r="AZ37" s="302">
        <v>16.178892868025276</v>
      </c>
      <c r="BA37" s="302">
        <v>17.569477184060393</v>
      </c>
      <c r="BB37" s="302">
        <v>18.978606169674389</v>
      </c>
      <c r="BC37" s="302">
        <v>20.369442871257625</v>
      </c>
      <c r="BD37" s="302">
        <v>21.705466316270563</v>
      </c>
      <c r="BE37" s="302">
        <v>22.976124905613499</v>
      </c>
      <c r="BF37" s="302">
        <v>24.160803581795772</v>
      </c>
      <c r="BG37" s="302">
        <v>25.259819185637411</v>
      </c>
      <c r="BH37" s="302">
        <v>26.288210172575269</v>
      </c>
      <c r="BI37" s="302">
        <v>27.111157433903891</v>
      </c>
    </row>
    <row r="38" spans="23:61" ht="15" customHeight="1" x14ac:dyDescent="0.2">
      <c r="W38" s="459" t="s">
        <v>113</v>
      </c>
      <c r="X38" s="301" t="s">
        <v>444</v>
      </c>
      <c r="Y38" s="301"/>
      <c r="Z38" s="301"/>
      <c r="AA38" s="588"/>
      <c r="AB38" s="302">
        <v>103.12232408130565</v>
      </c>
      <c r="AC38" s="302">
        <v>106.7137147823608</v>
      </c>
      <c r="AD38" s="302">
        <v>105.6533208630463</v>
      </c>
      <c r="AE38" s="302">
        <v>108.0904667269687</v>
      </c>
      <c r="AF38" s="302">
        <v>109.8709800116485</v>
      </c>
      <c r="AG38" s="302">
        <v>106.84203466824397</v>
      </c>
      <c r="AH38" s="302">
        <v>107.79191589502962</v>
      </c>
      <c r="AI38" s="302">
        <v>109.92011953548167</v>
      </c>
      <c r="AJ38" s="302">
        <v>112.95300541657015</v>
      </c>
      <c r="AK38" s="302">
        <v>114.91129947549278</v>
      </c>
      <c r="AL38" s="302">
        <v>117.03516073734617</v>
      </c>
      <c r="AM38" s="302">
        <v>118.76067364861782</v>
      </c>
      <c r="AN38" s="302">
        <v>120.6018485556239</v>
      </c>
      <c r="AO38" s="302">
        <v>124.83132281394492</v>
      </c>
      <c r="AP38" s="302">
        <v>129.41219796936315</v>
      </c>
      <c r="AQ38" s="302">
        <v>133.20917442486979</v>
      </c>
      <c r="AR38" s="302">
        <v>136.11018710970652</v>
      </c>
      <c r="AS38" s="302">
        <v>137.90068883243012</v>
      </c>
      <c r="AT38" s="302">
        <v>141.65680501531244</v>
      </c>
      <c r="AU38" s="302">
        <v>145.22853258018066</v>
      </c>
      <c r="AV38" s="302">
        <v>149.04321435894158</v>
      </c>
      <c r="AW38" s="302">
        <v>151.56280912866731</v>
      </c>
      <c r="AX38" s="302">
        <v>154.02846383811413</v>
      </c>
      <c r="AY38" s="302">
        <v>156.48030350472277</v>
      </c>
      <c r="AZ38" s="302">
        <v>159.06539228650996</v>
      </c>
      <c r="BA38" s="302">
        <v>162.67248879514511</v>
      </c>
      <c r="BB38" s="302">
        <v>164.92481664285455</v>
      </c>
      <c r="BC38" s="302">
        <v>167.66541918845726</v>
      </c>
      <c r="BD38" s="302">
        <v>169.95053800632101</v>
      </c>
      <c r="BE38" s="302">
        <v>172.27202024559023</v>
      </c>
      <c r="BF38" s="302">
        <v>173.40048828664348</v>
      </c>
      <c r="BG38" s="302">
        <v>174.90133093386578</v>
      </c>
      <c r="BH38" s="302">
        <v>176.51673812360445</v>
      </c>
      <c r="BI38" s="302">
        <v>177.63025114945705</v>
      </c>
    </row>
    <row r="39" spans="23:61" ht="15" customHeight="1" x14ac:dyDescent="0.2">
      <c r="W39" s="459" t="s">
        <v>113</v>
      </c>
      <c r="X39" s="301" t="s">
        <v>429</v>
      </c>
      <c r="Y39" s="301"/>
      <c r="Z39" s="301"/>
      <c r="AA39" s="588"/>
      <c r="AB39" s="302">
        <v>59.411000000000001</v>
      </c>
      <c r="AC39" s="302">
        <v>59.204999999999998</v>
      </c>
      <c r="AD39" s="302">
        <v>59.760000000000005</v>
      </c>
      <c r="AE39" s="302">
        <v>59.894999999999996</v>
      </c>
      <c r="AF39" s="302">
        <v>60.233999999999995</v>
      </c>
      <c r="AG39" s="302">
        <v>60.49799999999999</v>
      </c>
      <c r="AH39" s="302">
        <v>60.796999999999997</v>
      </c>
      <c r="AI39" s="302">
        <v>60.897999999999996</v>
      </c>
      <c r="AJ39" s="302">
        <v>61.067999999999998</v>
      </c>
      <c r="AK39" s="302">
        <v>61.376000000000005</v>
      </c>
      <c r="AL39" s="302">
        <v>61.743000000000009</v>
      </c>
      <c r="AM39" s="302">
        <v>62.284000000000006</v>
      </c>
      <c r="AN39" s="302">
        <v>62.899000000000001</v>
      </c>
      <c r="AO39" s="302">
        <v>63.698000000000008</v>
      </c>
      <c r="AP39" s="302">
        <v>64.661000000000001</v>
      </c>
      <c r="AQ39" s="302">
        <v>65.602999999999994</v>
      </c>
      <c r="AR39" s="302">
        <v>66.575000000000003</v>
      </c>
      <c r="AS39" s="302">
        <v>67.686999999999998</v>
      </c>
      <c r="AT39" s="302">
        <v>68.873999999999995</v>
      </c>
      <c r="AU39" s="302">
        <v>70.201999999999998</v>
      </c>
      <c r="AV39" s="302">
        <v>71.415999999999997</v>
      </c>
      <c r="AW39" s="302">
        <v>72.617999999999995</v>
      </c>
      <c r="AX39" s="302">
        <v>74.069999999999993</v>
      </c>
      <c r="AY39" s="302">
        <v>75.700999999999993</v>
      </c>
      <c r="AZ39" s="302">
        <v>77.41</v>
      </c>
      <c r="BA39" s="302">
        <v>79.141999999999996</v>
      </c>
      <c r="BB39" s="302">
        <v>80.740000000000009</v>
      </c>
      <c r="BC39" s="302">
        <v>82.123999999999995</v>
      </c>
      <c r="BD39" s="302">
        <v>83.358000000000004</v>
      </c>
      <c r="BE39" s="302">
        <v>84.369</v>
      </c>
      <c r="BF39" s="302">
        <v>85.200999999999993</v>
      </c>
      <c r="BG39" s="302">
        <v>85.875</v>
      </c>
      <c r="BH39" s="302">
        <v>86.38</v>
      </c>
      <c r="BI39" s="302">
        <v>86.688000000000002</v>
      </c>
    </row>
    <row r="41" spans="23:61" ht="15" customHeight="1" x14ac:dyDescent="0.2">
      <c r="W41" s="617" t="s">
        <v>720</v>
      </c>
    </row>
  </sheetData>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78F1E"/>
  </sheetPr>
  <dimension ref="A1:AX26"/>
  <sheetViews>
    <sheetView zoomScale="85" zoomScaleNormal="85" workbookViewId="0"/>
  </sheetViews>
  <sheetFormatPr defaultColWidth="9" defaultRowHeight="15" customHeight="1" x14ac:dyDescent="0.2"/>
  <cols>
    <col min="1" max="1" width="9" style="451" customWidth="1"/>
    <col min="2" max="12" width="9" style="451"/>
    <col min="13" max="13" width="26.25" style="451" customWidth="1"/>
    <col min="14" max="16" width="9" style="451"/>
    <col min="17" max="17" width="0" style="451" hidden="1" customWidth="1"/>
    <col min="18" max="16384" width="9" style="451"/>
  </cols>
  <sheetData>
    <row r="1" spans="1:50" ht="25.5" customHeight="1" x14ac:dyDescent="0.25">
      <c r="A1" s="651" t="s">
        <v>599</v>
      </c>
    </row>
    <row r="6" spans="1:50" ht="15" customHeight="1" x14ac:dyDescent="0.2">
      <c r="M6" s="437" t="s">
        <v>736</v>
      </c>
      <c r="N6" s="652"/>
      <c r="O6" s="437"/>
      <c r="P6" s="437"/>
      <c r="Q6" s="437"/>
      <c r="R6" s="437"/>
      <c r="S6" s="437"/>
      <c r="T6" s="437"/>
      <c r="U6" s="437"/>
      <c r="V6" s="437"/>
      <c r="W6" s="437"/>
      <c r="X6" s="437"/>
      <c r="Y6" s="437"/>
      <c r="Z6" s="437"/>
      <c r="AA6" s="437"/>
      <c r="AB6" s="437"/>
      <c r="AC6" s="437"/>
      <c r="AD6" s="437"/>
      <c r="AE6" s="437"/>
      <c r="AF6" s="437"/>
      <c r="AG6" s="437"/>
      <c r="AH6" s="437"/>
      <c r="AI6" s="437"/>
      <c r="AJ6" s="437"/>
      <c r="AK6" s="437"/>
      <c r="AL6" s="437"/>
      <c r="AM6" s="437"/>
      <c r="AN6" s="437"/>
      <c r="AO6" s="437"/>
      <c r="AP6" s="437"/>
      <c r="AQ6" s="437"/>
      <c r="AR6" s="437"/>
      <c r="AS6" s="437"/>
      <c r="AT6" s="437"/>
      <c r="AU6" s="437"/>
      <c r="AV6" s="437"/>
      <c r="AW6" s="437"/>
      <c r="AX6" s="652"/>
    </row>
    <row r="7" spans="1:50" ht="15" customHeight="1" x14ac:dyDescent="0.2">
      <c r="M7" s="424" t="s">
        <v>34</v>
      </c>
      <c r="N7" s="550">
        <v>42005</v>
      </c>
      <c r="O7" s="550">
        <v>42370</v>
      </c>
      <c r="P7" s="550">
        <v>42736</v>
      </c>
      <c r="Q7" s="551">
        <v>43101</v>
      </c>
      <c r="R7" s="550">
        <v>43101</v>
      </c>
      <c r="S7" s="550">
        <v>43466</v>
      </c>
      <c r="T7" s="550">
        <v>43831</v>
      </c>
      <c r="U7" s="550">
        <v>44197</v>
      </c>
      <c r="V7" s="550">
        <v>44562</v>
      </c>
      <c r="W7" s="550">
        <v>44927</v>
      </c>
      <c r="X7" s="550">
        <v>45292</v>
      </c>
      <c r="Y7" s="550">
        <v>45658</v>
      </c>
      <c r="Z7" s="550">
        <v>46023</v>
      </c>
      <c r="AA7" s="550">
        <v>46388</v>
      </c>
      <c r="AB7" s="550">
        <v>46753</v>
      </c>
      <c r="AC7" s="550">
        <v>47119</v>
      </c>
      <c r="AD7" s="550">
        <v>47484</v>
      </c>
      <c r="AE7" s="550">
        <v>47849</v>
      </c>
      <c r="AF7" s="550">
        <v>48214</v>
      </c>
      <c r="AG7" s="550">
        <v>48580</v>
      </c>
      <c r="AH7" s="550">
        <v>48945</v>
      </c>
      <c r="AI7" s="550">
        <v>49310</v>
      </c>
      <c r="AJ7" s="550">
        <v>49675</v>
      </c>
      <c r="AK7" s="550">
        <v>50041</v>
      </c>
      <c r="AL7" s="550">
        <v>50406</v>
      </c>
      <c r="AM7" s="550">
        <v>50771</v>
      </c>
      <c r="AN7" s="550">
        <v>51136</v>
      </c>
      <c r="AO7" s="550">
        <v>51502</v>
      </c>
      <c r="AP7" s="550">
        <v>51867</v>
      </c>
      <c r="AQ7" s="550">
        <v>52232</v>
      </c>
      <c r="AR7" s="550">
        <v>52597</v>
      </c>
      <c r="AS7" s="550">
        <v>52963</v>
      </c>
      <c r="AT7" s="550">
        <v>53328</v>
      </c>
      <c r="AU7" s="550">
        <v>53693</v>
      </c>
      <c r="AV7" s="550">
        <v>54058</v>
      </c>
      <c r="AW7" s="550">
        <v>54424</v>
      </c>
      <c r="AX7" s="550">
        <v>54789</v>
      </c>
    </row>
    <row r="8" spans="1:50" ht="15" customHeight="1" x14ac:dyDescent="0.2">
      <c r="M8" s="424" t="s">
        <v>136</v>
      </c>
      <c r="N8" s="425">
        <v>0</v>
      </c>
      <c r="O8" s="425">
        <v>0</v>
      </c>
      <c r="P8" s="425">
        <v>0</v>
      </c>
      <c r="Q8" s="552">
        <v>0</v>
      </c>
      <c r="R8" s="426">
        <v>50.696719999999999</v>
      </c>
      <c r="S8" s="653">
        <v>51.473059999999997</v>
      </c>
      <c r="T8" s="653">
        <v>50.393970000000003</v>
      </c>
      <c r="U8" s="653">
        <v>47.104799999999997</v>
      </c>
      <c r="V8" s="653">
        <v>42.036000000000001</v>
      </c>
      <c r="W8" s="653">
        <v>39.73762</v>
      </c>
      <c r="X8" s="653">
        <v>41.399760000000001</v>
      </c>
      <c r="Y8" s="653">
        <v>37.948239999999998</v>
      </c>
      <c r="Z8" s="653">
        <v>36.535429999999998</v>
      </c>
      <c r="AA8" s="653">
        <v>37.42107</v>
      </c>
      <c r="AB8" s="653">
        <v>38.31362</v>
      </c>
      <c r="AC8" s="653">
        <v>37.039540000000002</v>
      </c>
      <c r="AD8" s="653">
        <v>44.116909999999997</v>
      </c>
      <c r="AE8" s="653">
        <v>44.22372</v>
      </c>
      <c r="AF8" s="653">
        <v>41.8386</v>
      </c>
      <c r="AG8" s="653">
        <v>35.366379999999999</v>
      </c>
      <c r="AH8" s="653">
        <v>35.318080000000002</v>
      </c>
      <c r="AI8" s="653">
        <v>30.877690000000001</v>
      </c>
      <c r="AJ8" s="653">
        <v>29.24484</v>
      </c>
      <c r="AK8" s="653">
        <v>27.126390000000001</v>
      </c>
      <c r="AL8" s="653">
        <v>28.208570000000002</v>
      </c>
      <c r="AM8" s="653">
        <v>27.256989999999998</v>
      </c>
      <c r="AN8" s="653">
        <v>25.517469999999999</v>
      </c>
      <c r="AO8" s="653">
        <v>26.837569999999999</v>
      </c>
      <c r="AP8" s="653">
        <v>26.831160000000001</v>
      </c>
      <c r="AQ8" s="653">
        <v>27.835909999999998</v>
      </c>
      <c r="AR8" s="653">
        <v>27.701319999999999</v>
      </c>
      <c r="AS8" s="653">
        <v>28.067530000000001</v>
      </c>
      <c r="AT8" s="653">
        <v>28.505929999999999</v>
      </c>
      <c r="AU8" s="653">
        <v>27.9879</v>
      </c>
      <c r="AV8" s="653">
        <v>28.580220000000001</v>
      </c>
      <c r="AW8" s="653">
        <v>28.7346</v>
      </c>
      <c r="AX8" s="653">
        <v>29.217610000000001</v>
      </c>
    </row>
    <row r="9" spans="1:50" ht="15" customHeight="1" x14ac:dyDescent="0.2">
      <c r="M9" s="424" t="s">
        <v>601</v>
      </c>
      <c r="N9" s="425">
        <v>0</v>
      </c>
      <c r="O9" s="425">
        <v>0</v>
      </c>
      <c r="P9" s="425">
        <v>0</v>
      </c>
      <c r="Q9" s="552">
        <v>0</v>
      </c>
      <c r="R9" s="426">
        <v>251.36298061683482</v>
      </c>
      <c r="S9" s="426">
        <v>248.39770652201457</v>
      </c>
      <c r="T9" s="426">
        <v>245.43243242719433</v>
      </c>
      <c r="U9" s="426">
        <v>242.46715833237408</v>
      </c>
      <c r="V9" s="426">
        <v>239.50188423755384</v>
      </c>
      <c r="W9" s="426">
        <v>236.53661014273359</v>
      </c>
      <c r="X9" s="426">
        <v>233.57133604791335</v>
      </c>
      <c r="Y9" s="653">
        <v>230.6060619530931</v>
      </c>
      <c r="Z9" s="653">
        <v>227.64078785827286</v>
      </c>
      <c r="AA9" s="653">
        <v>224.67551376345261</v>
      </c>
      <c r="AB9" s="653">
        <v>224.6755137634527</v>
      </c>
      <c r="AC9" s="653">
        <v>218.83953284269762</v>
      </c>
      <c r="AD9" s="653">
        <v>213.00355192194257</v>
      </c>
      <c r="AE9" s="653">
        <v>213.90923486644274</v>
      </c>
      <c r="AF9" s="653">
        <v>214.81491781094292</v>
      </c>
      <c r="AG9" s="653">
        <v>215.72060075544309</v>
      </c>
      <c r="AH9" s="653">
        <v>216.62628369994326</v>
      </c>
      <c r="AI9" s="653">
        <v>217.53196664444349</v>
      </c>
      <c r="AJ9" s="653">
        <v>216.52169075872408</v>
      </c>
      <c r="AK9" s="653">
        <v>215.51141487300467</v>
      </c>
      <c r="AL9" s="653">
        <v>214.50113898728526</v>
      </c>
      <c r="AM9" s="653">
        <v>213.49086310156585</v>
      </c>
      <c r="AN9" s="653">
        <v>212.48058721584641</v>
      </c>
      <c r="AO9" s="653">
        <v>212.79936338240472</v>
      </c>
      <c r="AP9" s="653">
        <v>213.11813954896303</v>
      </c>
      <c r="AQ9" s="653">
        <v>213.43691571552134</v>
      </c>
      <c r="AR9" s="653">
        <v>213.75569188207965</v>
      </c>
      <c r="AS9" s="653">
        <v>214.07446804863801</v>
      </c>
      <c r="AT9" s="653">
        <v>212.91551531896886</v>
      </c>
      <c r="AU9" s="653">
        <v>211.7565625892997</v>
      </c>
      <c r="AV9" s="653">
        <v>210.59760985963055</v>
      </c>
      <c r="AW9" s="653">
        <v>209.4386571299614</v>
      </c>
      <c r="AX9" s="653">
        <v>208.27970440029225</v>
      </c>
    </row>
    <row r="10" spans="1:50" ht="15" customHeight="1" x14ac:dyDescent="0.2">
      <c r="M10" s="424" t="s">
        <v>602</v>
      </c>
      <c r="N10" s="425">
        <v>0</v>
      </c>
      <c r="O10" s="425">
        <v>0</v>
      </c>
      <c r="P10" s="425">
        <v>0</v>
      </c>
      <c r="Q10" s="552">
        <v>0</v>
      </c>
      <c r="R10" s="426">
        <v>87.47568634887655</v>
      </c>
      <c r="S10" s="426">
        <v>87.395001583376754</v>
      </c>
      <c r="T10" s="426">
        <v>87.314316817876957</v>
      </c>
      <c r="U10" s="426">
        <v>87.23363205237716</v>
      </c>
      <c r="V10" s="426">
        <v>87.152947286877364</v>
      </c>
      <c r="W10" s="426">
        <v>87.072262521377567</v>
      </c>
      <c r="X10" s="426">
        <v>86.991577755877771</v>
      </c>
      <c r="Y10" s="653">
        <v>86.910892990377974</v>
      </c>
      <c r="Z10" s="653">
        <v>86.830208224878177</v>
      </c>
      <c r="AA10" s="653">
        <v>86.749523459378381</v>
      </c>
      <c r="AB10" s="653">
        <v>86.749523459378409</v>
      </c>
      <c r="AC10" s="653">
        <v>85.066712724381631</v>
      </c>
      <c r="AD10" s="653">
        <v>83.383901989384825</v>
      </c>
      <c r="AE10" s="653">
        <v>81.20608977160316</v>
      </c>
      <c r="AF10" s="653">
        <v>79.028277553821496</v>
      </c>
      <c r="AG10" s="653">
        <v>76.850465336039832</v>
      </c>
      <c r="AH10" s="653">
        <v>74.672653118258168</v>
      </c>
      <c r="AI10" s="653">
        <v>72.49484090047649</v>
      </c>
      <c r="AJ10" s="653">
        <v>68.98282270909489</v>
      </c>
      <c r="AK10" s="653">
        <v>65.47080451771329</v>
      </c>
      <c r="AL10" s="653">
        <v>61.958786326331683</v>
      </c>
      <c r="AM10" s="653">
        <v>58.446768134950077</v>
      </c>
      <c r="AN10" s="653">
        <v>54.934749943568463</v>
      </c>
      <c r="AO10" s="653">
        <v>51.611880412548395</v>
      </c>
      <c r="AP10" s="653">
        <v>48.289010881528327</v>
      </c>
      <c r="AQ10" s="653">
        <v>44.966141350508259</v>
      </c>
      <c r="AR10" s="653">
        <v>41.643271819488191</v>
      </c>
      <c r="AS10" s="653">
        <v>38.320402288468124</v>
      </c>
      <c r="AT10" s="653">
        <v>36.475739590181895</v>
      </c>
      <c r="AU10" s="653">
        <v>34.631076891895667</v>
      </c>
      <c r="AV10" s="653">
        <v>32.786414193609438</v>
      </c>
      <c r="AW10" s="653">
        <v>30.941751495323206</v>
      </c>
      <c r="AX10" s="653">
        <v>29.097088797036971</v>
      </c>
    </row>
    <row r="11" spans="1:50" ht="15" customHeight="1" x14ac:dyDescent="0.2">
      <c r="M11" s="424" t="s">
        <v>603</v>
      </c>
      <c r="N11" s="425">
        <v>0</v>
      </c>
      <c r="O11" s="425">
        <v>0</v>
      </c>
      <c r="P11" s="425">
        <v>0</v>
      </c>
      <c r="Q11" s="552">
        <v>0</v>
      </c>
      <c r="R11" s="426">
        <v>79.957093034289102</v>
      </c>
      <c r="S11" s="426">
        <v>83.329338386155456</v>
      </c>
      <c r="T11" s="426">
        <v>86.701583738021839</v>
      </c>
      <c r="U11" s="426">
        <v>90.073829089888193</v>
      </c>
      <c r="V11" s="426">
        <v>93.446074441754575</v>
      </c>
      <c r="W11" s="426">
        <v>96.81831979362093</v>
      </c>
      <c r="X11" s="426">
        <v>100.19056514548731</v>
      </c>
      <c r="Y11" s="653">
        <v>103.56281049735367</v>
      </c>
      <c r="Z11" s="653">
        <v>106.93505584922005</v>
      </c>
      <c r="AA11" s="653">
        <v>110.3073012010864</v>
      </c>
      <c r="AB11" s="653">
        <v>110.3073012010864</v>
      </c>
      <c r="AC11" s="653">
        <v>110.79336772724263</v>
      </c>
      <c r="AD11" s="653">
        <v>111.27943425339886</v>
      </c>
      <c r="AE11" s="653">
        <v>112.02517383168251</v>
      </c>
      <c r="AF11" s="653">
        <v>112.77091340996617</v>
      </c>
      <c r="AG11" s="653">
        <v>113.51665298824983</v>
      </c>
      <c r="AH11" s="653">
        <v>114.26239256653348</v>
      </c>
      <c r="AI11" s="653">
        <v>115.00813214481715</v>
      </c>
      <c r="AJ11" s="653">
        <v>115.77269207397713</v>
      </c>
      <c r="AK11" s="653">
        <v>116.5372520031371</v>
      </c>
      <c r="AL11" s="653">
        <v>117.30181193229708</v>
      </c>
      <c r="AM11" s="653">
        <v>118.06637186145707</v>
      </c>
      <c r="AN11" s="653">
        <v>118.83093179061703</v>
      </c>
      <c r="AO11" s="653">
        <v>119.15335027195886</v>
      </c>
      <c r="AP11" s="653">
        <v>119.47576875330068</v>
      </c>
      <c r="AQ11" s="653">
        <v>119.7981872346425</v>
      </c>
      <c r="AR11" s="653">
        <v>120.12060571598431</v>
      </c>
      <c r="AS11" s="653">
        <v>120.44302419732611</v>
      </c>
      <c r="AT11" s="653">
        <v>120.5684562714748</v>
      </c>
      <c r="AU11" s="653">
        <v>120.69388834562349</v>
      </c>
      <c r="AV11" s="653">
        <v>120.81932041977217</v>
      </c>
      <c r="AW11" s="653">
        <v>120.94475249392084</v>
      </c>
      <c r="AX11" s="653">
        <v>121.07018456806956</v>
      </c>
    </row>
    <row r="13" spans="1:50" ht="15" customHeight="1" x14ac:dyDescent="0.2">
      <c r="M13" s="437" t="s">
        <v>737</v>
      </c>
      <c r="N13" s="652"/>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7"/>
      <c r="AT13" s="437"/>
      <c r="AU13" s="437"/>
      <c r="AV13" s="437"/>
      <c r="AW13" s="437"/>
      <c r="AX13" s="652"/>
    </row>
    <row r="14" spans="1:50" ht="15" customHeight="1" x14ac:dyDescent="0.2">
      <c r="M14" s="424" t="s">
        <v>34</v>
      </c>
      <c r="N14" s="550">
        <v>42005</v>
      </c>
      <c r="O14" s="550">
        <v>42370</v>
      </c>
      <c r="P14" s="550">
        <v>42736</v>
      </c>
      <c r="Q14" s="551">
        <v>43101</v>
      </c>
      <c r="R14" s="550">
        <v>43101</v>
      </c>
      <c r="S14" s="550">
        <v>43466</v>
      </c>
      <c r="T14" s="550">
        <v>43831</v>
      </c>
      <c r="U14" s="550">
        <v>44197</v>
      </c>
      <c r="V14" s="550">
        <v>44562</v>
      </c>
      <c r="W14" s="550">
        <v>44927</v>
      </c>
      <c r="X14" s="550">
        <v>45292</v>
      </c>
      <c r="Y14" s="550">
        <v>45658</v>
      </c>
      <c r="Z14" s="550">
        <v>46023</v>
      </c>
      <c r="AA14" s="550">
        <v>46388</v>
      </c>
      <c r="AB14" s="550">
        <v>46753</v>
      </c>
      <c r="AC14" s="550">
        <v>47119</v>
      </c>
      <c r="AD14" s="550">
        <v>47484</v>
      </c>
      <c r="AE14" s="550">
        <v>47849</v>
      </c>
      <c r="AF14" s="550">
        <v>48214</v>
      </c>
      <c r="AG14" s="550">
        <v>48580</v>
      </c>
      <c r="AH14" s="550">
        <v>48945</v>
      </c>
      <c r="AI14" s="550">
        <v>49310</v>
      </c>
      <c r="AJ14" s="550">
        <v>49675</v>
      </c>
      <c r="AK14" s="550">
        <v>50041</v>
      </c>
      <c r="AL14" s="550">
        <v>50406</v>
      </c>
      <c r="AM14" s="550">
        <v>50771</v>
      </c>
      <c r="AN14" s="550">
        <v>51136</v>
      </c>
      <c r="AO14" s="550">
        <v>51502</v>
      </c>
      <c r="AP14" s="550">
        <v>51867</v>
      </c>
      <c r="AQ14" s="550">
        <v>52232</v>
      </c>
      <c r="AR14" s="550">
        <v>52597</v>
      </c>
      <c r="AS14" s="550">
        <v>52963</v>
      </c>
      <c r="AT14" s="550">
        <v>53328</v>
      </c>
      <c r="AU14" s="550">
        <v>53693</v>
      </c>
      <c r="AV14" s="550">
        <v>54058</v>
      </c>
      <c r="AW14" s="550">
        <v>54424</v>
      </c>
      <c r="AX14" s="550">
        <v>54789</v>
      </c>
    </row>
    <row r="15" spans="1:50" ht="15" customHeight="1" x14ac:dyDescent="0.2">
      <c r="M15" s="424" t="s">
        <v>136</v>
      </c>
      <c r="N15" s="425"/>
      <c r="O15" s="425"/>
      <c r="P15" s="425"/>
      <c r="Q15" s="552"/>
      <c r="R15" s="426">
        <v>50.708660000000002</v>
      </c>
      <c r="S15" s="653">
        <v>47.154089999999997</v>
      </c>
      <c r="T15" s="653">
        <v>43.791939999999997</v>
      </c>
      <c r="U15" s="653">
        <v>40.613010000000003</v>
      </c>
      <c r="V15" s="653">
        <v>35.898420000000002</v>
      </c>
      <c r="W15" s="653">
        <v>37.884160000000001</v>
      </c>
      <c r="X15" s="653">
        <v>35.624389999999998</v>
      </c>
      <c r="Y15" s="653">
        <v>33.914700000000003</v>
      </c>
      <c r="Z15" s="653">
        <v>31.808959999999999</v>
      </c>
      <c r="AA15" s="653">
        <v>31.340920000000001</v>
      </c>
      <c r="AB15" s="653">
        <v>31.876080000000002</v>
      </c>
      <c r="AC15" s="653">
        <v>31.840620000000001</v>
      </c>
      <c r="AD15" s="653">
        <v>34.405410000000003</v>
      </c>
      <c r="AE15" s="653">
        <v>31.77477</v>
      </c>
      <c r="AF15" s="653">
        <v>26.964839999999999</v>
      </c>
      <c r="AG15" s="653">
        <v>24.576519999999999</v>
      </c>
      <c r="AH15" s="653">
        <v>23.022929999999999</v>
      </c>
      <c r="AI15" s="653">
        <v>21.38119</v>
      </c>
      <c r="AJ15" s="653">
        <v>20.924109999999999</v>
      </c>
      <c r="AK15" s="653">
        <v>20.118359999999999</v>
      </c>
      <c r="AL15" s="653">
        <v>18.944649999999999</v>
      </c>
      <c r="AM15" s="653">
        <v>18.552900000000001</v>
      </c>
      <c r="AN15" s="653">
        <v>18.322839999999999</v>
      </c>
      <c r="AO15" s="653">
        <v>19.258500000000002</v>
      </c>
      <c r="AP15" s="653">
        <v>19.134250000000002</v>
      </c>
      <c r="AQ15" s="653">
        <v>19.90071</v>
      </c>
      <c r="AR15" s="653">
        <v>20.37201</v>
      </c>
      <c r="AS15" s="653">
        <v>21.388470000000002</v>
      </c>
      <c r="AT15" s="653">
        <v>22.17803</v>
      </c>
      <c r="AU15" s="653">
        <v>22.321449999999999</v>
      </c>
      <c r="AV15" s="653">
        <v>22.255210000000002</v>
      </c>
      <c r="AW15" s="653">
        <v>22.632670000000001</v>
      </c>
      <c r="AX15" s="653">
        <v>22.20534</v>
      </c>
    </row>
    <row r="16" spans="1:50" ht="15" customHeight="1" x14ac:dyDescent="0.2">
      <c r="M16" s="424" t="s">
        <v>601</v>
      </c>
      <c r="N16" s="425"/>
      <c r="O16" s="425"/>
      <c r="P16" s="425"/>
      <c r="Q16" s="552"/>
      <c r="R16" s="426">
        <v>251.36298061683482</v>
      </c>
      <c r="S16" s="426">
        <v>248.8169910888484</v>
      </c>
      <c r="T16" s="426">
        <v>246.27100156086198</v>
      </c>
      <c r="U16" s="426">
        <v>243.72501203287555</v>
      </c>
      <c r="V16" s="426">
        <v>241.17902250488913</v>
      </c>
      <c r="W16" s="426">
        <v>238.63303297690271</v>
      </c>
      <c r="X16" s="426">
        <v>236.08704344891629</v>
      </c>
      <c r="Y16" s="653">
        <v>233.54105392092987</v>
      </c>
      <c r="Z16" s="653">
        <v>230.99506439294345</v>
      </c>
      <c r="AA16" s="653">
        <v>228.44907486495703</v>
      </c>
      <c r="AB16" s="653">
        <v>228.44907486495708</v>
      </c>
      <c r="AC16" s="653">
        <v>222.42104661353716</v>
      </c>
      <c r="AD16" s="653">
        <v>216.39301836211729</v>
      </c>
      <c r="AE16" s="653">
        <v>217.1666208294412</v>
      </c>
      <c r="AF16" s="653">
        <v>217.94022329676511</v>
      </c>
      <c r="AG16" s="653">
        <v>218.71382576408902</v>
      </c>
      <c r="AH16" s="653">
        <v>219.48742823141293</v>
      </c>
      <c r="AI16" s="653">
        <v>220.26103069873687</v>
      </c>
      <c r="AJ16" s="653">
        <v>219.18304476912948</v>
      </c>
      <c r="AK16" s="653">
        <v>218.10505883952209</v>
      </c>
      <c r="AL16" s="653">
        <v>217.02707290991469</v>
      </c>
      <c r="AM16" s="653">
        <v>215.9490869803073</v>
      </c>
      <c r="AN16" s="653">
        <v>214.87110105069985</v>
      </c>
      <c r="AO16" s="653">
        <v>215.17153910928849</v>
      </c>
      <c r="AP16" s="653">
        <v>215.47197716787713</v>
      </c>
      <c r="AQ16" s="653">
        <v>215.77241522646577</v>
      </c>
      <c r="AR16" s="653">
        <v>216.07285328505441</v>
      </c>
      <c r="AS16" s="653">
        <v>216.37329134364305</v>
      </c>
      <c r="AT16" s="653">
        <v>215.21198585557369</v>
      </c>
      <c r="AU16" s="653">
        <v>214.05068036750433</v>
      </c>
      <c r="AV16" s="653">
        <v>212.88937487943497</v>
      </c>
      <c r="AW16" s="653">
        <v>211.72806939136561</v>
      </c>
      <c r="AX16" s="653">
        <v>210.56676390329628</v>
      </c>
    </row>
    <row r="17" spans="13:50" ht="15" customHeight="1" x14ac:dyDescent="0.2">
      <c r="M17" s="424" t="s">
        <v>602</v>
      </c>
      <c r="N17" s="425"/>
      <c r="O17" s="425"/>
      <c r="P17" s="425"/>
      <c r="Q17" s="552"/>
      <c r="R17" s="426">
        <v>87.47568634887655</v>
      </c>
      <c r="S17" s="426">
        <v>87.369667726789018</v>
      </c>
      <c r="T17" s="426">
        <v>87.263649104701486</v>
      </c>
      <c r="U17" s="426">
        <v>87.157630482613953</v>
      </c>
      <c r="V17" s="426">
        <v>87.051611860526421</v>
      </c>
      <c r="W17" s="426">
        <v>86.945593238438889</v>
      </c>
      <c r="X17" s="426">
        <v>86.839574616351356</v>
      </c>
      <c r="Y17" s="653">
        <v>86.733555994263824</v>
      </c>
      <c r="Z17" s="653">
        <v>86.627537372176292</v>
      </c>
      <c r="AA17" s="653">
        <v>86.521518750088759</v>
      </c>
      <c r="AB17" s="653">
        <v>86.521518750088759</v>
      </c>
      <c r="AC17" s="653">
        <v>84.736985078308265</v>
      </c>
      <c r="AD17" s="653">
        <v>82.952451406527771</v>
      </c>
      <c r="AE17" s="653">
        <v>80.808353983258243</v>
      </c>
      <c r="AF17" s="653">
        <v>78.664256559988715</v>
      </c>
      <c r="AG17" s="653">
        <v>76.520159136719187</v>
      </c>
      <c r="AH17" s="653">
        <v>74.376061713449658</v>
      </c>
      <c r="AI17" s="653">
        <v>72.231964290180144</v>
      </c>
      <c r="AJ17" s="653">
        <v>68.683255250694359</v>
      </c>
      <c r="AK17" s="653">
        <v>65.134546211208573</v>
      </c>
      <c r="AL17" s="653">
        <v>61.585837171722794</v>
      </c>
      <c r="AM17" s="653">
        <v>58.037128132237015</v>
      </c>
      <c r="AN17" s="653">
        <v>54.488419092751244</v>
      </c>
      <c r="AO17" s="653">
        <v>51.176299560197194</v>
      </c>
      <c r="AP17" s="653">
        <v>47.864180027643144</v>
      </c>
      <c r="AQ17" s="653">
        <v>44.552060495089094</v>
      </c>
      <c r="AR17" s="653">
        <v>41.239940962535044</v>
      </c>
      <c r="AS17" s="653">
        <v>37.927821429980995</v>
      </c>
      <c r="AT17" s="653">
        <v>36.13250262298363</v>
      </c>
      <c r="AU17" s="653">
        <v>34.337183815986265</v>
      </c>
      <c r="AV17" s="653">
        <v>32.5418650089889</v>
      </c>
      <c r="AW17" s="653">
        <v>30.746546201991539</v>
      </c>
      <c r="AX17" s="653">
        <v>28.951227394994181</v>
      </c>
    </row>
    <row r="18" spans="13:50" ht="15" customHeight="1" x14ac:dyDescent="0.2">
      <c r="M18" s="424" t="s">
        <v>603</v>
      </c>
      <c r="N18" s="425"/>
      <c r="O18" s="425"/>
      <c r="P18" s="425"/>
      <c r="Q18" s="552"/>
      <c r="R18" s="426">
        <v>79.957093034289102</v>
      </c>
      <c r="S18" s="426">
        <v>83.470934674109188</v>
      </c>
      <c r="T18" s="426">
        <v>86.984776313929274</v>
      </c>
      <c r="U18" s="426">
        <v>90.498617953749374</v>
      </c>
      <c r="V18" s="426">
        <v>94.012459593569474</v>
      </c>
      <c r="W18" s="426">
        <v>97.52630123338956</v>
      </c>
      <c r="X18" s="426">
        <v>101.04014287320965</v>
      </c>
      <c r="Y18" s="653">
        <v>104.55398451302975</v>
      </c>
      <c r="Z18" s="653">
        <v>108.06782615284985</v>
      </c>
      <c r="AA18" s="653">
        <v>111.58166779266993</v>
      </c>
      <c r="AB18" s="653">
        <v>111.58166779266993</v>
      </c>
      <c r="AC18" s="653">
        <v>112.06942284630875</v>
      </c>
      <c r="AD18" s="653">
        <v>112.55717789994756</v>
      </c>
      <c r="AE18" s="653">
        <v>113.05473408160094</v>
      </c>
      <c r="AF18" s="653">
        <v>113.55229026325432</v>
      </c>
      <c r="AG18" s="653">
        <v>114.0498464449077</v>
      </c>
      <c r="AH18" s="653">
        <v>114.54740262656108</v>
      </c>
      <c r="AI18" s="653">
        <v>115.04495880821446</v>
      </c>
      <c r="AJ18" s="653">
        <v>115.8097128124287</v>
      </c>
      <c r="AK18" s="653">
        <v>116.57446681664294</v>
      </c>
      <c r="AL18" s="653">
        <v>117.33922082085718</v>
      </c>
      <c r="AM18" s="653">
        <v>118.10397482507142</v>
      </c>
      <c r="AN18" s="653">
        <v>118.86872882928566</v>
      </c>
      <c r="AO18" s="653">
        <v>119.00709814735268</v>
      </c>
      <c r="AP18" s="653">
        <v>119.14546746541967</v>
      </c>
      <c r="AQ18" s="653">
        <v>119.28383678348669</v>
      </c>
      <c r="AR18" s="653">
        <v>119.42220610155368</v>
      </c>
      <c r="AS18" s="653">
        <v>119.5605754196207</v>
      </c>
      <c r="AT18" s="653">
        <v>119.87003452889584</v>
      </c>
      <c r="AU18" s="653">
        <v>120.17949363817098</v>
      </c>
      <c r="AV18" s="653">
        <v>120.48895274744613</v>
      </c>
      <c r="AW18" s="653">
        <v>120.79841185672129</v>
      </c>
      <c r="AX18" s="653">
        <v>121.10787096599643</v>
      </c>
    </row>
    <row r="20" spans="13:50" ht="15" customHeight="1" x14ac:dyDescent="0.2">
      <c r="M20" s="617" t="s">
        <v>720</v>
      </c>
    </row>
    <row r="21" spans="13:50" ht="15" customHeight="1" x14ac:dyDescent="0.2">
      <c r="M21" s="617" t="s">
        <v>799</v>
      </c>
      <c r="R21" s="641"/>
      <c r="S21" s="641"/>
      <c r="T21" s="641"/>
      <c r="U21" s="641"/>
      <c r="V21" s="641"/>
      <c r="W21" s="641"/>
      <c r="X21" s="641"/>
      <c r="Y21" s="641"/>
      <c r="Z21" s="641"/>
      <c r="AA21" s="641"/>
      <c r="AB21" s="641"/>
      <c r="AC21" s="641"/>
      <c r="AD21" s="641"/>
      <c r="AE21" s="641"/>
      <c r="AF21" s="641"/>
      <c r="AG21" s="641"/>
      <c r="AH21" s="641"/>
      <c r="AI21" s="641"/>
      <c r="AJ21" s="641"/>
      <c r="AK21" s="641"/>
      <c r="AL21" s="641"/>
      <c r="AM21" s="641"/>
      <c r="AN21" s="641"/>
      <c r="AO21" s="641"/>
      <c r="AP21" s="641"/>
      <c r="AQ21" s="641"/>
      <c r="AR21" s="641"/>
      <c r="AS21" s="641"/>
      <c r="AT21" s="641"/>
      <c r="AU21" s="641"/>
      <c r="AV21" s="641"/>
      <c r="AW21" s="641"/>
      <c r="AX21" s="641"/>
    </row>
    <row r="22" spans="13:50" ht="15" customHeight="1" x14ac:dyDescent="0.2">
      <c r="R22" s="641"/>
      <c r="S22" s="641"/>
      <c r="T22" s="641"/>
      <c r="U22" s="641"/>
      <c r="V22" s="641"/>
      <c r="W22" s="641"/>
      <c r="X22" s="641"/>
      <c r="Y22" s="641"/>
      <c r="Z22" s="641"/>
      <c r="AA22" s="641"/>
      <c r="AB22" s="641"/>
      <c r="AC22" s="641"/>
      <c r="AD22" s="641"/>
      <c r="AE22" s="641"/>
      <c r="AF22" s="641"/>
      <c r="AG22" s="641"/>
      <c r="AH22" s="641"/>
      <c r="AI22" s="641"/>
      <c r="AJ22" s="641"/>
      <c r="AK22" s="641"/>
      <c r="AL22" s="641"/>
      <c r="AM22" s="641"/>
      <c r="AN22" s="641"/>
      <c r="AO22" s="641"/>
      <c r="AP22" s="641"/>
      <c r="AQ22" s="641"/>
      <c r="AR22" s="641"/>
      <c r="AS22" s="641"/>
      <c r="AT22" s="641"/>
      <c r="AU22" s="641"/>
      <c r="AV22" s="641"/>
      <c r="AW22" s="641"/>
      <c r="AX22" s="641"/>
    </row>
    <row r="25" spans="13:50" ht="15" customHeight="1" x14ac:dyDescent="0.2">
      <c r="R25" s="641"/>
      <c r="S25" s="641"/>
      <c r="T25" s="641"/>
      <c r="U25" s="641"/>
      <c r="V25" s="641"/>
      <c r="W25" s="641"/>
      <c r="X25" s="641"/>
      <c r="Y25" s="641"/>
      <c r="Z25" s="641"/>
      <c r="AA25" s="641"/>
      <c r="AB25" s="641"/>
      <c r="AC25" s="641"/>
      <c r="AD25" s="641"/>
      <c r="AE25" s="641"/>
      <c r="AF25" s="641"/>
      <c r="AG25" s="641"/>
      <c r="AH25" s="641"/>
      <c r="AI25" s="641"/>
      <c r="AJ25" s="641"/>
      <c r="AK25" s="641"/>
      <c r="AL25" s="641"/>
      <c r="AM25" s="641"/>
      <c r="AN25" s="641"/>
      <c r="AO25" s="641"/>
      <c r="AP25" s="641"/>
      <c r="AQ25" s="641"/>
      <c r="AR25" s="641"/>
      <c r="AS25" s="641"/>
      <c r="AT25" s="641"/>
      <c r="AU25" s="641"/>
      <c r="AV25" s="641"/>
      <c r="AW25" s="641"/>
      <c r="AX25" s="641"/>
    </row>
    <row r="26" spans="13:50" ht="15" customHeight="1" x14ac:dyDescent="0.2">
      <c r="R26" s="641"/>
      <c r="S26" s="641"/>
      <c r="T26" s="641"/>
      <c r="U26" s="641"/>
      <c r="V26" s="641"/>
      <c r="W26" s="641"/>
      <c r="X26" s="641"/>
      <c r="Y26" s="641"/>
      <c r="Z26" s="641"/>
      <c r="AA26" s="641"/>
      <c r="AB26" s="641"/>
      <c r="AC26" s="641"/>
      <c r="AD26" s="641"/>
      <c r="AE26" s="641"/>
      <c r="AF26" s="641"/>
      <c r="AG26" s="641"/>
      <c r="AH26" s="641"/>
      <c r="AI26" s="641"/>
      <c r="AJ26" s="641"/>
      <c r="AK26" s="641"/>
      <c r="AL26" s="641"/>
      <c r="AM26" s="641"/>
      <c r="AN26" s="641"/>
      <c r="AO26" s="641"/>
      <c r="AP26" s="641"/>
      <c r="AQ26" s="641"/>
      <c r="AR26" s="641"/>
      <c r="AS26" s="641"/>
      <c r="AT26" s="641"/>
      <c r="AU26" s="641"/>
      <c r="AV26" s="641"/>
      <c r="AW26" s="641"/>
      <c r="AX26" s="641"/>
    </row>
  </sheetData>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CC00CC"/>
  </sheetPr>
  <dimension ref="A1:C50"/>
  <sheetViews>
    <sheetView showGridLines="0" zoomScale="85" zoomScaleNormal="85" workbookViewId="0"/>
  </sheetViews>
  <sheetFormatPr defaultColWidth="9" defaultRowHeight="15" customHeight="1" x14ac:dyDescent="0.2"/>
  <cols>
    <col min="1" max="1" width="19.875" style="148" bestFit="1" customWidth="1"/>
    <col min="2" max="2" width="113.5" style="148" bestFit="1" customWidth="1"/>
    <col min="3" max="3" width="7" style="148" bestFit="1" customWidth="1"/>
    <col min="4" max="16384" width="9" style="148"/>
  </cols>
  <sheetData>
    <row r="1" spans="1:3" s="214" customFormat="1" ht="25.5" customHeight="1" x14ac:dyDescent="0.25">
      <c r="A1" s="186" t="s">
        <v>494</v>
      </c>
    </row>
    <row r="6" spans="1:3" ht="15" customHeight="1" thickBot="1" x14ac:dyDescent="0.25"/>
    <row r="7" spans="1:3" ht="15" customHeight="1" x14ac:dyDescent="0.2">
      <c r="A7" s="688" t="s">
        <v>487</v>
      </c>
      <c r="B7" s="321" t="s">
        <v>648</v>
      </c>
      <c r="C7" s="625" t="s">
        <v>488</v>
      </c>
    </row>
    <row r="8" spans="1:3" ht="15" customHeight="1" x14ac:dyDescent="0.2">
      <c r="A8" s="689"/>
      <c r="B8" s="322" t="s">
        <v>652</v>
      </c>
      <c r="C8" s="626" t="s">
        <v>489</v>
      </c>
    </row>
    <row r="9" spans="1:3" ht="15" customHeight="1" x14ac:dyDescent="0.2">
      <c r="A9" s="689"/>
      <c r="B9" s="322" t="s">
        <v>650</v>
      </c>
      <c r="C9" s="626" t="s">
        <v>490</v>
      </c>
    </row>
    <row r="10" spans="1:3" ht="15" customHeight="1" x14ac:dyDescent="0.2">
      <c r="A10" s="689"/>
      <c r="B10" s="322" t="s">
        <v>653</v>
      </c>
      <c r="C10" s="626" t="s">
        <v>491</v>
      </c>
    </row>
    <row r="11" spans="1:3" ht="15" customHeight="1" x14ac:dyDescent="0.2">
      <c r="A11" s="689"/>
      <c r="B11" s="115" t="s">
        <v>492</v>
      </c>
      <c r="C11" s="626">
        <v>4.2</v>
      </c>
    </row>
    <row r="12" spans="1:3" ht="15" customHeight="1" x14ac:dyDescent="0.2">
      <c r="A12" s="689"/>
      <c r="B12" s="115" t="s">
        <v>493</v>
      </c>
      <c r="C12" s="626">
        <v>4.3</v>
      </c>
    </row>
    <row r="13" spans="1:3" ht="15" customHeight="1" x14ac:dyDescent="0.2">
      <c r="A13" s="689"/>
      <c r="B13" s="115" t="s">
        <v>655</v>
      </c>
      <c r="C13" s="626">
        <v>4.4000000000000004</v>
      </c>
    </row>
    <row r="14" spans="1:3" ht="15" customHeight="1" x14ac:dyDescent="0.2">
      <c r="A14" s="689"/>
      <c r="B14" s="115" t="s">
        <v>656</v>
      </c>
      <c r="C14" s="631">
        <v>4.5</v>
      </c>
    </row>
    <row r="15" spans="1:3" ht="15" customHeight="1" x14ac:dyDescent="0.2">
      <c r="A15" s="689"/>
      <c r="B15" s="115" t="s">
        <v>657</v>
      </c>
      <c r="C15" s="631">
        <v>4.5999999999999996</v>
      </c>
    </row>
    <row r="16" spans="1:3" ht="15" customHeight="1" x14ac:dyDescent="0.2">
      <c r="A16" s="689"/>
      <c r="B16" s="115" t="s">
        <v>658</v>
      </c>
      <c r="C16" s="631">
        <v>4.7</v>
      </c>
    </row>
    <row r="17" spans="1:3" ht="15" customHeight="1" x14ac:dyDescent="0.2">
      <c r="A17" s="689"/>
      <c r="B17" s="115" t="s">
        <v>661</v>
      </c>
      <c r="C17" s="631">
        <v>4.8</v>
      </c>
    </row>
    <row r="18" spans="1:3" ht="15" customHeight="1" x14ac:dyDescent="0.2">
      <c r="A18" s="689"/>
      <c r="B18" s="115" t="s">
        <v>501</v>
      </c>
      <c r="C18" s="631" t="s">
        <v>495</v>
      </c>
    </row>
    <row r="19" spans="1:3" ht="15" customHeight="1" x14ac:dyDescent="0.2">
      <c r="A19" s="689"/>
      <c r="B19" s="115" t="s">
        <v>692</v>
      </c>
      <c r="C19" s="632" t="s">
        <v>543</v>
      </c>
    </row>
    <row r="20" spans="1:3" ht="15" customHeight="1" x14ac:dyDescent="0.2">
      <c r="A20" s="689"/>
      <c r="B20" s="115" t="s">
        <v>694</v>
      </c>
      <c r="C20" s="633">
        <v>4.12</v>
      </c>
    </row>
    <row r="21" spans="1:3" ht="15" customHeight="1" x14ac:dyDescent="0.2">
      <c r="A21" s="689"/>
      <c r="B21" s="115" t="s">
        <v>700</v>
      </c>
      <c r="C21" s="633">
        <v>4.13</v>
      </c>
    </row>
    <row r="22" spans="1:3" ht="15" customHeight="1" x14ac:dyDescent="0.2">
      <c r="A22" s="689"/>
      <c r="B22" s="115" t="s">
        <v>663</v>
      </c>
      <c r="C22" s="631" t="s">
        <v>496</v>
      </c>
    </row>
    <row r="23" spans="1:3" ht="15" customHeight="1" x14ac:dyDescent="0.2">
      <c r="A23" s="689"/>
      <c r="B23" s="115" t="s">
        <v>664</v>
      </c>
      <c r="C23" s="631" t="s">
        <v>497</v>
      </c>
    </row>
    <row r="24" spans="1:3" ht="15" customHeight="1" x14ac:dyDescent="0.2">
      <c r="A24" s="689"/>
      <c r="B24" s="115" t="s">
        <v>665</v>
      </c>
      <c r="C24" s="631" t="s">
        <v>498</v>
      </c>
    </row>
    <row r="25" spans="1:3" ht="15" customHeight="1" x14ac:dyDescent="0.2">
      <c r="A25" s="689"/>
      <c r="B25" s="115" t="s">
        <v>544</v>
      </c>
      <c r="C25" s="634">
        <v>4.18</v>
      </c>
    </row>
    <row r="26" spans="1:3" ht="15" customHeight="1" x14ac:dyDescent="0.2">
      <c r="A26" s="689"/>
      <c r="B26" s="122" t="s">
        <v>500</v>
      </c>
      <c r="C26" s="634">
        <v>4.1900000000000004</v>
      </c>
    </row>
    <row r="27" spans="1:3" ht="15" customHeight="1" x14ac:dyDescent="0.2">
      <c r="A27" s="689"/>
      <c r="B27" s="122" t="s">
        <v>668</v>
      </c>
      <c r="C27" s="633" t="s">
        <v>499</v>
      </c>
    </row>
    <row r="28" spans="1:3" ht="15" customHeight="1" x14ac:dyDescent="0.2">
      <c r="A28" s="689"/>
      <c r="B28" s="124" t="s">
        <v>631</v>
      </c>
      <c r="C28" s="635">
        <v>4.22</v>
      </c>
    </row>
    <row r="29" spans="1:3" ht="15" customHeight="1" x14ac:dyDescent="0.2">
      <c r="A29" s="689"/>
      <c r="B29" s="115" t="s">
        <v>669</v>
      </c>
      <c r="C29" s="633">
        <v>4.25</v>
      </c>
    </row>
    <row r="30" spans="1:3" ht="15" customHeight="1" x14ac:dyDescent="0.2">
      <c r="A30" s="689"/>
      <c r="B30" s="331" t="s">
        <v>128</v>
      </c>
      <c r="C30" s="626" t="s">
        <v>137</v>
      </c>
    </row>
    <row r="31" spans="1:3" ht="15" customHeight="1" x14ac:dyDescent="0.2">
      <c r="A31" s="689"/>
      <c r="B31" s="331" t="s">
        <v>129</v>
      </c>
      <c r="C31" s="626" t="s">
        <v>138</v>
      </c>
    </row>
    <row r="32" spans="1:3" ht="15" customHeight="1" x14ac:dyDescent="0.2">
      <c r="A32" s="689"/>
      <c r="B32" s="331" t="s">
        <v>263</v>
      </c>
      <c r="C32" s="626" t="s">
        <v>139</v>
      </c>
    </row>
    <row r="33" spans="1:3" ht="15" customHeight="1" x14ac:dyDescent="0.2">
      <c r="A33" s="689"/>
      <c r="B33" s="331" t="s">
        <v>130</v>
      </c>
      <c r="C33" s="629" t="s">
        <v>140</v>
      </c>
    </row>
    <row r="34" spans="1:3" ht="15" customHeight="1" x14ac:dyDescent="0.2">
      <c r="A34" s="689"/>
      <c r="B34" s="331" t="s">
        <v>340</v>
      </c>
      <c r="C34" s="629" t="s">
        <v>196</v>
      </c>
    </row>
    <row r="35" spans="1:3" ht="15" customHeight="1" x14ac:dyDescent="0.2">
      <c r="A35" s="689"/>
      <c r="B35" s="331" t="s">
        <v>287</v>
      </c>
      <c r="C35" s="626" t="s">
        <v>502</v>
      </c>
    </row>
    <row r="36" spans="1:3" ht="15" customHeight="1" x14ac:dyDescent="0.2">
      <c r="A36" s="689"/>
      <c r="B36" s="331" t="s">
        <v>203</v>
      </c>
      <c r="C36" s="626" t="s">
        <v>503</v>
      </c>
    </row>
    <row r="37" spans="1:3" ht="15" customHeight="1" x14ac:dyDescent="0.2">
      <c r="A37" s="689"/>
      <c r="B37" s="331" t="s">
        <v>421</v>
      </c>
      <c r="C37" s="626" t="s">
        <v>504</v>
      </c>
    </row>
    <row r="38" spans="1:3" ht="15" customHeight="1" x14ac:dyDescent="0.2">
      <c r="A38" s="689"/>
      <c r="B38" s="331" t="s">
        <v>420</v>
      </c>
      <c r="C38" s="626" t="s">
        <v>505</v>
      </c>
    </row>
    <row r="39" spans="1:3" ht="15" customHeight="1" x14ac:dyDescent="0.2">
      <c r="A39" s="689"/>
      <c r="B39" s="331" t="s">
        <v>418</v>
      </c>
      <c r="C39" s="626" t="s">
        <v>506</v>
      </c>
    </row>
    <row r="40" spans="1:3" ht="15" customHeight="1" x14ac:dyDescent="0.2">
      <c r="A40" s="689"/>
      <c r="B40" s="331" t="s">
        <v>527</v>
      </c>
      <c r="C40" s="626" t="s">
        <v>507</v>
      </c>
    </row>
    <row r="41" spans="1:3" ht="15" customHeight="1" x14ac:dyDescent="0.2">
      <c r="A41" s="689"/>
      <c r="B41" s="331" t="s">
        <v>204</v>
      </c>
      <c r="C41" s="626" t="s">
        <v>508</v>
      </c>
    </row>
    <row r="42" spans="1:3" ht="15" customHeight="1" x14ac:dyDescent="0.2">
      <c r="A42" s="689"/>
      <c r="B42" s="331" t="s">
        <v>623</v>
      </c>
      <c r="C42" s="626" t="s">
        <v>509</v>
      </c>
    </row>
    <row r="43" spans="1:3" ht="15" customHeight="1" x14ac:dyDescent="0.2">
      <c r="A43" s="689"/>
      <c r="B43" s="331" t="s">
        <v>274</v>
      </c>
      <c r="C43" s="626" t="s">
        <v>510</v>
      </c>
    </row>
    <row r="44" spans="1:3" ht="15" customHeight="1" x14ac:dyDescent="0.2">
      <c r="A44" s="689"/>
      <c r="B44" s="331" t="s">
        <v>662</v>
      </c>
      <c r="C44" s="626" t="s">
        <v>511</v>
      </c>
    </row>
    <row r="45" spans="1:3" ht="15" customHeight="1" x14ac:dyDescent="0.2">
      <c r="A45" s="689"/>
      <c r="B45" s="331" t="s">
        <v>678</v>
      </c>
      <c r="C45" s="629" t="s">
        <v>677</v>
      </c>
    </row>
    <row r="46" spans="1:3" ht="15" customHeight="1" x14ac:dyDescent="0.2">
      <c r="A46" s="689"/>
      <c r="B46" s="331" t="s">
        <v>524</v>
      </c>
      <c r="C46" s="626" t="s">
        <v>446</v>
      </c>
    </row>
    <row r="47" spans="1:3" ht="15" customHeight="1" x14ac:dyDescent="0.2">
      <c r="A47" s="689"/>
      <c r="B47" s="331" t="s">
        <v>525</v>
      </c>
      <c r="C47" s="626" t="s">
        <v>447</v>
      </c>
    </row>
    <row r="48" spans="1:3" ht="15" customHeight="1" x14ac:dyDescent="0.2">
      <c r="A48" s="689"/>
      <c r="B48" s="331" t="s">
        <v>526</v>
      </c>
      <c r="C48" s="626" t="s">
        <v>448</v>
      </c>
    </row>
    <row r="49" spans="1:3" ht="15" customHeight="1" x14ac:dyDescent="0.2">
      <c r="A49" s="689"/>
      <c r="B49" s="331" t="s">
        <v>268</v>
      </c>
      <c r="C49" s="626" t="s">
        <v>142</v>
      </c>
    </row>
    <row r="50" spans="1:3" ht="15" customHeight="1" thickBot="1" x14ac:dyDescent="0.25">
      <c r="A50" s="690"/>
      <c r="B50" s="117" t="s">
        <v>221</v>
      </c>
      <c r="C50" s="627" t="s">
        <v>143</v>
      </c>
    </row>
  </sheetData>
  <mergeCells count="1">
    <mergeCell ref="A7:A50"/>
  </mergeCells>
  <hyperlinks>
    <hyperlink ref="C11" location="'4.2'!A1" display="'4.2'!A1"/>
    <hyperlink ref="C12" location="'4.3'!A1" display="'4.3'!A1"/>
    <hyperlink ref="C13" location="'4.4'!A1" display="'4.4'!A1"/>
    <hyperlink ref="C30" location="'GD1'!A1" display="GD1"/>
    <hyperlink ref="C31" location="'GD2'!A1" display="GD2"/>
    <hyperlink ref="C32" location="'GD3'!A1" display="GD3"/>
    <hyperlink ref="C33" location="'GD4'!A1" display="GD4"/>
    <hyperlink ref="C34" location="'GD5'!A1" display="GD5"/>
    <hyperlink ref="C35" location="'ED1'!A1" display="ED1"/>
    <hyperlink ref="C36" location="'ED2'!A1" display="ED2"/>
    <hyperlink ref="C37" location="'ED3'!A1" display="ED3"/>
    <hyperlink ref="C38" location="'ED4'!A1" display="ED4"/>
    <hyperlink ref="C39" location="'ED5'!A1" display="ED5"/>
    <hyperlink ref="C40" location="'ED6'!A1" display="ED6"/>
    <hyperlink ref="C41" location="'ED7'!A1" display="ED7"/>
    <hyperlink ref="C42" location="'ED8'!A1" display="ED8"/>
    <hyperlink ref="C43" location="'ED9'!A1" display="ED9"/>
    <hyperlink ref="C44" location="'ED10'!A1" display="ED10"/>
    <hyperlink ref="C46" location="'RT1'!A1" display="RT1"/>
    <hyperlink ref="C47" location="'RT2'!A1" display="RT2"/>
    <hyperlink ref="C48" location="'RT3'!A1" display="RT3"/>
    <hyperlink ref="C49" location="'HT1'!A1" display="HT1"/>
    <hyperlink ref="C50" location="'HT2'!A1" display="HT2"/>
    <hyperlink ref="C7" location="'4.1a'!A1" display="4.1a"/>
    <hyperlink ref="C8" location="'4.1b'!A1" display="4.1b"/>
    <hyperlink ref="C9" location="'4.1c'!A1" display="4.1c"/>
    <hyperlink ref="C10" location="'4.1d'!A1" display="4.1d"/>
    <hyperlink ref="C14" location="'4.5'!A1" display="'4.5'!A1"/>
    <hyperlink ref="C15" location="'4.6'!A1" display="'4.6'!A1"/>
    <hyperlink ref="C16" location="'4.7'!A1" display="'4.7'!A1"/>
    <hyperlink ref="C17" location="'4.8'!A1" display="'4.8'!A1"/>
    <hyperlink ref="C18" location="'4.10'!A1" display="4.10"/>
    <hyperlink ref="C22" location="'4.14'!A1" display="4.14"/>
    <hyperlink ref="C23" location="'4.15'!A1" display="4.15"/>
    <hyperlink ref="C24" location="'4.16'!A1" display="4.16"/>
    <hyperlink ref="C25" location="'4.18'!A1" display="'4.18'!A1"/>
    <hyperlink ref="C26" location="'4.19'!A1" display="'4.19'!A1"/>
    <hyperlink ref="C27" location="'4.20'!A1" display="4.20"/>
    <hyperlink ref="C19" location="'4.11'!A1" display="4.11"/>
    <hyperlink ref="C29" location="'4.25'!A1" display="'4.25'!A1"/>
    <hyperlink ref="C28" location="'4.22'!A1" display="'4.22'!A1"/>
    <hyperlink ref="C45" location="'ED11'!A1" display="ED11"/>
    <hyperlink ref="C20" location="'4.12'!A1" display="'4.12'!A1"/>
    <hyperlink ref="C21" location="'4.13'!A1" display="'4.13'!A1"/>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64097"/>
  </sheetPr>
  <dimension ref="A1:BA45"/>
  <sheetViews>
    <sheetView zoomScale="85" zoomScaleNormal="85" workbookViewId="0"/>
  </sheetViews>
  <sheetFormatPr defaultColWidth="7.75" defaultRowHeight="15" customHeight="1" x14ac:dyDescent="0.2"/>
  <cols>
    <col min="1" max="1" width="9" style="283" customWidth="1"/>
    <col min="2" max="15" width="7.75" style="283"/>
    <col min="16" max="16" width="15.625" style="283" customWidth="1"/>
    <col min="17" max="17" width="6.25" style="283" bestFit="1" customWidth="1"/>
    <col min="18" max="51" width="7.75" style="283"/>
    <col min="52" max="52" width="7.75" style="284"/>
    <col min="53" max="16384" width="7.75" style="283"/>
  </cols>
  <sheetData>
    <row r="1" spans="1:53" s="368" customFormat="1" ht="25.5" customHeight="1" x14ac:dyDescent="0.25">
      <c r="A1" s="185" t="s">
        <v>648</v>
      </c>
      <c r="C1" s="369"/>
      <c r="D1" s="369"/>
      <c r="E1" s="369"/>
      <c r="F1" s="369"/>
      <c r="G1" s="369"/>
      <c r="H1" s="369"/>
      <c r="I1" s="369"/>
    </row>
    <row r="6" spans="1:53" ht="15" customHeight="1" x14ac:dyDescent="0.25">
      <c r="A6" s="286" t="str">
        <f>P22</f>
        <v>Relative change of demand from today (TWh)</v>
      </c>
      <c r="P6" s="286" t="s">
        <v>451</v>
      </c>
    </row>
    <row r="7" spans="1:53" ht="15" customHeight="1" x14ac:dyDescent="0.2">
      <c r="P7" s="288" t="s">
        <v>34</v>
      </c>
      <c r="Q7" s="288" t="s">
        <v>104</v>
      </c>
      <c r="R7" s="288">
        <v>2015</v>
      </c>
      <c r="S7" s="288">
        <v>2016</v>
      </c>
      <c r="T7" s="288">
        <v>2017</v>
      </c>
      <c r="U7" s="288">
        <v>2018</v>
      </c>
      <c r="V7" s="288">
        <v>2019</v>
      </c>
      <c r="W7" s="288">
        <v>2020</v>
      </c>
      <c r="X7" s="288">
        <v>2021</v>
      </c>
      <c r="Y7" s="288">
        <v>2022</v>
      </c>
      <c r="Z7" s="288">
        <v>2023</v>
      </c>
      <c r="AA7" s="288">
        <v>2024</v>
      </c>
      <c r="AB7" s="288">
        <v>2025</v>
      </c>
      <c r="AC7" s="288">
        <v>2026</v>
      </c>
      <c r="AD7" s="288">
        <v>2027</v>
      </c>
      <c r="AE7" s="288">
        <v>2028</v>
      </c>
      <c r="AF7" s="288">
        <v>2029</v>
      </c>
      <c r="AG7" s="288">
        <v>2030</v>
      </c>
      <c r="AH7" s="288">
        <v>2031</v>
      </c>
      <c r="AI7" s="288">
        <v>2032</v>
      </c>
      <c r="AJ7" s="288">
        <v>2033</v>
      </c>
      <c r="AK7" s="288">
        <v>2034</v>
      </c>
      <c r="AL7" s="288">
        <v>2035</v>
      </c>
      <c r="AM7" s="288">
        <v>2036</v>
      </c>
      <c r="AN7" s="288">
        <v>2037</v>
      </c>
      <c r="AO7" s="288">
        <v>2038</v>
      </c>
      <c r="AP7" s="288">
        <v>2039</v>
      </c>
      <c r="AQ7" s="288">
        <v>2040</v>
      </c>
      <c r="AR7" s="288">
        <v>2041</v>
      </c>
      <c r="AS7" s="288">
        <v>2042</v>
      </c>
      <c r="AT7" s="288">
        <v>2043</v>
      </c>
      <c r="AU7" s="288">
        <v>2044</v>
      </c>
      <c r="AV7" s="288">
        <v>2045</v>
      </c>
      <c r="AW7" s="288">
        <v>2046</v>
      </c>
      <c r="AX7" s="288">
        <v>2047</v>
      </c>
      <c r="AY7" s="288">
        <v>2048</v>
      </c>
      <c r="AZ7" s="288">
        <v>2049</v>
      </c>
      <c r="BA7" s="288">
        <v>2050</v>
      </c>
    </row>
    <row r="8" spans="1:53" ht="15" customHeight="1" x14ac:dyDescent="0.2">
      <c r="P8" s="290" t="s">
        <v>114</v>
      </c>
      <c r="Q8" s="290" t="s">
        <v>32</v>
      </c>
      <c r="R8" s="290"/>
      <c r="S8" s="290"/>
      <c r="T8" s="291">
        <v>89.311999999999998</v>
      </c>
      <c r="U8" s="589">
        <v>88.459401999999997</v>
      </c>
      <c r="V8" s="589">
        <v>88.088678999999999</v>
      </c>
      <c r="W8" s="589">
        <v>88.148612999999997</v>
      </c>
      <c r="X8" s="589">
        <v>87.913804999999996</v>
      </c>
      <c r="Y8" s="589">
        <v>87.751517000000007</v>
      </c>
      <c r="Z8" s="589">
        <v>87.63758</v>
      </c>
      <c r="AA8" s="589">
        <v>87.634708000000003</v>
      </c>
      <c r="AB8" s="589">
        <v>87.571321999999995</v>
      </c>
      <c r="AC8" s="589">
        <v>87.573335999999998</v>
      </c>
      <c r="AD8" s="589">
        <v>87.650582</v>
      </c>
      <c r="AE8" s="589">
        <v>87.77905899999999</v>
      </c>
      <c r="AF8" s="589">
        <v>87.812722999999991</v>
      </c>
      <c r="AG8" s="589">
        <v>87.902657000000005</v>
      </c>
      <c r="AH8" s="589">
        <v>88.222623999999996</v>
      </c>
      <c r="AI8" s="589">
        <v>88.605226000000002</v>
      </c>
      <c r="AJ8" s="589">
        <v>88.996769999999998</v>
      </c>
      <c r="AK8" s="589">
        <v>89.404766999999993</v>
      </c>
      <c r="AL8" s="589">
        <v>89.796576000000002</v>
      </c>
      <c r="AM8" s="589">
        <v>90.233945000000006</v>
      </c>
      <c r="AN8" s="589">
        <v>90.677782000000008</v>
      </c>
      <c r="AO8" s="589">
        <v>91.108569000000003</v>
      </c>
      <c r="AP8" s="589">
        <v>91.542252000000005</v>
      </c>
      <c r="AQ8" s="589">
        <v>91.925467999999995</v>
      </c>
      <c r="AR8" s="589">
        <v>92.417213000000004</v>
      </c>
      <c r="AS8" s="589">
        <v>92.871110999999999</v>
      </c>
      <c r="AT8" s="589">
        <v>93.456654</v>
      </c>
      <c r="AU8" s="589">
        <v>94.046026999999995</v>
      </c>
      <c r="AV8" s="589">
        <v>94.616315999999998</v>
      </c>
      <c r="AW8" s="589">
        <v>95.228499000000014</v>
      </c>
      <c r="AX8" s="589">
        <v>95.960850999999991</v>
      </c>
      <c r="AY8" s="589">
        <v>96.651555999999999</v>
      </c>
      <c r="AZ8" s="589">
        <v>97.378067000000016</v>
      </c>
      <c r="BA8" s="589">
        <v>98.116921000000005</v>
      </c>
    </row>
    <row r="9" spans="1:53" ht="15" customHeight="1" x14ac:dyDescent="0.2">
      <c r="P9" s="290" t="s">
        <v>115</v>
      </c>
      <c r="Q9" s="290" t="s">
        <v>32</v>
      </c>
      <c r="R9" s="290"/>
      <c r="S9" s="290"/>
      <c r="T9" s="589">
        <v>93.275000000000006</v>
      </c>
      <c r="U9" s="589">
        <v>92.396504459656029</v>
      </c>
      <c r="V9" s="589">
        <v>92.925951713736083</v>
      </c>
      <c r="W9" s="589">
        <v>93.673369241040945</v>
      </c>
      <c r="X9" s="589">
        <v>93.089442607608049</v>
      </c>
      <c r="Y9" s="589">
        <v>92.503983840680789</v>
      </c>
      <c r="Z9" s="589">
        <v>91.959273032835441</v>
      </c>
      <c r="AA9" s="589">
        <v>91.439265442940282</v>
      </c>
      <c r="AB9" s="589">
        <v>90.68570419384595</v>
      </c>
      <c r="AC9" s="589">
        <v>89.936698033406572</v>
      </c>
      <c r="AD9" s="589">
        <v>89.192192427931928</v>
      </c>
      <c r="AE9" s="589">
        <v>88.360183505568287</v>
      </c>
      <c r="AF9" s="589">
        <v>87.424382857451448</v>
      </c>
      <c r="AG9" s="589">
        <v>86.603039996083766</v>
      </c>
      <c r="AH9" s="589">
        <v>86.42146961518867</v>
      </c>
      <c r="AI9" s="589">
        <v>86.271364476025695</v>
      </c>
      <c r="AJ9" s="589">
        <v>86.172989830323985</v>
      </c>
      <c r="AK9" s="589">
        <v>86.060240547425252</v>
      </c>
      <c r="AL9" s="589">
        <v>85.97489097390428</v>
      </c>
      <c r="AM9" s="589">
        <v>85.899416428391788</v>
      </c>
      <c r="AN9" s="589">
        <v>85.847130719749416</v>
      </c>
      <c r="AO9" s="589">
        <v>85.842232280572503</v>
      </c>
      <c r="AP9" s="589">
        <v>85.823133369899494</v>
      </c>
      <c r="AQ9" s="589">
        <v>85.811761500674564</v>
      </c>
      <c r="AR9" s="589">
        <v>86.042442662605481</v>
      </c>
      <c r="AS9" s="589">
        <v>86.299209015572259</v>
      </c>
      <c r="AT9" s="589">
        <v>86.609233912720825</v>
      </c>
      <c r="AU9" s="589">
        <v>86.930080974648064</v>
      </c>
      <c r="AV9" s="589">
        <v>87.253905597296665</v>
      </c>
      <c r="AW9" s="589">
        <v>87.624330943755808</v>
      </c>
      <c r="AX9" s="589">
        <v>87.988540704063396</v>
      </c>
      <c r="AY9" s="589">
        <v>88.404543222017338</v>
      </c>
      <c r="AZ9" s="589">
        <v>88.81567133529353</v>
      </c>
      <c r="BA9" s="589">
        <v>89.221741466153702</v>
      </c>
    </row>
    <row r="10" spans="1:53" ht="15" customHeight="1" x14ac:dyDescent="0.2">
      <c r="P10" s="290" t="s">
        <v>116</v>
      </c>
      <c r="Q10" s="290" t="s">
        <v>32</v>
      </c>
      <c r="R10" s="290"/>
      <c r="S10" s="290"/>
      <c r="T10" s="589">
        <v>114.41995533557603</v>
      </c>
      <c r="U10" s="589">
        <v>114.33919208668995</v>
      </c>
      <c r="V10" s="589">
        <v>113.78902782173593</v>
      </c>
      <c r="W10" s="589">
        <v>111.49698226624018</v>
      </c>
      <c r="X10" s="589">
        <v>109.67950793895571</v>
      </c>
      <c r="Y10" s="589">
        <v>108.18833493249893</v>
      </c>
      <c r="Z10" s="589">
        <v>106.95821347864801</v>
      </c>
      <c r="AA10" s="589">
        <v>105.44947249985916</v>
      </c>
      <c r="AB10" s="589">
        <v>104.51536526024897</v>
      </c>
      <c r="AC10" s="589">
        <v>103.79367923755187</v>
      </c>
      <c r="AD10" s="589">
        <v>103.72319241554554</v>
      </c>
      <c r="AE10" s="589">
        <v>103.80725551887987</v>
      </c>
      <c r="AF10" s="589">
        <v>104.07513525476828</v>
      </c>
      <c r="AG10" s="589">
        <v>104.58491213590639</v>
      </c>
      <c r="AH10" s="589">
        <v>105.42915341198041</v>
      </c>
      <c r="AI10" s="589">
        <v>106.4727569694227</v>
      </c>
      <c r="AJ10" s="589">
        <v>107.27521982127834</v>
      </c>
      <c r="AK10" s="589">
        <v>108.33980477094447</v>
      </c>
      <c r="AL10" s="589">
        <v>109.27596924824975</v>
      </c>
      <c r="AM10" s="589">
        <v>109.9746540871791</v>
      </c>
      <c r="AN10" s="589">
        <v>110.67704409255059</v>
      </c>
      <c r="AO10" s="589">
        <v>111.43344166079787</v>
      </c>
      <c r="AP10" s="589">
        <v>112.04978398096644</v>
      </c>
      <c r="AQ10" s="589">
        <v>112.54327353298868</v>
      </c>
      <c r="AR10" s="589">
        <v>113.57973658443802</v>
      </c>
      <c r="AS10" s="589">
        <v>114.50911625719876</v>
      </c>
      <c r="AT10" s="589">
        <v>115.19221581348064</v>
      </c>
      <c r="AU10" s="589">
        <v>115.63326554462479</v>
      </c>
      <c r="AV10" s="589">
        <v>116.79136866169122</v>
      </c>
      <c r="AW10" s="589">
        <v>117.77873630427412</v>
      </c>
      <c r="AX10" s="589">
        <v>118.45898460874838</v>
      </c>
      <c r="AY10" s="589">
        <v>119.57753947743284</v>
      </c>
      <c r="AZ10" s="589">
        <v>120.21288068762297</v>
      </c>
      <c r="BA10" s="589">
        <v>120.71634121319954</v>
      </c>
    </row>
    <row r="11" spans="1:53" ht="15" customHeight="1" x14ac:dyDescent="0.2">
      <c r="P11" s="290" t="s">
        <v>117</v>
      </c>
      <c r="Q11" s="290" t="s">
        <v>32</v>
      </c>
      <c r="R11" s="290"/>
      <c r="S11" s="290"/>
      <c r="T11" s="589">
        <v>0.18980791331004915</v>
      </c>
      <c r="U11" s="589">
        <v>0.38446771860802625</v>
      </c>
      <c r="V11" s="589">
        <v>0.99106602002373478</v>
      </c>
      <c r="W11" s="589">
        <v>1.6721228200033447</v>
      </c>
      <c r="X11" s="589">
        <v>2.4742224598930029</v>
      </c>
      <c r="Y11" s="589">
        <v>3.4498026806712185</v>
      </c>
      <c r="Z11" s="589">
        <v>4.6962544673054145</v>
      </c>
      <c r="AA11" s="589">
        <v>6.2663692968107521</v>
      </c>
      <c r="AB11" s="589">
        <v>8.1966165686021828</v>
      </c>
      <c r="AC11" s="589">
        <v>10.375109551047885</v>
      </c>
      <c r="AD11" s="589">
        <v>12.736552053188188</v>
      </c>
      <c r="AE11" s="589">
        <v>15.358681239663419</v>
      </c>
      <c r="AF11" s="589">
        <v>18.401705006642164</v>
      </c>
      <c r="AG11" s="589">
        <v>21.969806591935829</v>
      </c>
      <c r="AH11" s="589">
        <v>26.137773415388622</v>
      </c>
      <c r="AI11" s="589">
        <v>30.875415702695964</v>
      </c>
      <c r="AJ11" s="589">
        <v>36.063205398731547</v>
      </c>
      <c r="AK11" s="589">
        <v>41.516790204324998</v>
      </c>
      <c r="AL11" s="589">
        <v>46.9964549389166</v>
      </c>
      <c r="AM11" s="589">
        <v>52.294539479057626</v>
      </c>
      <c r="AN11" s="589">
        <v>57.217427619452707</v>
      </c>
      <c r="AO11" s="589">
        <v>61.735983738461059</v>
      </c>
      <c r="AP11" s="589">
        <v>66.644593097111823</v>
      </c>
      <c r="AQ11" s="589">
        <v>68.390501914887409</v>
      </c>
      <c r="AR11" s="589">
        <v>70.449441080195768</v>
      </c>
      <c r="AS11" s="589">
        <v>72.822575170947104</v>
      </c>
      <c r="AT11" s="589">
        <v>75.368500542654388</v>
      </c>
      <c r="AU11" s="589">
        <v>78.109550363660716</v>
      </c>
      <c r="AV11" s="589">
        <v>80.610358098429217</v>
      </c>
      <c r="AW11" s="589">
        <v>83.232684447495799</v>
      </c>
      <c r="AX11" s="589">
        <v>85.909919818503766</v>
      </c>
      <c r="AY11" s="589">
        <v>87.594576090359695</v>
      </c>
      <c r="AZ11" s="589">
        <v>88.228987451506924</v>
      </c>
      <c r="BA11" s="589">
        <v>89.219675850881814</v>
      </c>
    </row>
    <row r="12" spans="1:53" ht="15" customHeight="1" x14ac:dyDescent="0.2">
      <c r="P12" s="290" t="s">
        <v>229</v>
      </c>
      <c r="Q12" s="290" t="s">
        <v>32</v>
      </c>
      <c r="R12" s="290"/>
      <c r="S12" s="290"/>
      <c r="T12" s="589">
        <v>0</v>
      </c>
      <c r="U12" s="589">
        <v>2.5597999999999999E-2</v>
      </c>
      <c r="V12" s="589">
        <v>4.4320999999999999E-2</v>
      </c>
      <c r="W12" s="589">
        <v>6.8387000000000003E-2</v>
      </c>
      <c r="X12" s="589">
        <v>9.9194999999999992E-2</v>
      </c>
      <c r="Y12" s="589">
        <v>0.13848299999999999</v>
      </c>
      <c r="Z12" s="589">
        <v>0.18841999999999998</v>
      </c>
      <c r="AA12" s="589">
        <v>0.25229200000000002</v>
      </c>
      <c r="AB12" s="589">
        <v>0.33367799999999997</v>
      </c>
      <c r="AC12" s="589">
        <v>0.437664</v>
      </c>
      <c r="AD12" s="589">
        <v>0.57041799999999998</v>
      </c>
      <c r="AE12" s="589">
        <v>0.73994100000000007</v>
      </c>
      <c r="AF12" s="589">
        <v>0.95627700000000004</v>
      </c>
      <c r="AG12" s="589">
        <v>1.232343</v>
      </c>
      <c r="AH12" s="589">
        <v>1.584376</v>
      </c>
      <c r="AI12" s="589">
        <v>2.0327739999999999</v>
      </c>
      <c r="AJ12" s="589">
        <v>2.6032299999999999</v>
      </c>
      <c r="AK12" s="589">
        <v>3.3272330000000001</v>
      </c>
      <c r="AL12" s="589">
        <v>4.2434240000000001</v>
      </c>
      <c r="AM12" s="589">
        <v>5.3990550000000006</v>
      </c>
      <c r="AN12" s="589">
        <v>6.8492179999999996</v>
      </c>
      <c r="AO12" s="589">
        <v>8.6574310000000008</v>
      </c>
      <c r="AP12" s="589">
        <v>10.893748</v>
      </c>
      <c r="AQ12" s="589">
        <v>13.630531999999999</v>
      </c>
      <c r="AR12" s="589">
        <v>16.935787000000001</v>
      </c>
      <c r="AS12" s="589">
        <v>20.861888999999998</v>
      </c>
      <c r="AT12" s="589">
        <v>25.386346</v>
      </c>
      <c r="AU12" s="589">
        <v>30.637973000000002</v>
      </c>
      <c r="AV12" s="589">
        <v>32.990684000000002</v>
      </c>
      <c r="AW12" s="589">
        <v>35.385500999999998</v>
      </c>
      <c r="AX12" s="589">
        <v>37.744149</v>
      </c>
      <c r="AY12" s="589">
        <v>39.982444000000001</v>
      </c>
      <c r="AZ12" s="589">
        <v>42.075932999999999</v>
      </c>
      <c r="BA12" s="589">
        <v>44.085079</v>
      </c>
    </row>
    <row r="13" spans="1:53" ht="15" customHeight="1" x14ac:dyDescent="0.2">
      <c r="P13" s="290" t="s">
        <v>118</v>
      </c>
      <c r="Q13" s="290" t="s">
        <v>32</v>
      </c>
      <c r="R13" s="290"/>
      <c r="S13" s="290"/>
      <c r="T13" s="589">
        <v>194.60691307779797</v>
      </c>
      <c r="U13" s="589">
        <v>188.82543117583054</v>
      </c>
      <c r="V13" s="589">
        <v>186.39279322946592</v>
      </c>
      <c r="W13" s="589">
        <v>184.84212973779654</v>
      </c>
      <c r="X13" s="589">
        <v>182.40823128127747</v>
      </c>
      <c r="Y13" s="589">
        <v>180.0342834408294</v>
      </c>
      <c r="Z13" s="589">
        <v>177.28522808588994</v>
      </c>
      <c r="AA13" s="589">
        <v>173.61608632151834</v>
      </c>
      <c r="AB13" s="589">
        <v>171.74548583117726</v>
      </c>
      <c r="AC13" s="589">
        <v>169.89989869275865</v>
      </c>
      <c r="AD13" s="589">
        <v>167.89870572094986</v>
      </c>
      <c r="AE13" s="589">
        <v>166.23773439238116</v>
      </c>
      <c r="AF13" s="589">
        <v>165.10874080981324</v>
      </c>
      <c r="AG13" s="589">
        <v>165.04837944075703</v>
      </c>
      <c r="AH13" s="589">
        <v>164.77637244240722</v>
      </c>
      <c r="AI13" s="589">
        <v>164.16923177649824</v>
      </c>
      <c r="AJ13" s="589">
        <v>162.73185979752603</v>
      </c>
      <c r="AK13" s="589">
        <v>161.84832188441257</v>
      </c>
      <c r="AL13" s="589">
        <v>161.21026676642541</v>
      </c>
      <c r="AM13" s="589">
        <v>160.30401014989778</v>
      </c>
      <c r="AN13" s="589">
        <v>159.20921996515227</v>
      </c>
      <c r="AO13" s="589">
        <v>157.89705370498396</v>
      </c>
      <c r="AP13" s="589">
        <v>156.33700918105936</v>
      </c>
      <c r="AQ13" s="589">
        <v>154.16616034496172</v>
      </c>
      <c r="AR13" s="589">
        <v>152.43740759174926</v>
      </c>
      <c r="AS13" s="589">
        <v>150.49021671573018</v>
      </c>
      <c r="AT13" s="589">
        <v>148.60250770684956</v>
      </c>
      <c r="AU13" s="589">
        <v>146.30649085483108</v>
      </c>
      <c r="AV13" s="589">
        <v>143.78285859032252</v>
      </c>
      <c r="AW13" s="589">
        <v>140.9998178850426</v>
      </c>
      <c r="AX13" s="589">
        <v>137.38133622183955</v>
      </c>
      <c r="AY13" s="589">
        <v>133.88405369332864</v>
      </c>
      <c r="AZ13" s="589">
        <v>129.77077280275154</v>
      </c>
      <c r="BA13" s="589">
        <v>125.34501148327325</v>
      </c>
    </row>
    <row r="14" spans="1:53" ht="15" customHeight="1" x14ac:dyDescent="0.2">
      <c r="P14" s="290" t="s">
        <v>119</v>
      </c>
      <c r="Q14" s="290" t="s">
        <v>32</v>
      </c>
      <c r="R14" s="290"/>
      <c r="S14" s="290"/>
      <c r="T14" s="589">
        <v>49.933</v>
      </c>
      <c r="U14" s="589">
        <v>50.214574454875546</v>
      </c>
      <c r="V14" s="589">
        <v>49.998804182093835</v>
      </c>
      <c r="W14" s="589">
        <v>49.639355305172302</v>
      </c>
      <c r="X14" s="589">
        <v>47.705279162495444</v>
      </c>
      <c r="Y14" s="589">
        <v>45.711402381362717</v>
      </c>
      <c r="Z14" s="589">
        <v>43.808785824241468</v>
      </c>
      <c r="AA14" s="589">
        <v>41.799667664785261</v>
      </c>
      <c r="AB14" s="589">
        <v>40.558912491838825</v>
      </c>
      <c r="AC14" s="589">
        <v>39.253913122556028</v>
      </c>
      <c r="AD14" s="589">
        <v>37.876060841919454</v>
      </c>
      <c r="AE14" s="589">
        <v>36.592856191182847</v>
      </c>
      <c r="AF14" s="589">
        <v>35.535074752050072</v>
      </c>
      <c r="AG14" s="589">
        <v>34.718505254072277</v>
      </c>
      <c r="AH14" s="589">
        <v>34.123358988655767</v>
      </c>
      <c r="AI14" s="589">
        <v>33.331225101610229</v>
      </c>
      <c r="AJ14" s="589">
        <v>32.266968127044095</v>
      </c>
      <c r="AK14" s="589">
        <v>31.470439828977177</v>
      </c>
      <c r="AL14" s="589">
        <v>30.728340608079112</v>
      </c>
      <c r="AM14" s="589">
        <v>29.927374646512721</v>
      </c>
      <c r="AN14" s="589">
        <v>29.119051780826606</v>
      </c>
      <c r="AO14" s="589">
        <v>28.303669748347371</v>
      </c>
      <c r="AP14" s="589">
        <v>27.425552259231395</v>
      </c>
      <c r="AQ14" s="589">
        <v>26.524648306773347</v>
      </c>
      <c r="AR14" s="589">
        <v>25.770867938178704</v>
      </c>
      <c r="AS14" s="589">
        <v>25.051287052072869</v>
      </c>
      <c r="AT14" s="589">
        <v>24.27879404658476</v>
      </c>
      <c r="AU14" s="589">
        <v>23.457058532190302</v>
      </c>
      <c r="AV14" s="589">
        <v>22.62260097559944</v>
      </c>
      <c r="AW14" s="589">
        <v>21.758042746749279</v>
      </c>
      <c r="AX14" s="589">
        <v>20.755016662973915</v>
      </c>
      <c r="AY14" s="589">
        <v>19.788468381781023</v>
      </c>
      <c r="AZ14" s="589">
        <v>18.731426532110536</v>
      </c>
      <c r="BA14" s="589">
        <v>17.645085798444747</v>
      </c>
    </row>
    <row r="15" spans="1:53" s="286" customFormat="1" ht="15" customHeight="1" x14ac:dyDescent="0.25">
      <c r="P15" s="290" t="s">
        <v>120</v>
      </c>
      <c r="Q15" s="290" t="s">
        <v>32</v>
      </c>
      <c r="R15" s="290"/>
      <c r="S15" s="290"/>
      <c r="T15" s="589">
        <v>331.91399999999999</v>
      </c>
      <c r="U15" s="589">
        <v>326.31700000000001</v>
      </c>
      <c r="V15" s="589">
        <v>320.29199999999997</v>
      </c>
      <c r="W15" s="589">
        <v>314.52799999999996</v>
      </c>
      <c r="X15" s="589">
        <v>307.13900000000001</v>
      </c>
      <c r="Y15" s="589">
        <v>299.84199999999993</v>
      </c>
      <c r="Z15" s="589">
        <v>293.21699999999998</v>
      </c>
      <c r="AA15" s="589">
        <v>285.60599999999999</v>
      </c>
      <c r="AB15" s="589">
        <v>278.14100000000002</v>
      </c>
      <c r="AC15" s="589">
        <v>270.565</v>
      </c>
      <c r="AD15" s="589">
        <v>263.59399999999994</v>
      </c>
      <c r="AE15" s="589">
        <v>257.13499999999999</v>
      </c>
      <c r="AF15" s="589">
        <v>247.53799999999995</v>
      </c>
      <c r="AG15" s="589">
        <v>239.23299999999998</v>
      </c>
      <c r="AH15" s="589">
        <v>230.63500000000002</v>
      </c>
      <c r="AI15" s="589">
        <v>222.29499999999999</v>
      </c>
      <c r="AJ15" s="589">
        <v>213.46800000000002</v>
      </c>
      <c r="AK15" s="589">
        <v>205.26900000000001</v>
      </c>
      <c r="AL15" s="589">
        <v>198.01300000000001</v>
      </c>
      <c r="AM15" s="589">
        <v>190.50800000000004</v>
      </c>
      <c r="AN15" s="589">
        <v>182.66799999999998</v>
      </c>
      <c r="AO15" s="589">
        <v>175.96100000000001</v>
      </c>
      <c r="AP15" s="589">
        <v>168.001</v>
      </c>
      <c r="AQ15" s="589">
        <v>158.72800000000004</v>
      </c>
      <c r="AR15" s="589">
        <v>150.57300000000001</v>
      </c>
      <c r="AS15" s="589">
        <v>142.93</v>
      </c>
      <c r="AT15" s="589">
        <v>136.18</v>
      </c>
      <c r="AU15" s="589">
        <v>125.95699999999999</v>
      </c>
      <c r="AV15" s="589">
        <v>117.78700000000002</v>
      </c>
      <c r="AW15" s="589">
        <v>110.28700000000001</v>
      </c>
      <c r="AX15" s="589">
        <v>100.63500000000001</v>
      </c>
      <c r="AY15" s="589">
        <v>92.550000000000011</v>
      </c>
      <c r="AZ15" s="589">
        <v>85.162000000000006</v>
      </c>
      <c r="BA15" s="589">
        <v>77.011999999999986</v>
      </c>
    </row>
    <row r="16" spans="1:53" ht="15" customHeight="1" x14ac:dyDescent="0.2">
      <c r="P16" s="290" t="s">
        <v>701</v>
      </c>
      <c r="Q16" s="290" t="s">
        <v>32</v>
      </c>
      <c r="R16" s="290"/>
      <c r="S16" s="290"/>
      <c r="T16" s="589">
        <v>233.16924996899996</v>
      </c>
      <c r="U16" s="589">
        <v>202.21190571085845</v>
      </c>
      <c r="V16" s="589">
        <v>170.93177137852959</v>
      </c>
      <c r="W16" s="589">
        <v>135.91264425444388</v>
      </c>
      <c r="X16" s="589">
        <v>121.98747540524377</v>
      </c>
      <c r="Y16" s="589">
        <v>107.67914776868493</v>
      </c>
      <c r="Z16" s="589">
        <v>107.13870201467999</v>
      </c>
      <c r="AA16" s="589">
        <v>101.535459536508</v>
      </c>
      <c r="AB16" s="589">
        <v>87.711169578281456</v>
      </c>
      <c r="AC16" s="589">
        <v>66.150313551704997</v>
      </c>
      <c r="AD16" s="589">
        <v>57.635821213580996</v>
      </c>
      <c r="AE16" s="589">
        <v>54.044517801254997</v>
      </c>
      <c r="AF16" s="589">
        <v>46.795007852611</v>
      </c>
      <c r="AG16" s="589">
        <v>45.753357121165003</v>
      </c>
      <c r="AH16" s="589">
        <v>47.373772833099999</v>
      </c>
      <c r="AI16" s="589">
        <v>30.065908471807997</v>
      </c>
      <c r="AJ16" s="589">
        <v>28.628380661516005</v>
      </c>
      <c r="AK16" s="589">
        <v>21.916141605932001</v>
      </c>
      <c r="AL16" s="589">
        <v>17.269840086702001</v>
      </c>
      <c r="AM16" s="589">
        <v>15.176635966441001</v>
      </c>
      <c r="AN16" s="589">
        <v>13.017851321856998</v>
      </c>
      <c r="AO16" s="589">
        <v>11.843178476949999</v>
      </c>
      <c r="AP16" s="589">
        <v>11.872314108043</v>
      </c>
      <c r="AQ16" s="589">
        <v>11.966401597858999</v>
      </c>
      <c r="AR16" s="589">
        <v>13.202267442198002</v>
      </c>
      <c r="AS16" s="589">
        <v>13.981276162613998</v>
      </c>
      <c r="AT16" s="589">
        <v>14.674580782061001</v>
      </c>
      <c r="AU16" s="589">
        <v>14.349744827477</v>
      </c>
      <c r="AV16" s="589">
        <v>15.89928156557</v>
      </c>
      <c r="AW16" s="589">
        <v>17.585057597309003</v>
      </c>
      <c r="AX16" s="589">
        <v>17.107342761724997</v>
      </c>
      <c r="AY16" s="589">
        <v>17.117488447464002</v>
      </c>
      <c r="AZ16" s="589">
        <v>17.306485683103006</v>
      </c>
      <c r="BA16" s="589">
        <v>16.816169007788002</v>
      </c>
    </row>
    <row r="17" spans="16:53" ht="15" customHeight="1" x14ac:dyDescent="0.2">
      <c r="P17" s="290" t="s">
        <v>122</v>
      </c>
      <c r="Q17" s="290" t="s">
        <v>32</v>
      </c>
      <c r="R17" s="290"/>
      <c r="S17" s="290"/>
      <c r="T17" s="589">
        <v>7.4328922202010414E-2</v>
      </c>
      <c r="U17" s="589">
        <v>0.13626953977251868</v>
      </c>
      <c r="V17" s="589">
        <v>0.26030844580806189</v>
      </c>
      <c r="W17" s="589">
        <v>0.39650888227951014</v>
      </c>
      <c r="X17" s="589">
        <v>0.54284990677959033</v>
      </c>
      <c r="Y17" s="589">
        <v>0.70007895279844723</v>
      </c>
      <c r="Z17" s="589">
        <v>0.87069406721763798</v>
      </c>
      <c r="AA17" s="589">
        <v>1.0540763964605104</v>
      </c>
      <c r="AB17" s="589">
        <v>1.2515591338962553</v>
      </c>
      <c r="AC17" s="589">
        <v>1.4661757316082895</v>
      </c>
      <c r="AD17" s="589">
        <v>1.6988499089939724</v>
      </c>
      <c r="AE17" s="589">
        <v>1.9522467284499532</v>
      </c>
      <c r="AF17" s="589">
        <v>2.2307262137201809</v>
      </c>
      <c r="AG17" s="589">
        <v>2.5373324710046803</v>
      </c>
      <c r="AH17" s="589">
        <v>2.8762970035166622</v>
      </c>
      <c r="AI17" s="589">
        <v>3.2531619791833979</v>
      </c>
      <c r="AJ17" s="589">
        <v>3.6727022524703483</v>
      </c>
      <c r="AK17" s="589">
        <v>4.140983432893993</v>
      </c>
      <c r="AL17" s="589">
        <v>4.6594792276582897</v>
      </c>
      <c r="AM17" s="589">
        <v>5.2342513029459008</v>
      </c>
      <c r="AN17" s="589">
        <v>5.8576927857623753</v>
      </c>
      <c r="AO17" s="589">
        <v>6.5218456150233273</v>
      </c>
      <c r="AP17" s="589">
        <v>7.206613844365676</v>
      </c>
      <c r="AQ17" s="589">
        <v>7.9175714556096395</v>
      </c>
      <c r="AR17" s="589">
        <v>8.6058660890734053</v>
      </c>
      <c r="AS17" s="589">
        <v>9.2536494110769549</v>
      </c>
      <c r="AT17" s="589">
        <v>9.5443292080813276</v>
      </c>
      <c r="AU17" s="589">
        <v>9.6491268737871589</v>
      </c>
      <c r="AV17" s="589">
        <v>9.1397207779538299</v>
      </c>
      <c r="AW17" s="589">
        <v>8.6162051424004229</v>
      </c>
      <c r="AX17" s="589">
        <v>8.0960276596542933</v>
      </c>
      <c r="AY17" s="589">
        <v>7.6056919149665685</v>
      </c>
      <c r="AZ17" s="589">
        <v>7.1548075313229003</v>
      </c>
      <c r="BA17" s="589">
        <v>6.7551208513700596</v>
      </c>
    </row>
    <row r="18" spans="16:53" ht="15" customHeight="1" x14ac:dyDescent="0.2">
      <c r="P18" s="293" t="s">
        <v>111</v>
      </c>
      <c r="Q18" s="290" t="s">
        <v>32</v>
      </c>
      <c r="R18" s="290"/>
      <c r="S18" s="290"/>
      <c r="T18" s="589">
        <v>1106.8942552178862</v>
      </c>
      <c r="U18" s="589">
        <v>1063.310345146291</v>
      </c>
      <c r="V18" s="589">
        <v>1023.7147227913932</v>
      </c>
      <c r="W18" s="589">
        <v>980.37811250697655</v>
      </c>
      <c r="X18" s="589">
        <v>953.03900876225305</v>
      </c>
      <c r="Y18" s="589">
        <v>925.99903399752645</v>
      </c>
      <c r="Z18" s="589">
        <v>913.7601509708179</v>
      </c>
      <c r="AA18" s="589">
        <v>894.65339715888229</v>
      </c>
      <c r="AB18" s="589">
        <v>870.71081305789096</v>
      </c>
      <c r="AC18" s="589">
        <v>839.45178792063427</v>
      </c>
      <c r="AD18" s="589">
        <v>822.57637458211002</v>
      </c>
      <c r="AE18" s="589">
        <v>812.0074753773805</v>
      </c>
      <c r="AF18" s="589">
        <v>795.87777274705638</v>
      </c>
      <c r="AG18" s="589">
        <v>789.58333301092489</v>
      </c>
      <c r="AH18" s="589">
        <v>787.58019771023748</v>
      </c>
      <c r="AI18" s="589">
        <v>767.37206447724429</v>
      </c>
      <c r="AJ18" s="589">
        <v>761.87932588889032</v>
      </c>
      <c r="AK18" s="589">
        <v>753.29372227491046</v>
      </c>
      <c r="AL18" s="589">
        <v>748.16824184993538</v>
      </c>
      <c r="AM18" s="589">
        <v>744.95188206042599</v>
      </c>
      <c r="AN18" s="589">
        <v>741.14041828535107</v>
      </c>
      <c r="AO18" s="589">
        <v>739.30440522513618</v>
      </c>
      <c r="AP18" s="589">
        <v>737.79599984067715</v>
      </c>
      <c r="AQ18" s="589">
        <v>731.60431865375438</v>
      </c>
      <c r="AR18" s="589">
        <v>730.01402938843876</v>
      </c>
      <c r="AS18" s="589">
        <v>729.07032978521227</v>
      </c>
      <c r="AT18" s="589">
        <v>729.29316201243228</v>
      </c>
      <c r="AU18" s="589">
        <v>725.07631797121917</v>
      </c>
      <c r="AV18" s="589">
        <v>721.49409426686293</v>
      </c>
      <c r="AW18" s="589">
        <v>718.49587506702699</v>
      </c>
      <c r="AX18" s="589">
        <v>710.03716843750829</v>
      </c>
      <c r="AY18" s="589">
        <v>703.15636122734998</v>
      </c>
      <c r="AZ18" s="589">
        <v>694.83703202371146</v>
      </c>
      <c r="BA18" s="589">
        <v>684.93314567111099</v>
      </c>
    </row>
    <row r="19" spans="16:53" ht="15" customHeight="1" x14ac:dyDescent="0.2">
      <c r="P19" s="288" t="s">
        <v>230</v>
      </c>
      <c r="Q19" s="290" t="s">
        <v>32</v>
      </c>
      <c r="R19" s="290"/>
      <c r="S19" s="290"/>
      <c r="T19" s="291">
        <v>297.1967632488861</v>
      </c>
      <c r="U19" s="589">
        <v>295.605164264954</v>
      </c>
      <c r="V19" s="589">
        <v>295.83904555549577</v>
      </c>
      <c r="W19" s="589">
        <v>295.05947432728442</v>
      </c>
      <c r="X19" s="589">
        <v>293.25617300645672</v>
      </c>
      <c r="Y19" s="589">
        <v>292.03212145385095</v>
      </c>
      <c r="Z19" s="589">
        <v>291.4397409787889</v>
      </c>
      <c r="AA19" s="589">
        <v>291.04210723961017</v>
      </c>
      <c r="AB19" s="589">
        <v>291.30268602269712</v>
      </c>
      <c r="AC19" s="589">
        <v>292.11648682200632</v>
      </c>
      <c r="AD19" s="589">
        <v>293.87293689666569</v>
      </c>
      <c r="AE19" s="589">
        <v>296.04512026411157</v>
      </c>
      <c r="AF19" s="589">
        <v>298.67022311886188</v>
      </c>
      <c r="AG19" s="589">
        <v>302.292758723926</v>
      </c>
      <c r="AH19" s="589">
        <v>307.79539644255772</v>
      </c>
      <c r="AI19" s="589">
        <v>314.25753714814442</v>
      </c>
      <c r="AJ19" s="589">
        <v>321.1114150503339</v>
      </c>
      <c r="AK19" s="589">
        <v>328.6488355226947</v>
      </c>
      <c r="AL19" s="589">
        <v>336.28731516107064</v>
      </c>
      <c r="AM19" s="589">
        <v>343.80160999462851</v>
      </c>
      <c r="AN19" s="589">
        <v>351.26860243175275</v>
      </c>
      <c r="AO19" s="589">
        <v>358.77765767983141</v>
      </c>
      <c r="AP19" s="589">
        <v>366.95351044797775</v>
      </c>
      <c r="AQ19" s="589">
        <v>372.30153694855068</v>
      </c>
      <c r="AR19" s="589">
        <v>379.42462032723927</v>
      </c>
      <c r="AS19" s="589">
        <v>387.36390044371814</v>
      </c>
      <c r="AT19" s="589">
        <v>396.01295026885583</v>
      </c>
      <c r="AU19" s="589">
        <v>405.3568968829336</v>
      </c>
      <c r="AV19" s="589">
        <v>412.26263235741709</v>
      </c>
      <c r="AW19" s="589">
        <v>419.24975169552567</v>
      </c>
      <c r="AX19" s="589">
        <v>426.06244513131549</v>
      </c>
      <c r="AY19" s="589">
        <v>432.21065878980983</v>
      </c>
      <c r="AZ19" s="589">
        <v>436.71153947442343</v>
      </c>
      <c r="BA19" s="589">
        <v>441.35975853023507</v>
      </c>
    </row>
    <row r="20" spans="16:53" ht="15" customHeight="1" x14ac:dyDescent="0.2">
      <c r="P20" s="288" t="s">
        <v>231</v>
      </c>
      <c r="Q20" s="290" t="s">
        <v>32</v>
      </c>
      <c r="R20" s="290"/>
      <c r="S20" s="290"/>
      <c r="T20" s="291">
        <v>809.697491969</v>
      </c>
      <c r="U20" s="589">
        <v>767.70518088133713</v>
      </c>
      <c r="V20" s="589">
        <v>727.87567723589734</v>
      </c>
      <c r="W20" s="589">
        <v>685.31863817969213</v>
      </c>
      <c r="X20" s="589">
        <v>659.78283575579633</v>
      </c>
      <c r="Y20" s="589">
        <v>633.96691254367545</v>
      </c>
      <c r="Z20" s="589">
        <v>622.320409992029</v>
      </c>
      <c r="AA20" s="589">
        <v>603.61128991927205</v>
      </c>
      <c r="AB20" s="589">
        <v>579.40812703519384</v>
      </c>
      <c r="AC20" s="589">
        <v>547.33530109862795</v>
      </c>
      <c r="AD20" s="589">
        <v>528.70343768544433</v>
      </c>
      <c r="AE20" s="589">
        <v>515.96235511326893</v>
      </c>
      <c r="AF20" s="589">
        <v>497.20754962819439</v>
      </c>
      <c r="AG20" s="589">
        <v>487.29057428699895</v>
      </c>
      <c r="AH20" s="589">
        <v>479.78480126767971</v>
      </c>
      <c r="AI20" s="589">
        <v>453.11452732909981</v>
      </c>
      <c r="AJ20" s="589">
        <v>440.76791083855647</v>
      </c>
      <c r="AK20" s="589">
        <v>424.64488675221577</v>
      </c>
      <c r="AL20" s="589">
        <v>411.8809266888648</v>
      </c>
      <c r="AM20" s="589">
        <v>401.15027206579742</v>
      </c>
      <c r="AN20" s="589">
        <v>389.87181585359821</v>
      </c>
      <c r="AO20" s="589">
        <v>380.52674754530466</v>
      </c>
      <c r="AP20" s="589">
        <v>370.84248939269946</v>
      </c>
      <c r="AQ20" s="589">
        <v>359.3027817052037</v>
      </c>
      <c r="AR20" s="589">
        <v>350.58940906119932</v>
      </c>
      <c r="AS20" s="589">
        <v>341.70642934149396</v>
      </c>
      <c r="AT20" s="589">
        <v>333.28021174357667</v>
      </c>
      <c r="AU20" s="589">
        <v>319.71942108828557</v>
      </c>
      <c r="AV20" s="589">
        <v>309.23146190944578</v>
      </c>
      <c r="AW20" s="589">
        <v>299.24612337150131</v>
      </c>
      <c r="AX20" s="589">
        <v>283.97472330619274</v>
      </c>
      <c r="AY20" s="589">
        <v>270.94570243754021</v>
      </c>
      <c r="AZ20" s="589">
        <v>258.12549254928797</v>
      </c>
      <c r="BA20" s="589">
        <v>243.57338714087604</v>
      </c>
    </row>
    <row r="21" spans="16:53" ht="15" customHeight="1" x14ac:dyDescent="0.2">
      <c r="AZ21" s="292"/>
    </row>
    <row r="22" spans="16:53" ht="15" customHeight="1" x14ac:dyDescent="0.25">
      <c r="P22" s="286" t="s">
        <v>452</v>
      </c>
      <c r="AZ22" s="292"/>
    </row>
    <row r="23" spans="16:53" ht="15" customHeight="1" x14ac:dyDescent="0.2">
      <c r="P23" s="288" t="s">
        <v>34</v>
      </c>
      <c r="Q23" s="288" t="s">
        <v>104</v>
      </c>
      <c r="R23" s="288">
        <v>2015</v>
      </c>
      <c r="S23" s="288">
        <v>2016</v>
      </c>
      <c r="T23" s="288">
        <v>2017</v>
      </c>
      <c r="U23" s="288">
        <v>2018</v>
      </c>
      <c r="V23" s="288">
        <v>2019</v>
      </c>
      <c r="W23" s="288">
        <v>2020</v>
      </c>
      <c r="X23" s="288">
        <v>2021</v>
      </c>
      <c r="Y23" s="288">
        <v>2022</v>
      </c>
      <c r="Z23" s="288">
        <v>2023</v>
      </c>
      <c r="AA23" s="288">
        <v>2024</v>
      </c>
      <c r="AB23" s="288">
        <v>2025</v>
      </c>
      <c r="AC23" s="288">
        <v>2026</v>
      </c>
      <c r="AD23" s="288">
        <v>2027</v>
      </c>
      <c r="AE23" s="288">
        <v>2028</v>
      </c>
      <c r="AF23" s="288">
        <v>2029</v>
      </c>
      <c r="AG23" s="288">
        <v>2030</v>
      </c>
      <c r="AH23" s="288">
        <v>2031</v>
      </c>
      <c r="AI23" s="288">
        <v>2032</v>
      </c>
      <c r="AJ23" s="288">
        <v>2033</v>
      </c>
      <c r="AK23" s="288">
        <v>2034</v>
      </c>
      <c r="AL23" s="288">
        <v>2035</v>
      </c>
      <c r="AM23" s="288">
        <v>2036</v>
      </c>
      <c r="AN23" s="288">
        <v>2037</v>
      </c>
      <c r="AO23" s="288">
        <v>2038</v>
      </c>
      <c r="AP23" s="288">
        <v>2039</v>
      </c>
      <c r="AQ23" s="288">
        <v>2040</v>
      </c>
      <c r="AR23" s="288">
        <v>2041</v>
      </c>
      <c r="AS23" s="288">
        <v>2042</v>
      </c>
      <c r="AT23" s="288">
        <v>2043</v>
      </c>
      <c r="AU23" s="288">
        <v>2044</v>
      </c>
      <c r="AV23" s="288">
        <v>2045</v>
      </c>
      <c r="AW23" s="288">
        <v>2046</v>
      </c>
      <c r="AX23" s="288">
        <v>2047</v>
      </c>
      <c r="AY23" s="288">
        <v>2048</v>
      </c>
      <c r="AZ23" s="288">
        <v>2049</v>
      </c>
      <c r="BA23" s="288">
        <v>2050</v>
      </c>
    </row>
    <row r="24" spans="16:53" ht="15" customHeight="1" x14ac:dyDescent="0.2">
      <c r="P24" s="296" t="s">
        <v>114</v>
      </c>
      <c r="Q24" s="290" t="s">
        <v>32</v>
      </c>
      <c r="R24" s="296"/>
      <c r="S24" s="296"/>
      <c r="T24" s="297">
        <v>0</v>
      </c>
      <c r="U24" s="297">
        <v>-0.85259800000000041</v>
      </c>
      <c r="V24" s="297">
        <v>-1.2233209999999985</v>
      </c>
      <c r="W24" s="297">
        <v>-1.1633870000000002</v>
      </c>
      <c r="X24" s="297">
        <v>-1.3981950000000012</v>
      </c>
      <c r="Y24" s="297">
        <v>-1.5604829999999907</v>
      </c>
      <c r="Z24" s="297">
        <v>-1.6744199999999978</v>
      </c>
      <c r="AA24" s="297">
        <v>-1.6772919999999942</v>
      </c>
      <c r="AB24" s="297">
        <v>-1.7406780000000026</v>
      </c>
      <c r="AC24" s="297">
        <v>-1.738664</v>
      </c>
      <c r="AD24" s="297">
        <v>-1.6614179999999976</v>
      </c>
      <c r="AE24" s="297">
        <v>-1.5329410000000081</v>
      </c>
      <c r="AF24" s="297">
        <v>-1.4992770000000064</v>
      </c>
      <c r="AG24" s="297">
        <v>-1.4093429999999927</v>
      </c>
      <c r="AH24" s="297">
        <v>-1.0893760000000015</v>
      </c>
      <c r="AI24" s="297">
        <v>-0.70677399999999579</v>
      </c>
      <c r="AJ24" s="297">
        <v>-0.31522999999999968</v>
      </c>
      <c r="AK24" s="297">
        <v>9.2766999999994937E-2</v>
      </c>
      <c r="AL24" s="297">
        <v>0.48457600000000411</v>
      </c>
      <c r="AM24" s="297">
        <v>0.92194500000000801</v>
      </c>
      <c r="AN24" s="297">
        <v>1.36578200000001</v>
      </c>
      <c r="AO24" s="297">
        <v>1.7965690000000052</v>
      </c>
      <c r="AP24" s="297">
        <v>2.2302520000000072</v>
      </c>
      <c r="AQ24" s="297">
        <v>2.6134679999999975</v>
      </c>
      <c r="AR24" s="297">
        <v>3.1052130000000062</v>
      </c>
      <c r="AS24" s="297">
        <v>3.5591110000000015</v>
      </c>
      <c r="AT24" s="297">
        <v>4.1446540000000027</v>
      </c>
      <c r="AU24" s="297">
        <v>4.7340269999999975</v>
      </c>
      <c r="AV24" s="297">
        <v>5.304316</v>
      </c>
      <c r="AW24" s="297">
        <v>5.9164990000000159</v>
      </c>
      <c r="AX24" s="297">
        <v>6.6488509999999934</v>
      </c>
      <c r="AY24" s="297">
        <v>7.3395560000000017</v>
      </c>
      <c r="AZ24" s="297">
        <v>8.0660670000000181</v>
      </c>
      <c r="BA24" s="297">
        <v>8.8049210000000073</v>
      </c>
    </row>
    <row r="25" spans="16:53" ht="15" customHeight="1" x14ac:dyDescent="0.2">
      <c r="P25" s="290" t="s">
        <v>115</v>
      </c>
      <c r="Q25" s="290" t="s">
        <v>32</v>
      </c>
      <c r="R25" s="290"/>
      <c r="S25" s="290"/>
      <c r="T25" s="297">
        <v>0</v>
      </c>
      <c r="U25" s="297">
        <v>-0.8784955403439767</v>
      </c>
      <c r="V25" s="297">
        <v>-0.34904828626392259</v>
      </c>
      <c r="W25" s="297">
        <v>0.39836924104093896</v>
      </c>
      <c r="X25" s="297">
        <v>-0.18555739239195645</v>
      </c>
      <c r="Y25" s="297">
        <v>-0.77101615931921685</v>
      </c>
      <c r="Z25" s="297">
        <v>-1.3157269671645651</v>
      </c>
      <c r="AA25" s="297">
        <v>-1.8357345570597232</v>
      </c>
      <c r="AB25" s="297">
        <v>-2.5892958061540554</v>
      </c>
      <c r="AC25" s="297">
        <v>-3.3383019665934341</v>
      </c>
      <c r="AD25" s="297">
        <v>-4.0828075720680772</v>
      </c>
      <c r="AE25" s="297">
        <v>-4.9148164944317188</v>
      </c>
      <c r="AF25" s="297">
        <v>-5.8506171425485576</v>
      </c>
      <c r="AG25" s="297">
        <v>-6.6719600039162401</v>
      </c>
      <c r="AH25" s="297">
        <v>-6.8535303848113358</v>
      </c>
      <c r="AI25" s="297">
        <v>-7.0036355239743102</v>
      </c>
      <c r="AJ25" s="297">
        <v>-7.1020101696760207</v>
      </c>
      <c r="AK25" s="297">
        <v>-7.2147594525747536</v>
      </c>
      <c r="AL25" s="297">
        <v>-7.3001090260957255</v>
      </c>
      <c r="AM25" s="297">
        <v>-7.3755835716082174</v>
      </c>
      <c r="AN25" s="297">
        <v>-7.4278692802505901</v>
      </c>
      <c r="AO25" s="297">
        <v>-7.4327677194275026</v>
      </c>
      <c r="AP25" s="297">
        <v>-7.4518666301005112</v>
      </c>
      <c r="AQ25" s="297">
        <v>-7.4632384993254419</v>
      </c>
      <c r="AR25" s="297">
        <v>-7.2325573373945247</v>
      </c>
      <c r="AS25" s="297">
        <v>-6.9757909844277464</v>
      </c>
      <c r="AT25" s="297">
        <v>-6.6657660872791809</v>
      </c>
      <c r="AU25" s="297">
        <v>-6.3449190253519419</v>
      </c>
      <c r="AV25" s="297">
        <v>-6.0210944027033406</v>
      </c>
      <c r="AW25" s="297">
        <v>-5.6506690562441975</v>
      </c>
      <c r="AX25" s="297">
        <v>-5.2864592959366092</v>
      </c>
      <c r="AY25" s="297">
        <v>-4.8704567779826675</v>
      </c>
      <c r="AZ25" s="297">
        <v>-4.4593286647064758</v>
      </c>
      <c r="BA25" s="297">
        <v>-4.0532585338463036</v>
      </c>
    </row>
    <row r="26" spans="16:53" ht="15" customHeight="1" x14ac:dyDescent="0.2">
      <c r="P26" s="290" t="s">
        <v>116</v>
      </c>
      <c r="Q26" s="290" t="s">
        <v>32</v>
      </c>
      <c r="R26" s="290"/>
      <c r="S26" s="290"/>
      <c r="T26" s="297">
        <v>0</v>
      </c>
      <c r="U26" s="297">
        <v>-8.0763248886086103E-2</v>
      </c>
      <c r="V26" s="297">
        <v>-0.63092751384010626</v>
      </c>
      <c r="W26" s="297">
        <v>-2.9229730693358533</v>
      </c>
      <c r="X26" s="297">
        <v>-4.7404473966203255</v>
      </c>
      <c r="Y26" s="297">
        <v>-6.2316204030771019</v>
      </c>
      <c r="Z26" s="297">
        <v>-7.4617418569280289</v>
      </c>
      <c r="AA26" s="297">
        <v>-8.9704828357168793</v>
      </c>
      <c r="AB26" s="297">
        <v>-9.9045900753270644</v>
      </c>
      <c r="AC26" s="297">
        <v>-10.626276098024164</v>
      </c>
      <c r="AD26" s="297">
        <v>-10.696762920030494</v>
      </c>
      <c r="AE26" s="297">
        <v>-10.612699816696164</v>
      </c>
      <c r="AF26" s="297">
        <v>-10.34482008080775</v>
      </c>
      <c r="AG26" s="297">
        <v>-9.8350431996696415</v>
      </c>
      <c r="AH26" s="297">
        <v>-8.990801923595626</v>
      </c>
      <c r="AI26" s="297">
        <v>-7.9471983661533301</v>
      </c>
      <c r="AJ26" s="297">
        <v>-7.1447355142976932</v>
      </c>
      <c r="AK26" s="297">
        <v>-6.0801505646315661</v>
      </c>
      <c r="AL26" s="297">
        <v>-5.143986087326283</v>
      </c>
      <c r="AM26" s="297">
        <v>-4.4453012483969303</v>
      </c>
      <c r="AN26" s="297">
        <v>-3.7429112430254463</v>
      </c>
      <c r="AO26" s="297">
        <v>-2.9865136747781662</v>
      </c>
      <c r="AP26" s="297">
        <v>-2.3701713546095959</v>
      </c>
      <c r="AQ26" s="297">
        <v>-1.8766818025873562</v>
      </c>
      <c r="AR26" s="297">
        <v>-0.84021875113801059</v>
      </c>
      <c r="AS26" s="297">
        <v>8.9160921622720934E-2</v>
      </c>
      <c r="AT26" s="297">
        <v>0.77226047790460939</v>
      </c>
      <c r="AU26" s="297">
        <v>1.2133102090487569</v>
      </c>
      <c r="AV26" s="297">
        <v>2.3714133261151886</v>
      </c>
      <c r="AW26" s="297">
        <v>3.3587809686980847</v>
      </c>
      <c r="AX26" s="297">
        <v>4.0390292731723463</v>
      </c>
      <c r="AY26" s="297">
        <v>5.1575841418568018</v>
      </c>
      <c r="AZ26" s="297">
        <v>5.7929253520469359</v>
      </c>
      <c r="BA26" s="297">
        <v>6.2963858776235071</v>
      </c>
    </row>
    <row r="27" spans="16:53" s="286" customFormat="1" ht="15" customHeight="1" x14ac:dyDescent="0.25">
      <c r="P27" s="290" t="s">
        <v>117</v>
      </c>
      <c r="Q27" s="290" t="s">
        <v>32</v>
      </c>
      <c r="R27" s="290"/>
      <c r="S27" s="290"/>
      <c r="T27" s="297">
        <v>0</v>
      </c>
      <c r="U27" s="297">
        <v>0.19465980529797711</v>
      </c>
      <c r="V27" s="297">
        <v>0.80125810671368569</v>
      </c>
      <c r="W27" s="297">
        <v>1.4823149066932955</v>
      </c>
      <c r="X27" s="297">
        <v>2.284414546582954</v>
      </c>
      <c r="Y27" s="297">
        <v>3.2599947673611696</v>
      </c>
      <c r="Z27" s="297">
        <v>4.5064465539953655</v>
      </c>
      <c r="AA27" s="297">
        <v>6.0765613835007031</v>
      </c>
      <c r="AB27" s="297">
        <v>8.0068086552921329</v>
      </c>
      <c r="AC27" s="297">
        <v>10.185301637737835</v>
      </c>
      <c r="AD27" s="297">
        <v>12.546744139878138</v>
      </c>
      <c r="AE27" s="297">
        <v>15.168873326353369</v>
      </c>
      <c r="AF27" s="297">
        <v>18.211897093332116</v>
      </c>
      <c r="AG27" s="297">
        <v>21.77999867862578</v>
      </c>
      <c r="AH27" s="297">
        <v>25.947965502078574</v>
      </c>
      <c r="AI27" s="297">
        <v>30.685607789385916</v>
      </c>
      <c r="AJ27" s="297">
        <v>35.873397485421499</v>
      </c>
      <c r="AK27" s="297">
        <v>41.32698229101495</v>
      </c>
      <c r="AL27" s="297">
        <v>46.806647025606551</v>
      </c>
      <c r="AM27" s="297">
        <v>52.104731565747578</v>
      </c>
      <c r="AN27" s="297">
        <v>57.027619706142659</v>
      </c>
      <c r="AO27" s="297">
        <v>61.54617582515101</v>
      </c>
      <c r="AP27" s="297">
        <v>66.454785183801775</v>
      </c>
      <c r="AQ27" s="297">
        <v>68.200694001577361</v>
      </c>
      <c r="AR27" s="297">
        <v>70.25963316688572</v>
      </c>
      <c r="AS27" s="297">
        <v>72.632767257637056</v>
      </c>
      <c r="AT27" s="297">
        <v>75.17869262934434</v>
      </c>
      <c r="AU27" s="297">
        <v>77.919742450350668</v>
      </c>
      <c r="AV27" s="297">
        <v>80.420550185119168</v>
      </c>
      <c r="AW27" s="297">
        <v>83.042876534185751</v>
      </c>
      <c r="AX27" s="297">
        <v>85.720111905193718</v>
      </c>
      <c r="AY27" s="297">
        <v>87.404768177049647</v>
      </c>
      <c r="AZ27" s="297">
        <v>88.039179538196876</v>
      </c>
      <c r="BA27" s="297">
        <v>89.029867937571765</v>
      </c>
    </row>
    <row r="28" spans="16:53" s="286" customFormat="1" ht="15" customHeight="1" x14ac:dyDescent="0.25">
      <c r="P28" s="290" t="s">
        <v>229</v>
      </c>
      <c r="Q28" s="290" t="s">
        <v>32</v>
      </c>
      <c r="R28" s="290"/>
      <c r="S28" s="290"/>
      <c r="T28" s="297">
        <v>0</v>
      </c>
      <c r="U28" s="297">
        <v>2.5597999999999999E-2</v>
      </c>
      <c r="V28" s="297">
        <v>4.4320999999999999E-2</v>
      </c>
      <c r="W28" s="297">
        <v>6.8387000000000003E-2</v>
      </c>
      <c r="X28" s="297">
        <v>9.9194999999999992E-2</v>
      </c>
      <c r="Y28" s="297">
        <v>0.13848299999999999</v>
      </c>
      <c r="Z28" s="297">
        <v>0.18841999999999998</v>
      </c>
      <c r="AA28" s="297">
        <v>0.25229200000000002</v>
      </c>
      <c r="AB28" s="297">
        <v>0.33367799999999997</v>
      </c>
      <c r="AC28" s="297">
        <v>0.437664</v>
      </c>
      <c r="AD28" s="297">
        <v>0.57041799999999998</v>
      </c>
      <c r="AE28" s="297">
        <v>0.73994100000000007</v>
      </c>
      <c r="AF28" s="297">
        <v>0.95627700000000004</v>
      </c>
      <c r="AG28" s="297">
        <v>1.232343</v>
      </c>
      <c r="AH28" s="297">
        <v>1.584376</v>
      </c>
      <c r="AI28" s="297">
        <v>2.0327739999999999</v>
      </c>
      <c r="AJ28" s="297">
        <v>2.6032299999999999</v>
      </c>
      <c r="AK28" s="297">
        <v>3.3272330000000001</v>
      </c>
      <c r="AL28" s="297">
        <v>4.2434240000000001</v>
      </c>
      <c r="AM28" s="297">
        <v>5.3990550000000006</v>
      </c>
      <c r="AN28" s="297">
        <v>6.8492179999999996</v>
      </c>
      <c r="AO28" s="297">
        <v>8.6574310000000008</v>
      </c>
      <c r="AP28" s="297">
        <v>10.893748</v>
      </c>
      <c r="AQ28" s="297">
        <v>13.630531999999999</v>
      </c>
      <c r="AR28" s="297">
        <v>16.935787000000001</v>
      </c>
      <c r="AS28" s="297">
        <v>20.861888999999998</v>
      </c>
      <c r="AT28" s="297">
        <v>25.386346</v>
      </c>
      <c r="AU28" s="297">
        <v>30.637973000000002</v>
      </c>
      <c r="AV28" s="297">
        <v>32.990684000000002</v>
      </c>
      <c r="AW28" s="297">
        <v>35.385500999999998</v>
      </c>
      <c r="AX28" s="297">
        <v>37.744149</v>
      </c>
      <c r="AY28" s="297">
        <v>39.982444000000001</v>
      </c>
      <c r="AZ28" s="297">
        <v>42.075932999999999</v>
      </c>
      <c r="BA28" s="297">
        <v>44.085079</v>
      </c>
    </row>
    <row r="29" spans="16:53" ht="15" customHeight="1" x14ac:dyDescent="0.2">
      <c r="P29" s="290" t="s">
        <v>118</v>
      </c>
      <c r="Q29" s="290" t="s">
        <v>32</v>
      </c>
      <c r="R29" s="290"/>
      <c r="S29" s="290"/>
      <c r="T29" s="297">
        <v>0</v>
      </c>
      <c r="U29" s="297">
        <v>-5.7814819019674246</v>
      </c>
      <c r="V29" s="297">
        <v>-8.2141198483320466</v>
      </c>
      <c r="W29" s="297">
        <v>-9.7647833400014292</v>
      </c>
      <c r="X29" s="297">
        <v>-12.198681796520503</v>
      </c>
      <c r="Y29" s="297">
        <v>-14.572629636968571</v>
      </c>
      <c r="Z29" s="297">
        <v>-17.321684991908029</v>
      </c>
      <c r="AA29" s="297">
        <v>-20.990826756279631</v>
      </c>
      <c r="AB29" s="297">
        <v>-22.861427246620707</v>
      </c>
      <c r="AC29" s="297">
        <v>-24.707014385039315</v>
      </c>
      <c r="AD29" s="297">
        <v>-26.708207356848106</v>
      </c>
      <c r="AE29" s="297">
        <v>-28.369178685416813</v>
      </c>
      <c r="AF29" s="297">
        <v>-29.498172267984728</v>
      </c>
      <c r="AG29" s="297">
        <v>-29.558533637040938</v>
      </c>
      <c r="AH29" s="297">
        <v>-29.830540635390747</v>
      </c>
      <c r="AI29" s="297">
        <v>-30.437681301299733</v>
      </c>
      <c r="AJ29" s="297">
        <v>-31.875053280271942</v>
      </c>
      <c r="AK29" s="297">
        <v>-32.758591193385399</v>
      </c>
      <c r="AL29" s="297">
        <v>-33.396646311372564</v>
      </c>
      <c r="AM29" s="297">
        <v>-34.302902927900192</v>
      </c>
      <c r="AN29" s="297">
        <v>-35.397693112645698</v>
      </c>
      <c r="AO29" s="297">
        <v>-36.709859372814009</v>
      </c>
      <c r="AP29" s="297">
        <v>-38.269903896738612</v>
      </c>
      <c r="AQ29" s="297">
        <v>-40.440752732836245</v>
      </c>
      <c r="AR29" s="297">
        <v>-42.169505486048706</v>
      </c>
      <c r="AS29" s="297">
        <v>-44.116696362067785</v>
      </c>
      <c r="AT29" s="297">
        <v>-46.004405370948405</v>
      </c>
      <c r="AU29" s="297">
        <v>-48.300422222966887</v>
      </c>
      <c r="AV29" s="297">
        <v>-50.824054487475451</v>
      </c>
      <c r="AW29" s="297">
        <v>-53.607095192755366</v>
      </c>
      <c r="AX29" s="297">
        <v>-57.225576855958423</v>
      </c>
      <c r="AY29" s="297">
        <v>-60.722859384469331</v>
      </c>
      <c r="AZ29" s="297">
        <v>-64.836140275046432</v>
      </c>
      <c r="BA29" s="297">
        <v>-69.261901594524716</v>
      </c>
    </row>
    <row r="30" spans="16:53" ht="15" customHeight="1" x14ac:dyDescent="0.2">
      <c r="P30" s="290" t="s">
        <v>119</v>
      </c>
      <c r="Q30" s="290" t="s">
        <v>32</v>
      </c>
      <c r="R30" s="290"/>
      <c r="S30" s="290"/>
      <c r="T30" s="297">
        <v>0</v>
      </c>
      <c r="U30" s="297">
        <v>0.28157445487554611</v>
      </c>
      <c r="V30" s="297">
        <v>6.5804182093835095E-2</v>
      </c>
      <c r="W30" s="297">
        <v>-0.29364469482769806</v>
      </c>
      <c r="X30" s="297">
        <v>-2.2277208375045561</v>
      </c>
      <c r="Y30" s="297">
        <v>-4.2215976186372828</v>
      </c>
      <c r="Z30" s="297">
        <v>-6.1242141757585316</v>
      </c>
      <c r="AA30" s="297">
        <v>-8.1333323352147389</v>
      </c>
      <c r="AB30" s="297">
        <v>-9.3740875081611748</v>
      </c>
      <c r="AC30" s="297">
        <v>-10.679086877443972</v>
      </c>
      <c r="AD30" s="297">
        <v>-12.056939158080546</v>
      </c>
      <c r="AE30" s="297">
        <v>-13.340143808817153</v>
      </c>
      <c r="AF30" s="297">
        <v>-14.397925247949928</v>
      </c>
      <c r="AG30" s="297">
        <v>-15.214494745927723</v>
      </c>
      <c r="AH30" s="297">
        <v>-15.809641011344233</v>
      </c>
      <c r="AI30" s="297">
        <v>-16.60177489838977</v>
      </c>
      <c r="AJ30" s="297">
        <v>-17.666031872955905</v>
      </c>
      <c r="AK30" s="297">
        <v>-18.462560171022822</v>
      </c>
      <c r="AL30" s="297">
        <v>-19.204659391920888</v>
      </c>
      <c r="AM30" s="297">
        <v>-20.005625353487279</v>
      </c>
      <c r="AN30" s="297">
        <v>-20.813948219173394</v>
      </c>
      <c r="AO30" s="297">
        <v>-21.629330251652629</v>
      </c>
      <c r="AP30" s="297">
        <v>-22.507447740768605</v>
      </c>
      <c r="AQ30" s="297">
        <v>-23.408351693226653</v>
      </c>
      <c r="AR30" s="297">
        <v>-24.162132061821296</v>
      </c>
      <c r="AS30" s="297">
        <v>-24.881712947927131</v>
      </c>
      <c r="AT30" s="297">
        <v>-25.654205953415239</v>
      </c>
      <c r="AU30" s="297">
        <v>-26.475941467809697</v>
      </c>
      <c r="AV30" s="297">
        <v>-27.31039902440056</v>
      </c>
      <c r="AW30" s="297">
        <v>-28.174957253250721</v>
      </c>
      <c r="AX30" s="297">
        <v>-29.177983337026085</v>
      </c>
      <c r="AY30" s="297">
        <v>-30.144531618218977</v>
      </c>
      <c r="AZ30" s="297">
        <v>-31.201573467889464</v>
      </c>
      <c r="BA30" s="297">
        <v>-32.287914201555253</v>
      </c>
    </row>
    <row r="31" spans="16:53" ht="15" customHeight="1" x14ac:dyDescent="0.2">
      <c r="P31" s="290" t="s">
        <v>120</v>
      </c>
      <c r="Q31" s="290" t="s">
        <v>32</v>
      </c>
      <c r="R31" s="290"/>
      <c r="S31" s="290"/>
      <c r="T31" s="297">
        <v>0</v>
      </c>
      <c r="U31" s="297">
        <v>-5.59699999999998</v>
      </c>
      <c r="V31" s="297">
        <v>-11.622000000000014</v>
      </c>
      <c r="W31" s="297">
        <v>-17.386000000000024</v>
      </c>
      <c r="X31" s="297">
        <v>-24.774999999999977</v>
      </c>
      <c r="Y31" s="297">
        <v>-32.07200000000006</v>
      </c>
      <c r="Z31" s="297">
        <v>-38.697000000000003</v>
      </c>
      <c r="AA31" s="297">
        <v>-46.307999999999993</v>
      </c>
      <c r="AB31" s="297">
        <v>-53.772999999999968</v>
      </c>
      <c r="AC31" s="297">
        <v>-61.34899999999999</v>
      </c>
      <c r="AD31" s="297">
        <v>-68.32000000000005</v>
      </c>
      <c r="AE31" s="297">
        <v>-74.778999999999996</v>
      </c>
      <c r="AF31" s="297">
        <v>-84.376000000000033</v>
      </c>
      <c r="AG31" s="297">
        <v>-92.681000000000012</v>
      </c>
      <c r="AH31" s="297">
        <v>-101.27899999999997</v>
      </c>
      <c r="AI31" s="297">
        <v>-109.619</v>
      </c>
      <c r="AJ31" s="297">
        <v>-118.44599999999997</v>
      </c>
      <c r="AK31" s="297">
        <v>-126.64499999999998</v>
      </c>
      <c r="AL31" s="297">
        <v>-133.90099999999998</v>
      </c>
      <c r="AM31" s="297">
        <v>-141.40599999999995</v>
      </c>
      <c r="AN31" s="297">
        <v>-149.24600000000001</v>
      </c>
      <c r="AO31" s="297">
        <v>-155.95299999999997</v>
      </c>
      <c r="AP31" s="297">
        <v>-163.91299999999998</v>
      </c>
      <c r="AQ31" s="297">
        <v>-173.18599999999995</v>
      </c>
      <c r="AR31" s="297">
        <v>-181.34099999999998</v>
      </c>
      <c r="AS31" s="297">
        <v>-188.98399999999998</v>
      </c>
      <c r="AT31" s="297">
        <v>-195.73399999999998</v>
      </c>
      <c r="AU31" s="297">
        <v>-205.95699999999999</v>
      </c>
      <c r="AV31" s="297">
        <v>-214.12699999999995</v>
      </c>
      <c r="AW31" s="297">
        <v>-221.62699999999998</v>
      </c>
      <c r="AX31" s="297">
        <v>-231.279</v>
      </c>
      <c r="AY31" s="297">
        <v>-239.36399999999998</v>
      </c>
      <c r="AZ31" s="297">
        <v>-246.75199999999998</v>
      </c>
      <c r="BA31" s="297">
        <v>-254.90199999999999</v>
      </c>
    </row>
    <row r="32" spans="16:53" ht="15" customHeight="1" x14ac:dyDescent="0.2">
      <c r="P32" s="290" t="s">
        <v>701</v>
      </c>
      <c r="Q32" s="290" t="s">
        <v>32</v>
      </c>
      <c r="R32" s="290"/>
      <c r="S32" s="290"/>
      <c r="T32" s="297">
        <v>0</v>
      </c>
      <c r="U32" s="297">
        <v>-30.957344258141518</v>
      </c>
      <c r="V32" s="297">
        <v>-62.237478590470374</v>
      </c>
      <c r="W32" s="297">
        <v>-97.256605714556088</v>
      </c>
      <c r="X32" s="297">
        <v>-111.18177456375619</v>
      </c>
      <c r="Y32" s="297">
        <v>-125.49010220031504</v>
      </c>
      <c r="Z32" s="297">
        <v>-126.03054795431997</v>
      </c>
      <c r="AA32" s="297">
        <v>-131.63379043249196</v>
      </c>
      <c r="AB32" s="297">
        <v>-145.45808039071852</v>
      </c>
      <c r="AC32" s="297">
        <v>-167.01893641729498</v>
      </c>
      <c r="AD32" s="297">
        <v>-175.53342875541898</v>
      </c>
      <c r="AE32" s="297">
        <v>-179.12473216774498</v>
      </c>
      <c r="AF32" s="297">
        <v>-186.37424211638896</v>
      </c>
      <c r="AG32" s="297">
        <v>-187.41589284783495</v>
      </c>
      <c r="AH32" s="297">
        <v>-185.79547713589997</v>
      </c>
      <c r="AI32" s="297">
        <v>-203.10334149719196</v>
      </c>
      <c r="AJ32" s="297">
        <v>-204.54086930748394</v>
      </c>
      <c r="AK32" s="297">
        <v>-211.25310836306795</v>
      </c>
      <c r="AL32" s="297">
        <v>-215.89940988229796</v>
      </c>
      <c r="AM32" s="297">
        <v>-217.99261400255895</v>
      </c>
      <c r="AN32" s="297">
        <v>-220.15139864714297</v>
      </c>
      <c r="AO32" s="297">
        <v>-221.32607149204998</v>
      </c>
      <c r="AP32" s="297">
        <v>-221.29693586095698</v>
      </c>
      <c r="AQ32" s="297">
        <v>-221.20284837114096</v>
      </c>
      <c r="AR32" s="297">
        <v>-219.96698252680196</v>
      </c>
      <c r="AS32" s="297">
        <v>-219.18797380638597</v>
      </c>
      <c r="AT32" s="297">
        <v>-218.49466918693895</v>
      </c>
      <c r="AU32" s="297">
        <v>-218.81950514152297</v>
      </c>
      <c r="AV32" s="297">
        <v>-217.26996840342997</v>
      </c>
      <c r="AW32" s="297">
        <v>-215.58419237169096</v>
      </c>
      <c r="AX32" s="297">
        <v>-216.06190720727497</v>
      </c>
      <c r="AY32" s="297">
        <v>-216.05176152153595</v>
      </c>
      <c r="AZ32" s="297">
        <v>-215.86276428589696</v>
      </c>
      <c r="BA32" s="297">
        <v>-216.35308096121196</v>
      </c>
    </row>
    <row r="33" spans="16:53" ht="15" customHeight="1" x14ac:dyDescent="0.2">
      <c r="P33" s="290" t="s">
        <v>122</v>
      </c>
      <c r="Q33" s="290" t="s">
        <v>32</v>
      </c>
      <c r="R33" s="290"/>
      <c r="S33" s="290"/>
      <c r="T33" s="297">
        <v>0</v>
      </c>
      <c r="U33" s="297">
        <v>6.1940617570508269E-2</v>
      </c>
      <c r="V33" s="297">
        <v>0.18597952360605147</v>
      </c>
      <c r="W33" s="297">
        <v>0.32217996007749972</v>
      </c>
      <c r="X33" s="297">
        <v>0.4685209845775799</v>
      </c>
      <c r="Y33" s="297">
        <v>0.62575003059643686</v>
      </c>
      <c r="Z33" s="297">
        <v>0.79636514501562761</v>
      </c>
      <c r="AA33" s="297">
        <v>0.97974747425850006</v>
      </c>
      <c r="AB33" s="297">
        <v>1.1772302116942448</v>
      </c>
      <c r="AC33" s="297">
        <v>1.391846809406279</v>
      </c>
      <c r="AD33" s="297">
        <v>1.6245209867919619</v>
      </c>
      <c r="AE33" s="297">
        <v>1.8779178062479427</v>
      </c>
      <c r="AF33" s="297">
        <v>2.1563972915181706</v>
      </c>
      <c r="AG33" s="297">
        <v>2.46300354880267</v>
      </c>
      <c r="AH33" s="297">
        <v>2.8019680813146519</v>
      </c>
      <c r="AI33" s="297">
        <v>3.1788330569813876</v>
      </c>
      <c r="AJ33" s="297">
        <v>3.5983733302683381</v>
      </c>
      <c r="AK33" s="297">
        <v>4.0666545106919827</v>
      </c>
      <c r="AL33" s="297">
        <v>4.5851503054562794</v>
      </c>
      <c r="AM33" s="297">
        <v>5.1599223807438905</v>
      </c>
      <c r="AN33" s="297">
        <v>5.783363863560365</v>
      </c>
      <c r="AO33" s="297">
        <v>6.447516692821317</v>
      </c>
      <c r="AP33" s="297">
        <v>7.1322849221636657</v>
      </c>
      <c r="AQ33" s="297">
        <v>7.8432425334076292</v>
      </c>
      <c r="AR33" s="297">
        <v>8.5315371668713951</v>
      </c>
      <c r="AS33" s="297">
        <v>9.1793204888749447</v>
      </c>
      <c r="AT33" s="297">
        <v>9.4700002858793173</v>
      </c>
      <c r="AU33" s="297">
        <v>9.5747979515851487</v>
      </c>
      <c r="AV33" s="297">
        <v>9.0653918557518196</v>
      </c>
      <c r="AW33" s="297">
        <v>8.5418762201984126</v>
      </c>
      <c r="AX33" s="297">
        <v>8.021698737452283</v>
      </c>
      <c r="AY33" s="297">
        <v>7.5313629927645582</v>
      </c>
      <c r="AZ33" s="297">
        <v>7.08047860912089</v>
      </c>
      <c r="BA33" s="297">
        <v>6.6807919291680493</v>
      </c>
    </row>
    <row r="34" spans="16:53" ht="15" customHeight="1" x14ac:dyDescent="0.2">
      <c r="P34" s="288" t="s">
        <v>111</v>
      </c>
      <c r="Q34" s="290" t="s">
        <v>32</v>
      </c>
      <c r="R34" s="290"/>
      <c r="S34" s="290"/>
      <c r="T34" s="297">
        <v>0</v>
      </c>
      <c r="U34" s="297">
        <v>-43.583910071595255</v>
      </c>
      <c r="V34" s="297">
        <v>-83.179532426492983</v>
      </c>
      <c r="W34" s="297">
        <v>-126.51614271090966</v>
      </c>
      <c r="X34" s="297">
        <v>-153.85524645563316</v>
      </c>
      <c r="Y34" s="297">
        <v>-180.89522122035976</v>
      </c>
      <c r="Z34" s="297">
        <v>-193.13410424706831</v>
      </c>
      <c r="AA34" s="297">
        <v>-212.24085805900393</v>
      </c>
      <c r="AB34" s="297">
        <v>-236.18344215999525</v>
      </c>
      <c r="AC34" s="297">
        <v>-267.44246729725194</v>
      </c>
      <c r="AD34" s="297">
        <v>-284.31788063577619</v>
      </c>
      <c r="AE34" s="297">
        <v>-294.88677984050571</v>
      </c>
      <c r="AF34" s="297">
        <v>-311.01648247082983</v>
      </c>
      <c r="AG34" s="297">
        <v>-317.31092220696132</v>
      </c>
      <c r="AH34" s="297">
        <v>-319.31405750764873</v>
      </c>
      <c r="AI34" s="297">
        <v>-339.52219074064192</v>
      </c>
      <c r="AJ34" s="297">
        <v>-345.01492932899589</v>
      </c>
      <c r="AK34" s="297">
        <v>-353.60053294297575</v>
      </c>
      <c r="AL34" s="297">
        <v>-358.72601336795083</v>
      </c>
      <c r="AM34" s="297">
        <v>-361.94237315746022</v>
      </c>
      <c r="AN34" s="297">
        <v>-365.75383693253514</v>
      </c>
      <c r="AO34" s="297">
        <v>-367.58984999275003</v>
      </c>
      <c r="AP34" s="297">
        <v>-369.09825537720906</v>
      </c>
      <c r="AQ34" s="297">
        <v>-375.28993656413184</v>
      </c>
      <c r="AR34" s="297">
        <v>-376.88022582944745</v>
      </c>
      <c r="AS34" s="297">
        <v>-377.82392543267395</v>
      </c>
      <c r="AT34" s="297">
        <v>-377.60109320545394</v>
      </c>
      <c r="AU34" s="297">
        <v>-381.81793724666704</v>
      </c>
      <c r="AV34" s="297">
        <v>-385.40016095102328</v>
      </c>
      <c r="AW34" s="297">
        <v>-388.39838015085923</v>
      </c>
      <c r="AX34" s="297">
        <v>-396.85708678037793</v>
      </c>
      <c r="AY34" s="297">
        <v>-403.73789399053624</v>
      </c>
      <c r="AZ34" s="297">
        <v>-412.05722319417475</v>
      </c>
      <c r="BA34" s="297">
        <v>-421.96110954677522</v>
      </c>
    </row>
    <row r="36" spans="16:53" ht="15" customHeight="1" x14ac:dyDescent="0.2">
      <c r="P36" s="283" t="s">
        <v>624</v>
      </c>
    </row>
    <row r="37" spans="16:53" ht="15" customHeight="1" x14ac:dyDescent="0.2">
      <c r="P37" s="618" t="s">
        <v>717</v>
      </c>
      <c r="Q37" s="612"/>
      <c r="R37" s="612"/>
    </row>
    <row r="38" spans="16:53" ht="15" customHeight="1" x14ac:dyDescent="0.2">
      <c r="P38" s="618" t="s">
        <v>718</v>
      </c>
      <c r="Q38" s="612"/>
      <c r="R38" s="612"/>
    </row>
    <row r="45" spans="16:53" ht="15" customHeight="1" x14ac:dyDescent="0.2">
      <c r="AD45" s="298">
        <v>0</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8A22F"/>
  </sheetPr>
  <dimension ref="A1:ADS45"/>
  <sheetViews>
    <sheetView zoomScale="85" zoomScaleNormal="85" workbookViewId="0"/>
  </sheetViews>
  <sheetFormatPr defaultColWidth="7.75" defaultRowHeight="15" customHeight="1" x14ac:dyDescent="0.2"/>
  <cols>
    <col min="1" max="1" width="9" style="283" customWidth="1"/>
    <col min="2" max="14" width="7.75" style="283"/>
    <col min="15" max="15" width="7.75" style="284" customWidth="1"/>
    <col min="16" max="16" width="15.625" style="284" customWidth="1"/>
    <col min="17" max="17" width="6.25" style="283" bestFit="1" customWidth="1"/>
    <col min="18" max="18" width="7.75" style="283" customWidth="1"/>
    <col min="19" max="52" width="7.75" style="283"/>
    <col min="53" max="53" width="7.75" style="284"/>
    <col min="54" max="799" width="7.75" style="283"/>
    <col min="800" max="16384" width="7.75" style="285"/>
  </cols>
  <sheetData>
    <row r="1" spans="1:729" s="368" customFormat="1" ht="25.5" customHeight="1" x14ac:dyDescent="0.25">
      <c r="A1" s="185" t="s">
        <v>649</v>
      </c>
      <c r="C1" s="369"/>
      <c r="D1" s="369"/>
      <c r="E1" s="369"/>
      <c r="F1" s="369"/>
      <c r="G1" s="369"/>
      <c r="H1" s="369"/>
      <c r="I1" s="369"/>
    </row>
    <row r="2" spans="1:729" s="283" customFormat="1" ht="15" customHeight="1" x14ac:dyDescent="0.2">
      <c r="O2" s="284"/>
      <c r="P2" s="284"/>
      <c r="BA2" s="284"/>
    </row>
    <row r="3" spans="1:729" s="283" customFormat="1" ht="15" customHeight="1" x14ac:dyDescent="0.2">
      <c r="O3" s="284"/>
      <c r="P3" s="284"/>
      <c r="BA3" s="284"/>
    </row>
    <row r="4" spans="1:729" s="286" customFormat="1" ht="15" customHeight="1" x14ac:dyDescent="0.25">
      <c r="O4" s="287"/>
      <c r="P4" s="287"/>
    </row>
    <row r="5" spans="1:729" s="283" customFormat="1" ht="15" customHeight="1" x14ac:dyDescent="0.2">
      <c r="O5" s="284"/>
      <c r="P5" s="284"/>
      <c r="BA5" s="284"/>
    </row>
    <row r="6" spans="1:729" ht="15" customHeight="1" x14ac:dyDescent="0.25">
      <c r="A6" s="286" t="str">
        <f>P22</f>
        <v>Relative change of demand from today (TWh)</v>
      </c>
      <c r="P6" s="286" t="s">
        <v>451</v>
      </c>
      <c r="AZ6" s="284"/>
      <c r="BA6" s="283"/>
    </row>
    <row r="7" spans="1:729" ht="15" customHeight="1" x14ac:dyDescent="0.2">
      <c r="P7" s="288" t="s">
        <v>34</v>
      </c>
      <c r="Q7" s="288" t="s">
        <v>104</v>
      </c>
      <c r="R7" s="288">
        <v>2015</v>
      </c>
      <c r="S7" s="288">
        <v>2016</v>
      </c>
      <c r="T7" s="288">
        <v>2017</v>
      </c>
      <c r="U7" s="288">
        <v>2018</v>
      </c>
      <c r="V7" s="288">
        <v>2019</v>
      </c>
      <c r="W7" s="288">
        <v>2020</v>
      </c>
      <c r="X7" s="288">
        <v>2021</v>
      </c>
      <c r="Y7" s="288">
        <v>2022</v>
      </c>
      <c r="Z7" s="288">
        <v>2023</v>
      </c>
      <c r="AA7" s="288">
        <v>2024</v>
      </c>
      <c r="AB7" s="288">
        <v>2025</v>
      </c>
      <c r="AC7" s="288">
        <v>2026</v>
      </c>
      <c r="AD7" s="288">
        <v>2027</v>
      </c>
      <c r="AE7" s="288">
        <v>2028</v>
      </c>
      <c r="AF7" s="288">
        <v>2029</v>
      </c>
      <c r="AG7" s="288">
        <v>2030</v>
      </c>
      <c r="AH7" s="288">
        <v>2031</v>
      </c>
      <c r="AI7" s="288">
        <v>2032</v>
      </c>
      <c r="AJ7" s="288">
        <v>2033</v>
      </c>
      <c r="AK7" s="288">
        <v>2034</v>
      </c>
      <c r="AL7" s="288">
        <v>2035</v>
      </c>
      <c r="AM7" s="288">
        <v>2036</v>
      </c>
      <c r="AN7" s="288">
        <v>2037</v>
      </c>
      <c r="AO7" s="288">
        <v>2038</v>
      </c>
      <c r="AP7" s="288">
        <v>2039</v>
      </c>
      <c r="AQ7" s="288">
        <v>2040</v>
      </c>
      <c r="AR7" s="288">
        <v>2041</v>
      </c>
      <c r="AS7" s="288">
        <v>2042</v>
      </c>
      <c r="AT7" s="288">
        <v>2043</v>
      </c>
      <c r="AU7" s="288">
        <v>2044</v>
      </c>
      <c r="AV7" s="288">
        <v>2045</v>
      </c>
      <c r="AW7" s="288">
        <v>2046</v>
      </c>
      <c r="AX7" s="288">
        <v>2047</v>
      </c>
      <c r="AY7" s="288">
        <v>2048</v>
      </c>
      <c r="AZ7" s="288">
        <v>2049</v>
      </c>
      <c r="BA7" s="288">
        <v>2050</v>
      </c>
    </row>
    <row r="8" spans="1:729" ht="15" customHeight="1" x14ac:dyDescent="0.2">
      <c r="P8" s="290" t="s">
        <v>114</v>
      </c>
      <c r="Q8" s="290" t="s">
        <v>32</v>
      </c>
      <c r="R8" s="290"/>
      <c r="S8" s="290"/>
      <c r="T8" s="291">
        <v>89.311999999999998</v>
      </c>
      <c r="U8" s="291">
        <v>88.449402000000006</v>
      </c>
      <c r="V8" s="291">
        <v>88.031809999999993</v>
      </c>
      <c r="W8" s="291">
        <v>88.064869000000002</v>
      </c>
      <c r="X8" s="291">
        <v>87.784306000000001</v>
      </c>
      <c r="Y8" s="291">
        <v>87.551254</v>
      </c>
      <c r="Z8" s="291">
        <v>87.287441999999999</v>
      </c>
      <c r="AA8" s="291">
        <v>87.076809999999995</v>
      </c>
      <c r="AB8" s="291">
        <v>86.874672000000004</v>
      </c>
      <c r="AC8" s="291">
        <v>86.735038000000003</v>
      </c>
      <c r="AD8" s="291">
        <v>86.651770999999997</v>
      </c>
      <c r="AE8" s="291">
        <v>86.673827000000003</v>
      </c>
      <c r="AF8" s="291">
        <v>86.639009999999999</v>
      </c>
      <c r="AG8" s="291">
        <v>86.732004171018488</v>
      </c>
      <c r="AH8" s="291">
        <v>86.983256141963722</v>
      </c>
      <c r="AI8" s="291">
        <v>87.276837563557677</v>
      </c>
      <c r="AJ8" s="291">
        <v>87.564461215038961</v>
      </c>
      <c r="AK8" s="291">
        <v>87.890670127555467</v>
      </c>
      <c r="AL8" s="291">
        <v>88.237397751057884</v>
      </c>
      <c r="AM8" s="291">
        <v>88.615150244528934</v>
      </c>
      <c r="AN8" s="291">
        <v>88.999920882223563</v>
      </c>
      <c r="AO8" s="291">
        <v>89.358829233398552</v>
      </c>
      <c r="AP8" s="291">
        <v>89.663859408427044</v>
      </c>
      <c r="AQ8" s="291">
        <v>89.926737556131471</v>
      </c>
      <c r="AR8" s="291">
        <v>90.261484912916941</v>
      </c>
      <c r="AS8" s="291">
        <v>90.557690881688472</v>
      </c>
      <c r="AT8" s="291">
        <v>90.975507939678309</v>
      </c>
      <c r="AU8" s="291">
        <v>91.381702828106583</v>
      </c>
      <c r="AV8" s="291">
        <v>91.775643665233176</v>
      </c>
      <c r="AW8" s="291">
        <v>92.19994357264774</v>
      </c>
      <c r="AX8" s="291">
        <v>92.765173199251251</v>
      </c>
      <c r="AY8" s="291">
        <v>93.268196848995686</v>
      </c>
      <c r="AZ8" s="291">
        <v>93.808717460904148</v>
      </c>
      <c r="BA8" s="291">
        <v>94.358000000000004</v>
      </c>
    </row>
    <row r="9" spans="1:729" ht="15" customHeight="1" x14ac:dyDescent="0.2">
      <c r="P9" s="290" t="s">
        <v>115</v>
      </c>
      <c r="Q9" s="290" t="s">
        <v>32</v>
      </c>
      <c r="R9" s="290"/>
      <c r="S9" s="290"/>
      <c r="T9" s="291">
        <v>93.275000000000006</v>
      </c>
      <c r="U9" s="291">
        <v>92.248504459656033</v>
      </c>
      <c r="V9" s="291">
        <v>92.316763666619764</v>
      </c>
      <c r="W9" s="291">
        <v>92.769557788612005</v>
      </c>
      <c r="X9" s="291">
        <v>91.85265935461571</v>
      </c>
      <c r="Y9" s="291">
        <v>90.907880540158345</v>
      </c>
      <c r="Z9" s="291">
        <v>89.942290287506964</v>
      </c>
      <c r="AA9" s="291">
        <v>88.988389281070198</v>
      </c>
      <c r="AB9" s="291">
        <v>88.032768094392495</v>
      </c>
      <c r="AC9" s="291">
        <v>87.031946027214062</v>
      </c>
      <c r="AD9" s="291">
        <v>86.021412589116693</v>
      </c>
      <c r="AE9" s="291">
        <v>84.973571222654428</v>
      </c>
      <c r="AF9" s="291">
        <v>83.934971737861915</v>
      </c>
      <c r="AG9" s="291">
        <v>83.103527127357495</v>
      </c>
      <c r="AH9" s="291">
        <v>82.85566751847108</v>
      </c>
      <c r="AI9" s="291">
        <v>82.576278953293937</v>
      </c>
      <c r="AJ9" s="291">
        <v>82.322542766870072</v>
      </c>
      <c r="AK9" s="291">
        <v>82.078270437908046</v>
      </c>
      <c r="AL9" s="291">
        <v>81.847098629049896</v>
      </c>
      <c r="AM9" s="291">
        <v>81.602864063649776</v>
      </c>
      <c r="AN9" s="291">
        <v>81.381878896528121</v>
      </c>
      <c r="AO9" s="291">
        <v>81.196193778953997</v>
      </c>
      <c r="AP9" s="291">
        <v>80.980375525243474</v>
      </c>
      <c r="AQ9" s="291">
        <v>80.759665461207646</v>
      </c>
      <c r="AR9" s="291">
        <v>80.77159909889798</v>
      </c>
      <c r="AS9" s="291">
        <v>80.807296851206473</v>
      </c>
      <c r="AT9" s="291">
        <v>80.876254610069097</v>
      </c>
      <c r="AU9" s="291">
        <v>80.939100462317171</v>
      </c>
      <c r="AV9" s="291">
        <v>80.999126325179034</v>
      </c>
      <c r="AW9" s="291">
        <v>81.09005793981828</v>
      </c>
      <c r="AX9" s="291">
        <v>81.163985933232553</v>
      </c>
      <c r="AY9" s="291">
        <v>81.271213313376663</v>
      </c>
      <c r="AZ9" s="291">
        <v>81.362397531378122</v>
      </c>
      <c r="BA9" s="291">
        <v>81.444353940511547</v>
      </c>
    </row>
    <row r="10" spans="1:729" ht="15" customHeight="1" x14ac:dyDescent="0.2">
      <c r="P10" s="290" t="s">
        <v>116</v>
      </c>
      <c r="Q10" s="290" t="s">
        <v>32</v>
      </c>
      <c r="R10" s="290"/>
      <c r="S10" s="290"/>
      <c r="T10" s="291">
        <v>114.33919208668995</v>
      </c>
      <c r="U10" s="291">
        <v>113.77102782173593</v>
      </c>
      <c r="V10" s="291">
        <v>111.45667374001815</v>
      </c>
      <c r="W10" s="291">
        <v>109.62703383118483</v>
      </c>
      <c r="X10" s="291">
        <v>108.13519062078802</v>
      </c>
      <c r="Y10" s="291">
        <v>106.83212566500197</v>
      </c>
      <c r="Z10" s="291">
        <v>105.28391819242326</v>
      </c>
      <c r="AA10" s="291">
        <v>104.15451513904348</v>
      </c>
      <c r="AB10" s="291">
        <v>103.13431602677343</v>
      </c>
      <c r="AC10" s="291">
        <v>102.77754020494464</v>
      </c>
      <c r="AD10" s="291">
        <v>102.62619979830633</v>
      </c>
      <c r="AE10" s="291">
        <v>102.96457876574537</v>
      </c>
      <c r="AF10" s="291">
        <v>103.0100008664752</v>
      </c>
      <c r="AG10" s="291">
        <v>103.25553712104578</v>
      </c>
      <c r="AH10" s="291">
        <v>103.45688912538262</v>
      </c>
      <c r="AI10" s="291">
        <v>103.36891131316712</v>
      </c>
      <c r="AJ10" s="291">
        <v>103.30574835366512</v>
      </c>
      <c r="AK10" s="291">
        <v>103.35306096996338</v>
      </c>
      <c r="AL10" s="291">
        <v>103.24228179556452</v>
      </c>
      <c r="AM10" s="291">
        <v>103.19568693181114</v>
      </c>
      <c r="AN10" s="291">
        <v>102.64131168851696</v>
      </c>
      <c r="AO10" s="291">
        <v>102.1192772087293</v>
      </c>
      <c r="AP10" s="291">
        <v>101.30239832766063</v>
      </c>
      <c r="AQ10" s="291">
        <v>100.23559969623378</v>
      </c>
      <c r="AR10" s="291">
        <v>99.53591168829962</v>
      </c>
      <c r="AS10" s="291">
        <v>98.380032209451926</v>
      </c>
      <c r="AT10" s="291">
        <v>97.45658404212368</v>
      </c>
      <c r="AU10" s="291">
        <v>96.73255026244928</v>
      </c>
      <c r="AV10" s="291">
        <v>96.104824949549126</v>
      </c>
      <c r="AW10" s="291">
        <v>95.713532572690823</v>
      </c>
      <c r="AX10" s="291">
        <v>95.754257571889198</v>
      </c>
      <c r="AY10" s="291">
        <v>95.46587377434183</v>
      </c>
      <c r="AZ10" s="291">
        <v>95.507410581780164</v>
      </c>
      <c r="BA10" s="291">
        <v>95.902773072433817</v>
      </c>
    </row>
    <row r="11" spans="1:729" ht="15" customHeight="1" x14ac:dyDescent="0.2">
      <c r="P11" s="290" t="s">
        <v>117</v>
      </c>
      <c r="Q11" s="290" t="s">
        <v>32</v>
      </c>
      <c r="R11" s="290"/>
      <c r="S11" s="290"/>
      <c r="T11" s="291">
        <v>0.18980791331004915</v>
      </c>
      <c r="U11" s="291">
        <v>0.38446771860802625</v>
      </c>
      <c r="V11" s="291">
        <v>0.87056259336208031</v>
      </c>
      <c r="W11" s="291">
        <v>1.4004083802031633</v>
      </c>
      <c r="X11" s="291">
        <v>2.0271500245962693</v>
      </c>
      <c r="Y11" s="291">
        <v>2.7529937948396919</v>
      </c>
      <c r="Z11" s="291">
        <v>3.6597915200697768</v>
      </c>
      <c r="AA11" s="291">
        <v>4.7640955798863232</v>
      </c>
      <c r="AB11" s="291">
        <v>6.1289158788340758</v>
      </c>
      <c r="AC11" s="291">
        <v>7.8365137678413008</v>
      </c>
      <c r="AD11" s="291">
        <v>9.9393876125769811</v>
      </c>
      <c r="AE11" s="291">
        <v>12.525850011600197</v>
      </c>
      <c r="AF11" s="291">
        <v>15.646027395662898</v>
      </c>
      <c r="AG11" s="291">
        <v>19.337935751596717</v>
      </c>
      <c r="AH11" s="291">
        <v>23.676443356146304</v>
      </c>
      <c r="AI11" s="291">
        <v>28.601809733538953</v>
      </c>
      <c r="AJ11" s="291">
        <v>33.986708879464807</v>
      </c>
      <c r="AK11" s="291">
        <v>39.646668592128584</v>
      </c>
      <c r="AL11" s="291">
        <v>45.313619575385566</v>
      </c>
      <c r="AM11" s="291">
        <v>50.782449004539082</v>
      </c>
      <c r="AN11" s="291">
        <v>55.840809414954911</v>
      </c>
      <c r="AO11" s="291">
        <v>60.464529012316717</v>
      </c>
      <c r="AP11" s="291">
        <v>65.088226147095881</v>
      </c>
      <c r="AQ11" s="291">
        <v>66.936734842558565</v>
      </c>
      <c r="AR11" s="291">
        <v>69.064489212802414</v>
      </c>
      <c r="AS11" s="291">
        <v>71.475670939341612</v>
      </c>
      <c r="AT11" s="291">
        <v>74.120161347807212</v>
      </c>
      <c r="AU11" s="291">
        <v>76.827349275233544</v>
      </c>
      <c r="AV11" s="291">
        <v>79.461048725271851</v>
      </c>
      <c r="AW11" s="291">
        <v>82.017409487490909</v>
      </c>
      <c r="AX11" s="291">
        <v>84.675756494878257</v>
      </c>
      <c r="AY11" s="291">
        <v>86.590912912281524</v>
      </c>
      <c r="AZ11" s="291">
        <v>87.203191886841722</v>
      </c>
      <c r="BA11" s="291">
        <v>88.164872987054636</v>
      </c>
    </row>
    <row r="12" spans="1:729" ht="15" customHeight="1" x14ac:dyDescent="0.2">
      <c r="P12" s="290" t="s">
        <v>229</v>
      </c>
      <c r="Q12" s="290" t="s">
        <v>32</v>
      </c>
      <c r="R12" s="290"/>
      <c r="S12" s="290"/>
      <c r="T12" s="291">
        <v>0</v>
      </c>
      <c r="U12" s="291">
        <v>2.5597999999999999E-2</v>
      </c>
      <c r="V12" s="291">
        <v>4.419E-2</v>
      </c>
      <c r="W12" s="291">
        <v>6.8130999999999997E-2</v>
      </c>
      <c r="X12" s="291">
        <v>9.8694000000000004E-2</v>
      </c>
      <c r="Y12" s="291">
        <v>0.13774600000000001</v>
      </c>
      <c r="Z12" s="291">
        <v>0.187558</v>
      </c>
      <c r="AA12" s="291">
        <v>0.25119000000000002</v>
      </c>
      <c r="AB12" s="291">
        <v>0.33232799999999996</v>
      </c>
      <c r="AC12" s="291">
        <v>0.43596200000000002</v>
      </c>
      <c r="AD12" s="291">
        <v>0.5682290000000001</v>
      </c>
      <c r="AE12" s="291">
        <v>0.73717299999999997</v>
      </c>
      <c r="AF12" s="291">
        <v>0.95299</v>
      </c>
      <c r="AG12" s="291">
        <v>0.12399582898151043</v>
      </c>
      <c r="AH12" s="291">
        <v>0.26674385803627942</v>
      </c>
      <c r="AI12" s="291">
        <v>0.51716243644231674</v>
      </c>
      <c r="AJ12" s="291">
        <v>0.77553878496104744</v>
      </c>
      <c r="AK12" s="291">
        <v>1.2473298724445345</v>
      </c>
      <c r="AL12" s="291">
        <v>1.7306022489421213</v>
      </c>
      <c r="AM12" s="291">
        <v>2.4078497554710676</v>
      </c>
      <c r="AN12" s="291">
        <v>3.3500791177764389</v>
      </c>
      <c r="AO12" s="291">
        <v>4.0901707666014371</v>
      </c>
      <c r="AP12" s="291">
        <v>4.8151405915729617</v>
      </c>
      <c r="AQ12" s="291">
        <v>5.8852624438685259</v>
      </c>
      <c r="AR12" s="291">
        <v>6.6195150870830526</v>
      </c>
      <c r="AS12" s="291">
        <v>7.8473091183115358</v>
      </c>
      <c r="AT12" s="291">
        <v>8.9654920603216883</v>
      </c>
      <c r="AU12" s="291">
        <v>10.122297171893416</v>
      </c>
      <c r="AV12" s="291">
        <v>11.077356334766822</v>
      </c>
      <c r="AW12" s="291">
        <v>11.586056427352258</v>
      </c>
      <c r="AX12" s="291">
        <v>12.073826800748755</v>
      </c>
      <c r="AY12" s="291">
        <v>12.514803151004301</v>
      </c>
      <c r="AZ12" s="291">
        <v>12.712282539095842</v>
      </c>
      <c r="BA12" s="291">
        <v>12.647</v>
      </c>
    </row>
    <row r="13" spans="1:729" ht="15" customHeight="1" x14ac:dyDescent="0.2">
      <c r="P13" s="290" t="s">
        <v>118</v>
      </c>
      <c r="Q13" s="290" t="s">
        <v>32</v>
      </c>
      <c r="R13" s="290"/>
      <c r="S13" s="290"/>
      <c r="T13" s="291">
        <v>194.60691307779797</v>
      </c>
      <c r="U13" s="291">
        <v>189.39540625624232</v>
      </c>
      <c r="V13" s="291">
        <v>187.78883189183952</v>
      </c>
      <c r="W13" s="291">
        <v>187.40787801018524</v>
      </c>
      <c r="X13" s="291">
        <v>186.3952040166549</v>
      </c>
      <c r="Y13" s="291">
        <v>185.60717901499785</v>
      </c>
      <c r="Z13" s="291">
        <v>184.8317053124637</v>
      </c>
      <c r="AA13" s="291">
        <v>184.31443429998032</v>
      </c>
      <c r="AB13" s="291">
        <v>184.02844233169054</v>
      </c>
      <c r="AC13" s="291">
        <v>184.01613989614978</v>
      </c>
      <c r="AD13" s="291">
        <v>184.06739058361538</v>
      </c>
      <c r="AE13" s="291">
        <v>184.38581818314213</v>
      </c>
      <c r="AF13" s="291">
        <v>184.63203155341387</v>
      </c>
      <c r="AG13" s="291">
        <v>184.02249124511411</v>
      </c>
      <c r="AH13" s="291">
        <v>183.32752396986524</v>
      </c>
      <c r="AI13" s="291">
        <v>181.54842347935102</v>
      </c>
      <c r="AJ13" s="291">
        <v>179.63103419582018</v>
      </c>
      <c r="AK13" s="291">
        <v>175.42663157088958</v>
      </c>
      <c r="AL13" s="291">
        <v>171.39695955379452</v>
      </c>
      <c r="AM13" s="291">
        <v>164.85179255574866</v>
      </c>
      <c r="AN13" s="291">
        <v>155.11736798232721</v>
      </c>
      <c r="AO13" s="291">
        <v>147.8843018207229</v>
      </c>
      <c r="AP13" s="291">
        <v>141.06086762377478</v>
      </c>
      <c r="AQ13" s="291">
        <v>129.7850056110147</v>
      </c>
      <c r="AR13" s="291">
        <v>123.25464540093223</v>
      </c>
      <c r="AS13" s="291">
        <v>111.15061655462131</v>
      </c>
      <c r="AT13" s="291">
        <v>101.09881737162215</v>
      </c>
      <c r="AU13" s="291">
        <v>90.918720145051694</v>
      </c>
      <c r="AV13" s="291">
        <v>82.798346501221076</v>
      </c>
      <c r="AW13" s="291">
        <v>79.929499017839902</v>
      </c>
      <c r="AX13" s="291">
        <v>76.835151318886886</v>
      </c>
      <c r="AY13" s="291">
        <v>75.142224742621138</v>
      </c>
      <c r="AZ13" s="291">
        <v>76.390106970495751</v>
      </c>
      <c r="BA13" s="291">
        <v>79.938188924711056</v>
      </c>
    </row>
    <row r="14" spans="1:729" ht="15" customHeight="1" x14ac:dyDescent="0.2">
      <c r="P14" s="290" t="s">
        <v>119</v>
      </c>
      <c r="Q14" s="290" t="s">
        <v>32</v>
      </c>
      <c r="R14" s="290"/>
      <c r="S14" s="290"/>
      <c r="T14" s="291">
        <v>49.933</v>
      </c>
      <c r="U14" s="291">
        <v>50.789379910267023</v>
      </c>
      <c r="V14" s="291">
        <v>51.324238786904786</v>
      </c>
      <c r="W14" s="291">
        <v>52.066768346627192</v>
      </c>
      <c r="X14" s="291">
        <v>51.409795173512983</v>
      </c>
      <c r="Y14" s="291">
        <v>50.71627096624087</v>
      </c>
      <c r="Z14" s="291">
        <v>49.998594473864266</v>
      </c>
      <c r="AA14" s="291">
        <v>49.219951912004817</v>
      </c>
      <c r="AB14" s="291">
        <v>48.398383511898722</v>
      </c>
      <c r="AC14" s="291">
        <v>47.623356472736241</v>
      </c>
      <c r="AD14" s="291">
        <v>46.849731541332126</v>
      </c>
      <c r="AE14" s="291">
        <v>46.110439977717064</v>
      </c>
      <c r="AF14" s="291">
        <v>45.425141306100407</v>
      </c>
      <c r="AG14" s="291">
        <v>44.535519483452042</v>
      </c>
      <c r="AH14" s="291">
        <v>43.924612849361175</v>
      </c>
      <c r="AI14" s="291">
        <v>43.096751467772108</v>
      </c>
      <c r="AJ14" s="291">
        <v>42.317275233796693</v>
      </c>
      <c r="AK14" s="291">
        <v>41.084932156698343</v>
      </c>
      <c r="AL14" s="291">
        <v>39.87702372362638</v>
      </c>
      <c r="AM14" s="291">
        <v>38.150174277347581</v>
      </c>
      <c r="AN14" s="291">
        <v>35.867910996198695</v>
      </c>
      <c r="AO14" s="291">
        <v>34.030560960368085</v>
      </c>
      <c r="AP14" s="291">
        <v>32.225587470066493</v>
      </c>
      <c r="AQ14" s="291">
        <v>29.687839141213345</v>
      </c>
      <c r="AR14" s="291">
        <v>28.024459086704656</v>
      </c>
      <c r="AS14" s="291">
        <v>25.444149582793948</v>
      </c>
      <c r="AT14" s="291">
        <v>23.130134907090511</v>
      </c>
      <c r="AU14" s="291">
        <v>20.784058765973992</v>
      </c>
      <c r="AV14" s="291">
        <v>18.763630210779187</v>
      </c>
      <c r="AW14" s="291">
        <v>17.607271625864854</v>
      </c>
      <c r="AX14" s="291">
        <v>16.27127264093415</v>
      </c>
      <c r="AY14" s="291">
        <v>15.163592890867243</v>
      </c>
      <c r="AZ14" s="291">
        <v>14.501983228513982</v>
      </c>
      <c r="BA14" s="291">
        <v>14.200830709526148</v>
      </c>
    </row>
    <row r="15" spans="1:729" s="289" customFormat="1" ht="15" customHeight="1" x14ac:dyDescent="0.25">
      <c r="A15" s="286"/>
      <c r="B15" s="286"/>
      <c r="C15" s="286"/>
      <c r="D15" s="286"/>
      <c r="E15" s="286"/>
      <c r="F15" s="286"/>
      <c r="G15" s="286"/>
      <c r="H15" s="286"/>
      <c r="I15" s="286"/>
      <c r="J15" s="286"/>
      <c r="K15" s="286"/>
      <c r="L15" s="286"/>
      <c r="M15" s="286"/>
      <c r="N15" s="286"/>
      <c r="O15" s="287"/>
      <c r="P15" s="290" t="s">
        <v>120</v>
      </c>
      <c r="Q15" s="290" t="s">
        <v>32</v>
      </c>
      <c r="R15" s="290"/>
      <c r="S15" s="290"/>
      <c r="T15" s="291">
        <v>331.91399999999999</v>
      </c>
      <c r="U15" s="291">
        <v>326.75700000000001</v>
      </c>
      <c r="V15" s="291">
        <v>321.15300000000002</v>
      </c>
      <c r="W15" s="291">
        <v>315.55200000000002</v>
      </c>
      <c r="X15" s="291">
        <v>308.27699999999999</v>
      </c>
      <c r="Y15" s="291">
        <v>301.41299999999995</v>
      </c>
      <c r="Z15" s="291">
        <v>294.74099999999999</v>
      </c>
      <c r="AA15" s="291">
        <v>287.21300000000008</v>
      </c>
      <c r="AB15" s="291">
        <v>280.56699999999995</v>
      </c>
      <c r="AC15" s="291">
        <v>273.38499999999999</v>
      </c>
      <c r="AD15" s="291">
        <v>266.53399999999999</v>
      </c>
      <c r="AE15" s="291">
        <v>259.084</v>
      </c>
      <c r="AF15" s="291">
        <v>250.964</v>
      </c>
      <c r="AG15" s="291">
        <v>243.571</v>
      </c>
      <c r="AH15" s="291">
        <v>236.75</v>
      </c>
      <c r="AI15" s="291">
        <v>229.25399999999999</v>
      </c>
      <c r="AJ15" s="291">
        <v>222.89500000000001</v>
      </c>
      <c r="AK15" s="291">
        <v>214.51999999999998</v>
      </c>
      <c r="AL15" s="291">
        <v>206.09399999999999</v>
      </c>
      <c r="AM15" s="291">
        <v>196.06200000000001</v>
      </c>
      <c r="AN15" s="291">
        <v>184.303</v>
      </c>
      <c r="AO15" s="291">
        <v>174.02099999999999</v>
      </c>
      <c r="AP15" s="291">
        <v>164.37299999999999</v>
      </c>
      <c r="AQ15" s="291">
        <v>152.36600000000004</v>
      </c>
      <c r="AR15" s="291">
        <v>143.26400000000001</v>
      </c>
      <c r="AS15" s="291">
        <v>131.70400000000001</v>
      </c>
      <c r="AT15" s="291">
        <v>121.539</v>
      </c>
      <c r="AU15" s="291">
        <v>109.42699999999999</v>
      </c>
      <c r="AV15" s="291">
        <v>99.706999999999979</v>
      </c>
      <c r="AW15" s="291">
        <v>93.09</v>
      </c>
      <c r="AX15" s="291">
        <v>84.266999999999996</v>
      </c>
      <c r="AY15" s="291">
        <v>76.996000000000009</v>
      </c>
      <c r="AZ15" s="291">
        <v>71.225999999999999</v>
      </c>
      <c r="BA15" s="291">
        <v>68.358000000000004</v>
      </c>
      <c r="AAA15" s="286"/>
      <c r="AAB15" s="286"/>
      <c r="AAC15" s="286"/>
      <c r="AAD15" s="286"/>
      <c r="AAE15" s="286"/>
      <c r="AAF15" s="286"/>
      <c r="AAG15" s="286"/>
      <c r="AAH15" s="286"/>
      <c r="AAI15" s="286"/>
      <c r="AAJ15" s="286"/>
      <c r="AAK15" s="286"/>
      <c r="AAL15" s="286"/>
      <c r="AAM15" s="286"/>
      <c r="AAN15" s="286"/>
      <c r="AAO15" s="286"/>
      <c r="AAP15" s="286"/>
      <c r="AAQ15" s="286"/>
      <c r="AAR15" s="286"/>
      <c r="AAS15" s="286"/>
      <c r="AAT15" s="286"/>
      <c r="AAU15" s="286"/>
      <c r="AAV15" s="286"/>
      <c r="AAW15" s="286"/>
      <c r="AAX15" s="286"/>
      <c r="AAY15" s="286"/>
      <c r="AAZ15" s="286"/>
      <c r="ABA15" s="286"/>
    </row>
    <row r="16" spans="1:729" ht="15" customHeight="1" x14ac:dyDescent="0.2">
      <c r="P16" s="290" t="s">
        <v>121</v>
      </c>
      <c r="Q16" s="290" t="s">
        <v>32</v>
      </c>
      <c r="R16" s="290"/>
      <c r="S16" s="290"/>
      <c r="T16" s="291">
        <v>233.16924996899996</v>
      </c>
      <c r="U16" s="291">
        <v>202.70262751914601</v>
      </c>
      <c r="V16" s="291">
        <v>165.52346337425197</v>
      </c>
      <c r="W16" s="291">
        <v>130.73688797427747</v>
      </c>
      <c r="X16" s="291">
        <v>97.403662248335706</v>
      </c>
      <c r="Y16" s="291">
        <v>84.635631816192671</v>
      </c>
      <c r="Z16" s="291">
        <v>77.329628863699355</v>
      </c>
      <c r="AA16" s="291">
        <v>75.655813502567526</v>
      </c>
      <c r="AB16" s="291">
        <v>70.401753938763235</v>
      </c>
      <c r="AC16" s="291">
        <v>50.382566188479906</v>
      </c>
      <c r="AD16" s="291">
        <v>48.097318220432328</v>
      </c>
      <c r="AE16" s="291">
        <v>24.533208755861487</v>
      </c>
      <c r="AF16" s="291">
        <v>20.641701282381241</v>
      </c>
      <c r="AG16" s="291">
        <v>31.071451339985661</v>
      </c>
      <c r="AH16" s="291">
        <v>37.990310235029369</v>
      </c>
      <c r="AI16" s="291">
        <v>48.418276853732984</v>
      </c>
      <c r="AJ16" s="291">
        <v>55.269408651629888</v>
      </c>
      <c r="AK16" s="291">
        <v>71.347449684895679</v>
      </c>
      <c r="AL16" s="291">
        <v>84.725921948794408</v>
      </c>
      <c r="AM16" s="291">
        <v>103.9564839021152</v>
      </c>
      <c r="AN16" s="291">
        <v>132.18753830751263</v>
      </c>
      <c r="AO16" s="291">
        <v>152.81025693760569</v>
      </c>
      <c r="AP16" s="291">
        <v>174.87089251788785</v>
      </c>
      <c r="AQ16" s="291">
        <v>203.76390798045409</v>
      </c>
      <c r="AR16" s="291">
        <v>227.98923733452085</v>
      </c>
      <c r="AS16" s="291">
        <v>261.38017134497983</v>
      </c>
      <c r="AT16" s="291">
        <v>295.52373862493153</v>
      </c>
      <c r="AU16" s="291">
        <v>327.34869883993269</v>
      </c>
      <c r="AV16" s="291">
        <v>355.14175477904809</v>
      </c>
      <c r="AW16" s="291">
        <v>370.56349927619084</v>
      </c>
      <c r="AX16" s="291">
        <v>383.2898174272882</v>
      </c>
      <c r="AY16" s="291">
        <v>396.39688370914837</v>
      </c>
      <c r="AZ16" s="291">
        <v>399.881037471588</v>
      </c>
      <c r="BA16" s="291">
        <v>396.47805153880694</v>
      </c>
    </row>
    <row r="17" spans="1:729" ht="15" customHeight="1" x14ac:dyDescent="0.2">
      <c r="P17" s="290" t="s">
        <v>122</v>
      </c>
      <c r="Q17" s="290" t="s">
        <v>32</v>
      </c>
      <c r="R17" s="290"/>
      <c r="S17" s="290"/>
      <c r="T17" s="291">
        <v>7.4328922202010414E-2</v>
      </c>
      <c r="U17" s="291">
        <v>0.13626953977251868</v>
      </c>
      <c r="V17" s="291">
        <v>0.2577852364336008</v>
      </c>
      <c r="W17" s="291">
        <v>0.38616822957524538</v>
      </c>
      <c r="X17" s="291">
        <v>0.52203475378201791</v>
      </c>
      <c r="Y17" s="291">
        <v>0.6701184901601851</v>
      </c>
      <c r="Z17" s="291">
        <v>0.82771336625647784</v>
      </c>
      <c r="AA17" s="291">
        <v>0.9996325830638253</v>
      </c>
      <c r="AB17" s="291">
        <v>1.1838737686505763</v>
      </c>
      <c r="AC17" s="291">
        <v>1.3820762471656067</v>
      </c>
      <c r="AD17" s="291">
        <v>1.5964478713486352</v>
      </c>
      <c r="AE17" s="291">
        <v>1.8333537004044143</v>
      </c>
      <c r="AF17" s="291">
        <v>2.0921815470020153</v>
      </c>
      <c r="AG17" s="291">
        <v>2.376928342565547</v>
      </c>
      <c r="AH17" s="291">
        <v>2.6913697049930203</v>
      </c>
      <c r="AI17" s="291">
        <v>3.0452169277523256</v>
      </c>
      <c r="AJ17" s="291">
        <v>3.4382182968402906</v>
      </c>
      <c r="AK17" s="291">
        <v>3.873576928538887</v>
      </c>
      <c r="AL17" s="291">
        <v>4.3584756392659951</v>
      </c>
      <c r="AM17" s="291">
        <v>4.8882866952538899</v>
      </c>
      <c r="AN17" s="291">
        <v>5.4587096978279313</v>
      </c>
      <c r="AO17" s="291">
        <v>6.0589717689715661</v>
      </c>
      <c r="AP17" s="291">
        <v>6.6727008863551269</v>
      </c>
      <c r="AQ17" s="291">
        <v>7.3138107705243653</v>
      </c>
      <c r="AR17" s="291">
        <v>7.9359060540853514</v>
      </c>
      <c r="AS17" s="291">
        <v>8.5181539519187179</v>
      </c>
      <c r="AT17" s="291">
        <v>8.9781855160928004</v>
      </c>
      <c r="AU17" s="291">
        <v>9.044462624941044</v>
      </c>
      <c r="AV17" s="291">
        <v>8.7882985394425166</v>
      </c>
      <c r="AW17" s="291">
        <v>8.2806814498672647</v>
      </c>
      <c r="AX17" s="291">
        <v>7.7812367590754956</v>
      </c>
      <c r="AY17" s="291">
        <v>7.3127724313849907</v>
      </c>
      <c r="AZ17" s="291">
        <v>6.8927800632652607</v>
      </c>
      <c r="BA17" s="291">
        <v>6.5237863924791775</v>
      </c>
    </row>
    <row r="18" spans="1:729" ht="15" customHeight="1" x14ac:dyDescent="0.2">
      <c r="P18" s="293" t="s">
        <v>111</v>
      </c>
      <c r="Q18" s="290" t="s">
        <v>32</v>
      </c>
      <c r="R18" s="294"/>
      <c r="S18" s="294"/>
      <c r="T18" s="295">
        <v>1106.8134919690001</v>
      </c>
      <c r="U18" s="295">
        <v>1064.6596832254279</v>
      </c>
      <c r="V18" s="295">
        <v>1018.7673192894299</v>
      </c>
      <c r="W18" s="295">
        <v>978.07970256066517</v>
      </c>
      <c r="X18" s="295">
        <v>933.90569619228563</v>
      </c>
      <c r="Y18" s="295">
        <v>911.22420028759177</v>
      </c>
      <c r="Z18" s="295">
        <v>894.08964201628385</v>
      </c>
      <c r="AA18" s="295">
        <v>882.63783229761657</v>
      </c>
      <c r="AB18" s="295">
        <v>869.08245355100303</v>
      </c>
      <c r="AC18" s="295">
        <v>841.6061388045315</v>
      </c>
      <c r="AD18" s="295">
        <v>832.95188821672843</v>
      </c>
      <c r="AE18" s="295">
        <v>803.8218206171249</v>
      </c>
      <c r="AF18" s="295">
        <v>793.93805568889763</v>
      </c>
      <c r="AG18" s="295">
        <v>798.13039041111733</v>
      </c>
      <c r="AH18" s="295">
        <v>801.9228167592488</v>
      </c>
      <c r="AI18" s="295">
        <v>807.70366872860859</v>
      </c>
      <c r="AJ18" s="295">
        <v>811.50593637808709</v>
      </c>
      <c r="AK18" s="295">
        <v>820.46859034102249</v>
      </c>
      <c r="AL18" s="295">
        <v>826.82338086548123</v>
      </c>
      <c r="AM18" s="295">
        <v>834.51273743046545</v>
      </c>
      <c r="AN18" s="295">
        <v>845.14852698386642</v>
      </c>
      <c r="AO18" s="295">
        <v>852.03409148766809</v>
      </c>
      <c r="AP18" s="295">
        <v>861.05304849808419</v>
      </c>
      <c r="AQ18" s="295">
        <v>866.6605635032065</v>
      </c>
      <c r="AR18" s="295">
        <v>876.72124787624307</v>
      </c>
      <c r="AS18" s="295">
        <v>887.26509143431394</v>
      </c>
      <c r="AT18" s="295">
        <v>902.66387641973699</v>
      </c>
      <c r="AU18" s="295">
        <v>913.52594037589938</v>
      </c>
      <c r="AV18" s="295">
        <v>924.61703003049081</v>
      </c>
      <c r="AW18" s="295">
        <v>932.0779513697629</v>
      </c>
      <c r="AX18" s="295">
        <v>934.87747814618479</v>
      </c>
      <c r="AY18" s="295">
        <v>940.12247377402173</v>
      </c>
      <c r="AZ18" s="295">
        <v>939.48590773386297</v>
      </c>
      <c r="BA18" s="295">
        <v>938.01585756552345</v>
      </c>
    </row>
    <row r="19" spans="1:729" ht="15" customHeight="1" x14ac:dyDescent="0.2">
      <c r="P19" s="288" t="s">
        <v>230</v>
      </c>
      <c r="Q19" s="290" t="s">
        <v>32</v>
      </c>
      <c r="R19" s="290"/>
      <c r="S19" s="290"/>
      <c r="T19" s="291">
        <v>297.11599999999999</v>
      </c>
      <c r="U19" s="291">
        <v>294.87900000000002</v>
      </c>
      <c r="V19" s="291">
        <v>292.72000000000003</v>
      </c>
      <c r="W19" s="291">
        <v>291.93</v>
      </c>
      <c r="X19" s="291">
        <v>289.89800000000002</v>
      </c>
      <c r="Y19" s="291">
        <v>288.18200000000002</v>
      </c>
      <c r="Z19" s="291">
        <v>286.36100000000005</v>
      </c>
      <c r="AA19" s="291">
        <v>285.23500000000001</v>
      </c>
      <c r="AB19" s="291">
        <v>284.50299999999999</v>
      </c>
      <c r="AC19" s="291">
        <v>284.81700000000001</v>
      </c>
      <c r="AD19" s="291">
        <v>285.80699999999996</v>
      </c>
      <c r="AE19" s="291">
        <v>287.875</v>
      </c>
      <c r="AF19" s="291">
        <v>290.18299999999999</v>
      </c>
      <c r="AG19" s="291">
        <v>292.553</v>
      </c>
      <c r="AH19" s="291">
        <v>297.23900000000003</v>
      </c>
      <c r="AI19" s="291">
        <v>302.34100000000007</v>
      </c>
      <c r="AJ19" s="291">
        <v>307.95499999999998</v>
      </c>
      <c r="AK19" s="291">
        <v>314.21600000000007</v>
      </c>
      <c r="AL19" s="291">
        <v>320.37100000000004</v>
      </c>
      <c r="AM19" s="291">
        <v>326.60400000000004</v>
      </c>
      <c r="AN19" s="291">
        <v>332.214</v>
      </c>
      <c r="AO19" s="291">
        <v>337.22899999999993</v>
      </c>
      <c r="AP19" s="291">
        <v>341.85</v>
      </c>
      <c r="AQ19" s="291">
        <v>343.74399999999991</v>
      </c>
      <c r="AR19" s="291">
        <v>346.25300000000004</v>
      </c>
      <c r="AS19" s="291">
        <v>349.06800000000004</v>
      </c>
      <c r="AT19" s="291">
        <v>352.39400000000001</v>
      </c>
      <c r="AU19" s="291">
        <v>356.00299999999999</v>
      </c>
      <c r="AV19" s="291">
        <v>359.41800000000001</v>
      </c>
      <c r="AW19" s="291">
        <v>362.60700000000003</v>
      </c>
      <c r="AX19" s="291">
        <v>366.43299999999999</v>
      </c>
      <c r="AY19" s="291">
        <v>369.11099999999999</v>
      </c>
      <c r="AZ19" s="291">
        <v>370.59399999999999</v>
      </c>
      <c r="BA19" s="291">
        <v>372.517</v>
      </c>
    </row>
    <row r="20" spans="1:729" ht="15" customHeight="1" x14ac:dyDescent="0.2">
      <c r="P20" s="288" t="s">
        <v>231</v>
      </c>
      <c r="Q20" s="290" t="s">
        <v>32</v>
      </c>
      <c r="R20" s="290"/>
      <c r="S20" s="290"/>
      <c r="T20" s="291">
        <v>809.697491969</v>
      </c>
      <c r="U20" s="291">
        <v>769.78068322542788</v>
      </c>
      <c r="V20" s="291">
        <v>726.04731928942988</v>
      </c>
      <c r="W20" s="291">
        <v>686.14970256066511</v>
      </c>
      <c r="X20" s="291">
        <v>644.00769619228549</v>
      </c>
      <c r="Y20" s="291">
        <v>623.04220028759164</v>
      </c>
      <c r="Z20" s="291">
        <v>607.72864201628374</v>
      </c>
      <c r="AA20" s="291">
        <v>597.40283229761656</v>
      </c>
      <c r="AB20" s="291">
        <v>584.57945355100298</v>
      </c>
      <c r="AC20" s="291">
        <v>556.7891388045316</v>
      </c>
      <c r="AD20" s="291">
        <v>547.14488821672842</v>
      </c>
      <c r="AE20" s="291">
        <v>515.94682061712501</v>
      </c>
      <c r="AF20" s="291">
        <v>503.75505568889758</v>
      </c>
      <c r="AG20" s="291">
        <v>505.57739041111739</v>
      </c>
      <c r="AH20" s="291">
        <v>504.68381675924877</v>
      </c>
      <c r="AI20" s="291">
        <v>505.36266872860847</v>
      </c>
      <c r="AJ20" s="291">
        <v>503.55093637808704</v>
      </c>
      <c r="AK20" s="291">
        <v>506.25259034102248</v>
      </c>
      <c r="AL20" s="291">
        <v>506.45238086548125</v>
      </c>
      <c r="AM20" s="291">
        <v>507.90873743046541</v>
      </c>
      <c r="AN20" s="291">
        <v>512.93452698386648</v>
      </c>
      <c r="AO20" s="291">
        <v>514.80509148766828</v>
      </c>
      <c r="AP20" s="291">
        <v>519.20304849808429</v>
      </c>
      <c r="AQ20" s="291">
        <v>522.91656350320648</v>
      </c>
      <c r="AR20" s="291">
        <v>530.46824787624314</v>
      </c>
      <c r="AS20" s="291">
        <v>538.19709143431385</v>
      </c>
      <c r="AT20" s="291">
        <v>550.26987641973699</v>
      </c>
      <c r="AU20" s="291">
        <v>557.52294037589945</v>
      </c>
      <c r="AV20" s="291">
        <v>565.1990300304908</v>
      </c>
      <c r="AW20" s="291">
        <v>569.47095136976293</v>
      </c>
      <c r="AX20" s="291">
        <v>568.44447814618468</v>
      </c>
      <c r="AY20" s="291">
        <v>571.01147377402174</v>
      </c>
      <c r="AZ20" s="291">
        <v>568.89190773386304</v>
      </c>
      <c r="BA20" s="291">
        <v>565.49885756552339</v>
      </c>
    </row>
    <row r="21" spans="1:729" ht="15" customHeight="1" x14ac:dyDescent="0.2">
      <c r="P21" s="283"/>
      <c r="AZ21" s="292"/>
      <c r="BA21" s="283"/>
    </row>
    <row r="22" spans="1:729" ht="15" customHeight="1" x14ac:dyDescent="0.25">
      <c r="P22" s="286" t="s">
        <v>452</v>
      </c>
      <c r="AZ22" s="292"/>
      <c r="BA22" s="283"/>
    </row>
    <row r="23" spans="1:729" ht="15" customHeight="1" x14ac:dyDescent="0.2">
      <c r="P23" s="288" t="s">
        <v>34</v>
      </c>
      <c r="Q23" s="288" t="s">
        <v>104</v>
      </c>
      <c r="R23" s="288">
        <v>2015</v>
      </c>
      <c r="S23" s="288">
        <v>2016</v>
      </c>
      <c r="T23" s="288">
        <v>2017</v>
      </c>
      <c r="U23" s="288">
        <v>2018</v>
      </c>
      <c r="V23" s="288">
        <v>2019</v>
      </c>
      <c r="W23" s="288">
        <v>2020</v>
      </c>
      <c r="X23" s="288">
        <v>2021</v>
      </c>
      <c r="Y23" s="288">
        <v>2022</v>
      </c>
      <c r="Z23" s="288">
        <v>2023</v>
      </c>
      <c r="AA23" s="288">
        <v>2024</v>
      </c>
      <c r="AB23" s="288">
        <v>2025</v>
      </c>
      <c r="AC23" s="288">
        <v>2026</v>
      </c>
      <c r="AD23" s="288">
        <v>2027</v>
      </c>
      <c r="AE23" s="288">
        <v>2028</v>
      </c>
      <c r="AF23" s="288">
        <v>2029</v>
      </c>
      <c r="AG23" s="288">
        <v>2030</v>
      </c>
      <c r="AH23" s="288">
        <v>2031</v>
      </c>
      <c r="AI23" s="288">
        <v>2032</v>
      </c>
      <c r="AJ23" s="288">
        <v>2033</v>
      </c>
      <c r="AK23" s="288">
        <v>2034</v>
      </c>
      <c r="AL23" s="288">
        <v>2035</v>
      </c>
      <c r="AM23" s="288">
        <v>2036</v>
      </c>
      <c r="AN23" s="288">
        <v>2037</v>
      </c>
      <c r="AO23" s="288">
        <v>2038</v>
      </c>
      <c r="AP23" s="288">
        <v>2039</v>
      </c>
      <c r="AQ23" s="288">
        <v>2040</v>
      </c>
      <c r="AR23" s="288">
        <v>2041</v>
      </c>
      <c r="AS23" s="288">
        <v>2042</v>
      </c>
      <c r="AT23" s="288">
        <v>2043</v>
      </c>
      <c r="AU23" s="288">
        <v>2044</v>
      </c>
      <c r="AV23" s="288">
        <v>2045</v>
      </c>
      <c r="AW23" s="288">
        <v>2046</v>
      </c>
      <c r="AX23" s="288">
        <v>2047</v>
      </c>
      <c r="AY23" s="288">
        <v>2048</v>
      </c>
      <c r="AZ23" s="288">
        <v>2049</v>
      </c>
      <c r="BA23" s="288">
        <v>2050</v>
      </c>
    </row>
    <row r="24" spans="1:729" ht="15" customHeight="1" x14ac:dyDescent="0.2">
      <c r="P24" s="296" t="s">
        <v>114</v>
      </c>
      <c r="Q24" s="290" t="s">
        <v>32</v>
      </c>
      <c r="R24" s="296"/>
      <c r="S24" s="296"/>
      <c r="T24" s="297">
        <v>0</v>
      </c>
      <c r="U24" s="297">
        <v>-0.86259799999999132</v>
      </c>
      <c r="V24" s="297">
        <v>-1.2801900000000046</v>
      </c>
      <c r="W24" s="297">
        <v>-1.247130999999996</v>
      </c>
      <c r="X24" s="297">
        <v>-1.5276939999999968</v>
      </c>
      <c r="Y24" s="297">
        <v>-1.7607459999999975</v>
      </c>
      <c r="Z24" s="297">
        <v>-2.024557999999999</v>
      </c>
      <c r="AA24" s="297">
        <v>-2.2351900000000029</v>
      </c>
      <c r="AB24" s="297">
        <v>-2.4373279999999937</v>
      </c>
      <c r="AC24" s="297">
        <v>-2.5769619999999946</v>
      </c>
      <c r="AD24" s="297">
        <v>-2.6602290000000011</v>
      </c>
      <c r="AE24" s="297">
        <v>-2.6381729999999948</v>
      </c>
      <c r="AF24" s="297">
        <v>-2.6729899999999986</v>
      </c>
      <c r="AG24" s="297">
        <v>-2.5799958289815095</v>
      </c>
      <c r="AH24" s="297">
        <v>-2.328743858036276</v>
      </c>
      <c r="AI24" s="297">
        <v>-2.0351624364423202</v>
      </c>
      <c r="AJ24" s="297">
        <v>-1.7475387849610371</v>
      </c>
      <c r="AK24" s="297">
        <v>-1.4213298724445309</v>
      </c>
      <c r="AL24" s="297">
        <v>-1.0746022489421136</v>
      </c>
      <c r="AM24" s="297">
        <v>-0.69684975547106376</v>
      </c>
      <c r="AN24" s="297">
        <v>-0.3120791177764346</v>
      </c>
      <c r="AO24" s="297">
        <v>4.6829233398554493E-2</v>
      </c>
      <c r="AP24" s="297">
        <v>0.35185940842704611</v>
      </c>
      <c r="AQ24" s="297">
        <v>0.61473755613147318</v>
      </c>
      <c r="AR24" s="297">
        <v>0.94948491291694381</v>
      </c>
      <c r="AS24" s="297">
        <v>1.2456908816884749</v>
      </c>
      <c r="AT24" s="297">
        <v>1.6635079396783112</v>
      </c>
      <c r="AU24" s="297">
        <v>2.0697028281065855</v>
      </c>
      <c r="AV24" s="297">
        <v>2.4636436652331781</v>
      </c>
      <c r="AW24" s="297">
        <v>2.8879435726477425</v>
      </c>
      <c r="AX24" s="297">
        <v>3.4531731992512533</v>
      </c>
      <c r="AY24" s="297">
        <v>3.9561968489956882</v>
      </c>
      <c r="AZ24" s="297">
        <v>4.4967174609041507</v>
      </c>
      <c r="BA24" s="297">
        <v>5.0460000000000065</v>
      </c>
    </row>
    <row r="25" spans="1:729" ht="15" customHeight="1" x14ac:dyDescent="0.2">
      <c r="P25" s="290" t="s">
        <v>115</v>
      </c>
      <c r="Q25" s="290" t="s">
        <v>32</v>
      </c>
      <c r="R25" s="290"/>
      <c r="S25" s="290"/>
      <c r="T25" s="291">
        <v>0</v>
      </c>
      <c r="U25" s="291">
        <v>-1.0264955403439728</v>
      </c>
      <c r="V25" s="291">
        <v>-0.95823633338024194</v>
      </c>
      <c r="W25" s="291">
        <v>-0.50544221138800083</v>
      </c>
      <c r="X25" s="291">
        <v>-1.4223406453842955</v>
      </c>
      <c r="Y25" s="291">
        <v>-2.3671194598416605</v>
      </c>
      <c r="Z25" s="291">
        <v>-3.3327097124930418</v>
      </c>
      <c r="AA25" s="291">
        <v>-4.2866107189298077</v>
      </c>
      <c r="AB25" s="291">
        <v>-5.2422319056075111</v>
      </c>
      <c r="AC25" s="291">
        <v>-6.243053972785944</v>
      </c>
      <c r="AD25" s="291">
        <v>-7.2535874108833127</v>
      </c>
      <c r="AE25" s="291">
        <v>-8.3014287773455777</v>
      </c>
      <c r="AF25" s="291">
        <v>-9.340028262138091</v>
      </c>
      <c r="AG25" s="291">
        <v>-10.171472872642511</v>
      </c>
      <c r="AH25" s="291">
        <v>-10.419332481528926</v>
      </c>
      <c r="AI25" s="291">
        <v>-10.698721046706069</v>
      </c>
      <c r="AJ25" s="291">
        <v>-10.952457233129934</v>
      </c>
      <c r="AK25" s="291">
        <v>-11.19672956209196</v>
      </c>
      <c r="AL25" s="291">
        <v>-11.42790137095011</v>
      </c>
      <c r="AM25" s="291">
        <v>-11.67213593635023</v>
      </c>
      <c r="AN25" s="291">
        <v>-11.893121103471884</v>
      </c>
      <c r="AO25" s="291">
        <v>-12.078806221046008</v>
      </c>
      <c r="AP25" s="291">
        <v>-12.294624474756532</v>
      </c>
      <c r="AQ25" s="291">
        <v>-12.515334538792359</v>
      </c>
      <c r="AR25" s="291">
        <v>-12.503400901102026</v>
      </c>
      <c r="AS25" s="291">
        <v>-12.467703148793532</v>
      </c>
      <c r="AT25" s="291">
        <v>-12.398745389930909</v>
      </c>
      <c r="AU25" s="291">
        <v>-12.335899537682835</v>
      </c>
      <c r="AV25" s="291">
        <v>-12.275873674820971</v>
      </c>
      <c r="AW25" s="291">
        <v>-12.184942060181726</v>
      </c>
      <c r="AX25" s="291">
        <v>-12.111014066767453</v>
      </c>
      <c r="AY25" s="291">
        <v>-12.003786686623343</v>
      </c>
      <c r="AZ25" s="291">
        <v>-11.912602468621884</v>
      </c>
      <c r="BA25" s="291">
        <v>-11.830646059488458</v>
      </c>
    </row>
    <row r="26" spans="1:729" ht="15" customHeight="1" x14ac:dyDescent="0.2">
      <c r="P26" s="290" t="s">
        <v>116</v>
      </c>
      <c r="Q26" s="290" t="s">
        <v>32</v>
      </c>
      <c r="R26" s="290"/>
      <c r="S26" s="290"/>
      <c r="T26" s="291">
        <v>0</v>
      </c>
      <c r="U26" s="291">
        <v>-0.56816426495402084</v>
      </c>
      <c r="V26" s="291">
        <v>-2.8825183466718016</v>
      </c>
      <c r="W26" s="291">
        <v>-4.7121582555051162</v>
      </c>
      <c r="X26" s="291">
        <v>-6.2040014659019249</v>
      </c>
      <c r="Y26" s="291">
        <v>-7.5070664216879806</v>
      </c>
      <c r="Z26" s="291">
        <v>-9.0552738942666906</v>
      </c>
      <c r="AA26" s="291">
        <v>-10.184676947646466</v>
      </c>
      <c r="AB26" s="291">
        <v>-11.204876059916515</v>
      </c>
      <c r="AC26" s="291">
        <v>-11.561651881745306</v>
      </c>
      <c r="AD26" s="291">
        <v>-11.712992288383617</v>
      </c>
      <c r="AE26" s="291">
        <v>-11.374613320944576</v>
      </c>
      <c r="AF26" s="291">
        <v>-11.329191220214753</v>
      </c>
      <c r="AG26" s="291">
        <v>-11.083654965644172</v>
      </c>
      <c r="AH26" s="291">
        <v>-10.882302961307332</v>
      </c>
      <c r="AI26" s="291">
        <v>-10.97028077352283</v>
      </c>
      <c r="AJ26" s="291">
        <v>-11.033443733024825</v>
      </c>
      <c r="AK26" s="291">
        <v>-10.986131116726568</v>
      </c>
      <c r="AL26" s="291">
        <v>-11.096910291125425</v>
      </c>
      <c r="AM26" s="291">
        <v>-11.14350515487881</v>
      </c>
      <c r="AN26" s="291">
        <v>-11.697880398172984</v>
      </c>
      <c r="AO26" s="291">
        <v>-12.219914877960647</v>
      </c>
      <c r="AP26" s="291">
        <v>-13.036793759029322</v>
      </c>
      <c r="AQ26" s="291">
        <v>-14.103592390456171</v>
      </c>
      <c r="AR26" s="291">
        <v>-14.803280398390328</v>
      </c>
      <c r="AS26" s="291">
        <v>-15.959159877238022</v>
      </c>
      <c r="AT26" s="291">
        <v>-16.882608044566268</v>
      </c>
      <c r="AU26" s="291">
        <v>-17.606641824240668</v>
      </c>
      <c r="AV26" s="291">
        <v>-18.234367137140822</v>
      </c>
      <c r="AW26" s="291">
        <v>-18.625659513999125</v>
      </c>
      <c r="AX26" s="291">
        <v>-18.58493451480075</v>
      </c>
      <c r="AY26" s="291">
        <v>-18.873318312348118</v>
      </c>
      <c r="AZ26" s="291">
        <v>-18.831781504909785</v>
      </c>
      <c r="BA26" s="291">
        <v>-18.436419014256131</v>
      </c>
    </row>
    <row r="27" spans="1:729" s="289" customFormat="1" ht="15" customHeight="1" x14ac:dyDescent="0.25">
      <c r="A27" s="286"/>
      <c r="B27" s="286"/>
      <c r="C27" s="286"/>
      <c r="D27" s="286"/>
      <c r="E27" s="286"/>
      <c r="F27" s="286"/>
      <c r="G27" s="286"/>
      <c r="H27" s="286"/>
      <c r="I27" s="286"/>
      <c r="J27" s="286"/>
      <c r="K27" s="286"/>
      <c r="L27" s="286"/>
      <c r="M27" s="286"/>
      <c r="N27" s="286"/>
      <c r="O27" s="287"/>
      <c r="P27" s="290" t="s">
        <v>117</v>
      </c>
      <c r="Q27" s="290" t="s">
        <v>32</v>
      </c>
      <c r="R27" s="290"/>
      <c r="S27" s="290"/>
      <c r="T27" s="291">
        <v>0</v>
      </c>
      <c r="U27" s="291">
        <v>0.19465980529797711</v>
      </c>
      <c r="V27" s="291">
        <v>0.68075468005203121</v>
      </c>
      <c r="W27" s="291">
        <v>1.2106004668931141</v>
      </c>
      <c r="X27" s="291">
        <v>1.83734211128622</v>
      </c>
      <c r="Y27" s="291">
        <v>2.5631858815296429</v>
      </c>
      <c r="Z27" s="291">
        <v>3.4699836067597278</v>
      </c>
      <c r="AA27" s="291">
        <v>4.5742876665762742</v>
      </c>
      <c r="AB27" s="291">
        <v>5.9391079655240269</v>
      </c>
      <c r="AC27" s="291">
        <v>7.6467058545312518</v>
      </c>
      <c r="AD27" s="291">
        <v>9.7495796992669312</v>
      </c>
      <c r="AE27" s="291">
        <v>12.336042098290147</v>
      </c>
      <c r="AF27" s="291">
        <v>15.456219482352848</v>
      </c>
      <c r="AG27" s="291">
        <v>19.148127838286669</v>
      </c>
      <c r="AH27" s="291">
        <v>23.486635442836256</v>
      </c>
      <c r="AI27" s="291">
        <v>28.412001820228905</v>
      </c>
      <c r="AJ27" s="291">
        <v>33.796900966154759</v>
      </c>
      <c r="AK27" s="291">
        <v>39.456860678818536</v>
      </c>
      <c r="AL27" s="291">
        <v>45.123811662075518</v>
      </c>
      <c r="AM27" s="291">
        <v>50.592641091229034</v>
      </c>
      <c r="AN27" s="291">
        <v>55.651001501644863</v>
      </c>
      <c r="AO27" s="291">
        <v>60.274721099006669</v>
      </c>
      <c r="AP27" s="291">
        <v>64.898418233785833</v>
      </c>
      <c r="AQ27" s="291">
        <v>66.746926929248517</v>
      </c>
      <c r="AR27" s="291">
        <v>68.874681299492366</v>
      </c>
      <c r="AS27" s="291">
        <v>71.285863026031564</v>
      </c>
      <c r="AT27" s="291">
        <v>73.930353434497164</v>
      </c>
      <c r="AU27" s="291">
        <v>76.637541361923496</v>
      </c>
      <c r="AV27" s="291">
        <v>79.271240811961803</v>
      </c>
      <c r="AW27" s="291">
        <v>81.827601574180861</v>
      </c>
      <c r="AX27" s="291">
        <v>84.485948581568209</v>
      </c>
      <c r="AY27" s="291">
        <v>86.401104998971476</v>
      </c>
      <c r="AZ27" s="291">
        <v>87.013383973531674</v>
      </c>
      <c r="BA27" s="291">
        <v>87.975065073744588</v>
      </c>
      <c r="AAA27" s="286"/>
      <c r="AAB27" s="286"/>
      <c r="AAC27" s="286"/>
      <c r="AAD27" s="286"/>
      <c r="AAE27" s="286"/>
      <c r="AAF27" s="286"/>
      <c r="AAG27" s="286"/>
      <c r="AAH27" s="286"/>
      <c r="AAI27" s="286"/>
      <c r="AAJ27" s="286"/>
      <c r="AAK27" s="286"/>
      <c r="AAL27" s="286"/>
      <c r="AAM27" s="286"/>
      <c r="AAN27" s="286"/>
      <c r="AAO27" s="286"/>
      <c r="AAP27" s="286"/>
      <c r="AAQ27" s="286"/>
      <c r="AAR27" s="286"/>
      <c r="AAS27" s="286"/>
      <c r="AAT27" s="286"/>
      <c r="AAU27" s="286"/>
      <c r="AAV27" s="286"/>
      <c r="AAW27" s="286"/>
      <c r="AAX27" s="286"/>
      <c r="AAY27" s="286"/>
      <c r="AAZ27" s="286"/>
      <c r="ABA27" s="286"/>
    </row>
    <row r="28" spans="1:729" s="289" customFormat="1" ht="15" customHeight="1" x14ac:dyDescent="0.25">
      <c r="A28" s="286"/>
      <c r="B28" s="286"/>
      <c r="C28" s="286"/>
      <c r="D28" s="286"/>
      <c r="E28" s="286"/>
      <c r="F28" s="286"/>
      <c r="G28" s="286"/>
      <c r="H28" s="286"/>
      <c r="I28" s="286"/>
      <c r="J28" s="286"/>
      <c r="K28" s="286"/>
      <c r="L28" s="286"/>
      <c r="M28" s="286"/>
      <c r="N28" s="286"/>
      <c r="O28" s="287"/>
      <c r="P28" s="290" t="s">
        <v>229</v>
      </c>
      <c r="Q28" s="290" t="s">
        <v>32</v>
      </c>
      <c r="R28" s="290"/>
      <c r="S28" s="290"/>
      <c r="T28" s="291">
        <v>0</v>
      </c>
      <c r="U28" s="291">
        <v>2.5597999999999999E-2</v>
      </c>
      <c r="V28" s="291">
        <v>4.419E-2</v>
      </c>
      <c r="W28" s="291">
        <v>6.8130999999999997E-2</v>
      </c>
      <c r="X28" s="291">
        <v>9.8694000000000004E-2</v>
      </c>
      <c r="Y28" s="291">
        <v>0.13774600000000001</v>
      </c>
      <c r="Z28" s="291">
        <v>0.187558</v>
      </c>
      <c r="AA28" s="291">
        <v>0.25119000000000002</v>
      </c>
      <c r="AB28" s="291">
        <v>0.33232799999999996</v>
      </c>
      <c r="AC28" s="291">
        <v>0.43596200000000002</v>
      </c>
      <c r="AD28" s="291">
        <v>0.5682290000000001</v>
      </c>
      <c r="AE28" s="291">
        <v>0.73717299999999997</v>
      </c>
      <c r="AF28" s="291">
        <v>0.95299</v>
      </c>
      <c r="AG28" s="291">
        <v>0.12399582898151043</v>
      </c>
      <c r="AH28" s="291">
        <v>0.26674385803627942</v>
      </c>
      <c r="AI28" s="291">
        <v>0.51716243644231674</v>
      </c>
      <c r="AJ28" s="291">
        <v>0.77553878496104744</v>
      </c>
      <c r="AK28" s="291">
        <v>1.2473298724445345</v>
      </c>
      <c r="AL28" s="291">
        <v>1.7306022489421213</v>
      </c>
      <c r="AM28" s="291">
        <v>2.4078497554710676</v>
      </c>
      <c r="AN28" s="291">
        <v>3.3500791177764389</v>
      </c>
      <c r="AO28" s="291">
        <v>4.0901707666014371</v>
      </c>
      <c r="AP28" s="291">
        <v>4.8151405915729617</v>
      </c>
      <c r="AQ28" s="291">
        <v>5.8852624438685259</v>
      </c>
      <c r="AR28" s="291">
        <v>6.6195150870830526</v>
      </c>
      <c r="AS28" s="291">
        <v>7.8473091183115358</v>
      </c>
      <c r="AT28" s="291">
        <v>8.9654920603216883</v>
      </c>
      <c r="AU28" s="291">
        <v>10.122297171893416</v>
      </c>
      <c r="AV28" s="291">
        <v>11.077356334766822</v>
      </c>
      <c r="AW28" s="291">
        <v>11.586056427352258</v>
      </c>
      <c r="AX28" s="291">
        <v>12.073826800748755</v>
      </c>
      <c r="AY28" s="291">
        <v>12.514803151004301</v>
      </c>
      <c r="AZ28" s="291">
        <v>12.712282539095842</v>
      </c>
      <c r="BA28" s="291">
        <v>12.647</v>
      </c>
      <c r="AAA28" s="286"/>
      <c r="AAB28" s="286"/>
      <c r="AAC28" s="286"/>
      <c r="AAD28" s="286"/>
      <c r="AAE28" s="286"/>
      <c r="AAF28" s="286"/>
      <c r="AAG28" s="286"/>
      <c r="AAH28" s="286"/>
      <c r="AAI28" s="286"/>
      <c r="AAJ28" s="286"/>
      <c r="AAK28" s="286"/>
      <c r="AAL28" s="286"/>
      <c r="AAM28" s="286"/>
      <c r="AAN28" s="286"/>
      <c r="AAO28" s="286"/>
      <c r="AAP28" s="286"/>
      <c r="AAQ28" s="286"/>
      <c r="AAR28" s="286"/>
      <c r="AAS28" s="286"/>
      <c r="AAT28" s="286"/>
      <c r="AAU28" s="286"/>
      <c r="AAV28" s="286"/>
      <c r="AAW28" s="286"/>
      <c r="AAX28" s="286"/>
      <c r="AAY28" s="286"/>
      <c r="AAZ28" s="286"/>
      <c r="ABA28" s="286"/>
    </row>
    <row r="29" spans="1:729" ht="15" customHeight="1" x14ac:dyDescent="0.2">
      <c r="P29" s="290" t="s">
        <v>118</v>
      </c>
      <c r="Q29" s="290" t="s">
        <v>32</v>
      </c>
      <c r="R29" s="290"/>
      <c r="S29" s="290"/>
      <c r="T29" s="291">
        <v>0</v>
      </c>
      <c r="U29" s="291">
        <v>-5.2115068215556448</v>
      </c>
      <c r="V29" s="291">
        <v>-6.818081185958448</v>
      </c>
      <c r="W29" s="291">
        <v>-7.1990350676127264</v>
      </c>
      <c r="X29" s="291">
        <v>-8.2117090611430683</v>
      </c>
      <c r="Y29" s="291">
        <v>-8.9997340628001155</v>
      </c>
      <c r="Z29" s="291">
        <v>-9.7752077653342724</v>
      </c>
      <c r="AA29" s="291">
        <v>-10.292478777817649</v>
      </c>
      <c r="AB29" s="291">
        <v>-10.578470746107428</v>
      </c>
      <c r="AC29" s="291">
        <v>-10.590773181648188</v>
      </c>
      <c r="AD29" s="291">
        <v>-10.539522494182592</v>
      </c>
      <c r="AE29" s="291">
        <v>-10.221094894655835</v>
      </c>
      <c r="AF29" s="291">
        <v>-9.9748815243841022</v>
      </c>
      <c r="AG29" s="291">
        <v>-10.584421832683859</v>
      </c>
      <c r="AH29" s="291">
        <v>-11.27938910793273</v>
      </c>
      <c r="AI29" s="291">
        <v>-13.058489598446954</v>
      </c>
      <c r="AJ29" s="291">
        <v>-14.975878881977792</v>
      </c>
      <c r="AK29" s="291">
        <v>-19.180281506908386</v>
      </c>
      <c r="AL29" s="291">
        <v>-23.209953524003453</v>
      </c>
      <c r="AM29" s="291">
        <v>-29.75512052204931</v>
      </c>
      <c r="AN29" s="291">
        <v>-39.48954509547076</v>
      </c>
      <c r="AO29" s="291">
        <v>-46.722611257075073</v>
      </c>
      <c r="AP29" s="291">
        <v>-53.546045454023186</v>
      </c>
      <c r="AQ29" s="291">
        <v>-64.821907466783273</v>
      </c>
      <c r="AR29" s="291">
        <v>-71.352267676865736</v>
      </c>
      <c r="AS29" s="291">
        <v>-83.456296523176661</v>
      </c>
      <c r="AT29" s="291">
        <v>-93.508095706175823</v>
      </c>
      <c r="AU29" s="291">
        <v>-103.68819293274628</v>
      </c>
      <c r="AV29" s="291">
        <v>-111.80856657657689</v>
      </c>
      <c r="AW29" s="291">
        <v>-114.67741405995807</v>
      </c>
      <c r="AX29" s="291">
        <v>-117.77176175891108</v>
      </c>
      <c r="AY29" s="291">
        <v>-119.46468833517683</v>
      </c>
      <c r="AZ29" s="291">
        <v>-118.21680610730222</v>
      </c>
      <c r="BA29" s="291">
        <v>-114.66872415308691</v>
      </c>
    </row>
    <row r="30" spans="1:729" ht="15" customHeight="1" x14ac:dyDescent="0.2">
      <c r="P30" s="290" t="s">
        <v>119</v>
      </c>
      <c r="Q30" s="290" t="s">
        <v>32</v>
      </c>
      <c r="R30" s="290"/>
      <c r="S30" s="290"/>
      <c r="T30" s="291">
        <v>0</v>
      </c>
      <c r="U30" s="291">
        <v>0.85637991026702309</v>
      </c>
      <c r="V30" s="291">
        <v>1.3912387869047862</v>
      </c>
      <c r="W30" s="291">
        <v>2.1337683466271926</v>
      </c>
      <c r="X30" s="291">
        <v>1.4767951735129827</v>
      </c>
      <c r="Y30" s="291">
        <v>0.78327096624087034</v>
      </c>
      <c r="Z30" s="291">
        <v>6.5594473864265979E-2</v>
      </c>
      <c r="AA30" s="291">
        <v>-0.71304808799518327</v>
      </c>
      <c r="AB30" s="291">
        <v>-1.5346164881012783</v>
      </c>
      <c r="AC30" s="291">
        <v>-2.3096435272637592</v>
      </c>
      <c r="AD30" s="291">
        <v>-3.0832684586678738</v>
      </c>
      <c r="AE30" s="291">
        <v>-3.8225600222829357</v>
      </c>
      <c r="AF30" s="291">
        <v>-4.5078586938995926</v>
      </c>
      <c r="AG30" s="291">
        <v>-5.397480516547958</v>
      </c>
      <c r="AH30" s="291">
        <v>-6.0083871506388249</v>
      </c>
      <c r="AI30" s="291">
        <v>-6.8362485322278914</v>
      </c>
      <c r="AJ30" s="291">
        <v>-7.6157247662033072</v>
      </c>
      <c r="AK30" s="291">
        <v>-8.8480678433016564</v>
      </c>
      <c r="AL30" s="291">
        <v>-10.05597627637362</v>
      </c>
      <c r="AM30" s="291">
        <v>-11.782825722652419</v>
      </c>
      <c r="AN30" s="291">
        <v>-14.065089003801305</v>
      </c>
      <c r="AO30" s="291">
        <v>-15.902439039631915</v>
      </c>
      <c r="AP30" s="291">
        <v>-17.707412529933507</v>
      </c>
      <c r="AQ30" s="291">
        <v>-20.245160858786655</v>
      </c>
      <c r="AR30" s="291">
        <v>-21.908540913295344</v>
      </c>
      <c r="AS30" s="291">
        <v>-24.488850417206052</v>
      </c>
      <c r="AT30" s="291">
        <v>-26.802865092909489</v>
      </c>
      <c r="AU30" s="291">
        <v>-29.148941234026008</v>
      </c>
      <c r="AV30" s="291">
        <v>-31.169369789220813</v>
      </c>
      <c r="AW30" s="291">
        <v>-32.325728374135146</v>
      </c>
      <c r="AX30" s="291">
        <v>-33.66172735906585</v>
      </c>
      <c r="AY30" s="291">
        <v>-34.769407109132757</v>
      </c>
      <c r="AZ30" s="291">
        <v>-35.431016771486014</v>
      </c>
      <c r="BA30" s="291">
        <v>-35.732169290473848</v>
      </c>
    </row>
    <row r="31" spans="1:729" ht="15" customHeight="1" x14ac:dyDescent="0.2">
      <c r="P31" s="290" t="s">
        <v>120</v>
      </c>
      <c r="Q31" s="290" t="s">
        <v>32</v>
      </c>
      <c r="R31" s="290"/>
      <c r="S31" s="290"/>
      <c r="T31" s="291">
        <v>0</v>
      </c>
      <c r="U31" s="291">
        <v>-5.1569999999999823</v>
      </c>
      <c r="V31" s="291">
        <v>-10.760999999999967</v>
      </c>
      <c r="W31" s="291">
        <v>-16.361999999999966</v>
      </c>
      <c r="X31" s="291">
        <v>-23.637</v>
      </c>
      <c r="Y31" s="291">
        <v>-30.501000000000033</v>
      </c>
      <c r="Z31" s="291">
        <v>-37.173000000000002</v>
      </c>
      <c r="AA31" s="291">
        <v>-44.700999999999908</v>
      </c>
      <c r="AB31" s="291">
        <v>-51.347000000000037</v>
      </c>
      <c r="AC31" s="291">
        <v>-58.528999999999996</v>
      </c>
      <c r="AD31" s="291">
        <v>-65.38</v>
      </c>
      <c r="AE31" s="291">
        <v>-72.829999999999984</v>
      </c>
      <c r="AF31" s="291">
        <v>-80.949999999999989</v>
      </c>
      <c r="AG31" s="291">
        <v>-88.342999999999989</v>
      </c>
      <c r="AH31" s="291">
        <v>-95.163999999999987</v>
      </c>
      <c r="AI31" s="291">
        <v>-102.66</v>
      </c>
      <c r="AJ31" s="291">
        <v>-109.01899999999998</v>
      </c>
      <c r="AK31" s="291">
        <v>-117.39400000000001</v>
      </c>
      <c r="AL31" s="291">
        <v>-125.82</v>
      </c>
      <c r="AM31" s="291">
        <v>-135.85199999999998</v>
      </c>
      <c r="AN31" s="291">
        <v>-147.61099999999999</v>
      </c>
      <c r="AO31" s="291">
        <v>-157.893</v>
      </c>
      <c r="AP31" s="291">
        <v>-167.541</v>
      </c>
      <c r="AQ31" s="291">
        <v>-179.54799999999994</v>
      </c>
      <c r="AR31" s="291">
        <v>-188.64999999999998</v>
      </c>
      <c r="AS31" s="291">
        <v>-200.20999999999998</v>
      </c>
      <c r="AT31" s="291">
        <v>-210.375</v>
      </c>
      <c r="AU31" s="291">
        <v>-222.48699999999999</v>
      </c>
      <c r="AV31" s="291">
        <v>-232.20699999999999</v>
      </c>
      <c r="AW31" s="291">
        <v>-238.82399999999998</v>
      </c>
      <c r="AX31" s="291">
        <v>-247.64699999999999</v>
      </c>
      <c r="AY31" s="291">
        <v>-254.91799999999998</v>
      </c>
      <c r="AZ31" s="291">
        <v>-260.68799999999999</v>
      </c>
      <c r="BA31" s="291">
        <v>-263.55599999999998</v>
      </c>
    </row>
    <row r="32" spans="1:729" ht="15" customHeight="1" x14ac:dyDescent="0.2">
      <c r="P32" s="290" t="s">
        <v>121</v>
      </c>
      <c r="Q32" s="290" t="s">
        <v>32</v>
      </c>
      <c r="R32" s="290"/>
      <c r="S32" s="290"/>
      <c r="T32" s="291">
        <v>0</v>
      </c>
      <c r="U32" s="291">
        <v>-30.466622449853958</v>
      </c>
      <c r="V32" s="291">
        <v>-67.645786594747989</v>
      </c>
      <c r="W32" s="291">
        <v>-102.4323619947225</v>
      </c>
      <c r="X32" s="291">
        <v>-135.76558772066426</v>
      </c>
      <c r="Y32" s="291">
        <v>-148.53361815280729</v>
      </c>
      <c r="Z32" s="291">
        <v>-155.83962110530061</v>
      </c>
      <c r="AA32" s="291">
        <v>-157.51343646643244</v>
      </c>
      <c r="AB32" s="291">
        <v>-162.76749603023671</v>
      </c>
      <c r="AC32" s="291">
        <v>-182.78668378052006</v>
      </c>
      <c r="AD32" s="291">
        <v>-185.07193174856764</v>
      </c>
      <c r="AE32" s="291">
        <v>-208.63604121313847</v>
      </c>
      <c r="AF32" s="291">
        <v>-212.52754868661873</v>
      </c>
      <c r="AG32" s="291">
        <v>-202.09779862901431</v>
      </c>
      <c r="AH32" s="291">
        <v>-195.17893973397059</v>
      </c>
      <c r="AI32" s="291">
        <v>-184.75097311526699</v>
      </c>
      <c r="AJ32" s="291">
        <v>-177.89984131737009</v>
      </c>
      <c r="AK32" s="291">
        <v>-161.82180028410428</v>
      </c>
      <c r="AL32" s="291">
        <v>-148.44332802020557</v>
      </c>
      <c r="AM32" s="291">
        <v>-129.21276606688477</v>
      </c>
      <c r="AN32" s="291">
        <v>-100.98171166148734</v>
      </c>
      <c r="AO32" s="291">
        <v>-80.358993031394277</v>
      </c>
      <c r="AP32" s="291">
        <v>-58.298357451112111</v>
      </c>
      <c r="AQ32" s="291">
        <v>-29.405341988545871</v>
      </c>
      <c r="AR32" s="291">
        <v>-5.1800126344791124</v>
      </c>
      <c r="AS32" s="291">
        <v>28.210921375979865</v>
      </c>
      <c r="AT32" s="291">
        <v>62.354488655931561</v>
      </c>
      <c r="AU32" s="291">
        <v>94.179448870932731</v>
      </c>
      <c r="AV32" s="291">
        <v>121.97250481004812</v>
      </c>
      <c r="AW32" s="291">
        <v>137.39424930719088</v>
      </c>
      <c r="AX32" s="291">
        <v>150.12056745828824</v>
      </c>
      <c r="AY32" s="291">
        <v>163.22763374014841</v>
      </c>
      <c r="AZ32" s="291">
        <v>166.71178750258804</v>
      </c>
      <c r="BA32" s="291">
        <v>163.30880156980697</v>
      </c>
    </row>
    <row r="33" spans="16:53" ht="15" customHeight="1" x14ac:dyDescent="0.2">
      <c r="P33" s="290" t="s">
        <v>122</v>
      </c>
      <c r="Q33" s="290" t="s">
        <v>32</v>
      </c>
      <c r="R33" s="290"/>
      <c r="S33" s="290"/>
      <c r="T33" s="291">
        <v>0</v>
      </c>
      <c r="U33" s="291">
        <v>6.1940617570508269E-2</v>
      </c>
      <c r="V33" s="291">
        <v>0.18345631423159037</v>
      </c>
      <c r="W33" s="291">
        <v>0.31183930737323495</v>
      </c>
      <c r="X33" s="291">
        <v>0.44770583158000749</v>
      </c>
      <c r="Y33" s="291">
        <v>0.59578956795817473</v>
      </c>
      <c r="Z33" s="291">
        <v>0.75338444405446747</v>
      </c>
      <c r="AA33" s="291">
        <v>0.92530366086181493</v>
      </c>
      <c r="AB33" s="291">
        <v>1.1095448464485658</v>
      </c>
      <c r="AC33" s="291">
        <v>1.3077473249635962</v>
      </c>
      <c r="AD33" s="291">
        <v>1.5221189491466247</v>
      </c>
      <c r="AE33" s="291">
        <v>1.7590247782024038</v>
      </c>
      <c r="AF33" s="291">
        <v>2.017852624800005</v>
      </c>
      <c r="AG33" s="291">
        <v>2.3025994203635367</v>
      </c>
      <c r="AH33" s="291">
        <v>2.61704078279101</v>
      </c>
      <c r="AI33" s="291">
        <v>2.9708880055503153</v>
      </c>
      <c r="AJ33" s="291">
        <v>3.3638893746382803</v>
      </c>
      <c r="AK33" s="291">
        <v>3.7992480063368768</v>
      </c>
      <c r="AL33" s="291">
        <v>4.2841467170639849</v>
      </c>
      <c r="AM33" s="291">
        <v>4.8139577730518797</v>
      </c>
      <c r="AN33" s="291">
        <v>5.384380775625921</v>
      </c>
      <c r="AO33" s="291">
        <v>5.9846428467695558</v>
      </c>
      <c r="AP33" s="291">
        <v>6.5983719641531167</v>
      </c>
      <c r="AQ33" s="291">
        <v>7.2394818483223551</v>
      </c>
      <c r="AR33" s="291">
        <v>7.8615771318833412</v>
      </c>
      <c r="AS33" s="291">
        <v>8.4438250297167077</v>
      </c>
      <c r="AT33" s="291">
        <v>8.9038565938907901</v>
      </c>
      <c r="AU33" s="291">
        <v>8.9701337027390338</v>
      </c>
      <c r="AV33" s="291">
        <v>8.7139696172405063</v>
      </c>
      <c r="AW33" s="291">
        <v>8.2063525276652545</v>
      </c>
      <c r="AX33" s="291">
        <v>7.7069078368734854</v>
      </c>
      <c r="AY33" s="291">
        <v>7.2384435091829804</v>
      </c>
      <c r="AZ33" s="291">
        <v>6.8184511410632505</v>
      </c>
      <c r="BA33" s="291">
        <v>6.4494574702771672</v>
      </c>
    </row>
    <row r="34" spans="16:53" ht="15" customHeight="1" x14ac:dyDescent="0.2">
      <c r="P34" s="288" t="s">
        <v>111</v>
      </c>
      <c r="Q34" s="290" t="s">
        <v>32</v>
      </c>
      <c r="R34" s="290"/>
      <c r="S34" s="290"/>
      <c r="T34" s="291">
        <v>0</v>
      </c>
      <c r="U34" s="291">
        <v>-42.153808743572199</v>
      </c>
      <c r="V34" s="291">
        <v>-88.046172679570191</v>
      </c>
      <c r="W34" s="291">
        <v>-128.73378940833493</v>
      </c>
      <c r="X34" s="291">
        <v>-172.90779577671447</v>
      </c>
      <c r="Y34" s="291">
        <v>-195.58929168140833</v>
      </c>
      <c r="Z34" s="291">
        <v>-212.72384995271625</v>
      </c>
      <c r="AA34" s="291">
        <v>-224.17565967138353</v>
      </c>
      <c r="AB34" s="291">
        <v>-237.73103841799707</v>
      </c>
      <c r="AC34" s="291">
        <v>-265.2073531644686</v>
      </c>
      <c r="AD34" s="291">
        <v>-273.86160375227166</v>
      </c>
      <c r="AE34" s="291">
        <v>-302.9916713518752</v>
      </c>
      <c r="AF34" s="291">
        <v>-312.87543628010246</v>
      </c>
      <c r="AG34" s="291">
        <v>-308.68310155788276</v>
      </c>
      <c r="AH34" s="291">
        <v>-304.89067520975129</v>
      </c>
      <c r="AI34" s="291">
        <v>-299.10982324039151</v>
      </c>
      <c r="AJ34" s="291">
        <v>-295.30755559091301</v>
      </c>
      <c r="AK34" s="291">
        <v>-286.34490162797761</v>
      </c>
      <c r="AL34" s="291">
        <v>-279.99011110351887</v>
      </c>
      <c r="AM34" s="291">
        <v>-272.30075453853465</v>
      </c>
      <c r="AN34" s="291">
        <v>-261.66496498513368</v>
      </c>
      <c r="AO34" s="291">
        <v>-254.779400481332</v>
      </c>
      <c r="AP34" s="291">
        <v>-245.7604434709159</v>
      </c>
      <c r="AQ34" s="291">
        <v>-240.15292846579359</v>
      </c>
      <c r="AR34" s="291">
        <v>-230.09224409275703</v>
      </c>
      <c r="AS34" s="291">
        <v>-219.54840053468615</v>
      </c>
      <c r="AT34" s="291">
        <v>-204.1496155492631</v>
      </c>
      <c r="AU34" s="291">
        <v>-193.28755159310072</v>
      </c>
      <c r="AV34" s="291">
        <v>-182.19646193850929</v>
      </c>
      <c r="AW34" s="291">
        <v>-174.7355405992372</v>
      </c>
      <c r="AX34" s="291">
        <v>-171.93601382281531</v>
      </c>
      <c r="AY34" s="291">
        <v>-166.69101819497837</v>
      </c>
      <c r="AZ34" s="291">
        <v>-167.32758423513712</v>
      </c>
      <c r="BA34" s="291">
        <v>-168.79763440347665</v>
      </c>
    </row>
    <row r="36" spans="16:53" ht="15" customHeight="1" x14ac:dyDescent="0.2">
      <c r="P36" s="283" t="s">
        <v>624</v>
      </c>
    </row>
    <row r="37" spans="16:53" ht="15" customHeight="1" x14ac:dyDescent="0.2">
      <c r="P37" s="618" t="s">
        <v>717</v>
      </c>
    </row>
    <row r="38" spans="16:53" ht="15" customHeight="1" x14ac:dyDescent="0.2">
      <c r="P38" s="618" t="s">
        <v>718</v>
      </c>
    </row>
    <row r="45" spans="16:53" ht="15" customHeight="1" x14ac:dyDescent="0.2">
      <c r="AE45" s="298">
        <v>0</v>
      </c>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8F1E"/>
  </sheetPr>
  <dimension ref="A1:ADS45"/>
  <sheetViews>
    <sheetView zoomScale="85" zoomScaleNormal="85" workbookViewId="0"/>
  </sheetViews>
  <sheetFormatPr defaultColWidth="7.75" defaultRowHeight="15" customHeight="1" x14ac:dyDescent="0.2"/>
  <cols>
    <col min="1" max="1" width="9" style="283" customWidth="1"/>
    <col min="2" max="14" width="7.75" style="283"/>
    <col min="15" max="15" width="7.75" style="284" customWidth="1"/>
    <col min="16" max="16" width="15.625" style="284" customWidth="1"/>
    <col min="17" max="17" width="6.25" style="283" bestFit="1" customWidth="1"/>
    <col min="18" max="18" width="7.75" style="283" customWidth="1"/>
    <col min="19" max="52" width="7.75" style="283"/>
    <col min="53" max="53" width="7.75" style="284"/>
    <col min="54" max="799" width="7.75" style="283"/>
    <col min="800" max="16384" width="7.75" style="285"/>
  </cols>
  <sheetData>
    <row r="1" spans="1:729" s="368" customFormat="1" ht="25.5" customHeight="1" x14ac:dyDescent="0.25">
      <c r="A1" s="185" t="s">
        <v>650</v>
      </c>
      <c r="C1" s="369"/>
      <c r="D1" s="369"/>
      <c r="E1" s="369"/>
      <c r="F1" s="369"/>
      <c r="G1" s="369"/>
      <c r="H1" s="369"/>
      <c r="I1" s="369"/>
    </row>
    <row r="4" spans="1:729" s="286" customFormat="1" ht="15" customHeight="1" x14ac:dyDescent="0.25">
      <c r="O4" s="287"/>
      <c r="P4" s="287"/>
    </row>
    <row r="6" spans="1:729" ht="15" customHeight="1" x14ac:dyDescent="0.25">
      <c r="A6" s="286" t="str">
        <f>P22</f>
        <v>Relative change of demand from today (TWh)</v>
      </c>
      <c r="P6" s="286" t="s">
        <v>451</v>
      </c>
      <c r="AZ6" s="284"/>
      <c r="BA6" s="283"/>
    </row>
    <row r="7" spans="1:729" ht="15" customHeight="1" x14ac:dyDescent="0.2">
      <c r="P7" s="288" t="s">
        <v>34</v>
      </c>
      <c r="Q7" s="288" t="s">
        <v>104</v>
      </c>
      <c r="R7" s="288">
        <v>2015</v>
      </c>
      <c r="S7" s="288">
        <v>2016</v>
      </c>
      <c r="T7" s="288">
        <v>2017</v>
      </c>
      <c r="U7" s="288">
        <v>2018</v>
      </c>
      <c r="V7" s="288">
        <v>2019</v>
      </c>
      <c r="W7" s="288">
        <v>2020</v>
      </c>
      <c r="X7" s="288">
        <v>2021</v>
      </c>
      <c r="Y7" s="288">
        <v>2022</v>
      </c>
      <c r="Z7" s="288">
        <v>2023</v>
      </c>
      <c r="AA7" s="288">
        <v>2024</v>
      </c>
      <c r="AB7" s="288">
        <v>2025</v>
      </c>
      <c r="AC7" s="288">
        <v>2026</v>
      </c>
      <c r="AD7" s="288">
        <v>2027</v>
      </c>
      <c r="AE7" s="288">
        <v>2028</v>
      </c>
      <c r="AF7" s="288">
        <v>2029</v>
      </c>
      <c r="AG7" s="288">
        <v>2030</v>
      </c>
      <c r="AH7" s="288">
        <v>2031</v>
      </c>
      <c r="AI7" s="288">
        <v>2032</v>
      </c>
      <c r="AJ7" s="288">
        <v>2033</v>
      </c>
      <c r="AK7" s="288">
        <v>2034</v>
      </c>
      <c r="AL7" s="288">
        <v>2035</v>
      </c>
      <c r="AM7" s="288">
        <v>2036</v>
      </c>
      <c r="AN7" s="288">
        <v>2037</v>
      </c>
      <c r="AO7" s="288">
        <v>2038</v>
      </c>
      <c r="AP7" s="288">
        <v>2039</v>
      </c>
      <c r="AQ7" s="288">
        <v>2040</v>
      </c>
      <c r="AR7" s="288">
        <v>2041</v>
      </c>
      <c r="AS7" s="288">
        <v>2042</v>
      </c>
      <c r="AT7" s="288">
        <v>2043</v>
      </c>
      <c r="AU7" s="288">
        <v>2044</v>
      </c>
      <c r="AV7" s="288">
        <v>2045</v>
      </c>
      <c r="AW7" s="288">
        <v>2046</v>
      </c>
      <c r="AX7" s="288">
        <v>2047</v>
      </c>
      <c r="AY7" s="288">
        <v>2048</v>
      </c>
      <c r="AZ7" s="288">
        <v>2049</v>
      </c>
      <c r="BA7" s="288">
        <v>2050</v>
      </c>
    </row>
    <row r="8" spans="1:729" ht="15" customHeight="1" x14ac:dyDescent="0.2">
      <c r="P8" s="290" t="s">
        <v>114</v>
      </c>
      <c r="Q8" s="290" t="s">
        <v>32</v>
      </c>
      <c r="R8" s="290"/>
      <c r="S8" s="290"/>
      <c r="T8" s="291">
        <v>89.311999999999998</v>
      </c>
      <c r="U8" s="291">
        <v>88.876395000000002</v>
      </c>
      <c r="V8" s="291">
        <v>89.334820000000008</v>
      </c>
      <c r="W8" s="291">
        <v>88.777176999999995</v>
      </c>
      <c r="X8" s="291">
        <v>88.670416000000003</v>
      </c>
      <c r="Y8" s="291">
        <v>88.360596000000001</v>
      </c>
      <c r="Z8" s="291">
        <v>88.03932300000001</v>
      </c>
      <c r="AA8" s="291">
        <v>87.647570999999999</v>
      </c>
      <c r="AB8" s="291">
        <v>87.121196999999995</v>
      </c>
      <c r="AC8" s="291">
        <v>86.697969999999998</v>
      </c>
      <c r="AD8" s="291">
        <v>86.328768999999994</v>
      </c>
      <c r="AE8" s="291">
        <v>85.942295000000001</v>
      </c>
      <c r="AF8" s="291">
        <v>85.523448999999999</v>
      </c>
      <c r="AG8" s="291">
        <v>85.113759000000002</v>
      </c>
      <c r="AH8" s="291">
        <v>84.667066999999989</v>
      </c>
      <c r="AI8" s="291">
        <v>84.155941999999996</v>
      </c>
      <c r="AJ8" s="291">
        <v>83.628168000000002</v>
      </c>
      <c r="AK8" s="291">
        <v>83.078167000000008</v>
      </c>
      <c r="AL8" s="291">
        <v>82.483492999999996</v>
      </c>
      <c r="AM8" s="291">
        <v>81.871544</v>
      </c>
      <c r="AN8" s="291">
        <v>81.252846999999988</v>
      </c>
      <c r="AO8" s="291">
        <v>80.543696999999995</v>
      </c>
      <c r="AP8" s="291">
        <v>79.892171000000005</v>
      </c>
      <c r="AQ8" s="291">
        <v>79.177566000000013</v>
      </c>
      <c r="AR8" s="291">
        <v>78.545892000000009</v>
      </c>
      <c r="AS8" s="291">
        <v>77.915053999999998</v>
      </c>
      <c r="AT8" s="291">
        <v>77.331665999999998</v>
      </c>
      <c r="AU8" s="291">
        <v>76.727618000000007</v>
      </c>
      <c r="AV8" s="291">
        <v>76.181058000000007</v>
      </c>
      <c r="AW8" s="291">
        <v>75.541529999999995</v>
      </c>
      <c r="AX8" s="291">
        <v>74.898827999999995</v>
      </c>
      <c r="AY8" s="291">
        <v>74.255933999999996</v>
      </c>
      <c r="AZ8" s="291">
        <v>73.523418000000007</v>
      </c>
      <c r="BA8" s="291">
        <v>72.815506999999997</v>
      </c>
    </row>
    <row r="9" spans="1:729" ht="15" customHeight="1" x14ac:dyDescent="0.2">
      <c r="P9" s="290" t="s">
        <v>115</v>
      </c>
      <c r="Q9" s="290" t="s">
        <v>32</v>
      </c>
      <c r="R9" s="290"/>
      <c r="S9" s="290"/>
      <c r="T9" s="291">
        <v>93.275000000000006</v>
      </c>
      <c r="U9" s="291">
        <v>92.735478559611821</v>
      </c>
      <c r="V9" s="291">
        <v>93.846227686515164</v>
      </c>
      <c r="W9" s="291">
        <v>94.122001713163215</v>
      </c>
      <c r="X9" s="291">
        <v>95.041928529597826</v>
      </c>
      <c r="Y9" s="291">
        <v>95.30663533836659</v>
      </c>
      <c r="Z9" s="291">
        <v>95.624468169891912</v>
      </c>
      <c r="AA9" s="291">
        <v>95.665210446028027</v>
      </c>
      <c r="AB9" s="291">
        <v>95.61588846201056</v>
      </c>
      <c r="AC9" s="291">
        <v>95.527920571304975</v>
      </c>
      <c r="AD9" s="291">
        <v>95.560988171083991</v>
      </c>
      <c r="AE9" s="291">
        <v>95.663488040452151</v>
      </c>
      <c r="AF9" s="291">
        <v>95.797203597506211</v>
      </c>
      <c r="AG9" s="291">
        <v>95.951054351595445</v>
      </c>
      <c r="AH9" s="291">
        <v>96.079570038190084</v>
      </c>
      <c r="AI9" s="291">
        <v>96.081002458964264</v>
      </c>
      <c r="AJ9" s="291">
        <v>96.096903271381848</v>
      </c>
      <c r="AK9" s="291">
        <v>96.038367556384202</v>
      </c>
      <c r="AL9" s="291">
        <v>96.055223935890382</v>
      </c>
      <c r="AM9" s="291">
        <v>96.043226666120447</v>
      </c>
      <c r="AN9" s="291">
        <v>96.117625210367478</v>
      </c>
      <c r="AO9" s="291">
        <v>96.168492613920321</v>
      </c>
      <c r="AP9" s="291">
        <v>96.273863142533784</v>
      </c>
      <c r="AQ9" s="291">
        <v>96.314486233870767</v>
      </c>
      <c r="AR9" s="291">
        <v>96.451902166292143</v>
      </c>
      <c r="AS9" s="291">
        <v>96.628528257502126</v>
      </c>
      <c r="AT9" s="291">
        <v>96.80496373473882</v>
      </c>
      <c r="AU9" s="291">
        <v>96.991128051404885</v>
      </c>
      <c r="AV9" s="291">
        <v>97.194691095251272</v>
      </c>
      <c r="AW9" s="291">
        <v>97.343102392342942</v>
      </c>
      <c r="AX9" s="291">
        <v>97.505502074139144</v>
      </c>
      <c r="AY9" s="291">
        <v>97.682524212673414</v>
      </c>
      <c r="AZ9" s="291">
        <v>97.760236483177309</v>
      </c>
      <c r="BA9" s="291">
        <v>97.900640003949988</v>
      </c>
    </row>
    <row r="10" spans="1:729" ht="15" customHeight="1" x14ac:dyDescent="0.2">
      <c r="P10" s="290" t="s">
        <v>116</v>
      </c>
      <c r="Q10" s="290" t="s">
        <v>32</v>
      </c>
      <c r="R10" s="290"/>
      <c r="S10" s="290"/>
      <c r="T10" s="291">
        <v>114.33919208668995</v>
      </c>
      <c r="U10" s="291">
        <v>114.90323651373593</v>
      </c>
      <c r="V10" s="291">
        <v>115.63308541998998</v>
      </c>
      <c r="W10" s="291">
        <v>115.61839113533966</v>
      </c>
      <c r="X10" s="291">
        <v>115.65003170621301</v>
      </c>
      <c r="Y10" s="291">
        <v>115.69110177921232</v>
      </c>
      <c r="Z10" s="291">
        <v>115.72873432808392</v>
      </c>
      <c r="AA10" s="291">
        <v>115.70134163392063</v>
      </c>
      <c r="AB10" s="291">
        <v>115.7419551986787</v>
      </c>
      <c r="AC10" s="291">
        <v>115.8831825602673</v>
      </c>
      <c r="AD10" s="291">
        <v>116.06453896093024</v>
      </c>
      <c r="AE10" s="291">
        <v>116.32743738259003</v>
      </c>
      <c r="AF10" s="291">
        <v>116.68328049684814</v>
      </c>
      <c r="AG10" s="291">
        <v>117.32095607710143</v>
      </c>
      <c r="AH10" s="291">
        <v>118.27047087219267</v>
      </c>
      <c r="AI10" s="291">
        <v>119.30424107649435</v>
      </c>
      <c r="AJ10" s="291">
        <v>120.39778152164648</v>
      </c>
      <c r="AK10" s="291">
        <v>121.99989186592246</v>
      </c>
      <c r="AL10" s="291">
        <v>123.52032548275923</v>
      </c>
      <c r="AM10" s="291">
        <v>124.97482242337763</v>
      </c>
      <c r="AN10" s="291">
        <v>126.36949695514402</v>
      </c>
      <c r="AO10" s="291">
        <v>128.14961600704163</v>
      </c>
      <c r="AP10" s="291">
        <v>129.75492639603229</v>
      </c>
      <c r="AQ10" s="291">
        <v>131.36478655877301</v>
      </c>
      <c r="AR10" s="291">
        <v>132.9253993863035</v>
      </c>
      <c r="AS10" s="291">
        <v>134.44813930770812</v>
      </c>
      <c r="AT10" s="291">
        <v>135.94490442565544</v>
      </c>
      <c r="AU10" s="291">
        <v>137.47231763624603</v>
      </c>
      <c r="AV10" s="291">
        <v>139.0518409792351</v>
      </c>
      <c r="AW10" s="291">
        <v>140.60667330742552</v>
      </c>
      <c r="AX10" s="291">
        <v>142.1875044014038</v>
      </c>
      <c r="AY10" s="291">
        <v>143.81281684642067</v>
      </c>
      <c r="AZ10" s="291">
        <v>145.49380637251812</v>
      </c>
      <c r="BA10" s="291">
        <v>147.27145443572678</v>
      </c>
    </row>
    <row r="11" spans="1:729" ht="15" customHeight="1" x14ac:dyDescent="0.2">
      <c r="P11" s="290" t="s">
        <v>117</v>
      </c>
      <c r="Q11" s="290" t="s">
        <v>32</v>
      </c>
      <c r="R11" s="290"/>
      <c r="S11" s="290"/>
      <c r="T11" s="291">
        <v>0.18980791331004915</v>
      </c>
      <c r="U11" s="291">
        <v>0.38428492665225439</v>
      </c>
      <c r="V11" s="291">
        <v>0.50868689349485829</v>
      </c>
      <c r="W11" s="291">
        <v>0.65860715149711124</v>
      </c>
      <c r="X11" s="291">
        <v>0.82903976418915781</v>
      </c>
      <c r="Y11" s="291">
        <v>1.0322628824210989</v>
      </c>
      <c r="Z11" s="291">
        <v>1.2777975020241723</v>
      </c>
      <c r="AA11" s="291">
        <v>1.5724479200513408</v>
      </c>
      <c r="AB11" s="291">
        <v>1.9371563393107476</v>
      </c>
      <c r="AC11" s="291">
        <v>2.3898968684277242</v>
      </c>
      <c r="AD11" s="291">
        <v>2.9484728679857621</v>
      </c>
      <c r="AE11" s="291">
        <v>3.6450745769578119</v>
      </c>
      <c r="AF11" s="291">
        <v>4.5085159056456403</v>
      </c>
      <c r="AG11" s="291">
        <v>5.5809895713031326</v>
      </c>
      <c r="AH11" s="291">
        <v>6.9129590896172495</v>
      </c>
      <c r="AI11" s="291">
        <v>8.5557564645413837</v>
      </c>
      <c r="AJ11" s="291">
        <v>10.546315206971688</v>
      </c>
      <c r="AK11" s="291">
        <v>12.919740577693338</v>
      </c>
      <c r="AL11" s="291">
        <v>15.691450581350393</v>
      </c>
      <c r="AM11" s="291">
        <v>18.860950910501924</v>
      </c>
      <c r="AN11" s="291">
        <v>22.41087783448851</v>
      </c>
      <c r="AO11" s="291">
        <v>26.291891379038056</v>
      </c>
      <c r="AP11" s="291">
        <v>30.434210461433921</v>
      </c>
      <c r="AQ11" s="291">
        <v>34.725727207356222</v>
      </c>
      <c r="AR11" s="291">
        <v>39.032698447404371</v>
      </c>
      <c r="AS11" s="291">
        <v>43.223332434789739</v>
      </c>
      <c r="AT11" s="291">
        <v>47.164131839605744</v>
      </c>
      <c r="AU11" s="291">
        <v>50.762554312349081</v>
      </c>
      <c r="AV11" s="291">
        <v>53.979467925513624</v>
      </c>
      <c r="AW11" s="291">
        <v>56.833224300231535</v>
      </c>
      <c r="AX11" s="291">
        <v>59.381993524457066</v>
      </c>
      <c r="AY11" s="291">
        <v>61.716658940905923</v>
      </c>
      <c r="AZ11" s="291">
        <v>63.94195714430456</v>
      </c>
      <c r="BA11" s="291">
        <v>65.736905560323223</v>
      </c>
    </row>
    <row r="12" spans="1:729" ht="15" customHeight="1" x14ac:dyDescent="0.2">
      <c r="P12" s="290" t="s">
        <v>229</v>
      </c>
      <c r="Q12" s="290" t="s">
        <v>32</v>
      </c>
      <c r="R12" s="290"/>
      <c r="S12" s="290"/>
      <c r="T12" s="291">
        <v>0</v>
      </c>
      <c r="U12" s="291">
        <v>2.5604999999999999E-2</v>
      </c>
      <c r="V12" s="291">
        <v>3.8179999999999999E-2</v>
      </c>
      <c r="W12" s="291">
        <v>5.1823000000000001E-2</v>
      </c>
      <c r="X12" s="291">
        <v>6.6584000000000004E-2</v>
      </c>
      <c r="Y12" s="291">
        <v>8.2403999999999991E-2</v>
      </c>
      <c r="Z12" s="291">
        <v>9.9677000000000002E-2</v>
      </c>
      <c r="AA12" s="291">
        <v>0.11842900000000001</v>
      </c>
      <c r="AB12" s="291">
        <v>0.13880300000000001</v>
      </c>
      <c r="AC12" s="291">
        <v>0.16103000000000001</v>
      </c>
      <c r="AD12" s="291">
        <v>0.18523100000000001</v>
      </c>
      <c r="AE12" s="291">
        <v>0.211705</v>
      </c>
      <c r="AF12" s="291">
        <v>0.24055099999999999</v>
      </c>
      <c r="AG12" s="291">
        <v>0.27224100000000001</v>
      </c>
      <c r="AH12" s="291">
        <v>0.30693300000000001</v>
      </c>
      <c r="AI12" s="291">
        <v>0.34505799999999998</v>
      </c>
      <c r="AJ12" s="291">
        <v>0.38683200000000001</v>
      </c>
      <c r="AK12" s="291">
        <v>0.43283300000000002</v>
      </c>
      <c r="AL12" s="291">
        <v>0.48350700000000002</v>
      </c>
      <c r="AM12" s="291">
        <v>0.53945600000000005</v>
      </c>
      <c r="AN12" s="291">
        <v>0.60115300000000005</v>
      </c>
      <c r="AO12" s="291">
        <v>0.66930299999999998</v>
      </c>
      <c r="AP12" s="291">
        <v>0.74482899999999996</v>
      </c>
      <c r="AQ12" s="291">
        <v>0.828434</v>
      </c>
      <c r="AR12" s="291">
        <v>0.92110799999999993</v>
      </c>
      <c r="AS12" s="291">
        <v>1.023946</v>
      </c>
      <c r="AT12" s="291">
        <v>1.138334</v>
      </c>
      <c r="AU12" s="291">
        <v>1.265382</v>
      </c>
      <c r="AV12" s="291">
        <v>1.4069419999999999</v>
      </c>
      <c r="AW12" s="291">
        <v>1.56447</v>
      </c>
      <c r="AX12" s="291">
        <v>1.7401720000000001</v>
      </c>
      <c r="AY12" s="291">
        <v>1.9360660000000001</v>
      </c>
      <c r="AZ12" s="291">
        <v>2.154582</v>
      </c>
      <c r="BA12" s="291">
        <v>2.3984929999999998</v>
      </c>
    </row>
    <row r="13" spans="1:729" ht="15" customHeight="1" x14ac:dyDescent="0.2">
      <c r="P13" s="290" t="s">
        <v>118</v>
      </c>
      <c r="Q13" s="290" t="s">
        <v>32</v>
      </c>
      <c r="R13" s="290"/>
      <c r="S13" s="290"/>
      <c r="T13" s="291">
        <v>194.60691307779797</v>
      </c>
      <c r="U13" s="291">
        <v>189.77859731828696</v>
      </c>
      <c r="V13" s="291">
        <v>191.81783603501469</v>
      </c>
      <c r="W13" s="291">
        <v>189.20197436561295</v>
      </c>
      <c r="X13" s="291">
        <v>189.13944554079296</v>
      </c>
      <c r="Y13" s="291">
        <v>188.34261646333906</v>
      </c>
      <c r="Z13" s="291">
        <v>188.01255301095088</v>
      </c>
      <c r="AA13" s="291">
        <v>187.76755670902921</v>
      </c>
      <c r="AB13" s="291">
        <v>187.09548744929958</v>
      </c>
      <c r="AC13" s="291">
        <v>186.55433321722973</v>
      </c>
      <c r="AD13" s="291">
        <v>186.19465605574428</v>
      </c>
      <c r="AE13" s="291">
        <v>185.6930235460577</v>
      </c>
      <c r="AF13" s="291">
        <v>185.0300185645664</v>
      </c>
      <c r="AG13" s="291">
        <v>184.73651627522409</v>
      </c>
      <c r="AH13" s="291">
        <v>184.46487386957477</v>
      </c>
      <c r="AI13" s="291">
        <v>184.07272156559546</v>
      </c>
      <c r="AJ13" s="291">
        <v>183.57923795869948</v>
      </c>
      <c r="AK13" s="291">
        <v>182.9984827953468</v>
      </c>
      <c r="AL13" s="291">
        <v>182.32909112459541</v>
      </c>
      <c r="AM13" s="291">
        <v>181.63497368218503</v>
      </c>
      <c r="AN13" s="291">
        <v>181.01986843469072</v>
      </c>
      <c r="AO13" s="291">
        <v>180.0658623570373</v>
      </c>
      <c r="AP13" s="291">
        <v>179.4362262163886</v>
      </c>
      <c r="AQ13" s="291">
        <v>178.44773626346006</v>
      </c>
      <c r="AR13" s="291">
        <v>177.70822167637718</v>
      </c>
      <c r="AS13" s="291">
        <v>176.90144410733905</v>
      </c>
      <c r="AT13" s="291">
        <v>176.31185453239701</v>
      </c>
      <c r="AU13" s="291">
        <v>175.55352537626118</v>
      </c>
      <c r="AV13" s="291">
        <v>175.04402886266888</v>
      </c>
      <c r="AW13" s="291">
        <v>174.2812843578875</v>
      </c>
      <c r="AX13" s="291">
        <v>173.42615643761789</v>
      </c>
      <c r="AY13" s="291">
        <v>172.78554284132642</v>
      </c>
      <c r="AZ13" s="291">
        <v>171.79160724764142</v>
      </c>
      <c r="BA13" s="291">
        <v>170.8165755611027</v>
      </c>
    </row>
    <row r="14" spans="1:729" ht="15" customHeight="1" x14ac:dyDescent="0.2">
      <c r="P14" s="290" t="s">
        <v>119</v>
      </c>
      <c r="Q14" s="290" t="s">
        <v>32</v>
      </c>
      <c r="R14" s="290"/>
      <c r="S14" s="290"/>
      <c r="T14" s="291">
        <v>49.933</v>
      </c>
      <c r="U14" s="291">
        <v>50.711409096957404</v>
      </c>
      <c r="V14" s="291">
        <v>52.575065662023512</v>
      </c>
      <c r="W14" s="291">
        <v>52.961419734736687</v>
      </c>
      <c r="X14" s="291">
        <v>54.005243359013996</v>
      </c>
      <c r="Y14" s="291">
        <v>54.330495258072865</v>
      </c>
      <c r="Z14" s="291">
        <v>54.850608472079742</v>
      </c>
      <c r="AA14" s="291">
        <v>55.193509591047224</v>
      </c>
      <c r="AB14" s="291">
        <v>55.541914352407318</v>
      </c>
      <c r="AC14" s="291">
        <v>55.722760066217326</v>
      </c>
      <c r="AD14" s="291">
        <v>55.83400747449452</v>
      </c>
      <c r="AE14" s="291">
        <v>55.961876004469744</v>
      </c>
      <c r="AF14" s="291">
        <v>55.852943204447357</v>
      </c>
      <c r="AG14" s="291">
        <v>55.788694105946718</v>
      </c>
      <c r="AH14" s="291">
        <v>55.7520917422937</v>
      </c>
      <c r="AI14" s="291">
        <v>55.695411762755093</v>
      </c>
      <c r="AJ14" s="291">
        <v>55.660614352253752</v>
      </c>
      <c r="AK14" s="291">
        <v>55.569091629865135</v>
      </c>
      <c r="AL14" s="291">
        <v>55.438577207444538</v>
      </c>
      <c r="AM14" s="291">
        <v>55.298116092580322</v>
      </c>
      <c r="AN14" s="291">
        <v>55.189129935893639</v>
      </c>
      <c r="AO14" s="291">
        <v>55.049228461449047</v>
      </c>
      <c r="AP14" s="291">
        <v>55.000570319874882</v>
      </c>
      <c r="AQ14" s="291">
        <v>54.871787308982903</v>
      </c>
      <c r="AR14" s="291">
        <v>54.837431125769875</v>
      </c>
      <c r="AS14" s="291">
        <v>54.751226764550623</v>
      </c>
      <c r="AT14" s="291">
        <v>54.728268966959789</v>
      </c>
      <c r="AU14" s="291">
        <v>54.716463855959681</v>
      </c>
      <c r="AV14" s="291">
        <v>54.730152784304266</v>
      </c>
      <c r="AW14" s="291">
        <v>54.701722466350184</v>
      </c>
      <c r="AX14" s="291">
        <v>54.675338875517781</v>
      </c>
      <c r="AY14" s="291">
        <v>54.701812263267769</v>
      </c>
      <c r="AZ14" s="291">
        <v>54.683699233837785</v>
      </c>
      <c r="BA14" s="291">
        <v>54.668988174898125</v>
      </c>
    </row>
    <row r="15" spans="1:729" s="289" customFormat="1" ht="15" customHeight="1" x14ac:dyDescent="0.25">
      <c r="A15" s="286"/>
      <c r="B15" s="286"/>
      <c r="C15" s="286"/>
      <c r="D15" s="286"/>
      <c r="E15" s="286"/>
      <c r="F15" s="286"/>
      <c r="G15" s="286"/>
      <c r="H15" s="286"/>
      <c r="I15" s="286"/>
      <c r="J15" s="286"/>
      <c r="K15" s="286"/>
      <c r="L15" s="286"/>
      <c r="M15" s="286"/>
      <c r="N15" s="286"/>
      <c r="O15" s="287"/>
      <c r="P15" s="290" t="s">
        <v>120</v>
      </c>
      <c r="Q15" s="290" t="s">
        <v>32</v>
      </c>
      <c r="R15" s="290"/>
      <c r="S15" s="290"/>
      <c r="T15" s="291">
        <v>331.91399999999999</v>
      </c>
      <c r="U15" s="291">
        <v>329.47500000000002</v>
      </c>
      <c r="V15" s="291">
        <v>327.20400000000001</v>
      </c>
      <c r="W15" s="291">
        <v>325.07</v>
      </c>
      <c r="X15" s="291">
        <v>323.71600000000001</v>
      </c>
      <c r="Y15" s="291">
        <v>322.53800000000001</v>
      </c>
      <c r="Z15" s="291">
        <v>321.34399999999994</v>
      </c>
      <c r="AA15" s="291">
        <v>320.08199999999999</v>
      </c>
      <c r="AB15" s="291">
        <v>318.63600000000002</v>
      </c>
      <c r="AC15" s="291">
        <v>317.45999999999998</v>
      </c>
      <c r="AD15" s="291">
        <v>316.28200000000004</v>
      </c>
      <c r="AE15" s="291">
        <v>315.226</v>
      </c>
      <c r="AF15" s="291">
        <v>311.42700000000002</v>
      </c>
      <c r="AG15" s="291">
        <v>310.46100000000001</v>
      </c>
      <c r="AH15" s="291">
        <v>309.60700000000003</v>
      </c>
      <c r="AI15" s="291">
        <v>308.85500000000002</v>
      </c>
      <c r="AJ15" s="291">
        <v>307.875</v>
      </c>
      <c r="AK15" s="291">
        <v>306.31099999999998</v>
      </c>
      <c r="AL15" s="291">
        <v>304.904</v>
      </c>
      <c r="AM15" s="291">
        <v>303.49</v>
      </c>
      <c r="AN15" s="291">
        <v>302.17099999999999</v>
      </c>
      <c r="AO15" s="291">
        <v>299.69499999999999</v>
      </c>
      <c r="AP15" s="291">
        <v>297.505</v>
      </c>
      <c r="AQ15" s="291">
        <v>295.53699999999998</v>
      </c>
      <c r="AR15" s="291">
        <v>293.78100000000001</v>
      </c>
      <c r="AS15" s="291">
        <v>292.22000000000003</v>
      </c>
      <c r="AT15" s="291">
        <v>290.87400000000002</v>
      </c>
      <c r="AU15" s="291">
        <v>286.79500000000007</v>
      </c>
      <c r="AV15" s="291">
        <v>285.35499999999996</v>
      </c>
      <c r="AW15" s="291">
        <v>284.34100000000001</v>
      </c>
      <c r="AX15" s="291">
        <v>283.55399999999997</v>
      </c>
      <c r="AY15" s="291">
        <v>282.60000000000002</v>
      </c>
      <c r="AZ15" s="291">
        <v>281.88499999999999</v>
      </c>
      <c r="BA15" s="291">
        <v>281.23900000000003</v>
      </c>
      <c r="AAA15" s="286"/>
      <c r="AAB15" s="286"/>
      <c r="AAC15" s="286"/>
      <c r="AAD15" s="286"/>
      <c r="AAE15" s="286"/>
      <c r="AAF15" s="286"/>
      <c r="AAG15" s="286"/>
      <c r="AAH15" s="286"/>
      <c r="AAI15" s="286"/>
      <c r="AAJ15" s="286"/>
      <c r="AAK15" s="286"/>
      <c r="AAL15" s="286"/>
      <c r="AAM15" s="286"/>
      <c r="AAN15" s="286"/>
      <c r="AAO15" s="286"/>
      <c r="AAP15" s="286"/>
      <c r="AAQ15" s="286"/>
      <c r="AAR15" s="286"/>
      <c r="AAS15" s="286"/>
      <c r="AAT15" s="286"/>
      <c r="AAU15" s="286"/>
      <c r="AAV15" s="286"/>
      <c r="AAW15" s="286"/>
      <c r="AAX15" s="286"/>
      <c r="AAY15" s="286"/>
      <c r="AAZ15" s="286"/>
      <c r="ABA15" s="286"/>
    </row>
    <row r="16" spans="1:729" ht="15" customHeight="1" x14ac:dyDescent="0.2">
      <c r="P16" s="290" t="s">
        <v>121</v>
      </c>
      <c r="Q16" s="290" t="s">
        <v>32</v>
      </c>
      <c r="R16" s="290"/>
      <c r="S16" s="290"/>
      <c r="T16" s="291">
        <v>233.16924996899996</v>
      </c>
      <c r="U16" s="291">
        <v>209.83434934795144</v>
      </c>
      <c r="V16" s="291">
        <v>190.39896125327462</v>
      </c>
      <c r="W16" s="291">
        <v>174.49917375548387</v>
      </c>
      <c r="X16" s="291">
        <v>156.7173136950889</v>
      </c>
      <c r="Y16" s="291">
        <v>128.46740966204794</v>
      </c>
      <c r="Z16" s="291">
        <v>139.40547964524703</v>
      </c>
      <c r="AA16" s="291">
        <v>123.876444622229</v>
      </c>
      <c r="AB16" s="291">
        <v>116.19918755081491</v>
      </c>
      <c r="AC16" s="291">
        <v>104.60261222993302</v>
      </c>
      <c r="AD16" s="291">
        <v>101.447907576665</v>
      </c>
      <c r="AE16" s="291">
        <v>104.856494544458</v>
      </c>
      <c r="AF16" s="291">
        <v>105.267119439323</v>
      </c>
      <c r="AG16" s="291">
        <v>119.06215373989608</v>
      </c>
      <c r="AH16" s="291">
        <v>103.88010526415</v>
      </c>
      <c r="AI16" s="291">
        <v>81.375703802827005</v>
      </c>
      <c r="AJ16" s="291">
        <v>68.442165168534999</v>
      </c>
      <c r="AK16" s="291">
        <v>59.745024910084993</v>
      </c>
      <c r="AL16" s="291">
        <v>51.497672980824007</v>
      </c>
      <c r="AM16" s="291">
        <v>49.459400434532007</v>
      </c>
      <c r="AN16" s="291">
        <v>44.925330074217008</v>
      </c>
      <c r="AO16" s="291">
        <v>39.261122040406001</v>
      </c>
      <c r="AP16" s="291">
        <v>46.663472717517998</v>
      </c>
      <c r="AQ16" s="291">
        <v>45.654335231202928</v>
      </c>
      <c r="AR16" s="291">
        <v>64.395730821564996</v>
      </c>
      <c r="AS16" s="291">
        <v>63.608341983627007</v>
      </c>
      <c r="AT16" s="291">
        <v>77.133549616166007</v>
      </c>
      <c r="AU16" s="291">
        <v>79.681344692854992</v>
      </c>
      <c r="AV16" s="291">
        <v>94.81773427771698</v>
      </c>
      <c r="AW16" s="291">
        <v>98.953052536878999</v>
      </c>
      <c r="AX16" s="291">
        <v>109.287812495214</v>
      </c>
      <c r="AY16" s="291">
        <v>118.30853694587597</v>
      </c>
      <c r="AZ16" s="291">
        <v>120.50991624293398</v>
      </c>
      <c r="BA16" s="291">
        <v>127.14213404688203</v>
      </c>
    </row>
    <row r="17" spans="1:729" ht="15" customHeight="1" x14ac:dyDescent="0.2">
      <c r="P17" s="290" t="s">
        <v>122</v>
      </c>
      <c r="Q17" s="290" t="s">
        <v>32</v>
      </c>
      <c r="R17" s="290"/>
      <c r="S17" s="290"/>
      <c r="T17" s="291">
        <v>7.4328922202010414E-2</v>
      </c>
      <c r="U17" s="291">
        <v>0.13623639018237566</v>
      </c>
      <c r="V17" s="291">
        <v>0.20060108228089907</v>
      </c>
      <c r="W17" s="291">
        <v>0.26833011330491752</v>
      </c>
      <c r="X17" s="291">
        <v>0.33901340982500877</v>
      </c>
      <c r="Y17" s="291">
        <v>0.41266452490331457</v>
      </c>
      <c r="Z17" s="291">
        <v>0.49074800526555029</v>
      </c>
      <c r="AA17" s="291">
        <v>0.57228193519380499</v>
      </c>
      <c r="AB17" s="291">
        <v>0.65947030274729801</v>
      </c>
      <c r="AC17" s="291">
        <v>0.7511418759529418</v>
      </c>
      <c r="AD17" s="291">
        <v>0.84764063401658396</v>
      </c>
      <c r="AE17" s="291">
        <v>0.94986660685355617</v>
      </c>
      <c r="AF17" s="291">
        <v>1.0625526331137651</v>
      </c>
      <c r="AG17" s="291">
        <v>1.1833953608927086</v>
      </c>
      <c r="AH17" s="291">
        <v>1.3144213001005487</v>
      </c>
      <c r="AI17" s="291">
        <v>1.4562605891476339</v>
      </c>
      <c r="AJ17" s="291">
        <v>1.6148409955339784</v>
      </c>
      <c r="AK17" s="291">
        <v>1.7893495719668855</v>
      </c>
      <c r="AL17" s="291">
        <v>1.97801774884437</v>
      </c>
      <c r="AM17" s="291">
        <v>2.1788774906086119</v>
      </c>
      <c r="AN17" s="291">
        <v>2.3891548002934124</v>
      </c>
      <c r="AO17" s="291">
        <v>2.6179685291537278</v>
      </c>
      <c r="AP17" s="291">
        <v>2.8467024248727375</v>
      </c>
      <c r="AQ17" s="291">
        <v>3.0677691444827331</v>
      </c>
      <c r="AR17" s="291">
        <v>3.2767466259819824</v>
      </c>
      <c r="AS17" s="291">
        <v>3.457352677019057</v>
      </c>
      <c r="AT17" s="291">
        <v>3.6118709062140799</v>
      </c>
      <c r="AU17" s="291">
        <v>3.7951055025655314</v>
      </c>
      <c r="AV17" s="291">
        <v>3.9500302034926111</v>
      </c>
      <c r="AW17" s="291">
        <v>4.0749809659685123</v>
      </c>
      <c r="AX17" s="291">
        <v>4.1602294921113172</v>
      </c>
      <c r="AY17" s="291">
        <v>4.2365211856565912</v>
      </c>
      <c r="AZ17" s="291">
        <v>4.2884604481411417</v>
      </c>
      <c r="BA17" s="291">
        <v>4.3393589143649764</v>
      </c>
    </row>
    <row r="18" spans="1:729" ht="15" customHeight="1" x14ac:dyDescent="0.2">
      <c r="P18" s="293" t="s">
        <v>111</v>
      </c>
      <c r="Q18" s="290" t="s">
        <v>32</v>
      </c>
      <c r="R18" s="294"/>
      <c r="S18" s="294"/>
      <c r="T18" s="295">
        <v>1106.8134919690001</v>
      </c>
      <c r="U18" s="295">
        <v>1076.8605921533781</v>
      </c>
      <c r="V18" s="295">
        <v>1061.5574640325938</v>
      </c>
      <c r="W18" s="295">
        <v>1041.2288979691386</v>
      </c>
      <c r="X18" s="295">
        <v>1024.1750160047209</v>
      </c>
      <c r="Y18" s="295">
        <v>994.56418590836336</v>
      </c>
      <c r="Z18" s="295">
        <v>1004.8733891335432</v>
      </c>
      <c r="AA18" s="295">
        <v>988.19679285749919</v>
      </c>
      <c r="AB18" s="295">
        <v>978.68705965526908</v>
      </c>
      <c r="AC18" s="295">
        <v>965.75084738933299</v>
      </c>
      <c r="AD18" s="295">
        <v>961.69421174092042</v>
      </c>
      <c r="AE18" s="295">
        <v>964.47726070183899</v>
      </c>
      <c r="AF18" s="295">
        <v>961.39263384145056</v>
      </c>
      <c r="AG18" s="295">
        <v>975.4707594819597</v>
      </c>
      <c r="AH18" s="295">
        <v>961.25549217611888</v>
      </c>
      <c r="AI18" s="295">
        <v>939.89709772032518</v>
      </c>
      <c r="AJ18" s="295">
        <v>928.22785847502234</v>
      </c>
      <c r="AK18" s="295">
        <v>920.88194890726402</v>
      </c>
      <c r="AL18" s="295">
        <v>914.38135906170828</v>
      </c>
      <c r="AM18" s="295">
        <v>914.35136769990584</v>
      </c>
      <c r="AN18" s="295">
        <v>912.44648324509478</v>
      </c>
      <c r="AO18" s="295">
        <v>908.51218138804609</v>
      </c>
      <c r="AP18" s="295">
        <v>918.55197167865413</v>
      </c>
      <c r="AQ18" s="295">
        <v>919.98962794812871</v>
      </c>
      <c r="AR18" s="295">
        <v>941.87613024969392</v>
      </c>
      <c r="AS18" s="295">
        <v>944.17736553253587</v>
      </c>
      <c r="AT18" s="295">
        <v>961.04354402173692</v>
      </c>
      <c r="AU18" s="295">
        <v>963.76043942764147</v>
      </c>
      <c r="AV18" s="295">
        <v>981.71094612818285</v>
      </c>
      <c r="AW18" s="295">
        <v>988.24104032708522</v>
      </c>
      <c r="AX18" s="295">
        <v>1000.8175373004609</v>
      </c>
      <c r="AY18" s="295">
        <v>1012.0364132361268</v>
      </c>
      <c r="AZ18" s="295">
        <v>1016.0326831725544</v>
      </c>
      <c r="BA18" s="295">
        <v>1024.3290566972478</v>
      </c>
    </row>
    <row r="19" spans="1:729" ht="15" customHeight="1" x14ac:dyDescent="0.2">
      <c r="P19" s="288" t="s">
        <v>230</v>
      </c>
      <c r="Q19" s="290" t="s">
        <v>32</v>
      </c>
      <c r="R19" s="290"/>
      <c r="S19" s="290"/>
      <c r="T19" s="291">
        <v>297.11599999999999</v>
      </c>
      <c r="U19" s="291">
        <v>296.92499999999995</v>
      </c>
      <c r="V19" s="291">
        <v>299.36100000000005</v>
      </c>
      <c r="W19" s="291">
        <v>299.22800000000001</v>
      </c>
      <c r="X19" s="291">
        <v>300.25799999999998</v>
      </c>
      <c r="Y19" s="291">
        <v>300.47300000000001</v>
      </c>
      <c r="Z19" s="291">
        <v>300.77</v>
      </c>
      <c r="AA19" s="291">
        <v>300.70499999999998</v>
      </c>
      <c r="AB19" s="291">
        <v>300.55500000000001</v>
      </c>
      <c r="AC19" s="291">
        <v>300.65999999999997</v>
      </c>
      <c r="AD19" s="291">
        <v>301.08799999999997</v>
      </c>
      <c r="AE19" s="291">
        <v>301.78999999999996</v>
      </c>
      <c r="AF19" s="291">
        <v>302.75299999999999</v>
      </c>
      <c r="AG19" s="291">
        <v>304.23899999999998</v>
      </c>
      <c r="AH19" s="291">
        <v>306.23699999999997</v>
      </c>
      <c r="AI19" s="291">
        <v>308.44200000000001</v>
      </c>
      <c r="AJ19" s="291">
        <v>311.0560000000001</v>
      </c>
      <c r="AK19" s="291">
        <v>314.46900000000005</v>
      </c>
      <c r="AL19" s="291">
        <v>318.23399999999998</v>
      </c>
      <c r="AM19" s="291">
        <v>322.28999999999996</v>
      </c>
      <c r="AN19" s="291">
        <v>326.75200000000001</v>
      </c>
      <c r="AO19" s="291">
        <v>331.82300000000004</v>
      </c>
      <c r="AP19" s="291">
        <v>337.09999999999997</v>
      </c>
      <c r="AQ19" s="291">
        <v>342.411</v>
      </c>
      <c r="AR19" s="291">
        <v>347.87700000000001</v>
      </c>
      <c r="AS19" s="291">
        <v>353.23900000000003</v>
      </c>
      <c r="AT19" s="291">
        <v>358.38400000000001</v>
      </c>
      <c r="AU19" s="291">
        <v>363.21899999999999</v>
      </c>
      <c r="AV19" s="291">
        <v>367.81400000000002</v>
      </c>
      <c r="AW19" s="291">
        <v>371.88900000000001</v>
      </c>
      <c r="AX19" s="291">
        <v>375.71399999999994</v>
      </c>
      <c r="AY19" s="291">
        <v>379.404</v>
      </c>
      <c r="AZ19" s="291">
        <v>382.87400000000002</v>
      </c>
      <c r="BA19" s="291">
        <v>386.12299999999993</v>
      </c>
    </row>
    <row r="20" spans="1:729" ht="15" customHeight="1" x14ac:dyDescent="0.2">
      <c r="P20" s="288" t="s">
        <v>231</v>
      </c>
      <c r="Q20" s="290" t="s">
        <v>32</v>
      </c>
      <c r="R20" s="290"/>
      <c r="S20" s="290"/>
      <c r="T20" s="291">
        <v>809.697491969</v>
      </c>
      <c r="U20" s="291">
        <v>779.93559215337814</v>
      </c>
      <c r="V20" s="291">
        <v>762.19646403259367</v>
      </c>
      <c r="W20" s="291">
        <v>742.00089796913846</v>
      </c>
      <c r="X20" s="291">
        <v>723.91701600472095</v>
      </c>
      <c r="Y20" s="291">
        <v>694.09118590836317</v>
      </c>
      <c r="Z20" s="291">
        <v>704.10338913354326</v>
      </c>
      <c r="AA20" s="291">
        <v>687.49179285749915</v>
      </c>
      <c r="AB20" s="291">
        <v>678.13205965526925</v>
      </c>
      <c r="AC20" s="291">
        <v>665.09084738933302</v>
      </c>
      <c r="AD20" s="291">
        <v>660.60621174092034</v>
      </c>
      <c r="AE20" s="291">
        <v>662.68726070183891</v>
      </c>
      <c r="AF20" s="291">
        <v>658.63963384145063</v>
      </c>
      <c r="AG20" s="291">
        <v>671.23175948195967</v>
      </c>
      <c r="AH20" s="291">
        <v>655.01849217611903</v>
      </c>
      <c r="AI20" s="291">
        <v>631.45509772032528</v>
      </c>
      <c r="AJ20" s="291">
        <v>617.17185847502219</v>
      </c>
      <c r="AK20" s="291">
        <v>606.41294890726385</v>
      </c>
      <c r="AL20" s="291">
        <v>596.14735906170836</v>
      </c>
      <c r="AM20" s="291">
        <v>592.06136769990587</v>
      </c>
      <c r="AN20" s="291">
        <v>585.69448324509483</v>
      </c>
      <c r="AO20" s="291">
        <v>576.68918138804599</v>
      </c>
      <c r="AP20" s="291">
        <v>581.45197167865422</v>
      </c>
      <c r="AQ20" s="291">
        <v>577.57862794812866</v>
      </c>
      <c r="AR20" s="291">
        <v>593.99913024969396</v>
      </c>
      <c r="AS20" s="291">
        <v>590.93836553253573</v>
      </c>
      <c r="AT20" s="291">
        <v>602.65954402173691</v>
      </c>
      <c r="AU20" s="291">
        <v>600.54143942764142</v>
      </c>
      <c r="AV20" s="291">
        <v>613.89694612818278</v>
      </c>
      <c r="AW20" s="291">
        <v>616.35204032708521</v>
      </c>
      <c r="AX20" s="291">
        <v>625.10353730046097</v>
      </c>
      <c r="AY20" s="291">
        <v>632.63241323612669</v>
      </c>
      <c r="AZ20" s="291">
        <v>633.15868317255433</v>
      </c>
      <c r="BA20" s="291">
        <v>638.20605669724785</v>
      </c>
    </row>
    <row r="21" spans="1:729" ht="15" customHeight="1" x14ac:dyDescent="0.2">
      <c r="P21" s="283"/>
      <c r="AZ21" s="292"/>
      <c r="BA21" s="283"/>
    </row>
    <row r="22" spans="1:729" ht="15" customHeight="1" x14ac:dyDescent="0.25">
      <c r="P22" s="286" t="s">
        <v>452</v>
      </c>
      <c r="AZ22" s="292"/>
      <c r="BA22" s="283"/>
    </row>
    <row r="23" spans="1:729" ht="15" customHeight="1" x14ac:dyDescent="0.2">
      <c r="P23" s="288" t="s">
        <v>34</v>
      </c>
      <c r="Q23" s="288" t="s">
        <v>104</v>
      </c>
      <c r="R23" s="288">
        <v>2015</v>
      </c>
      <c r="S23" s="288">
        <v>2016</v>
      </c>
      <c r="T23" s="288">
        <v>2017</v>
      </c>
      <c r="U23" s="288">
        <v>2018</v>
      </c>
      <c r="V23" s="288">
        <v>2019</v>
      </c>
      <c r="W23" s="288">
        <v>2020</v>
      </c>
      <c r="X23" s="288">
        <v>2021</v>
      </c>
      <c r="Y23" s="288">
        <v>2022</v>
      </c>
      <c r="Z23" s="288">
        <v>2023</v>
      </c>
      <c r="AA23" s="288">
        <v>2024</v>
      </c>
      <c r="AB23" s="288">
        <v>2025</v>
      </c>
      <c r="AC23" s="288">
        <v>2026</v>
      </c>
      <c r="AD23" s="288">
        <v>2027</v>
      </c>
      <c r="AE23" s="288">
        <v>2028</v>
      </c>
      <c r="AF23" s="288">
        <v>2029</v>
      </c>
      <c r="AG23" s="288">
        <v>2030</v>
      </c>
      <c r="AH23" s="288">
        <v>2031</v>
      </c>
      <c r="AI23" s="288">
        <v>2032</v>
      </c>
      <c r="AJ23" s="288">
        <v>2033</v>
      </c>
      <c r="AK23" s="288">
        <v>2034</v>
      </c>
      <c r="AL23" s="288">
        <v>2035</v>
      </c>
      <c r="AM23" s="288">
        <v>2036</v>
      </c>
      <c r="AN23" s="288">
        <v>2037</v>
      </c>
      <c r="AO23" s="288">
        <v>2038</v>
      </c>
      <c r="AP23" s="288">
        <v>2039</v>
      </c>
      <c r="AQ23" s="288">
        <v>2040</v>
      </c>
      <c r="AR23" s="288">
        <v>2041</v>
      </c>
      <c r="AS23" s="288">
        <v>2042</v>
      </c>
      <c r="AT23" s="288">
        <v>2043</v>
      </c>
      <c r="AU23" s="288">
        <v>2044</v>
      </c>
      <c r="AV23" s="288">
        <v>2045</v>
      </c>
      <c r="AW23" s="288">
        <v>2046</v>
      </c>
      <c r="AX23" s="288">
        <v>2047</v>
      </c>
      <c r="AY23" s="288">
        <v>2048</v>
      </c>
      <c r="AZ23" s="288">
        <v>2049</v>
      </c>
      <c r="BA23" s="288">
        <v>2050</v>
      </c>
    </row>
    <row r="24" spans="1:729" ht="15" customHeight="1" x14ac:dyDescent="0.2">
      <c r="P24" s="296" t="s">
        <v>114</v>
      </c>
      <c r="Q24" s="290" t="s">
        <v>32</v>
      </c>
      <c r="R24" s="296"/>
      <c r="S24" s="296"/>
      <c r="T24" s="297">
        <v>0</v>
      </c>
      <c r="U24" s="297">
        <v>-0.43560499999999536</v>
      </c>
      <c r="V24" s="297">
        <v>2.2820000000010054E-2</v>
      </c>
      <c r="W24" s="297">
        <v>-0.53482300000000293</v>
      </c>
      <c r="X24" s="297">
        <v>-0.6415839999999946</v>
      </c>
      <c r="Y24" s="297">
        <v>-0.95140399999999659</v>
      </c>
      <c r="Z24" s="297">
        <v>-1.2726769999999874</v>
      </c>
      <c r="AA24" s="297">
        <v>-1.6644289999999984</v>
      </c>
      <c r="AB24" s="297">
        <v>-2.1908030000000025</v>
      </c>
      <c r="AC24" s="297">
        <v>-2.6140299999999996</v>
      </c>
      <c r="AD24" s="297">
        <v>-2.9832310000000035</v>
      </c>
      <c r="AE24" s="297">
        <v>-3.3697049999999962</v>
      </c>
      <c r="AF24" s="297">
        <v>-3.7885509999999982</v>
      </c>
      <c r="AG24" s="297">
        <v>-4.1982409999999959</v>
      </c>
      <c r="AH24" s="297">
        <v>-4.6449330000000089</v>
      </c>
      <c r="AI24" s="297">
        <v>-5.1560580000000016</v>
      </c>
      <c r="AJ24" s="297">
        <v>-5.6838319999999953</v>
      </c>
      <c r="AK24" s="297">
        <v>-6.23383299999999</v>
      </c>
      <c r="AL24" s="297">
        <v>-6.8285070000000019</v>
      </c>
      <c r="AM24" s="297">
        <v>-7.4404559999999975</v>
      </c>
      <c r="AN24" s="297">
        <v>-8.0591530000000091</v>
      </c>
      <c r="AO24" s="297">
        <v>-8.7683030000000031</v>
      </c>
      <c r="AP24" s="297">
        <v>-9.4198289999999929</v>
      </c>
      <c r="AQ24" s="297">
        <v>-10.134433999999985</v>
      </c>
      <c r="AR24" s="297">
        <v>-10.766107999999988</v>
      </c>
      <c r="AS24" s="297">
        <v>-11.396946</v>
      </c>
      <c r="AT24" s="297">
        <v>-11.980333999999999</v>
      </c>
      <c r="AU24" s="297">
        <v>-12.584381999999991</v>
      </c>
      <c r="AV24" s="297">
        <v>-13.13094199999999</v>
      </c>
      <c r="AW24" s="297">
        <v>-13.770470000000003</v>
      </c>
      <c r="AX24" s="297">
        <v>-14.413172000000003</v>
      </c>
      <c r="AY24" s="297">
        <v>-15.056066000000001</v>
      </c>
      <c r="AZ24" s="297">
        <v>-15.788581999999991</v>
      </c>
      <c r="BA24" s="297">
        <v>-16.496493000000001</v>
      </c>
    </row>
    <row r="25" spans="1:729" ht="15" customHeight="1" x14ac:dyDescent="0.2">
      <c r="P25" s="290" t="s">
        <v>115</v>
      </c>
      <c r="Q25" s="290" t="s">
        <v>32</v>
      </c>
      <c r="R25" s="290"/>
      <c r="S25" s="290"/>
      <c r="T25" s="291">
        <v>0</v>
      </c>
      <c r="U25" s="291">
        <v>-0.53952144038818517</v>
      </c>
      <c r="V25" s="291">
        <v>0.57122768651515798</v>
      </c>
      <c r="W25" s="291">
        <v>0.84700171316320905</v>
      </c>
      <c r="X25" s="291">
        <v>1.7669285295978199</v>
      </c>
      <c r="Y25" s="291">
        <v>2.0316353383665842</v>
      </c>
      <c r="Z25" s="291">
        <v>2.3494681698919067</v>
      </c>
      <c r="AA25" s="291">
        <v>2.3902104460280214</v>
      </c>
      <c r="AB25" s="291">
        <v>2.3408884620105539</v>
      </c>
      <c r="AC25" s="291">
        <v>2.2529205713049691</v>
      </c>
      <c r="AD25" s="291">
        <v>2.2859881710839858</v>
      </c>
      <c r="AE25" s="291">
        <v>2.3884880404521454</v>
      </c>
      <c r="AF25" s="291">
        <v>2.5222035975062056</v>
      </c>
      <c r="AG25" s="291">
        <v>2.6760543515954396</v>
      </c>
      <c r="AH25" s="291">
        <v>2.8045700381900787</v>
      </c>
      <c r="AI25" s="291">
        <v>2.806002458964258</v>
      </c>
      <c r="AJ25" s="291">
        <v>2.8219032713818422</v>
      </c>
      <c r="AK25" s="291">
        <v>2.7633675563841962</v>
      </c>
      <c r="AL25" s="291">
        <v>2.7802239358903762</v>
      </c>
      <c r="AM25" s="291">
        <v>2.7682266661204409</v>
      </c>
      <c r="AN25" s="291">
        <v>2.8426252103674727</v>
      </c>
      <c r="AO25" s="291">
        <v>2.8934926139203156</v>
      </c>
      <c r="AP25" s="291">
        <v>2.9988631425337786</v>
      </c>
      <c r="AQ25" s="291">
        <v>3.0394862338707611</v>
      </c>
      <c r="AR25" s="291">
        <v>3.1769021662921375</v>
      </c>
      <c r="AS25" s="291">
        <v>3.3535282575021199</v>
      </c>
      <c r="AT25" s="291">
        <v>3.5299637347388142</v>
      </c>
      <c r="AU25" s="291">
        <v>3.7161280514048798</v>
      </c>
      <c r="AV25" s="291">
        <v>3.9196910952512667</v>
      </c>
      <c r="AW25" s="291">
        <v>4.0681023923429365</v>
      </c>
      <c r="AX25" s="291">
        <v>4.2305020741391388</v>
      </c>
      <c r="AY25" s="291">
        <v>4.4075242126734082</v>
      </c>
      <c r="AZ25" s="291">
        <v>4.4852364831773031</v>
      </c>
      <c r="BA25" s="291">
        <v>4.6256400039499823</v>
      </c>
    </row>
    <row r="26" spans="1:729" ht="15" customHeight="1" x14ac:dyDescent="0.2">
      <c r="P26" s="290" t="s">
        <v>116</v>
      </c>
      <c r="Q26" s="290" t="s">
        <v>32</v>
      </c>
      <c r="R26" s="290"/>
      <c r="S26" s="290"/>
      <c r="T26" s="291">
        <v>0</v>
      </c>
      <c r="U26" s="291">
        <v>0.56404442704598523</v>
      </c>
      <c r="V26" s="291">
        <v>1.2938933333000335</v>
      </c>
      <c r="W26" s="291">
        <v>1.2791990486497156</v>
      </c>
      <c r="X26" s="291">
        <v>1.3108396195230654</v>
      </c>
      <c r="Y26" s="291">
        <v>1.3519096925223693</v>
      </c>
      <c r="Z26" s="291">
        <v>1.3895422413939684</v>
      </c>
      <c r="AA26" s="291">
        <v>1.3621495472306862</v>
      </c>
      <c r="AB26" s="291">
        <v>1.4027631119887474</v>
      </c>
      <c r="AC26" s="291">
        <v>1.5439904735773524</v>
      </c>
      <c r="AD26" s="291">
        <v>1.7253468742402873</v>
      </c>
      <c r="AE26" s="291">
        <v>1.9882452959000858</v>
      </c>
      <c r="AF26" s="291">
        <v>2.3440884101581929</v>
      </c>
      <c r="AG26" s="291">
        <v>2.9817639904114799</v>
      </c>
      <c r="AH26" s="291">
        <v>3.9312787855027267</v>
      </c>
      <c r="AI26" s="291">
        <v>4.9650489898044015</v>
      </c>
      <c r="AJ26" s="291">
        <v>6.0585894349565308</v>
      </c>
      <c r="AK26" s="291">
        <v>7.660699779232516</v>
      </c>
      <c r="AL26" s="291">
        <v>9.1811333960692849</v>
      </c>
      <c r="AM26" s="291">
        <v>10.635630336687683</v>
      </c>
      <c r="AN26" s="291">
        <v>12.030304868454067</v>
      </c>
      <c r="AO26" s="291">
        <v>13.810423920351681</v>
      </c>
      <c r="AP26" s="291">
        <v>15.415734309342341</v>
      </c>
      <c r="AQ26" s="291">
        <v>17.025594472083057</v>
      </c>
      <c r="AR26" s="291">
        <v>18.586207299613548</v>
      </c>
      <c r="AS26" s="291">
        <v>20.10894722101817</v>
      </c>
      <c r="AT26" s="291">
        <v>21.605712338965489</v>
      </c>
      <c r="AU26" s="291">
        <v>23.133125549556084</v>
      </c>
      <c r="AV26" s="291">
        <v>24.712648892545147</v>
      </c>
      <c r="AW26" s="291">
        <v>26.267481220735576</v>
      </c>
      <c r="AX26" s="291">
        <v>27.848312314713851</v>
      </c>
      <c r="AY26" s="291">
        <v>29.473624759730725</v>
      </c>
      <c r="AZ26" s="291">
        <v>31.154614285828174</v>
      </c>
      <c r="BA26" s="291">
        <v>32.932262349036833</v>
      </c>
    </row>
    <row r="27" spans="1:729" s="289" customFormat="1" ht="15" customHeight="1" x14ac:dyDescent="0.25">
      <c r="A27" s="286"/>
      <c r="B27" s="286"/>
      <c r="C27" s="286"/>
      <c r="D27" s="286"/>
      <c r="E27" s="286"/>
      <c r="F27" s="286"/>
      <c r="G27" s="286"/>
      <c r="H27" s="286"/>
      <c r="I27" s="286"/>
      <c r="J27" s="286"/>
      <c r="K27" s="286"/>
      <c r="L27" s="286"/>
      <c r="M27" s="286"/>
      <c r="N27" s="286"/>
      <c r="O27" s="287"/>
      <c r="P27" s="290" t="s">
        <v>117</v>
      </c>
      <c r="Q27" s="290" t="s">
        <v>32</v>
      </c>
      <c r="R27" s="290"/>
      <c r="S27" s="290"/>
      <c r="T27" s="291">
        <v>0</v>
      </c>
      <c r="U27" s="291">
        <v>0.19447701334220524</v>
      </c>
      <c r="V27" s="291">
        <v>0.31887898018480915</v>
      </c>
      <c r="W27" s="291">
        <v>0.4687992381870621</v>
      </c>
      <c r="X27" s="291">
        <v>0.63923185087910861</v>
      </c>
      <c r="Y27" s="291">
        <v>0.84245496911104967</v>
      </c>
      <c r="Z27" s="291">
        <v>1.0879895887141231</v>
      </c>
      <c r="AA27" s="291">
        <v>1.3826400067412916</v>
      </c>
      <c r="AB27" s="291">
        <v>1.7473484260006984</v>
      </c>
      <c r="AC27" s="291">
        <v>2.2000889551176752</v>
      </c>
      <c r="AD27" s="291">
        <v>2.7586649546757132</v>
      </c>
      <c r="AE27" s="291">
        <v>3.4552666636477629</v>
      </c>
      <c r="AF27" s="291">
        <v>4.3187079923355913</v>
      </c>
      <c r="AG27" s="291">
        <v>5.3911816579930836</v>
      </c>
      <c r="AH27" s="291">
        <v>6.7231511763072005</v>
      </c>
      <c r="AI27" s="291">
        <v>8.3659485512313339</v>
      </c>
      <c r="AJ27" s="291">
        <v>10.356507293661638</v>
      </c>
      <c r="AK27" s="291">
        <v>12.729932664383288</v>
      </c>
      <c r="AL27" s="291">
        <v>15.501642668040343</v>
      </c>
      <c r="AM27" s="291">
        <v>18.671142997191875</v>
      </c>
      <c r="AN27" s="291">
        <v>22.221069921178461</v>
      </c>
      <c r="AO27" s="291">
        <v>26.102083465728008</v>
      </c>
      <c r="AP27" s="291">
        <v>30.244402548123873</v>
      </c>
      <c r="AQ27" s="291">
        <v>34.535919294046174</v>
      </c>
      <c r="AR27" s="291">
        <v>38.842890534094323</v>
      </c>
      <c r="AS27" s="291">
        <v>43.033524521479691</v>
      </c>
      <c r="AT27" s="291">
        <v>46.974323926295696</v>
      </c>
      <c r="AU27" s="291">
        <v>50.572746399039033</v>
      </c>
      <c r="AV27" s="291">
        <v>53.789660012203576</v>
      </c>
      <c r="AW27" s="291">
        <v>56.643416386921487</v>
      </c>
      <c r="AX27" s="291">
        <v>59.192185611147018</v>
      </c>
      <c r="AY27" s="291">
        <v>61.526851027595875</v>
      </c>
      <c r="AZ27" s="291">
        <v>63.752149230994512</v>
      </c>
      <c r="BA27" s="291">
        <v>65.547097647013175</v>
      </c>
      <c r="AAA27" s="286"/>
      <c r="AAB27" s="286"/>
      <c r="AAC27" s="286"/>
      <c r="AAD27" s="286"/>
      <c r="AAE27" s="286"/>
      <c r="AAF27" s="286"/>
      <c r="AAG27" s="286"/>
      <c r="AAH27" s="286"/>
      <c r="AAI27" s="286"/>
      <c r="AAJ27" s="286"/>
      <c r="AAK27" s="286"/>
      <c r="AAL27" s="286"/>
      <c r="AAM27" s="286"/>
      <c r="AAN27" s="286"/>
      <c r="AAO27" s="286"/>
      <c r="AAP27" s="286"/>
      <c r="AAQ27" s="286"/>
      <c r="AAR27" s="286"/>
      <c r="AAS27" s="286"/>
      <c r="AAT27" s="286"/>
      <c r="AAU27" s="286"/>
      <c r="AAV27" s="286"/>
      <c r="AAW27" s="286"/>
      <c r="AAX27" s="286"/>
      <c r="AAY27" s="286"/>
      <c r="AAZ27" s="286"/>
      <c r="ABA27" s="286"/>
    </row>
    <row r="28" spans="1:729" s="289" customFormat="1" ht="15" customHeight="1" x14ac:dyDescent="0.25">
      <c r="A28" s="286"/>
      <c r="B28" s="286"/>
      <c r="C28" s="286"/>
      <c r="D28" s="286"/>
      <c r="E28" s="286"/>
      <c r="F28" s="286"/>
      <c r="G28" s="286"/>
      <c r="H28" s="286"/>
      <c r="I28" s="286"/>
      <c r="J28" s="286"/>
      <c r="K28" s="286"/>
      <c r="L28" s="286"/>
      <c r="M28" s="286"/>
      <c r="N28" s="286"/>
      <c r="O28" s="287"/>
      <c r="P28" s="290" t="s">
        <v>229</v>
      </c>
      <c r="Q28" s="290" t="s">
        <v>32</v>
      </c>
      <c r="R28" s="290"/>
      <c r="S28" s="290"/>
      <c r="T28" s="291">
        <v>0</v>
      </c>
      <c r="U28" s="291">
        <v>2.5604999999999999E-2</v>
      </c>
      <c r="V28" s="291">
        <v>3.8179999999999999E-2</v>
      </c>
      <c r="W28" s="291">
        <v>5.1823000000000001E-2</v>
      </c>
      <c r="X28" s="291">
        <v>6.6584000000000004E-2</v>
      </c>
      <c r="Y28" s="291">
        <v>8.2403999999999991E-2</v>
      </c>
      <c r="Z28" s="291">
        <v>9.9677000000000002E-2</v>
      </c>
      <c r="AA28" s="291">
        <v>0.11842900000000001</v>
      </c>
      <c r="AB28" s="291">
        <v>0.13880300000000001</v>
      </c>
      <c r="AC28" s="291">
        <v>0.16103000000000001</v>
      </c>
      <c r="AD28" s="291">
        <v>0.18523100000000001</v>
      </c>
      <c r="AE28" s="291">
        <v>0.211705</v>
      </c>
      <c r="AF28" s="291">
        <v>0.24055099999999999</v>
      </c>
      <c r="AG28" s="291">
        <v>0.27224100000000001</v>
      </c>
      <c r="AH28" s="291">
        <v>0.30693300000000001</v>
      </c>
      <c r="AI28" s="291">
        <v>0.34505799999999998</v>
      </c>
      <c r="AJ28" s="291">
        <v>0.38683200000000001</v>
      </c>
      <c r="AK28" s="291">
        <v>0.43283300000000002</v>
      </c>
      <c r="AL28" s="291">
        <v>0.48350700000000002</v>
      </c>
      <c r="AM28" s="291">
        <v>0.53945600000000005</v>
      </c>
      <c r="AN28" s="291">
        <v>0.60115300000000005</v>
      </c>
      <c r="AO28" s="291">
        <v>0.66930299999999998</v>
      </c>
      <c r="AP28" s="291">
        <v>0.74482899999999996</v>
      </c>
      <c r="AQ28" s="291">
        <v>0.828434</v>
      </c>
      <c r="AR28" s="291">
        <v>0.92110799999999993</v>
      </c>
      <c r="AS28" s="291">
        <v>1.023946</v>
      </c>
      <c r="AT28" s="291">
        <v>1.138334</v>
      </c>
      <c r="AU28" s="291">
        <v>1.265382</v>
      </c>
      <c r="AV28" s="291">
        <v>1.4069419999999999</v>
      </c>
      <c r="AW28" s="291">
        <v>1.56447</v>
      </c>
      <c r="AX28" s="291">
        <v>1.7401720000000001</v>
      </c>
      <c r="AY28" s="291">
        <v>1.9360660000000001</v>
      </c>
      <c r="AZ28" s="291">
        <v>2.154582</v>
      </c>
      <c r="BA28" s="291">
        <v>2.3984929999999998</v>
      </c>
      <c r="AAA28" s="286"/>
      <c r="AAB28" s="286"/>
      <c r="AAC28" s="286"/>
      <c r="AAD28" s="286"/>
      <c r="AAE28" s="286"/>
      <c r="AAF28" s="286"/>
      <c r="AAG28" s="286"/>
      <c r="AAH28" s="286"/>
      <c r="AAI28" s="286"/>
      <c r="AAJ28" s="286"/>
      <c r="AAK28" s="286"/>
      <c r="AAL28" s="286"/>
      <c r="AAM28" s="286"/>
      <c r="AAN28" s="286"/>
      <c r="AAO28" s="286"/>
      <c r="AAP28" s="286"/>
      <c r="AAQ28" s="286"/>
      <c r="AAR28" s="286"/>
      <c r="AAS28" s="286"/>
      <c r="AAT28" s="286"/>
      <c r="AAU28" s="286"/>
      <c r="AAV28" s="286"/>
      <c r="AAW28" s="286"/>
      <c r="AAX28" s="286"/>
      <c r="AAY28" s="286"/>
      <c r="AAZ28" s="286"/>
      <c r="ABA28" s="286"/>
    </row>
    <row r="29" spans="1:729" ht="15" customHeight="1" x14ac:dyDescent="0.2">
      <c r="P29" s="290" t="s">
        <v>118</v>
      </c>
      <c r="Q29" s="290" t="s">
        <v>32</v>
      </c>
      <c r="R29" s="290"/>
      <c r="S29" s="290"/>
      <c r="T29" s="291">
        <v>0</v>
      </c>
      <c r="U29" s="291">
        <v>-4.828315759511014</v>
      </c>
      <c r="V29" s="291">
        <v>-2.7890770427832763</v>
      </c>
      <c r="W29" s="291">
        <v>-5.4049387121850145</v>
      </c>
      <c r="X29" s="291">
        <v>-5.4674675370050068</v>
      </c>
      <c r="Y29" s="291">
        <v>-6.2642966144589138</v>
      </c>
      <c r="Z29" s="291">
        <v>-6.5943600668470879</v>
      </c>
      <c r="AA29" s="291">
        <v>-6.8393563687687617</v>
      </c>
      <c r="AB29" s="291">
        <v>-7.5114256284983867</v>
      </c>
      <c r="AC29" s="291">
        <v>-8.0525798605682439</v>
      </c>
      <c r="AD29" s="291">
        <v>-8.4122570220536943</v>
      </c>
      <c r="AE29" s="291">
        <v>-8.9138895317402671</v>
      </c>
      <c r="AF29" s="291">
        <v>-9.576894513231565</v>
      </c>
      <c r="AG29" s="291">
        <v>-9.8703968025738789</v>
      </c>
      <c r="AH29" s="291">
        <v>-10.142039208223196</v>
      </c>
      <c r="AI29" s="291">
        <v>-10.534191512202511</v>
      </c>
      <c r="AJ29" s="291">
        <v>-11.02767511909849</v>
      </c>
      <c r="AK29" s="291">
        <v>-11.608430282451167</v>
      </c>
      <c r="AL29" s="291">
        <v>-12.277821953202562</v>
      </c>
      <c r="AM29" s="291">
        <v>-12.971939395612935</v>
      </c>
      <c r="AN29" s="291">
        <v>-13.587044643107248</v>
      </c>
      <c r="AO29" s="291">
        <v>-14.541050720760666</v>
      </c>
      <c r="AP29" s="291">
        <v>-15.170686861409365</v>
      </c>
      <c r="AQ29" s="291">
        <v>-16.159176814337911</v>
      </c>
      <c r="AR29" s="291">
        <v>-16.898691401420791</v>
      </c>
      <c r="AS29" s="291">
        <v>-17.705468970458924</v>
      </c>
      <c r="AT29" s="291">
        <v>-18.295058545400963</v>
      </c>
      <c r="AU29" s="291">
        <v>-19.053387701536792</v>
      </c>
      <c r="AV29" s="291">
        <v>-19.562884215129088</v>
      </c>
      <c r="AW29" s="291">
        <v>-20.325628719910469</v>
      </c>
      <c r="AX29" s="291">
        <v>-21.180756640180078</v>
      </c>
      <c r="AY29" s="291">
        <v>-21.821370236471552</v>
      </c>
      <c r="AZ29" s="291">
        <v>-22.815305830156547</v>
      </c>
      <c r="BA29" s="291">
        <v>-23.790337516695274</v>
      </c>
    </row>
    <row r="30" spans="1:729" ht="15" customHeight="1" x14ac:dyDescent="0.2">
      <c r="P30" s="290" t="s">
        <v>119</v>
      </c>
      <c r="Q30" s="290" t="s">
        <v>32</v>
      </c>
      <c r="R30" s="290"/>
      <c r="S30" s="290"/>
      <c r="T30" s="291">
        <v>0</v>
      </c>
      <c r="U30" s="291">
        <v>0.77840909695740379</v>
      </c>
      <c r="V30" s="291">
        <v>2.6420656620235121</v>
      </c>
      <c r="W30" s="291">
        <v>3.028419734736687</v>
      </c>
      <c r="X30" s="291">
        <v>4.0722433590139957</v>
      </c>
      <c r="Y30" s="291">
        <v>4.3974952580728655</v>
      </c>
      <c r="Z30" s="291">
        <v>4.9176084720797419</v>
      </c>
      <c r="AA30" s="291">
        <v>5.2605095910472244</v>
      </c>
      <c r="AB30" s="291">
        <v>5.6089143524073179</v>
      </c>
      <c r="AC30" s="291">
        <v>5.7897600662173261</v>
      </c>
      <c r="AD30" s="291">
        <v>5.90100747449452</v>
      </c>
      <c r="AE30" s="291">
        <v>6.028876004469744</v>
      </c>
      <c r="AF30" s="291">
        <v>5.9199432044473568</v>
      </c>
      <c r="AG30" s="291">
        <v>5.8556941059467178</v>
      </c>
      <c r="AH30" s="291">
        <v>5.8190917422937005</v>
      </c>
      <c r="AI30" s="291">
        <v>5.762411762755093</v>
      </c>
      <c r="AJ30" s="291">
        <v>5.7276143522537524</v>
      </c>
      <c r="AK30" s="291">
        <v>5.6360916298651347</v>
      </c>
      <c r="AL30" s="291">
        <v>5.5055772074445386</v>
      </c>
      <c r="AM30" s="291">
        <v>5.3651160925803225</v>
      </c>
      <c r="AN30" s="291">
        <v>5.2561299358936395</v>
      </c>
      <c r="AO30" s="291">
        <v>5.1162284614490474</v>
      </c>
      <c r="AP30" s="291">
        <v>5.067570319874882</v>
      </c>
      <c r="AQ30" s="291">
        <v>4.9387873089829029</v>
      </c>
      <c r="AR30" s="291">
        <v>4.9044311257698752</v>
      </c>
      <c r="AS30" s="291">
        <v>4.8182267645506229</v>
      </c>
      <c r="AT30" s="291">
        <v>4.7952689669597888</v>
      </c>
      <c r="AU30" s="291">
        <v>4.7834638559596812</v>
      </c>
      <c r="AV30" s="291">
        <v>4.7971527843042665</v>
      </c>
      <c r="AW30" s="291">
        <v>4.7687224663501837</v>
      </c>
      <c r="AX30" s="291">
        <v>4.7423388755177811</v>
      </c>
      <c r="AY30" s="291">
        <v>4.768812263267769</v>
      </c>
      <c r="AZ30" s="291">
        <v>4.7506992338377856</v>
      </c>
      <c r="BA30" s="291">
        <v>4.7359881748981252</v>
      </c>
    </row>
    <row r="31" spans="1:729" ht="15" customHeight="1" x14ac:dyDescent="0.2">
      <c r="P31" s="290" t="s">
        <v>120</v>
      </c>
      <c r="Q31" s="290" t="s">
        <v>32</v>
      </c>
      <c r="R31" s="290"/>
      <c r="S31" s="290"/>
      <c r="T31" s="291">
        <v>0</v>
      </c>
      <c r="U31" s="291">
        <v>-2.4389999999999645</v>
      </c>
      <c r="V31" s="291">
        <v>-4.7099999999999795</v>
      </c>
      <c r="W31" s="291">
        <v>-6.8439999999999941</v>
      </c>
      <c r="X31" s="291">
        <v>-8.1979999999999791</v>
      </c>
      <c r="Y31" s="291">
        <v>-9.3759999999999764</v>
      </c>
      <c r="Z31" s="291">
        <v>-10.57000000000005</v>
      </c>
      <c r="AA31" s="291">
        <v>-11.831999999999994</v>
      </c>
      <c r="AB31" s="291">
        <v>-13.277999999999963</v>
      </c>
      <c r="AC31" s="291">
        <v>-14.454000000000008</v>
      </c>
      <c r="AD31" s="291">
        <v>-15.631999999999948</v>
      </c>
      <c r="AE31" s="291">
        <v>-16.687999999999988</v>
      </c>
      <c r="AF31" s="291">
        <v>-20.486999999999966</v>
      </c>
      <c r="AG31" s="291">
        <v>-21.452999999999975</v>
      </c>
      <c r="AH31" s="291">
        <v>-22.30699999999996</v>
      </c>
      <c r="AI31" s="291">
        <v>-23.058999999999969</v>
      </c>
      <c r="AJ31" s="291">
        <v>-24.038999999999987</v>
      </c>
      <c r="AK31" s="291">
        <v>-25.603000000000009</v>
      </c>
      <c r="AL31" s="291">
        <v>-27.009999999999991</v>
      </c>
      <c r="AM31" s="291">
        <v>-28.423999999999978</v>
      </c>
      <c r="AN31" s="291">
        <v>-29.742999999999995</v>
      </c>
      <c r="AO31" s="291">
        <v>-32.218999999999994</v>
      </c>
      <c r="AP31" s="291">
        <v>-34.408999999999992</v>
      </c>
      <c r="AQ31" s="291">
        <v>-36.37700000000001</v>
      </c>
      <c r="AR31" s="291">
        <v>-38.132999999999981</v>
      </c>
      <c r="AS31" s="291">
        <v>-39.69399999999996</v>
      </c>
      <c r="AT31" s="291">
        <v>-41.039999999999964</v>
      </c>
      <c r="AU31" s="291">
        <v>-45.118999999999915</v>
      </c>
      <c r="AV31" s="291">
        <v>-46.559000000000026</v>
      </c>
      <c r="AW31" s="291">
        <v>-47.572999999999979</v>
      </c>
      <c r="AX31" s="291">
        <v>-48.360000000000014</v>
      </c>
      <c r="AY31" s="291">
        <v>-49.313999999999965</v>
      </c>
      <c r="AZ31" s="291">
        <v>-50.028999999999996</v>
      </c>
      <c r="BA31" s="291">
        <v>-50.674999999999955</v>
      </c>
    </row>
    <row r="32" spans="1:729" ht="15" customHeight="1" x14ac:dyDescent="0.2">
      <c r="P32" s="290" t="s">
        <v>121</v>
      </c>
      <c r="Q32" s="290" t="s">
        <v>32</v>
      </c>
      <c r="R32" s="290"/>
      <c r="S32" s="290"/>
      <c r="T32" s="291">
        <v>0</v>
      </c>
      <c r="U32" s="291">
        <v>-23.334900621048519</v>
      </c>
      <c r="V32" s="291">
        <v>-42.770288715725343</v>
      </c>
      <c r="W32" s="291">
        <v>-58.670076213516097</v>
      </c>
      <c r="X32" s="291">
        <v>-76.451936273911059</v>
      </c>
      <c r="Y32" s="291">
        <v>-104.70184030695202</v>
      </c>
      <c r="Z32" s="291">
        <v>-93.763770323752937</v>
      </c>
      <c r="AA32" s="291">
        <v>-109.29280534677096</v>
      </c>
      <c r="AB32" s="291">
        <v>-116.97006241818505</v>
      </c>
      <c r="AC32" s="291">
        <v>-128.56663773906695</v>
      </c>
      <c r="AD32" s="291">
        <v>-131.72134239233498</v>
      </c>
      <c r="AE32" s="291">
        <v>-128.31275542454196</v>
      </c>
      <c r="AF32" s="291">
        <v>-127.90213052967697</v>
      </c>
      <c r="AG32" s="291">
        <v>-114.10709622910389</v>
      </c>
      <c r="AH32" s="291">
        <v>-129.28914470484995</v>
      </c>
      <c r="AI32" s="291">
        <v>-151.79354616617297</v>
      </c>
      <c r="AJ32" s="291">
        <v>-164.72708480046498</v>
      </c>
      <c r="AK32" s="291">
        <v>-173.42422505891497</v>
      </c>
      <c r="AL32" s="291">
        <v>-181.67157698817596</v>
      </c>
      <c r="AM32" s="291">
        <v>-183.70984953446796</v>
      </c>
      <c r="AN32" s="291">
        <v>-188.24391989478295</v>
      </c>
      <c r="AO32" s="291">
        <v>-193.90812792859396</v>
      </c>
      <c r="AP32" s="291">
        <v>-186.50577725148196</v>
      </c>
      <c r="AQ32" s="291">
        <v>-187.51491473779703</v>
      </c>
      <c r="AR32" s="291">
        <v>-168.77351914743497</v>
      </c>
      <c r="AS32" s="291">
        <v>-169.56090798537295</v>
      </c>
      <c r="AT32" s="291">
        <v>-156.03570035283394</v>
      </c>
      <c r="AU32" s="291">
        <v>-153.48790527614497</v>
      </c>
      <c r="AV32" s="291">
        <v>-138.351515691283</v>
      </c>
      <c r="AW32" s="291">
        <v>-134.21619743212096</v>
      </c>
      <c r="AX32" s="291">
        <v>-123.88143747378597</v>
      </c>
      <c r="AY32" s="291">
        <v>-114.86071302312399</v>
      </c>
      <c r="AZ32" s="291">
        <v>-112.65933372606598</v>
      </c>
      <c r="BA32" s="291">
        <v>-106.02711592211793</v>
      </c>
    </row>
    <row r="33" spans="16:53" ht="15" customHeight="1" x14ac:dyDescent="0.2">
      <c r="P33" s="290" t="s">
        <v>122</v>
      </c>
      <c r="Q33" s="290" t="s">
        <v>32</v>
      </c>
      <c r="R33" s="290"/>
      <c r="S33" s="290"/>
      <c r="T33" s="291">
        <v>0</v>
      </c>
      <c r="U33" s="291">
        <v>6.1907467980365241E-2</v>
      </c>
      <c r="V33" s="291">
        <v>0.12627216007888864</v>
      </c>
      <c r="W33" s="291">
        <v>0.19400119110290709</v>
      </c>
      <c r="X33" s="291">
        <v>0.26468448762299834</v>
      </c>
      <c r="Y33" s="291">
        <v>0.33833560270130414</v>
      </c>
      <c r="Z33" s="291">
        <v>0.41641908306353986</v>
      </c>
      <c r="AA33" s="291">
        <v>0.49795301299179456</v>
      </c>
      <c r="AB33" s="291">
        <v>0.58514138054528764</v>
      </c>
      <c r="AC33" s="291">
        <v>0.67681295375093142</v>
      </c>
      <c r="AD33" s="291">
        <v>0.77331171181457359</v>
      </c>
      <c r="AE33" s="291">
        <v>0.8755376846515458</v>
      </c>
      <c r="AF33" s="291">
        <v>0.98822371091175476</v>
      </c>
      <c r="AG33" s="291">
        <v>1.1090664386906981</v>
      </c>
      <c r="AH33" s="291">
        <v>1.2400923778985382</v>
      </c>
      <c r="AI33" s="291">
        <v>1.3819316669456234</v>
      </c>
      <c r="AJ33" s="291">
        <v>1.5405120733319679</v>
      </c>
      <c r="AK33" s="291">
        <v>1.715020649764875</v>
      </c>
      <c r="AL33" s="291">
        <v>1.9036888266423595</v>
      </c>
      <c r="AM33" s="291">
        <v>2.1045485684066016</v>
      </c>
      <c r="AN33" s="291">
        <v>2.3148258780914022</v>
      </c>
      <c r="AO33" s="291">
        <v>2.5436396069517175</v>
      </c>
      <c r="AP33" s="291">
        <v>2.7723735026707272</v>
      </c>
      <c r="AQ33" s="291">
        <v>2.9934402222807228</v>
      </c>
      <c r="AR33" s="291">
        <v>3.2024177037799721</v>
      </c>
      <c r="AS33" s="291">
        <v>3.3830237548170468</v>
      </c>
      <c r="AT33" s="291">
        <v>3.5375419840120697</v>
      </c>
      <c r="AU33" s="291">
        <v>3.7207765803635211</v>
      </c>
      <c r="AV33" s="291">
        <v>3.8757012812906009</v>
      </c>
      <c r="AW33" s="291">
        <v>4.0006520437665021</v>
      </c>
      <c r="AX33" s="291">
        <v>4.0859005699093069</v>
      </c>
      <c r="AY33" s="291">
        <v>4.1621922634545809</v>
      </c>
      <c r="AZ33" s="291">
        <v>4.2141315259391314</v>
      </c>
      <c r="BA33" s="291">
        <v>4.2650299921629662</v>
      </c>
    </row>
    <row r="34" spans="16:53" ht="15" customHeight="1" x14ac:dyDescent="0.2">
      <c r="P34" s="288" t="s">
        <v>111</v>
      </c>
      <c r="Q34" s="290" t="s">
        <v>32</v>
      </c>
      <c r="R34" s="290"/>
      <c r="S34" s="290"/>
      <c r="T34" s="291">
        <v>0</v>
      </c>
      <c r="U34" s="291">
        <v>-29.952899815622004</v>
      </c>
      <c r="V34" s="291">
        <v>-45.256027936406326</v>
      </c>
      <c r="W34" s="291">
        <v>-65.584593999861454</v>
      </c>
      <c r="X34" s="291">
        <v>-82.638475964279223</v>
      </c>
      <c r="Y34" s="291">
        <v>-112.24930606063674</v>
      </c>
      <c r="Z34" s="291">
        <v>-101.94010283545686</v>
      </c>
      <c r="AA34" s="291">
        <v>-118.61669911150091</v>
      </c>
      <c r="AB34" s="291">
        <v>-128.12643231373102</v>
      </c>
      <c r="AC34" s="291">
        <v>-141.06264457966711</v>
      </c>
      <c r="AD34" s="291">
        <v>-145.11928022807967</v>
      </c>
      <c r="AE34" s="291">
        <v>-142.33623126716111</v>
      </c>
      <c r="AF34" s="291">
        <v>-145.42085812754954</v>
      </c>
      <c r="AG34" s="291">
        <v>-131.34273248704039</v>
      </c>
      <c r="AH34" s="291">
        <v>-145.55799979288122</v>
      </c>
      <c r="AI34" s="291">
        <v>-166.91639424867492</v>
      </c>
      <c r="AJ34" s="291">
        <v>-178.58563349397775</v>
      </c>
      <c r="AK34" s="291">
        <v>-185.93154306173608</v>
      </c>
      <c r="AL34" s="291">
        <v>-192.43213290729182</v>
      </c>
      <c r="AM34" s="291">
        <v>-192.46212426909426</v>
      </c>
      <c r="AN34" s="291">
        <v>-194.36700872390531</v>
      </c>
      <c r="AO34" s="291">
        <v>-198.30131058095401</v>
      </c>
      <c r="AP34" s="291">
        <v>-188.26152029034597</v>
      </c>
      <c r="AQ34" s="291">
        <v>-186.82386402087138</v>
      </c>
      <c r="AR34" s="291">
        <v>-164.93736171930618</v>
      </c>
      <c r="AS34" s="291">
        <v>-162.63612643646422</v>
      </c>
      <c r="AT34" s="291">
        <v>-145.76994794726318</v>
      </c>
      <c r="AU34" s="291">
        <v>-143.05305254135862</v>
      </c>
      <c r="AV34" s="291">
        <v>-125.10254584081724</v>
      </c>
      <c r="AW34" s="291">
        <v>-118.57245164191488</v>
      </c>
      <c r="AX34" s="291">
        <v>-105.99595466853918</v>
      </c>
      <c r="AY34" s="291">
        <v>-94.777078732873292</v>
      </c>
      <c r="AZ34" s="291">
        <v>-90.78080879644574</v>
      </c>
      <c r="BA34" s="291">
        <v>-82.484435271752318</v>
      </c>
    </row>
    <row r="36" spans="16:53" ht="15" customHeight="1" x14ac:dyDescent="0.2">
      <c r="P36" s="283" t="s">
        <v>624</v>
      </c>
    </row>
    <row r="37" spans="16:53" ht="15" customHeight="1" x14ac:dyDescent="0.2">
      <c r="P37" s="618" t="s">
        <v>717</v>
      </c>
    </row>
    <row r="38" spans="16:53" ht="15" customHeight="1" x14ac:dyDescent="0.2">
      <c r="P38" s="618" t="s">
        <v>718</v>
      </c>
    </row>
    <row r="45" spans="16:53" ht="15" customHeight="1" x14ac:dyDescent="0.2">
      <c r="AE45" s="298">
        <v>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CI11"/>
  <sheetViews>
    <sheetView zoomScale="85" zoomScaleNormal="85" workbookViewId="0"/>
  </sheetViews>
  <sheetFormatPr defaultColWidth="9" defaultRowHeight="15" customHeight="1" x14ac:dyDescent="0.2"/>
  <cols>
    <col min="1" max="1" width="19.625" style="133" bestFit="1" customWidth="1"/>
    <col min="2" max="2" width="40.125" style="133" bestFit="1" customWidth="1"/>
    <col min="3" max="87" width="9" style="133"/>
    <col min="88" max="16384" width="9" style="148"/>
  </cols>
  <sheetData>
    <row r="1" spans="1:3" s="214" customFormat="1" ht="25.5" customHeight="1" x14ac:dyDescent="0.25">
      <c r="A1" s="186" t="s">
        <v>141</v>
      </c>
    </row>
    <row r="6" spans="1:3" ht="15" customHeight="1" thickBot="1" x14ac:dyDescent="0.25"/>
    <row r="7" spans="1:3" ht="15" customHeight="1" x14ac:dyDescent="0.2">
      <c r="A7" s="685" t="s">
        <v>141</v>
      </c>
      <c r="B7" s="321" t="s">
        <v>277</v>
      </c>
      <c r="C7" s="625" t="s">
        <v>86</v>
      </c>
    </row>
    <row r="8" spans="1:3" ht="15" customHeight="1" x14ac:dyDescent="0.2">
      <c r="A8" s="686"/>
      <c r="B8" s="322" t="s">
        <v>613</v>
      </c>
      <c r="C8" s="626" t="s">
        <v>87</v>
      </c>
    </row>
    <row r="9" spans="1:3" ht="15" customHeight="1" x14ac:dyDescent="0.2">
      <c r="A9" s="686"/>
      <c r="B9" s="322" t="s">
        <v>131</v>
      </c>
      <c r="C9" s="626" t="s">
        <v>132</v>
      </c>
    </row>
    <row r="10" spans="1:3" ht="15" customHeight="1" x14ac:dyDescent="0.2">
      <c r="A10" s="686"/>
      <c r="B10" s="322" t="s">
        <v>278</v>
      </c>
      <c r="C10" s="626" t="s">
        <v>134</v>
      </c>
    </row>
    <row r="11" spans="1:3" ht="15" customHeight="1" thickBot="1" x14ac:dyDescent="0.25">
      <c r="A11" s="687"/>
      <c r="B11" s="325" t="s">
        <v>133</v>
      </c>
      <c r="C11" s="627" t="s">
        <v>135</v>
      </c>
    </row>
  </sheetData>
  <mergeCells count="1">
    <mergeCell ref="A7:A11"/>
  </mergeCells>
  <hyperlinks>
    <hyperlink ref="C7" location="'CP1'!A1" display="CP1"/>
    <hyperlink ref="C8" location="'CP2'!A1" display="CP2"/>
    <hyperlink ref="C9" location="'CP3'!A1" display="CP3"/>
    <hyperlink ref="C10" location="'CP4'!A1" display="CP4"/>
    <hyperlink ref="C11" location="'CP5'!A1" display="CP5"/>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D1160"/>
  </sheetPr>
  <dimension ref="A1:ADS45"/>
  <sheetViews>
    <sheetView zoomScale="85" zoomScaleNormal="85" workbookViewId="0"/>
  </sheetViews>
  <sheetFormatPr defaultColWidth="7.75" defaultRowHeight="15" customHeight="1" x14ac:dyDescent="0.2"/>
  <cols>
    <col min="1" max="1" width="9" style="283" customWidth="1"/>
    <col min="2" max="14" width="7.75" style="283"/>
    <col min="15" max="15" width="7.75" style="284" customWidth="1"/>
    <col min="16" max="16" width="15.625" style="284" customWidth="1"/>
    <col min="17" max="17" width="6.25" style="283" bestFit="1" customWidth="1"/>
    <col min="18" max="18" width="7.75" style="283" customWidth="1"/>
    <col min="19" max="52" width="7.75" style="283"/>
    <col min="53" max="53" width="7.75" style="284"/>
    <col min="54" max="799" width="7.75" style="283"/>
    <col min="800" max="16384" width="7.75" style="285"/>
  </cols>
  <sheetData>
    <row r="1" spans="1:729" s="368" customFormat="1" ht="25.5" customHeight="1" x14ac:dyDescent="0.25">
      <c r="A1" s="185" t="s">
        <v>651</v>
      </c>
      <c r="C1" s="369"/>
      <c r="D1" s="369"/>
      <c r="E1" s="369"/>
      <c r="F1" s="369"/>
      <c r="G1" s="369"/>
      <c r="H1" s="369"/>
      <c r="I1" s="369"/>
    </row>
    <row r="4" spans="1:729" s="286" customFormat="1" ht="15" customHeight="1" x14ac:dyDescent="0.25">
      <c r="O4" s="287"/>
      <c r="P4" s="287"/>
    </row>
    <row r="6" spans="1:729" ht="15" customHeight="1" x14ac:dyDescent="0.25">
      <c r="A6" s="286" t="str">
        <f>P22</f>
        <v>Relative change of demand from today (TWh)</v>
      </c>
      <c r="P6" s="286" t="s">
        <v>451</v>
      </c>
      <c r="AZ6" s="284"/>
      <c r="BA6" s="283"/>
    </row>
    <row r="7" spans="1:729" ht="15" customHeight="1" x14ac:dyDescent="0.2">
      <c r="P7" s="288" t="s">
        <v>34</v>
      </c>
      <c r="Q7" s="288" t="s">
        <v>104</v>
      </c>
      <c r="R7" s="288">
        <v>2015</v>
      </c>
      <c r="S7" s="288">
        <v>2016</v>
      </c>
      <c r="T7" s="288">
        <v>2017</v>
      </c>
      <c r="U7" s="288">
        <v>2018</v>
      </c>
      <c r="V7" s="288">
        <v>2019</v>
      </c>
      <c r="W7" s="288">
        <v>2020</v>
      </c>
      <c r="X7" s="288">
        <v>2021</v>
      </c>
      <c r="Y7" s="288">
        <v>2022</v>
      </c>
      <c r="Z7" s="288">
        <v>2023</v>
      </c>
      <c r="AA7" s="288">
        <v>2024</v>
      </c>
      <c r="AB7" s="288">
        <v>2025</v>
      </c>
      <c r="AC7" s="288">
        <v>2026</v>
      </c>
      <c r="AD7" s="288">
        <v>2027</v>
      </c>
      <c r="AE7" s="288">
        <v>2028</v>
      </c>
      <c r="AF7" s="288">
        <v>2029</v>
      </c>
      <c r="AG7" s="288">
        <v>2030</v>
      </c>
      <c r="AH7" s="288">
        <v>2031</v>
      </c>
      <c r="AI7" s="288">
        <v>2032</v>
      </c>
      <c r="AJ7" s="288">
        <v>2033</v>
      </c>
      <c r="AK7" s="288">
        <v>2034</v>
      </c>
      <c r="AL7" s="288">
        <v>2035</v>
      </c>
      <c r="AM7" s="288">
        <v>2036</v>
      </c>
      <c r="AN7" s="288">
        <v>2037</v>
      </c>
      <c r="AO7" s="288">
        <v>2038</v>
      </c>
      <c r="AP7" s="288">
        <v>2039</v>
      </c>
      <c r="AQ7" s="288">
        <v>2040</v>
      </c>
      <c r="AR7" s="288">
        <v>2041</v>
      </c>
      <c r="AS7" s="288">
        <v>2042</v>
      </c>
      <c r="AT7" s="288">
        <v>2043</v>
      </c>
      <c r="AU7" s="288">
        <v>2044</v>
      </c>
      <c r="AV7" s="288">
        <v>2045</v>
      </c>
      <c r="AW7" s="288">
        <v>2046</v>
      </c>
      <c r="AX7" s="288">
        <v>2047</v>
      </c>
      <c r="AY7" s="288">
        <v>2048</v>
      </c>
      <c r="AZ7" s="288">
        <v>2049</v>
      </c>
      <c r="BA7" s="288">
        <v>2050</v>
      </c>
    </row>
    <row r="8" spans="1:729" ht="15" customHeight="1" x14ac:dyDescent="0.2">
      <c r="P8" s="290" t="s">
        <v>114</v>
      </c>
      <c r="Q8" s="290" t="s">
        <v>32</v>
      </c>
      <c r="R8" s="290"/>
      <c r="S8" s="290"/>
      <c r="T8" s="291">
        <v>89.311999999999998</v>
      </c>
      <c r="U8" s="291">
        <v>88.877395000000007</v>
      </c>
      <c r="V8" s="291">
        <v>89.342820000000003</v>
      </c>
      <c r="W8" s="291">
        <v>88.78817699999999</v>
      </c>
      <c r="X8" s="291">
        <v>88.685416000000004</v>
      </c>
      <c r="Y8" s="291">
        <v>88.382596000000007</v>
      </c>
      <c r="Z8" s="291">
        <v>88.073323000000002</v>
      </c>
      <c r="AA8" s="291">
        <v>87.694570999999996</v>
      </c>
      <c r="AB8" s="291">
        <v>87.175196999999997</v>
      </c>
      <c r="AC8" s="291">
        <v>86.761970000000005</v>
      </c>
      <c r="AD8" s="291">
        <v>86.402769000000006</v>
      </c>
      <c r="AE8" s="291">
        <v>86.024294999999995</v>
      </c>
      <c r="AF8" s="291">
        <v>85.608448999999993</v>
      </c>
      <c r="AG8" s="291">
        <v>85.211759000000001</v>
      </c>
      <c r="AH8" s="291">
        <v>84.779066999999998</v>
      </c>
      <c r="AI8" s="291">
        <v>84.283941999999996</v>
      </c>
      <c r="AJ8" s="291">
        <v>83.778168000000008</v>
      </c>
      <c r="AK8" s="291">
        <v>83.257166999999995</v>
      </c>
      <c r="AL8" s="291">
        <v>82.693493000000004</v>
      </c>
      <c r="AM8" s="291">
        <v>82.10454399999999</v>
      </c>
      <c r="AN8" s="291">
        <v>81.504846999999998</v>
      </c>
      <c r="AO8" s="291">
        <v>80.816697000000005</v>
      </c>
      <c r="AP8" s="291">
        <v>80.187171000000006</v>
      </c>
      <c r="AQ8" s="291">
        <v>79.496566000000001</v>
      </c>
      <c r="AR8" s="291">
        <v>78.889892000000003</v>
      </c>
      <c r="AS8" s="291">
        <v>78.285054000000002</v>
      </c>
      <c r="AT8" s="291">
        <v>77.728666000000004</v>
      </c>
      <c r="AU8" s="291">
        <v>77.154617999999999</v>
      </c>
      <c r="AV8" s="291">
        <v>76.627058000000005</v>
      </c>
      <c r="AW8" s="291">
        <v>76.020529999999994</v>
      </c>
      <c r="AX8" s="291">
        <v>75.413827999999995</v>
      </c>
      <c r="AY8" s="291">
        <v>74.811933999999994</v>
      </c>
      <c r="AZ8" s="291">
        <v>74.121418000000006</v>
      </c>
      <c r="BA8" s="291">
        <v>73.456507000000002</v>
      </c>
    </row>
    <row r="9" spans="1:729" ht="15" customHeight="1" x14ac:dyDescent="0.2">
      <c r="P9" s="290" t="s">
        <v>115</v>
      </c>
      <c r="Q9" s="290" t="s">
        <v>32</v>
      </c>
      <c r="R9" s="290"/>
      <c r="S9" s="290"/>
      <c r="T9" s="291">
        <v>93.275000000000006</v>
      </c>
      <c r="U9" s="291">
        <v>92.748478559611812</v>
      </c>
      <c r="V9" s="291">
        <v>93.893730209110998</v>
      </c>
      <c r="W9" s="291">
        <v>94.186102056928021</v>
      </c>
      <c r="X9" s="291">
        <v>95.125826795555227</v>
      </c>
      <c r="Y9" s="291">
        <v>95.419440720574755</v>
      </c>
      <c r="Z9" s="291">
        <v>95.786602223789146</v>
      </c>
      <c r="AA9" s="291">
        <v>95.899891809445919</v>
      </c>
      <c r="AB9" s="291">
        <v>95.92973490877948</v>
      </c>
      <c r="AC9" s="291">
        <v>95.88176533456685</v>
      </c>
      <c r="AD9" s="291">
        <v>95.958412509417514</v>
      </c>
      <c r="AE9" s="291">
        <v>96.114702811128126</v>
      </c>
      <c r="AF9" s="291">
        <v>96.313511082061794</v>
      </c>
      <c r="AG9" s="291">
        <v>96.519343887354111</v>
      </c>
      <c r="AH9" s="291">
        <v>96.697308489678591</v>
      </c>
      <c r="AI9" s="291">
        <v>96.767368746884401</v>
      </c>
      <c r="AJ9" s="291">
        <v>96.859027579585032</v>
      </c>
      <c r="AK9" s="291">
        <v>96.883367545207022</v>
      </c>
      <c r="AL9" s="291">
        <v>96.978981344910309</v>
      </c>
      <c r="AM9" s="291">
        <v>97.006850183913187</v>
      </c>
      <c r="AN9" s="291">
        <v>97.107390431590417</v>
      </c>
      <c r="AO9" s="291">
        <v>97.182174073235188</v>
      </c>
      <c r="AP9" s="291">
        <v>97.315136722798016</v>
      </c>
      <c r="AQ9" s="291">
        <v>97.381425489805082</v>
      </c>
      <c r="AR9" s="291">
        <v>97.548445704434485</v>
      </c>
      <c r="AS9" s="291">
        <v>97.755860871772967</v>
      </c>
      <c r="AT9" s="291">
        <v>97.966049740054956</v>
      </c>
      <c r="AU9" s="291">
        <v>98.188172034454254</v>
      </c>
      <c r="AV9" s="291">
        <v>98.429330483606492</v>
      </c>
      <c r="AW9" s="291">
        <v>98.619323938665815</v>
      </c>
      <c r="AX9" s="291">
        <v>98.825864262293678</v>
      </c>
      <c r="AY9" s="291">
        <v>99.051541662107638</v>
      </c>
      <c r="AZ9" s="291">
        <v>99.181851678675685</v>
      </c>
      <c r="BA9" s="291">
        <v>99.377475543981532</v>
      </c>
    </row>
    <row r="10" spans="1:729" ht="15" customHeight="1" x14ac:dyDescent="0.2">
      <c r="P10" s="290" t="s">
        <v>116</v>
      </c>
      <c r="Q10" s="290" t="s">
        <v>32</v>
      </c>
      <c r="R10" s="290"/>
      <c r="S10" s="290"/>
      <c r="T10" s="291">
        <v>114.33919208668995</v>
      </c>
      <c r="U10" s="291">
        <v>114.91123651373593</v>
      </c>
      <c r="V10" s="291">
        <v>115.70391515618817</v>
      </c>
      <c r="W10" s="291">
        <v>115.76740255768053</v>
      </c>
      <c r="X10" s="291">
        <v>115.80398672594642</v>
      </c>
      <c r="Y10" s="291">
        <v>115.97314206142981</v>
      </c>
      <c r="Z10" s="291">
        <v>116.00576076241531</v>
      </c>
      <c r="AA10" s="291">
        <v>116.02068593068823</v>
      </c>
      <c r="AB10" s="291">
        <v>116.35265742514812</v>
      </c>
      <c r="AC10" s="291">
        <v>117.10270779995329</v>
      </c>
      <c r="AD10" s="291">
        <v>117.85298412957331</v>
      </c>
      <c r="AE10" s="291">
        <v>118.70279222312307</v>
      </c>
      <c r="AF10" s="291">
        <v>119.61271446654406</v>
      </c>
      <c r="AG10" s="291">
        <v>120.73918001392116</v>
      </c>
      <c r="AH10" s="291">
        <v>122.12699937155826</v>
      </c>
      <c r="AI10" s="291">
        <v>123.56058799059588</v>
      </c>
      <c r="AJ10" s="291">
        <v>124.9453516982709</v>
      </c>
      <c r="AK10" s="291">
        <v>126.38143583851692</v>
      </c>
      <c r="AL10" s="291">
        <v>127.6959158547821</v>
      </c>
      <c r="AM10" s="291">
        <v>129.20196298580521</v>
      </c>
      <c r="AN10" s="291">
        <v>130.71011176759276</v>
      </c>
      <c r="AO10" s="291">
        <v>132.36205903978106</v>
      </c>
      <c r="AP10" s="291">
        <v>133.75323373781532</v>
      </c>
      <c r="AQ10" s="291">
        <v>135.24465857748805</v>
      </c>
      <c r="AR10" s="291">
        <v>136.67055291722266</v>
      </c>
      <c r="AS10" s="291">
        <v>138.11183368078881</v>
      </c>
      <c r="AT10" s="291">
        <v>139.55269407919462</v>
      </c>
      <c r="AU10" s="291">
        <v>141.07983260590339</v>
      </c>
      <c r="AV10" s="291">
        <v>142.60416771978353</v>
      </c>
      <c r="AW10" s="291">
        <v>144.27351983903151</v>
      </c>
      <c r="AX10" s="291">
        <v>145.95985766780259</v>
      </c>
      <c r="AY10" s="291">
        <v>147.73260715144391</v>
      </c>
      <c r="AZ10" s="291">
        <v>149.64320496589301</v>
      </c>
      <c r="BA10" s="291">
        <v>151.6250097244872</v>
      </c>
    </row>
    <row r="11" spans="1:729" ht="15" customHeight="1" x14ac:dyDescent="0.2">
      <c r="P11" s="290" t="s">
        <v>117</v>
      </c>
      <c r="Q11" s="290" t="s">
        <v>32</v>
      </c>
      <c r="R11" s="290"/>
      <c r="S11" s="290"/>
      <c r="T11" s="291">
        <v>0.18980791331004915</v>
      </c>
      <c r="U11" s="291">
        <v>0.38428492665225439</v>
      </c>
      <c r="V11" s="291">
        <v>0.51035463470082643</v>
      </c>
      <c r="W11" s="291">
        <v>0.65649538539145591</v>
      </c>
      <c r="X11" s="291">
        <v>0.82518647849834159</v>
      </c>
      <c r="Y11" s="291">
        <v>1.0234172179954322</v>
      </c>
      <c r="Z11" s="291">
        <v>1.2556370137955468</v>
      </c>
      <c r="AA11" s="291">
        <v>1.5364222598658559</v>
      </c>
      <c r="AB11" s="291">
        <v>1.8776076660723924</v>
      </c>
      <c r="AC11" s="291">
        <v>2.2905268654798543</v>
      </c>
      <c r="AD11" s="291">
        <v>2.7976033610091671</v>
      </c>
      <c r="AE11" s="291">
        <v>3.4175049657488015</v>
      </c>
      <c r="AF11" s="291">
        <v>4.1827744513941525</v>
      </c>
      <c r="AG11" s="291">
        <v>5.1224760987247233</v>
      </c>
      <c r="AH11" s="291">
        <v>6.2916921387631675</v>
      </c>
      <c r="AI11" s="291">
        <v>7.7320432625197304</v>
      </c>
      <c r="AJ11" s="291">
        <v>9.4976207221440703</v>
      </c>
      <c r="AK11" s="291">
        <v>11.631196616276066</v>
      </c>
      <c r="AL11" s="291">
        <v>14.173102800307595</v>
      </c>
      <c r="AM11" s="291">
        <v>17.149186830281579</v>
      </c>
      <c r="AN11" s="291">
        <v>20.551497800816811</v>
      </c>
      <c r="AO11" s="291">
        <v>24.345766886983789</v>
      </c>
      <c r="AP11" s="291">
        <v>28.449629539386674</v>
      </c>
      <c r="AQ11" s="291">
        <v>32.747915932706839</v>
      </c>
      <c r="AR11" s="291">
        <v>37.102001378342834</v>
      </c>
      <c r="AS11" s="291">
        <v>41.36530544743821</v>
      </c>
      <c r="AT11" s="291">
        <v>45.402256180750435</v>
      </c>
      <c r="AU11" s="291">
        <v>49.115995359642376</v>
      </c>
      <c r="AV11" s="291">
        <v>52.464501796609994</v>
      </c>
      <c r="AW11" s="291">
        <v>55.455156222302691</v>
      </c>
      <c r="AX11" s="291">
        <v>58.14427806990372</v>
      </c>
      <c r="AY11" s="291">
        <v>60.615851186448424</v>
      </c>
      <c r="AZ11" s="291">
        <v>62.966943355431319</v>
      </c>
      <c r="BA11" s="291">
        <v>65.004514731531245</v>
      </c>
    </row>
    <row r="12" spans="1:729" ht="15" customHeight="1" x14ac:dyDescent="0.2">
      <c r="P12" s="290" t="s">
        <v>229</v>
      </c>
      <c r="Q12" s="290" t="s">
        <v>32</v>
      </c>
      <c r="R12" s="290"/>
      <c r="S12" s="290"/>
      <c r="T12" s="291">
        <v>0</v>
      </c>
      <c r="U12" s="291">
        <v>2.5604999999999999E-2</v>
      </c>
      <c r="V12" s="291">
        <v>3.8179999999999999E-2</v>
      </c>
      <c r="W12" s="291">
        <v>5.1823000000000001E-2</v>
      </c>
      <c r="X12" s="291">
        <v>6.6584000000000004E-2</v>
      </c>
      <c r="Y12" s="291">
        <v>8.2403999999999991E-2</v>
      </c>
      <c r="Z12" s="291">
        <v>9.9677000000000002E-2</v>
      </c>
      <c r="AA12" s="291">
        <v>0.11842900000000001</v>
      </c>
      <c r="AB12" s="291">
        <v>0.13880300000000001</v>
      </c>
      <c r="AC12" s="291">
        <v>0.16103000000000001</v>
      </c>
      <c r="AD12" s="291">
        <v>0.18523100000000001</v>
      </c>
      <c r="AE12" s="291">
        <v>0.211705</v>
      </c>
      <c r="AF12" s="291">
        <v>0.24055099999999999</v>
      </c>
      <c r="AG12" s="291">
        <v>0.27224100000000001</v>
      </c>
      <c r="AH12" s="291">
        <v>0.30693300000000001</v>
      </c>
      <c r="AI12" s="291">
        <v>0.34505799999999998</v>
      </c>
      <c r="AJ12" s="291">
        <v>0.38683200000000001</v>
      </c>
      <c r="AK12" s="291">
        <v>0.43283300000000002</v>
      </c>
      <c r="AL12" s="291">
        <v>0.48350700000000002</v>
      </c>
      <c r="AM12" s="291">
        <v>0.53945600000000005</v>
      </c>
      <c r="AN12" s="291">
        <v>0.60115300000000005</v>
      </c>
      <c r="AO12" s="291">
        <v>0.66930299999999998</v>
      </c>
      <c r="AP12" s="291">
        <v>0.74482899999999996</v>
      </c>
      <c r="AQ12" s="291">
        <v>0.828434</v>
      </c>
      <c r="AR12" s="291">
        <v>0.92110799999999993</v>
      </c>
      <c r="AS12" s="291">
        <v>1.023946</v>
      </c>
      <c r="AT12" s="291">
        <v>1.138334</v>
      </c>
      <c r="AU12" s="291">
        <v>1.265382</v>
      </c>
      <c r="AV12" s="291">
        <v>1.4069419999999999</v>
      </c>
      <c r="AW12" s="291">
        <v>1.56447</v>
      </c>
      <c r="AX12" s="291">
        <v>1.7401720000000001</v>
      </c>
      <c r="AY12" s="291">
        <v>1.9360660000000001</v>
      </c>
      <c r="AZ12" s="291">
        <v>2.154582</v>
      </c>
      <c r="BA12" s="291">
        <v>2.3984929999999998</v>
      </c>
    </row>
    <row r="13" spans="1:729" ht="15" customHeight="1" x14ac:dyDescent="0.2">
      <c r="P13" s="290" t="s">
        <v>118</v>
      </c>
      <c r="Q13" s="290" t="s">
        <v>32</v>
      </c>
      <c r="R13" s="290"/>
      <c r="S13" s="290"/>
      <c r="T13" s="291">
        <v>194.60691307779797</v>
      </c>
      <c r="U13" s="291">
        <v>189.73519343700599</v>
      </c>
      <c r="V13" s="291">
        <v>191.84223216814533</v>
      </c>
      <c r="W13" s="291">
        <v>189.28149686936052</v>
      </c>
      <c r="X13" s="291">
        <v>189.11366462518529</v>
      </c>
      <c r="Y13" s="291">
        <v>188.17996346750431</v>
      </c>
      <c r="Z13" s="291">
        <v>187.76261024886901</v>
      </c>
      <c r="AA13" s="291">
        <v>187.3692454837518</v>
      </c>
      <c r="AB13" s="291">
        <v>186.40144158678257</v>
      </c>
      <c r="AC13" s="291">
        <v>185.77843932754442</v>
      </c>
      <c r="AD13" s="291">
        <v>185.3083261273116</v>
      </c>
      <c r="AE13" s="291">
        <v>184.6984101963593</v>
      </c>
      <c r="AF13" s="291">
        <v>183.95451374977139</v>
      </c>
      <c r="AG13" s="291">
        <v>183.52480855260441</v>
      </c>
      <c r="AH13" s="291">
        <v>183.12640944496587</v>
      </c>
      <c r="AI13" s="291">
        <v>182.5794920566463</v>
      </c>
      <c r="AJ13" s="291">
        <v>181.84446545817789</v>
      </c>
      <c r="AK13" s="291">
        <v>180.98437670930855</v>
      </c>
      <c r="AL13" s="291">
        <v>179.98214417544088</v>
      </c>
      <c r="AM13" s="291">
        <v>179.12258937677069</v>
      </c>
      <c r="AN13" s="291">
        <v>178.41664605910927</v>
      </c>
      <c r="AO13" s="291">
        <v>177.40301149912187</v>
      </c>
      <c r="AP13" s="291">
        <v>176.66893557940793</v>
      </c>
      <c r="AQ13" s="291">
        <v>175.60496109736059</v>
      </c>
      <c r="AR13" s="291">
        <v>174.76559669406043</v>
      </c>
      <c r="AS13" s="291">
        <v>173.8674878819028</v>
      </c>
      <c r="AT13" s="291">
        <v>173.18074935547631</v>
      </c>
      <c r="AU13" s="291">
        <v>172.3046290814022</v>
      </c>
      <c r="AV13" s="291">
        <v>171.67878492001566</v>
      </c>
      <c r="AW13" s="291">
        <v>170.78830097369382</v>
      </c>
      <c r="AX13" s="291">
        <v>169.81670088201867</v>
      </c>
      <c r="AY13" s="291">
        <v>169.03100858445046</v>
      </c>
      <c r="AZ13" s="291">
        <v>167.92338541852706</v>
      </c>
      <c r="BA13" s="291">
        <v>166.84708180732815</v>
      </c>
    </row>
    <row r="14" spans="1:729" ht="15" customHeight="1" x14ac:dyDescent="0.2">
      <c r="P14" s="290" t="s">
        <v>119</v>
      </c>
      <c r="Q14" s="290" t="s">
        <v>32</v>
      </c>
      <c r="R14" s="290"/>
      <c r="S14" s="290"/>
      <c r="T14" s="291">
        <v>49.933</v>
      </c>
      <c r="U14" s="291">
        <v>50.671030223990137</v>
      </c>
      <c r="V14" s="291">
        <v>52.521998494496714</v>
      </c>
      <c r="W14" s="291">
        <v>52.890832760506797</v>
      </c>
      <c r="X14" s="291">
        <v>53.902453225404685</v>
      </c>
      <c r="Y14" s="291">
        <v>54.176705736203147</v>
      </c>
      <c r="Z14" s="291">
        <v>54.592924620972916</v>
      </c>
      <c r="AA14" s="291">
        <v>54.756209463216791</v>
      </c>
      <c r="AB14" s="291">
        <v>54.792218066730761</v>
      </c>
      <c r="AC14" s="291">
        <v>54.855368890430547</v>
      </c>
      <c r="AD14" s="291">
        <v>54.833980619298977</v>
      </c>
      <c r="AE14" s="291">
        <v>54.810889224588962</v>
      </c>
      <c r="AF14" s="291">
        <v>54.517914089888343</v>
      </c>
      <c r="AG14" s="291">
        <v>54.307144459225341</v>
      </c>
      <c r="AH14" s="291">
        <v>54.143903065626333</v>
      </c>
      <c r="AI14" s="291">
        <v>53.855664376476206</v>
      </c>
      <c r="AJ14" s="291">
        <v>53.575031294144843</v>
      </c>
      <c r="AK14" s="291">
        <v>53.226641568549923</v>
      </c>
      <c r="AL14" s="291">
        <v>52.838722330667778</v>
      </c>
      <c r="AM14" s="291">
        <v>52.537697494542925</v>
      </c>
      <c r="AN14" s="291">
        <v>52.358539885844777</v>
      </c>
      <c r="AO14" s="291">
        <v>52.176144315763374</v>
      </c>
      <c r="AP14" s="291">
        <v>52.05621446848118</v>
      </c>
      <c r="AQ14" s="291">
        <v>51.878820179413836</v>
      </c>
      <c r="AR14" s="291">
        <v>51.789390021227526</v>
      </c>
      <c r="AS14" s="291">
        <v>51.652859251439097</v>
      </c>
      <c r="AT14" s="291">
        <v>51.574920142105753</v>
      </c>
      <c r="AU14" s="291">
        <v>51.494265282165699</v>
      </c>
      <c r="AV14" s="291">
        <v>51.437419946798528</v>
      </c>
      <c r="AW14" s="291">
        <v>51.350738811629327</v>
      </c>
      <c r="AX14" s="291">
        <v>51.262164322127099</v>
      </c>
      <c r="AY14" s="291">
        <v>51.220276146157545</v>
      </c>
      <c r="AZ14" s="291">
        <v>51.1387126789243</v>
      </c>
      <c r="BA14" s="291">
        <v>51.061331110233127</v>
      </c>
    </row>
    <row r="15" spans="1:729" s="289" customFormat="1" ht="15" customHeight="1" x14ac:dyDescent="0.25">
      <c r="A15" s="286"/>
      <c r="B15" s="286"/>
      <c r="C15" s="286"/>
      <c r="D15" s="286"/>
      <c r="E15" s="286"/>
      <c r="F15" s="286"/>
      <c r="G15" s="286"/>
      <c r="H15" s="286"/>
      <c r="I15" s="286"/>
      <c r="J15" s="286"/>
      <c r="K15" s="286"/>
      <c r="L15" s="286"/>
      <c r="M15" s="286"/>
      <c r="N15" s="286"/>
      <c r="O15" s="287"/>
      <c r="P15" s="290" t="s">
        <v>120</v>
      </c>
      <c r="Q15" s="290" t="s">
        <v>32</v>
      </c>
      <c r="R15" s="290"/>
      <c r="S15" s="290"/>
      <c r="T15" s="291">
        <v>331.91399999999999</v>
      </c>
      <c r="U15" s="291">
        <v>329.33699999999999</v>
      </c>
      <c r="V15" s="291">
        <v>326.79599999999999</v>
      </c>
      <c r="W15" s="291">
        <v>324.40199999999999</v>
      </c>
      <c r="X15" s="291">
        <v>322.44</v>
      </c>
      <c r="Y15" s="291">
        <v>320.971</v>
      </c>
      <c r="Z15" s="291">
        <v>319.50099999999992</v>
      </c>
      <c r="AA15" s="291">
        <v>317.94900000000001</v>
      </c>
      <c r="AB15" s="291">
        <v>315.65399999999994</v>
      </c>
      <c r="AC15" s="291">
        <v>313.60199999999998</v>
      </c>
      <c r="AD15" s="291">
        <v>311.41900000000004</v>
      </c>
      <c r="AE15" s="291">
        <v>309.089</v>
      </c>
      <c r="AF15" s="291">
        <v>304.10099999999994</v>
      </c>
      <c r="AG15" s="291">
        <v>301.91899999999998</v>
      </c>
      <c r="AH15" s="291">
        <v>299.87299999999999</v>
      </c>
      <c r="AI15" s="291">
        <v>297.97000000000003</v>
      </c>
      <c r="AJ15" s="291">
        <v>296.101</v>
      </c>
      <c r="AK15" s="291">
        <v>294.161</v>
      </c>
      <c r="AL15" s="291">
        <v>292.48500000000001</v>
      </c>
      <c r="AM15" s="291">
        <v>289.78100000000001</v>
      </c>
      <c r="AN15" s="291">
        <v>287.20100000000002</v>
      </c>
      <c r="AO15" s="291">
        <v>284.52099999999996</v>
      </c>
      <c r="AP15" s="291">
        <v>282.20300000000003</v>
      </c>
      <c r="AQ15" s="291">
        <v>279.85200000000003</v>
      </c>
      <c r="AR15" s="291">
        <v>277.75799999999998</v>
      </c>
      <c r="AS15" s="291">
        <v>275.72800000000001</v>
      </c>
      <c r="AT15" s="291">
        <v>273.82299999999992</v>
      </c>
      <c r="AU15" s="291">
        <v>269.024</v>
      </c>
      <c r="AV15" s="291">
        <v>267.07400000000001</v>
      </c>
      <c r="AW15" s="291">
        <v>264.73500000000007</v>
      </c>
      <c r="AX15" s="291">
        <v>262.71800000000002</v>
      </c>
      <c r="AY15" s="291">
        <v>260.20599999999996</v>
      </c>
      <c r="AZ15" s="291">
        <v>257.71700000000004</v>
      </c>
      <c r="BA15" s="291">
        <v>255.29700000000003</v>
      </c>
      <c r="AAA15" s="286"/>
      <c r="AAB15" s="286"/>
      <c r="AAC15" s="286"/>
      <c r="AAD15" s="286"/>
      <c r="AAE15" s="286"/>
      <c r="AAF15" s="286"/>
      <c r="AAG15" s="286"/>
      <c r="AAH15" s="286"/>
      <c r="AAI15" s="286"/>
      <c r="AAJ15" s="286"/>
      <c r="AAK15" s="286"/>
      <c r="AAL15" s="286"/>
      <c r="AAM15" s="286"/>
      <c r="AAN15" s="286"/>
      <c r="AAO15" s="286"/>
      <c r="AAP15" s="286"/>
      <c r="AAQ15" s="286"/>
      <c r="AAR15" s="286"/>
      <c r="AAS15" s="286"/>
      <c r="AAT15" s="286"/>
      <c r="AAU15" s="286"/>
      <c r="AAV15" s="286"/>
      <c r="AAW15" s="286"/>
      <c r="AAX15" s="286"/>
      <c r="AAY15" s="286"/>
      <c r="AAZ15" s="286"/>
      <c r="ABA15" s="286"/>
    </row>
    <row r="16" spans="1:729" ht="15" customHeight="1" x14ac:dyDescent="0.2">
      <c r="P16" s="290" t="s">
        <v>121</v>
      </c>
      <c r="Q16" s="290" t="s">
        <v>32</v>
      </c>
      <c r="R16" s="290"/>
      <c r="S16" s="290"/>
      <c r="T16" s="291">
        <v>233.16924996899996</v>
      </c>
      <c r="U16" s="291">
        <v>208.34990786895145</v>
      </c>
      <c r="V16" s="291">
        <v>203.03075741719655</v>
      </c>
      <c r="W16" s="291">
        <v>174.08709711953387</v>
      </c>
      <c r="X16" s="291">
        <v>122.49754910272677</v>
      </c>
      <c r="Y16" s="291">
        <v>125.90192055498252</v>
      </c>
      <c r="Z16" s="291">
        <v>127.99296229424701</v>
      </c>
      <c r="AA16" s="291">
        <v>154.66428750412899</v>
      </c>
      <c r="AB16" s="291">
        <v>131.61910759602546</v>
      </c>
      <c r="AC16" s="291">
        <v>123.15874633885601</v>
      </c>
      <c r="AD16" s="291">
        <v>126.918768753905</v>
      </c>
      <c r="AE16" s="291">
        <v>128.692508776631</v>
      </c>
      <c r="AF16" s="291">
        <v>120.53880431557302</v>
      </c>
      <c r="AG16" s="291">
        <v>158.57406515451899</v>
      </c>
      <c r="AH16" s="291">
        <v>159.022187792323</v>
      </c>
      <c r="AI16" s="291">
        <v>144.68820404397644</v>
      </c>
      <c r="AJ16" s="291">
        <v>111.99101826280798</v>
      </c>
      <c r="AK16" s="291">
        <v>110.25779787068424</v>
      </c>
      <c r="AL16" s="291">
        <v>87.527857807546994</v>
      </c>
      <c r="AM16" s="291">
        <v>78.406745451255006</v>
      </c>
      <c r="AN16" s="291">
        <v>66.222348645639997</v>
      </c>
      <c r="AO16" s="291">
        <v>71.529601529378994</v>
      </c>
      <c r="AP16" s="291">
        <v>67.109353717763994</v>
      </c>
      <c r="AQ16" s="291">
        <v>57.911996853826004</v>
      </c>
      <c r="AR16" s="291">
        <v>64.343046112210999</v>
      </c>
      <c r="AS16" s="291">
        <v>64.249132047272994</v>
      </c>
      <c r="AT16" s="291">
        <v>68.976240673415688</v>
      </c>
      <c r="AU16" s="291">
        <v>68.026529579074037</v>
      </c>
      <c r="AV16" s="291">
        <v>69.263517799136011</v>
      </c>
      <c r="AW16" s="291">
        <v>70.734506346178236</v>
      </c>
      <c r="AX16" s="291">
        <v>66.797044311585736</v>
      </c>
      <c r="AY16" s="291">
        <v>68.929279652944999</v>
      </c>
      <c r="AZ16" s="291">
        <v>68.700606615075984</v>
      </c>
      <c r="BA16" s="291">
        <v>70.254095185783342</v>
      </c>
    </row>
    <row r="17" spans="1:729" ht="15" customHeight="1" x14ac:dyDescent="0.2">
      <c r="P17" s="290" t="s">
        <v>122</v>
      </c>
      <c r="Q17" s="290" t="s">
        <v>32</v>
      </c>
      <c r="R17" s="290"/>
      <c r="S17" s="290"/>
      <c r="T17" s="291">
        <v>7.4328922202010414E-2</v>
      </c>
      <c r="U17" s="291">
        <v>0.13623639018237566</v>
      </c>
      <c r="V17" s="291">
        <v>0.20060108228089907</v>
      </c>
      <c r="W17" s="291">
        <v>0.26833011330491752</v>
      </c>
      <c r="X17" s="291">
        <v>0.33901340982500877</v>
      </c>
      <c r="Y17" s="291">
        <v>0.41266452490331457</v>
      </c>
      <c r="Z17" s="291">
        <v>0.49074800526555029</v>
      </c>
      <c r="AA17" s="291">
        <v>0.57228193519380499</v>
      </c>
      <c r="AB17" s="291">
        <v>0.65947030274729801</v>
      </c>
      <c r="AC17" s="291">
        <v>0.75109892390960209</v>
      </c>
      <c r="AD17" s="291">
        <v>0.84755490173807768</v>
      </c>
      <c r="AE17" s="291">
        <v>0.94973826563263231</v>
      </c>
      <c r="AF17" s="291">
        <v>1.0623391588829614</v>
      </c>
      <c r="AG17" s="291">
        <v>1.1830544852409615</v>
      </c>
      <c r="AH17" s="291">
        <v>1.3138684850123277</v>
      </c>
      <c r="AI17" s="291">
        <v>1.4553693661769462</v>
      </c>
      <c r="AJ17" s="291">
        <v>1.6133585946594016</v>
      </c>
      <c r="AK17" s="291">
        <v>1.7870247438524418</v>
      </c>
      <c r="AL17" s="291">
        <v>1.9743898334369796</v>
      </c>
      <c r="AM17" s="291">
        <v>2.1731938970872435</v>
      </c>
      <c r="AN17" s="291">
        <v>2.3804573865807797</v>
      </c>
      <c r="AO17" s="291">
        <v>2.6053049267221686</v>
      </c>
      <c r="AP17" s="291">
        <v>2.8285819839020108</v>
      </c>
      <c r="AQ17" s="291">
        <v>3.0425849120265274</v>
      </c>
      <c r="AR17" s="291">
        <v>3.2431097632274648</v>
      </c>
      <c r="AS17" s="291">
        <v>3.4141739491230085</v>
      </c>
      <c r="AT17" s="291">
        <v>3.5587319522993126</v>
      </c>
      <c r="AU17" s="291">
        <v>3.731756313804119</v>
      </c>
      <c r="AV17" s="291">
        <v>3.8764291355506075</v>
      </c>
      <c r="AW17" s="291">
        <v>3.9917470067938248</v>
      </c>
      <c r="AX17" s="291">
        <v>4.0684310597809379</v>
      </c>
      <c r="AY17" s="291">
        <v>4.1369326947039493</v>
      </c>
      <c r="AZ17" s="291">
        <v>4.1824260376523448</v>
      </c>
      <c r="BA17" s="291">
        <v>4.22751882251334</v>
      </c>
    </row>
    <row r="18" spans="1:729" ht="15" customHeight="1" x14ac:dyDescent="0.2">
      <c r="P18" s="293" t="s">
        <v>111</v>
      </c>
      <c r="Q18" s="290" t="s">
        <v>32</v>
      </c>
      <c r="R18" s="294"/>
      <c r="S18" s="294"/>
      <c r="T18" s="295">
        <v>1106.8134919690001</v>
      </c>
      <c r="U18" s="295">
        <v>1075.1763679201299</v>
      </c>
      <c r="V18" s="295">
        <v>1073.8805891621196</v>
      </c>
      <c r="W18" s="295">
        <v>1040.379756862706</v>
      </c>
      <c r="X18" s="295">
        <v>988.79968036314176</v>
      </c>
      <c r="Y18" s="295">
        <v>990.52325428359336</v>
      </c>
      <c r="Z18" s="295">
        <v>991.56124516935449</v>
      </c>
      <c r="AA18" s="295">
        <v>1016.5810243862915</v>
      </c>
      <c r="AB18" s="295">
        <v>990.6002375522861</v>
      </c>
      <c r="AC18" s="295">
        <v>980.3436534807405</v>
      </c>
      <c r="AD18" s="295">
        <v>982.52463040225348</v>
      </c>
      <c r="AE18" s="295">
        <v>982.7115464632119</v>
      </c>
      <c r="AF18" s="295">
        <v>970.13257131411569</v>
      </c>
      <c r="AG18" s="295">
        <v>1007.3730726515897</v>
      </c>
      <c r="AH18" s="295">
        <v>1007.6813687879276</v>
      </c>
      <c r="AI18" s="295">
        <v>993.23772984327593</v>
      </c>
      <c r="AJ18" s="295">
        <v>960.59187360979024</v>
      </c>
      <c r="AK18" s="295">
        <v>959.00284089239517</v>
      </c>
      <c r="AL18" s="295">
        <v>936.8331141470926</v>
      </c>
      <c r="AM18" s="295">
        <v>928.02322621965584</v>
      </c>
      <c r="AN18" s="295">
        <v>917.05399197717486</v>
      </c>
      <c r="AO18" s="295">
        <v>923.61106227098639</v>
      </c>
      <c r="AP18" s="295">
        <v>921.31608574955499</v>
      </c>
      <c r="AQ18" s="295">
        <v>913.98936304262713</v>
      </c>
      <c r="AR18" s="295">
        <v>923.03114259072652</v>
      </c>
      <c r="AS18" s="295">
        <v>925.45365312973775</v>
      </c>
      <c r="AT18" s="295">
        <v>932.90164212329705</v>
      </c>
      <c r="AU18" s="295">
        <v>931.38518025644601</v>
      </c>
      <c r="AV18" s="295">
        <v>934.86215180150066</v>
      </c>
      <c r="AW18" s="295">
        <v>937.53329313829533</v>
      </c>
      <c r="AX18" s="295">
        <v>934.74634057551236</v>
      </c>
      <c r="AY18" s="295">
        <v>937.67149707825695</v>
      </c>
      <c r="AZ18" s="295">
        <v>937.7301307501798</v>
      </c>
      <c r="BA18" s="295">
        <v>939.5490269258579</v>
      </c>
    </row>
    <row r="19" spans="1:729" ht="15" customHeight="1" x14ac:dyDescent="0.2">
      <c r="P19" s="288" t="s">
        <v>230</v>
      </c>
      <c r="Q19" s="290" t="s">
        <v>32</v>
      </c>
      <c r="R19" s="290"/>
      <c r="S19" s="290"/>
      <c r="T19" s="291">
        <v>297.11599999999999</v>
      </c>
      <c r="U19" s="291">
        <v>296.947</v>
      </c>
      <c r="V19" s="291">
        <v>299.48899999999998</v>
      </c>
      <c r="W19" s="291">
        <v>299.45</v>
      </c>
      <c r="X19" s="291">
        <v>300.50699999999995</v>
      </c>
      <c r="Y19" s="291">
        <v>300.88099999999997</v>
      </c>
      <c r="Z19" s="291">
        <v>301.221</v>
      </c>
      <c r="AA19" s="291">
        <v>301.27</v>
      </c>
      <c r="AB19" s="291">
        <v>301.47399999999993</v>
      </c>
      <c r="AC19" s="291">
        <v>302.19800000000004</v>
      </c>
      <c r="AD19" s="291">
        <v>303.197</v>
      </c>
      <c r="AE19" s="291">
        <v>304.47099999999995</v>
      </c>
      <c r="AF19" s="291">
        <v>305.95799999999997</v>
      </c>
      <c r="AG19" s="291">
        <v>307.86500000000001</v>
      </c>
      <c r="AH19" s="291">
        <v>310.202</v>
      </c>
      <c r="AI19" s="291">
        <v>312.68899999999996</v>
      </c>
      <c r="AJ19" s="291">
        <v>315.46700000000004</v>
      </c>
      <c r="AK19" s="291">
        <v>318.58599999999996</v>
      </c>
      <c r="AL19" s="291">
        <v>322.02499999999998</v>
      </c>
      <c r="AM19" s="291">
        <v>326.00199999999995</v>
      </c>
      <c r="AN19" s="291">
        <v>330.47500000000002</v>
      </c>
      <c r="AO19" s="291">
        <v>335.37600000000003</v>
      </c>
      <c r="AP19" s="291">
        <v>340.45</v>
      </c>
      <c r="AQ19" s="291">
        <v>345.69900000000001</v>
      </c>
      <c r="AR19" s="291">
        <v>351.13200000000001</v>
      </c>
      <c r="AS19" s="291">
        <v>356.54200000000003</v>
      </c>
      <c r="AT19" s="291">
        <v>361.78800000000001</v>
      </c>
      <c r="AU19" s="291">
        <v>366.80400000000003</v>
      </c>
      <c r="AV19" s="291">
        <v>371.53199999999998</v>
      </c>
      <c r="AW19" s="291">
        <v>375.93299999999999</v>
      </c>
      <c r="AX19" s="291">
        <v>380.084</v>
      </c>
      <c r="AY19" s="291">
        <v>384.14799999999997</v>
      </c>
      <c r="AZ19" s="291">
        <v>388.06800000000004</v>
      </c>
      <c r="BA19" s="291">
        <v>391.86199999999991</v>
      </c>
    </row>
    <row r="20" spans="1:729" ht="15" customHeight="1" x14ac:dyDescent="0.2">
      <c r="P20" s="288" t="s">
        <v>231</v>
      </c>
      <c r="Q20" s="290" t="s">
        <v>32</v>
      </c>
      <c r="R20" s="290"/>
      <c r="S20" s="290"/>
      <c r="T20" s="291">
        <v>809.697491969</v>
      </c>
      <c r="U20" s="291">
        <v>778.22936792013002</v>
      </c>
      <c r="V20" s="291">
        <v>774.39158916211954</v>
      </c>
      <c r="W20" s="291">
        <v>740.92975686270609</v>
      </c>
      <c r="X20" s="291">
        <v>688.29268036314181</v>
      </c>
      <c r="Y20" s="291">
        <v>689.64225428359339</v>
      </c>
      <c r="Z20" s="291">
        <v>690.34024516935449</v>
      </c>
      <c r="AA20" s="291">
        <v>715.31102438629148</v>
      </c>
      <c r="AB20" s="291">
        <v>689.12623755228594</v>
      </c>
      <c r="AC20" s="291">
        <v>678.14565348074052</v>
      </c>
      <c r="AD20" s="291">
        <v>679.32763040225359</v>
      </c>
      <c r="AE20" s="291">
        <v>678.2405464632119</v>
      </c>
      <c r="AF20" s="291">
        <v>664.17457131411561</v>
      </c>
      <c r="AG20" s="291">
        <v>699.50807265158971</v>
      </c>
      <c r="AH20" s="291">
        <v>697.47936878792757</v>
      </c>
      <c r="AI20" s="291">
        <v>680.54872984327585</v>
      </c>
      <c r="AJ20" s="291">
        <v>645.12487360979014</v>
      </c>
      <c r="AK20" s="291">
        <v>640.41684089239527</v>
      </c>
      <c r="AL20" s="291">
        <v>614.80811414709262</v>
      </c>
      <c r="AM20" s="291">
        <v>602.02122621965589</v>
      </c>
      <c r="AN20" s="291">
        <v>586.57899197717484</v>
      </c>
      <c r="AO20" s="291">
        <v>588.2350622709863</v>
      </c>
      <c r="AP20" s="291">
        <v>580.86608574955517</v>
      </c>
      <c r="AQ20" s="291">
        <v>568.29036304262706</v>
      </c>
      <c r="AR20" s="291">
        <v>571.89914259072646</v>
      </c>
      <c r="AS20" s="291">
        <v>568.91165312973783</v>
      </c>
      <c r="AT20" s="291">
        <v>571.11364212329704</v>
      </c>
      <c r="AU20" s="291">
        <v>564.58118025644603</v>
      </c>
      <c r="AV20" s="291">
        <v>563.33015180150073</v>
      </c>
      <c r="AW20" s="291">
        <v>561.60029313829534</v>
      </c>
      <c r="AX20" s="291">
        <v>554.66234057551242</v>
      </c>
      <c r="AY20" s="291">
        <v>553.52349707825692</v>
      </c>
      <c r="AZ20" s="291">
        <v>549.66213075017981</v>
      </c>
      <c r="BA20" s="291">
        <v>547.68702692585805</v>
      </c>
    </row>
    <row r="21" spans="1:729" ht="15" customHeight="1" x14ac:dyDescent="0.2">
      <c r="P21" s="283"/>
      <c r="AZ21" s="292"/>
      <c r="BA21" s="283"/>
    </row>
    <row r="22" spans="1:729" ht="15" customHeight="1" x14ac:dyDescent="0.25">
      <c r="P22" s="286" t="s">
        <v>452</v>
      </c>
      <c r="AZ22" s="292"/>
      <c r="BA22" s="283"/>
    </row>
    <row r="23" spans="1:729" ht="15" customHeight="1" x14ac:dyDescent="0.2">
      <c r="P23" s="288" t="s">
        <v>34</v>
      </c>
      <c r="Q23" s="288" t="s">
        <v>104</v>
      </c>
      <c r="R23" s="288">
        <v>2015</v>
      </c>
      <c r="S23" s="288">
        <v>2016</v>
      </c>
      <c r="T23" s="288">
        <v>2017</v>
      </c>
      <c r="U23" s="288">
        <v>2018</v>
      </c>
      <c r="V23" s="288">
        <v>2019</v>
      </c>
      <c r="W23" s="288">
        <v>2020</v>
      </c>
      <c r="X23" s="288">
        <v>2021</v>
      </c>
      <c r="Y23" s="288">
        <v>2022</v>
      </c>
      <c r="Z23" s="288">
        <v>2023</v>
      </c>
      <c r="AA23" s="288">
        <v>2024</v>
      </c>
      <c r="AB23" s="288">
        <v>2025</v>
      </c>
      <c r="AC23" s="288">
        <v>2026</v>
      </c>
      <c r="AD23" s="288">
        <v>2027</v>
      </c>
      <c r="AE23" s="288">
        <v>2028</v>
      </c>
      <c r="AF23" s="288">
        <v>2029</v>
      </c>
      <c r="AG23" s="288">
        <v>2030</v>
      </c>
      <c r="AH23" s="288">
        <v>2031</v>
      </c>
      <c r="AI23" s="288">
        <v>2032</v>
      </c>
      <c r="AJ23" s="288">
        <v>2033</v>
      </c>
      <c r="AK23" s="288">
        <v>2034</v>
      </c>
      <c r="AL23" s="288">
        <v>2035</v>
      </c>
      <c r="AM23" s="288">
        <v>2036</v>
      </c>
      <c r="AN23" s="288">
        <v>2037</v>
      </c>
      <c r="AO23" s="288">
        <v>2038</v>
      </c>
      <c r="AP23" s="288">
        <v>2039</v>
      </c>
      <c r="AQ23" s="288">
        <v>2040</v>
      </c>
      <c r="AR23" s="288">
        <v>2041</v>
      </c>
      <c r="AS23" s="288">
        <v>2042</v>
      </c>
      <c r="AT23" s="288">
        <v>2043</v>
      </c>
      <c r="AU23" s="288">
        <v>2044</v>
      </c>
      <c r="AV23" s="288">
        <v>2045</v>
      </c>
      <c r="AW23" s="288">
        <v>2046</v>
      </c>
      <c r="AX23" s="288">
        <v>2047</v>
      </c>
      <c r="AY23" s="288">
        <v>2048</v>
      </c>
      <c r="AZ23" s="288">
        <v>2049</v>
      </c>
      <c r="BA23" s="288">
        <v>2050</v>
      </c>
    </row>
    <row r="24" spans="1:729" ht="15" customHeight="1" x14ac:dyDescent="0.2">
      <c r="P24" s="296" t="s">
        <v>114</v>
      </c>
      <c r="Q24" s="290" t="s">
        <v>32</v>
      </c>
      <c r="R24" s="296"/>
      <c r="S24" s="296"/>
      <c r="T24" s="297">
        <v>0</v>
      </c>
      <c r="U24" s="297">
        <v>-0.43460499999999058</v>
      </c>
      <c r="V24" s="297">
        <v>3.0820000000005621E-2</v>
      </c>
      <c r="W24" s="297">
        <v>-0.52382300000000726</v>
      </c>
      <c r="X24" s="297">
        <v>-0.62658399999999403</v>
      </c>
      <c r="Y24" s="297">
        <v>-0.92940399999999102</v>
      </c>
      <c r="Z24" s="297">
        <v>-1.2386769999999956</v>
      </c>
      <c r="AA24" s="297">
        <v>-1.6174290000000013</v>
      </c>
      <c r="AB24" s="297">
        <v>-2.1368030000000005</v>
      </c>
      <c r="AC24" s="297">
        <v>-2.5500299999999925</v>
      </c>
      <c r="AD24" s="297">
        <v>-2.9092309999999912</v>
      </c>
      <c r="AE24" s="297">
        <v>-3.2877050000000025</v>
      </c>
      <c r="AF24" s="297">
        <v>-3.7035510000000045</v>
      </c>
      <c r="AG24" s="297">
        <v>-4.1002409999999969</v>
      </c>
      <c r="AH24" s="297">
        <v>-4.5329329999999999</v>
      </c>
      <c r="AI24" s="297">
        <v>-5.0280580000000015</v>
      </c>
      <c r="AJ24" s="297">
        <v>-5.5338319999999896</v>
      </c>
      <c r="AK24" s="297">
        <v>-6.0548330000000021</v>
      </c>
      <c r="AL24" s="297">
        <v>-6.6185069999999939</v>
      </c>
      <c r="AM24" s="297">
        <v>-7.2074560000000076</v>
      </c>
      <c r="AN24" s="297">
        <v>-7.8071529999999996</v>
      </c>
      <c r="AO24" s="297">
        <v>-8.4953029999999927</v>
      </c>
      <c r="AP24" s="297">
        <v>-9.1248289999999912</v>
      </c>
      <c r="AQ24" s="297">
        <v>-9.8154339999999962</v>
      </c>
      <c r="AR24" s="297">
        <v>-10.422107999999994</v>
      </c>
      <c r="AS24" s="297">
        <v>-11.026945999999995</v>
      </c>
      <c r="AT24" s="297">
        <v>-11.583333999999994</v>
      </c>
      <c r="AU24" s="297">
        <v>-12.157381999999998</v>
      </c>
      <c r="AV24" s="297">
        <v>-12.684941999999992</v>
      </c>
      <c r="AW24" s="297">
        <v>-13.291470000000004</v>
      </c>
      <c r="AX24" s="297">
        <v>-13.898172000000002</v>
      </c>
      <c r="AY24" s="297">
        <v>-14.500066000000004</v>
      </c>
      <c r="AZ24" s="297">
        <v>-15.190581999999992</v>
      </c>
      <c r="BA24" s="297">
        <v>-15.855492999999996</v>
      </c>
    </row>
    <row r="25" spans="1:729" ht="15" customHeight="1" x14ac:dyDescent="0.2">
      <c r="P25" s="290" t="s">
        <v>115</v>
      </c>
      <c r="Q25" s="290" t="s">
        <v>32</v>
      </c>
      <c r="R25" s="290"/>
      <c r="S25" s="290"/>
      <c r="T25" s="291">
        <v>0</v>
      </c>
      <c r="U25" s="291">
        <v>-0.52652144038819415</v>
      </c>
      <c r="V25" s="291">
        <v>0.61873020911099275</v>
      </c>
      <c r="W25" s="291">
        <v>0.91110205692801571</v>
      </c>
      <c r="X25" s="291">
        <v>1.8508267955552213</v>
      </c>
      <c r="Y25" s="291">
        <v>2.1444407205747495</v>
      </c>
      <c r="Z25" s="291">
        <v>2.51160222378914</v>
      </c>
      <c r="AA25" s="291">
        <v>2.6248918094459128</v>
      </c>
      <c r="AB25" s="291">
        <v>2.6547349087794743</v>
      </c>
      <c r="AC25" s="291">
        <v>2.6067653345668447</v>
      </c>
      <c r="AD25" s="291">
        <v>2.6834125094175079</v>
      </c>
      <c r="AE25" s="291">
        <v>2.8397028111281202</v>
      </c>
      <c r="AF25" s="291">
        <v>3.0385110820617882</v>
      </c>
      <c r="AG25" s="291">
        <v>3.2443438873541055</v>
      </c>
      <c r="AH25" s="291">
        <v>3.4223084896785849</v>
      </c>
      <c r="AI25" s="291">
        <v>3.4923687468843951</v>
      </c>
      <c r="AJ25" s="291">
        <v>3.584027579585026</v>
      </c>
      <c r="AK25" s="291">
        <v>3.6083675452070167</v>
      </c>
      <c r="AL25" s="291">
        <v>3.7039813449103036</v>
      </c>
      <c r="AM25" s="291">
        <v>3.7318501839131812</v>
      </c>
      <c r="AN25" s="291">
        <v>3.8323904315904116</v>
      </c>
      <c r="AO25" s="291">
        <v>3.9071740732351827</v>
      </c>
      <c r="AP25" s="291">
        <v>4.0401367227980103</v>
      </c>
      <c r="AQ25" s="291">
        <v>4.1064254898050763</v>
      </c>
      <c r="AR25" s="291">
        <v>4.2734457044344794</v>
      </c>
      <c r="AS25" s="291">
        <v>4.4808608717729612</v>
      </c>
      <c r="AT25" s="291">
        <v>4.6910497400549502</v>
      </c>
      <c r="AU25" s="291">
        <v>4.9131720344542487</v>
      </c>
      <c r="AV25" s="291">
        <v>5.1543304836064863</v>
      </c>
      <c r="AW25" s="291">
        <v>5.3443239386658092</v>
      </c>
      <c r="AX25" s="291">
        <v>5.5508642622936719</v>
      </c>
      <c r="AY25" s="291">
        <v>5.7765416621076326</v>
      </c>
      <c r="AZ25" s="291">
        <v>5.9068516786756788</v>
      </c>
      <c r="BA25" s="291">
        <v>6.1024755439815266</v>
      </c>
    </row>
    <row r="26" spans="1:729" ht="15" customHeight="1" x14ac:dyDescent="0.2">
      <c r="P26" s="290" t="s">
        <v>116</v>
      </c>
      <c r="Q26" s="290" t="s">
        <v>32</v>
      </c>
      <c r="R26" s="290"/>
      <c r="S26" s="290"/>
      <c r="T26" s="291">
        <v>0</v>
      </c>
      <c r="U26" s="291">
        <v>0.5720444270459808</v>
      </c>
      <c r="V26" s="291">
        <v>1.3647230694982255</v>
      </c>
      <c r="W26" s="291">
        <v>1.4282104709905781</v>
      </c>
      <c r="X26" s="291">
        <v>1.4647946392564677</v>
      </c>
      <c r="Y26" s="291">
        <v>1.6339499747398634</v>
      </c>
      <c r="Z26" s="291">
        <v>1.6665686757253582</v>
      </c>
      <c r="AA26" s="291">
        <v>1.6814938439982825</v>
      </c>
      <c r="AB26" s="291">
        <v>2.0134653384581753</v>
      </c>
      <c r="AC26" s="291">
        <v>2.7635157132633452</v>
      </c>
      <c r="AD26" s="291">
        <v>3.5137920428833667</v>
      </c>
      <c r="AE26" s="291">
        <v>4.3636001364331207</v>
      </c>
      <c r="AF26" s="291">
        <v>5.2735223798541142</v>
      </c>
      <c r="AG26" s="291">
        <v>6.3999879272312086</v>
      </c>
      <c r="AH26" s="291">
        <v>7.7878072848683075</v>
      </c>
      <c r="AI26" s="291">
        <v>9.221395903905929</v>
      </c>
      <c r="AJ26" s="291">
        <v>10.606159611580949</v>
      </c>
      <c r="AK26" s="291">
        <v>12.042243751826973</v>
      </c>
      <c r="AL26" s="291">
        <v>13.356723768092152</v>
      </c>
      <c r="AM26" s="291">
        <v>14.862770899115262</v>
      </c>
      <c r="AN26" s="291">
        <v>16.370919680902816</v>
      </c>
      <c r="AO26" s="291">
        <v>18.022866953091111</v>
      </c>
      <c r="AP26" s="291">
        <v>19.414041651125373</v>
      </c>
      <c r="AQ26" s="291">
        <v>20.905466490798105</v>
      </c>
      <c r="AR26" s="291">
        <v>22.331360830532716</v>
      </c>
      <c r="AS26" s="291">
        <v>23.772641594098857</v>
      </c>
      <c r="AT26" s="291">
        <v>25.213501992504675</v>
      </c>
      <c r="AU26" s="291">
        <v>26.740640519213443</v>
      </c>
      <c r="AV26" s="291">
        <v>28.264975633093584</v>
      </c>
      <c r="AW26" s="291">
        <v>29.934327752341559</v>
      </c>
      <c r="AX26" s="291">
        <v>31.620665581112647</v>
      </c>
      <c r="AY26" s="291">
        <v>33.393415064753967</v>
      </c>
      <c r="AZ26" s="291">
        <v>35.304012879203057</v>
      </c>
      <c r="BA26" s="291">
        <v>37.285817637797251</v>
      </c>
    </row>
    <row r="27" spans="1:729" s="289" customFormat="1" ht="15" customHeight="1" x14ac:dyDescent="0.25">
      <c r="A27" s="286"/>
      <c r="B27" s="286"/>
      <c r="C27" s="286"/>
      <c r="D27" s="286"/>
      <c r="E27" s="286"/>
      <c r="F27" s="286"/>
      <c r="G27" s="286"/>
      <c r="H27" s="286"/>
      <c r="I27" s="286"/>
      <c r="J27" s="286"/>
      <c r="K27" s="286"/>
      <c r="L27" s="286"/>
      <c r="M27" s="286"/>
      <c r="N27" s="286"/>
      <c r="O27" s="287"/>
      <c r="P27" s="290" t="s">
        <v>117</v>
      </c>
      <c r="Q27" s="290" t="s">
        <v>32</v>
      </c>
      <c r="R27" s="290"/>
      <c r="S27" s="290"/>
      <c r="T27" s="291">
        <v>0</v>
      </c>
      <c r="U27" s="291">
        <v>0.19447701334220524</v>
      </c>
      <c r="V27" s="291">
        <v>0.32054672139077728</v>
      </c>
      <c r="W27" s="291">
        <v>0.46668747208140676</v>
      </c>
      <c r="X27" s="291">
        <v>0.63537856518829239</v>
      </c>
      <c r="Y27" s="291">
        <v>0.83360930468538297</v>
      </c>
      <c r="Z27" s="291">
        <v>1.0658291004854976</v>
      </c>
      <c r="AA27" s="291">
        <v>1.3466143465558067</v>
      </c>
      <c r="AB27" s="291">
        <v>1.6877997527623432</v>
      </c>
      <c r="AC27" s="291">
        <v>2.1007189521698053</v>
      </c>
      <c r="AD27" s="291">
        <v>2.6077954476991181</v>
      </c>
      <c r="AE27" s="291">
        <v>3.2276970524387525</v>
      </c>
      <c r="AF27" s="291">
        <v>3.9929665380841035</v>
      </c>
      <c r="AG27" s="291">
        <v>4.9326681854146743</v>
      </c>
      <c r="AH27" s="291">
        <v>6.1018842254531185</v>
      </c>
      <c r="AI27" s="291">
        <v>7.5422353492096814</v>
      </c>
      <c r="AJ27" s="291">
        <v>9.3078128088340204</v>
      </c>
      <c r="AK27" s="291">
        <v>11.441388702966016</v>
      </c>
      <c r="AL27" s="291">
        <v>13.983294886997545</v>
      </c>
      <c r="AM27" s="291">
        <v>16.959378916971531</v>
      </c>
      <c r="AN27" s="291">
        <v>20.361689887506763</v>
      </c>
      <c r="AO27" s="291">
        <v>24.155958973673741</v>
      </c>
      <c r="AP27" s="291">
        <v>28.259821626076626</v>
      </c>
      <c r="AQ27" s="291">
        <v>32.558108019396791</v>
      </c>
      <c r="AR27" s="291">
        <v>36.912193465032786</v>
      </c>
      <c r="AS27" s="291">
        <v>41.175497534128162</v>
      </c>
      <c r="AT27" s="291">
        <v>45.212448267440386</v>
      </c>
      <c r="AU27" s="291">
        <v>48.926187446332328</v>
      </c>
      <c r="AV27" s="291">
        <v>52.274693883299946</v>
      </c>
      <c r="AW27" s="291">
        <v>55.265348308992643</v>
      </c>
      <c r="AX27" s="291">
        <v>57.954470156593672</v>
      </c>
      <c r="AY27" s="291">
        <v>60.426043273138376</v>
      </c>
      <c r="AZ27" s="291">
        <v>62.777135442121271</v>
      </c>
      <c r="BA27" s="291">
        <v>64.814706818221197</v>
      </c>
      <c r="AAA27" s="286"/>
      <c r="AAB27" s="286"/>
      <c r="AAC27" s="286"/>
      <c r="AAD27" s="286"/>
      <c r="AAE27" s="286"/>
      <c r="AAF27" s="286"/>
      <c r="AAG27" s="286"/>
      <c r="AAH27" s="286"/>
      <c r="AAI27" s="286"/>
      <c r="AAJ27" s="286"/>
      <c r="AAK27" s="286"/>
      <c r="AAL27" s="286"/>
      <c r="AAM27" s="286"/>
      <c r="AAN27" s="286"/>
      <c r="AAO27" s="286"/>
      <c r="AAP27" s="286"/>
      <c r="AAQ27" s="286"/>
      <c r="AAR27" s="286"/>
      <c r="AAS27" s="286"/>
      <c r="AAT27" s="286"/>
      <c r="AAU27" s="286"/>
      <c r="AAV27" s="286"/>
      <c r="AAW27" s="286"/>
      <c r="AAX27" s="286"/>
      <c r="AAY27" s="286"/>
      <c r="AAZ27" s="286"/>
      <c r="ABA27" s="286"/>
    </row>
    <row r="28" spans="1:729" s="289" customFormat="1" ht="15" customHeight="1" x14ac:dyDescent="0.25">
      <c r="A28" s="286"/>
      <c r="B28" s="286"/>
      <c r="C28" s="286"/>
      <c r="D28" s="286"/>
      <c r="E28" s="286"/>
      <c r="F28" s="286"/>
      <c r="G28" s="286"/>
      <c r="H28" s="286"/>
      <c r="I28" s="286"/>
      <c r="J28" s="286"/>
      <c r="K28" s="286"/>
      <c r="L28" s="286"/>
      <c r="M28" s="286"/>
      <c r="N28" s="286"/>
      <c r="O28" s="287"/>
      <c r="P28" s="290" t="s">
        <v>229</v>
      </c>
      <c r="Q28" s="290" t="s">
        <v>32</v>
      </c>
      <c r="R28" s="290"/>
      <c r="S28" s="290"/>
      <c r="T28" s="291">
        <v>0</v>
      </c>
      <c r="U28" s="291">
        <v>2.5604999999999999E-2</v>
      </c>
      <c r="V28" s="291">
        <v>3.8179999999999999E-2</v>
      </c>
      <c r="W28" s="291">
        <v>5.1823000000000001E-2</v>
      </c>
      <c r="X28" s="291">
        <v>6.6584000000000004E-2</v>
      </c>
      <c r="Y28" s="291">
        <v>8.2403999999999991E-2</v>
      </c>
      <c r="Z28" s="291">
        <v>9.9677000000000002E-2</v>
      </c>
      <c r="AA28" s="291">
        <v>0.11842900000000001</v>
      </c>
      <c r="AB28" s="291">
        <v>0.13880300000000001</v>
      </c>
      <c r="AC28" s="291">
        <v>0.16103000000000001</v>
      </c>
      <c r="AD28" s="291">
        <v>0.18523100000000001</v>
      </c>
      <c r="AE28" s="291">
        <v>0.211705</v>
      </c>
      <c r="AF28" s="291">
        <v>0.24055099999999999</v>
      </c>
      <c r="AG28" s="291">
        <v>0.27224100000000001</v>
      </c>
      <c r="AH28" s="291">
        <v>0.30693300000000001</v>
      </c>
      <c r="AI28" s="291">
        <v>0.34505799999999998</v>
      </c>
      <c r="AJ28" s="291">
        <v>0.38683200000000001</v>
      </c>
      <c r="AK28" s="291">
        <v>0.43283300000000002</v>
      </c>
      <c r="AL28" s="291">
        <v>0.48350700000000002</v>
      </c>
      <c r="AM28" s="291">
        <v>0.53945600000000005</v>
      </c>
      <c r="AN28" s="291">
        <v>0.60115300000000005</v>
      </c>
      <c r="AO28" s="291">
        <v>0.66930299999999998</v>
      </c>
      <c r="AP28" s="291">
        <v>0.74482899999999996</v>
      </c>
      <c r="AQ28" s="291">
        <v>0.828434</v>
      </c>
      <c r="AR28" s="291">
        <v>0.92110799999999993</v>
      </c>
      <c r="AS28" s="291">
        <v>1.023946</v>
      </c>
      <c r="AT28" s="291">
        <v>1.138334</v>
      </c>
      <c r="AU28" s="291">
        <v>1.265382</v>
      </c>
      <c r="AV28" s="291">
        <v>1.4069419999999999</v>
      </c>
      <c r="AW28" s="291">
        <v>1.56447</v>
      </c>
      <c r="AX28" s="291">
        <v>1.7401720000000001</v>
      </c>
      <c r="AY28" s="291">
        <v>1.9360660000000001</v>
      </c>
      <c r="AZ28" s="291">
        <v>2.154582</v>
      </c>
      <c r="BA28" s="291">
        <v>2.3984929999999998</v>
      </c>
      <c r="AAA28" s="286"/>
      <c r="AAB28" s="286"/>
      <c r="AAC28" s="286"/>
      <c r="AAD28" s="286"/>
      <c r="AAE28" s="286"/>
      <c r="AAF28" s="286"/>
      <c r="AAG28" s="286"/>
      <c r="AAH28" s="286"/>
      <c r="AAI28" s="286"/>
      <c r="AAJ28" s="286"/>
      <c r="AAK28" s="286"/>
      <c r="AAL28" s="286"/>
      <c r="AAM28" s="286"/>
      <c r="AAN28" s="286"/>
      <c r="AAO28" s="286"/>
      <c r="AAP28" s="286"/>
      <c r="AAQ28" s="286"/>
      <c r="AAR28" s="286"/>
      <c r="AAS28" s="286"/>
      <c r="AAT28" s="286"/>
      <c r="AAU28" s="286"/>
      <c r="AAV28" s="286"/>
      <c r="AAW28" s="286"/>
      <c r="AAX28" s="286"/>
      <c r="AAY28" s="286"/>
      <c r="AAZ28" s="286"/>
      <c r="ABA28" s="286"/>
    </row>
    <row r="29" spans="1:729" ht="15" customHeight="1" x14ac:dyDescent="0.2">
      <c r="P29" s="290" t="s">
        <v>118</v>
      </c>
      <c r="Q29" s="290" t="s">
        <v>32</v>
      </c>
      <c r="R29" s="290"/>
      <c r="S29" s="290"/>
      <c r="T29" s="291">
        <v>0</v>
      </c>
      <c r="U29" s="291">
        <v>-4.8717196407919801</v>
      </c>
      <c r="V29" s="291">
        <v>-2.7646809096526397</v>
      </c>
      <c r="W29" s="291">
        <v>-5.3254162084374457</v>
      </c>
      <c r="X29" s="291">
        <v>-5.4932484526126757</v>
      </c>
      <c r="Y29" s="291">
        <v>-6.4269496102936614</v>
      </c>
      <c r="Z29" s="291">
        <v>-6.84430282892896</v>
      </c>
      <c r="AA29" s="291">
        <v>-7.2376675940461723</v>
      </c>
      <c r="AB29" s="291">
        <v>-8.2054714910154019</v>
      </c>
      <c r="AC29" s="291">
        <v>-8.8284737502535506</v>
      </c>
      <c r="AD29" s="291">
        <v>-9.2985869504863672</v>
      </c>
      <c r="AE29" s="291">
        <v>-9.9085028814386646</v>
      </c>
      <c r="AF29" s="291">
        <v>-10.652399328026576</v>
      </c>
      <c r="AG29" s="291">
        <v>-11.082104525193557</v>
      </c>
      <c r="AH29" s="291">
        <v>-11.480503632832097</v>
      </c>
      <c r="AI29" s="291">
        <v>-12.027421021151667</v>
      </c>
      <c r="AJ29" s="291">
        <v>-12.762447619620076</v>
      </c>
      <c r="AK29" s="291">
        <v>-13.622536368489421</v>
      </c>
      <c r="AL29" s="291">
        <v>-14.62476890235709</v>
      </c>
      <c r="AM29" s="291">
        <v>-15.484323701027279</v>
      </c>
      <c r="AN29" s="291">
        <v>-16.190267018688701</v>
      </c>
      <c r="AO29" s="291">
        <v>-17.203901578676096</v>
      </c>
      <c r="AP29" s="291">
        <v>-17.93797749839004</v>
      </c>
      <c r="AQ29" s="291">
        <v>-19.001951980437383</v>
      </c>
      <c r="AR29" s="291">
        <v>-19.841316383737535</v>
      </c>
      <c r="AS29" s="291">
        <v>-20.739425195895166</v>
      </c>
      <c r="AT29" s="291">
        <v>-21.426163722321661</v>
      </c>
      <c r="AU29" s="291">
        <v>-22.302283996395772</v>
      </c>
      <c r="AV29" s="291">
        <v>-22.928128157782311</v>
      </c>
      <c r="AW29" s="291">
        <v>-23.818612104104147</v>
      </c>
      <c r="AX29" s="291">
        <v>-24.790212195779304</v>
      </c>
      <c r="AY29" s="291">
        <v>-25.575904493347508</v>
      </c>
      <c r="AZ29" s="291">
        <v>-26.683527659270908</v>
      </c>
      <c r="BA29" s="291">
        <v>-27.759831270469817</v>
      </c>
    </row>
    <row r="30" spans="1:729" ht="15" customHeight="1" x14ac:dyDescent="0.2">
      <c r="P30" s="290" t="s">
        <v>119</v>
      </c>
      <c r="Q30" s="290" t="s">
        <v>32</v>
      </c>
      <c r="R30" s="290"/>
      <c r="S30" s="290"/>
      <c r="T30" s="291">
        <v>0</v>
      </c>
      <c r="U30" s="291">
        <v>0.73803022399013685</v>
      </c>
      <c r="V30" s="291">
        <v>2.5889984944967139</v>
      </c>
      <c r="W30" s="291">
        <v>2.9578327605067969</v>
      </c>
      <c r="X30" s="291">
        <v>3.9694532254046848</v>
      </c>
      <c r="Y30" s="291">
        <v>4.2437057362031467</v>
      </c>
      <c r="Z30" s="291">
        <v>4.6599246209729159</v>
      </c>
      <c r="AA30" s="291">
        <v>4.8232094632167914</v>
      </c>
      <c r="AB30" s="291">
        <v>4.8592180667307616</v>
      </c>
      <c r="AC30" s="291">
        <v>4.9223688904305476</v>
      </c>
      <c r="AD30" s="291">
        <v>4.9009806192989771</v>
      </c>
      <c r="AE30" s="291">
        <v>4.8778892245889622</v>
      </c>
      <c r="AF30" s="291">
        <v>4.5849140898883434</v>
      </c>
      <c r="AG30" s="291">
        <v>4.3741444592253416</v>
      </c>
      <c r="AH30" s="291">
        <v>4.2109030656263329</v>
      </c>
      <c r="AI30" s="291">
        <v>3.9226643764762059</v>
      </c>
      <c r="AJ30" s="291">
        <v>3.6420312941448429</v>
      </c>
      <c r="AK30" s="291">
        <v>3.2936415685499227</v>
      </c>
      <c r="AL30" s="291">
        <v>2.9057223306677784</v>
      </c>
      <c r="AM30" s="291">
        <v>2.6046974945429255</v>
      </c>
      <c r="AN30" s="291">
        <v>2.4255398858447776</v>
      </c>
      <c r="AO30" s="291">
        <v>2.2431443157633737</v>
      </c>
      <c r="AP30" s="291">
        <v>2.12321446848118</v>
      </c>
      <c r="AQ30" s="291">
        <v>1.9458201794138361</v>
      </c>
      <c r="AR30" s="291">
        <v>1.8563900212275257</v>
      </c>
      <c r="AS30" s="291">
        <v>1.7198592514390967</v>
      </c>
      <c r="AT30" s="291">
        <v>1.6419201421057537</v>
      </c>
      <c r="AU30" s="291">
        <v>1.5612652821656994</v>
      </c>
      <c r="AV30" s="291">
        <v>1.504419946798528</v>
      </c>
      <c r="AW30" s="291">
        <v>1.4177388116293272</v>
      </c>
      <c r="AX30" s="291">
        <v>1.3291643221270988</v>
      </c>
      <c r="AY30" s="291">
        <v>1.287276146157545</v>
      </c>
      <c r="AZ30" s="291">
        <v>1.2057126789243</v>
      </c>
      <c r="BA30" s="291">
        <v>1.1283311102331268</v>
      </c>
    </row>
    <row r="31" spans="1:729" ht="15" customHeight="1" x14ac:dyDescent="0.2">
      <c r="P31" s="290" t="s">
        <v>120</v>
      </c>
      <c r="Q31" s="290" t="s">
        <v>32</v>
      </c>
      <c r="R31" s="290"/>
      <c r="S31" s="290"/>
      <c r="T31" s="291">
        <v>0</v>
      </c>
      <c r="U31" s="291">
        <v>-2.5769999999999982</v>
      </c>
      <c r="V31" s="291">
        <v>-5.117999999999995</v>
      </c>
      <c r="W31" s="291">
        <v>-7.5120000000000005</v>
      </c>
      <c r="X31" s="291">
        <v>-9.4739999999999895</v>
      </c>
      <c r="Y31" s="291">
        <v>-10.942999999999984</v>
      </c>
      <c r="Z31" s="291">
        <v>-12.413000000000068</v>
      </c>
      <c r="AA31" s="291">
        <v>-13.964999999999975</v>
      </c>
      <c r="AB31" s="291">
        <v>-16.260000000000048</v>
      </c>
      <c r="AC31" s="291">
        <v>-18.312000000000012</v>
      </c>
      <c r="AD31" s="291">
        <v>-20.494999999999948</v>
      </c>
      <c r="AE31" s="291">
        <v>-22.824999999999989</v>
      </c>
      <c r="AF31" s="291">
        <v>-27.813000000000045</v>
      </c>
      <c r="AG31" s="291">
        <v>-29.995000000000005</v>
      </c>
      <c r="AH31" s="291">
        <v>-32.040999999999997</v>
      </c>
      <c r="AI31" s="291">
        <v>-33.94399999999996</v>
      </c>
      <c r="AJ31" s="291">
        <v>-35.812999999999988</v>
      </c>
      <c r="AK31" s="291">
        <v>-37.752999999999986</v>
      </c>
      <c r="AL31" s="291">
        <v>-39.428999999999974</v>
      </c>
      <c r="AM31" s="291">
        <v>-42.132999999999981</v>
      </c>
      <c r="AN31" s="291">
        <v>-44.712999999999965</v>
      </c>
      <c r="AO31" s="291">
        <v>-47.393000000000029</v>
      </c>
      <c r="AP31" s="291">
        <v>-49.710999999999956</v>
      </c>
      <c r="AQ31" s="291">
        <v>-52.061999999999955</v>
      </c>
      <c r="AR31" s="291">
        <v>-54.156000000000006</v>
      </c>
      <c r="AS31" s="291">
        <v>-56.185999999999979</v>
      </c>
      <c r="AT31" s="291">
        <v>-58.091000000000065</v>
      </c>
      <c r="AU31" s="291">
        <v>-62.889999999999986</v>
      </c>
      <c r="AV31" s="291">
        <v>-64.839999999999975</v>
      </c>
      <c r="AW31" s="291">
        <v>-67.178999999999917</v>
      </c>
      <c r="AX31" s="291">
        <v>-69.19599999999997</v>
      </c>
      <c r="AY31" s="291">
        <v>-71.708000000000027</v>
      </c>
      <c r="AZ31" s="291">
        <v>-74.196999999999946</v>
      </c>
      <c r="BA31" s="291">
        <v>-76.616999999999962</v>
      </c>
    </row>
    <row r="32" spans="1:729" ht="15" customHeight="1" x14ac:dyDescent="0.2">
      <c r="P32" s="290" t="s">
        <v>121</v>
      </c>
      <c r="Q32" s="290" t="s">
        <v>32</v>
      </c>
      <c r="R32" s="290"/>
      <c r="S32" s="290"/>
      <c r="T32" s="291">
        <v>0</v>
      </c>
      <c r="U32" s="291">
        <v>-24.819342100048516</v>
      </c>
      <c r="V32" s="291">
        <v>-30.138492551803409</v>
      </c>
      <c r="W32" s="291">
        <v>-59.082152849466098</v>
      </c>
      <c r="X32" s="291">
        <v>-110.6717008662732</v>
      </c>
      <c r="Y32" s="291">
        <v>-107.26732941401744</v>
      </c>
      <c r="Z32" s="291">
        <v>-105.17628767475296</v>
      </c>
      <c r="AA32" s="291">
        <v>-78.504962464870971</v>
      </c>
      <c r="AB32" s="291">
        <v>-101.55014237297451</v>
      </c>
      <c r="AC32" s="291">
        <v>-110.01050363014396</v>
      </c>
      <c r="AD32" s="291">
        <v>-106.25048121509496</v>
      </c>
      <c r="AE32" s="291">
        <v>-104.47674119236896</v>
      </c>
      <c r="AF32" s="291">
        <v>-112.63044565342695</v>
      </c>
      <c r="AG32" s="291">
        <v>-74.595184814480973</v>
      </c>
      <c r="AH32" s="291">
        <v>-74.147062176676968</v>
      </c>
      <c r="AI32" s="291">
        <v>-88.481045925023523</v>
      </c>
      <c r="AJ32" s="291">
        <v>-121.17823170619198</v>
      </c>
      <c r="AK32" s="291">
        <v>-122.91145209831572</v>
      </c>
      <c r="AL32" s="291">
        <v>-145.64139216145298</v>
      </c>
      <c r="AM32" s="291">
        <v>-154.76250451774496</v>
      </c>
      <c r="AN32" s="291">
        <v>-166.94690132335995</v>
      </c>
      <c r="AO32" s="291">
        <v>-161.63964843962097</v>
      </c>
      <c r="AP32" s="291">
        <v>-166.05989625123595</v>
      </c>
      <c r="AQ32" s="291">
        <v>-175.25725311517397</v>
      </c>
      <c r="AR32" s="291">
        <v>-168.82620385678896</v>
      </c>
      <c r="AS32" s="291">
        <v>-168.92011792172696</v>
      </c>
      <c r="AT32" s="291">
        <v>-164.19300929558426</v>
      </c>
      <c r="AU32" s="291">
        <v>-165.14272038992593</v>
      </c>
      <c r="AV32" s="291">
        <v>-163.90573216986394</v>
      </c>
      <c r="AW32" s="291">
        <v>-162.43474362282171</v>
      </c>
      <c r="AX32" s="291">
        <v>-166.37220565741421</v>
      </c>
      <c r="AY32" s="291">
        <v>-164.23997031605495</v>
      </c>
      <c r="AZ32" s="291">
        <v>-164.46864335392399</v>
      </c>
      <c r="BA32" s="291">
        <v>-162.91515478321662</v>
      </c>
    </row>
    <row r="33" spans="16:53" ht="15" customHeight="1" x14ac:dyDescent="0.2">
      <c r="P33" s="290" t="s">
        <v>122</v>
      </c>
      <c r="Q33" s="290" t="s">
        <v>32</v>
      </c>
      <c r="R33" s="290"/>
      <c r="S33" s="290"/>
      <c r="T33" s="291">
        <v>0</v>
      </c>
      <c r="U33" s="291">
        <v>6.1907467980365241E-2</v>
      </c>
      <c r="V33" s="291">
        <v>0.12627216007888864</v>
      </c>
      <c r="W33" s="291">
        <v>0.19400119110290709</v>
      </c>
      <c r="X33" s="291">
        <v>0.26468448762299834</v>
      </c>
      <c r="Y33" s="291">
        <v>0.33833560270130414</v>
      </c>
      <c r="Z33" s="291">
        <v>0.41641908306353986</v>
      </c>
      <c r="AA33" s="291">
        <v>0.49795301299179456</v>
      </c>
      <c r="AB33" s="291">
        <v>0.58514138054528764</v>
      </c>
      <c r="AC33" s="291">
        <v>0.67677000170759172</v>
      </c>
      <c r="AD33" s="291">
        <v>0.77322597953606731</v>
      </c>
      <c r="AE33" s="291">
        <v>0.87540934343062193</v>
      </c>
      <c r="AF33" s="291">
        <v>0.988010236680951</v>
      </c>
      <c r="AG33" s="291">
        <v>1.108725563038951</v>
      </c>
      <c r="AH33" s="291">
        <v>1.2395395628103172</v>
      </c>
      <c r="AI33" s="291">
        <v>1.3810404439749357</v>
      </c>
      <c r="AJ33" s="291">
        <v>1.5390296724573911</v>
      </c>
      <c r="AK33" s="291">
        <v>1.7126958216504313</v>
      </c>
      <c r="AL33" s="291">
        <v>1.9000609112349691</v>
      </c>
      <c r="AM33" s="291">
        <v>2.0988649748852333</v>
      </c>
      <c r="AN33" s="291">
        <v>2.3061284643787694</v>
      </c>
      <c r="AO33" s="291">
        <v>2.5309760045201584</v>
      </c>
      <c r="AP33" s="291">
        <v>2.7542530617000005</v>
      </c>
      <c r="AQ33" s="291">
        <v>2.9682559898245171</v>
      </c>
      <c r="AR33" s="291">
        <v>3.1687808410254545</v>
      </c>
      <c r="AS33" s="291">
        <v>3.3398450269209983</v>
      </c>
      <c r="AT33" s="291">
        <v>3.4844030300973023</v>
      </c>
      <c r="AU33" s="291">
        <v>3.6574273916021087</v>
      </c>
      <c r="AV33" s="291">
        <v>3.8021002133485973</v>
      </c>
      <c r="AW33" s="291">
        <v>3.9174180845918145</v>
      </c>
      <c r="AX33" s="291">
        <v>3.9941021375789276</v>
      </c>
      <c r="AY33" s="291">
        <v>4.062603772501939</v>
      </c>
      <c r="AZ33" s="291">
        <v>4.1080971154503345</v>
      </c>
      <c r="BA33" s="291">
        <v>4.1531899003113297</v>
      </c>
    </row>
    <row r="34" spans="16:53" ht="15" customHeight="1" x14ac:dyDescent="0.2">
      <c r="P34" s="288" t="s">
        <v>111</v>
      </c>
      <c r="Q34" s="290" t="s">
        <v>32</v>
      </c>
      <c r="R34" s="290"/>
      <c r="S34" s="290"/>
      <c r="T34" s="291">
        <v>0</v>
      </c>
      <c r="U34" s="291">
        <v>-31.637124048870191</v>
      </c>
      <c r="V34" s="291">
        <v>-32.93290280688052</v>
      </c>
      <c r="W34" s="291">
        <v>-66.43373510629408</v>
      </c>
      <c r="X34" s="291">
        <v>-118.01381160585834</v>
      </c>
      <c r="Y34" s="291">
        <v>-116.29023768540674</v>
      </c>
      <c r="Z34" s="291">
        <v>-115.2522467996456</v>
      </c>
      <c r="AA34" s="291">
        <v>-90.232467582708637</v>
      </c>
      <c r="AB34" s="291">
        <v>-116.21325441671399</v>
      </c>
      <c r="AC34" s="291">
        <v>-126.4698384882596</v>
      </c>
      <c r="AD34" s="291">
        <v>-124.28886156674662</v>
      </c>
      <c r="AE34" s="291">
        <v>-124.10194550578819</v>
      </c>
      <c r="AF34" s="291">
        <v>-136.6809206548844</v>
      </c>
      <c r="AG34" s="291">
        <v>-99.440419317410374</v>
      </c>
      <c r="AH34" s="291">
        <v>-99.132123181072529</v>
      </c>
      <c r="AI34" s="291">
        <v>-113.57576212572417</v>
      </c>
      <c r="AJ34" s="291">
        <v>-146.22161835920986</v>
      </c>
      <c r="AK34" s="291">
        <v>-147.81065107660493</v>
      </c>
      <c r="AL34" s="291">
        <v>-169.9803778219075</v>
      </c>
      <c r="AM34" s="291">
        <v>-178.79026574934426</v>
      </c>
      <c r="AN34" s="291">
        <v>-189.75949999182524</v>
      </c>
      <c r="AO34" s="291">
        <v>-183.2024296980137</v>
      </c>
      <c r="AP34" s="291">
        <v>-185.49740621944511</v>
      </c>
      <c r="AQ34" s="291">
        <v>-192.82412892637296</v>
      </c>
      <c r="AR34" s="291">
        <v>-183.78234937827358</v>
      </c>
      <c r="AS34" s="291">
        <v>-181.35983883926235</v>
      </c>
      <c r="AT34" s="291">
        <v>-173.91184984570305</v>
      </c>
      <c r="AU34" s="291">
        <v>-175.42831171255409</v>
      </c>
      <c r="AV34" s="291">
        <v>-171.95134016749944</v>
      </c>
      <c r="AW34" s="291">
        <v>-169.28019883070476</v>
      </c>
      <c r="AX34" s="291">
        <v>-172.06715139348773</v>
      </c>
      <c r="AY34" s="291">
        <v>-169.14199489074315</v>
      </c>
      <c r="AZ34" s="291">
        <v>-169.0833612188203</v>
      </c>
      <c r="BA34" s="291">
        <v>-167.2644650431422</v>
      </c>
    </row>
    <row r="36" spans="16:53" ht="15" customHeight="1" x14ac:dyDescent="0.2">
      <c r="P36" s="283" t="s">
        <v>624</v>
      </c>
    </row>
    <row r="37" spans="16:53" ht="15" customHeight="1" x14ac:dyDescent="0.2">
      <c r="P37" s="618" t="s">
        <v>717</v>
      </c>
    </row>
    <row r="38" spans="16:53" ht="15" customHeight="1" x14ac:dyDescent="0.2">
      <c r="P38" s="618" t="s">
        <v>718</v>
      </c>
    </row>
    <row r="45" spans="16:53" ht="15" customHeight="1" x14ac:dyDescent="0.2">
      <c r="AE45" s="298">
        <v>0</v>
      </c>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F19"/>
  <sheetViews>
    <sheetView showGridLines="0" zoomScale="85" zoomScaleNormal="85" workbookViewId="0"/>
  </sheetViews>
  <sheetFormatPr defaultColWidth="9" defaultRowHeight="15" customHeight="1" x14ac:dyDescent="0.2"/>
  <cols>
    <col min="1" max="11" width="10.25" style="7" customWidth="1"/>
    <col min="12" max="12" width="24.125" style="7" customWidth="1"/>
    <col min="13" max="21" width="9" style="7"/>
    <col min="22" max="22" width="10.25" style="7" bestFit="1" customWidth="1"/>
    <col min="23" max="16384" width="9" style="7"/>
  </cols>
  <sheetData>
    <row r="1" spans="1:58" s="147" customFormat="1" ht="25.5" customHeight="1" x14ac:dyDescent="0.25">
      <c r="A1" s="126" t="s">
        <v>492</v>
      </c>
      <c r="C1" s="163"/>
      <c r="D1" s="163"/>
      <c r="E1" s="163"/>
      <c r="F1" s="163"/>
      <c r="G1" s="163"/>
      <c r="H1" s="163"/>
      <c r="I1" s="163"/>
    </row>
    <row r="3" spans="1:58" s="4" customFormat="1" ht="15" customHeight="1" x14ac:dyDescent="0.2">
      <c r="A3" s="7"/>
      <c r="B3" s="7"/>
      <c r="C3" s="7"/>
      <c r="D3" s="7"/>
      <c r="E3" s="7"/>
      <c r="F3" s="7"/>
      <c r="G3" s="7"/>
      <c r="H3" s="7"/>
      <c r="I3" s="7"/>
      <c r="J3" s="7"/>
    </row>
    <row r="4" spans="1:58" s="4" customFormat="1" ht="15" customHeight="1" x14ac:dyDescent="0.2">
      <c r="A4" s="7"/>
      <c r="B4" s="7"/>
      <c r="C4" s="7"/>
      <c r="D4" s="7"/>
      <c r="E4" s="7"/>
      <c r="F4" s="7"/>
      <c r="G4" s="7"/>
      <c r="H4" s="7"/>
      <c r="I4" s="7"/>
      <c r="J4" s="7"/>
    </row>
    <row r="5" spans="1:58" s="4" customFormat="1" ht="15" customHeight="1" x14ac:dyDescent="0.2">
      <c r="A5" s="7"/>
      <c r="B5" s="7"/>
      <c r="C5" s="7"/>
      <c r="D5" s="7"/>
      <c r="E5" s="7"/>
      <c r="F5" s="7"/>
      <c r="G5" s="7"/>
      <c r="H5" s="7"/>
      <c r="I5" s="7"/>
      <c r="J5" s="7"/>
    </row>
    <row r="6" spans="1:58" s="4" customFormat="1" ht="15" customHeight="1" x14ac:dyDescent="0.25">
      <c r="A6" s="149"/>
      <c r="B6" s="7"/>
      <c r="C6" s="7"/>
      <c r="D6" s="7"/>
      <c r="E6" s="7"/>
      <c r="F6" s="7"/>
      <c r="G6" s="7"/>
      <c r="H6" s="7"/>
      <c r="I6" s="7"/>
      <c r="J6" s="7"/>
      <c r="L6" s="147" t="s">
        <v>144</v>
      </c>
      <c r="M6" s="242" t="s">
        <v>0</v>
      </c>
      <c r="N6" s="242" t="s">
        <v>1</v>
      </c>
      <c r="O6" s="242" t="s">
        <v>2</v>
      </c>
      <c r="P6" s="242" t="s">
        <v>3</v>
      </c>
      <c r="Q6" s="242" t="s">
        <v>4</v>
      </c>
      <c r="R6" s="242" t="s">
        <v>5</v>
      </c>
      <c r="S6" s="242" t="s">
        <v>6</v>
      </c>
      <c r="T6" s="242" t="s">
        <v>7</v>
      </c>
      <c r="U6" s="242" t="s">
        <v>8</v>
      </c>
      <c r="V6" s="242" t="s">
        <v>9</v>
      </c>
      <c r="W6" s="242" t="s">
        <v>10</v>
      </c>
      <c r="X6" s="242" t="s">
        <v>11</v>
      </c>
      <c r="Y6" s="242" t="s">
        <v>12</v>
      </c>
      <c r="Z6" s="242" t="s">
        <v>13</v>
      </c>
      <c r="AA6" s="242" t="s">
        <v>14</v>
      </c>
      <c r="AB6" s="242" t="s">
        <v>15</v>
      </c>
      <c r="AC6" s="242" t="s">
        <v>16</v>
      </c>
      <c r="AD6" s="242" t="s">
        <v>17</v>
      </c>
      <c r="AE6" s="242" t="s">
        <v>18</v>
      </c>
      <c r="AF6" s="242" t="s">
        <v>19</v>
      </c>
      <c r="AG6" s="242" t="s">
        <v>20</v>
      </c>
      <c r="AH6" s="242" t="s">
        <v>21</v>
      </c>
      <c r="AI6" s="242" t="s">
        <v>22</v>
      </c>
      <c r="AJ6" s="242" t="s">
        <v>23</v>
      </c>
      <c r="AK6" s="242" t="s">
        <v>24</v>
      </c>
      <c r="AL6" s="242" t="s">
        <v>25</v>
      </c>
      <c r="AM6" s="242" t="s">
        <v>26</v>
      </c>
      <c r="AN6" s="242" t="s">
        <v>27</v>
      </c>
      <c r="AO6" s="242" t="s">
        <v>28</v>
      </c>
      <c r="AP6" s="242" t="s">
        <v>29</v>
      </c>
      <c r="AQ6" s="242" t="s">
        <v>30</v>
      </c>
      <c r="AR6" s="242" t="s">
        <v>35</v>
      </c>
      <c r="AS6" s="242" t="s">
        <v>36</v>
      </c>
      <c r="AT6" s="242" t="s">
        <v>37</v>
      </c>
      <c r="AU6" s="242" t="s">
        <v>38</v>
      </c>
      <c r="AV6" s="242" t="s">
        <v>39</v>
      </c>
      <c r="AW6" s="242" t="s">
        <v>73</v>
      </c>
      <c r="AX6" s="242" t="s">
        <v>74</v>
      </c>
      <c r="AY6" s="242" t="s">
        <v>75</v>
      </c>
      <c r="AZ6" s="242" t="s">
        <v>76</v>
      </c>
      <c r="BA6" s="242" t="s">
        <v>77</v>
      </c>
      <c r="BB6" s="242" t="s">
        <v>78</v>
      </c>
      <c r="BC6" s="242" t="s">
        <v>79</v>
      </c>
      <c r="BD6" s="242" t="s">
        <v>80</v>
      </c>
      <c r="BE6" s="242" t="s">
        <v>81</v>
      </c>
      <c r="BF6" s="242" t="s">
        <v>82</v>
      </c>
    </row>
    <row r="7" spans="1:58" s="4" customFormat="1" ht="15" customHeight="1" x14ac:dyDescent="0.2">
      <c r="A7" s="7"/>
      <c r="B7" s="7"/>
      <c r="C7" s="7"/>
      <c r="D7" s="7"/>
      <c r="E7" s="7"/>
      <c r="F7" s="7"/>
      <c r="G7" s="7"/>
      <c r="H7" s="7"/>
      <c r="I7" s="7"/>
      <c r="J7" s="7"/>
      <c r="L7" s="148"/>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row>
    <row r="8" spans="1:58" s="4" customFormat="1" ht="15" customHeight="1" x14ac:dyDescent="0.2">
      <c r="A8" s="7"/>
      <c r="B8" s="7"/>
      <c r="C8" s="7"/>
      <c r="D8" s="7"/>
      <c r="E8" s="7"/>
      <c r="F8" s="7"/>
      <c r="G8" s="7"/>
      <c r="H8" s="7"/>
      <c r="I8" s="7"/>
      <c r="J8" s="7"/>
      <c r="L8" s="519" t="s">
        <v>72</v>
      </c>
      <c r="M8" s="4" t="s">
        <v>113</v>
      </c>
      <c r="R8" s="6"/>
      <c r="S8" s="6"/>
      <c r="T8" s="6"/>
      <c r="U8" s="6"/>
      <c r="V8" s="6"/>
      <c r="W8" s="6"/>
      <c r="X8" s="6"/>
      <c r="Y8" s="6"/>
      <c r="Z8" s="6"/>
      <c r="AA8" s="6"/>
      <c r="AB8" s="6"/>
      <c r="AC8" s="6"/>
      <c r="AD8" s="6"/>
      <c r="AE8" s="6"/>
      <c r="AF8" s="6"/>
      <c r="AG8" s="6"/>
      <c r="AH8" s="6"/>
      <c r="AI8" s="6"/>
    </row>
    <row r="9" spans="1:58" s="4" customFormat="1" ht="15" customHeight="1" x14ac:dyDescent="0.2">
      <c r="A9" s="7"/>
      <c r="B9" s="7"/>
      <c r="C9" s="7"/>
      <c r="D9" s="7"/>
      <c r="E9" s="7"/>
      <c r="F9" s="7"/>
      <c r="G9" s="7"/>
      <c r="H9" s="7"/>
      <c r="I9" s="7"/>
      <c r="J9" s="7"/>
      <c r="L9" s="12" t="s">
        <v>145</v>
      </c>
      <c r="M9" s="520">
        <v>38353</v>
      </c>
      <c r="N9" s="520">
        <v>38718</v>
      </c>
      <c r="O9" s="520">
        <v>39083</v>
      </c>
      <c r="P9" s="520">
        <v>39448</v>
      </c>
      <c r="Q9" s="520">
        <v>39814</v>
      </c>
      <c r="R9" s="520">
        <v>40179</v>
      </c>
      <c r="S9" s="520">
        <v>40544</v>
      </c>
      <c r="T9" s="520">
        <v>40909</v>
      </c>
      <c r="U9" s="520">
        <v>41275</v>
      </c>
      <c r="V9" s="520">
        <v>41640</v>
      </c>
      <c r="W9" s="520">
        <v>42005</v>
      </c>
      <c r="X9" s="520">
        <v>42370</v>
      </c>
      <c r="Y9" s="520">
        <v>42736</v>
      </c>
      <c r="Z9" s="520">
        <v>43101</v>
      </c>
      <c r="AA9" s="520">
        <v>43466</v>
      </c>
      <c r="AB9" s="520">
        <v>43831</v>
      </c>
      <c r="AC9" s="520">
        <v>44197</v>
      </c>
      <c r="AD9" s="520">
        <v>44562</v>
      </c>
      <c r="AE9" s="520">
        <v>44927</v>
      </c>
      <c r="AF9" s="520">
        <v>45292</v>
      </c>
      <c r="AG9" s="520">
        <v>45658</v>
      </c>
      <c r="AH9" s="520">
        <v>46023</v>
      </c>
      <c r="AI9" s="520">
        <v>46388</v>
      </c>
      <c r="AJ9" s="520">
        <v>46753</v>
      </c>
      <c r="AK9" s="520">
        <v>47119</v>
      </c>
      <c r="AL9" s="520">
        <v>47484</v>
      </c>
      <c r="AM9" s="520">
        <v>47849</v>
      </c>
      <c r="AN9" s="520">
        <v>48214</v>
      </c>
      <c r="AO9" s="520">
        <v>48580</v>
      </c>
      <c r="AP9" s="520">
        <v>48945</v>
      </c>
      <c r="AQ9" s="520">
        <v>49310</v>
      </c>
      <c r="AR9" s="520">
        <v>49675</v>
      </c>
      <c r="AS9" s="520">
        <v>50041</v>
      </c>
      <c r="AT9" s="520">
        <v>50406</v>
      </c>
      <c r="AU9" s="520">
        <v>50771</v>
      </c>
      <c r="AV9" s="520">
        <v>51136</v>
      </c>
      <c r="AW9" s="520">
        <v>51502</v>
      </c>
      <c r="AX9" s="520">
        <v>51867</v>
      </c>
      <c r="AY9" s="520">
        <v>52232</v>
      </c>
      <c r="AZ9" s="520">
        <v>52597</v>
      </c>
      <c r="BA9" s="520">
        <v>52963</v>
      </c>
      <c r="BB9" s="520">
        <v>53328</v>
      </c>
      <c r="BC9" s="520">
        <v>53693</v>
      </c>
      <c r="BD9" s="520">
        <v>54058</v>
      </c>
      <c r="BE9" s="520">
        <v>54424</v>
      </c>
      <c r="BF9" s="520">
        <v>54789</v>
      </c>
    </row>
    <row r="10" spans="1:58" ht="15" customHeight="1" x14ac:dyDescent="0.2">
      <c r="L10" s="12" t="s">
        <v>33</v>
      </c>
      <c r="M10" s="521">
        <v>64.3</v>
      </c>
      <c r="N10" s="521">
        <v>63.9</v>
      </c>
      <c r="O10" s="521">
        <v>63.9</v>
      </c>
      <c r="P10" s="521">
        <v>61.7</v>
      </c>
      <c r="Q10" s="521">
        <v>61.6</v>
      </c>
      <c r="R10" s="521">
        <v>61.7</v>
      </c>
      <c r="S10" s="521">
        <v>60.3</v>
      </c>
      <c r="T10" s="521">
        <v>60</v>
      </c>
      <c r="U10" s="521">
        <v>59.9</v>
      </c>
      <c r="V10" s="521">
        <v>60.5</v>
      </c>
      <c r="W10" s="521">
        <v>59.8</v>
      </c>
      <c r="X10" s="521">
        <v>59.1</v>
      </c>
      <c r="Y10" s="521">
        <v>59.4</v>
      </c>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row>
    <row r="11" spans="1:58" ht="15" customHeight="1" x14ac:dyDescent="0.2">
      <c r="L11" s="12" t="s">
        <v>217</v>
      </c>
      <c r="M11" s="522"/>
      <c r="N11" s="522"/>
      <c r="O11" s="522"/>
      <c r="P11" s="522"/>
      <c r="Q11" s="522"/>
      <c r="R11" s="522"/>
      <c r="S11" s="522"/>
      <c r="T11" s="522"/>
      <c r="U11" s="522"/>
      <c r="V11" s="522"/>
      <c r="W11" s="522"/>
      <c r="X11" s="522"/>
      <c r="Y11" s="522">
        <v>59.4</v>
      </c>
      <c r="Z11" s="522">
        <v>59.1</v>
      </c>
      <c r="AA11" s="522">
        <v>58.9</v>
      </c>
      <c r="AB11" s="522">
        <v>59.1</v>
      </c>
      <c r="AC11" s="522">
        <v>59</v>
      </c>
      <c r="AD11" s="522">
        <v>59.2</v>
      </c>
      <c r="AE11" s="522">
        <v>59.1</v>
      </c>
      <c r="AF11" s="522">
        <v>58.9</v>
      </c>
      <c r="AG11" s="522">
        <v>58.8</v>
      </c>
      <c r="AH11" s="522">
        <v>59.1</v>
      </c>
      <c r="AI11" s="522">
        <v>59.4</v>
      </c>
      <c r="AJ11" s="522">
        <v>60</v>
      </c>
      <c r="AK11" s="522">
        <v>60.8</v>
      </c>
      <c r="AL11" s="522">
        <v>62</v>
      </c>
      <c r="AM11" s="522">
        <v>63.7</v>
      </c>
      <c r="AN11" s="522">
        <v>65.5</v>
      </c>
      <c r="AO11" s="522">
        <v>67.599999999999994</v>
      </c>
      <c r="AP11" s="522">
        <v>69.7</v>
      </c>
      <c r="AQ11" s="522">
        <v>71.5</v>
      </c>
      <c r="AR11" s="522">
        <v>73</v>
      </c>
      <c r="AS11" s="522">
        <v>74.3</v>
      </c>
      <c r="AT11" s="522">
        <v>75.5</v>
      </c>
      <c r="AU11" s="522">
        <v>76.8</v>
      </c>
      <c r="AV11" s="522">
        <v>77.2</v>
      </c>
      <c r="AW11" s="522">
        <v>77.7</v>
      </c>
      <c r="AX11" s="522">
        <v>78.099999999999994</v>
      </c>
      <c r="AY11" s="522">
        <v>78.5</v>
      </c>
      <c r="AZ11" s="522">
        <v>79.099999999999994</v>
      </c>
      <c r="BA11" s="522">
        <v>79.7</v>
      </c>
      <c r="BB11" s="522">
        <v>80.2</v>
      </c>
      <c r="BC11" s="522">
        <v>80.900000000000006</v>
      </c>
      <c r="BD11" s="522">
        <v>81.5</v>
      </c>
      <c r="BE11" s="522">
        <v>82.1</v>
      </c>
      <c r="BF11" s="522">
        <v>82.7</v>
      </c>
    </row>
    <row r="12" spans="1:58" ht="15" customHeight="1" x14ac:dyDescent="0.2">
      <c r="L12" s="12" t="s">
        <v>71</v>
      </c>
      <c r="M12" s="522"/>
      <c r="N12" s="522"/>
      <c r="O12" s="522"/>
      <c r="P12" s="522"/>
      <c r="Q12" s="522"/>
      <c r="R12" s="522"/>
      <c r="S12" s="522"/>
      <c r="T12" s="522"/>
      <c r="U12" s="522"/>
      <c r="V12" s="522"/>
      <c r="W12" s="522"/>
      <c r="X12" s="522"/>
      <c r="Y12" s="522">
        <v>59.4</v>
      </c>
      <c r="Z12" s="522">
        <v>58.9</v>
      </c>
      <c r="AA12" s="522">
        <v>58.6</v>
      </c>
      <c r="AB12" s="522">
        <v>58.7</v>
      </c>
      <c r="AC12" s="522">
        <v>58.6</v>
      </c>
      <c r="AD12" s="522">
        <v>58.7</v>
      </c>
      <c r="AE12" s="522">
        <v>58.8</v>
      </c>
      <c r="AF12" s="522">
        <v>58.9</v>
      </c>
      <c r="AG12" s="522">
        <v>59</v>
      </c>
      <c r="AH12" s="522">
        <v>59.6</v>
      </c>
      <c r="AI12" s="522">
        <v>60.2</v>
      </c>
      <c r="AJ12" s="522">
        <v>61.2</v>
      </c>
      <c r="AK12" s="522">
        <v>62.4</v>
      </c>
      <c r="AL12" s="522">
        <v>63.8</v>
      </c>
      <c r="AM12" s="522">
        <v>65.599999999999994</v>
      </c>
      <c r="AN12" s="522">
        <v>67.2</v>
      </c>
      <c r="AO12" s="522">
        <v>68.5</v>
      </c>
      <c r="AP12" s="522">
        <v>70</v>
      </c>
      <c r="AQ12" s="522">
        <v>71</v>
      </c>
      <c r="AR12" s="522">
        <v>72.400000000000006</v>
      </c>
      <c r="AS12" s="522">
        <v>73.7</v>
      </c>
      <c r="AT12" s="522">
        <v>74.8</v>
      </c>
      <c r="AU12" s="522">
        <v>75.8</v>
      </c>
      <c r="AV12" s="522">
        <v>75.900000000000006</v>
      </c>
      <c r="AW12" s="522">
        <v>75.900000000000006</v>
      </c>
      <c r="AX12" s="522">
        <v>76.099999999999994</v>
      </c>
      <c r="AY12" s="522">
        <v>76.400000000000006</v>
      </c>
      <c r="AZ12" s="522">
        <v>76.7</v>
      </c>
      <c r="BA12" s="522">
        <v>77</v>
      </c>
      <c r="BB12" s="522">
        <v>77.3</v>
      </c>
      <c r="BC12" s="522">
        <v>77.599999999999994</v>
      </c>
      <c r="BD12" s="522">
        <v>77.900000000000006</v>
      </c>
      <c r="BE12" s="522">
        <v>78.2</v>
      </c>
      <c r="BF12" s="522">
        <v>78.5</v>
      </c>
    </row>
    <row r="13" spans="1:58" ht="15" customHeight="1" x14ac:dyDescent="0.2">
      <c r="L13" s="12" t="s">
        <v>215</v>
      </c>
      <c r="M13" s="522"/>
      <c r="N13" s="522"/>
      <c r="O13" s="522"/>
      <c r="P13" s="522"/>
      <c r="Q13" s="522"/>
      <c r="R13" s="522"/>
      <c r="S13" s="522"/>
      <c r="T13" s="522"/>
      <c r="U13" s="522"/>
      <c r="V13" s="522"/>
      <c r="W13" s="522"/>
      <c r="X13" s="522"/>
      <c r="Y13" s="522">
        <v>59.4</v>
      </c>
      <c r="Z13" s="522">
        <v>58.8</v>
      </c>
      <c r="AA13" s="522">
        <v>59.4</v>
      </c>
      <c r="AB13" s="522">
        <v>59.5</v>
      </c>
      <c r="AC13" s="522">
        <v>59.8</v>
      </c>
      <c r="AD13" s="522">
        <v>60.1</v>
      </c>
      <c r="AE13" s="522">
        <v>60.3</v>
      </c>
      <c r="AF13" s="522">
        <v>60.4</v>
      </c>
      <c r="AG13" s="522">
        <v>60.5</v>
      </c>
      <c r="AH13" s="522">
        <v>60.7</v>
      </c>
      <c r="AI13" s="522">
        <v>60.8</v>
      </c>
      <c r="AJ13" s="522">
        <v>61.2</v>
      </c>
      <c r="AK13" s="522">
        <v>61.6</v>
      </c>
      <c r="AL13" s="522">
        <v>62.3</v>
      </c>
      <c r="AM13" s="522">
        <v>63.1</v>
      </c>
      <c r="AN13" s="522">
        <v>64.099999999999994</v>
      </c>
      <c r="AO13" s="522">
        <v>65.099999999999994</v>
      </c>
      <c r="AP13" s="522">
        <v>66.400000000000006</v>
      </c>
      <c r="AQ13" s="522">
        <v>67.599999999999994</v>
      </c>
      <c r="AR13" s="522">
        <v>69.099999999999994</v>
      </c>
      <c r="AS13" s="522">
        <v>70.400000000000006</v>
      </c>
      <c r="AT13" s="522">
        <v>71.8</v>
      </c>
      <c r="AU13" s="522">
        <v>73.5</v>
      </c>
      <c r="AV13" s="522">
        <v>75.3</v>
      </c>
      <c r="AW13" s="522">
        <v>77.099999999999994</v>
      </c>
      <c r="AX13" s="522">
        <v>78.900000000000006</v>
      </c>
      <c r="AY13" s="522">
        <v>80.599999999999994</v>
      </c>
      <c r="AZ13" s="522">
        <v>82</v>
      </c>
      <c r="BA13" s="522">
        <v>83.3</v>
      </c>
      <c r="BB13" s="522">
        <v>84.4</v>
      </c>
      <c r="BC13" s="522">
        <v>85.2</v>
      </c>
      <c r="BD13" s="522">
        <v>85.9</v>
      </c>
      <c r="BE13" s="522">
        <v>86.3</v>
      </c>
      <c r="BF13" s="522">
        <v>86.5</v>
      </c>
    </row>
    <row r="14" spans="1:58" ht="15" customHeight="1" x14ac:dyDescent="0.2">
      <c r="L14" s="12" t="s">
        <v>216</v>
      </c>
      <c r="M14" s="522"/>
      <c r="N14" s="522"/>
      <c r="O14" s="522"/>
      <c r="P14" s="522"/>
      <c r="Q14" s="522"/>
      <c r="R14" s="522"/>
      <c r="S14" s="522"/>
      <c r="T14" s="522"/>
      <c r="U14" s="522"/>
      <c r="V14" s="522"/>
      <c r="W14" s="522"/>
      <c r="X14" s="522"/>
      <c r="Y14" s="522">
        <v>59.4</v>
      </c>
      <c r="Z14" s="522">
        <v>59.2</v>
      </c>
      <c r="AA14" s="522">
        <v>59.8</v>
      </c>
      <c r="AB14" s="522">
        <v>59.9</v>
      </c>
      <c r="AC14" s="522">
        <v>60.2</v>
      </c>
      <c r="AD14" s="522">
        <v>60.5</v>
      </c>
      <c r="AE14" s="522">
        <v>60.8</v>
      </c>
      <c r="AF14" s="522">
        <v>60.9</v>
      </c>
      <c r="AG14" s="522">
        <v>61.1</v>
      </c>
      <c r="AH14" s="522">
        <v>61.4</v>
      </c>
      <c r="AI14" s="522">
        <v>61.7</v>
      </c>
      <c r="AJ14" s="522">
        <v>62.3</v>
      </c>
      <c r="AK14" s="522">
        <v>62.9</v>
      </c>
      <c r="AL14" s="522">
        <v>63.7</v>
      </c>
      <c r="AM14" s="522">
        <v>64.7</v>
      </c>
      <c r="AN14" s="522">
        <v>65.599999999999994</v>
      </c>
      <c r="AO14" s="522">
        <v>66.599999999999994</v>
      </c>
      <c r="AP14" s="522">
        <v>67.7</v>
      </c>
      <c r="AQ14" s="522">
        <v>68.900000000000006</v>
      </c>
      <c r="AR14" s="522">
        <v>70.2</v>
      </c>
      <c r="AS14" s="522">
        <v>71.400000000000006</v>
      </c>
      <c r="AT14" s="522">
        <v>72.599999999999994</v>
      </c>
      <c r="AU14" s="522">
        <v>74.099999999999994</v>
      </c>
      <c r="AV14" s="522">
        <v>75.7</v>
      </c>
      <c r="AW14" s="522">
        <v>77.400000000000006</v>
      </c>
      <c r="AX14" s="522">
        <v>79.099999999999994</v>
      </c>
      <c r="AY14" s="522">
        <v>80.7</v>
      </c>
      <c r="AZ14" s="522">
        <v>82.1</v>
      </c>
      <c r="BA14" s="522">
        <v>83.4</v>
      </c>
      <c r="BB14" s="522">
        <v>84.4</v>
      </c>
      <c r="BC14" s="522">
        <v>85.2</v>
      </c>
      <c r="BD14" s="522">
        <v>85.9</v>
      </c>
      <c r="BE14" s="522">
        <v>86.4</v>
      </c>
      <c r="BF14" s="522">
        <v>86.7</v>
      </c>
    </row>
    <row r="16" spans="1:58" ht="15" customHeight="1" x14ac:dyDescent="0.2">
      <c r="L16" s="153" t="s">
        <v>197</v>
      </c>
    </row>
    <row r="17" spans="12:12" ht="15" customHeight="1" x14ac:dyDescent="0.2">
      <c r="L17" s="153" t="s">
        <v>146</v>
      </c>
    </row>
    <row r="18" spans="12:12" ht="15" customHeight="1" x14ac:dyDescent="0.2">
      <c r="L18" s="153" t="s">
        <v>147</v>
      </c>
    </row>
    <row r="19" spans="12:12" ht="15" customHeight="1" x14ac:dyDescent="0.2">
      <c r="L19" s="153" t="s">
        <v>148</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C17"/>
  <sheetViews>
    <sheetView showGridLines="0" zoomScale="85" zoomScaleNormal="85" workbookViewId="0"/>
  </sheetViews>
  <sheetFormatPr defaultColWidth="9" defaultRowHeight="15" customHeight="1" x14ac:dyDescent="0.2"/>
  <cols>
    <col min="1" max="1" width="3.625" style="3" customWidth="1"/>
    <col min="2" max="12" width="9" style="3"/>
    <col min="13" max="13" width="8.875" style="148" customWidth="1"/>
    <col min="14" max="14" width="22.25" style="148" customWidth="1"/>
    <col min="15" max="17" width="8.875" style="148" customWidth="1"/>
    <col min="18" max="16384" width="9" style="148"/>
  </cols>
  <sheetData>
    <row r="1" spans="1:55" s="147" customFormat="1" ht="25.5" customHeight="1" x14ac:dyDescent="0.25">
      <c r="A1" s="126" t="s">
        <v>654</v>
      </c>
      <c r="C1" s="163"/>
      <c r="D1" s="163"/>
      <c r="E1" s="163"/>
      <c r="F1" s="163"/>
      <c r="G1" s="163"/>
      <c r="H1" s="163"/>
      <c r="I1" s="163"/>
    </row>
    <row r="2" spans="1:55" s="3" customFormat="1" ht="15" customHeight="1" x14ac:dyDescent="0.2">
      <c r="L2" s="148"/>
      <c r="M2" s="148"/>
    </row>
    <row r="3" spans="1:55" s="3" customFormat="1" ht="15" customHeight="1" x14ac:dyDescent="0.2">
      <c r="L3" s="148"/>
      <c r="M3" s="148"/>
    </row>
    <row r="4" spans="1:55" s="3" customFormat="1" ht="15" customHeight="1" x14ac:dyDescent="0.2">
      <c r="L4" s="148"/>
      <c r="M4" s="148"/>
    </row>
    <row r="6" spans="1:55" s="3" customFormat="1" ht="15" customHeight="1" x14ac:dyDescent="0.25">
      <c r="A6" s="261"/>
      <c r="L6" s="261"/>
      <c r="M6" s="261"/>
      <c r="N6" s="3" t="s">
        <v>127</v>
      </c>
    </row>
    <row r="7" spans="1:55" s="3" customFormat="1" ht="15" customHeight="1" x14ac:dyDescent="0.2">
      <c r="N7" s="151" t="s">
        <v>34</v>
      </c>
      <c r="O7" s="523" t="s">
        <v>5</v>
      </c>
      <c r="P7" s="523" t="s">
        <v>6</v>
      </c>
      <c r="Q7" s="523" t="s">
        <v>7</v>
      </c>
      <c r="R7" s="523" t="s">
        <v>8</v>
      </c>
      <c r="S7" s="523" t="s">
        <v>9</v>
      </c>
      <c r="T7" s="523" t="s">
        <v>10</v>
      </c>
      <c r="U7" s="523" t="s">
        <v>11</v>
      </c>
      <c r="V7" s="523" t="s">
        <v>12</v>
      </c>
      <c r="W7" s="523" t="s">
        <v>13</v>
      </c>
      <c r="X7" s="523" t="s">
        <v>14</v>
      </c>
      <c r="Y7" s="523" t="s">
        <v>15</v>
      </c>
      <c r="Z7" s="523" t="s">
        <v>16</v>
      </c>
      <c r="AA7" s="523" t="s">
        <v>17</v>
      </c>
      <c r="AB7" s="523" t="s">
        <v>18</v>
      </c>
      <c r="AC7" s="523" t="s">
        <v>19</v>
      </c>
      <c r="AD7" s="523" t="s">
        <v>20</v>
      </c>
      <c r="AE7" s="523" t="s">
        <v>21</v>
      </c>
      <c r="AF7" s="523" t="s">
        <v>22</v>
      </c>
      <c r="AG7" s="523" t="s">
        <v>23</v>
      </c>
      <c r="AH7" s="523" t="s">
        <v>24</v>
      </c>
      <c r="AI7" s="523" t="s">
        <v>25</v>
      </c>
      <c r="AJ7" s="523" t="s">
        <v>26</v>
      </c>
      <c r="AK7" s="523" t="s">
        <v>27</v>
      </c>
      <c r="AL7" s="523" t="s">
        <v>28</v>
      </c>
      <c r="AM7" s="523" t="s">
        <v>29</v>
      </c>
      <c r="AN7" s="523" t="s">
        <v>30</v>
      </c>
      <c r="AO7" s="523" t="s">
        <v>35</v>
      </c>
      <c r="AP7" s="523" t="s">
        <v>36</v>
      </c>
      <c r="AQ7" s="523" t="s">
        <v>37</v>
      </c>
      <c r="AR7" s="523" t="s">
        <v>38</v>
      </c>
      <c r="AS7" s="523" t="s">
        <v>39</v>
      </c>
      <c r="AT7" s="523" t="s">
        <v>73</v>
      </c>
      <c r="AU7" s="523" t="s">
        <v>74</v>
      </c>
      <c r="AV7" s="523" t="s">
        <v>75</v>
      </c>
      <c r="AW7" s="523" t="s">
        <v>76</v>
      </c>
      <c r="AX7" s="523" t="s">
        <v>77</v>
      </c>
      <c r="AY7" s="523" t="s">
        <v>78</v>
      </c>
      <c r="AZ7" s="523" t="s">
        <v>79</v>
      </c>
      <c r="BA7" s="523" t="s">
        <v>80</v>
      </c>
      <c r="BB7" s="523" t="s">
        <v>81</v>
      </c>
      <c r="BC7" s="523" t="s">
        <v>82</v>
      </c>
    </row>
    <row r="8" spans="1:55" s="3" customFormat="1" ht="15" customHeight="1" x14ac:dyDescent="0.2">
      <c r="N8" s="151" t="s">
        <v>33</v>
      </c>
      <c r="O8" s="524">
        <v>5511</v>
      </c>
      <c r="P8" s="524">
        <v>5214</v>
      </c>
      <c r="Q8" s="524">
        <v>5676</v>
      </c>
      <c r="R8" s="524">
        <v>5621</v>
      </c>
      <c r="S8" s="524">
        <v>5489</v>
      </c>
      <c r="T8" s="524">
        <v>5115</v>
      </c>
      <c r="U8" s="524">
        <v>5192</v>
      </c>
      <c r="V8" s="524">
        <v>5522</v>
      </c>
      <c r="W8" s="523"/>
      <c r="X8" s="523"/>
      <c r="Y8" s="523"/>
      <c r="Z8" s="523"/>
      <c r="AA8" s="523"/>
      <c r="AB8" s="523"/>
      <c r="AC8" s="523"/>
      <c r="AD8" s="523"/>
      <c r="AE8" s="523"/>
      <c r="AF8" s="523"/>
      <c r="AG8" s="523"/>
      <c r="AH8" s="523"/>
      <c r="AI8" s="523"/>
      <c r="AJ8" s="523"/>
      <c r="AK8" s="523"/>
      <c r="AL8" s="523"/>
      <c r="AM8" s="523"/>
      <c r="AN8" s="523"/>
      <c r="AO8" s="523"/>
      <c r="AP8" s="523"/>
      <c r="AQ8" s="523"/>
      <c r="AR8" s="523"/>
      <c r="AS8" s="523"/>
      <c r="AT8" s="523"/>
      <c r="AU8" s="523"/>
      <c r="AV8" s="523"/>
      <c r="AW8" s="523"/>
      <c r="AX8" s="523"/>
      <c r="AY8" s="523"/>
      <c r="AZ8" s="523"/>
      <c r="BA8" s="523"/>
      <c r="BB8" s="523"/>
      <c r="BC8" s="523"/>
    </row>
    <row r="9" spans="1:55" ht="15" customHeight="1" x14ac:dyDescent="0.2">
      <c r="M9" s="3"/>
      <c r="N9" s="151" t="s">
        <v>217</v>
      </c>
      <c r="O9" s="524"/>
      <c r="P9" s="524"/>
      <c r="Q9" s="524"/>
      <c r="R9" s="524"/>
      <c r="S9" s="524"/>
      <c r="T9" s="524"/>
      <c r="U9" s="524"/>
      <c r="V9" s="524">
        <v>5522</v>
      </c>
      <c r="W9" s="524">
        <v>5106.1620000000003</v>
      </c>
      <c r="X9" s="524">
        <v>4974.4690000000001</v>
      </c>
      <c r="Y9" s="524">
        <v>4911.152</v>
      </c>
      <c r="Z9" s="524">
        <v>4838.1620000000003</v>
      </c>
      <c r="AA9" s="524">
        <v>4761.0460000000003</v>
      </c>
      <c r="AB9" s="524">
        <v>4661.223</v>
      </c>
      <c r="AC9" s="524">
        <v>4598.6850000000004</v>
      </c>
      <c r="AD9" s="524">
        <v>4431.143</v>
      </c>
      <c r="AE9" s="524">
        <v>4319.259</v>
      </c>
      <c r="AF9" s="524">
        <v>4220.1670000000004</v>
      </c>
      <c r="AG9" s="524">
        <v>4100.357</v>
      </c>
      <c r="AH9" s="524">
        <v>3993.3980000000001</v>
      </c>
      <c r="AI9" s="524">
        <v>3925.11</v>
      </c>
      <c r="AJ9" s="524">
        <v>3875.2979999999998</v>
      </c>
      <c r="AK9" s="524">
        <v>3766.0630000000001</v>
      </c>
      <c r="AL9" s="524">
        <v>3641.5079999999998</v>
      </c>
      <c r="AM9" s="524">
        <v>3504.4960000000001</v>
      </c>
      <c r="AN9" s="524">
        <v>3386.7080000000001</v>
      </c>
      <c r="AO9" s="524">
        <v>3333.3449999999998</v>
      </c>
      <c r="AP9" s="524">
        <v>3260.1190000000001</v>
      </c>
      <c r="AQ9" s="524">
        <v>3172.8969999999999</v>
      </c>
      <c r="AR9" s="524">
        <v>3077.607</v>
      </c>
      <c r="AS9" s="524">
        <v>2978.4</v>
      </c>
      <c r="AT9" s="524">
        <v>2943.0639999999999</v>
      </c>
      <c r="AU9" s="524">
        <v>2881.6790000000001</v>
      </c>
      <c r="AV9" s="524">
        <v>2782.607</v>
      </c>
      <c r="AW9" s="524">
        <v>2662.2750000000001</v>
      </c>
      <c r="AX9" s="524">
        <v>2586.4340000000002</v>
      </c>
      <c r="AY9" s="524">
        <v>2488.0749999999998</v>
      </c>
      <c r="AZ9" s="524">
        <v>2379.2689999999998</v>
      </c>
      <c r="BA9" s="524">
        <v>2296.0929999999998</v>
      </c>
      <c r="BB9" s="524">
        <v>2176.672</v>
      </c>
      <c r="BC9" s="524">
        <v>2046.7629999999999</v>
      </c>
    </row>
    <row r="10" spans="1:55" ht="15" customHeight="1" x14ac:dyDescent="0.2">
      <c r="M10" s="3"/>
      <c r="N10" s="151" t="s">
        <v>71</v>
      </c>
      <c r="O10" s="524"/>
      <c r="P10" s="524"/>
      <c r="Q10" s="524"/>
      <c r="R10" s="524"/>
      <c r="S10" s="524"/>
      <c r="T10" s="524"/>
      <c r="U10" s="524"/>
      <c r="V10" s="524">
        <v>5522</v>
      </c>
      <c r="W10" s="524">
        <v>5098.9390000000003</v>
      </c>
      <c r="X10" s="524">
        <v>4977.7669999999998</v>
      </c>
      <c r="Y10" s="524">
        <v>4864.95</v>
      </c>
      <c r="Z10" s="524">
        <v>4795.7520000000004</v>
      </c>
      <c r="AA10" s="524">
        <v>4721.8829999999998</v>
      </c>
      <c r="AB10" s="524">
        <v>4616.1610000000001</v>
      </c>
      <c r="AC10" s="524">
        <v>4563.1869999999999</v>
      </c>
      <c r="AD10" s="524">
        <v>4447.9229999999998</v>
      </c>
      <c r="AE10" s="524">
        <v>4382.1750000000002</v>
      </c>
      <c r="AF10" s="524">
        <v>4245.4589999999998</v>
      </c>
      <c r="AG10" s="524">
        <v>4099.1099999999997</v>
      </c>
      <c r="AH10" s="524">
        <v>4056.527</v>
      </c>
      <c r="AI10" s="524">
        <v>4012.91</v>
      </c>
      <c r="AJ10" s="524">
        <v>3976.92</v>
      </c>
      <c r="AK10" s="524">
        <v>3944.6320000000001</v>
      </c>
      <c r="AL10" s="524">
        <v>3880.174</v>
      </c>
      <c r="AM10" s="524">
        <v>3734.712</v>
      </c>
      <c r="AN10" s="524">
        <v>3623.7049999999999</v>
      </c>
      <c r="AO10" s="524">
        <v>3577.6529999999998</v>
      </c>
      <c r="AP10" s="524">
        <v>3536.0169999999998</v>
      </c>
      <c r="AQ10" s="524">
        <v>3461.5030000000002</v>
      </c>
      <c r="AR10" s="524">
        <v>3369.9940000000001</v>
      </c>
      <c r="AS10" s="524">
        <v>3344.9879999999998</v>
      </c>
      <c r="AT10" s="524">
        <v>3340.511</v>
      </c>
      <c r="AU10" s="524">
        <v>3324.933</v>
      </c>
      <c r="AV10" s="524">
        <v>3278.4459999999999</v>
      </c>
      <c r="AW10" s="524">
        <v>3233.2750000000001</v>
      </c>
      <c r="AX10" s="524">
        <v>3194.5839999999998</v>
      </c>
      <c r="AY10" s="524">
        <v>3142.7240000000002</v>
      </c>
      <c r="AZ10" s="524">
        <v>3098.7550000000001</v>
      </c>
      <c r="BA10" s="524">
        <v>3057.83</v>
      </c>
      <c r="BB10" s="524">
        <v>3017.498</v>
      </c>
      <c r="BC10" s="524">
        <v>2991.5819999999999</v>
      </c>
    </row>
    <row r="11" spans="1:55" ht="15" customHeight="1" x14ac:dyDescent="0.2">
      <c r="M11" s="3"/>
      <c r="N11" s="151" t="s">
        <v>215</v>
      </c>
      <c r="O11" s="524"/>
      <c r="P11" s="524"/>
      <c r="Q11" s="524"/>
      <c r="R11" s="524"/>
      <c r="S11" s="524"/>
      <c r="T11" s="524"/>
      <c r="U11" s="524"/>
      <c r="V11" s="524">
        <v>5522</v>
      </c>
      <c r="W11" s="524">
        <v>5229.3530000000001</v>
      </c>
      <c r="X11" s="524">
        <v>5197.2650000000003</v>
      </c>
      <c r="Y11" s="524">
        <v>5200.1350000000002</v>
      </c>
      <c r="Z11" s="524">
        <v>5111.4960000000001</v>
      </c>
      <c r="AA11" s="524">
        <v>5122.9129999999996</v>
      </c>
      <c r="AB11" s="524">
        <v>5081.7129999999997</v>
      </c>
      <c r="AC11" s="524">
        <v>5107.7439999999997</v>
      </c>
      <c r="AD11" s="524">
        <v>5124.7479999999996</v>
      </c>
      <c r="AE11" s="524">
        <v>5090.2060000000001</v>
      </c>
      <c r="AF11" s="524">
        <v>5081.509</v>
      </c>
      <c r="AG11" s="524">
        <v>5058.0600000000004</v>
      </c>
      <c r="AH11" s="524">
        <v>5092.1710000000003</v>
      </c>
      <c r="AI11" s="524">
        <v>5082.8090000000002</v>
      </c>
      <c r="AJ11" s="524">
        <v>5082.2060000000001</v>
      </c>
      <c r="AK11" s="524">
        <v>4996.5320000000002</v>
      </c>
      <c r="AL11" s="524">
        <v>4885.2039999999997</v>
      </c>
      <c r="AM11" s="524">
        <v>4809.2190000000001</v>
      </c>
      <c r="AN11" s="524">
        <v>4759.5550000000003</v>
      </c>
      <c r="AO11" s="524">
        <v>4748.0140000000001</v>
      </c>
      <c r="AP11" s="524">
        <v>4752.3950000000004</v>
      </c>
      <c r="AQ11" s="524">
        <v>4748.1109999999999</v>
      </c>
      <c r="AR11" s="524">
        <v>4719.1270000000004</v>
      </c>
      <c r="AS11" s="524">
        <v>4760.4340000000002</v>
      </c>
      <c r="AT11" s="524">
        <v>4783.6549999999997</v>
      </c>
      <c r="AU11" s="524">
        <v>4858.5959999999995</v>
      </c>
      <c r="AV11" s="524">
        <v>4852.5010000000002</v>
      </c>
      <c r="AW11" s="524">
        <v>4886.18</v>
      </c>
      <c r="AX11" s="524">
        <v>4871.7740000000003</v>
      </c>
      <c r="AY11" s="524">
        <v>4890.5609999999997</v>
      </c>
      <c r="AZ11" s="524">
        <v>4904.2960000000003</v>
      </c>
      <c r="BA11" s="524">
        <v>4905.3360000000002</v>
      </c>
      <c r="BB11" s="524">
        <v>4884.1390000000001</v>
      </c>
      <c r="BC11" s="524">
        <v>4817.3959999999997</v>
      </c>
    </row>
    <row r="12" spans="1:55" ht="15" customHeight="1" x14ac:dyDescent="0.2">
      <c r="M12" s="3"/>
      <c r="N12" s="151" t="s">
        <v>216</v>
      </c>
      <c r="O12" s="524"/>
      <c r="P12" s="524"/>
      <c r="Q12" s="524"/>
      <c r="R12" s="524"/>
      <c r="S12" s="524"/>
      <c r="T12" s="524"/>
      <c r="U12" s="524"/>
      <c r="V12" s="524">
        <v>5522</v>
      </c>
      <c r="W12" s="524">
        <v>5228.4939999999997</v>
      </c>
      <c r="X12" s="524">
        <v>5161.1170000000002</v>
      </c>
      <c r="Y12" s="524">
        <v>5069.1589999999997</v>
      </c>
      <c r="Z12" s="524">
        <v>5049.5010000000002</v>
      </c>
      <c r="AA12" s="524">
        <v>5054.9809999999998</v>
      </c>
      <c r="AB12" s="524">
        <v>5136.8310000000001</v>
      </c>
      <c r="AC12" s="524">
        <v>5145.6400000000003</v>
      </c>
      <c r="AD12" s="524">
        <v>5081.4269999999997</v>
      </c>
      <c r="AE12" s="524">
        <v>5072.0770000000002</v>
      </c>
      <c r="AF12" s="524">
        <v>5045.8280000000004</v>
      </c>
      <c r="AG12" s="524">
        <v>4959.9740000000002</v>
      </c>
      <c r="AH12" s="524">
        <v>5033.6660000000002</v>
      </c>
      <c r="AI12" s="524">
        <v>5067.6970000000001</v>
      </c>
      <c r="AJ12" s="524">
        <v>5040.0060000000003</v>
      </c>
      <c r="AK12" s="524">
        <v>4954.3909999999996</v>
      </c>
      <c r="AL12" s="524">
        <v>4840.768</v>
      </c>
      <c r="AM12" s="524">
        <v>4744.7039999999997</v>
      </c>
      <c r="AN12" s="524">
        <v>4662.808</v>
      </c>
      <c r="AO12" s="524">
        <v>4607.8239999999996</v>
      </c>
      <c r="AP12" s="524">
        <v>4605.8599999999997</v>
      </c>
      <c r="AQ12" s="524">
        <v>4560.3509999999997</v>
      </c>
      <c r="AR12" s="524">
        <v>4475.0309999999999</v>
      </c>
      <c r="AS12" s="524">
        <v>4465.3029999999999</v>
      </c>
      <c r="AT12" s="524">
        <v>4472.3829999999998</v>
      </c>
      <c r="AU12" s="524">
        <v>4468.8429999999998</v>
      </c>
      <c r="AV12" s="524">
        <v>4430.3969999999999</v>
      </c>
      <c r="AW12" s="524">
        <v>4413.2820000000002</v>
      </c>
      <c r="AX12" s="524">
        <v>4385.826</v>
      </c>
      <c r="AY12" s="524">
        <v>4326.5079999999998</v>
      </c>
      <c r="AZ12" s="524">
        <v>4283.7759999999998</v>
      </c>
      <c r="BA12" s="524">
        <v>4263.473</v>
      </c>
      <c r="BB12" s="524">
        <v>4202.4449999999997</v>
      </c>
      <c r="BC12" s="524">
        <v>4147.2709999999997</v>
      </c>
    </row>
    <row r="13" spans="1:55" ht="15" customHeight="1" x14ac:dyDescent="0.2">
      <c r="M13" s="3"/>
    </row>
    <row r="14" spans="1:55" ht="15" customHeight="1" x14ac:dyDescent="0.2">
      <c r="M14" s="3"/>
      <c r="N14" s="281" t="s">
        <v>202</v>
      </c>
      <c r="O14" s="281"/>
      <c r="P14" s="281"/>
      <c r="Q14" s="281"/>
      <c r="R14" s="281"/>
      <c r="S14" s="281"/>
      <c r="U14" s="224"/>
    </row>
    <row r="15" spans="1:55" ht="15" customHeight="1" x14ac:dyDescent="0.25">
      <c r="N15" s="282"/>
      <c r="O15" s="282"/>
      <c r="P15" s="282"/>
      <c r="Q15" s="282"/>
      <c r="R15" s="282"/>
      <c r="S15" s="282"/>
    </row>
    <row r="16" spans="1:55" ht="15" customHeight="1" x14ac:dyDescent="0.2">
      <c r="N16" s="148" t="s">
        <v>570</v>
      </c>
    </row>
    <row r="17" spans="14:53" ht="15" customHeight="1" x14ac:dyDescent="0.2">
      <c r="N17" s="148" t="s">
        <v>569</v>
      </c>
      <c r="T17" s="224"/>
      <c r="U17" s="224"/>
      <c r="V17" s="224"/>
      <c r="W17" s="224"/>
      <c r="X17" s="224"/>
      <c r="Y17" s="224"/>
      <c r="Z17" s="224"/>
      <c r="AA17" s="224"/>
      <c r="AB17" s="224"/>
      <c r="AC17" s="224"/>
      <c r="AD17" s="224"/>
      <c r="AE17" s="224"/>
      <c r="AF17" s="224"/>
      <c r="AG17" s="224"/>
      <c r="AH17" s="224"/>
      <c r="AI17" s="224"/>
      <c r="AJ17" s="224"/>
      <c r="AK17" s="224"/>
      <c r="AL17" s="224"/>
      <c r="AM17" s="224"/>
      <c r="AN17" s="224"/>
      <c r="AO17" s="224"/>
      <c r="AP17" s="224"/>
      <c r="AQ17" s="224"/>
      <c r="AR17" s="224"/>
      <c r="AS17" s="224"/>
      <c r="AT17" s="224"/>
      <c r="AU17" s="224"/>
      <c r="AV17" s="224"/>
      <c r="AW17" s="224"/>
      <c r="AX17" s="224"/>
      <c r="AY17" s="224"/>
      <c r="AZ17" s="224"/>
      <c r="BA17" s="224"/>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G16"/>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4.625" style="519" customWidth="1"/>
    <col min="13" max="13" width="10.25" style="4" bestFit="1" customWidth="1"/>
    <col min="14" max="22" width="9" style="4"/>
    <col min="23" max="23" width="10.25" style="4" bestFit="1" customWidth="1"/>
    <col min="24" max="59" width="9" style="4"/>
    <col min="60" max="16384" width="9" style="7"/>
  </cols>
  <sheetData>
    <row r="1" spans="1:58" s="147" customFormat="1" ht="25.5" customHeight="1" x14ac:dyDescent="0.25">
      <c r="A1" s="126" t="s">
        <v>680</v>
      </c>
      <c r="C1" s="163"/>
      <c r="D1" s="163"/>
      <c r="E1" s="163"/>
      <c r="F1" s="163"/>
      <c r="G1" s="163"/>
      <c r="H1" s="163"/>
      <c r="I1" s="163"/>
      <c r="L1" s="519"/>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row>
    <row r="2" spans="1:58" ht="15" customHeight="1" x14ac:dyDescent="0.2">
      <c r="K2" s="148"/>
    </row>
    <row r="3" spans="1:58" s="4" customFormat="1" ht="15" customHeight="1" x14ac:dyDescent="0.2">
      <c r="A3" s="7"/>
      <c r="B3" s="7"/>
      <c r="C3" s="7"/>
      <c r="D3" s="7"/>
      <c r="E3" s="7"/>
      <c r="F3" s="7"/>
      <c r="G3" s="7"/>
      <c r="H3" s="7"/>
      <c r="I3" s="7"/>
      <c r="J3" s="7"/>
      <c r="K3" s="148"/>
      <c r="L3" s="519"/>
    </row>
    <row r="4" spans="1:58" s="4" customFormat="1" ht="15" customHeight="1" x14ac:dyDescent="0.2">
      <c r="A4" s="7"/>
      <c r="B4" s="7"/>
      <c r="C4" s="7"/>
      <c r="D4" s="7"/>
      <c r="E4" s="7"/>
      <c r="F4" s="7"/>
      <c r="G4" s="7"/>
      <c r="H4" s="7"/>
      <c r="I4" s="7"/>
      <c r="J4" s="7"/>
      <c r="K4" s="148"/>
      <c r="L4" s="519"/>
    </row>
    <row r="5" spans="1:58" s="4" customFormat="1" ht="15" customHeight="1" x14ac:dyDescent="0.2">
      <c r="A5" s="7"/>
      <c r="B5" s="7"/>
      <c r="C5" s="7"/>
      <c r="D5" s="7"/>
      <c r="E5" s="7"/>
      <c r="F5" s="7"/>
      <c r="G5" s="7"/>
      <c r="H5" s="7"/>
      <c r="I5" s="7"/>
      <c r="J5" s="7"/>
      <c r="K5" s="7"/>
      <c r="L5" s="519"/>
    </row>
    <row r="6" spans="1:58" s="4" customFormat="1" ht="15" customHeight="1" x14ac:dyDescent="0.25">
      <c r="A6" s="149"/>
      <c r="B6" s="7"/>
      <c r="C6" s="7"/>
      <c r="D6" s="7"/>
      <c r="E6" s="7"/>
      <c r="F6" s="7"/>
      <c r="G6" s="7"/>
      <c r="H6" s="7"/>
      <c r="I6" s="7"/>
      <c r="J6" s="7"/>
      <c r="K6" s="149"/>
      <c r="L6" s="530" t="s">
        <v>144</v>
      </c>
      <c r="M6" s="244" t="s">
        <v>0</v>
      </c>
      <c r="N6" s="244" t="s">
        <v>1</v>
      </c>
      <c r="O6" s="244" t="s">
        <v>2</v>
      </c>
      <c r="P6" s="244" t="s">
        <v>3</v>
      </c>
      <c r="Q6" s="244" t="s">
        <v>4</v>
      </c>
      <c r="R6" s="244" t="s">
        <v>5</v>
      </c>
      <c r="S6" s="244" t="s">
        <v>6</v>
      </c>
      <c r="T6" s="244" t="s">
        <v>7</v>
      </c>
      <c r="U6" s="244" t="s">
        <v>8</v>
      </c>
      <c r="V6" s="244" t="s">
        <v>9</v>
      </c>
      <c r="W6" s="244" t="s">
        <v>10</v>
      </c>
      <c r="X6" s="244" t="s">
        <v>11</v>
      </c>
      <c r="Y6" s="244" t="s">
        <v>12</v>
      </c>
      <c r="Z6" s="244" t="s">
        <v>13</v>
      </c>
      <c r="AA6" s="244" t="s">
        <v>14</v>
      </c>
      <c r="AB6" s="244" t="s">
        <v>15</v>
      </c>
      <c r="AC6" s="244" t="s">
        <v>16</v>
      </c>
      <c r="AD6" s="244" t="s">
        <v>17</v>
      </c>
      <c r="AE6" s="244" t="s">
        <v>18</v>
      </c>
      <c r="AF6" s="244" t="s">
        <v>19</v>
      </c>
      <c r="AG6" s="244" t="s">
        <v>20</v>
      </c>
      <c r="AH6" s="244" t="s">
        <v>21</v>
      </c>
      <c r="AI6" s="244" t="s">
        <v>22</v>
      </c>
      <c r="AJ6" s="244" t="s">
        <v>23</v>
      </c>
      <c r="AK6" s="244" t="s">
        <v>24</v>
      </c>
      <c r="AL6" s="244" t="s">
        <v>25</v>
      </c>
      <c r="AM6" s="244" t="s">
        <v>26</v>
      </c>
      <c r="AN6" s="244" t="s">
        <v>27</v>
      </c>
      <c r="AO6" s="244" t="s">
        <v>28</v>
      </c>
      <c r="AP6" s="244" t="s">
        <v>29</v>
      </c>
      <c r="AQ6" s="244" t="s">
        <v>30</v>
      </c>
      <c r="AR6" s="244" t="s">
        <v>35</v>
      </c>
      <c r="AS6" s="244" t="s">
        <v>36</v>
      </c>
      <c r="AT6" s="244" t="s">
        <v>37</v>
      </c>
      <c r="AU6" s="244" t="s">
        <v>38</v>
      </c>
      <c r="AV6" s="244" t="s">
        <v>39</v>
      </c>
      <c r="AW6" s="244" t="s">
        <v>73</v>
      </c>
      <c r="AX6" s="244" t="s">
        <v>74</v>
      </c>
      <c r="AY6" s="244" t="s">
        <v>75</v>
      </c>
      <c r="AZ6" s="244" t="s">
        <v>76</v>
      </c>
      <c r="BA6" s="244" t="s">
        <v>77</v>
      </c>
      <c r="BB6" s="244" t="s">
        <v>78</v>
      </c>
      <c r="BC6" s="244" t="s">
        <v>79</v>
      </c>
      <c r="BD6" s="244" t="s">
        <v>80</v>
      </c>
      <c r="BE6" s="244" t="s">
        <v>81</v>
      </c>
      <c r="BF6" s="244" t="s">
        <v>82</v>
      </c>
    </row>
    <row r="7" spans="1:58" s="4" customFormat="1" ht="15" customHeight="1" x14ac:dyDescent="0.2">
      <c r="A7" s="7"/>
      <c r="B7" s="7"/>
      <c r="C7" s="7"/>
      <c r="D7" s="7"/>
      <c r="E7" s="7"/>
      <c r="F7" s="7"/>
      <c r="G7" s="7"/>
      <c r="H7" s="7"/>
      <c r="I7" s="7"/>
      <c r="J7" s="7"/>
      <c r="K7" s="7"/>
      <c r="L7" s="531"/>
    </row>
    <row r="8" spans="1:58" s="4" customFormat="1" ht="15" customHeight="1" x14ac:dyDescent="0.2">
      <c r="A8" s="7"/>
      <c r="B8" s="7"/>
      <c r="C8" s="7"/>
      <c r="D8" s="7"/>
      <c r="E8" s="7"/>
      <c r="F8" s="7"/>
      <c r="G8" s="7"/>
      <c r="H8" s="7"/>
      <c r="I8" s="7"/>
      <c r="J8" s="7"/>
      <c r="K8" s="7"/>
      <c r="L8" s="227" t="s">
        <v>343</v>
      </c>
      <c r="M8" s="154"/>
      <c r="N8" s="154"/>
      <c r="O8" s="154"/>
      <c r="P8" s="154"/>
      <c r="Q8" s="154"/>
      <c r="R8" s="155"/>
      <c r="S8" s="155"/>
      <c r="T8" s="155"/>
      <c r="U8" s="155"/>
      <c r="V8" s="155"/>
      <c r="W8" s="155"/>
      <c r="X8" s="155"/>
      <c r="Y8" s="155"/>
      <c r="Z8" s="155"/>
      <c r="AA8" s="155"/>
      <c r="AB8" s="155"/>
      <c r="AC8" s="155"/>
      <c r="AD8" s="155"/>
      <c r="AE8" s="155"/>
      <c r="AF8" s="155"/>
      <c r="AG8" s="155"/>
      <c r="AH8" s="155"/>
      <c r="AI8" s="155"/>
      <c r="AJ8" s="154"/>
      <c r="AK8" s="154"/>
      <c r="AL8" s="154"/>
      <c r="AM8" s="154"/>
      <c r="AN8" s="154"/>
      <c r="AO8" s="154"/>
      <c r="AP8" s="154"/>
      <c r="AQ8" s="154"/>
      <c r="AR8" s="154"/>
      <c r="AS8" s="154"/>
      <c r="AT8" s="154"/>
      <c r="AU8" s="154"/>
      <c r="AV8" s="154"/>
      <c r="AW8" s="154"/>
      <c r="AX8" s="154"/>
      <c r="AY8" s="154"/>
      <c r="AZ8" s="154"/>
      <c r="BA8" s="154"/>
      <c r="BB8" s="154"/>
      <c r="BC8" s="154"/>
      <c r="BD8" s="154"/>
      <c r="BE8" s="154"/>
      <c r="BF8" s="154"/>
    </row>
    <row r="9" spans="1:58" s="4" customFormat="1" ht="15" customHeight="1" x14ac:dyDescent="0.2">
      <c r="A9" s="7"/>
      <c r="B9" s="7"/>
      <c r="C9" s="7"/>
      <c r="D9" s="7"/>
      <c r="E9" s="7"/>
      <c r="F9" s="7"/>
      <c r="G9" s="7"/>
      <c r="H9" s="7"/>
      <c r="I9" s="7"/>
      <c r="J9" s="7"/>
      <c r="K9" s="7"/>
      <c r="L9" s="532" t="s">
        <v>145</v>
      </c>
      <c r="M9" s="156">
        <v>38353</v>
      </c>
      <c r="N9" s="156">
        <v>38718</v>
      </c>
      <c r="O9" s="156">
        <v>39083</v>
      </c>
      <c r="P9" s="156">
        <v>39448</v>
      </c>
      <c r="Q9" s="156">
        <v>39814</v>
      </c>
      <c r="R9" s="156">
        <v>40179</v>
      </c>
      <c r="S9" s="156">
        <v>40544</v>
      </c>
      <c r="T9" s="156">
        <v>40909</v>
      </c>
      <c r="U9" s="156">
        <v>41275</v>
      </c>
      <c r="V9" s="156">
        <v>41640</v>
      </c>
      <c r="W9" s="156">
        <v>42005</v>
      </c>
      <c r="X9" s="156">
        <v>42370</v>
      </c>
      <c r="Y9" s="156">
        <v>42736</v>
      </c>
      <c r="Z9" s="156">
        <v>43101</v>
      </c>
      <c r="AA9" s="156">
        <v>43466</v>
      </c>
      <c r="AB9" s="156">
        <v>43831</v>
      </c>
      <c r="AC9" s="156">
        <v>44197</v>
      </c>
      <c r="AD9" s="156">
        <v>44562</v>
      </c>
      <c r="AE9" s="156">
        <v>44927</v>
      </c>
      <c r="AF9" s="156">
        <v>45292</v>
      </c>
      <c r="AG9" s="156">
        <v>45658</v>
      </c>
      <c r="AH9" s="156">
        <v>46023</v>
      </c>
      <c r="AI9" s="156">
        <v>46388</v>
      </c>
      <c r="AJ9" s="156">
        <v>46753</v>
      </c>
      <c r="AK9" s="156">
        <v>47119</v>
      </c>
      <c r="AL9" s="156">
        <v>47484</v>
      </c>
      <c r="AM9" s="156">
        <v>47849</v>
      </c>
      <c r="AN9" s="156">
        <v>48214</v>
      </c>
      <c r="AO9" s="156">
        <v>48580</v>
      </c>
      <c r="AP9" s="156">
        <v>48945</v>
      </c>
      <c r="AQ9" s="156">
        <v>49310</v>
      </c>
      <c r="AR9" s="156">
        <v>49675</v>
      </c>
      <c r="AS9" s="156">
        <v>50041</v>
      </c>
      <c r="AT9" s="156">
        <v>50406</v>
      </c>
      <c r="AU9" s="156">
        <v>50771</v>
      </c>
      <c r="AV9" s="156">
        <v>51136</v>
      </c>
      <c r="AW9" s="156">
        <v>51502</v>
      </c>
      <c r="AX9" s="156">
        <v>51867</v>
      </c>
      <c r="AY9" s="156">
        <v>52232</v>
      </c>
      <c r="AZ9" s="156">
        <v>52597</v>
      </c>
      <c r="BA9" s="156">
        <v>52963</v>
      </c>
      <c r="BB9" s="156">
        <v>53328</v>
      </c>
      <c r="BC9" s="156">
        <v>53693</v>
      </c>
      <c r="BD9" s="156">
        <v>54058</v>
      </c>
      <c r="BE9" s="156">
        <v>54424</v>
      </c>
      <c r="BF9" s="156">
        <v>54789</v>
      </c>
    </row>
    <row r="10" spans="1:58" ht="15" customHeight="1" x14ac:dyDescent="0.2">
      <c r="L10" s="532" t="s">
        <v>33</v>
      </c>
      <c r="M10" s="529">
        <v>118.31</v>
      </c>
      <c r="N10" s="529">
        <v>117.79</v>
      </c>
      <c r="O10" s="529">
        <v>118.78</v>
      </c>
      <c r="P10" s="529">
        <v>112.96</v>
      </c>
      <c r="Q10" s="529">
        <v>104.87</v>
      </c>
      <c r="R10" s="529">
        <v>108.1</v>
      </c>
      <c r="S10" s="529">
        <v>105.22</v>
      </c>
      <c r="T10" s="529">
        <v>103.93</v>
      </c>
      <c r="U10" s="529">
        <v>103.48</v>
      </c>
      <c r="V10" s="529">
        <v>97.53</v>
      </c>
      <c r="W10" s="529">
        <v>93.3</v>
      </c>
      <c r="X10" s="529">
        <v>90.66</v>
      </c>
      <c r="Y10" s="529">
        <v>89.311999999999998</v>
      </c>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row>
    <row r="11" spans="1:58" ht="15" customHeight="1" x14ac:dyDescent="0.2">
      <c r="L11" s="151" t="s">
        <v>217</v>
      </c>
      <c r="M11" s="529"/>
      <c r="N11" s="529"/>
      <c r="O11" s="529"/>
      <c r="P11" s="529"/>
      <c r="Q11" s="529"/>
      <c r="R11" s="529"/>
      <c r="S11" s="529"/>
      <c r="T11" s="529"/>
      <c r="U11" s="529"/>
      <c r="V11" s="529"/>
      <c r="W11" s="529"/>
      <c r="X11" s="529"/>
      <c r="Y11" s="529">
        <v>89.3</v>
      </c>
      <c r="Z11" s="529">
        <v>88.5</v>
      </c>
      <c r="AA11" s="529">
        <v>88.1</v>
      </c>
      <c r="AB11" s="529">
        <v>88.1</v>
      </c>
      <c r="AC11" s="529">
        <v>87.9</v>
      </c>
      <c r="AD11" s="529">
        <v>87.8</v>
      </c>
      <c r="AE11" s="529">
        <v>87.6</v>
      </c>
      <c r="AF11" s="529">
        <v>87.6</v>
      </c>
      <c r="AG11" s="529">
        <v>87.6</v>
      </c>
      <c r="AH11" s="529">
        <v>87.6</v>
      </c>
      <c r="AI11" s="529">
        <v>87.7</v>
      </c>
      <c r="AJ11" s="529">
        <v>87.8</v>
      </c>
      <c r="AK11" s="529">
        <v>87.8</v>
      </c>
      <c r="AL11" s="529">
        <v>87.9</v>
      </c>
      <c r="AM11" s="529">
        <v>88.2</v>
      </c>
      <c r="AN11" s="529">
        <v>88.6</v>
      </c>
      <c r="AO11" s="529">
        <v>89</v>
      </c>
      <c r="AP11" s="529">
        <v>89.4</v>
      </c>
      <c r="AQ11" s="529">
        <v>89.8</v>
      </c>
      <c r="AR11" s="529">
        <v>90.2</v>
      </c>
      <c r="AS11" s="529">
        <v>90.7</v>
      </c>
      <c r="AT11" s="529">
        <v>91.1</v>
      </c>
      <c r="AU11" s="529">
        <v>91.5</v>
      </c>
      <c r="AV11" s="529">
        <v>91.9</v>
      </c>
      <c r="AW11" s="529">
        <v>92.4</v>
      </c>
      <c r="AX11" s="529">
        <v>92.9</v>
      </c>
      <c r="AY11" s="529">
        <v>93.5</v>
      </c>
      <c r="AZ11" s="529">
        <v>94</v>
      </c>
      <c r="BA11" s="529">
        <v>94.6</v>
      </c>
      <c r="BB11" s="529">
        <v>95.2</v>
      </c>
      <c r="BC11" s="529">
        <v>96</v>
      </c>
      <c r="BD11" s="529">
        <v>96.7</v>
      </c>
      <c r="BE11" s="529">
        <v>97.4</v>
      </c>
      <c r="BF11" s="529">
        <v>98.1</v>
      </c>
    </row>
    <row r="12" spans="1:58" ht="15" customHeight="1" x14ac:dyDescent="0.2">
      <c r="L12" s="151" t="s">
        <v>71</v>
      </c>
      <c r="M12" s="529"/>
      <c r="N12" s="529"/>
      <c r="O12" s="529"/>
      <c r="P12" s="529"/>
      <c r="Q12" s="529"/>
      <c r="R12" s="529"/>
      <c r="S12" s="529"/>
      <c r="T12" s="529"/>
      <c r="U12" s="529"/>
      <c r="V12" s="529"/>
      <c r="W12" s="529"/>
      <c r="X12" s="529"/>
      <c r="Y12" s="529">
        <v>89.3</v>
      </c>
      <c r="Z12" s="529">
        <v>88.4</v>
      </c>
      <c r="AA12" s="529">
        <v>88</v>
      </c>
      <c r="AB12" s="529">
        <v>88.1</v>
      </c>
      <c r="AC12" s="529">
        <v>87.8</v>
      </c>
      <c r="AD12" s="529">
        <v>87.6</v>
      </c>
      <c r="AE12" s="529">
        <v>87.3</v>
      </c>
      <c r="AF12" s="529">
        <v>87.1</v>
      </c>
      <c r="AG12" s="529">
        <v>86.9</v>
      </c>
      <c r="AH12" s="529">
        <v>86.7</v>
      </c>
      <c r="AI12" s="529">
        <v>86.7</v>
      </c>
      <c r="AJ12" s="529">
        <v>86.7</v>
      </c>
      <c r="AK12" s="529">
        <v>86.6</v>
      </c>
      <c r="AL12" s="529">
        <v>86.7</v>
      </c>
      <c r="AM12" s="529">
        <v>87</v>
      </c>
      <c r="AN12" s="529">
        <v>87.3</v>
      </c>
      <c r="AO12" s="529">
        <v>87.6</v>
      </c>
      <c r="AP12" s="529">
        <v>87.9</v>
      </c>
      <c r="AQ12" s="529">
        <v>88.2</v>
      </c>
      <c r="AR12" s="529">
        <v>88.6</v>
      </c>
      <c r="AS12" s="529">
        <v>89</v>
      </c>
      <c r="AT12" s="529">
        <v>89.4</v>
      </c>
      <c r="AU12" s="529">
        <v>89.7</v>
      </c>
      <c r="AV12" s="529">
        <v>89.9</v>
      </c>
      <c r="AW12" s="529">
        <v>90.3</v>
      </c>
      <c r="AX12" s="529">
        <v>90.6</v>
      </c>
      <c r="AY12" s="529">
        <v>91</v>
      </c>
      <c r="AZ12" s="529">
        <v>91.4</v>
      </c>
      <c r="BA12" s="529">
        <v>91.8</v>
      </c>
      <c r="BB12" s="529">
        <v>92.2</v>
      </c>
      <c r="BC12" s="529">
        <v>92.8</v>
      </c>
      <c r="BD12" s="529">
        <v>93.3</v>
      </c>
      <c r="BE12" s="529">
        <v>93.8</v>
      </c>
      <c r="BF12" s="529">
        <v>94.4</v>
      </c>
    </row>
    <row r="13" spans="1:58" ht="15" customHeight="1" x14ac:dyDescent="0.2">
      <c r="L13" s="151" t="s">
        <v>215</v>
      </c>
      <c r="M13" s="529"/>
      <c r="N13" s="529"/>
      <c r="O13" s="529"/>
      <c r="P13" s="529"/>
      <c r="Q13" s="529"/>
      <c r="R13" s="529"/>
      <c r="S13" s="529"/>
      <c r="T13" s="529"/>
      <c r="U13" s="529"/>
      <c r="V13" s="529"/>
      <c r="W13" s="529"/>
      <c r="X13" s="529"/>
      <c r="Y13" s="529">
        <v>89.3</v>
      </c>
      <c r="Z13" s="529">
        <v>88.9</v>
      </c>
      <c r="AA13" s="529">
        <v>89.3</v>
      </c>
      <c r="AB13" s="529">
        <v>88.8</v>
      </c>
      <c r="AC13" s="529">
        <v>88.7</v>
      </c>
      <c r="AD13" s="529">
        <v>88.4</v>
      </c>
      <c r="AE13" s="529">
        <v>88</v>
      </c>
      <c r="AF13" s="529">
        <v>87.6</v>
      </c>
      <c r="AG13" s="529">
        <v>87.1</v>
      </c>
      <c r="AH13" s="529">
        <v>86.7</v>
      </c>
      <c r="AI13" s="529">
        <v>86.3</v>
      </c>
      <c r="AJ13" s="529">
        <v>85.9</v>
      </c>
      <c r="AK13" s="529">
        <v>85.5</v>
      </c>
      <c r="AL13" s="529">
        <v>85.1</v>
      </c>
      <c r="AM13" s="529">
        <v>84.7</v>
      </c>
      <c r="AN13" s="529">
        <v>84.2</v>
      </c>
      <c r="AO13" s="529">
        <v>83.6</v>
      </c>
      <c r="AP13" s="529">
        <v>83.1</v>
      </c>
      <c r="AQ13" s="529">
        <v>82.5</v>
      </c>
      <c r="AR13" s="529">
        <v>81.900000000000006</v>
      </c>
      <c r="AS13" s="529">
        <v>81.3</v>
      </c>
      <c r="AT13" s="529">
        <v>80.5</v>
      </c>
      <c r="AU13" s="529">
        <v>79.900000000000006</v>
      </c>
      <c r="AV13" s="529">
        <v>79.2</v>
      </c>
      <c r="AW13" s="529">
        <v>78.5</v>
      </c>
      <c r="AX13" s="529">
        <v>77.900000000000006</v>
      </c>
      <c r="AY13" s="529">
        <v>77.3</v>
      </c>
      <c r="AZ13" s="529">
        <v>76.7</v>
      </c>
      <c r="BA13" s="529">
        <v>76.2</v>
      </c>
      <c r="BB13" s="529">
        <v>75.5</v>
      </c>
      <c r="BC13" s="529">
        <v>74.900000000000006</v>
      </c>
      <c r="BD13" s="529">
        <v>74.3</v>
      </c>
      <c r="BE13" s="529">
        <v>73.5</v>
      </c>
      <c r="BF13" s="529">
        <v>72.8</v>
      </c>
    </row>
    <row r="14" spans="1:58" ht="15" customHeight="1" x14ac:dyDescent="0.2">
      <c r="L14" s="151" t="s">
        <v>216</v>
      </c>
      <c r="M14" s="529"/>
      <c r="N14" s="529"/>
      <c r="O14" s="529"/>
      <c r="P14" s="529"/>
      <c r="Q14" s="529"/>
      <c r="R14" s="529"/>
      <c r="S14" s="529"/>
      <c r="T14" s="529"/>
      <c r="U14" s="529"/>
      <c r="V14" s="529"/>
      <c r="W14" s="529"/>
      <c r="X14" s="529"/>
      <c r="Y14" s="529">
        <v>89.3</v>
      </c>
      <c r="Z14" s="529">
        <v>88.9</v>
      </c>
      <c r="AA14" s="529">
        <v>89.3</v>
      </c>
      <c r="AB14" s="529">
        <v>88.8</v>
      </c>
      <c r="AC14" s="529">
        <v>88.7</v>
      </c>
      <c r="AD14" s="529">
        <v>88.4</v>
      </c>
      <c r="AE14" s="529">
        <v>88.1</v>
      </c>
      <c r="AF14" s="529">
        <v>87.7</v>
      </c>
      <c r="AG14" s="529">
        <v>87.2</v>
      </c>
      <c r="AH14" s="529">
        <v>86.8</v>
      </c>
      <c r="AI14" s="529">
        <v>86.4</v>
      </c>
      <c r="AJ14" s="529">
        <v>86</v>
      </c>
      <c r="AK14" s="529">
        <v>85.6</v>
      </c>
      <c r="AL14" s="529">
        <v>85.2</v>
      </c>
      <c r="AM14" s="529">
        <v>84.8</v>
      </c>
      <c r="AN14" s="529">
        <v>84.3</v>
      </c>
      <c r="AO14" s="529">
        <v>83.8</v>
      </c>
      <c r="AP14" s="529">
        <v>83.3</v>
      </c>
      <c r="AQ14" s="529">
        <v>82.7</v>
      </c>
      <c r="AR14" s="529">
        <v>82.1</v>
      </c>
      <c r="AS14" s="529">
        <v>81.5</v>
      </c>
      <c r="AT14" s="529">
        <v>80.8</v>
      </c>
      <c r="AU14" s="529">
        <v>80.2</v>
      </c>
      <c r="AV14" s="529">
        <v>79.5</v>
      </c>
      <c r="AW14" s="529">
        <v>78.900000000000006</v>
      </c>
      <c r="AX14" s="529">
        <v>78.3</v>
      </c>
      <c r="AY14" s="529">
        <v>77.7</v>
      </c>
      <c r="AZ14" s="529">
        <v>77.2</v>
      </c>
      <c r="BA14" s="529">
        <v>76.599999999999994</v>
      </c>
      <c r="BB14" s="529">
        <v>76</v>
      </c>
      <c r="BC14" s="529">
        <v>75.400000000000006</v>
      </c>
      <c r="BD14" s="529">
        <v>74.8</v>
      </c>
      <c r="BE14" s="529">
        <v>74.099999999999994</v>
      </c>
      <c r="BF14" s="529">
        <v>73.5</v>
      </c>
    </row>
    <row r="16" spans="1:58" ht="15" customHeight="1" x14ac:dyDescent="0.2">
      <c r="L16" s="535" t="s">
        <v>716</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A14"/>
  <sheetViews>
    <sheetView showGridLines="0" zoomScale="85" zoomScaleNormal="85" workbookViewId="0"/>
  </sheetViews>
  <sheetFormatPr defaultColWidth="9" defaultRowHeight="15" customHeight="1" x14ac:dyDescent="0.2"/>
  <cols>
    <col min="1" max="1" width="3.625" style="3" customWidth="1"/>
    <col min="2" max="10" width="8.875" style="3" customWidth="1"/>
    <col min="11" max="11" width="24.75" style="3" customWidth="1"/>
    <col min="12" max="12" width="26.875" style="253" customWidth="1"/>
    <col min="13" max="16384" width="9" style="253"/>
  </cols>
  <sheetData>
    <row r="1" spans="1:53" s="147" customFormat="1" ht="25.5" customHeight="1" x14ac:dyDescent="0.25">
      <c r="A1" s="126" t="s">
        <v>656</v>
      </c>
      <c r="C1" s="163"/>
      <c r="D1" s="163"/>
      <c r="E1" s="163"/>
      <c r="F1" s="163"/>
      <c r="G1" s="163"/>
      <c r="H1" s="163"/>
      <c r="I1" s="163"/>
    </row>
    <row r="2" spans="1:53" s="3" customFormat="1" ht="15" customHeight="1" x14ac:dyDescent="0.2">
      <c r="K2" s="253"/>
    </row>
    <row r="3" spans="1:53" s="3" customFormat="1" ht="15" customHeight="1" x14ac:dyDescent="0.2">
      <c r="K3" s="253"/>
    </row>
    <row r="4" spans="1:53" s="3" customFormat="1" ht="15" customHeight="1" x14ac:dyDescent="0.2">
      <c r="K4" s="253"/>
    </row>
    <row r="6" spans="1:53" s="3" customFormat="1" ht="15" customHeight="1" x14ac:dyDescent="0.25">
      <c r="A6" s="261"/>
      <c r="K6" s="261"/>
      <c r="L6" s="3" t="s">
        <v>125</v>
      </c>
      <c r="N6" s="147"/>
      <c r="O6" s="147"/>
      <c r="P6" s="254"/>
      <c r="Q6" s="254"/>
      <c r="R6" s="254"/>
      <c r="S6" s="254"/>
      <c r="T6" s="254"/>
      <c r="U6" s="254"/>
      <c r="V6" s="254"/>
      <c r="W6" s="254"/>
      <c r="X6" s="254"/>
      <c r="Y6" s="254"/>
      <c r="Z6" s="254"/>
      <c r="AA6" s="254"/>
      <c r="AB6" s="254"/>
      <c r="AC6" s="254"/>
      <c r="AD6" s="254"/>
      <c r="AE6" s="254"/>
      <c r="AF6" s="254"/>
      <c r="AG6" s="254"/>
    </row>
    <row r="7" spans="1:53" s="3" customFormat="1" ht="15" customHeight="1" x14ac:dyDescent="0.2">
      <c r="L7" s="151" t="s">
        <v>34</v>
      </c>
      <c r="M7" s="255">
        <v>2010</v>
      </c>
      <c r="N7" s="255">
        <v>2011</v>
      </c>
      <c r="O7" s="255">
        <v>2012</v>
      </c>
      <c r="P7" s="255">
        <v>2013</v>
      </c>
      <c r="Q7" s="255">
        <v>2014</v>
      </c>
      <c r="R7" s="255">
        <v>2015</v>
      </c>
      <c r="S7" s="255">
        <v>2016</v>
      </c>
      <c r="T7" s="255">
        <v>2017</v>
      </c>
      <c r="U7" s="255">
        <v>2018</v>
      </c>
      <c r="V7" s="255">
        <v>2019</v>
      </c>
      <c r="W7" s="255">
        <v>2020</v>
      </c>
      <c r="X7" s="255">
        <v>2021</v>
      </c>
      <c r="Y7" s="255">
        <v>2022</v>
      </c>
      <c r="Z7" s="255">
        <v>2023</v>
      </c>
      <c r="AA7" s="255">
        <v>2024</v>
      </c>
      <c r="AB7" s="255">
        <v>2025</v>
      </c>
      <c r="AC7" s="255">
        <v>2026</v>
      </c>
      <c r="AD7" s="255">
        <v>2027</v>
      </c>
      <c r="AE7" s="255">
        <v>2028</v>
      </c>
      <c r="AF7" s="255">
        <v>2029</v>
      </c>
      <c r="AG7" s="255">
        <v>2030</v>
      </c>
      <c r="AH7" s="255">
        <v>2031</v>
      </c>
      <c r="AI7" s="255">
        <v>2032</v>
      </c>
      <c r="AJ7" s="257">
        <v>2033</v>
      </c>
      <c r="AK7" s="257">
        <v>2034</v>
      </c>
      <c r="AL7" s="257">
        <v>2035</v>
      </c>
      <c r="AM7" s="257">
        <v>2036</v>
      </c>
      <c r="AN7" s="257">
        <v>2037</v>
      </c>
      <c r="AO7" s="257">
        <v>2038</v>
      </c>
      <c r="AP7" s="257">
        <v>2039</v>
      </c>
      <c r="AQ7" s="257">
        <v>2040</v>
      </c>
      <c r="AR7" s="257">
        <v>2041</v>
      </c>
      <c r="AS7" s="257">
        <v>2042</v>
      </c>
      <c r="AT7" s="257">
        <v>2043</v>
      </c>
      <c r="AU7" s="257">
        <v>2044</v>
      </c>
      <c r="AV7" s="257">
        <v>2045</v>
      </c>
      <c r="AW7" s="257">
        <v>2046</v>
      </c>
      <c r="AX7" s="257">
        <v>2047</v>
      </c>
      <c r="AY7" s="257">
        <v>2048</v>
      </c>
      <c r="AZ7" s="257">
        <v>2049</v>
      </c>
      <c r="BA7" s="257">
        <v>2050</v>
      </c>
    </row>
    <row r="8" spans="1:53" s="3" customFormat="1" ht="15" customHeight="1" x14ac:dyDescent="0.2">
      <c r="L8" s="151" t="s">
        <v>33</v>
      </c>
      <c r="M8" s="258">
        <v>218.76865557038613</v>
      </c>
      <c r="N8" s="258">
        <v>212.18874031593631</v>
      </c>
      <c r="O8" s="258">
        <v>202.72177697976713</v>
      </c>
      <c r="P8" s="258">
        <v>196.62008431988949</v>
      </c>
      <c r="Q8" s="258">
        <v>188.45895627834452</v>
      </c>
      <c r="R8" s="258">
        <v>183.96463615736607</v>
      </c>
      <c r="S8" s="258">
        <v>187.33647876071913</v>
      </c>
      <c r="T8" s="262">
        <v>194.60691307779797</v>
      </c>
      <c r="U8" s="255"/>
      <c r="V8" s="255"/>
      <c r="W8" s="255"/>
      <c r="X8" s="255"/>
      <c r="Y8" s="255"/>
      <c r="Z8" s="255"/>
      <c r="AA8" s="255"/>
      <c r="AB8" s="255"/>
      <c r="AC8" s="255"/>
      <c r="AD8" s="255"/>
      <c r="AE8" s="255"/>
      <c r="AF8" s="255"/>
      <c r="AG8" s="255"/>
      <c r="AH8" s="255"/>
      <c r="AI8" s="255"/>
      <c r="AJ8" s="257"/>
      <c r="AK8" s="257"/>
      <c r="AL8" s="257"/>
      <c r="AM8" s="257"/>
      <c r="AN8" s="257"/>
      <c r="AO8" s="257"/>
      <c r="AP8" s="257"/>
      <c r="AQ8" s="257"/>
      <c r="AR8" s="257"/>
      <c r="AS8" s="257"/>
      <c r="AT8" s="257"/>
      <c r="AU8" s="257"/>
      <c r="AV8" s="257"/>
      <c r="AW8" s="257"/>
      <c r="AX8" s="257"/>
      <c r="AY8" s="257"/>
      <c r="AZ8" s="257"/>
      <c r="BA8" s="257"/>
    </row>
    <row r="9" spans="1:53" s="3" customFormat="1" ht="15" customHeight="1" x14ac:dyDescent="0.2">
      <c r="L9" s="151" t="s">
        <v>217</v>
      </c>
      <c r="M9" s="258"/>
      <c r="N9" s="258"/>
      <c r="O9" s="258"/>
      <c r="P9" s="258"/>
      <c r="Q9" s="258"/>
      <c r="R9" s="258"/>
      <c r="S9" s="258"/>
      <c r="T9" s="262">
        <v>194.60691307779797</v>
      </c>
      <c r="U9" s="258">
        <v>188.82543117583054</v>
      </c>
      <c r="V9" s="258">
        <v>186.39279322946592</v>
      </c>
      <c r="W9" s="258">
        <v>184.84212973779654</v>
      </c>
      <c r="X9" s="258">
        <v>182.40823128127747</v>
      </c>
      <c r="Y9" s="258">
        <v>180.0342834408294</v>
      </c>
      <c r="Z9" s="258">
        <v>177.28522808588994</v>
      </c>
      <c r="AA9" s="258">
        <v>173.61608632151834</v>
      </c>
      <c r="AB9" s="258">
        <v>171.74548583117726</v>
      </c>
      <c r="AC9" s="258">
        <v>169.89989869275865</v>
      </c>
      <c r="AD9" s="258">
        <v>167.89870572094986</v>
      </c>
      <c r="AE9" s="258">
        <v>166.23773439238116</v>
      </c>
      <c r="AF9" s="258">
        <v>165.10874080981324</v>
      </c>
      <c r="AG9" s="258">
        <v>165.04837944075703</v>
      </c>
      <c r="AH9" s="258">
        <v>164.77637244240722</v>
      </c>
      <c r="AI9" s="258">
        <v>164.16923177649824</v>
      </c>
      <c r="AJ9" s="258">
        <v>162.73185979752603</v>
      </c>
      <c r="AK9" s="258">
        <v>161.84832188441257</v>
      </c>
      <c r="AL9" s="258">
        <v>161.21026676642541</v>
      </c>
      <c r="AM9" s="258">
        <v>160.30401014989778</v>
      </c>
      <c r="AN9" s="258">
        <v>159.20921996515227</v>
      </c>
      <c r="AO9" s="258">
        <v>157.89705370498396</v>
      </c>
      <c r="AP9" s="258">
        <v>156.33700918105936</v>
      </c>
      <c r="AQ9" s="258">
        <v>154.16616034496172</v>
      </c>
      <c r="AR9" s="258">
        <v>152.43740759174926</v>
      </c>
      <c r="AS9" s="258">
        <v>150.49021671573018</v>
      </c>
      <c r="AT9" s="258">
        <v>148.60250770684956</v>
      </c>
      <c r="AU9" s="258">
        <v>146.30649085483108</v>
      </c>
      <c r="AV9" s="258">
        <v>143.78285859032252</v>
      </c>
      <c r="AW9" s="258">
        <v>140.9998178850426</v>
      </c>
      <c r="AX9" s="258">
        <v>137.38133622183955</v>
      </c>
      <c r="AY9" s="258">
        <v>133.88405369332864</v>
      </c>
      <c r="AZ9" s="258">
        <v>129.77077280275154</v>
      </c>
      <c r="BA9" s="258">
        <v>125.34501148327325</v>
      </c>
    </row>
    <row r="10" spans="1:53" s="3" customFormat="1" ht="15" customHeight="1" x14ac:dyDescent="0.2">
      <c r="L10" s="151" t="s">
        <v>262</v>
      </c>
      <c r="M10" s="258"/>
      <c r="N10" s="258"/>
      <c r="O10" s="258"/>
      <c r="P10" s="258"/>
      <c r="Q10" s="258"/>
      <c r="R10" s="258"/>
      <c r="S10" s="258"/>
      <c r="T10" s="262">
        <v>194.60691307779797</v>
      </c>
      <c r="U10" s="258">
        <v>189.39540625624232</v>
      </c>
      <c r="V10" s="258">
        <v>187.78883189183952</v>
      </c>
      <c r="W10" s="258">
        <v>187.40787801018524</v>
      </c>
      <c r="X10" s="258">
        <v>186.3952040166549</v>
      </c>
      <c r="Y10" s="258">
        <v>185.60717901499785</v>
      </c>
      <c r="Z10" s="258">
        <v>184.8317053124637</v>
      </c>
      <c r="AA10" s="258">
        <v>184.31443429998032</v>
      </c>
      <c r="AB10" s="258">
        <v>184.02844233169054</v>
      </c>
      <c r="AC10" s="258">
        <v>184.01613989614978</v>
      </c>
      <c r="AD10" s="258">
        <v>184.06739058361538</v>
      </c>
      <c r="AE10" s="258">
        <v>184.38581818314213</v>
      </c>
      <c r="AF10" s="258">
        <v>184.63203155341387</v>
      </c>
      <c r="AG10" s="258">
        <v>184.02249124511411</v>
      </c>
      <c r="AH10" s="258">
        <v>183.32752396986524</v>
      </c>
      <c r="AI10" s="258">
        <v>181.54842347935102</v>
      </c>
      <c r="AJ10" s="258">
        <v>179.63103419582018</v>
      </c>
      <c r="AK10" s="258">
        <v>175.42663157088958</v>
      </c>
      <c r="AL10" s="258">
        <v>171.39695955379452</v>
      </c>
      <c r="AM10" s="258">
        <v>164.85179255574866</v>
      </c>
      <c r="AN10" s="258">
        <v>155.11736798232721</v>
      </c>
      <c r="AO10" s="258">
        <v>147.8843018207229</v>
      </c>
      <c r="AP10" s="258">
        <v>141.06086762377478</v>
      </c>
      <c r="AQ10" s="258">
        <v>129.7850056110147</v>
      </c>
      <c r="AR10" s="258">
        <v>123.25464540093223</v>
      </c>
      <c r="AS10" s="258">
        <v>111.15061655462131</v>
      </c>
      <c r="AT10" s="258">
        <v>101.09881737162215</v>
      </c>
      <c r="AU10" s="258">
        <v>90.918720145051694</v>
      </c>
      <c r="AV10" s="258">
        <v>82.798346501221076</v>
      </c>
      <c r="AW10" s="258">
        <v>79.929499017839902</v>
      </c>
      <c r="AX10" s="258">
        <v>76.835151318886886</v>
      </c>
      <c r="AY10" s="258">
        <v>75.142224742621138</v>
      </c>
      <c r="AZ10" s="258">
        <v>76.390106970495751</v>
      </c>
      <c r="BA10" s="258">
        <v>79.938188924711056</v>
      </c>
    </row>
    <row r="11" spans="1:53" s="261" customFormat="1" ht="15" customHeight="1" x14ac:dyDescent="0.25">
      <c r="A11" s="3"/>
      <c r="B11" s="3"/>
      <c r="C11" s="3"/>
      <c r="D11" s="3"/>
      <c r="E11" s="3"/>
      <c r="K11" s="263"/>
      <c r="L11" s="151" t="s">
        <v>215</v>
      </c>
      <c r="M11" s="258"/>
      <c r="N11" s="258"/>
      <c r="O11" s="258"/>
      <c r="P11" s="258"/>
      <c r="Q11" s="258"/>
      <c r="R11" s="258"/>
      <c r="S11" s="258"/>
      <c r="T11" s="262">
        <v>194.60691307779797</v>
      </c>
      <c r="U11" s="258">
        <v>189.77859731828696</v>
      </c>
      <c r="V11" s="258">
        <v>191.81783603501469</v>
      </c>
      <c r="W11" s="258">
        <v>189.20197436561295</v>
      </c>
      <c r="X11" s="258">
        <v>189.13944554079296</v>
      </c>
      <c r="Y11" s="258">
        <v>188.34261646333906</v>
      </c>
      <c r="Z11" s="258">
        <v>188.01255301095088</v>
      </c>
      <c r="AA11" s="258">
        <v>187.76755670902921</v>
      </c>
      <c r="AB11" s="258">
        <v>187.09548744929958</v>
      </c>
      <c r="AC11" s="258">
        <v>186.55433321722973</v>
      </c>
      <c r="AD11" s="258">
        <v>186.19465605574428</v>
      </c>
      <c r="AE11" s="258">
        <v>185.6930235460577</v>
      </c>
      <c r="AF11" s="258">
        <v>185.0300185645664</v>
      </c>
      <c r="AG11" s="258">
        <v>184.73651627522409</v>
      </c>
      <c r="AH11" s="258">
        <v>184.46487386957477</v>
      </c>
      <c r="AI11" s="258">
        <v>184.07272156559546</v>
      </c>
      <c r="AJ11" s="258">
        <v>183.57923795869948</v>
      </c>
      <c r="AK11" s="258">
        <v>182.9984827953468</v>
      </c>
      <c r="AL11" s="258">
        <v>182.32909112459541</v>
      </c>
      <c r="AM11" s="258">
        <v>181.63497368218503</v>
      </c>
      <c r="AN11" s="258">
        <v>181.01986843469072</v>
      </c>
      <c r="AO11" s="258">
        <v>180.0658623570373</v>
      </c>
      <c r="AP11" s="258">
        <v>179.4362262163886</v>
      </c>
      <c r="AQ11" s="258">
        <v>178.44773626346006</v>
      </c>
      <c r="AR11" s="258">
        <v>177.70822167637718</v>
      </c>
      <c r="AS11" s="258">
        <v>176.90144410733905</v>
      </c>
      <c r="AT11" s="258">
        <v>176.31185453239701</v>
      </c>
      <c r="AU11" s="258">
        <v>175.55352537626118</v>
      </c>
      <c r="AV11" s="258">
        <v>175.04402886266888</v>
      </c>
      <c r="AW11" s="258">
        <v>174.2812843578875</v>
      </c>
      <c r="AX11" s="258">
        <v>173.42615643761789</v>
      </c>
      <c r="AY11" s="258">
        <v>172.78554284132642</v>
      </c>
      <c r="AZ11" s="258">
        <v>171.79160724764142</v>
      </c>
      <c r="BA11" s="258">
        <v>170.8165755611027</v>
      </c>
    </row>
    <row r="12" spans="1:53" s="3" customFormat="1" ht="15" customHeight="1" x14ac:dyDescent="0.2">
      <c r="K12" s="263"/>
      <c r="L12" s="151" t="s">
        <v>216</v>
      </c>
      <c r="M12" s="258"/>
      <c r="N12" s="258"/>
      <c r="O12" s="258"/>
      <c r="P12" s="258"/>
      <c r="Q12" s="258"/>
      <c r="R12" s="258"/>
      <c r="S12" s="258"/>
      <c r="T12" s="262">
        <v>194.60691307779797</v>
      </c>
      <c r="U12" s="258">
        <v>189.73519343700599</v>
      </c>
      <c r="V12" s="258">
        <v>191.84223216814533</v>
      </c>
      <c r="W12" s="258">
        <v>189.28149686936052</v>
      </c>
      <c r="X12" s="258">
        <v>189.11366462518529</v>
      </c>
      <c r="Y12" s="258">
        <v>188.17996346750431</v>
      </c>
      <c r="Z12" s="258">
        <v>187.76261024886901</v>
      </c>
      <c r="AA12" s="258">
        <v>187.3692454837518</v>
      </c>
      <c r="AB12" s="258">
        <v>186.40144158678257</v>
      </c>
      <c r="AC12" s="258">
        <v>185.77843932754442</v>
      </c>
      <c r="AD12" s="258">
        <v>185.3083261273116</v>
      </c>
      <c r="AE12" s="258">
        <v>184.6984101963593</v>
      </c>
      <c r="AF12" s="258">
        <v>183.95451374977139</v>
      </c>
      <c r="AG12" s="258">
        <v>183.52480855260441</v>
      </c>
      <c r="AH12" s="258">
        <v>183.12640944496587</v>
      </c>
      <c r="AI12" s="258">
        <v>182.5794920566463</v>
      </c>
      <c r="AJ12" s="258">
        <v>181.84446545817789</v>
      </c>
      <c r="AK12" s="258">
        <v>180.98437670930855</v>
      </c>
      <c r="AL12" s="258">
        <v>179.98214417544088</v>
      </c>
      <c r="AM12" s="258">
        <v>179.12258937677069</v>
      </c>
      <c r="AN12" s="258">
        <v>178.41664605910927</v>
      </c>
      <c r="AO12" s="258">
        <v>177.40301149912187</v>
      </c>
      <c r="AP12" s="258">
        <v>176.66893557940793</v>
      </c>
      <c r="AQ12" s="258">
        <v>175.60496109736059</v>
      </c>
      <c r="AR12" s="258">
        <v>174.76559669406043</v>
      </c>
      <c r="AS12" s="258">
        <v>173.8674878819028</v>
      </c>
      <c r="AT12" s="258">
        <v>173.18074935547631</v>
      </c>
      <c r="AU12" s="258">
        <v>172.3046290814022</v>
      </c>
      <c r="AV12" s="258">
        <v>171.67878492001566</v>
      </c>
      <c r="AW12" s="258">
        <v>170.78830097369382</v>
      </c>
      <c r="AX12" s="258">
        <v>169.81670088201867</v>
      </c>
      <c r="AY12" s="258">
        <v>169.03100858445046</v>
      </c>
      <c r="AZ12" s="258">
        <v>167.92338541852706</v>
      </c>
      <c r="BA12" s="258">
        <v>166.84708180732815</v>
      </c>
    </row>
    <row r="13" spans="1:53" ht="15" customHeight="1" x14ac:dyDescent="0.2">
      <c r="AV13" s="3"/>
      <c r="AW13" s="3"/>
      <c r="AX13" s="3"/>
      <c r="AY13" s="3"/>
      <c r="AZ13" s="3"/>
      <c r="BA13" s="3"/>
    </row>
    <row r="14" spans="1:53" ht="15" customHeight="1" x14ac:dyDescent="0.2">
      <c r="L14" s="535" t="s">
        <v>571</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F81"/>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1.75" style="643" bestFit="1" customWidth="1"/>
    <col min="13" max="13" width="10.25" style="7" bestFit="1" customWidth="1"/>
    <col min="14" max="22" width="9" style="7"/>
    <col min="23" max="23" width="10.375" style="7" bestFit="1" customWidth="1"/>
    <col min="24" max="29" width="9.125" style="7" bestFit="1" customWidth="1"/>
    <col min="30" max="58" width="9.625" style="7" bestFit="1" customWidth="1"/>
    <col min="59" max="16384" width="9" style="7"/>
  </cols>
  <sheetData>
    <row r="1" spans="1:58" s="147" customFormat="1" ht="25.5" customHeight="1" x14ac:dyDescent="0.25">
      <c r="A1" s="126" t="s">
        <v>657</v>
      </c>
      <c r="C1" s="163"/>
      <c r="D1" s="163"/>
      <c r="E1" s="163"/>
      <c r="F1" s="163"/>
      <c r="G1" s="163"/>
      <c r="H1" s="163"/>
      <c r="I1" s="163"/>
      <c r="L1" s="643"/>
      <c r="M1" s="622"/>
      <c r="N1" s="622"/>
      <c r="O1" s="622"/>
      <c r="P1" s="622"/>
      <c r="Q1" s="622"/>
      <c r="R1" s="622"/>
      <c r="S1" s="622"/>
      <c r="T1" s="622"/>
      <c r="U1" s="622"/>
      <c r="V1" s="622"/>
      <c r="W1" s="622"/>
      <c r="X1" s="622"/>
      <c r="Y1" s="622"/>
      <c r="Z1" s="622"/>
      <c r="AA1" s="622"/>
      <c r="AB1" s="622"/>
      <c r="AC1" s="622"/>
      <c r="AD1" s="622"/>
      <c r="AE1" s="622"/>
      <c r="AF1" s="622"/>
      <c r="AG1" s="622"/>
      <c r="AH1" s="622"/>
      <c r="AI1" s="622"/>
      <c r="AJ1" s="622"/>
      <c r="AK1" s="622"/>
      <c r="AL1" s="622"/>
      <c r="AM1" s="622"/>
      <c r="AN1" s="622"/>
      <c r="AO1" s="622"/>
      <c r="AP1" s="622"/>
      <c r="AQ1" s="622"/>
      <c r="AR1" s="622"/>
      <c r="AS1" s="622"/>
      <c r="AT1" s="622"/>
      <c r="AU1" s="622"/>
      <c r="AV1" s="622"/>
      <c r="AW1" s="622"/>
      <c r="AX1" s="622"/>
      <c r="AY1" s="622"/>
      <c r="AZ1" s="622"/>
      <c r="BA1" s="622"/>
      <c r="BB1" s="622"/>
      <c r="BC1" s="622"/>
      <c r="BD1" s="622"/>
      <c r="BE1" s="622"/>
      <c r="BF1" s="622"/>
    </row>
    <row r="2" spans="1:58" ht="15" customHeight="1" x14ac:dyDescent="0.2">
      <c r="K2" s="148"/>
      <c r="M2" s="622"/>
      <c r="N2" s="622"/>
      <c r="O2" s="622"/>
      <c r="P2" s="622"/>
      <c r="Q2" s="622"/>
      <c r="R2" s="622"/>
      <c r="S2" s="622"/>
      <c r="T2" s="622"/>
      <c r="U2" s="622"/>
      <c r="V2" s="622"/>
      <c r="W2" s="622"/>
      <c r="X2" s="622"/>
      <c r="Y2" s="622"/>
      <c r="Z2" s="622"/>
      <c r="AA2" s="622"/>
      <c r="AB2" s="622"/>
      <c r="AC2" s="622"/>
      <c r="AD2" s="622"/>
      <c r="AE2" s="622"/>
      <c r="AF2" s="622"/>
      <c r="AG2" s="622"/>
      <c r="AH2" s="622"/>
      <c r="AI2" s="622"/>
      <c r="AJ2" s="622"/>
      <c r="AK2" s="622"/>
      <c r="AL2" s="622"/>
      <c r="AM2" s="622"/>
      <c r="AN2" s="622"/>
      <c r="AO2" s="622"/>
      <c r="AP2" s="622"/>
      <c r="AQ2" s="622"/>
      <c r="AR2" s="622"/>
      <c r="AS2" s="622"/>
      <c r="AT2" s="622"/>
      <c r="AU2" s="622"/>
      <c r="AV2" s="622"/>
      <c r="AW2" s="622"/>
      <c r="AX2" s="622"/>
      <c r="AY2" s="622"/>
      <c r="AZ2" s="622"/>
      <c r="BA2" s="622"/>
      <c r="BB2" s="622"/>
      <c r="BC2" s="622"/>
      <c r="BD2" s="622"/>
      <c r="BE2" s="622"/>
      <c r="BF2" s="622"/>
    </row>
    <row r="3" spans="1:58" s="4" customFormat="1" ht="15" customHeight="1" x14ac:dyDescent="0.2">
      <c r="A3" s="7"/>
      <c r="B3" s="7"/>
      <c r="C3" s="7"/>
      <c r="D3" s="7"/>
      <c r="E3" s="7"/>
      <c r="F3" s="7"/>
      <c r="G3" s="7"/>
      <c r="H3" s="7"/>
      <c r="I3" s="7"/>
      <c r="J3" s="7"/>
      <c r="K3" s="148"/>
      <c r="L3" s="643"/>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row>
    <row r="4" spans="1:58" s="4" customFormat="1" ht="15" customHeight="1" x14ac:dyDescent="0.2">
      <c r="A4" s="7"/>
      <c r="B4" s="7"/>
      <c r="C4" s="7"/>
      <c r="D4" s="7"/>
      <c r="E4" s="7"/>
      <c r="F4" s="7"/>
      <c r="G4" s="7"/>
      <c r="H4" s="7"/>
      <c r="I4" s="7"/>
      <c r="J4" s="7"/>
      <c r="K4" s="148"/>
      <c r="L4" s="643"/>
      <c r="M4" s="622"/>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622"/>
      <c r="AM4" s="622"/>
      <c r="AN4" s="622"/>
      <c r="AO4" s="622"/>
      <c r="AP4" s="622"/>
      <c r="AQ4" s="622"/>
      <c r="AR4" s="622"/>
      <c r="AS4" s="622"/>
      <c r="AT4" s="622"/>
      <c r="AU4" s="622"/>
      <c r="AV4" s="622"/>
      <c r="AW4" s="622"/>
      <c r="AX4" s="622"/>
      <c r="AY4" s="622"/>
      <c r="AZ4" s="622"/>
      <c r="BA4" s="622"/>
      <c r="BB4" s="622"/>
      <c r="BC4" s="622"/>
      <c r="BD4" s="622"/>
      <c r="BE4" s="622"/>
      <c r="BF4" s="622"/>
    </row>
    <row r="5" spans="1:58" s="4" customFormat="1" ht="15" customHeight="1" x14ac:dyDescent="0.2">
      <c r="A5" s="7"/>
      <c r="B5" s="7"/>
      <c r="C5" s="7"/>
      <c r="D5" s="7"/>
      <c r="E5" s="7"/>
      <c r="F5" s="7"/>
      <c r="G5" s="7"/>
      <c r="H5" s="7"/>
      <c r="I5" s="7"/>
      <c r="J5" s="7"/>
      <c r="K5" s="7"/>
      <c r="L5" s="643"/>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c r="BE5" s="622"/>
      <c r="BF5" s="622"/>
    </row>
    <row r="6" spans="1:58" s="4" customFormat="1" ht="15" customHeight="1" x14ac:dyDescent="0.25">
      <c r="A6" s="149" t="str">
        <f>L6</f>
        <v>Annual commercial electricity demand excluding road transport (TWh)</v>
      </c>
      <c r="B6" s="7"/>
      <c r="C6" s="7"/>
      <c r="D6" s="7"/>
      <c r="E6" s="7"/>
      <c r="F6" s="7"/>
      <c r="G6" s="7"/>
      <c r="H6" s="7"/>
      <c r="I6" s="7"/>
      <c r="J6" s="7"/>
      <c r="K6" s="7"/>
      <c r="L6" s="8" t="s">
        <v>710</v>
      </c>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row>
    <row r="7" spans="1:58" s="4" customFormat="1" ht="15" customHeight="1" x14ac:dyDescent="0.2">
      <c r="A7" s="7"/>
      <c r="B7" s="7"/>
      <c r="C7" s="7"/>
      <c r="D7" s="7"/>
      <c r="E7" s="7"/>
      <c r="F7" s="7"/>
      <c r="G7" s="7"/>
      <c r="H7" s="7"/>
      <c r="I7" s="7"/>
      <c r="J7" s="7"/>
      <c r="K7" s="7"/>
      <c r="L7" s="643" t="s">
        <v>144</v>
      </c>
      <c r="M7" s="154" t="s">
        <v>0</v>
      </c>
      <c r="N7" s="154" t="s">
        <v>1</v>
      </c>
      <c r="O7" s="154" t="s">
        <v>2</v>
      </c>
      <c r="P7" s="154" t="s">
        <v>3</v>
      </c>
      <c r="Q7" s="154" t="s">
        <v>4</v>
      </c>
      <c r="R7" s="154" t="s">
        <v>5</v>
      </c>
      <c r="S7" s="154" t="s">
        <v>6</v>
      </c>
      <c r="T7" s="154" t="s">
        <v>7</v>
      </c>
      <c r="U7" s="154" t="s">
        <v>8</v>
      </c>
      <c r="V7" s="154" t="s">
        <v>9</v>
      </c>
      <c r="W7" s="154" t="s">
        <v>10</v>
      </c>
      <c r="X7" s="154" t="s">
        <v>11</v>
      </c>
      <c r="Y7" s="154" t="s">
        <v>12</v>
      </c>
      <c r="Z7" s="154" t="s">
        <v>13</v>
      </c>
      <c r="AA7" s="154" t="s">
        <v>14</v>
      </c>
      <c r="AB7" s="154" t="s">
        <v>15</v>
      </c>
      <c r="AC7" s="154" t="s">
        <v>16</v>
      </c>
      <c r="AD7" s="154" t="s">
        <v>17</v>
      </c>
      <c r="AE7" s="154" t="s">
        <v>18</v>
      </c>
      <c r="AF7" s="154" t="s">
        <v>19</v>
      </c>
      <c r="AG7" s="154" t="s">
        <v>20</v>
      </c>
      <c r="AH7" s="154" t="s">
        <v>21</v>
      </c>
      <c r="AI7" s="154" t="s">
        <v>22</v>
      </c>
      <c r="AJ7" s="154" t="s">
        <v>23</v>
      </c>
      <c r="AK7" s="154" t="s">
        <v>24</v>
      </c>
      <c r="AL7" s="154" t="s">
        <v>25</v>
      </c>
      <c r="AM7" s="154" t="s">
        <v>26</v>
      </c>
      <c r="AN7" s="154" t="s">
        <v>27</v>
      </c>
      <c r="AO7" s="154" t="s">
        <v>28</v>
      </c>
      <c r="AP7" s="154" t="s">
        <v>29</v>
      </c>
      <c r="AQ7" s="154" t="s">
        <v>30</v>
      </c>
      <c r="AR7" s="154" t="s">
        <v>35</v>
      </c>
      <c r="AS7" s="154" t="s">
        <v>36</v>
      </c>
      <c r="AT7" s="154" t="s">
        <v>37</v>
      </c>
      <c r="AU7" s="154" t="s">
        <v>38</v>
      </c>
      <c r="AV7" s="154" t="s">
        <v>39</v>
      </c>
      <c r="AW7" s="154" t="s">
        <v>73</v>
      </c>
      <c r="AX7" s="154" t="s">
        <v>74</v>
      </c>
      <c r="AY7" s="154" t="s">
        <v>75</v>
      </c>
      <c r="AZ7" s="154" t="s">
        <v>76</v>
      </c>
      <c r="BA7" s="154" t="s">
        <v>77</v>
      </c>
      <c r="BB7" s="154" t="s">
        <v>78</v>
      </c>
      <c r="BC7" s="154" t="s">
        <v>79</v>
      </c>
      <c r="BD7" s="154" t="s">
        <v>80</v>
      </c>
      <c r="BE7" s="154" t="s">
        <v>81</v>
      </c>
      <c r="BF7" s="154" t="s">
        <v>82</v>
      </c>
    </row>
    <row r="8" spans="1:58" s="4" customFormat="1" ht="15" customHeight="1" x14ac:dyDescent="0.2">
      <c r="A8" s="7"/>
      <c r="B8" s="7"/>
      <c r="C8" s="7"/>
      <c r="D8" s="7"/>
      <c r="E8" s="7"/>
      <c r="F8" s="7"/>
      <c r="G8" s="7"/>
      <c r="H8" s="7"/>
      <c r="I8" s="7"/>
      <c r="J8" s="7"/>
      <c r="K8" s="7"/>
      <c r="L8" s="646"/>
      <c r="M8" s="647">
        <v>2005</v>
      </c>
      <c r="N8" s="647">
        <v>2006</v>
      </c>
      <c r="O8" s="647">
        <v>2007</v>
      </c>
      <c r="P8" s="647">
        <v>2008</v>
      </c>
      <c r="Q8" s="647">
        <v>2009</v>
      </c>
      <c r="R8" s="647">
        <v>2010</v>
      </c>
      <c r="S8" s="647">
        <v>2011</v>
      </c>
      <c r="T8" s="647">
        <v>2012</v>
      </c>
      <c r="U8" s="647">
        <v>2013</v>
      </c>
      <c r="V8" s="647">
        <v>2014</v>
      </c>
      <c r="W8" s="647">
        <v>2015</v>
      </c>
      <c r="X8" s="647">
        <v>2016</v>
      </c>
      <c r="Y8" s="647">
        <v>2017</v>
      </c>
      <c r="Z8" s="647">
        <v>2018</v>
      </c>
      <c r="AA8" s="647">
        <v>2019</v>
      </c>
      <c r="AB8" s="647">
        <v>2020</v>
      </c>
      <c r="AC8" s="647">
        <v>2021</v>
      </c>
      <c r="AD8" s="647">
        <v>2022</v>
      </c>
      <c r="AE8" s="647">
        <v>2023</v>
      </c>
      <c r="AF8" s="647">
        <v>2024</v>
      </c>
      <c r="AG8" s="647">
        <v>2025</v>
      </c>
      <c r="AH8" s="647">
        <v>2026</v>
      </c>
      <c r="AI8" s="647">
        <v>2027</v>
      </c>
      <c r="AJ8" s="647">
        <v>2028</v>
      </c>
      <c r="AK8" s="647">
        <v>2029</v>
      </c>
      <c r="AL8" s="647">
        <v>2030</v>
      </c>
      <c r="AM8" s="647">
        <v>2031</v>
      </c>
      <c r="AN8" s="647">
        <v>2032</v>
      </c>
      <c r="AO8" s="647">
        <v>2033</v>
      </c>
      <c r="AP8" s="647">
        <v>2034</v>
      </c>
      <c r="AQ8" s="647">
        <v>2035</v>
      </c>
      <c r="AR8" s="647">
        <v>2036</v>
      </c>
      <c r="AS8" s="647">
        <v>2037</v>
      </c>
      <c r="AT8" s="647">
        <v>2038</v>
      </c>
      <c r="AU8" s="647">
        <v>2039</v>
      </c>
      <c r="AV8" s="647">
        <v>2040</v>
      </c>
      <c r="AW8" s="647">
        <v>2041</v>
      </c>
      <c r="AX8" s="647">
        <v>2042</v>
      </c>
      <c r="AY8" s="647">
        <v>2043</v>
      </c>
      <c r="AZ8" s="647">
        <v>2044</v>
      </c>
      <c r="BA8" s="647">
        <v>2045</v>
      </c>
      <c r="BB8" s="647">
        <v>2046</v>
      </c>
      <c r="BC8" s="647">
        <v>2047</v>
      </c>
      <c r="BD8" s="647">
        <v>2048</v>
      </c>
      <c r="BE8" s="647">
        <v>2049</v>
      </c>
      <c r="BF8" s="647">
        <v>2050</v>
      </c>
    </row>
    <row r="9" spans="1:58" s="4" customFormat="1" ht="15" customHeight="1" x14ac:dyDescent="0.2">
      <c r="A9" s="7"/>
      <c r="B9" s="7"/>
      <c r="C9" s="7"/>
      <c r="D9" s="7"/>
      <c r="E9" s="7"/>
      <c r="F9" s="7"/>
      <c r="G9" s="7"/>
      <c r="H9" s="7"/>
      <c r="I9" s="7"/>
      <c r="J9" s="7"/>
      <c r="K9" s="7"/>
      <c r="L9" s="12" t="s">
        <v>33</v>
      </c>
      <c r="M9" s="649">
        <v>108.76</v>
      </c>
      <c r="N9" s="649">
        <v>107.101</v>
      </c>
      <c r="O9" s="649">
        <v>105.65899999999999</v>
      </c>
      <c r="P9" s="649">
        <v>102.72500000000001</v>
      </c>
      <c r="Q9" s="649">
        <v>101.4</v>
      </c>
      <c r="R9" s="649">
        <v>100.655</v>
      </c>
      <c r="S9" s="649">
        <v>102.79599999999999</v>
      </c>
      <c r="T9" s="649">
        <v>102.14500000000001</v>
      </c>
      <c r="U9" s="649">
        <v>100.25999999999999</v>
      </c>
      <c r="V9" s="649">
        <v>94.679000000000002</v>
      </c>
      <c r="W9" s="649">
        <v>93.938999999999993</v>
      </c>
      <c r="X9" s="649">
        <v>93.938999999999993</v>
      </c>
      <c r="Y9" s="648">
        <v>93.274661152144787</v>
      </c>
      <c r="Z9" s="648"/>
      <c r="AA9" s="648"/>
      <c r="AB9" s="648"/>
      <c r="AC9" s="648"/>
      <c r="AD9" s="648"/>
      <c r="AE9" s="648"/>
      <c r="AF9" s="648"/>
      <c r="AG9" s="648"/>
      <c r="AH9" s="648"/>
      <c r="AI9" s="648"/>
      <c r="AJ9" s="648"/>
      <c r="AK9" s="648"/>
      <c r="AL9" s="648"/>
      <c r="AM9" s="648"/>
      <c r="AN9" s="648"/>
      <c r="AO9" s="648"/>
      <c r="AP9" s="648"/>
      <c r="AQ9" s="648"/>
      <c r="AR9" s="648"/>
      <c r="AS9" s="648"/>
      <c r="AT9" s="648"/>
      <c r="AU9" s="648"/>
      <c r="AV9" s="648"/>
      <c r="AW9" s="648"/>
      <c r="AX9" s="648"/>
      <c r="AY9" s="648"/>
      <c r="AZ9" s="648"/>
      <c r="BA9" s="648"/>
      <c r="BB9" s="648"/>
      <c r="BC9" s="648"/>
      <c r="BD9" s="648"/>
      <c r="BE9" s="648"/>
      <c r="BF9" s="648"/>
    </row>
    <row r="10" spans="1:58" s="4" customFormat="1" ht="15" customHeight="1" x14ac:dyDescent="0.2">
      <c r="A10" s="7"/>
      <c r="B10" s="7"/>
      <c r="C10" s="7"/>
      <c r="D10" s="7"/>
      <c r="E10" s="7"/>
      <c r="F10" s="7"/>
      <c r="G10" s="7"/>
      <c r="H10" s="7"/>
      <c r="I10" s="7"/>
      <c r="J10" s="7"/>
      <c r="K10" s="7"/>
      <c r="L10" s="151" t="s">
        <v>217</v>
      </c>
      <c r="M10" s="648"/>
      <c r="N10" s="648"/>
      <c r="O10" s="648"/>
      <c r="P10" s="648"/>
      <c r="Q10" s="648"/>
      <c r="R10" s="648"/>
      <c r="S10" s="648"/>
      <c r="T10" s="648"/>
      <c r="U10" s="648"/>
      <c r="V10" s="648"/>
      <c r="W10" s="648"/>
      <c r="X10" s="648"/>
      <c r="Y10" s="648">
        <v>93.274661152144787</v>
      </c>
      <c r="Z10" s="648">
        <v>92.396753623621294</v>
      </c>
      <c r="AA10" s="648">
        <v>92.926397049290486</v>
      </c>
      <c r="AB10" s="648">
        <v>93.673364368604325</v>
      </c>
      <c r="AC10" s="648">
        <v>93.089231137904548</v>
      </c>
      <c r="AD10" s="648">
        <v>92.504039626679557</v>
      </c>
      <c r="AE10" s="648">
        <v>91.959222778213586</v>
      </c>
      <c r="AF10" s="648">
        <v>91.43976517543436</v>
      </c>
      <c r="AG10" s="648">
        <v>90.685219711519153</v>
      </c>
      <c r="AH10" s="648">
        <v>89.936764538896483</v>
      </c>
      <c r="AI10" s="648">
        <v>89.192101376588496</v>
      </c>
      <c r="AJ10" s="648">
        <v>88.360208139482509</v>
      </c>
      <c r="AK10" s="648">
        <v>87.424504750401908</v>
      </c>
      <c r="AL10" s="648">
        <v>86.602773932964979</v>
      </c>
      <c r="AM10" s="648">
        <v>86.421488075732427</v>
      </c>
      <c r="AN10" s="648">
        <v>86.271340141730562</v>
      </c>
      <c r="AO10" s="648">
        <v>86.172816476320918</v>
      </c>
      <c r="AP10" s="648">
        <v>86.060260023720559</v>
      </c>
      <c r="AQ10" s="648">
        <v>85.975084084814398</v>
      </c>
      <c r="AR10" s="648">
        <v>85.899045142336718</v>
      </c>
      <c r="AS10" s="648">
        <v>85.847502199067179</v>
      </c>
      <c r="AT10" s="648">
        <v>85.842572117817809</v>
      </c>
      <c r="AU10" s="648">
        <v>85.823405502962814</v>
      </c>
      <c r="AV10" s="648">
        <v>85.81129181010094</v>
      </c>
      <c r="AW10" s="648">
        <v>86.042426609359552</v>
      </c>
      <c r="AX10" s="648">
        <v>86.299510304928802</v>
      </c>
      <c r="AY10" s="648">
        <v>86.60968782881848</v>
      </c>
      <c r="AZ10" s="648">
        <v>86.930272286266955</v>
      </c>
      <c r="BA10" s="648">
        <v>87.253710178157831</v>
      </c>
      <c r="BB10" s="648">
        <v>87.624325327136887</v>
      </c>
      <c r="BC10" s="648">
        <v>87.988093879063769</v>
      </c>
      <c r="BD10" s="648">
        <v>88.404165746918167</v>
      </c>
      <c r="BE10" s="648">
        <v>88.815834409713744</v>
      </c>
      <c r="BF10" s="648">
        <v>89.221822655878952</v>
      </c>
    </row>
    <row r="11" spans="1:58" s="4" customFormat="1" ht="15" customHeight="1" x14ac:dyDescent="0.2">
      <c r="A11" s="7"/>
      <c r="B11" s="7"/>
      <c r="C11" s="7"/>
      <c r="D11" s="7"/>
      <c r="E11" s="7"/>
      <c r="F11" s="7"/>
      <c r="G11" s="7"/>
      <c r="H11" s="7"/>
      <c r="I11" s="7"/>
      <c r="J11" s="7"/>
      <c r="K11" s="7"/>
      <c r="L11" s="151" t="s">
        <v>71</v>
      </c>
      <c r="M11" s="648"/>
      <c r="N11" s="648"/>
      <c r="O11" s="648"/>
      <c r="P11" s="648"/>
      <c r="Q11" s="648"/>
      <c r="R11" s="648"/>
      <c r="S11" s="648"/>
      <c r="T11" s="648"/>
      <c r="U11" s="648"/>
      <c r="V11" s="648"/>
      <c r="W11" s="648"/>
      <c r="X11" s="648"/>
      <c r="Y11" s="648">
        <v>93.274661152144787</v>
      </c>
      <c r="Z11" s="648">
        <v>92.248016258509963</v>
      </c>
      <c r="AA11" s="648">
        <v>92.31645995935898</v>
      </c>
      <c r="AB11" s="648">
        <v>92.769913345326827</v>
      </c>
      <c r="AC11" s="648">
        <v>91.85290829954431</v>
      </c>
      <c r="AD11" s="648">
        <v>90.908126688358493</v>
      </c>
      <c r="AE11" s="648">
        <v>89.942291841510325</v>
      </c>
      <c r="AF11" s="648">
        <v>88.9881151796193</v>
      </c>
      <c r="AG11" s="648">
        <v>88.033180614386012</v>
      </c>
      <c r="AH11" s="648">
        <v>87.031779274260259</v>
      </c>
      <c r="AI11" s="648">
        <v>86.021241866621494</v>
      </c>
      <c r="AJ11" s="648">
        <v>84.973470513805736</v>
      </c>
      <c r="AK11" s="648">
        <v>83.93492961034579</v>
      </c>
      <c r="AL11" s="648">
        <v>83.103048536856448</v>
      </c>
      <c r="AM11" s="648">
        <v>82.856033839748264</v>
      </c>
      <c r="AN11" s="648">
        <v>82.576455477345931</v>
      </c>
      <c r="AO11" s="648">
        <v>82.322897188883843</v>
      </c>
      <c r="AP11" s="648">
        <v>82.07857786508832</v>
      </c>
      <c r="AQ11" s="648">
        <v>81.846975859523951</v>
      </c>
      <c r="AR11" s="648">
        <v>81.603209292123012</v>
      </c>
      <c r="AS11" s="648">
        <v>81.38167089532125</v>
      </c>
      <c r="AT11" s="648">
        <v>81.196649655548796</v>
      </c>
      <c r="AU11" s="648">
        <v>80.980867793461357</v>
      </c>
      <c r="AV11" s="648">
        <v>80.759553739214724</v>
      </c>
      <c r="AW11" s="648">
        <v>80.771851030879702</v>
      </c>
      <c r="AX11" s="648">
        <v>80.807353328173846</v>
      </c>
      <c r="AY11" s="648">
        <v>80.875914232924345</v>
      </c>
      <c r="AZ11" s="648">
        <v>80.939129174752424</v>
      </c>
      <c r="BA11" s="648">
        <v>80.998819277612554</v>
      </c>
      <c r="BB11" s="648">
        <v>81.089950807797109</v>
      </c>
      <c r="BC11" s="648">
        <v>81.164402925246208</v>
      </c>
      <c r="BD11" s="648">
        <v>81.271124445412681</v>
      </c>
      <c r="BE11" s="648">
        <v>81.362157566645195</v>
      </c>
      <c r="BF11" s="648">
        <v>81.444367543340718</v>
      </c>
    </row>
    <row r="12" spans="1:58" s="4" customFormat="1" ht="15" customHeight="1" x14ac:dyDescent="0.2">
      <c r="A12" s="7"/>
      <c r="B12" s="7"/>
      <c r="C12" s="7"/>
      <c r="D12" s="7"/>
      <c r="E12" s="7"/>
      <c r="F12" s="7"/>
      <c r="G12" s="7"/>
      <c r="H12" s="7"/>
      <c r="I12" s="7"/>
      <c r="J12" s="7"/>
      <c r="K12" s="7"/>
      <c r="L12" s="151" t="s">
        <v>215</v>
      </c>
      <c r="M12" s="648"/>
      <c r="N12" s="648"/>
      <c r="O12" s="648"/>
      <c r="P12" s="648"/>
      <c r="Q12" s="648"/>
      <c r="R12" s="648"/>
      <c r="S12" s="648"/>
      <c r="T12" s="648"/>
      <c r="U12" s="648"/>
      <c r="V12" s="648"/>
      <c r="W12" s="648"/>
      <c r="X12" s="648"/>
      <c r="Y12" s="648">
        <v>93.274661152144787</v>
      </c>
      <c r="Z12" s="648">
        <v>92.735974469226861</v>
      </c>
      <c r="AA12" s="648">
        <v>93.846460375017074</v>
      </c>
      <c r="AB12" s="648">
        <v>94.122240150138623</v>
      </c>
      <c r="AC12" s="648">
        <v>95.042110139862871</v>
      </c>
      <c r="AD12" s="648">
        <v>95.306147828350277</v>
      </c>
      <c r="AE12" s="648">
        <v>95.624621960217496</v>
      </c>
      <c r="AF12" s="648">
        <v>95.664970884370078</v>
      </c>
      <c r="AG12" s="648">
        <v>95.615536033774646</v>
      </c>
      <c r="AH12" s="648">
        <v>95.527958413532886</v>
      </c>
      <c r="AI12" s="648">
        <v>95.56131143922974</v>
      </c>
      <c r="AJ12" s="648">
        <v>95.663510530022052</v>
      </c>
      <c r="AK12" s="648">
        <v>95.79728872509753</v>
      </c>
      <c r="AL12" s="648">
        <v>95.951225087874533</v>
      </c>
      <c r="AM12" s="648">
        <v>96.079651380650603</v>
      </c>
      <c r="AN12" s="648">
        <v>96.081084076598131</v>
      </c>
      <c r="AO12" s="648">
        <v>96.097297208579192</v>
      </c>
      <c r="AP12" s="648">
        <v>96.038075942103546</v>
      </c>
      <c r="AQ12" s="648">
        <v>96.055588512969933</v>
      </c>
      <c r="AR12" s="648">
        <v>96.04364439744927</v>
      </c>
      <c r="AS12" s="648">
        <v>96.118030743196385</v>
      </c>
      <c r="AT12" s="648">
        <v>96.168645457473644</v>
      </c>
      <c r="AU12" s="648">
        <v>96.273490248077309</v>
      </c>
      <c r="AV12" s="648">
        <v>96.314209710758888</v>
      </c>
      <c r="AW12" s="648">
        <v>96.451837962258693</v>
      </c>
      <c r="AX12" s="648">
        <v>96.628212910085963</v>
      </c>
      <c r="AY12" s="648">
        <v>96.805149590904463</v>
      </c>
      <c r="AZ12" s="648">
        <v>96.991252536976603</v>
      </c>
      <c r="BA12" s="648">
        <v>97.194339793555628</v>
      </c>
      <c r="BB12" s="648">
        <v>97.343218339018009</v>
      </c>
      <c r="BC12" s="648">
        <v>97.505448846165095</v>
      </c>
      <c r="BD12" s="648">
        <v>97.682383894809433</v>
      </c>
      <c r="BE12" s="648">
        <v>97.760552572014262</v>
      </c>
      <c r="BF12" s="648">
        <v>97.901127292154172</v>
      </c>
    </row>
    <row r="13" spans="1:58" s="4" customFormat="1" ht="15" customHeight="1" x14ac:dyDescent="0.2">
      <c r="A13" s="7"/>
      <c r="B13" s="7"/>
      <c r="C13" s="7"/>
      <c r="D13" s="7"/>
      <c r="E13" s="7"/>
      <c r="F13" s="7"/>
      <c r="G13" s="7"/>
      <c r="H13" s="7"/>
      <c r="I13" s="7"/>
      <c r="J13" s="7"/>
      <c r="K13" s="7"/>
      <c r="L13" s="151" t="s">
        <v>216</v>
      </c>
      <c r="M13" s="648"/>
      <c r="N13" s="648"/>
      <c r="O13" s="648"/>
      <c r="P13" s="648"/>
      <c r="Q13" s="648"/>
      <c r="R13" s="648"/>
      <c r="S13" s="648"/>
      <c r="T13" s="648"/>
      <c r="U13" s="648"/>
      <c r="V13" s="648"/>
      <c r="W13" s="648"/>
      <c r="X13" s="648"/>
      <c r="Y13" s="648">
        <v>93.274661152144787</v>
      </c>
      <c r="Z13" s="648">
        <v>92.748095516765844</v>
      </c>
      <c r="AA13" s="648">
        <v>93.894023054043288</v>
      </c>
      <c r="AB13" s="648">
        <v>94.185832576618651</v>
      </c>
      <c r="AC13" s="648">
        <v>95.125709872126635</v>
      </c>
      <c r="AD13" s="648">
        <v>95.41993713073299</v>
      </c>
      <c r="AE13" s="648">
        <v>95.787051551833599</v>
      </c>
      <c r="AF13" s="648">
        <v>95.899434857310155</v>
      </c>
      <c r="AG13" s="648">
        <v>95.929885610962145</v>
      </c>
      <c r="AH13" s="648">
        <v>95.882031532373645</v>
      </c>
      <c r="AI13" s="648">
        <v>95.958778980531761</v>
      </c>
      <c r="AJ13" s="648">
        <v>96.114824055289674</v>
      </c>
      <c r="AK13" s="648">
        <v>96.313440939069352</v>
      </c>
      <c r="AL13" s="648">
        <v>96.519146619289003</v>
      </c>
      <c r="AM13" s="648">
        <v>96.697434385593823</v>
      </c>
      <c r="AN13" s="648">
        <v>96.767628565219681</v>
      </c>
      <c r="AO13" s="648">
        <v>96.859409358507776</v>
      </c>
      <c r="AP13" s="648">
        <v>96.883441489011318</v>
      </c>
      <c r="AQ13" s="648">
        <v>96.978575144179757</v>
      </c>
      <c r="AR13" s="648">
        <v>97.006810539605311</v>
      </c>
      <c r="AS13" s="648">
        <v>97.107380398957375</v>
      </c>
      <c r="AT13" s="648">
        <v>97.181791775769298</v>
      </c>
      <c r="AU13" s="648">
        <v>97.314906040432049</v>
      </c>
      <c r="AV13" s="648">
        <v>97.381224749379101</v>
      </c>
      <c r="AW13" s="648">
        <v>97.548230140253423</v>
      </c>
      <c r="AX13" s="648">
        <v>97.755448291873833</v>
      </c>
      <c r="AY13" s="648">
        <v>97.965789963827177</v>
      </c>
      <c r="AZ13" s="648">
        <v>98.187942857793331</v>
      </c>
      <c r="BA13" s="648">
        <v>98.429691516474804</v>
      </c>
      <c r="BB13" s="648">
        <v>98.619390233140066</v>
      </c>
      <c r="BC13" s="648">
        <v>98.82608172653191</v>
      </c>
      <c r="BD13" s="648">
        <v>99.052020883891558</v>
      </c>
      <c r="BE13" s="648">
        <v>99.181746142363181</v>
      </c>
      <c r="BF13" s="648">
        <v>99.377252328998296</v>
      </c>
    </row>
    <row r="14" spans="1:58" s="4" customFormat="1" ht="15" customHeight="1" x14ac:dyDescent="0.2">
      <c r="A14" s="7"/>
      <c r="B14" s="7"/>
      <c r="C14" s="7"/>
      <c r="D14" s="7"/>
      <c r="E14" s="7"/>
      <c r="F14" s="7"/>
      <c r="G14" s="7"/>
      <c r="H14" s="7"/>
      <c r="I14" s="7"/>
      <c r="J14" s="7"/>
      <c r="K14" s="7"/>
      <c r="L14" s="643"/>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c r="BD14" s="344"/>
      <c r="BE14" s="344"/>
      <c r="BF14" s="344"/>
    </row>
    <row r="15" spans="1:58" s="4" customFormat="1" ht="15" customHeight="1" x14ac:dyDescent="0.2">
      <c r="A15" s="7"/>
      <c r="B15" s="7"/>
      <c r="C15" s="7"/>
      <c r="D15" s="7"/>
      <c r="E15" s="7"/>
      <c r="F15" s="7"/>
      <c r="G15" s="7"/>
      <c r="H15" s="7"/>
      <c r="I15" s="7"/>
      <c r="J15" s="7"/>
      <c r="K15" s="7"/>
      <c r="L15" s="643"/>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row>
    <row r="16" spans="1:58" s="4" customFormat="1" ht="15" customHeight="1" x14ac:dyDescent="0.2">
      <c r="A16" s="7"/>
      <c r="B16" s="7"/>
      <c r="C16" s="7"/>
      <c r="D16" s="7"/>
      <c r="E16" s="7"/>
      <c r="F16" s="7"/>
      <c r="G16" s="7"/>
      <c r="H16" s="7"/>
      <c r="I16" s="7"/>
      <c r="J16" s="7"/>
      <c r="K16" s="7"/>
      <c r="L16" s="8" t="s">
        <v>709</v>
      </c>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row>
    <row r="17" spans="1:58" s="4" customFormat="1" ht="15" customHeight="1" x14ac:dyDescent="0.2">
      <c r="A17" s="7"/>
      <c r="B17" s="7"/>
      <c r="C17" s="7"/>
      <c r="D17" s="7"/>
      <c r="E17" s="7"/>
      <c r="F17" s="7"/>
      <c r="G17" s="7"/>
      <c r="H17" s="7"/>
      <c r="I17" s="7"/>
      <c r="J17" s="7"/>
      <c r="K17" s="7"/>
      <c r="L17" s="611" t="s">
        <v>145</v>
      </c>
      <c r="M17" s="156">
        <v>38353</v>
      </c>
      <c r="N17" s="156">
        <v>38718</v>
      </c>
      <c r="O17" s="156">
        <v>39083</v>
      </c>
      <c r="P17" s="156">
        <v>39448</v>
      </c>
      <c r="Q17" s="156">
        <v>39814</v>
      </c>
      <c r="R17" s="156">
        <v>40179</v>
      </c>
      <c r="S17" s="156">
        <v>40544</v>
      </c>
      <c r="T17" s="156">
        <v>40909</v>
      </c>
      <c r="U17" s="156">
        <v>41275</v>
      </c>
      <c r="V17" s="156">
        <v>41640</v>
      </c>
      <c r="W17" s="156">
        <v>42005</v>
      </c>
      <c r="X17" s="156">
        <v>42370</v>
      </c>
      <c r="Y17" s="156">
        <v>42736</v>
      </c>
      <c r="Z17" s="156">
        <v>43101</v>
      </c>
      <c r="AA17" s="156">
        <v>43466</v>
      </c>
      <c r="AB17" s="156">
        <v>43831</v>
      </c>
      <c r="AC17" s="156">
        <v>44197</v>
      </c>
      <c r="AD17" s="156">
        <v>44562</v>
      </c>
      <c r="AE17" s="156">
        <v>44927</v>
      </c>
      <c r="AF17" s="156">
        <v>45292</v>
      </c>
      <c r="AG17" s="156">
        <v>45658</v>
      </c>
      <c r="AH17" s="156">
        <v>46023</v>
      </c>
      <c r="AI17" s="156">
        <v>46388</v>
      </c>
      <c r="AJ17" s="156">
        <v>46753</v>
      </c>
      <c r="AK17" s="156">
        <v>47119</v>
      </c>
      <c r="AL17" s="156">
        <v>47484</v>
      </c>
      <c r="AM17" s="156">
        <v>47849</v>
      </c>
      <c r="AN17" s="156">
        <v>48214</v>
      </c>
      <c r="AO17" s="156">
        <v>48580</v>
      </c>
      <c r="AP17" s="156">
        <v>48945</v>
      </c>
      <c r="AQ17" s="156">
        <v>49310</v>
      </c>
      <c r="AR17" s="156">
        <v>49675</v>
      </c>
      <c r="AS17" s="156">
        <v>50041</v>
      </c>
      <c r="AT17" s="156">
        <v>50406</v>
      </c>
      <c r="AU17" s="156">
        <v>50771</v>
      </c>
      <c r="AV17" s="156">
        <v>51136</v>
      </c>
      <c r="AW17" s="156">
        <v>51502</v>
      </c>
      <c r="AX17" s="156">
        <v>51867</v>
      </c>
      <c r="AY17" s="156">
        <v>52232</v>
      </c>
      <c r="AZ17" s="156">
        <v>52597</v>
      </c>
      <c r="BA17" s="156">
        <v>52963</v>
      </c>
      <c r="BB17" s="156">
        <v>53328</v>
      </c>
      <c r="BC17" s="156">
        <v>53693</v>
      </c>
      <c r="BD17" s="156">
        <v>54058</v>
      </c>
      <c r="BE17" s="156">
        <v>54424</v>
      </c>
      <c r="BF17" s="156">
        <v>54789</v>
      </c>
    </row>
    <row r="18" spans="1:58" s="4" customFormat="1" ht="15" customHeight="1" x14ac:dyDescent="0.2">
      <c r="A18" s="7"/>
      <c r="B18" s="7"/>
      <c r="C18" s="7"/>
      <c r="D18" s="7"/>
      <c r="E18" s="7"/>
      <c r="F18" s="7"/>
      <c r="G18" s="7"/>
      <c r="H18" s="7"/>
      <c r="I18" s="7"/>
      <c r="J18" s="7"/>
      <c r="K18" s="7"/>
      <c r="L18" s="12" t="s">
        <v>33</v>
      </c>
      <c r="M18" s="529">
        <v>112.78400000000001</v>
      </c>
      <c r="N18" s="529">
        <v>111.07299999999999</v>
      </c>
      <c r="O18" s="529">
        <v>109.6</v>
      </c>
      <c r="P18" s="529">
        <v>106.688</v>
      </c>
      <c r="Q18" s="529">
        <v>105.438</v>
      </c>
      <c r="R18" s="529">
        <v>104.742</v>
      </c>
      <c r="S18" s="529">
        <v>107.056</v>
      </c>
      <c r="T18" s="529">
        <v>106.56100000000001</v>
      </c>
      <c r="U18" s="529">
        <v>104.61199999999999</v>
      </c>
      <c r="V18" s="529">
        <v>99.111000000000004</v>
      </c>
      <c r="W18" s="529">
        <v>98.391999999999996</v>
      </c>
      <c r="X18" s="529">
        <v>94.921999999999997</v>
      </c>
      <c r="Y18" s="529">
        <v>93.275000000000006</v>
      </c>
      <c r="Z18" s="526"/>
      <c r="AA18" s="526"/>
      <c r="AB18" s="526"/>
      <c r="AC18" s="526"/>
      <c r="AD18" s="526"/>
      <c r="AE18" s="526"/>
      <c r="AF18" s="526"/>
      <c r="AG18" s="526"/>
      <c r="AH18" s="526"/>
      <c r="AI18" s="526"/>
      <c r="AJ18" s="526"/>
      <c r="AK18" s="526"/>
      <c r="AL18" s="526"/>
      <c r="AM18" s="526"/>
      <c r="AN18" s="526"/>
      <c r="AO18" s="526"/>
      <c r="AP18" s="526"/>
      <c r="AQ18" s="526"/>
      <c r="AR18" s="526"/>
      <c r="AS18" s="526"/>
      <c r="AT18" s="526"/>
      <c r="AU18" s="526"/>
      <c r="AV18" s="526"/>
      <c r="AW18" s="526"/>
      <c r="AX18" s="526"/>
      <c r="AY18" s="526"/>
      <c r="AZ18" s="526"/>
      <c r="BA18" s="526"/>
      <c r="BB18" s="526"/>
      <c r="BC18" s="526"/>
      <c r="BD18" s="526"/>
      <c r="BE18" s="526"/>
      <c r="BF18" s="526"/>
    </row>
    <row r="19" spans="1:58" s="4" customFormat="1" ht="15" customHeight="1" x14ac:dyDescent="0.2">
      <c r="A19" s="7"/>
      <c r="B19" s="7"/>
      <c r="C19" s="7"/>
      <c r="D19" s="7"/>
      <c r="E19" s="7"/>
      <c r="F19" s="7"/>
      <c r="G19" s="7"/>
      <c r="H19" s="7"/>
      <c r="I19" s="7"/>
      <c r="J19" s="7"/>
      <c r="K19" s="7"/>
      <c r="L19" s="151" t="s">
        <v>217</v>
      </c>
      <c r="M19" s="527"/>
      <c r="N19" s="527"/>
      <c r="O19" s="527"/>
      <c r="P19" s="527"/>
      <c r="Q19" s="527"/>
      <c r="R19" s="527"/>
      <c r="S19" s="527"/>
      <c r="T19" s="527"/>
      <c r="U19" s="527"/>
      <c r="V19" s="527"/>
      <c r="W19" s="528"/>
      <c r="X19" s="528"/>
      <c r="Y19" s="529">
        <v>93.275000000000006</v>
      </c>
      <c r="Z19" s="529">
        <v>92.491</v>
      </c>
      <c r="AA19" s="529">
        <v>93.147999999999996</v>
      </c>
      <c r="AB19" s="529">
        <v>94.034999999999997</v>
      </c>
      <c r="AC19" s="529">
        <v>93.650999999999996</v>
      </c>
      <c r="AD19" s="529">
        <v>93.358000000000004</v>
      </c>
      <c r="AE19" s="529">
        <v>93.233999999999995</v>
      </c>
      <c r="AF19" s="529">
        <v>93.28</v>
      </c>
      <c r="AG19" s="529">
        <v>93.191000000000003</v>
      </c>
      <c r="AH19" s="529">
        <v>93.072999999999993</v>
      </c>
      <c r="AI19" s="529">
        <v>92.795000000000002</v>
      </c>
      <c r="AJ19" s="529">
        <v>92.28</v>
      </c>
      <c r="AK19" s="529">
        <v>91.614000000000004</v>
      </c>
      <c r="AL19" s="529">
        <v>91.081999999999994</v>
      </c>
      <c r="AM19" s="529">
        <v>91.247</v>
      </c>
      <c r="AN19" s="529">
        <v>91.518000000000001</v>
      </c>
      <c r="AO19" s="529">
        <v>91.932000000000002</v>
      </c>
      <c r="AP19" s="529">
        <v>92.442999999999998</v>
      </c>
      <c r="AQ19" s="529">
        <v>93.117000000000004</v>
      </c>
      <c r="AR19" s="529">
        <v>93.962000000000003</v>
      </c>
      <c r="AS19" s="529">
        <v>95.022000000000006</v>
      </c>
      <c r="AT19" s="529">
        <v>96.352000000000004</v>
      </c>
      <c r="AU19" s="529">
        <v>97.918999999999997</v>
      </c>
      <c r="AV19" s="529">
        <v>99.766000000000005</v>
      </c>
      <c r="AW19" s="529">
        <v>102.137</v>
      </c>
      <c r="AX19" s="529">
        <v>104.806</v>
      </c>
      <c r="AY19" s="529">
        <v>107.65300000000001</v>
      </c>
      <c r="AZ19" s="529">
        <v>110.64700000000001</v>
      </c>
      <c r="BA19" s="529">
        <v>113.32</v>
      </c>
      <c r="BB19" s="529">
        <v>116.051</v>
      </c>
      <c r="BC19" s="529">
        <v>118.66200000000001</v>
      </c>
      <c r="BD19" s="529">
        <v>120.127</v>
      </c>
      <c r="BE19" s="529">
        <v>120.215</v>
      </c>
      <c r="BF19" s="529">
        <v>120.233</v>
      </c>
    </row>
    <row r="20" spans="1:58" s="4" customFormat="1" ht="15" customHeight="1" x14ac:dyDescent="0.2">
      <c r="A20" s="7"/>
      <c r="B20" s="7"/>
      <c r="C20" s="7"/>
      <c r="D20" s="7"/>
      <c r="E20" s="7"/>
      <c r="F20" s="7"/>
      <c r="G20" s="7"/>
      <c r="H20" s="7"/>
      <c r="I20" s="7"/>
      <c r="J20" s="7"/>
      <c r="K20" s="7"/>
      <c r="L20" s="151" t="s">
        <v>71</v>
      </c>
      <c r="M20" s="527"/>
      <c r="N20" s="527"/>
      <c r="O20" s="527"/>
      <c r="P20" s="527"/>
      <c r="Q20" s="527"/>
      <c r="R20" s="527"/>
      <c r="S20" s="527"/>
      <c r="T20" s="527"/>
      <c r="U20" s="527"/>
      <c r="V20" s="527"/>
      <c r="W20" s="528"/>
      <c r="X20" s="528"/>
      <c r="Y20" s="529">
        <v>93.275000000000006</v>
      </c>
      <c r="Z20" s="529">
        <v>92.343000000000004</v>
      </c>
      <c r="AA20" s="529">
        <v>92.477999999999994</v>
      </c>
      <c r="AB20" s="529">
        <v>93.004999999999995</v>
      </c>
      <c r="AC20" s="529">
        <v>92.171999999999997</v>
      </c>
      <c r="AD20" s="529">
        <v>91.323999999999998</v>
      </c>
      <c r="AE20" s="529">
        <v>90.471000000000004</v>
      </c>
      <c r="AF20" s="529">
        <v>89.649000000000001</v>
      </c>
      <c r="AG20" s="529">
        <v>88.849000000000004</v>
      </c>
      <c r="AH20" s="529">
        <v>88.037000000000006</v>
      </c>
      <c r="AI20" s="529">
        <v>87.253</v>
      </c>
      <c r="AJ20" s="529">
        <v>86.477999999999994</v>
      </c>
      <c r="AK20" s="529">
        <v>85.769000000000005</v>
      </c>
      <c r="AL20" s="529">
        <v>85.335999999999999</v>
      </c>
      <c r="AM20" s="529">
        <v>85.570999999999998</v>
      </c>
      <c r="AN20" s="529">
        <v>85.875</v>
      </c>
      <c r="AO20" s="529">
        <v>86.322000000000003</v>
      </c>
      <c r="AP20" s="529">
        <v>86.912999999999997</v>
      </c>
      <c r="AQ20" s="529">
        <v>87.668999999999997</v>
      </c>
      <c r="AR20" s="529">
        <v>88.578000000000003</v>
      </c>
      <c r="AS20" s="529">
        <v>89.695999999999998</v>
      </c>
      <c r="AT20" s="529">
        <v>91.054000000000002</v>
      </c>
      <c r="AU20" s="529">
        <v>92.605999999999995</v>
      </c>
      <c r="AV20" s="529">
        <v>94.394999999999996</v>
      </c>
      <c r="AW20" s="529">
        <v>96.667000000000002</v>
      </c>
      <c r="AX20" s="529">
        <v>99.206999999999994</v>
      </c>
      <c r="AY20" s="529">
        <v>101.96899999999999</v>
      </c>
      <c r="AZ20" s="529">
        <v>104.73399999999999</v>
      </c>
      <c r="BA20" s="529">
        <v>107.343</v>
      </c>
      <c r="BB20" s="529">
        <v>109.80500000000001</v>
      </c>
      <c r="BC20" s="529">
        <v>112.18899999999999</v>
      </c>
      <c r="BD20" s="529">
        <v>113.67100000000001</v>
      </c>
      <c r="BE20" s="529">
        <v>113.52200000000001</v>
      </c>
      <c r="BF20" s="529">
        <v>113.298</v>
      </c>
    </row>
    <row r="21" spans="1:58" s="4" customFormat="1" ht="15" customHeight="1" x14ac:dyDescent="0.2">
      <c r="A21" s="7"/>
      <c r="B21" s="7"/>
      <c r="C21" s="7"/>
      <c r="D21" s="7"/>
      <c r="E21" s="7"/>
      <c r="F21" s="7"/>
      <c r="G21" s="7"/>
      <c r="H21" s="7"/>
      <c r="I21" s="7"/>
      <c r="J21" s="7"/>
      <c r="K21" s="7"/>
      <c r="L21" s="151" t="s">
        <v>215</v>
      </c>
      <c r="M21" s="527"/>
      <c r="N21" s="527"/>
      <c r="O21" s="527"/>
      <c r="P21" s="527"/>
      <c r="Q21" s="527"/>
      <c r="R21" s="527"/>
      <c r="S21" s="527"/>
      <c r="T21" s="527"/>
      <c r="U21" s="527"/>
      <c r="V21" s="527"/>
      <c r="W21" s="528"/>
      <c r="X21" s="528"/>
      <c r="Y21" s="529">
        <v>93.275000000000006</v>
      </c>
      <c r="Z21" s="529">
        <v>92.83</v>
      </c>
      <c r="AA21" s="529">
        <v>93.972999999999999</v>
      </c>
      <c r="AB21" s="529">
        <v>94.287999999999997</v>
      </c>
      <c r="AC21" s="529">
        <v>95.25</v>
      </c>
      <c r="AD21" s="529">
        <v>95.561999999999998</v>
      </c>
      <c r="AE21" s="529">
        <v>95.933999999999997</v>
      </c>
      <c r="AF21" s="529">
        <v>96.037999999999997</v>
      </c>
      <c r="AG21" s="529">
        <v>96.063999999999993</v>
      </c>
      <c r="AH21" s="529">
        <v>96.069000000000003</v>
      </c>
      <c r="AI21" s="529">
        <v>96.215999999999994</v>
      </c>
      <c r="AJ21" s="529">
        <v>96.459000000000003</v>
      </c>
      <c r="AK21" s="529">
        <v>96.766000000000005</v>
      </c>
      <c r="AL21" s="529">
        <v>97.132000000000005</v>
      </c>
      <c r="AM21" s="529">
        <v>97.518000000000001</v>
      </c>
      <c r="AN21" s="529">
        <v>97.823999999999998</v>
      </c>
      <c r="AO21" s="529">
        <v>98.186999999999998</v>
      </c>
      <c r="AP21" s="529">
        <v>98.506</v>
      </c>
      <c r="AQ21" s="529">
        <v>98.912999999999997</v>
      </c>
      <c r="AR21" s="529">
        <v>99.284999999999997</v>
      </c>
      <c r="AS21" s="529">
        <v>99.725999999999999</v>
      </c>
      <c r="AT21" s="529">
        <v>100.126</v>
      </c>
      <c r="AU21" s="529">
        <v>100.57299999999999</v>
      </c>
      <c r="AV21" s="529">
        <v>100.96299999999999</v>
      </c>
      <c r="AW21" s="529">
        <v>101.474</v>
      </c>
      <c r="AX21" s="529">
        <v>102.06399999999999</v>
      </c>
      <c r="AY21" s="529">
        <v>102.70699999999999</v>
      </c>
      <c r="AZ21" s="529">
        <v>103.425</v>
      </c>
      <c r="BA21" s="529">
        <v>104.23699999999999</v>
      </c>
      <c r="BB21" s="529">
        <v>105.081</v>
      </c>
      <c r="BC21" s="529">
        <v>106.036</v>
      </c>
      <c r="BD21" s="529">
        <v>107.111</v>
      </c>
      <c r="BE21" s="529">
        <v>108.199</v>
      </c>
      <c r="BF21" s="529">
        <v>109.46599999999999</v>
      </c>
    </row>
    <row r="22" spans="1:58" s="4" customFormat="1" ht="15" customHeight="1" x14ac:dyDescent="0.2">
      <c r="A22" s="7"/>
      <c r="B22" s="7"/>
      <c r="C22" s="7"/>
      <c r="D22" s="7"/>
      <c r="E22" s="7"/>
      <c r="F22" s="7"/>
      <c r="G22" s="7"/>
      <c r="H22" s="7"/>
      <c r="I22" s="7"/>
      <c r="J22" s="7"/>
      <c r="K22" s="7"/>
      <c r="L22" s="151" t="s">
        <v>216</v>
      </c>
      <c r="M22" s="527"/>
      <c r="N22" s="527"/>
      <c r="O22" s="527"/>
      <c r="P22" s="527"/>
      <c r="Q22" s="527"/>
      <c r="R22" s="527"/>
      <c r="S22" s="527"/>
      <c r="T22" s="527"/>
      <c r="U22" s="527"/>
      <c r="V22" s="527"/>
      <c r="W22" s="528"/>
      <c r="X22" s="528"/>
      <c r="Y22" s="529">
        <v>93.275000000000006</v>
      </c>
      <c r="Z22" s="529">
        <v>92.843000000000004</v>
      </c>
      <c r="AA22" s="529">
        <v>94.013999999999996</v>
      </c>
      <c r="AB22" s="529">
        <v>94.340999999999994</v>
      </c>
      <c r="AC22" s="529">
        <v>95.316000000000003</v>
      </c>
      <c r="AD22" s="529">
        <v>95.647000000000006</v>
      </c>
      <c r="AE22" s="529">
        <v>96.054000000000002</v>
      </c>
      <c r="AF22" s="529">
        <v>96.21</v>
      </c>
      <c r="AG22" s="529">
        <v>96.286000000000001</v>
      </c>
      <c r="AH22" s="529">
        <v>96.29</v>
      </c>
      <c r="AI22" s="529">
        <v>96.424000000000007</v>
      </c>
      <c r="AJ22" s="529">
        <v>96.644000000000005</v>
      </c>
      <c r="AK22" s="529">
        <v>96.914000000000001</v>
      </c>
      <c r="AL22" s="529">
        <v>97.2</v>
      </c>
      <c r="AM22" s="529">
        <v>97.468999999999994</v>
      </c>
      <c r="AN22" s="529">
        <v>97.643000000000001</v>
      </c>
      <c r="AO22" s="529">
        <v>97.853999999999999</v>
      </c>
      <c r="AP22" s="529">
        <v>98.016000000000005</v>
      </c>
      <c r="AQ22" s="529">
        <v>98.271000000000001</v>
      </c>
      <c r="AR22" s="529">
        <v>98.483999999999995</v>
      </c>
      <c r="AS22" s="529">
        <v>98.8</v>
      </c>
      <c r="AT22" s="529">
        <v>99.126000000000005</v>
      </c>
      <c r="AU22" s="529">
        <v>99.552000000000007</v>
      </c>
      <c r="AV22" s="529">
        <v>99.96</v>
      </c>
      <c r="AW22" s="529">
        <v>100.52500000000001</v>
      </c>
      <c r="AX22" s="529">
        <v>101.19499999999999</v>
      </c>
      <c r="AY22" s="529">
        <v>101.941</v>
      </c>
      <c r="AZ22" s="529">
        <v>102.78100000000001</v>
      </c>
      <c r="BA22" s="529">
        <v>103.73099999999999</v>
      </c>
      <c r="BB22" s="529">
        <v>104.729</v>
      </c>
      <c r="BC22" s="529">
        <v>105.85</v>
      </c>
      <c r="BD22" s="529">
        <v>107.102</v>
      </c>
      <c r="BE22" s="529">
        <v>108.374</v>
      </c>
      <c r="BF22" s="529">
        <v>109.827</v>
      </c>
    </row>
    <row r="23" spans="1:58" s="4" customFormat="1" ht="15" customHeight="1" x14ac:dyDescent="0.2">
      <c r="A23" s="7"/>
      <c r="B23" s="7"/>
      <c r="C23" s="7"/>
      <c r="D23" s="7"/>
      <c r="E23" s="7"/>
      <c r="F23" s="7"/>
      <c r="G23" s="7"/>
      <c r="H23" s="7"/>
      <c r="I23" s="7"/>
      <c r="J23" s="7"/>
      <c r="K23" s="7"/>
      <c r="L23" s="643"/>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344"/>
      <c r="BC23" s="344"/>
      <c r="BD23" s="344"/>
      <c r="BE23" s="344"/>
      <c r="BF23" s="344"/>
    </row>
    <row r="24" spans="1:58" s="4" customFormat="1" ht="15" customHeight="1" x14ac:dyDescent="0.2">
      <c r="A24" s="7"/>
      <c r="B24" s="7"/>
      <c r="C24" s="7"/>
      <c r="D24" s="7"/>
      <c r="E24" s="7"/>
      <c r="F24" s="7"/>
      <c r="G24" s="7"/>
      <c r="H24" s="7"/>
      <c r="I24" s="7"/>
      <c r="J24" s="7"/>
      <c r="K24" s="7"/>
      <c r="L24" s="643" t="s">
        <v>729</v>
      </c>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row>
    <row r="25" spans="1:58" s="4" customFormat="1" ht="15" customHeight="1" x14ac:dyDescent="0.2">
      <c r="A25" s="7"/>
      <c r="B25" s="7"/>
      <c r="C25" s="7"/>
      <c r="D25" s="7"/>
      <c r="E25" s="7"/>
      <c r="F25" s="7"/>
      <c r="G25" s="7"/>
      <c r="H25" s="7"/>
      <c r="I25" s="7"/>
      <c r="J25" s="7"/>
      <c r="K25" s="7"/>
      <c r="L25" s="643" t="s">
        <v>470</v>
      </c>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44"/>
      <c r="AL25" s="344"/>
      <c r="AM25" s="344"/>
      <c r="AN25" s="344"/>
      <c r="AO25" s="344"/>
      <c r="AP25" s="344"/>
      <c r="AQ25" s="344"/>
      <c r="AR25" s="344"/>
      <c r="AS25" s="344"/>
      <c r="AT25" s="344"/>
      <c r="AU25" s="344"/>
      <c r="AV25" s="344"/>
      <c r="AW25" s="344"/>
      <c r="AX25" s="344"/>
      <c r="AY25" s="344"/>
      <c r="AZ25" s="344"/>
      <c r="BA25" s="344"/>
      <c r="BB25" s="344"/>
      <c r="BC25" s="344"/>
      <c r="BD25" s="344"/>
      <c r="BE25" s="344"/>
      <c r="BF25" s="344"/>
    </row>
    <row r="26" spans="1:58" s="4" customFormat="1" ht="15" customHeight="1" x14ac:dyDescent="0.2">
      <c r="A26" s="7"/>
      <c r="B26" s="7"/>
      <c r="C26" s="7"/>
      <c r="D26" s="7"/>
      <c r="E26" s="7"/>
      <c r="F26" s="7"/>
      <c r="G26" s="7"/>
      <c r="H26" s="7"/>
      <c r="I26" s="7"/>
      <c r="J26" s="7"/>
      <c r="K26" s="7"/>
      <c r="L26" s="643"/>
      <c r="M26" s="344"/>
      <c r="N26" s="344"/>
      <c r="O26" s="344"/>
      <c r="P26" s="344"/>
      <c r="Q26" s="344"/>
      <c r="R26" s="344"/>
      <c r="S26" s="344"/>
      <c r="T26" s="344"/>
      <c r="U26" s="344"/>
      <c r="V26" s="344"/>
      <c r="W26" s="344"/>
      <c r="X26" s="344"/>
      <c r="Y26" s="344"/>
      <c r="Z26" s="344"/>
      <c r="AA26" s="344"/>
      <c r="AB26" s="344"/>
      <c r="AC26" s="344"/>
      <c r="AD26" s="344"/>
      <c r="AE26" s="344"/>
      <c r="AF26" s="344"/>
      <c r="AG26" s="344"/>
      <c r="AH26" s="344"/>
      <c r="AI26" s="344"/>
      <c r="AJ26" s="344"/>
      <c r="AK26" s="344"/>
      <c r="AL26" s="344"/>
      <c r="AM26" s="344"/>
      <c r="AN26" s="344"/>
      <c r="AO26" s="344"/>
      <c r="AP26" s="344"/>
      <c r="AQ26" s="344"/>
      <c r="AR26" s="344"/>
      <c r="AS26" s="344"/>
      <c r="AT26" s="344"/>
      <c r="AU26" s="344"/>
      <c r="AV26" s="344"/>
      <c r="AW26" s="344"/>
      <c r="AX26" s="344"/>
      <c r="AY26" s="344"/>
      <c r="AZ26" s="344"/>
      <c r="BA26" s="344"/>
      <c r="BB26" s="344"/>
      <c r="BC26" s="344"/>
      <c r="BD26" s="344"/>
      <c r="BE26" s="344"/>
      <c r="BF26" s="344"/>
    </row>
    <row r="27" spans="1:58" s="4" customFormat="1" ht="15" customHeight="1" x14ac:dyDescent="0.25">
      <c r="A27" s="149"/>
      <c r="B27" s="7"/>
      <c r="C27" s="7"/>
      <c r="D27" s="7"/>
      <c r="E27" s="7"/>
      <c r="F27" s="7"/>
      <c r="G27" s="7"/>
      <c r="H27" s="7"/>
      <c r="I27" s="7"/>
      <c r="J27" s="7"/>
      <c r="K27" s="149"/>
      <c r="L27" s="8" t="s">
        <v>425</v>
      </c>
      <c r="M27" s="344"/>
      <c r="N27" s="154"/>
      <c r="O27" s="154"/>
      <c r="P27" s="154"/>
      <c r="Q27" s="154"/>
      <c r="R27" s="155"/>
      <c r="S27" s="155"/>
      <c r="T27" s="155"/>
      <c r="U27" s="155"/>
      <c r="V27" s="155"/>
      <c r="W27" s="155"/>
      <c r="X27" s="155"/>
      <c r="Y27" s="155"/>
      <c r="Z27" s="155"/>
      <c r="AA27" s="155"/>
      <c r="AB27" s="155"/>
      <c r="AC27" s="155"/>
      <c r="AD27" s="155"/>
      <c r="AE27" s="155"/>
      <c r="AF27" s="155"/>
      <c r="AG27" s="155"/>
      <c r="AH27" s="155"/>
      <c r="AI27" s="155"/>
      <c r="AJ27" s="154"/>
      <c r="AK27" s="154"/>
      <c r="AL27" s="154"/>
      <c r="AM27" s="154"/>
      <c r="AN27" s="154"/>
      <c r="AO27" s="154"/>
      <c r="AP27" s="154"/>
      <c r="AQ27" s="154"/>
      <c r="AR27" s="154"/>
      <c r="AS27" s="154"/>
      <c r="AT27" s="154"/>
      <c r="AU27" s="154"/>
      <c r="AV27" s="154"/>
      <c r="AW27" s="154"/>
      <c r="AX27" s="154"/>
      <c r="AY27" s="154"/>
      <c r="AZ27" s="154"/>
      <c r="BA27" s="154"/>
      <c r="BB27" s="154"/>
      <c r="BC27" s="154"/>
      <c r="BD27" s="154"/>
      <c r="BE27" s="154"/>
      <c r="BF27" s="154"/>
    </row>
    <row r="28" spans="1:58" s="4" customFormat="1" ht="15" customHeight="1" x14ac:dyDescent="0.2">
      <c r="A28" s="7"/>
      <c r="B28" s="7"/>
      <c r="C28" s="7"/>
      <c r="D28" s="7"/>
      <c r="E28" s="7"/>
      <c r="F28" s="7"/>
      <c r="G28" s="7"/>
      <c r="H28" s="7"/>
      <c r="I28" s="7"/>
      <c r="J28" s="7"/>
      <c r="K28" s="7"/>
      <c r="L28" s="611" t="s">
        <v>145</v>
      </c>
      <c r="M28" s="156">
        <v>38353</v>
      </c>
      <c r="N28" s="156">
        <v>38718</v>
      </c>
      <c r="O28" s="156">
        <v>39083</v>
      </c>
      <c r="P28" s="156">
        <v>39448</v>
      </c>
      <c r="Q28" s="156">
        <v>39814</v>
      </c>
      <c r="R28" s="156">
        <v>40179</v>
      </c>
      <c r="S28" s="156">
        <v>40544</v>
      </c>
      <c r="T28" s="156">
        <v>40909</v>
      </c>
      <c r="U28" s="156">
        <v>41275</v>
      </c>
      <c r="V28" s="156">
        <v>41640</v>
      </c>
      <c r="W28" s="156">
        <v>42005</v>
      </c>
      <c r="X28" s="156">
        <v>42370</v>
      </c>
      <c r="Y28" s="156">
        <v>42736</v>
      </c>
      <c r="Z28" s="156">
        <v>43101</v>
      </c>
      <c r="AA28" s="156">
        <v>43466</v>
      </c>
      <c r="AB28" s="156">
        <v>43831</v>
      </c>
      <c r="AC28" s="156">
        <v>44197</v>
      </c>
      <c r="AD28" s="156">
        <v>44562</v>
      </c>
      <c r="AE28" s="156">
        <v>44927</v>
      </c>
      <c r="AF28" s="156">
        <v>45292</v>
      </c>
      <c r="AG28" s="156">
        <v>45658</v>
      </c>
      <c r="AH28" s="156">
        <v>46023</v>
      </c>
      <c r="AI28" s="156">
        <v>46388</v>
      </c>
      <c r="AJ28" s="156">
        <v>46753</v>
      </c>
      <c r="AK28" s="156">
        <v>47119</v>
      </c>
      <c r="AL28" s="156">
        <v>47484</v>
      </c>
      <c r="AM28" s="156">
        <v>47849</v>
      </c>
      <c r="AN28" s="156">
        <v>48214</v>
      </c>
      <c r="AO28" s="156">
        <v>48580</v>
      </c>
      <c r="AP28" s="156">
        <v>48945</v>
      </c>
      <c r="AQ28" s="156">
        <v>49310</v>
      </c>
      <c r="AR28" s="156">
        <v>49675</v>
      </c>
      <c r="AS28" s="156">
        <v>50041</v>
      </c>
      <c r="AT28" s="156">
        <v>50406</v>
      </c>
      <c r="AU28" s="156">
        <v>50771</v>
      </c>
      <c r="AV28" s="156">
        <v>51136</v>
      </c>
      <c r="AW28" s="156">
        <v>51502</v>
      </c>
      <c r="AX28" s="156">
        <v>51867</v>
      </c>
      <c r="AY28" s="156">
        <v>52232</v>
      </c>
      <c r="AZ28" s="156">
        <v>52597</v>
      </c>
      <c r="BA28" s="156">
        <v>52963</v>
      </c>
      <c r="BB28" s="156">
        <v>53328</v>
      </c>
      <c r="BC28" s="156">
        <v>53693</v>
      </c>
      <c r="BD28" s="156">
        <v>54058</v>
      </c>
      <c r="BE28" s="156">
        <v>54424</v>
      </c>
      <c r="BF28" s="156">
        <v>54789</v>
      </c>
    </row>
    <row r="29" spans="1:58" s="4" customFormat="1" ht="15" customHeight="1" x14ac:dyDescent="0.2">
      <c r="A29" s="7"/>
      <c r="B29" s="7"/>
      <c r="C29" s="7"/>
      <c r="D29" s="7"/>
      <c r="E29" s="7"/>
      <c r="F29" s="7"/>
      <c r="G29" s="7"/>
      <c r="H29" s="7"/>
      <c r="I29" s="7"/>
      <c r="J29" s="7"/>
      <c r="K29" s="7"/>
      <c r="L29" s="12" t="s">
        <v>33</v>
      </c>
      <c r="M29" s="529"/>
      <c r="N29" s="529"/>
      <c r="O29" s="529"/>
      <c r="P29" s="529"/>
      <c r="Q29" s="529"/>
      <c r="R29" s="529"/>
      <c r="S29" s="529"/>
      <c r="T29" s="529"/>
      <c r="U29" s="529"/>
      <c r="V29" s="529"/>
      <c r="W29" s="529"/>
      <c r="X29" s="529"/>
      <c r="Y29" s="529"/>
      <c r="Z29" s="526"/>
      <c r="AA29" s="526"/>
      <c r="AB29" s="526"/>
      <c r="AC29" s="526"/>
      <c r="AD29" s="526"/>
      <c r="AE29" s="526"/>
      <c r="AF29" s="526"/>
      <c r="AG29" s="526"/>
      <c r="AH29" s="526"/>
      <c r="AI29" s="526"/>
      <c r="AJ29" s="526"/>
      <c r="AK29" s="526"/>
      <c r="AL29" s="526"/>
      <c r="AM29" s="526"/>
      <c r="AN29" s="526"/>
      <c r="AO29" s="526"/>
      <c r="AP29" s="526"/>
      <c r="AQ29" s="526"/>
      <c r="AR29" s="526"/>
      <c r="AS29" s="526"/>
      <c r="AT29" s="526"/>
      <c r="AU29" s="526"/>
      <c r="AV29" s="526"/>
      <c r="AW29" s="526"/>
      <c r="AX29" s="526"/>
      <c r="AY29" s="526"/>
      <c r="AZ29" s="526"/>
      <c r="BA29" s="526"/>
      <c r="BB29" s="526"/>
      <c r="BC29" s="526"/>
      <c r="BD29" s="526"/>
      <c r="BE29" s="526"/>
      <c r="BF29" s="526"/>
    </row>
    <row r="30" spans="1:58" s="4" customFormat="1" ht="15" customHeight="1" x14ac:dyDescent="0.2">
      <c r="A30" s="7"/>
      <c r="B30" s="7"/>
      <c r="C30" s="7"/>
      <c r="D30" s="7"/>
      <c r="E30" s="7"/>
      <c r="F30" s="7"/>
      <c r="G30" s="7"/>
      <c r="H30" s="7"/>
      <c r="I30" s="7"/>
      <c r="J30" s="7"/>
      <c r="K30" s="7"/>
      <c r="L30" s="151" t="s">
        <v>217</v>
      </c>
      <c r="M30" s="527"/>
      <c r="N30" s="527"/>
      <c r="O30" s="527"/>
      <c r="P30" s="527"/>
      <c r="Q30" s="527"/>
      <c r="R30" s="527"/>
      <c r="S30" s="527"/>
      <c r="T30" s="527"/>
      <c r="U30" s="527"/>
      <c r="V30" s="527"/>
      <c r="W30" s="528"/>
      <c r="X30" s="528"/>
      <c r="Y30" s="529">
        <v>0</v>
      </c>
      <c r="Z30" s="529">
        <v>9.4E-2</v>
      </c>
      <c r="AA30" s="529">
        <v>0.222</v>
      </c>
      <c r="AB30" s="529">
        <v>0.36199999999999999</v>
      </c>
      <c r="AC30" s="529">
        <v>0.56200000000000006</v>
      </c>
      <c r="AD30" s="529">
        <v>0.85399999999999998</v>
      </c>
      <c r="AE30" s="529">
        <v>1.2749999999999999</v>
      </c>
      <c r="AF30" s="529">
        <v>1.841</v>
      </c>
      <c r="AG30" s="529">
        <v>2.5049999999999999</v>
      </c>
      <c r="AH30" s="529">
        <v>3.1360000000000001</v>
      </c>
      <c r="AI30" s="529">
        <v>3.6030000000000002</v>
      </c>
      <c r="AJ30" s="529">
        <v>3.92</v>
      </c>
      <c r="AK30" s="529">
        <v>4.1900000000000004</v>
      </c>
      <c r="AL30" s="529">
        <v>4.4790000000000001</v>
      </c>
      <c r="AM30" s="529">
        <v>4.8259999999999996</v>
      </c>
      <c r="AN30" s="529">
        <v>5.2469999999999999</v>
      </c>
      <c r="AO30" s="529">
        <v>5.7590000000000003</v>
      </c>
      <c r="AP30" s="529">
        <v>6.383</v>
      </c>
      <c r="AQ30" s="529">
        <v>7.1420000000000003</v>
      </c>
      <c r="AR30" s="529">
        <v>8.0630000000000006</v>
      </c>
      <c r="AS30" s="529">
        <v>9.1750000000000007</v>
      </c>
      <c r="AT30" s="529">
        <v>10.51</v>
      </c>
      <c r="AU30" s="529">
        <v>12.096</v>
      </c>
      <c r="AV30" s="529">
        <v>13.954000000000001</v>
      </c>
      <c r="AW30" s="529">
        <v>16.094999999999999</v>
      </c>
      <c r="AX30" s="529">
        <v>18.507000000000001</v>
      </c>
      <c r="AY30" s="529">
        <v>21.044</v>
      </c>
      <c r="AZ30" s="529">
        <v>23.716999999999999</v>
      </c>
      <c r="BA30" s="529">
        <v>26.065999999999999</v>
      </c>
      <c r="BB30" s="529">
        <v>28.427</v>
      </c>
      <c r="BC30" s="529">
        <v>30.672999999999998</v>
      </c>
      <c r="BD30" s="529">
        <v>31.722000000000001</v>
      </c>
      <c r="BE30" s="529">
        <v>31.399000000000001</v>
      </c>
      <c r="BF30" s="529">
        <v>31.010999999999999</v>
      </c>
    </row>
    <row r="31" spans="1:58" ht="15" customHeight="1" x14ac:dyDescent="0.25">
      <c r="A31" s="149" t="str">
        <f>L16</f>
        <v>Annual commercial electricity demand incl transport (TWh)</v>
      </c>
      <c r="L31" s="151" t="s">
        <v>71</v>
      </c>
      <c r="M31" s="527"/>
      <c r="N31" s="527"/>
      <c r="O31" s="527"/>
      <c r="P31" s="527"/>
      <c r="Q31" s="527"/>
      <c r="R31" s="527"/>
      <c r="S31" s="527"/>
      <c r="T31" s="527"/>
      <c r="U31" s="527"/>
      <c r="V31" s="527"/>
      <c r="W31" s="528"/>
      <c r="X31" s="528"/>
      <c r="Y31" s="529">
        <v>0</v>
      </c>
      <c r="Z31" s="529">
        <v>9.4E-2</v>
      </c>
      <c r="AA31" s="529">
        <v>0.161</v>
      </c>
      <c r="AB31" s="529">
        <v>0.23499999999999999</v>
      </c>
      <c r="AC31" s="529">
        <v>0.31900000000000001</v>
      </c>
      <c r="AD31" s="529">
        <v>0.41599999999999998</v>
      </c>
      <c r="AE31" s="529">
        <v>0.52900000000000003</v>
      </c>
      <c r="AF31" s="529">
        <v>0.66100000000000003</v>
      </c>
      <c r="AG31" s="529">
        <v>0.81599999999999995</v>
      </c>
      <c r="AH31" s="529">
        <v>1.0049999999999999</v>
      </c>
      <c r="AI31" s="529">
        <v>1.232</v>
      </c>
      <c r="AJ31" s="529">
        <v>1.504</v>
      </c>
      <c r="AK31" s="529">
        <v>1.8340000000000001</v>
      </c>
      <c r="AL31" s="529">
        <v>2.2320000000000002</v>
      </c>
      <c r="AM31" s="529">
        <v>2.7149999999999999</v>
      </c>
      <c r="AN31" s="529">
        <v>3.2989999999999999</v>
      </c>
      <c r="AO31" s="529">
        <v>3.9990000000000001</v>
      </c>
      <c r="AP31" s="529">
        <v>4.835</v>
      </c>
      <c r="AQ31" s="529">
        <v>5.8220000000000001</v>
      </c>
      <c r="AR31" s="529">
        <v>6.9749999999999996</v>
      </c>
      <c r="AS31" s="529">
        <v>8.3140000000000001</v>
      </c>
      <c r="AT31" s="529">
        <v>9.8580000000000005</v>
      </c>
      <c r="AU31" s="529">
        <v>11.625999999999999</v>
      </c>
      <c r="AV31" s="529">
        <v>13.635</v>
      </c>
      <c r="AW31" s="529">
        <v>15.895</v>
      </c>
      <c r="AX31" s="529">
        <v>18.399999999999999</v>
      </c>
      <c r="AY31" s="529">
        <v>21.093</v>
      </c>
      <c r="AZ31" s="529">
        <v>23.795000000000002</v>
      </c>
      <c r="BA31" s="529">
        <v>26.344000000000001</v>
      </c>
      <c r="BB31" s="529">
        <v>28.715</v>
      </c>
      <c r="BC31" s="529">
        <v>31.024999999999999</v>
      </c>
      <c r="BD31" s="529">
        <v>32.4</v>
      </c>
      <c r="BE31" s="529">
        <v>32.159999999999997</v>
      </c>
      <c r="BF31" s="529">
        <v>31.853999999999999</v>
      </c>
    </row>
    <row r="32" spans="1:58" ht="15" customHeight="1" x14ac:dyDescent="0.2">
      <c r="L32" s="151" t="s">
        <v>215</v>
      </c>
      <c r="M32" s="527"/>
      <c r="N32" s="527"/>
      <c r="O32" s="527"/>
      <c r="P32" s="527"/>
      <c r="Q32" s="527"/>
      <c r="R32" s="527"/>
      <c r="S32" s="527"/>
      <c r="T32" s="527"/>
      <c r="U32" s="527"/>
      <c r="V32" s="527"/>
      <c r="W32" s="528"/>
      <c r="X32" s="528"/>
      <c r="Y32" s="529">
        <v>0</v>
      </c>
      <c r="Z32" s="529">
        <v>9.5000000000000001E-2</v>
      </c>
      <c r="AA32" s="529">
        <v>0.127</v>
      </c>
      <c r="AB32" s="529">
        <v>0.16600000000000001</v>
      </c>
      <c r="AC32" s="529">
        <v>0.20799999999999999</v>
      </c>
      <c r="AD32" s="529">
        <v>0.255</v>
      </c>
      <c r="AE32" s="529">
        <v>0.31</v>
      </c>
      <c r="AF32" s="529">
        <v>0.373</v>
      </c>
      <c r="AG32" s="529">
        <v>0.44800000000000001</v>
      </c>
      <c r="AH32" s="529">
        <v>0.54100000000000004</v>
      </c>
      <c r="AI32" s="529">
        <v>0.65500000000000003</v>
      </c>
      <c r="AJ32" s="529">
        <v>0.79600000000000004</v>
      </c>
      <c r="AK32" s="529">
        <v>0.96899999999999997</v>
      </c>
      <c r="AL32" s="529">
        <v>1.181</v>
      </c>
      <c r="AM32" s="529">
        <v>1.4379999999999999</v>
      </c>
      <c r="AN32" s="529">
        <v>1.7430000000000001</v>
      </c>
      <c r="AO32" s="529">
        <v>2.09</v>
      </c>
      <c r="AP32" s="529">
        <v>2.468</v>
      </c>
      <c r="AQ32" s="529">
        <v>2.8580000000000001</v>
      </c>
      <c r="AR32" s="529">
        <v>3.242</v>
      </c>
      <c r="AS32" s="529">
        <v>3.6080000000000001</v>
      </c>
      <c r="AT32" s="529">
        <v>3.9580000000000002</v>
      </c>
      <c r="AU32" s="529">
        <v>4.2990000000000004</v>
      </c>
      <c r="AV32" s="529">
        <v>4.649</v>
      </c>
      <c r="AW32" s="529">
        <v>5.0220000000000002</v>
      </c>
      <c r="AX32" s="529">
        <v>5.4349999999999996</v>
      </c>
      <c r="AY32" s="529">
        <v>5.9020000000000001</v>
      </c>
      <c r="AZ32" s="529">
        <v>6.4340000000000002</v>
      </c>
      <c r="BA32" s="529">
        <v>7.0419999999999998</v>
      </c>
      <c r="BB32" s="529">
        <v>7.7380000000000004</v>
      </c>
      <c r="BC32" s="529">
        <v>8.5299999999999994</v>
      </c>
      <c r="BD32" s="529">
        <v>9.4280000000000008</v>
      </c>
      <c r="BE32" s="529">
        <v>10.439</v>
      </c>
      <c r="BF32" s="529">
        <v>11.565</v>
      </c>
    </row>
    <row r="33" spans="12:58" ht="15" customHeight="1" x14ac:dyDescent="0.2">
      <c r="L33" s="151" t="s">
        <v>216</v>
      </c>
      <c r="M33" s="527"/>
      <c r="N33" s="527"/>
      <c r="O33" s="527"/>
      <c r="P33" s="527"/>
      <c r="Q33" s="527"/>
      <c r="R33" s="527"/>
      <c r="S33" s="527"/>
      <c r="T33" s="527"/>
      <c r="U33" s="527"/>
      <c r="V33" s="527"/>
      <c r="W33" s="528"/>
      <c r="X33" s="528"/>
      <c r="Y33" s="529">
        <v>0</v>
      </c>
      <c r="Z33" s="529">
        <v>9.5000000000000001E-2</v>
      </c>
      <c r="AA33" s="529">
        <v>0.12</v>
      </c>
      <c r="AB33" s="529">
        <v>0.155</v>
      </c>
      <c r="AC33" s="529">
        <v>0.19</v>
      </c>
      <c r="AD33" s="529">
        <v>0.22800000000000001</v>
      </c>
      <c r="AE33" s="529">
        <v>0.26700000000000002</v>
      </c>
      <c r="AF33" s="529">
        <v>0.31</v>
      </c>
      <c r="AG33" s="529">
        <v>0.35599999999999998</v>
      </c>
      <c r="AH33" s="529">
        <v>0.40799999999999997</v>
      </c>
      <c r="AI33" s="529">
        <v>0.46600000000000003</v>
      </c>
      <c r="AJ33" s="529">
        <v>0.52900000000000003</v>
      </c>
      <c r="AK33" s="529">
        <v>0.6</v>
      </c>
      <c r="AL33" s="529">
        <v>0.68100000000000005</v>
      </c>
      <c r="AM33" s="529">
        <v>0.77200000000000002</v>
      </c>
      <c r="AN33" s="529">
        <v>0.876</v>
      </c>
      <c r="AO33" s="529">
        <v>0.995</v>
      </c>
      <c r="AP33" s="529">
        <v>1.133</v>
      </c>
      <c r="AQ33" s="529">
        <v>1.292</v>
      </c>
      <c r="AR33" s="529">
        <v>1.4770000000000001</v>
      </c>
      <c r="AS33" s="529">
        <v>1.6930000000000001</v>
      </c>
      <c r="AT33" s="529">
        <v>1.944</v>
      </c>
      <c r="AU33" s="529">
        <v>2.2370000000000001</v>
      </c>
      <c r="AV33" s="529">
        <v>2.5790000000000002</v>
      </c>
      <c r="AW33" s="529">
        <v>2.9769999999999999</v>
      </c>
      <c r="AX33" s="529">
        <v>3.4390000000000001</v>
      </c>
      <c r="AY33" s="529">
        <v>3.9750000000000001</v>
      </c>
      <c r="AZ33" s="529">
        <v>4.593</v>
      </c>
      <c r="BA33" s="529">
        <v>5.3019999999999996</v>
      </c>
      <c r="BB33" s="529">
        <v>6.11</v>
      </c>
      <c r="BC33" s="529">
        <v>7.024</v>
      </c>
      <c r="BD33" s="529">
        <v>8.0500000000000007</v>
      </c>
      <c r="BE33" s="529">
        <v>9.1920000000000002</v>
      </c>
      <c r="BF33" s="529">
        <v>10.45</v>
      </c>
    </row>
    <row r="34" spans="12:58" ht="15" customHeight="1" x14ac:dyDescent="0.2">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4"/>
      <c r="AU34" s="344"/>
      <c r="AV34" s="344"/>
      <c r="AW34" s="344"/>
      <c r="AX34" s="344"/>
      <c r="AY34" s="344"/>
      <c r="AZ34" s="344"/>
      <c r="BA34" s="344"/>
      <c r="BB34" s="344"/>
      <c r="BC34" s="344"/>
      <c r="BD34" s="344"/>
      <c r="BE34" s="344"/>
      <c r="BF34" s="344"/>
    </row>
    <row r="35" spans="12:58" ht="15" customHeight="1" x14ac:dyDescent="0.2">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c r="AM35" s="344"/>
      <c r="AN35" s="344"/>
      <c r="AO35" s="344"/>
      <c r="AP35" s="344"/>
      <c r="AQ35" s="344"/>
      <c r="AR35" s="344"/>
      <c r="AS35" s="344"/>
      <c r="AT35" s="344"/>
      <c r="AU35" s="344"/>
      <c r="AV35" s="344"/>
      <c r="AW35" s="344"/>
      <c r="AX35" s="344"/>
      <c r="AY35" s="344"/>
      <c r="AZ35" s="344"/>
      <c r="BA35" s="344"/>
      <c r="BB35" s="344"/>
      <c r="BC35" s="344"/>
      <c r="BD35" s="344"/>
      <c r="BE35" s="344"/>
      <c r="BF35" s="344"/>
    </row>
    <row r="36" spans="12:58" ht="15" customHeight="1" x14ac:dyDescent="0.2">
      <c r="L36" s="8" t="s">
        <v>334</v>
      </c>
      <c r="M36" s="344"/>
      <c r="N36" s="154"/>
      <c r="O36" s="154"/>
      <c r="P36" s="154"/>
      <c r="Q36" s="154"/>
      <c r="R36" s="155"/>
      <c r="S36" s="155"/>
      <c r="T36" s="155"/>
      <c r="U36" s="155"/>
      <c r="V36" s="155"/>
      <c r="W36" s="155"/>
      <c r="X36" s="155"/>
      <c r="Y36" s="155"/>
      <c r="Z36" s="155"/>
      <c r="AA36" s="155"/>
      <c r="AB36" s="155"/>
      <c r="AC36" s="155"/>
      <c r="AD36" s="155"/>
      <c r="AE36" s="155"/>
      <c r="AF36" s="155"/>
      <c r="AG36" s="155"/>
      <c r="AH36" s="155"/>
      <c r="AI36" s="155"/>
      <c r="AJ36" s="154"/>
      <c r="AK36" s="154"/>
      <c r="AL36" s="154"/>
      <c r="AM36" s="154"/>
      <c r="AN36" s="154"/>
      <c r="AO36" s="154"/>
      <c r="AP36" s="154"/>
      <c r="AQ36" s="154"/>
      <c r="AR36" s="154"/>
      <c r="AS36" s="154"/>
      <c r="AT36" s="154"/>
      <c r="AU36" s="154"/>
      <c r="AV36" s="154"/>
      <c r="AW36" s="154"/>
      <c r="AX36" s="154"/>
      <c r="AY36" s="154"/>
      <c r="AZ36" s="154"/>
      <c r="BA36" s="154"/>
      <c r="BB36" s="154"/>
      <c r="BC36" s="154"/>
      <c r="BD36" s="154"/>
      <c r="BE36" s="154"/>
      <c r="BF36" s="154"/>
    </row>
    <row r="37" spans="12:58" ht="15" customHeight="1" x14ac:dyDescent="0.2">
      <c r="L37" s="611" t="s">
        <v>145</v>
      </c>
      <c r="M37" s="156">
        <v>38353</v>
      </c>
      <c r="N37" s="156">
        <v>38718</v>
      </c>
      <c r="O37" s="156">
        <v>39083</v>
      </c>
      <c r="P37" s="156">
        <v>39448</v>
      </c>
      <c r="Q37" s="156">
        <v>39814</v>
      </c>
      <c r="R37" s="156">
        <v>40179</v>
      </c>
      <c r="S37" s="156">
        <v>40544</v>
      </c>
      <c r="T37" s="156">
        <v>40909</v>
      </c>
      <c r="U37" s="156">
        <v>41275</v>
      </c>
      <c r="V37" s="156">
        <v>41640</v>
      </c>
      <c r="W37" s="156">
        <v>42005</v>
      </c>
      <c r="X37" s="156">
        <v>42370</v>
      </c>
      <c r="Y37" s="156">
        <v>42736</v>
      </c>
      <c r="Z37" s="156">
        <v>43101</v>
      </c>
      <c r="AA37" s="156">
        <v>43466</v>
      </c>
      <c r="AB37" s="156">
        <v>43831</v>
      </c>
      <c r="AC37" s="156">
        <v>44197</v>
      </c>
      <c r="AD37" s="156">
        <v>44562</v>
      </c>
      <c r="AE37" s="156">
        <v>44927</v>
      </c>
      <c r="AF37" s="156">
        <v>45292</v>
      </c>
      <c r="AG37" s="156">
        <v>45658</v>
      </c>
      <c r="AH37" s="156">
        <v>46023</v>
      </c>
      <c r="AI37" s="156">
        <v>46388</v>
      </c>
      <c r="AJ37" s="156">
        <v>46753</v>
      </c>
      <c r="AK37" s="156">
        <v>47119</v>
      </c>
      <c r="AL37" s="156">
        <v>47484</v>
      </c>
      <c r="AM37" s="156">
        <v>47849</v>
      </c>
      <c r="AN37" s="156">
        <v>48214</v>
      </c>
      <c r="AO37" s="156">
        <v>48580</v>
      </c>
      <c r="AP37" s="156">
        <v>48945</v>
      </c>
      <c r="AQ37" s="156">
        <v>49310</v>
      </c>
      <c r="AR37" s="156">
        <v>49675</v>
      </c>
      <c r="AS37" s="156">
        <v>50041</v>
      </c>
      <c r="AT37" s="156">
        <v>50406</v>
      </c>
      <c r="AU37" s="156">
        <v>50771</v>
      </c>
      <c r="AV37" s="156">
        <v>51136</v>
      </c>
      <c r="AW37" s="156">
        <v>51502</v>
      </c>
      <c r="AX37" s="156">
        <v>51867</v>
      </c>
      <c r="AY37" s="156">
        <v>52232</v>
      </c>
      <c r="AZ37" s="156">
        <v>52597</v>
      </c>
      <c r="BA37" s="156">
        <v>52963</v>
      </c>
      <c r="BB37" s="156">
        <v>53328</v>
      </c>
      <c r="BC37" s="156">
        <v>53693</v>
      </c>
      <c r="BD37" s="156">
        <v>54058</v>
      </c>
      <c r="BE37" s="156">
        <v>54424</v>
      </c>
      <c r="BF37" s="156">
        <v>54789</v>
      </c>
    </row>
    <row r="38" spans="12:58" ht="15" customHeight="1" x14ac:dyDescent="0.2">
      <c r="L38" s="12" t="s">
        <v>33</v>
      </c>
      <c r="M38" s="529">
        <v>4.024</v>
      </c>
      <c r="N38" s="529">
        <v>3.972</v>
      </c>
      <c r="O38" s="529">
        <v>3.9409999999999998</v>
      </c>
      <c r="P38" s="529">
        <v>3.9630000000000001</v>
      </c>
      <c r="Q38" s="529">
        <v>4.0380000000000003</v>
      </c>
      <c r="R38" s="529">
        <v>4.0869999999999997</v>
      </c>
      <c r="S38" s="529">
        <v>4.26</v>
      </c>
      <c r="T38" s="529">
        <v>4.4160000000000004</v>
      </c>
      <c r="U38" s="529">
        <v>4.3520000000000003</v>
      </c>
      <c r="V38" s="529">
        <v>4.4320000000000004</v>
      </c>
      <c r="W38" s="529">
        <v>4.4530000000000003</v>
      </c>
      <c r="X38" s="529">
        <v>4.5720000000000001</v>
      </c>
      <c r="Y38" s="529">
        <v>4.6859999999999999</v>
      </c>
      <c r="Z38" s="526"/>
      <c r="AA38" s="526"/>
      <c r="AB38" s="526"/>
      <c r="AC38" s="526"/>
      <c r="AD38" s="526"/>
      <c r="AE38" s="526"/>
      <c r="AF38" s="526"/>
      <c r="AG38" s="526"/>
      <c r="AH38" s="526"/>
      <c r="AI38" s="526"/>
      <c r="AJ38" s="526"/>
      <c r="AK38" s="526"/>
      <c r="AL38" s="526"/>
      <c r="AM38" s="526"/>
      <c r="AN38" s="526"/>
      <c r="AO38" s="526"/>
      <c r="AP38" s="526"/>
      <c r="AQ38" s="526"/>
      <c r="AR38" s="526"/>
      <c r="AS38" s="526"/>
      <c r="AT38" s="526"/>
      <c r="AU38" s="526"/>
      <c r="AV38" s="526"/>
      <c r="AW38" s="526"/>
      <c r="AX38" s="526"/>
      <c r="AY38" s="526"/>
      <c r="AZ38" s="526"/>
      <c r="BA38" s="526"/>
      <c r="BB38" s="526"/>
      <c r="BC38" s="526"/>
      <c r="BD38" s="526"/>
      <c r="BE38" s="526"/>
      <c r="BF38" s="526"/>
    </row>
    <row r="39" spans="12:58" ht="15" customHeight="1" x14ac:dyDescent="0.2">
      <c r="L39" s="151" t="s">
        <v>217</v>
      </c>
      <c r="M39" s="527"/>
      <c r="N39" s="527"/>
      <c r="O39" s="527"/>
      <c r="P39" s="527"/>
      <c r="Q39" s="527"/>
      <c r="R39" s="527"/>
      <c r="S39" s="527"/>
      <c r="T39" s="527"/>
      <c r="U39" s="527"/>
      <c r="V39" s="527"/>
      <c r="W39" s="528"/>
      <c r="X39" s="528"/>
      <c r="Y39" s="529">
        <v>4.6859999999999999</v>
      </c>
      <c r="Z39" s="529">
        <v>4.8029999999999999</v>
      </c>
      <c r="AA39" s="529">
        <v>4.9240000000000004</v>
      </c>
      <c r="AB39" s="529">
        <v>5.0469999999999997</v>
      </c>
      <c r="AC39" s="529">
        <v>5.173</v>
      </c>
      <c r="AD39" s="529">
        <v>5.3019999999999996</v>
      </c>
      <c r="AE39" s="529">
        <v>5.4349999999999996</v>
      </c>
      <c r="AF39" s="529">
        <v>5.5709999999999997</v>
      </c>
      <c r="AG39" s="529">
        <v>5.71</v>
      </c>
      <c r="AH39" s="529">
        <v>5.8529999999999998</v>
      </c>
      <c r="AI39" s="529">
        <v>5.9989999999999997</v>
      </c>
      <c r="AJ39" s="529">
        <v>6.149</v>
      </c>
      <c r="AK39" s="529">
        <v>6.3029999999999999</v>
      </c>
      <c r="AL39" s="529">
        <v>6.46</v>
      </c>
      <c r="AM39" s="529">
        <v>6.6219999999999999</v>
      </c>
      <c r="AN39" s="529">
        <v>6.7869999999999999</v>
      </c>
      <c r="AO39" s="529">
        <v>6.9569999999999999</v>
      </c>
      <c r="AP39" s="529">
        <v>7.1310000000000002</v>
      </c>
      <c r="AQ39" s="529">
        <v>7.3090000000000002</v>
      </c>
      <c r="AR39" s="529">
        <v>7.492</v>
      </c>
      <c r="AS39" s="529">
        <v>7.6790000000000003</v>
      </c>
      <c r="AT39" s="529">
        <v>7.8710000000000004</v>
      </c>
      <c r="AU39" s="529">
        <v>8.0679999999999996</v>
      </c>
      <c r="AV39" s="529">
        <v>8.27</v>
      </c>
      <c r="AW39" s="529">
        <v>8.4760000000000009</v>
      </c>
      <c r="AX39" s="529">
        <v>8.6880000000000006</v>
      </c>
      <c r="AY39" s="529">
        <v>8.9049999999999994</v>
      </c>
      <c r="AZ39" s="529">
        <v>9.1280000000000001</v>
      </c>
      <c r="BA39" s="529">
        <v>9.3559999999999999</v>
      </c>
      <c r="BB39" s="529">
        <v>9.59</v>
      </c>
      <c r="BC39" s="529">
        <v>9.83</v>
      </c>
      <c r="BD39" s="529">
        <v>10.076000000000001</v>
      </c>
      <c r="BE39" s="529">
        <v>10.327999999999999</v>
      </c>
      <c r="BF39" s="529">
        <v>10.586</v>
      </c>
    </row>
    <row r="40" spans="12:58" ht="15" customHeight="1" x14ac:dyDescent="0.2">
      <c r="L40" s="151" t="s">
        <v>71</v>
      </c>
      <c r="M40" s="527"/>
      <c r="N40" s="527"/>
      <c r="O40" s="527"/>
      <c r="P40" s="527"/>
      <c r="Q40" s="527"/>
      <c r="R40" s="527"/>
      <c r="S40" s="527"/>
      <c r="T40" s="527"/>
      <c r="U40" s="527"/>
      <c r="V40" s="527"/>
      <c r="W40" s="528"/>
      <c r="X40" s="528"/>
      <c r="Y40" s="529">
        <v>4.6859999999999999</v>
      </c>
      <c r="Z40" s="529">
        <v>4.8029999999999999</v>
      </c>
      <c r="AA40" s="529">
        <v>4.9240000000000004</v>
      </c>
      <c r="AB40" s="529">
        <v>5.0469999999999997</v>
      </c>
      <c r="AC40" s="529">
        <v>5.173</v>
      </c>
      <c r="AD40" s="529">
        <v>5.3019999999999996</v>
      </c>
      <c r="AE40" s="529">
        <v>5.4349999999999996</v>
      </c>
      <c r="AF40" s="529">
        <v>5.5709999999999997</v>
      </c>
      <c r="AG40" s="529">
        <v>5.71</v>
      </c>
      <c r="AH40" s="529">
        <v>5.8529999999999998</v>
      </c>
      <c r="AI40" s="529">
        <v>5.9989999999999997</v>
      </c>
      <c r="AJ40" s="529">
        <v>6.149</v>
      </c>
      <c r="AK40" s="529">
        <v>6.3029999999999999</v>
      </c>
      <c r="AL40" s="529">
        <v>6.46</v>
      </c>
      <c r="AM40" s="529">
        <v>6.6219999999999999</v>
      </c>
      <c r="AN40" s="529">
        <v>6.7869999999999999</v>
      </c>
      <c r="AO40" s="529">
        <v>6.9569999999999999</v>
      </c>
      <c r="AP40" s="529">
        <v>7.1310000000000002</v>
      </c>
      <c r="AQ40" s="529">
        <v>7.3090000000000002</v>
      </c>
      <c r="AR40" s="529">
        <v>7.492</v>
      </c>
      <c r="AS40" s="529">
        <v>7.6790000000000003</v>
      </c>
      <c r="AT40" s="529">
        <v>7.8710000000000004</v>
      </c>
      <c r="AU40" s="529">
        <v>8.0679999999999996</v>
      </c>
      <c r="AV40" s="529">
        <v>8.27</v>
      </c>
      <c r="AW40" s="529">
        <v>8.4760000000000009</v>
      </c>
      <c r="AX40" s="529">
        <v>8.6880000000000006</v>
      </c>
      <c r="AY40" s="529">
        <v>8.9049999999999994</v>
      </c>
      <c r="AZ40" s="529">
        <v>9.1280000000000001</v>
      </c>
      <c r="BA40" s="529">
        <v>9.3559999999999999</v>
      </c>
      <c r="BB40" s="529">
        <v>9.59</v>
      </c>
      <c r="BC40" s="529">
        <v>9.83</v>
      </c>
      <c r="BD40" s="529">
        <v>10.076000000000001</v>
      </c>
      <c r="BE40" s="529">
        <v>10.327999999999999</v>
      </c>
      <c r="BF40" s="529">
        <v>10.586</v>
      </c>
    </row>
    <row r="41" spans="12:58" ht="15" customHeight="1" x14ac:dyDescent="0.2">
      <c r="L41" s="151" t="s">
        <v>215</v>
      </c>
      <c r="M41" s="527"/>
      <c r="N41" s="527"/>
      <c r="O41" s="527"/>
      <c r="P41" s="527"/>
      <c r="Q41" s="527"/>
      <c r="R41" s="527"/>
      <c r="S41" s="527"/>
      <c r="T41" s="527"/>
      <c r="U41" s="527"/>
      <c r="V41" s="527"/>
      <c r="W41" s="528"/>
      <c r="X41" s="528"/>
      <c r="Y41" s="529">
        <v>4.6280000000000001</v>
      </c>
      <c r="Z41" s="529">
        <v>4.6970000000000001</v>
      </c>
      <c r="AA41" s="529">
        <v>4.7679999999999998</v>
      </c>
      <c r="AB41" s="529">
        <v>4.8390000000000004</v>
      </c>
      <c r="AC41" s="529">
        <v>4.9119999999999999</v>
      </c>
      <c r="AD41" s="529">
        <v>4.9850000000000003</v>
      </c>
      <c r="AE41" s="529">
        <v>5.0599999999999996</v>
      </c>
      <c r="AF41" s="529">
        <v>5.1360000000000001</v>
      </c>
      <c r="AG41" s="529">
        <v>5.2130000000000001</v>
      </c>
      <c r="AH41" s="529">
        <v>5.2910000000000004</v>
      </c>
      <c r="AI41" s="529">
        <v>5.3710000000000004</v>
      </c>
      <c r="AJ41" s="529">
        <v>5.4509999999999996</v>
      </c>
      <c r="AK41" s="529">
        <v>5.5330000000000004</v>
      </c>
      <c r="AL41" s="529">
        <v>5.6159999999999997</v>
      </c>
      <c r="AM41" s="529">
        <v>5.7</v>
      </c>
      <c r="AN41" s="529">
        <v>5.7859999999999996</v>
      </c>
      <c r="AO41" s="529">
        <v>5.8719999999999999</v>
      </c>
      <c r="AP41" s="529">
        <v>5.9610000000000003</v>
      </c>
      <c r="AQ41" s="529">
        <v>6.05</v>
      </c>
      <c r="AR41" s="529">
        <v>6.141</v>
      </c>
      <c r="AS41" s="529">
        <v>6.2329999999999997</v>
      </c>
      <c r="AT41" s="529">
        <v>6.3259999999999996</v>
      </c>
      <c r="AU41" s="529">
        <v>6.4210000000000003</v>
      </c>
      <c r="AV41" s="529">
        <v>6.5179999999999998</v>
      </c>
      <c r="AW41" s="529">
        <v>6.6150000000000002</v>
      </c>
      <c r="AX41" s="529">
        <v>6.7149999999999999</v>
      </c>
      <c r="AY41" s="529">
        <v>6.8150000000000004</v>
      </c>
      <c r="AZ41" s="529">
        <v>6.9169999999999998</v>
      </c>
      <c r="BA41" s="529">
        <v>7.0209999999999999</v>
      </c>
      <c r="BB41" s="529">
        <v>7.1269999999999998</v>
      </c>
      <c r="BC41" s="529">
        <v>7.2329999999999997</v>
      </c>
      <c r="BD41" s="529">
        <v>7.3419999999999996</v>
      </c>
      <c r="BE41" s="529">
        <v>7.452</v>
      </c>
      <c r="BF41" s="529">
        <v>7.5640000000000001</v>
      </c>
    </row>
    <row r="42" spans="12:58" ht="15" customHeight="1" x14ac:dyDescent="0.2">
      <c r="L42" s="151" t="s">
        <v>216</v>
      </c>
      <c r="M42" s="527"/>
      <c r="N42" s="527"/>
      <c r="O42" s="527"/>
      <c r="P42" s="527"/>
      <c r="Q42" s="527"/>
      <c r="R42" s="527"/>
      <c r="S42" s="527"/>
      <c r="T42" s="527"/>
      <c r="U42" s="527"/>
      <c r="V42" s="527"/>
      <c r="W42" s="528"/>
      <c r="X42" s="528"/>
      <c r="Y42" s="529">
        <v>4.6280000000000001</v>
      </c>
      <c r="Z42" s="529">
        <v>4.6970000000000001</v>
      </c>
      <c r="AA42" s="529">
        <v>4.7679999999999998</v>
      </c>
      <c r="AB42" s="529">
        <v>4.8390000000000004</v>
      </c>
      <c r="AC42" s="529">
        <v>4.9119999999999999</v>
      </c>
      <c r="AD42" s="529">
        <v>4.9850000000000003</v>
      </c>
      <c r="AE42" s="529">
        <v>5.0599999999999996</v>
      </c>
      <c r="AF42" s="529">
        <v>5.1360000000000001</v>
      </c>
      <c r="AG42" s="529">
        <v>5.2130000000000001</v>
      </c>
      <c r="AH42" s="529">
        <v>5.2910000000000004</v>
      </c>
      <c r="AI42" s="529">
        <v>5.3710000000000004</v>
      </c>
      <c r="AJ42" s="529">
        <v>5.4509999999999996</v>
      </c>
      <c r="AK42" s="529">
        <v>5.5330000000000004</v>
      </c>
      <c r="AL42" s="529">
        <v>5.6159999999999997</v>
      </c>
      <c r="AM42" s="529">
        <v>5.7</v>
      </c>
      <c r="AN42" s="529">
        <v>5.7859999999999996</v>
      </c>
      <c r="AO42" s="529">
        <v>5.8719999999999999</v>
      </c>
      <c r="AP42" s="529">
        <v>5.9610000000000003</v>
      </c>
      <c r="AQ42" s="529">
        <v>6.05</v>
      </c>
      <c r="AR42" s="529">
        <v>6.141</v>
      </c>
      <c r="AS42" s="529">
        <v>6.2329999999999997</v>
      </c>
      <c r="AT42" s="529">
        <v>6.3259999999999996</v>
      </c>
      <c r="AU42" s="529">
        <v>6.4210000000000003</v>
      </c>
      <c r="AV42" s="529">
        <v>6.5179999999999998</v>
      </c>
      <c r="AW42" s="529">
        <v>6.6150000000000002</v>
      </c>
      <c r="AX42" s="529">
        <v>6.7149999999999999</v>
      </c>
      <c r="AY42" s="529">
        <v>6.8150000000000004</v>
      </c>
      <c r="AZ42" s="529">
        <v>6.9169999999999998</v>
      </c>
      <c r="BA42" s="529">
        <v>7.0209999999999999</v>
      </c>
      <c r="BB42" s="529">
        <v>7.1269999999999998</v>
      </c>
      <c r="BC42" s="529">
        <v>7.2329999999999997</v>
      </c>
      <c r="BD42" s="529">
        <v>7.3419999999999996</v>
      </c>
      <c r="BE42" s="529">
        <v>7.452</v>
      </c>
      <c r="BF42" s="529">
        <v>7.5640000000000001</v>
      </c>
    </row>
    <row r="43" spans="12:58" ht="15" customHeight="1" x14ac:dyDescent="0.2">
      <c r="L43" s="643" t="s">
        <v>335</v>
      </c>
    </row>
    <row r="50" spans="1:1" ht="15" customHeight="1" x14ac:dyDescent="0.2">
      <c r="A50" s="152"/>
    </row>
    <row r="56" spans="1:1" ht="15" customHeight="1" x14ac:dyDescent="0.25">
      <c r="A56" s="149" t="str">
        <f>L27</f>
        <v>Commercial Road Transport Total (TWh)</v>
      </c>
    </row>
    <row r="81" spans="1:1" ht="15" customHeight="1" x14ac:dyDescent="0.25">
      <c r="A81" s="149" t="str">
        <f>L36</f>
        <v>Rail Transport Total (TWh)</v>
      </c>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A13"/>
  <sheetViews>
    <sheetView showGridLines="0" zoomScale="85" zoomScaleNormal="85" workbookViewId="0"/>
  </sheetViews>
  <sheetFormatPr defaultColWidth="9" defaultRowHeight="15" customHeight="1" x14ac:dyDescent="0.2"/>
  <cols>
    <col min="1" max="1" width="3.625" style="3" customWidth="1"/>
    <col min="2" max="10" width="9" style="3" customWidth="1"/>
    <col min="11" max="11" width="27.375" style="3" customWidth="1"/>
    <col min="12" max="12" width="22.75" style="253" customWidth="1"/>
    <col min="13" max="16384" width="9" style="253"/>
  </cols>
  <sheetData>
    <row r="1" spans="1:53" s="147" customFormat="1" ht="25.5" customHeight="1" x14ac:dyDescent="0.25">
      <c r="A1" s="126" t="s">
        <v>658</v>
      </c>
      <c r="C1" s="163"/>
      <c r="D1" s="163"/>
      <c r="E1" s="163"/>
      <c r="F1" s="163"/>
      <c r="G1" s="163"/>
      <c r="H1" s="163"/>
      <c r="I1" s="163"/>
    </row>
    <row r="2" spans="1:53" s="3" customFormat="1" ht="15" customHeight="1" x14ac:dyDescent="0.2">
      <c r="K2" s="253"/>
    </row>
    <row r="3" spans="1:53" s="3" customFormat="1" ht="15" customHeight="1" x14ac:dyDescent="0.2">
      <c r="K3" s="253"/>
    </row>
    <row r="4" spans="1:53" s="3" customFormat="1" ht="15" customHeight="1" x14ac:dyDescent="0.2">
      <c r="K4" s="253"/>
    </row>
    <row r="6" spans="1:53" s="3" customFormat="1" ht="15" customHeight="1" x14ac:dyDescent="0.25">
      <c r="A6" s="261"/>
      <c r="K6" s="261"/>
      <c r="L6" s="164" t="s">
        <v>628</v>
      </c>
      <c r="M6" s="147"/>
      <c r="N6" s="147"/>
      <c r="O6" s="147"/>
      <c r="P6" s="254"/>
      <c r="Q6" s="254"/>
      <c r="R6" s="254"/>
      <c r="S6" s="254"/>
      <c r="T6" s="254"/>
      <c r="U6" s="254"/>
      <c r="V6" s="254"/>
      <c r="W6" s="254"/>
      <c r="X6" s="254"/>
      <c r="Y6" s="254"/>
      <c r="Z6" s="254"/>
      <c r="AA6" s="254"/>
      <c r="AB6" s="254"/>
      <c r="AC6" s="254"/>
      <c r="AD6" s="254"/>
      <c r="AE6" s="254"/>
      <c r="AF6" s="254"/>
      <c r="AG6" s="254"/>
      <c r="AH6" s="147"/>
      <c r="AI6" s="147"/>
      <c r="AJ6" s="147"/>
      <c r="AK6" s="147"/>
      <c r="AL6" s="147"/>
      <c r="AM6" s="147"/>
      <c r="AN6" s="147"/>
      <c r="AO6" s="147"/>
      <c r="AP6" s="147"/>
      <c r="AQ6" s="147"/>
      <c r="AR6" s="147"/>
      <c r="AS6" s="147"/>
      <c r="AT6" s="147"/>
      <c r="AU6" s="147"/>
      <c r="AV6" s="147"/>
      <c r="AW6" s="147"/>
      <c r="AX6" s="147"/>
      <c r="AY6" s="147"/>
      <c r="AZ6" s="147"/>
      <c r="BA6" s="147"/>
    </row>
    <row r="7" spans="1:53" s="3" customFormat="1" ht="15" customHeight="1" x14ac:dyDescent="0.2">
      <c r="L7" s="151" t="s">
        <v>34</v>
      </c>
      <c r="M7" s="255">
        <v>2010</v>
      </c>
      <c r="N7" s="255">
        <v>2011</v>
      </c>
      <c r="O7" s="255">
        <v>2012</v>
      </c>
      <c r="P7" s="255">
        <v>2013</v>
      </c>
      <c r="Q7" s="255">
        <v>2014</v>
      </c>
      <c r="R7" s="255">
        <v>2015</v>
      </c>
      <c r="S7" s="255">
        <v>2016</v>
      </c>
      <c r="T7" s="255">
        <v>2017</v>
      </c>
      <c r="U7" s="255">
        <v>2018</v>
      </c>
      <c r="V7" s="255">
        <v>2019</v>
      </c>
      <c r="W7" s="255">
        <v>2020</v>
      </c>
      <c r="X7" s="255">
        <v>2021</v>
      </c>
      <c r="Y7" s="255">
        <v>2022</v>
      </c>
      <c r="Z7" s="255">
        <v>2023</v>
      </c>
      <c r="AA7" s="255">
        <v>2024</v>
      </c>
      <c r="AB7" s="255">
        <v>2025</v>
      </c>
      <c r="AC7" s="255">
        <v>2026</v>
      </c>
      <c r="AD7" s="255">
        <v>2027</v>
      </c>
      <c r="AE7" s="255">
        <v>2028</v>
      </c>
      <c r="AF7" s="255">
        <v>2029</v>
      </c>
      <c r="AG7" s="255">
        <v>2030</v>
      </c>
      <c r="AH7" s="255">
        <v>2031</v>
      </c>
      <c r="AI7" s="255">
        <v>2032</v>
      </c>
      <c r="AJ7" s="257">
        <v>2033</v>
      </c>
      <c r="AK7" s="257">
        <v>2034</v>
      </c>
      <c r="AL7" s="257">
        <v>2035</v>
      </c>
      <c r="AM7" s="257">
        <v>2036</v>
      </c>
      <c r="AN7" s="257">
        <v>2037</v>
      </c>
      <c r="AO7" s="257">
        <v>2038</v>
      </c>
      <c r="AP7" s="257">
        <v>2039</v>
      </c>
      <c r="AQ7" s="257">
        <v>2040</v>
      </c>
      <c r="AR7" s="257">
        <v>2041</v>
      </c>
      <c r="AS7" s="257">
        <v>2042</v>
      </c>
      <c r="AT7" s="257">
        <v>2043</v>
      </c>
      <c r="AU7" s="257">
        <v>2044</v>
      </c>
      <c r="AV7" s="257">
        <v>2045</v>
      </c>
      <c r="AW7" s="257">
        <v>2046</v>
      </c>
      <c r="AX7" s="257">
        <v>2047</v>
      </c>
      <c r="AY7" s="257">
        <v>2048</v>
      </c>
      <c r="AZ7" s="257">
        <v>2049</v>
      </c>
      <c r="BA7" s="257">
        <v>2050</v>
      </c>
    </row>
    <row r="8" spans="1:53" s="3" customFormat="1" ht="15" customHeight="1" x14ac:dyDescent="0.2">
      <c r="L8" s="151" t="s">
        <v>33</v>
      </c>
      <c r="M8" s="258">
        <v>47.164283309658508</v>
      </c>
      <c r="N8" s="258">
        <v>45.850486247539571</v>
      </c>
      <c r="O8" s="258">
        <v>45.060772838393703</v>
      </c>
      <c r="P8" s="258">
        <v>45.420288670334386</v>
      </c>
      <c r="Q8" s="258">
        <v>44.774280679468532</v>
      </c>
      <c r="R8" s="258">
        <v>45.694016527669135</v>
      </c>
      <c r="S8" s="258">
        <v>47.494406280747469</v>
      </c>
      <c r="T8" s="262">
        <v>49.933</v>
      </c>
      <c r="U8" s="255"/>
      <c r="V8" s="255"/>
      <c r="W8" s="255"/>
      <c r="X8" s="255"/>
      <c r="Y8" s="255"/>
      <c r="Z8" s="255"/>
      <c r="AA8" s="255"/>
      <c r="AB8" s="255"/>
      <c r="AC8" s="255"/>
      <c r="AD8" s="255"/>
      <c r="AE8" s="255"/>
      <c r="AF8" s="255"/>
      <c r="AG8" s="255"/>
      <c r="AH8" s="255"/>
      <c r="AI8" s="255"/>
      <c r="AJ8" s="257"/>
      <c r="AK8" s="257"/>
      <c r="AL8" s="257"/>
      <c r="AM8" s="257"/>
      <c r="AN8" s="257"/>
      <c r="AO8" s="257"/>
      <c r="AP8" s="257"/>
      <c r="AQ8" s="257"/>
      <c r="AR8" s="257"/>
      <c r="AS8" s="257"/>
      <c r="AT8" s="257"/>
      <c r="AU8" s="257"/>
      <c r="AV8" s="257"/>
      <c r="AW8" s="257"/>
      <c r="AX8" s="257"/>
      <c r="AY8" s="257"/>
      <c r="AZ8" s="257"/>
      <c r="BA8" s="257"/>
    </row>
    <row r="9" spans="1:53" s="3" customFormat="1" ht="15" customHeight="1" x14ac:dyDescent="0.2">
      <c r="L9" s="151" t="s">
        <v>217</v>
      </c>
      <c r="M9" s="256"/>
      <c r="N9" s="256"/>
      <c r="O9" s="256"/>
      <c r="P9" s="256"/>
      <c r="Q9" s="256"/>
      <c r="R9" s="256"/>
      <c r="S9" s="258"/>
      <c r="T9" s="262">
        <v>49.933</v>
      </c>
      <c r="U9" s="258">
        <v>50.214574454875546</v>
      </c>
      <c r="V9" s="258">
        <v>49.998804182093835</v>
      </c>
      <c r="W9" s="258">
        <v>49.639355305172302</v>
      </c>
      <c r="X9" s="258">
        <v>47.705279162495444</v>
      </c>
      <c r="Y9" s="258">
        <v>45.711402381362717</v>
      </c>
      <c r="Z9" s="258">
        <v>43.808785824241468</v>
      </c>
      <c r="AA9" s="258">
        <v>41.799667664785261</v>
      </c>
      <c r="AB9" s="258">
        <v>40.558912491838825</v>
      </c>
      <c r="AC9" s="258">
        <v>39.253913122556028</v>
      </c>
      <c r="AD9" s="258">
        <v>37.876060841919454</v>
      </c>
      <c r="AE9" s="258">
        <v>36.592856191182847</v>
      </c>
      <c r="AF9" s="258">
        <v>35.535074752050072</v>
      </c>
      <c r="AG9" s="258">
        <v>34.718505254072277</v>
      </c>
      <c r="AH9" s="258">
        <v>34.123358988655767</v>
      </c>
      <c r="AI9" s="258">
        <v>33.331225101610229</v>
      </c>
      <c r="AJ9" s="258">
        <v>32.266968127044095</v>
      </c>
      <c r="AK9" s="258">
        <v>31.470439828977177</v>
      </c>
      <c r="AL9" s="258">
        <v>30.728340608079112</v>
      </c>
      <c r="AM9" s="258">
        <v>29.927374646512721</v>
      </c>
      <c r="AN9" s="258">
        <v>29.119051780826606</v>
      </c>
      <c r="AO9" s="258">
        <v>28.303669748347371</v>
      </c>
      <c r="AP9" s="258">
        <v>27.425552259231395</v>
      </c>
      <c r="AQ9" s="258">
        <v>26.524648306773347</v>
      </c>
      <c r="AR9" s="258">
        <v>25.770867938178704</v>
      </c>
      <c r="AS9" s="258">
        <v>25.051287052072869</v>
      </c>
      <c r="AT9" s="258">
        <v>24.27879404658476</v>
      </c>
      <c r="AU9" s="258">
        <v>23.457058532190302</v>
      </c>
      <c r="AV9" s="258">
        <v>22.62260097559944</v>
      </c>
      <c r="AW9" s="258">
        <v>21.758042746749279</v>
      </c>
      <c r="AX9" s="258">
        <v>20.755016662973915</v>
      </c>
      <c r="AY9" s="258">
        <v>19.788468381781023</v>
      </c>
      <c r="AZ9" s="258">
        <v>18.731426532110536</v>
      </c>
      <c r="BA9" s="258">
        <v>17.645085798444747</v>
      </c>
    </row>
    <row r="10" spans="1:53" s="3" customFormat="1" ht="15" customHeight="1" x14ac:dyDescent="0.2">
      <c r="L10" s="151" t="s">
        <v>71</v>
      </c>
      <c r="M10" s="256"/>
      <c r="N10" s="256"/>
      <c r="O10" s="256"/>
      <c r="P10" s="256"/>
      <c r="Q10" s="256"/>
      <c r="R10" s="256"/>
      <c r="S10" s="258"/>
      <c r="T10" s="262">
        <v>49.933</v>
      </c>
      <c r="U10" s="258">
        <v>50.789379910267023</v>
      </c>
      <c r="V10" s="258">
        <v>51.324238786904786</v>
      </c>
      <c r="W10" s="258">
        <v>52.066768346627192</v>
      </c>
      <c r="X10" s="258">
        <v>51.409795173512983</v>
      </c>
      <c r="Y10" s="258">
        <v>50.71627096624087</v>
      </c>
      <c r="Z10" s="258">
        <v>49.998594473864266</v>
      </c>
      <c r="AA10" s="258">
        <v>49.219951912004817</v>
      </c>
      <c r="AB10" s="258">
        <v>48.398383511898722</v>
      </c>
      <c r="AC10" s="258">
        <v>47.623356472736241</v>
      </c>
      <c r="AD10" s="258">
        <v>46.849731541332126</v>
      </c>
      <c r="AE10" s="258">
        <v>46.110439977717064</v>
      </c>
      <c r="AF10" s="258">
        <v>45.425141306100407</v>
      </c>
      <c r="AG10" s="258">
        <v>44.535519483452042</v>
      </c>
      <c r="AH10" s="258">
        <v>43.924612849361175</v>
      </c>
      <c r="AI10" s="258">
        <v>43.096751467772108</v>
      </c>
      <c r="AJ10" s="258">
        <v>42.317275233796693</v>
      </c>
      <c r="AK10" s="258">
        <v>41.084932156698343</v>
      </c>
      <c r="AL10" s="258">
        <v>39.87702372362638</v>
      </c>
      <c r="AM10" s="258">
        <v>38.150174277347581</v>
      </c>
      <c r="AN10" s="258">
        <v>35.867910996198695</v>
      </c>
      <c r="AO10" s="258">
        <v>34.030560960368085</v>
      </c>
      <c r="AP10" s="258">
        <v>32.225587470066493</v>
      </c>
      <c r="AQ10" s="258">
        <v>29.687839141213345</v>
      </c>
      <c r="AR10" s="258">
        <v>28.024459086704656</v>
      </c>
      <c r="AS10" s="258">
        <v>25.444149582793948</v>
      </c>
      <c r="AT10" s="258">
        <v>23.130134907090511</v>
      </c>
      <c r="AU10" s="258">
        <v>20.784058765973992</v>
      </c>
      <c r="AV10" s="258">
        <v>18.763630210779187</v>
      </c>
      <c r="AW10" s="258">
        <v>17.607271625864854</v>
      </c>
      <c r="AX10" s="258">
        <v>16.27127264093415</v>
      </c>
      <c r="AY10" s="258">
        <v>15.163592890867243</v>
      </c>
      <c r="AZ10" s="258">
        <v>14.501983228513982</v>
      </c>
      <c r="BA10" s="258">
        <v>14.200830709526148</v>
      </c>
    </row>
    <row r="11" spans="1:53" s="261" customFormat="1" ht="15" customHeight="1" x14ac:dyDescent="0.25">
      <c r="A11" s="3"/>
      <c r="B11" s="3"/>
      <c r="C11" s="3"/>
      <c r="D11" s="3"/>
      <c r="E11" s="3"/>
      <c r="K11" s="263"/>
      <c r="L11" s="151" t="s">
        <v>215</v>
      </c>
      <c r="M11" s="256"/>
      <c r="N11" s="256"/>
      <c r="O11" s="256"/>
      <c r="P11" s="256"/>
      <c r="Q11" s="256"/>
      <c r="R11" s="256"/>
      <c r="S11" s="258"/>
      <c r="T11" s="262">
        <v>49.933</v>
      </c>
      <c r="U11" s="258">
        <v>50.711409096957404</v>
      </c>
      <c r="V11" s="258">
        <v>52.575065662023512</v>
      </c>
      <c r="W11" s="258">
        <v>52.961419734736687</v>
      </c>
      <c r="X11" s="258">
        <v>54.005243359013996</v>
      </c>
      <c r="Y11" s="258">
        <v>54.330495258072865</v>
      </c>
      <c r="Z11" s="258">
        <v>54.850608472079742</v>
      </c>
      <c r="AA11" s="258">
        <v>55.193509591047224</v>
      </c>
      <c r="AB11" s="258">
        <v>55.541914352407318</v>
      </c>
      <c r="AC11" s="258">
        <v>55.722760066217326</v>
      </c>
      <c r="AD11" s="258">
        <v>55.83400747449452</v>
      </c>
      <c r="AE11" s="258">
        <v>55.961876004469744</v>
      </c>
      <c r="AF11" s="258">
        <v>55.852943204447357</v>
      </c>
      <c r="AG11" s="258">
        <v>55.788694105946718</v>
      </c>
      <c r="AH11" s="258">
        <v>55.7520917422937</v>
      </c>
      <c r="AI11" s="258">
        <v>55.695411762755093</v>
      </c>
      <c r="AJ11" s="258">
        <v>55.660614352253752</v>
      </c>
      <c r="AK11" s="258">
        <v>55.569091629865135</v>
      </c>
      <c r="AL11" s="258">
        <v>55.438577207444538</v>
      </c>
      <c r="AM11" s="258">
        <v>55.298116092580322</v>
      </c>
      <c r="AN11" s="258">
        <v>55.189129935893639</v>
      </c>
      <c r="AO11" s="258">
        <v>55.049228461449047</v>
      </c>
      <c r="AP11" s="258">
        <v>55.000570319874882</v>
      </c>
      <c r="AQ11" s="258">
        <v>54.871787308982903</v>
      </c>
      <c r="AR11" s="258">
        <v>54.837431125769875</v>
      </c>
      <c r="AS11" s="258">
        <v>54.751226764550623</v>
      </c>
      <c r="AT11" s="258">
        <v>54.728268966959789</v>
      </c>
      <c r="AU11" s="258">
        <v>54.716463855959681</v>
      </c>
      <c r="AV11" s="258">
        <v>54.730152784304266</v>
      </c>
      <c r="AW11" s="258">
        <v>54.701722466350184</v>
      </c>
      <c r="AX11" s="258">
        <v>54.675338875517781</v>
      </c>
      <c r="AY11" s="258">
        <v>54.701812263267769</v>
      </c>
      <c r="AZ11" s="258">
        <v>54.683699233837785</v>
      </c>
      <c r="BA11" s="258">
        <v>54.668988174898125</v>
      </c>
    </row>
    <row r="12" spans="1:53" s="3" customFormat="1" ht="15" customHeight="1" x14ac:dyDescent="0.2">
      <c r="K12" s="263"/>
      <c r="L12" s="151" t="s">
        <v>216</v>
      </c>
      <c r="M12" s="256"/>
      <c r="N12" s="256"/>
      <c r="O12" s="256"/>
      <c r="P12" s="256"/>
      <c r="Q12" s="256"/>
      <c r="R12" s="256"/>
      <c r="S12" s="258"/>
      <c r="T12" s="262">
        <v>49.933</v>
      </c>
      <c r="U12" s="258">
        <v>50.671030223990137</v>
      </c>
      <c r="V12" s="258">
        <v>52.521998494496714</v>
      </c>
      <c r="W12" s="258">
        <v>52.890832760506797</v>
      </c>
      <c r="X12" s="258">
        <v>53.902453225404685</v>
      </c>
      <c r="Y12" s="258">
        <v>54.176705736203147</v>
      </c>
      <c r="Z12" s="258">
        <v>54.592924620972916</v>
      </c>
      <c r="AA12" s="258">
        <v>54.756209463216791</v>
      </c>
      <c r="AB12" s="258">
        <v>54.792218066730761</v>
      </c>
      <c r="AC12" s="258">
        <v>54.855368890430547</v>
      </c>
      <c r="AD12" s="258">
        <v>54.833980619298977</v>
      </c>
      <c r="AE12" s="258">
        <v>54.810889224588962</v>
      </c>
      <c r="AF12" s="258">
        <v>54.517914089888343</v>
      </c>
      <c r="AG12" s="258">
        <v>54.307144459225341</v>
      </c>
      <c r="AH12" s="258">
        <v>54.143903065626333</v>
      </c>
      <c r="AI12" s="258">
        <v>53.855664376476206</v>
      </c>
      <c r="AJ12" s="258">
        <v>53.575031294144843</v>
      </c>
      <c r="AK12" s="258">
        <v>53.226641568549923</v>
      </c>
      <c r="AL12" s="258">
        <v>52.838722330667778</v>
      </c>
      <c r="AM12" s="258">
        <v>52.537697494542925</v>
      </c>
      <c r="AN12" s="258">
        <v>52.358539885844777</v>
      </c>
      <c r="AO12" s="258">
        <v>52.176144315763374</v>
      </c>
      <c r="AP12" s="258">
        <v>52.05621446848118</v>
      </c>
      <c r="AQ12" s="258">
        <v>51.878820179413836</v>
      </c>
      <c r="AR12" s="258">
        <v>51.789390021227526</v>
      </c>
      <c r="AS12" s="258">
        <v>51.652859251439097</v>
      </c>
      <c r="AT12" s="258">
        <v>51.574920142105753</v>
      </c>
      <c r="AU12" s="258">
        <v>51.494265282165699</v>
      </c>
      <c r="AV12" s="258">
        <v>51.437419946798528</v>
      </c>
      <c r="AW12" s="258">
        <v>51.350738811629327</v>
      </c>
      <c r="AX12" s="258">
        <v>51.262164322127099</v>
      </c>
      <c r="AY12" s="258">
        <v>51.220276146157545</v>
      </c>
      <c r="AZ12" s="258">
        <v>51.1387126789243</v>
      </c>
      <c r="BA12" s="258">
        <v>51.061331110233127</v>
      </c>
    </row>
    <row r="13" spans="1:53" ht="15" customHeight="1" x14ac:dyDescent="0.2">
      <c r="L13" s="533" t="s">
        <v>571</v>
      </c>
      <c r="M13" s="534"/>
      <c r="N13" s="534"/>
      <c r="O13" s="534"/>
      <c r="P13" s="534"/>
      <c r="Q13" s="534"/>
      <c r="R13" s="534"/>
      <c r="S13" s="534"/>
      <c r="T13" s="534"/>
      <c r="U13" s="534"/>
      <c r="V13" s="534"/>
      <c r="W13" s="534"/>
      <c r="X13" s="534"/>
      <c r="Y13" s="534"/>
      <c r="Z13" s="534"/>
      <c r="AA13" s="534"/>
      <c r="AB13" s="534"/>
      <c r="AC13" s="534"/>
      <c r="AD13" s="534"/>
      <c r="AE13" s="534"/>
      <c r="AF13" s="534"/>
      <c r="AG13" s="534"/>
      <c r="AH13" s="534"/>
      <c r="AI13" s="534"/>
      <c r="AJ13" s="534"/>
      <c r="AK13" s="534"/>
      <c r="AL13" s="534"/>
      <c r="AM13" s="534"/>
      <c r="AN13" s="534"/>
      <c r="AO13" s="534"/>
      <c r="AP13" s="534"/>
      <c r="AQ13" s="534"/>
      <c r="AR13" s="534"/>
      <c r="AS13" s="534"/>
      <c r="AT13" s="534"/>
      <c r="AU13" s="534"/>
      <c r="AV13" s="147"/>
      <c r="AW13" s="147"/>
      <c r="AX13" s="147"/>
      <c r="AY13" s="147"/>
      <c r="AZ13" s="147"/>
      <c r="BA13" s="147"/>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A19"/>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0.875" style="7" customWidth="1"/>
    <col min="13" max="13" width="10.25" style="7" bestFit="1" customWidth="1"/>
    <col min="14" max="22" width="9" style="7"/>
    <col min="23" max="23" width="10.25" style="7" bestFit="1" customWidth="1"/>
    <col min="24" max="16384" width="9" style="7"/>
  </cols>
  <sheetData>
    <row r="1" spans="1:53" s="147" customFormat="1" ht="25.5" customHeight="1" x14ac:dyDescent="0.25">
      <c r="A1" s="126" t="s">
        <v>659</v>
      </c>
      <c r="C1" s="163"/>
      <c r="D1" s="163"/>
      <c r="E1" s="163"/>
      <c r="F1" s="163"/>
      <c r="G1" s="163"/>
      <c r="H1" s="163"/>
      <c r="I1" s="163"/>
    </row>
    <row r="2" spans="1:53" ht="15" customHeight="1" x14ac:dyDescent="0.2">
      <c r="K2" s="148"/>
      <c r="L2" s="148"/>
    </row>
    <row r="3" spans="1:53" s="4" customFormat="1" ht="15" customHeight="1" x14ac:dyDescent="0.2">
      <c r="A3" s="7"/>
      <c r="B3" s="7"/>
      <c r="C3" s="7"/>
      <c r="D3" s="7"/>
      <c r="E3" s="7"/>
      <c r="F3" s="7"/>
      <c r="G3" s="7"/>
      <c r="H3" s="7"/>
      <c r="I3" s="7"/>
      <c r="J3" s="7"/>
      <c r="K3" s="148"/>
      <c r="L3" s="148"/>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1:53" s="4" customFormat="1" ht="15" customHeight="1" x14ac:dyDescent="0.2">
      <c r="A4" s="7"/>
      <c r="B4" s="7"/>
      <c r="C4" s="7"/>
      <c r="D4" s="7"/>
      <c r="E4" s="7"/>
      <c r="F4" s="7"/>
      <c r="G4" s="7"/>
      <c r="H4" s="7"/>
      <c r="I4" s="7"/>
      <c r="J4" s="7"/>
      <c r="K4" s="148"/>
      <c r="L4" s="148"/>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3" s="4" customFormat="1" ht="15" customHeight="1" x14ac:dyDescent="0.2">
      <c r="A5" s="7"/>
      <c r="B5" s="7"/>
      <c r="C5" s="7"/>
      <c r="D5" s="7"/>
      <c r="E5" s="7"/>
      <c r="F5" s="7"/>
      <c r="G5" s="7"/>
      <c r="H5" s="7"/>
      <c r="I5" s="7"/>
      <c r="J5" s="7"/>
      <c r="K5" s="7"/>
      <c r="L5" s="148"/>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3" s="4" customFormat="1" ht="15" customHeight="1" x14ac:dyDescent="0.25">
      <c r="A6" s="149"/>
      <c r="B6" s="7"/>
      <c r="C6" s="7"/>
      <c r="D6" s="7"/>
      <c r="E6" s="7"/>
      <c r="F6" s="7"/>
      <c r="G6" s="7"/>
      <c r="H6" s="7"/>
      <c r="I6" s="7"/>
      <c r="J6" s="7"/>
      <c r="K6" s="149"/>
      <c r="L6" s="8" t="s">
        <v>660</v>
      </c>
      <c r="R6" s="6"/>
      <c r="S6" s="6"/>
      <c r="T6" s="6"/>
      <c r="U6" s="6"/>
      <c r="V6" s="6"/>
      <c r="W6" s="6"/>
      <c r="X6" s="6"/>
      <c r="Y6" s="6"/>
      <c r="Z6" s="6"/>
      <c r="AA6" s="6"/>
      <c r="AB6" s="6"/>
      <c r="AC6" s="6"/>
      <c r="AD6" s="6"/>
      <c r="AE6" s="6"/>
      <c r="AF6" s="6"/>
      <c r="AG6" s="6"/>
      <c r="AH6" s="6"/>
      <c r="AI6" s="6"/>
    </row>
    <row r="7" spans="1:53" s="4" customFormat="1" ht="15" customHeight="1" x14ac:dyDescent="0.2">
      <c r="A7" s="7"/>
      <c r="B7" s="7"/>
      <c r="C7" s="7"/>
      <c r="D7" s="7"/>
      <c r="E7" s="7"/>
      <c r="F7" s="7"/>
      <c r="G7" s="7"/>
      <c r="H7" s="7"/>
      <c r="I7" s="7"/>
      <c r="J7" s="7"/>
      <c r="K7" s="7"/>
      <c r="L7" s="12" t="s">
        <v>712</v>
      </c>
      <c r="M7" s="47">
        <v>40179</v>
      </c>
      <c r="N7" s="47">
        <v>40544</v>
      </c>
      <c r="O7" s="47">
        <v>40909</v>
      </c>
      <c r="P7" s="47">
        <v>41275</v>
      </c>
      <c r="Q7" s="47">
        <v>41640</v>
      </c>
      <c r="R7" s="47">
        <v>42005</v>
      </c>
      <c r="S7" s="47">
        <v>42370</v>
      </c>
      <c r="T7" s="47">
        <v>42736</v>
      </c>
      <c r="U7" s="47">
        <v>43101</v>
      </c>
      <c r="V7" s="47">
        <v>43466</v>
      </c>
      <c r="W7" s="47">
        <v>43831</v>
      </c>
      <c r="X7" s="47">
        <v>44197</v>
      </c>
      <c r="Y7" s="47">
        <v>44562</v>
      </c>
      <c r="Z7" s="47">
        <v>44927</v>
      </c>
      <c r="AA7" s="47">
        <v>45292</v>
      </c>
      <c r="AB7" s="47">
        <v>45658</v>
      </c>
      <c r="AC7" s="47">
        <v>46023</v>
      </c>
      <c r="AD7" s="47">
        <v>46388</v>
      </c>
      <c r="AE7" s="47">
        <v>46753</v>
      </c>
      <c r="AF7" s="47">
        <v>47119</v>
      </c>
      <c r="AG7" s="47">
        <v>47484</v>
      </c>
      <c r="AH7" s="47">
        <v>47849</v>
      </c>
      <c r="AI7" s="47">
        <v>48214</v>
      </c>
      <c r="AJ7" s="47">
        <v>48580</v>
      </c>
      <c r="AK7" s="47">
        <v>48945</v>
      </c>
      <c r="AL7" s="47">
        <v>49310</v>
      </c>
      <c r="AM7" s="47">
        <v>49675</v>
      </c>
      <c r="AN7" s="47">
        <v>50041</v>
      </c>
      <c r="AO7" s="47">
        <v>50406</v>
      </c>
      <c r="AP7" s="47">
        <v>50771</v>
      </c>
      <c r="AQ7" s="47">
        <v>51136</v>
      </c>
      <c r="AR7" s="47">
        <v>51502</v>
      </c>
      <c r="AS7" s="47">
        <v>51867</v>
      </c>
      <c r="AT7" s="47">
        <v>52232</v>
      </c>
      <c r="AU7" s="47">
        <v>52597</v>
      </c>
      <c r="AV7" s="47">
        <v>52963</v>
      </c>
      <c r="AW7" s="47">
        <v>53328</v>
      </c>
      <c r="AX7" s="47">
        <v>53693</v>
      </c>
      <c r="AY7" s="47">
        <v>54058</v>
      </c>
      <c r="AZ7" s="47">
        <v>54424</v>
      </c>
      <c r="BA7" s="47">
        <v>54789</v>
      </c>
    </row>
    <row r="8" spans="1:53" s="4" customFormat="1" ht="15" customHeight="1" x14ac:dyDescent="0.2">
      <c r="A8" s="7"/>
      <c r="B8" s="7"/>
      <c r="C8" s="7"/>
      <c r="D8" s="7"/>
      <c r="E8" s="7"/>
      <c r="F8" s="7"/>
      <c r="G8" s="7"/>
      <c r="H8" s="7"/>
      <c r="I8" s="7"/>
      <c r="J8" s="7"/>
      <c r="K8" s="7"/>
      <c r="L8" s="12" t="s">
        <v>33</v>
      </c>
      <c r="M8" s="225">
        <v>0.40400000000000003</v>
      </c>
      <c r="N8" s="225">
        <v>0.505</v>
      </c>
      <c r="O8" s="225">
        <v>0.60599999999999998</v>
      </c>
      <c r="P8" s="225">
        <v>0.60599999999999998</v>
      </c>
      <c r="Q8" s="225">
        <v>0.75750000000000006</v>
      </c>
      <c r="R8" s="225">
        <v>1.01</v>
      </c>
      <c r="S8" s="225">
        <v>1.01</v>
      </c>
      <c r="T8" s="225">
        <v>1.01</v>
      </c>
      <c r="U8" s="225">
        <v>1.0214428492797365</v>
      </c>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row>
    <row r="9" spans="1:53" s="4" customFormat="1" ht="15" customHeight="1" x14ac:dyDescent="0.2">
      <c r="A9" s="7"/>
      <c r="B9" s="7"/>
      <c r="C9" s="7"/>
      <c r="D9" s="7"/>
      <c r="E9" s="7"/>
      <c r="F9" s="7"/>
      <c r="G9" s="7"/>
      <c r="H9" s="7"/>
      <c r="I9" s="7"/>
      <c r="J9" s="7"/>
      <c r="K9" s="7"/>
      <c r="L9" s="151" t="s">
        <v>217</v>
      </c>
      <c r="M9" s="225"/>
      <c r="N9" s="225"/>
      <c r="O9" s="225"/>
      <c r="P9" s="225"/>
      <c r="Q9" s="225"/>
      <c r="R9" s="225"/>
      <c r="S9" s="225"/>
      <c r="T9" s="225"/>
      <c r="U9" s="225">
        <v>1.0214428492797365</v>
      </c>
      <c r="V9" s="225">
        <v>1.0256099784040593</v>
      </c>
      <c r="W9" s="225">
        <v>1.0336223431626288</v>
      </c>
      <c r="X9" s="225">
        <v>1.1018734330972972</v>
      </c>
      <c r="Y9" s="225">
        <v>1.2104858686336124</v>
      </c>
      <c r="Z9" s="225">
        <v>1.3599317525125103</v>
      </c>
      <c r="AA9" s="225">
        <v>1.5723630534590476</v>
      </c>
      <c r="AB9" s="225">
        <v>1.8322183694722316</v>
      </c>
      <c r="AC9" s="225">
        <v>1.9788943916787081</v>
      </c>
      <c r="AD9" s="225">
        <v>2.0742085892951905</v>
      </c>
      <c r="AE9" s="225">
        <v>2.2249521755102886</v>
      </c>
      <c r="AF9" s="225">
        <v>2.3782035686800929</v>
      </c>
      <c r="AG9" s="225">
        <v>2.499616670234349</v>
      </c>
      <c r="AH9" s="225">
        <v>2.6549963027444763</v>
      </c>
      <c r="AI9" s="225">
        <v>2.7944566389128851</v>
      </c>
      <c r="AJ9" s="225">
        <v>2.8954526810557559</v>
      </c>
      <c r="AK9" s="225">
        <v>3.0173070031813563</v>
      </c>
      <c r="AL9" s="225">
        <v>3.1299245833527891</v>
      </c>
      <c r="AM9" s="225">
        <v>3.2802715813526278</v>
      </c>
      <c r="AN9" s="225">
        <v>3.3823338737807314</v>
      </c>
      <c r="AO9" s="225">
        <v>3.5017507126992919</v>
      </c>
      <c r="AP9" s="225">
        <v>3.6005598490063266</v>
      </c>
      <c r="AQ9" s="225">
        <v>3.6460308041321627</v>
      </c>
      <c r="AR9" s="225">
        <v>3.6734282825358604</v>
      </c>
      <c r="AS9" s="225">
        <v>3.7011347627377833</v>
      </c>
      <c r="AT9" s="225">
        <v>3.7423690493170372</v>
      </c>
      <c r="AU9" s="225">
        <v>3.7715828156801732</v>
      </c>
      <c r="AV9" s="225">
        <v>3.780560668723604</v>
      </c>
      <c r="AW9" s="225">
        <v>3.7922433741945136</v>
      </c>
      <c r="AX9" s="225">
        <v>3.8076066252622516</v>
      </c>
      <c r="AY9" s="225">
        <v>3.8251275048961308</v>
      </c>
      <c r="AZ9" s="225">
        <v>3.8459493606349473</v>
      </c>
      <c r="BA9" s="225">
        <v>3.8708171854620095</v>
      </c>
    </row>
    <row r="10" spans="1:53" ht="15" customHeight="1" x14ac:dyDescent="0.2">
      <c r="L10" s="151" t="s">
        <v>71</v>
      </c>
      <c r="M10" s="225"/>
      <c r="N10" s="225"/>
      <c r="O10" s="225"/>
      <c r="P10" s="225"/>
      <c r="Q10" s="225"/>
      <c r="R10" s="225"/>
      <c r="S10" s="225"/>
      <c r="T10" s="225"/>
      <c r="U10" s="225">
        <v>1.0213354578198188</v>
      </c>
      <c r="V10" s="225">
        <v>1.0223964083990562</v>
      </c>
      <c r="W10" s="225">
        <v>1.0263589211058546</v>
      </c>
      <c r="X10" s="225">
        <v>1.0628771553739504</v>
      </c>
      <c r="Y10" s="225">
        <v>1.1305905952953295</v>
      </c>
      <c r="Z10" s="225">
        <v>1.2055211329756541</v>
      </c>
      <c r="AA10" s="225">
        <v>1.3017561649329936</v>
      </c>
      <c r="AB10" s="225">
        <v>1.5009107340737258</v>
      </c>
      <c r="AC10" s="225">
        <v>1.7220452371862376</v>
      </c>
      <c r="AD10" s="225">
        <v>1.8409898041366186</v>
      </c>
      <c r="AE10" s="225">
        <v>1.9641051973786794</v>
      </c>
      <c r="AF10" s="225">
        <v>2.0618799121912397</v>
      </c>
      <c r="AG10" s="225">
        <v>2.1496471388813241</v>
      </c>
      <c r="AH10" s="225">
        <v>2.2952149742775632</v>
      </c>
      <c r="AI10" s="225">
        <v>2.4269473047119181</v>
      </c>
      <c r="AJ10" s="225">
        <v>2.5755696112113275</v>
      </c>
      <c r="AK10" s="225">
        <v>2.7055566863285629</v>
      </c>
      <c r="AL10" s="225">
        <v>2.8090197552961294</v>
      </c>
      <c r="AM10" s="225">
        <v>2.9748747453176012</v>
      </c>
      <c r="AN10" s="225">
        <v>3.0782064163338587</v>
      </c>
      <c r="AO10" s="225">
        <v>3.1920528906842875</v>
      </c>
      <c r="AP10" s="225">
        <v>3.2826651882696769</v>
      </c>
      <c r="AQ10" s="225">
        <v>3.3323327115221022</v>
      </c>
      <c r="AR10" s="225">
        <v>3.3710580328397501</v>
      </c>
      <c r="AS10" s="225">
        <v>3.4160237932316653</v>
      </c>
      <c r="AT10" s="225">
        <v>3.451236302662493</v>
      </c>
      <c r="AU10" s="225">
        <v>3.4858781579882554</v>
      </c>
      <c r="AV10" s="225">
        <v>3.4996839368081605</v>
      </c>
      <c r="AW10" s="225">
        <v>3.5099097729889541</v>
      </c>
      <c r="AX10" s="225">
        <v>3.5232602811290201</v>
      </c>
      <c r="AY10" s="225">
        <v>3.5373465301298821</v>
      </c>
      <c r="AZ10" s="225">
        <v>3.5511574363048752</v>
      </c>
      <c r="BA10" s="225">
        <v>3.5652026145307127</v>
      </c>
    </row>
    <row r="11" spans="1:53" ht="15" customHeight="1" x14ac:dyDescent="0.2">
      <c r="L11" s="151" t="s">
        <v>215</v>
      </c>
      <c r="M11" s="225"/>
      <c r="N11" s="225"/>
      <c r="O11" s="225"/>
      <c r="P11" s="225"/>
      <c r="Q11" s="225"/>
      <c r="R11" s="225"/>
      <c r="S11" s="225"/>
      <c r="T11" s="225"/>
      <c r="U11" s="225">
        <v>1.0220702168589275</v>
      </c>
      <c r="V11" s="225">
        <v>1.0215450324947555</v>
      </c>
      <c r="W11" s="225">
        <v>1.0225156324240454</v>
      </c>
      <c r="X11" s="225">
        <v>1.0252123443264989</v>
      </c>
      <c r="Y11" s="225">
        <v>1.0292063363000572</v>
      </c>
      <c r="Z11" s="225">
        <v>1.0368164676946396</v>
      </c>
      <c r="AA11" s="225">
        <v>1.050806603406188</v>
      </c>
      <c r="AB11" s="225">
        <v>1.0780317198627187</v>
      </c>
      <c r="AC11" s="225">
        <v>1.1327334773726039</v>
      </c>
      <c r="AD11" s="225">
        <v>1.1904137973195803</v>
      </c>
      <c r="AE11" s="225">
        <v>1.2486780834676448</v>
      </c>
      <c r="AF11" s="225">
        <v>1.3142232084533769</v>
      </c>
      <c r="AG11" s="225">
        <v>1.351524910190159</v>
      </c>
      <c r="AH11" s="225">
        <v>1.3788451105321116</v>
      </c>
      <c r="AI11" s="225">
        <v>1.4079151059081241</v>
      </c>
      <c r="AJ11" s="225">
        <v>1.4451365136348107</v>
      </c>
      <c r="AK11" s="225">
        <v>1.4817660276933882</v>
      </c>
      <c r="AL11" s="225">
        <v>1.5438565289162982</v>
      </c>
      <c r="AM11" s="225">
        <v>1.5815235896216717</v>
      </c>
      <c r="AN11" s="225">
        <v>1.6043847869146675</v>
      </c>
      <c r="AO11" s="225">
        <v>1.6221882577404401</v>
      </c>
      <c r="AP11" s="225">
        <v>1.6383068755535426</v>
      </c>
      <c r="AQ11" s="225">
        <v>1.6556934011377089</v>
      </c>
      <c r="AR11" s="225">
        <v>1.6645461437420552</v>
      </c>
      <c r="AS11" s="225">
        <v>1.6727859084490961</v>
      </c>
      <c r="AT11" s="225">
        <v>1.6828818024334555</v>
      </c>
      <c r="AU11" s="225">
        <v>1.6883981162186146</v>
      </c>
      <c r="AV11" s="225">
        <v>1.6934052107921573</v>
      </c>
      <c r="AW11" s="225">
        <v>1.6966665901587001</v>
      </c>
      <c r="AX11" s="225">
        <v>1.6990180854360395</v>
      </c>
      <c r="AY11" s="225">
        <v>1.7005766498241452</v>
      </c>
      <c r="AZ11" s="225">
        <v>1.7007209878624909</v>
      </c>
      <c r="BA11" s="225">
        <v>1.6997528936888455</v>
      </c>
    </row>
    <row r="12" spans="1:53" ht="15" customHeight="1" x14ac:dyDescent="0.2">
      <c r="L12" s="151" t="s">
        <v>216</v>
      </c>
      <c r="M12" s="225"/>
      <c r="N12" s="225"/>
      <c r="O12" s="225"/>
      <c r="P12" s="225"/>
      <c r="Q12" s="225"/>
      <c r="R12" s="225"/>
      <c r="S12" s="225"/>
      <c r="T12" s="225"/>
      <c r="U12" s="225">
        <v>1.0220815259350091</v>
      </c>
      <c r="V12" s="225">
        <v>1.0233942426497078</v>
      </c>
      <c r="W12" s="225">
        <v>1.0275200907309012</v>
      </c>
      <c r="X12" s="225">
        <v>1.0476402822077553</v>
      </c>
      <c r="Y12" s="225">
        <v>1.0646966599497734</v>
      </c>
      <c r="Z12" s="225">
        <v>1.0875125093908184</v>
      </c>
      <c r="AA12" s="225">
        <v>1.124183585342454</v>
      </c>
      <c r="AB12" s="225">
        <v>1.1957053973247331</v>
      </c>
      <c r="AC12" s="225">
        <v>1.2715861569804634</v>
      </c>
      <c r="AD12" s="225">
        <v>1.3765131020346095</v>
      </c>
      <c r="AE12" s="225">
        <v>1.4352474859838942</v>
      </c>
      <c r="AF12" s="225">
        <v>1.4865674949544627</v>
      </c>
      <c r="AG12" s="225">
        <v>1.5280610325154029</v>
      </c>
      <c r="AH12" s="225">
        <v>1.5762874557627264</v>
      </c>
      <c r="AI12" s="225">
        <v>1.6242489556415634</v>
      </c>
      <c r="AJ12" s="225">
        <v>1.678044933255183</v>
      </c>
      <c r="AK12" s="225">
        <v>1.7244054142180167</v>
      </c>
      <c r="AL12" s="225">
        <v>1.7713579074908583</v>
      </c>
      <c r="AM12" s="225">
        <v>1.8026177007629913</v>
      </c>
      <c r="AN12" s="225">
        <v>1.8231351738267736</v>
      </c>
      <c r="AO12" s="225">
        <v>1.841633936396553</v>
      </c>
      <c r="AP12" s="225">
        <v>1.8602589119000283</v>
      </c>
      <c r="AQ12" s="225">
        <v>1.8817125439399609</v>
      </c>
      <c r="AR12" s="225">
        <v>1.892676243191098</v>
      </c>
      <c r="AS12" s="225">
        <v>1.9031972465016311</v>
      </c>
      <c r="AT12" s="225">
        <v>1.9163592614061569</v>
      </c>
      <c r="AU12" s="225">
        <v>1.9236993337381505</v>
      </c>
      <c r="AV12" s="225">
        <v>1.9304127881715876</v>
      </c>
      <c r="AW12" s="225">
        <v>1.934986117820372</v>
      </c>
      <c r="AX12" s="225">
        <v>1.9384303076933576</v>
      </c>
      <c r="AY12" s="225">
        <v>1.9408860083025767</v>
      </c>
      <c r="AZ12" s="225">
        <v>1.9415099582910624</v>
      </c>
      <c r="BA12" s="225">
        <v>1.9411626198364862</v>
      </c>
    </row>
    <row r="14" spans="1:53" ht="15" customHeight="1" x14ac:dyDescent="0.2">
      <c r="L14" s="4" t="s">
        <v>704</v>
      </c>
      <c r="M14" s="4"/>
      <c r="N14" s="4"/>
      <c r="O14" s="4"/>
      <c r="P14" s="4"/>
      <c r="Q14" s="4"/>
      <c r="R14" s="4"/>
      <c r="S14" s="4"/>
      <c r="T14" s="4"/>
    </row>
    <row r="15" spans="1:53" ht="15" customHeight="1" x14ac:dyDescent="0.2">
      <c r="L15" s="4" t="s">
        <v>151</v>
      </c>
      <c r="M15" s="4"/>
      <c r="N15" s="4"/>
      <c r="O15" s="640"/>
      <c r="P15" s="640"/>
      <c r="Q15" s="640"/>
      <c r="R15" s="640"/>
      <c r="S15" s="640"/>
      <c r="T15" s="4"/>
    </row>
    <row r="16" spans="1:53" ht="15" customHeight="1" x14ac:dyDescent="0.2">
      <c r="L16" s="153" t="s">
        <v>275</v>
      </c>
      <c r="M16" s="4"/>
      <c r="N16" s="4"/>
      <c r="O16" s="4"/>
      <c r="P16" s="4"/>
      <c r="Q16" s="4"/>
      <c r="R16" s="4"/>
      <c r="S16" s="640"/>
      <c r="T16" s="640"/>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row>
    <row r="17" spans="12:53" ht="15" customHeight="1" x14ac:dyDescent="0.2">
      <c r="L17" s="691" t="s">
        <v>276</v>
      </c>
      <c r="M17" s="691"/>
      <c r="N17" s="691"/>
      <c r="O17" s="691"/>
      <c r="P17" s="691"/>
      <c r="Q17" s="691"/>
      <c r="R17" s="691"/>
      <c r="S17" s="691"/>
      <c r="T17" s="691"/>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row>
    <row r="18" spans="12:53" ht="15" customHeight="1" x14ac:dyDescent="0.2">
      <c r="L18" s="692"/>
      <c r="M18" s="692"/>
      <c r="N18" s="692"/>
      <c r="O18" s="692"/>
      <c r="P18" s="692"/>
      <c r="Q18" s="692"/>
      <c r="R18" s="692"/>
      <c r="S18" s="692"/>
      <c r="T18" s="692"/>
    </row>
    <row r="19" spans="12:53" ht="15" customHeight="1" x14ac:dyDescent="0.2">
      <c r="L19" s="615" t="s">
        <v>571</v>
      </c>
      <c r="M19" s="4"/>
      <c r="N19" s="4"/>
      <c r="O19" s="4"/>
      <c r="P19" s="4"/>
      <c r="Q19" s="4"/>
      <c r="R19" s="4"/>
      <c r="S19" s="4"/>
      <c r="T19" s="4"/>
    </row>
  </sheetData>
  <mergeCells count="1">
    <mergeCell ref="L17:T18"/>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CZ31"/>
  <sheetViews>
    <sheetView zoomScale="85" zoomScaleNormal="85" workbookViewId="0"/>
  </sheetViews>
  <sheetFormatPr defaultColWidth="8.75" defaultRowHeight="15" customHeight="1" x14ac:dyDescent="0.2"/>
  <cols>
    <col min="1" max="1" width="9" style="187" customWidth="1"/>
    <col min="2" max="2" width="22.25" style="187" customWidth="1"/>
    <col min="3" max="104" width="8.75" style="187"/>
    <col min="105" max="16384" width="8.75" style="188"/>
  </cols>
  <sheetData>
    <row r="1" spans="1:44" s="368" customFormat="1" ht="25.5" customHeight="1" x14ac:dyDescent="0.25">
      <c r="A1" s="185" t="s">
        <v>501</v>
      </c>
      <c r="C1" s="369"/>
      <c r="D1" s="369"/>
      <c r="E1" s="369"/>
      <c r="F1" s="369"/>
      <c r="G1" s="369"/>
      <c r="H1" s="369"/>
      <c r="I1" s="369"/>
    </row>
    <row r="2" spans="1:44" s="49" customFormat="1" ht="15" customHeight="1" x14ac:dyDescent="0.25">
      <c r="A2" s="56"/>
      <c r="B2" s="56"/>
      <c r="C2" s="56"/>
      <c r="D2" s="56"/>
      <c r="E2" s="56"/>
      <c r="F2" s="56"/>
      <c r="G2" s="56"/>
      <c r="H2" s="56"/>
      <c r="I2" s="56"/>
      <c r="J2" s="56"/>
      <c r="K2" s="56"/>
      <c r="L2" s="56"/>
      <c r="M2" s="56"/>
      <c r="N2" s="56"/>
      <c r="O2" s="56"/>
      <c r="P2" s="56"/>
      <c r="Q2" s="56"/>
      <c r="R2" s="56"/>
      <c r="AA2" s="56"/>
      <c r="AB2" s="56"/>
      <c r="AC2" s="56"/>
      <c r="AD2" s="56"/>
      <c r="AE2" s="56"/>
      <c r="AF2" s="56"/>
      <c r="AG2" s="56"/>
      <c r="AH2" s="56"/>
      <c r="AI2" s="56"/>
      <c r="AJ2" s="56"/>
      <c r="AK2" s="56"/>
      <c r="AL2" s="56"/>
      <c r="AM2" s="56"/>
      <c r="AN2" s="56"/>
      <c r="AO2" s="56"/>
      <c r="AP2" s="56"/>
      <c r="AQ2" s="56"/>
      <c r="AR2" s="56"/>
    </row>
    <row r="4" spans="1:44" ht="15" customHeight="1" x14ac:dyDescent="0.25">
      <c r="A4" s="56"/>
    </row>
    <row r="6" spans="1:44" ht="15" customHeight="1" x14ac:dyDescent="0.25">
      <c r="A6" s="56" t="str">
        <f>M6</f>
        <v>2050 compliant scenarios - Community Renewables and Two Degrees</v>
      </c>
      <c r="M6" s="99" t="s">
        <v>453</v>
      </c>
      <c r="N6" s="77"/>
      <c r="O6" s="77"/>
      <c r="P6" s="77"/>
      <c r="Q6" s="77"/>
      <c r="R6" s="77"/>
    </row>
    <row r="7" spans="1:44" ht="15" customHeight="1" x14ac:dyDescent="0.2">
      <c r="M7" s="78" t="s">
        <v>34</v>
      </c>
      <c r="N7" s="78">
        <v>2017</v>
      </c>
      <c r="O7" s="78">
        <v>2025</v>
      </c>
      <c r="P7" s="78">
        <v>2030</v>
      </c>
      <c r="Q7" s="78">
        <v>2040</v>
      </c>
      <c r="R7" s="78">
        <v>2050</v>
      </c>
    </row>
    <row r="8" spans="1:44" ht="15" customHeight="1" x14ac:dyDescent="0.2">
      <c r="M8" s="78" t="s">
        <v>232</v>
      </c>
      <c r="N8" s="189">
        <v>3.0666369065777336E-3</v>
      </c>
      <c r="O8" s="189">
        <v>8.9134074458035208E-3</v>
      </c>
      <c r="P8" s="189">
        <v>3.7803098772263073E-2</v>
      </c>
      <c r="Q8" s="189">
        <v>8.34926987358557E-2</v>
      </c>
      <c r="R8" s="189">
        <v>0.14445419037325799</v>
      </c>
    </row>
    <row r="9" spans="1:44" ht="15" customHeight="1" x14ac:dyDescent="0.2">
      <c r="M9" s="78" t="s">
        <v>233</v>
      </c>
      <c r="N9" s="189">
        <v>9.7804165230387347E-2</v>
      </c>
      <c r="O9" s="189">
        <v>0.11723151894267292</v>
      </c>
      <c r="P9" s="189">
        <v>0.2026884767044432</v>
      </c>
      <c r="Q9" s="189">
        <v>0.29201086774579582</v>
      </c>
      <c r="R9" s="189">
        <v>0.36028992119046993</v>
      </c>
    </row>
    <row r="10" spans="1:44" ht="15" customHeight="1" x14ac:dyDescent="0.2">
      <c r="M10" s="78" t="s">
        <v>234</v>
      </c>
      <c r="N10" s="189">
        <v>0.29101233160893197</v>
      </c>
      <c r="O10" s="189">
        <v>0.35840752927792735</v>
      </c>
      <c r="P10" s="189">
        <v>0.48467203988237462</v>
      </c>
      <c r="Q10" s="189">
        <v>0.50615734175107607</v>
      </c>
      <c r="R10" s="189">
        <v>0.44567505488163434</v>
      </c>
    </row>
    <row r="11" spans="1:44" ht="15" customHeight="1" x14ac:dyDescent="0.2">
      <c r="M11" s="78" t="s">
        <v>235</v>
      </c>
      <c r="N11" s="189">
        <v>0.38187367008379181</v>
      </c>
      <c r="O11" s="189">
        <v>0.34679383023244542</v>
      </c>
      <c r="P11" s="189">
        <v>0.24101955135574887</v>
      </c>
      <c r="Q11" s="189">
        <v>0.11825295992527156</v>
      </c>
      <c r="R11" s="189">
        <v>4.9580621434375416E-2</v>
      </c>
    </row>
    <row r="12" spans="1:44" ht="15" customHeight="1" x14ac:dyDescent="0.2">
      <c r="M12" s="78" t="s">
        <v>236</v>
      </c>
      <c r="N12" s="189">
        <v>0.16726230661036551</v>
      </c>
      <c r="O12" s="189">
        <v>0.12816474301097877</v>
      </c>
      <c r="P12" s="189">
        <v>3.3339600019624965E-2</v>
      </c>
      <c r="Q12" s="189">
        <v>8.534686128099488E-5</v>
      </c>
      <c r="R12" s="189">
        <v>2.1084803798465353E-7</v>
      </c>
    </row>
    <row r="13" spans="1:44" ht="15" customHeight="1" x14ac:dyDescent="0.2">
      <c r="M13" s="78" t="s">
        <v>237</v>
      </c>
      <c r="N13" s="189">
        <v>4.5855684518283167E-2</v>
      </c>
      <c r="O13" s="189">
        <v>3.5557831556019499E-2</v>
      </c>
      <c r="P13" s="189">
        <v>4.7010505156715204E-4</v>
      </c>
      <c r="Q13" s="189">
        <v>7.7467652245679855E-7</v>
      </c>
      <c r="R13" s="189">
        <v>1.2573290211389365E-9</v>
      </c>
    </row>
    <row r="14" spans="1:44" ht="15" customHeight="1" x14ac:dyDescent="0.2">
      <c r="K14" s="50"/>
      <c r="L14" s="50"/>
      <c r="M14" s="78" t="s">
        <v>238</v>
      </c>
      <c r="N14" s="189">
        <v>1.3125205041662417E-2</v>
      </c>
      <c r="O14" s="189">
        <v>4.9311395341525687E-3</v>
      </c>
      <c r="P14" s="189">
        <v>7.1282139780900789E-6</v>
      </c>
      <c r="Q14" s="189">
        <v>1.0304197268303603E-8</v>
      </c>
      <c r="R14" s="189">
        <v>1.4895243278396103E-11</v>
      </c>
    </row>
    <row r="15" spans="1:44" ht="15" customHeight="1" x14ac:dyDescent="0.2">
      <c r="M15" s="77"/>
      <c r="N15" s="77"/>
      <c r="O15" s="77"/>
      <c r="P15" s="77"/>
      <c r="Q15" s="77"/>
      <c r="R15" s="77"/>
    </row>
    <row r="16" spans="1:44" ht="15" customHeight="1" x14ac:dyDescent="0.2">
      <c r="M16" s="99" t="s">
        <v>629</v>
      </c>
      <c r="N16" s="77"/>
      <c r="O16" s="77"/>
      <c r="P16" s="77"/>
      <c r="Q16" s="77"/>
      <c r="R16" s="77"/>
    </row>
    <row r="17" spans="1:18" ht="15" customHeight="1" x14ac:dyDescent="0.2">
      <c r="M17" s="78" t="s">
        <v>34</v>
      </c>
      <c r="N17" s="78">
        <v>2017</v>
      </c>
      <c r="O17" s="78">
        <v>2025</v>
      </c>
      <c r="P17" s="78">
        <v>2030</v>
      </c>
      <c r="Q17" s="78">
        <v>2040</v>
      </c>
      <c r="R17" s="78">
        <v>2050</v>
      </c>
    </row>
    <row r="18" spans="1:18" ht="15" customHeight="1" x14ac:dyDescent="0.2">
      <c r="C18" s="190"/>
      <c r="D18" s="190"/>
      <c r="E18" s="190"/>
      <c r="F18" s="190"/>
      <c r="M18" s="78" t="s">
        <v>232</v>
      </c>
      <c r="N18" s="189">
        <v>2.1038652299511188E-3</v>
      </c>
      <c r="O18" s="189">
        <v>4.4896619567707588E-3</v>
      </c>
      <c r="P18" s="189">
        <v>1.34626506332519E-2</v>
      </c>
      <c r="Q18" s="189">
        <v>2.4431708368865344E-2</v>
      </c>
      <c r="R18" s="189">
        <v>3.7868811024699044E-2</v>
      </c>
    </row>
    <row r="19" spans="1:18" ht="15" customHeight="1" x14ac:dyDescent="0.2">
      <c r="C19" s="190"/>
      <c r="D19" s="190"/>
      <c r="E19" s="190"/>
      <c r="F19" s="190"/>
      <c r="M19" s="78" t="s">
        <v>233</v>
      </c>
      <c r="N19" s="189">
        <v>9.3868197527970237E-2</v>
      </c>
      <c r="O19" s="189">
        <v>9.873359775228846E-2</v>
      </c>
      <c r="P19" s="189">
        <v>0.11982783091284548</v>
      </c>
      <c r="Q19" s="189">
        <v>0.14719985856548243</v>
      </c>
      <c r="R19" s="189">
        <v>0.17880407354551597</v>
      </c>
    </row>
    <row r="20" spans="1:18" ht="15" customHeight="1" x14ac:dyDescent="0.2">
      <c r="C20" s="190"/>
      <c r="D20" s="190"/>
      <c r="E20" s="190"/>
      <c r="F20" s="190"/>
      <c r="M20" s="78" t="s">
        <v>234</v>
      </c>
      <c r="N20" s="189">
        <v>0.27795723655806537</v>
      </c>
      <c r="O20" s="189">
        <v>0.31363597412651606</v>
      </c>
      <c r="P20" s="189">
        <v>0.41318208511659626</v>
      </c>
      <c r="Q20" s="189">
        <v>0.51205469321268271</v>
      </c>
      <c r="R20" s="189">
        <v>0.56742184177403943</v>
      </c>
    </row>
    <row r="21" spans="1:18" ht="15" customHeight="1" x14ac:dyDescent="0.2">
      <c r="M21" s="78" t="s">
        <v>235</v>
      </c>
      <c r="N21" s="189">
        <v>0.38680065795051077</v>
      </c>
      <c r="O21" s="189">
        <v>0.37083688602185316</v>
      </c>
      <c r="P21" s="189">
        <v>0.36334181736887328</v>
      </c>
      <c r="Q21" s="189">
        <v>0.31541424677604751</v>
      </c>
      <c r="R21" s="189">
        <v>0.21589617381651713</v>
      </c>
    </row>
    <row r="22" spans="1:18" ht="15" customHeight="1" x14ac:dyDescent="0.2">
      <c r="C22" s="190"/>
      <c r="D22" s="190"/>
      <c r="E22" s="190"/>
      <c r="F22" s="190"/>
      <c r="M22" s="78" t="s">
        <v>236</v>
      </c>
      <c r="N22" s="189">
        <v>0.17486555114207106</v>
      </c>
      <c r="O22" s="189">
        <v>0.1542505952357987</v>
      </c>
      <c r="P22" s="189">
        <v>8.6925100061362379E-2</v>
      </c>
      <c r="Q22" s="189">
        <v>8.6453171273041633E-4</v>
      </c>
      <c r="R22" s="189">
        <v>8.7288243051167471E-6</v>
      </c>
    </row>
    <row r="23" spans="1:18" ht="15" customHeight="1" x14ac:dyDescent="0.2">
      <c r="C23" s="190"/>
      <c r="D23" s="190"/>
      <c r="E23" s="190"/>
      <c r="F23" s="190"/>
      <c r="M23" s="78" t="s">
        <v>237</v>
      </c>
      <c r="N23" s="189">
        <v>4.9572603541255596E-2</v>
      </c>
      <c r="O23" s="189">
        <v>4.9425124876117305E-2</v>
      </c>
      <c r="P23" s="189">
        <v>3.1748219174491483E-3</v>
      </c>
      <c r="Q23" s="189">
        <v>3.4110260383534243E-5</v>
      </c>
      <c r="R23" s="189">
        <v>3.6256184869296545E-7</v>
      </c>
    </row>
    <row r="24" spans="1:18" ht="15" customHeight="1" x14ac:dyDescent="0.2">
      <c r="C24" s="190"/>
      <c r="D24" s="190"/>
      <c r="E24" s="190"/>
      <c r="F24" s="190"/>
      <c r="M24" s="78" t="s">
        <v>238</v>
      </c>
      <c r="N24" s="189">
        <v>1.4831888050175797E-2</v>
      </c>
      <c r="O24" s="189">
        <v>8.6281600306554723E-3</v>
      </c>
      <c r="P24" s="189">
        <v>8.5693989621510465E-5</v>
      </c>
      <c r="Q24" s="189">
        <v>8.5110380789885171E-7</v>
      </c>
      <c r="R24" s="189">
        <v>8.4530746557527064E-9</v>
      </c>
    </row>
    <row r="25" spans="1:18" ht="15" customHeight="1" x14ac:dyDescent="0.2">
      <c r="C25" s="190"/>
      <c r="D25" s="190"/>
      <c r="E25" s="190"/>
      <c r="F25" s="190"/>
    </row>
    <row r="26" spans="1:18" ht="15" customHeight="1" x14ac:dyDescent="0.2">
      <c r="C26" s="190"/>
      <c r="D26" s="190"/>
      <c r="E26" s="190"/>
      <c r="F26" s="190"/>
      <c r="M26" s="535" t="s">
        <v>571</v>
      </c>
    </row>
    <row r="27" spans="1:18" ht="15" customHeight="1" x14ac:dyDescent="0.2">
      <c r="C27" s="190"/>
      <c r="D27" s="190"/>
      <c r="E27" s="190"/>
      <c r="F27" s="190"/>
    </row>
    <row r="28" spans="1:18" ht="15" customHeight="1" x14ac:dyDescent="0.2">
      <c r="C28" s="190"/>
      <c r="D28" s="190"/>
      <c r="E28" s="190"/>
      <c r="F28" s="190"/>
    </row>
    <row r="29" spans="1:18" ht="15" customHeight="1" x14ac:dyDescent="0.2">
      <c r="C29" s="190"/>
      <c r="D29" s="190"/>
      <c r="E29" s="190"/>
      <c r="F29" s="190"/>
    </row>
    <row r="30" spans="1:18" ht="15" customHeight="1" x14ac:dyDescent="0.2">
      <c r="C30" s="190"/>
      <c r="D30" s="190"/>
      <c r="E30" s="190"/>
      <c r="F30" s="190"/>
    </row>
    <row r="31" spans="1:18" ht="15" customHeight="1" x14ac:dyDescent="0.25">
      <c r="A31" s="56" t="str">
        <f>M16</f>
        <v>2050 non-compliant scenarios - Steady Progression and Consumer Evolution</v>
      </c>
      <c r="C31" s="190"/>
      <c r="D31" s="190"/>
      <c r="E31" s="190"/>
      <c r="F31" s="190"/>
    </row>
  </sheetData>
  <conditionalFormatting sqref="M6 K14:L14">
    <cfRule type="cellIs" dxfId="7" priority="6" operator="lessThan">
      <formula>0</formula>
    </cfRule>
  </conditionalFormatting>
  <conditionalFormatting sqref="M8:M14">
    <cfRule type="cellIs" dxfId="6" priority="2" operator="lessThan">
      <formula>0</formula>
    </cfRule>
  </conditionalFormatting>
  <conditionalFormatting sqref="M16 M18:M24">
    <cfRule type="cellIs" dxfId="5" priority="3" operator="lessThan">
      <formula>0</formula>
    </cfRule>
  </conditionalFormatting>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J44"/>
  <sheetViews>
    <sheetView zoomScale="85" zoomScaleNormal="85" workbookViewId="0"/>
  </sheetViews>
  <sheetFormatPr defaultColWidth="8" defaultRowHeight="15" customHeight="1" x14ac:dyDescent="0.2"/>
  <cols>
    <col min="1" max="1" width="9" style="594" customWidth="1"/>
    <col min="2" max="22" width="8" style="594"/>
    <col min="23" max="23" width="3" style="594" customWidth="1"/>
    <col min="24" max="24" width="12.5" style="594" bestFit="1" customWidth="1"/>
    <col min="25" max="62" width="8" style="594"/>
    <col min="63" max="16384" width="8" style="590"/>
  </cols>
  <sheetData>
    <row r="1" spans="1:30" ht="25.5" customHeight="1" x14ac:dyDescent="0.25">
      <c r="A1" s="185" t="s">
        <v>692</v>
      </c>
    </row>
    <row r="6" spans="1:30" ht="15" customHeight="1" x14ac:dyDescent="0.2">
      <c r="O6" s="99" t="s">
        <v>693</v>
      </c>
    </row>
    <row r="7" spans="1:30" ht="15" customHeight="1" x14ac:dyDescent="0.25">
      <c r="O7" s="595"/>
      <c r="P7" s="693" t="s">
        <v>681</v>
      </c>
      <c r="Q7" s="694"/>
      <c r="R7" s="694"/>
      <c r="S7" s="694"/>
      <c r="T7" s="694"/>
      <c r="U7" s="694"/>
      <c r="V7" s="695"/>
      <c r="X7" s="693" t="s">
        <v>682</v>
      </c>
      <c r="Y7" s="694"/>
      <c r="Z7" s="694"/>
      <c r="AA7" s="694"/>
      <c r="AB7" s="694"/>
      <c r="AC7" s="694"/>
      <c r="AD7" s="695"/>
    </row>
    <row r="8" spans="1:30" ht="15" customHeight="1" x14ac:dyDescent="0.2">
      <c r="O8" s="595"/>
      <c r="P8" s="596" t="s">
        <v>232</v>
      </c>
      <c r="Q8" s="596" t="s">
        <v>233</v>
      </c>
      <c r="R8" s="596" t="s">
        <v>234</v>
      </c>
      <c r="S8" s="596" t="s">
        <v>235</v>
      </c>
      <c r="T8" s="596" t="s">
        <v>236</v>
      </c>
      <c r="U8" s="596" t="s">
        <v>237</v>
      </c>
      <c r="V8" s="596" t="s">
        <v>238</v>
      </c>
      <c r="X8" s="598" t="s">
        <v>232</v>
      </c>
      <c r="Y8" s="598" t="s">
        <v>233</v>
      </c>
      <c r="Z8" s="598" t="s">
        <v>234</v>
      </c>
      <c r="AA8" s="598" t="s">
        <v>235</v>
      </c>
      <c r="AB8" s="598" t="s">
        <v>236</v>
      </c>
      <c r="AC8" s="598" t="s">
        <v>237</v>
      </c>
      <c r="AD8" s="598" t="s">
        <v>238</v>
      </c>
    </row>
    <row r="9" spans="1:30" ht="15" customHeight="1" x14ac:dyDescent="0.2">
      <c r="O9" s="595">
        <v>2017</v>
      </c>
      <c r="P9" s="597">
        <v>3.0666369065777336E-3</v>
      </c>
      <c r="Q9" s="597">
        <v>9.7804165230387347E-2</v>
      </c>
      <c r="R9" s="597">
        <v>0.29101233160893197</v>
      </c>
      <c r="S9" s="597">
        <v>0.38187367008379181</v>
      </c>
      <c r="T9" s="597">
        <v>0.16726230661036551</v>
      </c>
      <c r="U9" s="597">
        <v>4.5855684518283167E-2</v>
      </c>
      <c r="V9" s="597">
        <v>1.3125205041662417E-2</v>
      </c>
      <c r="X9" s="599">
        <v>4.9820458211296305E-3</v>
      </c>
      <c r="Y9" s="599">
        <v>0.10537018737204912</v>
      </c>
      <c r="Z9" s="599">
        <v>0.30764556881440613</v>
      </c>
      <c r="AA9" s="599">
        <v>0.37855598330768886</v>
      </c>
      <c r="AB9" s="599">
        <v>0.14958761593229503</v>
      </c>
      <c r="AC9" s="599">
        <v>4.227753548037614E-2</v>
      </c>
      <c r="AD9" s="599">
        <v>1.1581063272055075E-2</v>
      </c>
    </row>
    <row r="10" spans="1:30" ht="15" customHeight="1" x14ac:dyDescent="0.2">
      <c r="O10" s="595">
        <v>2018</v>
      </c>
      <c r="P10" s="597">
        <v>4.9004650046474965E-3</v>
      </c>
      <c r="Q10" s="597">
        <v>0.10376531030041398</v>
      </c>
      <c r="R10" s="597">
        <v>0.31504016428115156</v>
      </c>
      <c r="S10" s="597">
        <v>0.37095865256977151</v>
      </c>
      <c r="T10" s="597">
        <v>0.15323287096181229</v>
      </c>
      <c r="U10" s="597">
        <v>4.0946112596790055E-2</v>
      </c>
      <c r="V10" s="597">
        <v>1.1156424285413054E-2</v>
      </c>
      <c r="X10" s="599">
        <v>9.1413953226578849E-3</v>
      </c>
      <c r="Y10" s="599">
        <v>0.12043868592142125</v>
      </c>
      <c r="Z10" s="599">
        <v>0.3452011182596591</v>
      </c>
      <c r="AA10" s="599">
        <v>0.35916948979460928</v>
      </c>
      <c r="AB10" s="599">
        <v>0.12276009581931531</v>
      </c>
      <c r="AC10" s="599">
        <v>3.4603417428295875E-2</v>
      </c>
      <c r="AD10" s="599">
        <v>8.6857974540413066E-3</v>
      </c>
    </row>
    <row r="11" spans="1:30" ht="15" customHeight="1" x14ac:dyDescent="0.2">
      <c r="O11" s="595">
        <v>2019</v>
      </c>
      <c r="P11" s="597">
        <v>6.8460645727802588E-3</v>
      </c>
      <c r="Q11" s="597">
        <v>0.11025828656124065</v>
      </c>
      <c r="R11" s="597">
        <v>0.33751480949967311</v>
      </c>
      <c r="S11" s="597">
        <v>0.35919954039251711</v>
      </c>
      <c r="T11" s="597">
        <v>0.14022067898110427</v>
      </c>
      <c r="U11" s="597">
        <v>3.6477659350083499E-2</v>
      </c>
      <c r="V11" s="597">
        <v>9.4829606426010959E-3</v>
      </c>
      <c r="X11" s="599">
        <v>1.3895553977450828E-2</v>
      </c>
      <c r="Y11" s="599">
        <v>0.13725959715785699</v>
      </c>
      <c r="Z11" s="599">
        <v>0.37750147183762178</v>
      </c>
      <c r="AA11" s="599">
        <v>0.33598409028024673</v>
      </c>
      <c r="AB11" s="599">
        <v>0.10072092622156047</v>
      </c>
      <c r="AC11" s="599">
        <v>2.8124012434732233E-2</v>
      </c>
      <c r="AD11" s="599">
        <v>6.5143480905309799E-3</v>
      </c>
    </row>
    <row r="12" spans="1:30" ht="15" customHeight="1" x14ac:dyDescent="0.2">
      <c r="O12" s="595">
        <v>2020</v>
      </c>
      <c r="P12" s="597">
        <v>8.9134074458035208E-3</v>
      </c>
      <c r="Q12" s="597">
        <v>0.11723151894267292</v>
      </c>
      <c r="R12" s="597">
        <v>0.35840752927792735</v>
      </c>
      <c r="S12" s="597">
        <v>0.34679383023244542</v>
      </c>
      <c r="T12" s="597">
        <v>0.12816474301097877</v>
      </c>
      <c r="U12" s="597">
        <v>3.5557831556019499E-2</v>
      </c>
      <c r="V12" s="597">
        <v>4.9311395341525687E-3</v>
      </c>
      <c r="X12" s="599">
        <v>1.9313695970524132E-2</v>
      </c>
      <c r="Y12" s="599">
        <v>0.15543529715463503</v>
      </c>
      <c r="Z12" s="599">
        <v>0.40430524338980744</v>
      </c>
      <c r="AA12" s="599">
        <v>0.31076670829359981</v>
      </c>
      <c r="AB12" s="599">
        <v>8.2571697774853403E-2</v>
      </c>
      <c r="AC12" s="599">
        <v>2.4871331218557145E-2</v>
      </c>
      <c r="AD12" s="599">
        <v>2.7360261980230111E-3</v>
      </c>
    </row>
    <row r="13" spans="1:30" ht="15" customHeight="1" x14ac:dyDescent="0.2">
      <c r="O13" s="595">
        <v>2021</v>
      </c>
      <c r="P13" s="597">
        <v>1.1111498425978639E-2</v>
      </c>
      <c r="Q13" s="597">
        <v>0.12463362963958513</v>
      </c>
      <c r="R13" s="597">
        <v>0.37770681345354379</v>
      </c>
      <c r="S13" s="597">
        <v>0.33391493725611399</v>
      </c>
      <c r="T13" s="597">
        <v>0.11747782486800935</v>
      </c>
      <c r="U13" s="597">
        <v>3.2591103799009806E-2</v>
      </c>
      <c r="V13" s="597">
        <v>2.5641925577593355E-3</v>
      </c>
      <c r="X13" s="599">
        <v>2.5449299805575514E-2</v>
      </c>
      <c r="Y13" s="599">
        <v>0.17456877103144661</v>
      </c>
      <c r="Z13" s="599">
        <v>0.42565117192198443</v>
      </c>
      <c r="AA13" s="599">
        <v>0.2847946264932732</v>
      </c>
      <c r="AB13" s="599">
        <v>6.8146606135779345E-2</v>
      </c>
      <c r="AC13" s="599">
        <v>2.0240393608771206E-2</v>
      </c>
      <c r="AD13" s="599">
        <v>1.1491310031696649E-3</v>
      </c>
    </row>
    <row r="14" spans="1:30" ht="15" customHeight="1" x14ac:dyDescent="0.2">
      <c r="O14" s="595">
        <v>2022</v>
      </c>
      <c r="P14" s="597">
        <v>1.344837898172086E-2</v>
      </c>
      <c r="Q14" s="597">
        <v>0.13241389587277713</v>
      </c>
      <c r="R14" s="597">
        <v>0.39541591143595239</v>
      </c>
      <c r="S14" s="597">
        <v>0.32077342059327235</v>
      </c>
      <c r="T14" s="597">
        <v>0.10768176232935965</v>
      </c>
      <c r="U14" s="597">
        <v>2.8933250656882813E-2</v>
      </c>
      <c r="V14" s="597">
        <v>1.3333801300348543E-3</v>
      </c>
      <c r="X14" s="599">
        <v>3.2340172346290511E-2</v>
      </c>
      <c r="Y14" s="599">
        <v>0.19428109673585564</v>
      </c>
      <c r="Z14" s="599">
        <v>0.44176716765085139</v>
      </c>
      <c r="AA14" s="599">
        <v>0.25911208405322705</v>
      </c>
      <c r="AB14" s="599">
        <v>5.6170053004027318E-2</v>
      </c>
      <c r="AC14" s="599">
        <v>1.5846791188416812E-2</v>
      </c>
      <c r="AD14" s="599">
        <v>4.8263502133125922E-4</v>
      </c>
    </row>
    <row r="15" spans="1:30" ht="15" customHeight="1" x14ac:dyDescent="0.2">
      <c r="O15" s="595">
        <v>2023</v>
      </c>
      <c r="P15" s="597">
        <v>1.593113952933543E-2</v>
      </c>
      <c r="Q15" s="597">
        <v>0.14052263295291129</v>
      </c>
      <c r="R15" s="597">
        <v>0.41155553219097635</v>
      </c>
      <c r="S15" s="597">
        <v>0.3075025225016696</v>
      </c>
      <c r="T15" s="597">
        <v>9.8561529636722114E-2</v>
      </c>
      <c r="U15" s="597">
        <v>2.5233285520767122E-2</v>
      </c>
      <c r="V15" s="597">
        <v>6.9335766761812433E-4</v>
      </c>
      <c r="X15" s="599">
        <v>4.0009163006916391E-2</v>
      </c>
      <c r="Y15" s="599">
        <v>0.21422255405340798</v>
      </c>
      <c r="Z15" s="599">
        <v>0.45302353228065728</v>
      </c>
      <c r="AA15" s="599">
        <v>0.23428778469624981</v>
      </c>
      <c r="AB15" s="599">
        <v>4.6089237550124687E-2</v>
      </c>
      <c r="AC15" s="599">
        <v>1.2165021703684742E-2</v>
      </c>
      <c r="AD15" s="599">
        <v>2.0270670895912888E-4</v>
      </c>
    </row>
    <row r="16" spans="1:30" ht="15" customHeight="1" x14ac:dyDescent="0.2">
      <c r="O16" s="595">
        <v>2024</v>
      </c>
      <c r="P16" s="597">
        <v>1.8565938897202518E-2</v>
      </c>
      <c r="Q16" s="597">
        <v>0.14891164248301678</v>
      </c>
      <c r="R16" s="597">
        <v>0.42615693350147621</v>
      </c>
      <c r="S16" s="597">
        <v>0.29419750349778739</v>
      </c>
      <c r="T16" s="597">
        <v>9.0026331260246908E-2</v>
      </c>
      <c r="U16" s="597">
        <v>2.1781104373108751E-2</v>
      </c>
      <c r="V16" s="597">
        <v>3.6054598716142469E-4</v>
      </c>
      <c r="X16" s="599">
        <v>4.8465316456393022E-2</v>
      </c>
      <c r="Y16" s="599">
        <v>0.23408037137147242</v>
      </c>
      <c r="Z16" s="599">
        <v>0.45985272921755371</v>
      </c>
      <c r="AA16" s="599">
        <v>0.21066692637934353</v>
      </c>
      <c r="AB16" s="599">
        <v>3.7608183588514699E-2</v>
      </c>
      <c r="AC16" s="599">
        <v>9.2413361689598524E-3</v>
      </c>
      <c r="AD16" s="599">
        <v>8.5136817762834112E-5</v>
      </c>
    </row>
    <row r="17" spans="15:30" ht="15" customHeight="1" x14ac:dyDescent="0.2">
      <c r="O17" s="595">
        <v>2025</v>
      </c>
      <c r="P17" s="597">
        <v>2.1358032193759084E-2</v>
      </c>
      <c r="Q17" s="597">
        <v>0.15753446704810692</v>
      </c>
      <c r="R17" s="597">
        <v>0.43925847426464515</v>
      </c>
      <c r="S17" s="597">
        <v>0.28093433628050263</v>
      </c>
      <c r="T17" s="597">
        <v>8.9227969951808234E-2</v>
      </c>
      <c r="U17" s="597">
        <v>1.1499236347854033E-2</v>
      </c>
      <c r="V17" s="597">
        <v>1.8748391332394082E-4</v>
      </c>
      <c r="X17" s="599">
        <v>5.7705331115793249E-2</v>
      </c>
      <c r="Y17" s="599">
        <v>0.2535811522881693</v>
      </c>
      <c r="Z17" s="599">
        <v>0.46271197259835817</v>
      </c>
      <c r="AA17" s="599">
        <v>0.18846893331957068</v>
      </c>
      <c r="AB17" s="599">
        <v>3.3566112669382739E-2</v>
      </c>
      <c r="AC17" s="599">
        <v>3.930740545265583E-3</v>
      </c>
      <c r="AD17" s="599">
        <v>3.5757463460390328E-5</v>
      </c>
    </row>
    <row r="18" spans="15:30" ht="15" customHeight="1" x14ac:dyDescent="0.2">
      <c r="O18" s="595">
        <v>2026</v>
      </c>
      <c r="P18" s="597">
        <v>2.431180345091109E-2</v>
      </c>
      <c r="Q18" s="597">
        <v>0.16634654778018648</v>
      </c>
      <c r="R18" s="597">
        <v>0.45090381696545545</v>
      </c>
      <c r="S18" s="597">
        <v>0.26867663783443679</v>
      </c>
      <c r="T18" s="597">
        <v>8.3594107154802144E-2</v>
      </c>
      <c r="U18" s="597">
        <v>6.0695951792795882E-3</v>
      </c>
      <c r="V18" s="597">
        <v>9.7491634928449232E-5</v>
      </c>
      <c r="X18" s="599">
        <v>6.7715113442957831E-2</v>
      </c>
      <c r="Y18" s="599">
        <v>0.27249086824840207</v>
      </c>
      <c r="Z18" s="599">
        <v>0.4620628143088964</v>
      </c>
      <c r="AA18" s="599">
        <v>0.16859012148898075</v>
      </c>
      <c r="AB18" s="599">
        <v>2.7454414018291091E-2</v>
      </c>
      <c r="AC18" s="599">
        <v>1.6716503578185708E-3</v>
      </c>
      <c r="AD18" s="599">
        <v>1.5018134653363938E-5</v>
      </c>
    </row>
    <row r="19" spans="15:30" ht="15" customHeight="1" x14ac:dyDescent="0.2">
      <c r="O19" s="595">
        <v>2027</v>
      </c>
      <c r="P19" s="597">
        <v>2.7430801221789584E-2</v>
      </c>
      <c r="Q19" s="597">
        <v>0.1753053308208827</v>
      </c>
      <c r="R19" s="597">
        <v>0.46121575597341719</v>
      </c>
      <c r="S19" s="597">
        <v>0.25673618140925064</v>
      </c>
      <c r="T19" s="597">
        <v>7.605824944650609E-2</v>
      </c>
      <c r="U19" s="597">
        <v>3.2029854779910411E-3</v>
      </c>
      <c r="V19" s="597">
        <v>5.0695650162793593E-5</v>
      </c>
      <c r="X19" s="599">
        <v>7.8471331926447382E-2</v>
      </c>
      <c r="Y19" s="599">
        <v>0.29061357565921853</v>
      </c>
      <c r="Z19" s="599">
        <v>0.45847240663793748</v>
      </c>
      <c r="AA19" s="599">
        <v>0.15016520677020639</v>
      </c>
      <c r="AB19" s="599">
        <v>2.1560367721253092E-2</v>
      </c>
      <c r="AC19" s="599">
        <v>7.1080366838275103E-4</v>
      </c>
      <c r="AD19" s="599">
        <v>6.3076165544128541E-6</v>
      </c>
    </row>
    <row r="20" spans="15:30" ht="15" customHeight="1" x14ac:dyDescent="0.2">
      <c r="O20" s="595">
        <v>2028</v>
      </c>
      <c r="P20" s="597">
        <v>3.0717776174681136E-2</v>
      </c>
      <c r="Q20" s="597">
        <v>0.18437234933156482</v>
      </c>
      <c r="R20" s="597">
        <v>0.4702564442939477</v>
      </c>
      <c r="S20" s="597">
        <v>0.2448487808059597</v>
      </c>
      <c r="T20" s="597">
        <v>6.8088401295128539E-2</v>
      </c>
      <c r="U20" s="597">
        <v>1.6898863606334821E-3</v>
      </c>
      <c r="V20" s="597">
        <v>2.6361738084652665E-5</v>
      </c>
      <c r="X20" s="599">
        <v>8.9942920439311264E-2</v>
      </c>
      <c r="Y20" s="599">
        <v>0.3077965125612257</v>
      </c>
      <c r="Z20" s="599">
        <v>0.45234266223859737</v>
      </c>
      <c r="AA20" s="599">
        <v>0.13303051768498872</v>
      </c>
      <c r="AB20" s="599">
        <v>1.6582541918601812E-2</v>
      </c>
      <c r="AC20" s="599">
        <v>3.0219595832231484E-4</v>
      </c>
      <c r="AD20" s="599">
        <v>2.6491989528533988E-6</v>
      </c>
    </row>
    <row r="21" spans="15:30" ht="15" customHeight="1" x14ac:dyDescent="0.2">
      <c r="O21" s="595">
        <v>2029</v>
      </c>
      <c r="P21" s="597">
        <v>3.4174757724647981E-2</v>
      </c>
      <c r="Q21" s="597">
        <v>0.19351152253947157</v>
      </c>
      <c r="R21" s="597">
        <v>0.47806435460323737</v>
      </c>
      <c r="S21" s="597">
        <v>0.23295576590068745</v>
      </c>
      <c r="T21" s="597">
        <v>6.0388496586341545E-2</v>
      </c>
      <c r="U21" s="597">
        <v>8.9139454181004388E-4</v>
      </c>
      <c r="V21" s="597">
        <v>1.3708103804019384E-5</v>
      </c>
      <c r="X21" s="599">
        <v>0.10209278277725438</v>
      </c>
      <c r="Y21" s="599">
        <v>0.32391806661319489</v>
      </c>
      <c r="Z21" s="599">
        <v>0.44402582350143338</v>
      </c>
      <c r="AA21" s="599">
        <v>0.11722157551189086</v>
      </c>
      <c r="AB21" s="599">
        <v>1.2612180094778302E-2</v>
      </c>
      <c r="AC21" s="599">
        <v>1.2845883788802716E-4</v>
      </c>
      <c r="AD21" s="599">
        <v>1.1126635601984271E-6</v>
      </c>
    </row>
    <row r="22" spans="15:30" ht="15" customHeight="1" x14ac:dyDescent="0.2">
      <c r="O22" s="595">
        <v>2030</v>
      </c>
      <c r="P22" s="597">
        <v>3.7803098772263073E-2</v>
      </c>
      <c r="Q22" s="597">
        <v>0.2026884767044432</v>
      </c>
      <c r="R22" s="597">
        <v>0.48467203988237462</v>
      </c>
      <c r="S22" s="597">
        <v>0.24101955135574887</v>
      </c>
      <c r="T22" s="597">
        <v>3.3339600019624965E-2</v>
      </c>
      <c r="U22" s="597">
        <v>4.7010505156715204E-4</v>
      </c>
      <c r="V22" s="597">
        <v>7.1282139780900789E-6</v>
      </c>
      <c r="X22" s="599">
        <v>0.11487902224882786</v>
      </c>
      <c r="Y22" s="599">
        <v>0.33888344111046098</v>
      </c>
      <c r="Z22" s="599">
        <v>0.43385744585937741</v>
      </c>
      <c r="AA22" s="599">
        <v>0.10695340364007865</v>
      </c>
      <c r="AB22" s="599">
        <v>5.3716217657819414E-3</v>
      </c>
      <c r="AC22" s="599">
        <v>5.4598056777886478E-5</v>
      </c>
      <c r="AD22" s="599">
        <v>4.6731869528333936E-7</v>
      </c>
    </row>
    <row r="23" spans="15:30" ht="15" customHeight="1" x14ac:dyDescent="0.2">
      <c r="O23" s="595">
        <v>2031</v>
      </c>
      <c r="P23" s="597">
        <v>4.1603507710471381E-2</v>
      </c>
      <c r="Q23" s="597">
        <v>0.21187035454879849</v>
      </c>
      <c r="R23" s="597">
        <v>0.49177471571279013</v>
      </c>
      <c r="S23" s="597">
        <v>0.23610410675169916</v>
      </c>
      <c r="T23" s="597">
        <v>1.8395732435447842E-2</v>
      </c>
      <c r="U23" s="597">
        <v>2.4787616952440228E-4</v>
      </c>
      <c r="V23" s="597">
        <v>3.7066712686068406E-6</v>
      </c>
      <c r="X23" s="599">
        <v>0.12825600018739869</v>
      </c>
      <c r="Y23" s="599">
        <v>0.35262255353810124</v>
      </c>
      <c r="Z23" s="599">
        <v>0.42278436603917813</v>
      </c>
      <c r="AA23" s="599">
        <v>9.4025933718220364E-2</v>
      </c>
      <c r="AB23" s="599">
        <v>2.2877480145595892E-3</v>
      </c>
      <c r="AC23" s="599">
        <v>2.3202228689976653E-5</v>
      </c>
      <c r="AD23" s="599">
        <v>1.9627385201900252E-7</v>
      </c>
    </row>
    <row r="24" spans="15:30" ht="15" customHeight="1" x14ac:dyDescent="0.2">
      <c r="O24" s="595">
        <v>2032</v>
      </c>
      <c r="P24" s="597">
        <v>4.5576076858261351E-2</v>
      </c>
      <c r="Q24" s="597">
        <v>0.22107032242902966</v>
      </c>
      <c r="R24" s="597">
        <v>0.49827752091407723</v>
      </c>
      <c r="S24" s="597">
        <v>0.22479882278051966</v>
      </c>
      <c r="T24" s="597">
        <v>1.0144654738690789E-2</v>
      </c>
      <c r="U24" s="597">
        <v>1.3067481036162042E-4</v>
      </c>
      <c r="V24" s="597">
        <v>1.9274690596755573E-6</v>
      </c>
      <c r="X24" s="599">
        <v>0.14217531151127111</v>
      </c>
      <c r="Y24" s="599">
        <v>0.36512726509167742</v>
      </c>
      <c r="Z24" s="599">
        <v>0.41046423321946257</v>
      </c>
      <c r="AA24" s="599">
        <v>8.1248937508931876E-2</v>
      </c>
      <c r="AB24" s="599">
        <v>9.743114587552141E-4</v>
      </c>
      <c r="AC24" s="599">
        <v>9.8587748839612172E-6</v>
      </c>
      <c r="AD24" s="599">
        <v>8.243501784798106E-8</v>
      </c>
    </row>
    <row r="25" spans="15:30" ht="15" customHeight="1" x14ac:dyDescent="0.2">
      <c r="O25" s="595">
        <v>2033</v>
      </c>
      <c r="P25" s="597">
        <v>4.9721145403805657E-2</v>
      </c>
      <c r="Q25" s="597">
        <v>0.23027197319368384</v>
      </c>
      <c r="R25" s="597">
        <v>0.50366403683558869</v>
      </c>
      <c r="S25" s="597">
        <v>0.21068140545491398</v>
      </c>
      <c r="T25" s="597">
        <v>5.591560741560057E-3</v>
      </c>
      <c r="U25" s="597">
        <v>6.8876086536686883E-5</v>
      </c>
      <c r="V25" s="597">
        <v>1.0022839110312897E-6</v>
      </c>
      <c r="X25" s="599">
        <v>0.15658822987015311</v>
      </c>
      <c r="Y25" s="599">
        <v>0.37636836130901186</v>
      </c>
      <c r="Z25" s="599">
        <v>0.39699755926958596</v>
      </c>
      <c r="AA25" s="599">
        <v>6.9626697528670123E-2</v>
      </c>
      <c r="AB25" s="599">
        <v>4.1492890210988729E-4</v>
      </c>
      <c r="AC25" s="599">
        <v>4.188497761615541E-6</v>
      </c>
      <c r="AD25" s="599">
        <v>3.4622707496152045E-8</v>
      </c>
    </row>
    <row r="26" spans="15:30" ht="15" customHeight="1" x14ac:dyDescent="0.2">
      <c r="O26" s="595">
        <v>2034</v>
      </c>
      <c r="P26" s="597">
        <v>5.4038744901187229E-2</v>
      </c>
      <c r="Q26" s="597">
        <v>0.23944537468296984</v>
      </c>
      <c r="R26" s="597">
        <v>0.50772981963683061</v>
      </c>
      <c r="S26" s="597">
        <v>0.1956687818044143</v>
      </c>
      <c r="T26" s="597">
        <v>3.0804611256878404E-3</v>
      </c>
      <c r="U26" s="597">
        <v>3.6296661276372208E-5</v>
      </c>
      <c r="V26" s="597">
        <v>5.2118763373627059E-7</v>
      </c>
      <c r="X26" s="599">
        <v>0.17144487571129832</v>
      </c>
      <c r="Y26" s="599">
        <v>0.38632406292221577</v>
      </c>
      <c r="Z26" s="599">
        <v>0.38262921644453735</v>
      </c>
      <c r="AA26" s="599">
        <v>5.9423351662593334E-2</v>
      </c>
      <c r="AB26" s="599">
        <v>1.7669946758788971E-4</v>
      </c>
      <c r="AC26" s="599">
        <v>1.779250230226296E-6</v>
      </c>
      <c r="AD26" s="599">
        <v>1.454153714838386E-8</v>
      </c>
    </row>
    <row r="27" spans="15:30" ht="15" customHeight="1" x14ac:dyDescent="0.2">
      <c r="O27" s="595">
        <v>2035</v>
      </c>
      <c r="P27" s="597">
        <v>5.8528345676492913E-2</v>
      </c>
      <c r="Q27" s="597">
        <v>0.24855567979079352</v>
      </c>
      <c r="R27" s="597">
        <v>0.51043564557073573</v>
      </c>
      <c r="S27" s="597">
        <v>0.18076465979956774</v>
      </c>
      <c r="T27" s="597">
        <v>1.6962737109125321E-3</v>
      </c>
      <c r="U27" s="597">
        <v>1.9124433927906955E-5</v>
      </c>
      <c r="V27" s="597">
        <v>2.7101756954286069E-7</v>
      </c>
      <c r="X27" s="599">
        <v>0.18669450977401736</v>
      </c>
      <c r="Y27" s="599">
        <v>0.3949887548872803</v>
      </c>
      <c r="Z27" s="599">
        <v>0.36762839316614276</v>
      </c>
      <c r="AA27" s="599">
        <v>5.0612334604405312E-2</v>
      </c>
      <c r="AB27" s="599">
        <v>7.5245741520444943E-5</v>
      </c>
      <c r="AC27" s="599">
        <v>7.5571918824110683E-7</v>
      </c>
      <c r="AD27" s="599">
        <v>6.1074456023212213E-9</v>
      </c>
    </row>
    <row r="28" spans="15:30" ht="15" customHeight="1" x14ac:dyDescent="0.2">
      <c r="O28" s="595">
        <v>2036</v>
      </c>
      <c r="P28" s="597">
        <v>6.3188764672570286E-2</v>
      </c>
      <c r="Q28" s="597">
        <v>0.25756764415821798</v>
      </c>
      <c r="R28" s="597">
        <v>0.51182698385719783</v>
      </c>
      <c r="S28" s="597">
        <v>0.16647274268806897</v>
      </c>
      <c r="T28" s="597">
        <v>9.3364890073272531E-4</v>
      </c>
      <c r="U28" s="597">
        <v>1.0074794075892189E-5</v>
      </c>
      <c r="V28" s="597">
        <v>1.4092913616228756E-7</v>
      </c>
      <c r="X28" s="599">
        <v>0.20228617115114683</v>
      </c>
      <c r="Y28" s="599">
        <v>0.40237386808303477</v>
      </c>
      <c r="Z28" s="599">
        <v>0.3522434687839196</v>
      </c>
      <c r="AA28" s="599">
        <v>4.3064126943826379E-2</v>
      </c>
      <c r="AB28" s="599">
        <v>3.2041528567766718E-5</v>
      </c>
      <c r="AC28" s="599">
        <v>3.2094437751061127E-7</v>
      </c>
      <c r="AD28" s="599">
        <v>2.565127152974913E-9</v>
      </c>
    </row>
    <row r="29" spans="15:30" ht="15" customHeight="1" x14ac:dyDescent="0.2">
      <c r="O29" s="595">
        <v>2037</v>
      </c>
      <c r="P29" s="597">
        <v>6.8018158000536871E-2</v>
      </c>
      <c r="Q29" s="597">
        <v>0.26644790218356917</v>
      </c>
      <c r="R29" s="597">
        <v>0.51199006106121914</v>
      </c>
      <c r="S29" s="597">
        <v>0.15302482438056331</v>
      </c>
      <c r="T29" s="597">
        <v>5.136745520557635E-4</v>
      </c>
      <c r="U29" s="597">
        <v>5.3065389048218359E-6</v>
      </c>
      <c r="V29" s="597">
        <v>7.3283150804389533E-8</v>
      </c>
      <c r="X29" s="599">
        <v>0.21816935015442451</v>
      </c>
      <c r="Y29" s="599">
        <v>0.40850590587875207</v>
      </c>
      <c r="Z29" s="599">
        <v>0.33668787102649855</v>
      </c>
      <c r="AA29" s="599">
        <v>3.6623091988821722E-2</v>
      </c>
      <c r="AB29" s="599">
        <v>1.3643589737418179E-5</v>
      </c>
      <c r="AC29" s="599">
        <v>1.362844123031822E-7</v>
      </c>
      <c r="AD29" s="599">
        <v>1.0773534042494636E-9</v>
      </c>
    </row>
    <row r="30" spans="15:30" ht="15" customHeight="1" x14ac:dyDescent="0.2">
      <c r="O30" s="595">
        <v>2038</v>
      </c>
      <c r="P30" s="597">
        <v>7.3014056166478797E-2</v>
      </c>
      <c r="Q30" s="597">
        <v>0.27516602351033848</v>
      </c>
      <c r="R30" s="597">
        <v>0.51102811026688821</v>
      </c>
      <c r="S30" s="597">
        <v>0.1405064776033684</v>
      </c>
      <c r="T30" s="597">
        <v>2.8249976954470549E-4</v>
      </c>
      <c r="U30" s="597">
        <v>2.7945761428934617E-6</v>
      </c>
      <c r="V30" s="597">
        <v>3.8107238418282553E-8</v>
      </c>
      <c r="X30" s="599">
        <v>0.23429458328121736</v>
      </c>
      <c r="Y30" s="599">
        <v>0.41342366469111536</v>
      </c>
      <c r="Z30" s="599">
        <v>0.32113834288566567</v>
      </c>
      <c r="AA30" s="599">
        <v>3.1137541472546163E-2</v>
      </c>
      <c r="AB30" s="599">
        <v>5.8093526488514807E-6</v>
      </c>
      <c r="AC30" s="599">
        <v>5.7864318141801207E-8</v>
      </c>
      <c r="AD30" s="599">
        <v>4.5248842978477468E-10</v>
      </c>
    </row>
    <row r="31" spans="15:30" ht="15" customHeight="1" x14ac:dyDescent="0.2">
      <c r="O31" s="595">
        <v>2039</v>
      </c>
      <c r="P31" s="597">
        <v>7.8173419107297637E-2</v>
      </c>
      <c r="Q31" s="597">
        <v>0.28369491352309695</v>
      </c>
      <c r="R31" s="597">
        <v>0.50904873044692489</v>
      </c>
      <c r="S31" s="597">
        <v>0.1289261418648972</v>
      </c>
      <c r="T31" s="597">
        <v>1.5530377095045338E-4</v>
      </c>
      <c r="U31" s="597">
        <v>1.4714710687453757E-6</v>
      </c>
      <c r="V31" s="597">
        <v>1.9815763977506929E-8</v>
      </c>
      <c r="X31" s="599">
        <v>0.25061393846639296</v>
      </c>
      <c r="Y31" s="599">
        <v>0.4171754559362939</v>
      </c>
      <c r="Z31" s="599">
        <v>0.30573782767619345</v>
      </c>
      <c r="AA31" s="599">
        <v>2.6470279676200571E-2</v>
      </c>
      <c r="AB31" s="599">
        <v>2.4734894170398662E-6</v>
      </c>
      <c r="AC31" s="599">
        <v>2.4565456908831669E-8</v>
      </c>
      <c r="AD31" s="599">
        <v>1.9004514050960537E-10</v>
      </c>
    </row>
    <row r="32" spans="15:30" ht="15" customHeight="1" x14ac:dyDescent="0.2">
      <c r="O32" s="595">
        <v>2040</v>
      </c>
      <c r="P32" s="597">
        <v>8.34926987358557E-2</v>
      </c>
      <c r="Q32" s="597">
        <v>0.29201086774579582</v>
      </c>
      <c r="R32" s="597">
        <v>0.50615734175107607</v>
      </c>
      <c r="S32" s="597">
        <v>0.11825295992527156</v>
      </c>
      <c r="T32" s="597">
        <v>8.534686128099488E-5</v>
      </c>
      <c r="U32" s="597">
        <v>7.7467652245679855E-7</v>
      </c>
      <c r="V32" s="597">
        <v>1.0304197268303603E-8</v>
      </c>
      <c r="X32" s="599">
        <v>0.26708139067440456</v>
      </c>
      <c r="Y32" s="599">
        <v>0.41981661795804437</v>
      </c>
      <c r="Z32" s="599">
        <v>0.29059975539786148</v>
      </c>
      <c r="AA32" s="599">
        <v>2.2501172348632369E-2</v>
      </c>
      <c r="AB32" s="599">
        <v>1.0531135201638664E-6</v>
      </c>
      <c r="AC32" s="599">
        <v>1.0427718083204871E-8</v>
      </c>
      <c r="AD32" s="599">
        <v>7.9818959014034259E-11</v>
      </c>
    </row>
    <row r="33" spans="15:30" ht="15" customHeight="1" x14ac:dyDescent="0.2">
      <c r="O33" s="595">
        <v>2041</v>
      </c>
      <c r="P33" s="597">
        <v>8.8967902506089366E-2</v>
      </c>
      <c r="Q33" s="597">
        <v>0.30009344991532311</v>
      </c>
      <c r="R33" s="597">
        <v>0.50245396913842111</v>
      </c>
      <c r="S33" s="597">
        <v>0.10843737942004845</v>
      </c>
      <c r="T33" s="597">
        <v>4.6885884128921465E-5</v>
      </c>
      <c r="U33" s="597">
        <v>4.0777780636632089E-7</v>
      </c>
      <c r="V33" s="597">
        <v>5.3581825795178725E-9</v>
      </c>
      <c r="X33" s="599">
        <v>0.28365309927801158</v>
      </c>
      <c r="Y33" s="599">
        <v>0.42140739406680372</v>
      </c>
      <c r="Z33" s="599">
        <v>0.27581244653778997</v>
      </c>
      <c r="AA33" s="599">
        <v>1.9126607302179209E-2</v>
      </c>
      <c r="AB33" s="599">
        <v>4.4835575495708278E-7</v>
      </c>
      <c r="AC33" s="599">
        <v>4.4259365911741854E-9</v>
      </c>
      <c r="AD33" s="599">
        <v>3.3523962785894384E-11</v>
      </c>
    </row>
    <row r="34" spans="15:30" ht="15" customHeight="1" x14ac:dyDescent="0.2">
      <c r="O34" s="595">
        <v>2042</v>
      </c>
      <c r="P34" s="597">
        <v>9.4594654692001678E-2</v>
      </c>
      <c r="Q34" s="597">
        <v>0.30792528618847564</v>
      </c>
      <c r="R34" s="597">
        <v>0.49803182896436032</v>
      </c>
      <c r="S34" s="597">
        <v>9.9422264212323072E-2</v>
      </c>
      <c r="T34" s="597">
        <v>2.5748540197318028E-5</v>
      </c>
      <c r="U34" s="597">
        <v>2.1461638694865548E-7</v>
      </c>
      <c r="V34" s="597">
        <v>2.7862549413492933E-9</v>
      </c>
      <c r="X34" s="599">
        <v>0.30028760167538543</v>
      </c>
      <c r="Y34" s="599">
        <v>0.42201116957804174</v>
      </c>
      <c r="Z34" s="599">
        <v>0.26144315972450499</v>
      </c>
      <c r="AA34" s="599">
        <v>1.6257876253190199E-2</v>
      </c>
      <c r="AB34" s="599">
        <v>1.9087646030485581E-7</v>
      </c>
      <c r="AC34" s="599">
        <v>1.8783372667089767E-9</v>
      </c>
      <c r="AD34" s="599">
        <v>1.4080064370075643E-11</v>
      </c>
    </row>
    <row r="35" spans="15:30" ht="15" customHeight="1" x14ac:dyDescent="0.2">
      <c r="O35" s="595">
        <v>2043</v>
      </c>
      <c r="P35" s="597">
        <v>0.1003682538080356</v>
      </c>
      <c r="Q35" s="597">
        <v>0.3154918253482728</v>
      </c>
      <c r="R35" s="597">
        <v>0.49297687937288953</v>
      </c>
      <c r="S35" s="597">
        <v>9.1148791113752611E-2</v>
      </c>
      <c r="T35" s="597">
        <v>1.4135970273273682E-5</v>
      </c>
      <c r="U35" s="597">
        <v>1.1293792358514849E-7</v>
      </c>
      <c r="V35" s="597">
        <v>1.4488525695016323E-9</v>
      </c>
      <c r="X35" s="599">
        <v>0.3169459373166239</v>
      </c>
      <c r="Y35" s="599">
        <v>0.42169303141958481</v>
      </c>
      <c r="Z35" s="599">
        <v>0.24754164367970197</v>
      </c>
      <c r="AA35" s="599">
        <v>1.3819305523558645E-2</v>
      </c>
      <c r="AB35" s="599">
        <v>8.1257548942730664E-8</v>
      </c>
      <c r="AC35" s="599">
        <v>7.9706808935241394E-10</v>
      </c>
      <c r="AD35" s="599">
        <v>5.913627035431769E-12</v>
      </c>
    </row>
    <row r="36" spans="15:30" ht="15" customHeight="1" x14ac:dyDescent="0.2">
      <c r="O36" s="595">
        <v>2044</v>
      </c>
      <c r="P36" s="597">
        <v>0.10628372553331572</v>
      </c>
      <c r="Q36" s="597">
        <v>0.32278109146333794</v>
      </c>
      <c r="R36" s="597">
        <v>0.48736787412535698</v>
      </c>
      <c r="S36" s="597">
        <v>8.3559490387414226E-2</v>
      </c>
      <c r="T36" s="597">
        <v>7.7583140022550269E-6</v>
      </c>
      <c r="U36" s="597">
        <v>5.9423169497638004E-8</v>
      </c>
      <c r="V36" s="597">
        <v>7.5340333614084882E-10</v>
      </c>
      <c r="X36" s="599">
        <v>0.33359171487266015</v>
      </c>
      <c r="Y36" s="599">
        <v>0.42051860659352991</v>
      </c>
      <c r="Z36" s="599">
        <v>0.23414318677825438</v>
      </c>
      <c r="AA36" s="599">
        <v>1.1746456824403234E-2</v>
      </c>
      <c r="AB36" s="599">
        <v>3.4590470047771274E-8</v>
      </c>
      <c r="AC36" s="599">
        <v>3.3819850120856425E-10</v>
      </c>
      <c r="AD36" s="599">
        <v>2.4837233548813428E-12</v>
      </c>
    </row>
    <row r="37" spans="15:30" ht="15" customHeight="1" x14ac:dyDescent="0.2">
      <c r="O37" s="595">
        <v>2045</v>
      </c>
      <c r="P37" s="597">
        <v>0.1123358709982533</v>
      </c>
      <c r="Q37" s="597">
        <v>0.32978344262675813</v>
      </c>
      <c r="R37" s="597">
        <v>0.48127666836261707</v>
      </c>
      <c r="S37" s="597">
        <v>7.6599729554667401E-2</v>
      </c>
      <c r="T37" s="597">
        <v>4.2568042525878563E-6</v>
      </c>
      <c r="U37" s="597">
        <v>3.126168174011937E-8</v>
      </c>
      <c r="V37" s="597">
        <v>3.9176973479324139E-10</v>
      </c>
      <c r="X37" s="599">
        <v>0.35019113355398368</v>
      </c>
      <c r="Y37" s="599">
        <v>0.41855313708584729</v>
      </c>
      <c r="Z37" s="599">
        <v>0.22127120612827397</v>
      </c>
      <c r="AA37" s="599">
        <v>9.9845083632153758E-3</v>
      </c>
      <c r="AB37" s="599">
        <v>1.4724152550764904E-8</v>
      </c>
      <c r="AC37" s="599">
        <v>1.4348393005342815E-10</v>
      </c>
      <c r="AD37" s="599">
        <v>1.043163809050164E-12</v>
      </c>
    </row>
    <row r="38" spans="15:30" ht="15" customHeight="1" x14ac:dyDescent="0.2">
      <c r="O38" s="595">
        <v>2046</v>
      </c>
      <c r="P38" s="597">
        <v>0.11851931054750502</v>
      </c>
      <c r="Q38" s="597">
        <v>0.33649134240864792</v>
      </c>
      <c r="R38" s="597">
        <v>0.47476863982769785</v>
      </c>
      <c r="S38" s="597">
        <v>7.0218355604380042E-2</v>
      </c>
      <c r="T38" s="597">
        <v>2.3349639248956396E-6</v>
      </c>
      <c r="U38" s="597">
        <v>1.644412397756283E-8</v>
      </c>
      <c r="V38" s="597">
        <v>2.0372026209248549E-10</v>
      </c>
      <c r="X38" s="599">
        <v>0.36671296791263552</v>
      </c>
      <c r="Y38" s="599">
        <v>0.41586075311021259</v>
      </c>
      <c r="Z38" s="599">
        <v>0.20893943199973916</v>
      </c>
      <c r="AA38" s="599">
        <v>8.486840648741549E-3</v>
      </c>
      <c r="AB38" s="599">
        <v>6.2673647507522492E-9</v>
      </c>
      <c r="AC38" s="599">
        <v>6.0868285631688912E-11</v>
      </c>
      <c r="AD38" s="599">
        <v>4.3812879980106891E-13</v>
      </c>
    </row>
    <row r="39" spans="15:30" ht="15" customHeight="1" x14ac:dyDescent="0.2">
      <c r="O39" s="595">
        <v>2047</v>
      </c>
      <c r="P39" s="597">
        <v>0.12482852321766716</v>
      </c>
      <c r="Q39" s="597">
        <v>0.34289914687672768</v>
      </c>
      <c r="R39" s="597">
        <v>0.46790315232315427</v>
      </c>
      <c r="S39" s="597">
        <v>6.4367888379267532E-2</v>
      </c>
      <c r="T39" s="597">
        <v>1.2804485185773536E-6</v>
      </c>
      <c r="U39" s="597">
        <v>8.6487301941370648E-9</v>
      </c>
      <c r="V39" s="597">
        <v>1.0593453628809244E-10</v>
      </c>
      <c r="X39" s="599">
        <v>0.38312852395645969</v>
      </c>
      <c r="Y39" s="599">
        <v>0.41250391156637212</v>
      </c>
      <c r="Z39" s="599">
        <v>0.19715374359706669</v>
      </c>
      <c r="AA39" s="599">
        <v>7.2138181865018724E-3</v>
      </c>
      <c r="AB39" s="599">
        <v>2.6675968009823241E-9</v>
      </c>
      <c r="AC39" s="599">
        <v>2.5818794669193955E-11</v>
      </c>
      <c r="AD39" s="599">
        <v>1.8401409591644894E-13</v>
      </c>
    </row>
    <row r="40" spans="15:30" ht="15" customHeight="1" x14ac:dyDescent="0.2">
      <c r="O40" s="595">
        <v>2048</v>
      </c>
      <c r="P40" s="597">
        <v>0.13125788222160581</v>
      </c>
      <c r="Q40" s="597">
        <v>0.34900290802430206</v>
      </c>
      <c r="R40" s="597">
        <v>0.4607340228699135</v>
      </c>
      <c r="S40" s="597">
        <v>5.9004480285071187E-2</v>
      </c>
      <c r="T40" s="597">
        <v>7.019958331178435E-7</v>
      </c>
      <c r="U40" s="597">
        <v>4.5481882783695571E-9</v>
      </c>
      <c r="V40" s="597">
        <v>5.5085958869808067E-11</v>
      </c>
      <c r="X40" s="599">
        <v>0.39941157309723752</v>
      </c>
      <c r="Y40" s="599">
        <v>0.40854297140041096</v>
      </c>
      <c r="Z40" s="599">
        <v>0.1859137073502253</v>
      </c>
      <c r="AA40" s="599">
        <v>6.1317470057327362E-3</v>
      </c>
      <c r="AB40" s="599">
        <v>1.1353655573207087E-9</v>
      </c>
      <c r="AC40" s="599">
        <v>1.0950621936693002E-11</v>
      </c>
      <c r="AD40" s="599">
        <v>7.7285920284908558E-14</v>
      </c>
    </row>
    <row r="41" spans="15:30" ht="15" customHeight="1" x14ac:dyDescent="0.2">
      <c r="O41" s="595">
        <v>2049</v>
      </c>
      <c r="P41" s="597">
        <v>0.13780168674706147</v>
      </c>
      <c r="Q41" s="597">
        <v>0.35480019339714763</v>
      </c>
      <c r="R41" s="597">
        <v>0.45330997299536818</v>
      </c>
      <c r="S41" s="597">
        <v>5.4087759669419325E-2</v>
      </c>
      <c r="T41" s="597">
        <v>3.8477085942284209E-7</v>
      </c>
      <c r="U41" s="597">
        <v>2.3914991650096769E-9</v>
      </c>
      <c r="V41" s="597">
        <v>2.8644698612300194E-11</v>
      </c>
      <c r="X41" s="599">
        <v>0.41553826933672744</v>
      </c>
      <c r="Y41" s="599">
        <v>0.40403588187031014</v>
      </c>
      <c r="Z41" s="599">
        <v>0.17521386269169614</v>
      </c>
      <c r="AA41" s="599">
        <v>5.2119856133848496E-3</v>
      </c>
      <c r="AB41" s="599">
        <v>4.8320489479797968E-10</v>
      </c>
      <c r="AC41" s="599">
        <v>4.6440870471763077E-12</v>
      </c>
      <c r="AD41" s="599">
        <v>3.2460086519661583E-14</v>
      </c>
    </row>
    <row r="42" spans="15:30" ht="15" customHeight="1" x14ac:dyDescent="0.2">
      <c r="O42" s="595">
        <v>2050</v>
      </c>
      <c r="P42" s="597">
        <v>0.14445419037325799</v>
      </c>
      <c r="Q42" s="597">
        <v>0.36028992119046993</v>
      </c>
      <c r="R42" s="597">
        <v>0.44567505488163434</v>
      </c>
      <c r="S42" s="597">
        <v>4.9580621434375416E-2</v>
      </c>
      <c r="T42" s="597">
        <v>2.1084803798465353E-7</v>
      </c>
      <c r="U42" s="597">
        <v>1.2573290211389365E-9</v>
      </c>
      <c r="V42" s="597">
        <v>1.4895243278396103E-11</v>
      </c>
      <c r="X42" s="599">
        <v>0.43148705414739758</v>
      </c>
      <c r="Y42" s="599">
        <v>0.39903796347787102</v>
      </c>
      <c r="Z42" s="599">
        <v>0.16504479411547285</v>
      </c>
      <c r="AA42" s="599">
        <v>4.4301880516359618E-3</v>
      </c>
      <c r="AB42" s="599">
        <v>2.0563962630251376E-10</v>
      </c>
      <c r="AC42" s="599">
        <v>1.9693434099954523E-12</v>
      </c>
      <c r="AD42" s="599">
        <v>1.3633236338257864E-14</v>
      </c>
    </row>
    <row r="44" spans="15:30" ht="15" customHeight="1" x14ac:dyDescent="0.2">
      <c r="O44" s="535" t="s">
        <v>571</v>
      </c>
    </row>
  </sheetData>
  <mergeCells count="2">
    <mergeCell ref="P7:V7"/>
    <mergeCell ref="X7:AD7"/>
  </mergeCells>
  <conditionalFormatting sqref="O6">
    <cfRule type="cellIs" dxfId="4" priority="1" operator="lessThan">
      <formula>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D20"/>
  <sheetViews>
    <sheetView zoomScale="85" zoomScaleNormal="85" workbookViewId="0"/>
  </sheetViews>
  <sheetFormatPr defaultColWidth="9" defaultRowHeight="15" customHeight="1" x14ac:dyDescent="0.2"/>
  <cols>
    <col min="1" max="1" width="25.375" style="133" customWidth="1"/>
    <col min="2" max="2" width="15.625" style="133" customWidth="1"/>
    <col min="3" max="3" width="25.375" style="133" customWidth="1"/>
    <col min="4" max="4" width="15.625" style="133" customWidth="1"/>
    <col min="5" max="16384" width="9" style="133"/>
  </cols>
  <sheetData>
    <row r="1" spans="1:4" s="368" customFormat="1" ht="25.5" customHeight="1" x14ac:dyDescent="0.25">
      <c r="A1" s="185" t="s">
        <v>277</v>
      </c>
      <c r="C1" s="369"/>
      <c r="D1" s="369"/>
    </row>
    <row r="2" spans="1:4" ht="15" customHeight="1" x14ac:dyDescent="0.2">
      <c r="B2" s="313"/>
    </row>
    <row r="6" spans="1:4" ht="15" customHeight="1" x14ac:dyDescent="0.25">
      <c r="A6" s="23" t="s">
        <v>216</v>
      </c>
      <c r="B6" s="24" t="s">
        <v>84</v>
      </c>
      <c r="C6" s="35" t="s">
        <v>217</v>
      </c>
      <c r="D6" s="36" t="s">
        <v>84</v>
      </c>
    </row>
    <row r="7" spans="1:4" ht="15" customHeight="1" x14ac:dyDescent="0.2">
      <c r="A7" s="25"/>
      <c r="B7" s="26"/>
      <c r="C7" s="37"/>
      <c r="D7" s="38"/>
    </row>
    <row r="8" spans="1:4" ht="15" customHeight="1" x14ac:dyDescent="0.2">
      <c r="A8" s="25" t="s">
        <v>279</v>
      </c>
      <c r="B8" s="26" t="s">
        <v>280</v>
      </c>
      <c r="C8" s="37" t="s">
        <v>279</v>
      </c>
      <c r="D8" s="38" t="s">
        <v>281</v>
      </c>
    </row>
    <row r="9" spans="1:4" ht="15" customHeight="1" x14ac:dyDescent="0.2">
      <c r="A9" s="25" t="s">
        <v>282</v>
      </c>
      <c r="B9" s="26" t="s">
        <v>283</v>
      </c>
      <c r="C9" s="37" t="s">
        <v>282</v>
      </c>
      <c r="D9" s="38" t="s">
        <v>281</v>
      </c>
    </row>
    <row r="10" spans="1:4" ht="15" customHeight="1" x14ac:dyDescent="0.2">
      <c r="A10" s="25" t="s">
        <v>85</v>
      </c>
      <c r="B10" s="26" t="s">
        <v>280</v>
      </c>
      <c r="C10" s="37" t="s">
        <v>85</v>
      </c>
      <c r="D10" s="38" t="s">
        <v>280</v>
      </c>
    </row>
    <row r="11" spans="1:4" ht="15" customHeight="1" x14ac:dyDescent="0.2">
      <c r="A11" s="25" t="s">
        <v>284</v>
      </c>
      <c r="B11" s="26" t="s">
        <v>285</v>
      </c>
      <c r="C11" s="37" t="s">
        <v>284</v>
      </c>
      <c r="D11" s="38" t="s">
        <v>285</v>
      </c>
    </row>
    <row r="12" spans="1:4" ht="15" customHeight="1" x14ac:dyDescent="0.2">
      <c r="A12" s="25" t="s">
        <v>286</v>
      </c>
      <c r="B12" s="26" t="s">
        <v>283</v>
      </c>
      <c r="C12" s="37" t="s">
        <v>286</v>
      </c>
      <c r="D12" s="38" t="s">
        <v>281</v>
      </c>
    </row>
    <row r="13" spans="1:4" ht="15" customHeight="1" thickBot="1" x14ac:dyDescent="0.25">
      <c r="A13" s="27"/>
      <c r="B13" s="28"/>
      <c r="C13" s="39"/>
      <c r="D13" s="40"/>
    </row>
    <row r="14" spans="1:4" ht="15" customHeight="1" x14ac:dyDescent="0.25">
      <c r="A14" s="29" t="s">
        <v>215</v>
      </c>
      <c r="B14" s="30" t="s">
        <v>84</v>
      </c>
      <c r="C14" s="41" t="s">
        <v>71</v>
      </c>
      <c r="D14" s="42" t="s">
        <v>84</v>
      </c>
    </row>
    <row r="15" spans="1:4" ht="15" customHeight="1" x14ac:dyDescent="0.2">
      <c r="A15" s="31"/>
      <c r="B15" s="32"/>
      <c r="C15" s="43"/>
      <c r="D15" s="44"/>
    </row>
    <row r="16" spans="1:4" ht="15" customHeight="1" x14ac:dyDescent="0.2">
      <c r="A16" s="31" t="s">
        <v>279</v>
      </c>
      <c r="B16" s="32" t="s">
        <v>283</v>
      </c>
      <c r="C16" s="43" t="s">
        <v>279</v>
      </c>
      <c r="D16" s="44" t="s">
        <v>281</v>
      </c>
    </row>
    <row r="17" spans="1:4" ht="15" customHeight="1" x14ac:dyDescent="0.2">
      <c r="A17" s="31" t="s">
        <v>282</v>
      </c>
      <c r="B17" s="32" t="s">
        <v>283</v>
      </c>
      <c r="C17" s="43" t="s">
        <v>282</v>
      </c>
      <c r="D17" s="44" t="s">
        <v>281</v>
      </c>
    </row>
    <row r="18" spans="1:4" ht="15" customHeight="1" x14ac:dyDescent="0.2">
      <c r="A18" s="31" t="s">
        <v>85</v>
      </c>
      <c r="B18" s="32" t="s">
        <v>280</v>
      </c>
      <c r="C18" s="43" t="s">
        <v>85</v>
      </c>
      <c r="D18" s="44" t="s">
        <v>280</v>
      </c>
    </row>
    <row r="19" spans="1:4" ht="15" customHeight="1" x14ac:dyDescent="0.2">
      <c r="A19" s="31" t="s">
        <v>284</v>
      </c>
      <c r="B19" s="32" t="s">
        <v>285</v>
      </c>
      <c r="C19" s="43" t="s">
        <v>284</v>
      </c>
      <c r="D19" s="44" t="s">
        <v>285</v>
      </c>
    </row>
    <row r="20" spans="1:4" ht="15" customHeight="1" thickBot="1" x14ac:dyDescent="0.25">
      <c r="A20" s="33" t="s">
        <v>286</v>
      </c>
      <c r="B20" s="34" t="s">
        <v>283</v>
      </c>
      <c r="C20" s="45" t="s">
        <v>286</v>
      </c>
      <c r="D20" s="46" t="s">
        <v>281</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CI12"/>
  <sheetViews>
    <sheetView zoomScale="85" zoomScaleNormal="85" workbookViewId="0"/>
  </sheetViews>
  <sheetFormatPr defaultColWidth="8" defaultRowHeight="15" customHeight="1" x14ac:dyDescent="0.2"/>
  <cols>
    <col min="1" max="1" width="9" style="593" customWidth="1"/>
    <col min="2" max="13" width="8" style="593"/>
    <col min="14" max="14" width="30.75" style="593" bestFit="1" customWidth="1"/>
    <col min="15" max="16" width="8" style="593" customWidth="1"/>
    <col min="17" max="87" width="8" style="593"/>
    <col min="88" max="16384" width="8" style="590"/>
  </cols>
  <sheetData>
    <row r="1" spans="1:50" ht="25.5" customHeight="1" x14ac:dyDescent="0.25">
      <c r="A1" s="185" t="s">
        <v>694</v>
      </c>
    </row>
    <row r="5" spans="1:50" ht="15" customHeight="1" x14ac:dyDescent="0.2">
      <c r="N5" s="603" t="s">
        <v>695</v>
      </c>
      <c r="O5" s="604"/>
      <c r="P5" s="604"/>
      <c r="Q5" s="604"/>
      <c r="R5" s="604"/>
      <c r="S5" s="604"/>
      <c r="T5" s="604"/>
      <c r="U5" s="604"/>
      <c r="V5" s="604"/>
      <c r="W5" s="604"/>
      <c r="X5" s="604"/>
      <c r="Y5" s="604"/>
      <c r="Z5" s="604"/>
      <c r="AA5" s="604"/>
      <c r="AB5" s="604"/>
      <c r="AC5" s="604"/>
      <c r="AD5" s="604"/>
      <c r="AE5" s="604"/>
      <c r="AF5" s="604"/>
      <c r="AG5" s="604"/>
      <c r="AH5" s="604"/>
      <c r="AI5" s="604"/>
      <c r="AJ5" s="604"/>
      <c r="AK5" s="604"/>
      <c r="AL5" s="604"/>
      <c r="AM5" s="604"/>
      <c r="AN5" s="604"/>
      <c r="AO5" s="604"/>
      <c r="AP5" s="604"/>
      <c r="AQ5" s="604"/>
      <c r="AR5" s="604"/>
      <c r="AS5" s="604"/>
      <c r="AT5" s="604"/>
      <c r="AU5" s="604"/>
      <c r="AV5" s="604"/>
      <c r="AW5" s="604"/>
      <c r="AX5" s="604"/>
    </row>
    <row r="6" spans="1:50" ht="15" customHeight="1" x14ac:dyDescent="0.2">
      <c r="N6" s="600" t="s">
        <v>34</v>
      </c>
      <c r="O6" s="605">
        <v>2015</v>
      </c>
      <c r="P6" s="605">
        <v>2016</v>
      </c>
      <c r="Q6" s="605">
        <v>2017</v>
      </c>
      <c r="R6" s="605">
        <v>2018</v>
      </c>
      <c r="S6" s="605">
        <v>2019</v>
      </c>
      <c r="T6" s="605">
        <v>2020</v>
      </c>
      <c r="U6" s="605">
        <v>2021</v>
      </c>
      <c r="V6" s="605">
        <v>2022</v>
      </c>
      <c r="W6" s="605">
        <v>2023</v>
      </c>
      <c r="X6" s="605">
        <v>2024</v>
      </c>
      <c r="Y6" s="605">
        <v>2025</v>
      </c>
      <c r="Z6" s="605">
        <v>2026</v>
      </c>
      <c r="AA6" s="605">
        <v>2027</v>
      </c>
      <c r="AB6" s="605">
        <v>2028</v>
      </c>
      <c r="AC6" s="605">
        <v>2029</v>
      </c>
      <c r="AD6" s="605">
        <v>2030</v>
      </c>
      <c r="AE6" s="605">
        <v>2031</v>
      </c>
      <c r="AF6" s="605">
        <v>2032</v>
      </c>
      <c r="AG6" s="605">
        <v>2033</v>
      </c>
      <c r="AH6" s="605">
        <v>2034</v>
      </c>
      <c r="AI6" s="605">
        <v>2035</v>
      </c>
      <c r="AJ6" s="605">
        <v>2036</v>
      </c>
      <c r="AK6" s="605">
        <v>2037</v>
      </c>
      <c r="AL6" s="605">
        <v>2038</v>
      </c>
      <c r="AM6" s="605">
        <v>2039</v>
      </c>
      <c r="AN6" s="605">
        <v>2040</v>
      </c>
      <c r="AO6" s="605">
        <v>2041</v>
      </c>
      <c r="AP6" s="605">
        <v>2042</v>
      </c>
      <c r="AQ6" s="605">
        <v>2043</v>
      </c>
      <c r="AR6" s="605">
        <v>2044</v>
      </c>
      <c r="AS6" s="605">
        <v>2045</v>
      </c>
      <c r="AT6" s="605">
        <v>2046</v>
      </c>
      <c r="AU6" s="605">
        <v>2047</v>
      </c>
      <c r="AV6" s="605">
        <v>2048</v>
      </c>
      <c r="AW6" s="605">
        <v>2049</v>
      </c>
      <c r="AX6" s="605">
        <v>2050</v>
      </c>
    </row>
    <row r="7" spans="1:50" ht="15" customHeight="1" x14ac:dyDescent="0.2">
      <c r="N7" s="600" t="s">
        <v>696</v>
      </c>
      <c r="O7" s="601"/>
      <c r="P7" s="601"/>
      <c r="Q7" s="601">
        <v>331.91399999999999</v>
      </c>
      <c r="R7" s="601">
        <v>317.55808596712455</v>
      </c>
      <c r="S7" s="601">
        <v>303.8262838638405</v>
      </c>
      <c r="T7" s="601">
        <v>292.38882084986409</v>
      </c>
      <c r="U7" s="601">
        <v>281.21474871195488</v>
      </c>
      <c r="V7" s="601">
        <v>271.35734295344372</v>
      </c>
      <c r="W7" s="601">
        <v>263.21580936860903</v>
      </c>
      <c r="X7" s="606">
        <v>255.071573622937</v>
      </c>
      <c r="Y7" s="606">
        <v>247.6236265633834</v>
      </c>
      <c r="Z7" s="606">
        <v>240.59907477888822</v>
      </c>
      <c r="AA7" s="606">
        <v>232.79989762728587</v>
      </c>
      <c r="AB7" s="606">
        <v>225.37477413142136</v>
      </c>
      <c r="AC7" s="606">
        <v>215.06925326451878</v>
      </c>
      <c r="AD7" s="606">
        <v>205.44990860522017</v>
      </c>
      <c r="AE7" s="606">
        <v>196.09296581022048</v>
      </c>
      <c r="AF7" s="606">
        <v>187.26823987516008</v>
      </c>
      <c r="AG7" s="606">
        <v>177.93069629650682</v>
      </c>
      <c r="AH7" s="606">
        <v>170.88085479822414</v>
      </c>
      <c r="AI7" s="606">
        <v>164.80436082468216</v>
      </c>
      <c r="AJ7" s="606">
        <v>158.4461524059943</v>
      </c>
      <c r="AK7" s="606">
        <v>151.77670867296897</v>
      </c>
      <c r="AL7" s="606">
        <v>146.11115101205897</v>
      </c>
      <c r="AM7" s="606">
        <v>139.27881181964659</v>
      </c>
      <c r="AN7" s="606">
        <v>131.50498764579405</v>
      </c>
      <c r="AO7" s="606">
        <v>124.61276493414194</v>
      </c>
      <c r="AP7" s="606">
        <v>118.22906914502045</v>
      </c>
      <c r="AQ7" s="606">
        <v>112.82951736083794</v>
      </c>
      <c r="AR7" s="606">
        <v>103.70199565912897</v>
      </c>
      <c r="AS7" s="606">
        <v>96.311961103864419</v>
      </c>
      <c r="AT7" s="606">
        <v>89.215440199297717</v>
      </c>
      <c r="AU7" s="606">
        <v>79.946854965081485</v>
      </c>
      <c r="AV7" s="606">
        <v>72.572534781263698</v>
      </c>
      <c r="AW7" s="606">
        <v>65.830012335942541</v>
      </c>
      <c r="AX7" s="606">
        <v>58.999728917455371</v>
      </c>
    </row>
    <row r="8" spans="1:50" ht="15" customHeight="1" x14ac:dyDescent="0.2">
      <c r="N8" s="602" t="s">
        <v>697</v>
      </c>
      <c r="O8" s="601"/>
      <c r="P8" s="601"/>
      <c r="Q8" s="601">
        <v>331.91399999999999</v>
      </c>
      <c r="R8" s="601">
        <v>326.31703118655219</v>
      </c>
      <c r="S8" s="601">
        <v>320.2920367146927</v>
      </c>
      <c r="T8" s="601">
        <v>314.52791681737506</v>
      </c>
      <c r="U8" s="601">
        <v>307.13944534335747</v>
      </c>
      <c r="V8" s="601">
        <v>299.84230098323201</v>
      </c>
      <c r="W8" s="601">
        <v>293.21744336690546</v>
      </c>
      <c r="X8" s="606">
        <v>285.60609714292707</v>
      </c>
      <c r="Y8" s="606">
        <v>278.14073500411911</v>
      </c>
      <c r="Z8" s="606">
        <v>270.56524637183702</v>
      </c>
      <c r="AA8" s="606">
        <v>263.59380412147794</v>
      </c>
      <c r="AB8" s="606">
        <v>257.13546616582897</v>
      </c>
      <c r="AC8" s="606">
        <v>247.53800498143823</v>
      </c>
      <c r="AD8" s="606">
        <v>239.23291110975566</v>
      </c>
      <c r="AE8" s="606">
        <v>230.63493427926392</v>
      </c>
      <c r="AF8" s="606">
        <v>222.29464053489707</v>
      </c>
      <c r="AG8" s="606">
        <v>213.46806948534959</v>
      </c>
      <c r="AH8" s="606">
        <v>205.26917193814532</v>
      </c>
      <c r="AI8" s="606">
        <v>198.01294698191708</v>
      </c>
      <c r="AJ8" s="606">
        <v>190.50807306097869</v>
      </c>
      <c r="AK8" s="606">
        <v>182.66841815583794</v>
      </c>
      <c r="AL8" s="606">
        <v>175.96140422215623</v>
      </c>
      <c r="AM8" s="606">
        <v>168.00120996076544</v>
      </c>
      <c r="AN8" s="606">
        <v>158.72775188407354</v>
      </c>
      <c r="AO8" s="606">
        <v>150.57342443371479</v>
      </c>
      <c r="AP8" s="606">
        <v>142.92998349189739</v>
      </c>
      <c r="AQ8" s="606">
        <v>136.17990447129651</v>
      </c>
      <c r="AR8" s="606">
        <v>125.95735981777113</v>
      </c>
      <c r="AS8" s="606">
        <v>117.7869586432418</v>
      </c>
      <c r="AT8" s="606">
        <v>110.28746411662904</v>
      </c>
      <c r="AU8" s="606">
        <v>100.63517241520276</v>
      </c>
      <c r="AV8" s="606">
        <v>92.550341664453342</v>
      </c>
      <c r="AW8" s="606">
        <v>85.162342135834734</v>
      </c>
      <c r="AX8" s="606">
        <v>77.011629325090297</v>
      </c>
    </row>
    <row r="9" spans="1:50" ht="15" customHeight="1" x14ac:dyDescent="0.2">
      <c r="N9" s="602" t="s">
        <v>698</v>
      </c>
      <c r="O9" s="601"/>
      <c r="P9" s="601"/>
      <c r="Q9" s="606">
        <v>0</v>
      </c>
      <c r="R9" s="606">
        <v>8.7589452194276305</v>
      </c>
      <c r="S9" s="606">
        <v>16.465752850852198</v>
      </c>
      <c r="T9" s="606">
        <v>22.139095967510968</v>
      </c>
      <c r="U9" s="606">
        <v>25.924696631402583</v>
      </c>
      <c r="V9" s="606">
        <v>28.484958029788288</v>
      </c>
      <c r="W9" s="606">
        <v>30.001633998296427</v>
      </c>
      <c r="X9" s="606">
        <v>30.534523519990074</v>
      </c>
      <c r="Y9" s="606">
        <v>30.517108440735711</v>
      </c>
      <c r="Z9" s="606">
        <v>29.966171592948797</v>
      </c>
      <c r="AA9" s="606">
        <v>30.793906494192072</v>
      </c>
      <c r="AB9" s="606">
        <v>31.760692034407612</v>
      </c>
      <c r="AC9" s="606">
        <v>32.468751716919456</v>
      </c>
      <c r="AD9" s="606">
        <v>33.783002504535489</v>
      </c>
      <c r="AE9" s="606">
        <v>34.541968469043439</v>
      </c>
      <c r="AF9" s="606">
        <v>35.026400659736993</v>
      </c>
      <c r="AG9" s="606">
        <v>35.537373188842764</v>
      </c>
      <c r="AH9" s="606">
        <v>34.388317139921185</v>
      </c>
      <c r="AI9" s="606">
        <v>33.208586157234919</v>
      </c>
      <c r="AJ9" s="606">
        <v>32.061920654984391</v>
      </c>
      <c r="AK9" s="606">
        <v>30.891709482868976</v>
      </c>
      <c r="AL9" s="606">
        <v>29.850253210097264</v>
      </c>
      <c r="AM9" s="606">
        <v>28.722398141118845</v>
      </c>
      <c r="AN9" s="606">
        <v>27.222764238279495</v>
      </c>
      <c r="AO9" s="606">
        <v>25.960659499572856</v>
      </c>
      <c r="AP9" s="606">
        <v>24.700914346876942</v>
      </c>
      <c r="AQ9" s="606">
        <v>23.35038711045857</v>
      </c>
      <c r="AR9" s="606">
        <v>22.255364158642166</v>
      </c>
      <c r="AS9" s="606">
        <v>21.474997539377384</v>
      </c>
      <c r="AT9" s="606">
        <v>21.072023917331322</v>
      </c>
      <c r="AU9" s="606">
        <v>20.688317450121275</v>
      </c>
      <c r="AV9" s="606">
        <v>19.977806883189643</v>
      </c>
      <c r="AW9" s="606">
        <v>19.332329799892193</v>
      </c>
      <c r="AX9" s="606">
        <v>18.011900407634926</v>
      </c>
    </row>
    <row r="10" spans="1:50" ht="15" customHeight="1" x14ac:dyDescent="0.2">
      <c r="N10" s="602" t="s">
        <v>699</v>
      </c>
      <c r="O10" s="601"/>
      <c r="P10" s="601"/>
      <c r="Q10" s="607">
        <v>0</v>
      </c>
      <c r="R10" s="607">
        <v>2.684182675840854E-2</v>
      </c>
      <c r="S10" s="607">
        <v>5.1408561448311733E-2</v>
      </c>
      <c r="T10" s="607">
        <v>7.0388333701919478E-2</v>
      </c>
      <c r="U10" s="607">
        <v>8.4406926640180763E-2</v>
      </c>
      <c r="V10" s="607">
        <v>9.4999798015094755E-2</v>
      </c>
      <c r="W10" s="607">
        <v>0.10231872174383272</v>
      </c>
      <c r="X10" s="607">
        <v>0.10691131535861279</v>
      </c>
      <c r="Y10" s="607">
        <v>0.10971822750192908</v>
      </c>
      <c r="Z10" s="607">
        <v>0.11075395674345542</v>
      </c>
      <c r="AA10" s="607">
        <v>0.116823332008216</v>
      </c>
      <c r="AB10" s="607">
        <v>0.12351735257681201</v>
      </c>
      <c r="AC10" s="607">
        <v>0.13116673425300548</v>
      </c>
      <c r="AD10" s="607">
        <v>0.14121385869453584</v>
      </c>
      <c r="AE10" s="607">
        <v>0.14976902166615555</v>
      </c>
      <c r="AF10" s="607">
        <v>0.15756745450747092</v>
      </c>
      <c r="AG10" s="607">
        <v>0.16647629443841347</v>
      </c>
      <c r="AH10" s="607">
        <v>0.16752791866030214</v>
      </c>
      <c r="AI10" s="607">
        <v>0.16770916580655501</v>
      </c>
      <c r="AJ10" s="607">
        <v>0.16829691330047658</v>
      </c>
      <c r="AK10" s="607">
        <v>0.16911357636279886</v>
      </c>
      <c r="AL10" s="607">
        <v>0.16964091268793513</v>
      </c>
      <c r="AM10" s="607">
        <v>0.17096542428370962</v>
      </c>
      <c r="AN10" s="607">
        <v>0.17150601526922388</v>
      </c>
      <c r="AO10" s="607">
        <v>0.17241196178679738</v>
      </c>
      <c r="AP10" s="607">
        <v>0.17281828307408448</v>
      </c>
      <c r="AQ10" s="607">
        <v>0.17146720142824212</v>
      </c>
      <c r="AR10" s="607">
        <v>0.17668966855799553</v>
      </c>
      <c r="AS10" s="607">
        <v>0.18232067273611996</v>
      </c>
      <c r="AT10" s="607">
        <v>0.19106454288447186</v>
      </c>
      <c r="AU10" s="607">
        <v>0.20557740354202375</v>
      </c>
      <c r="AV10" s="607">
        <v>0.21585881287851261</v>
      </c>
      <c r="AW10" s="607">
        <v>0.2270056143953503</v>
      </c>
      <c r="AX10" s="607">
        <v>0.23388546074776617</v>
      </c>
    </row>
    <row r="12" spans="1:50" ht="15" customHeight="1" x14ac:dyDescent="0.2">
      <c r="N12" s="535" t="s">
        <v>571</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S31"/>
  <sheetViews>
    <sheetView showGridLines="0" zoomScale="85" zoomScaleNormal="85" workbookViewId="0"/>
  </sheetViews>
  <sheetFormatPr defaultColWidth="8" defaultRowHeight="15" customHeight="1" x14ac:dyDescent="0.2"/>
  <cols>
    <col min="1" max="1" width="9" style="591" customWidth="1"/>
    <col min="2" max="2" width="15.875" style="591" customWidth="1"/>
    <col min="3" max="12" width="8" style="591"/>
    <col min="13" max="13" width="15.375" style="591" customWidth="1"/>
    <col min="14" max="20" width="5.75" style="591" customWidth="1"/>
    <col min="21" max="23" width="12.375" style="591" customWidth="1"/>
    <col min="24" max="24" width="8.875" style="591" customWidth="1"/>
    <col min="25" max="25" width="9.875" style="591" bestFit="1" customWidth="1"/>
    <col min="26" max="26" width="11.875" style="591" customWidth="1"/>
    <col min="27" max="27" width="9.5" style="591" customWidth="1"/>
    <col min="28" max="28" width="9.375" style="591" customWidth="1"/>
    <col min="29" max="29" width="9.25" style="591" customWidth="1"/>
    <col min="30" max="30" width="9.375" style="591" customWidth="1"/>
    <col min="31" max="34" width="9.875" style="591" bestFit="1" customWidth="1"/>
    <col min="35" max="35" width="10.625" style="591" customWidth="1"/>
    <col min="36" max="44" width="9.875" style="591" bestFit="1" customWidth="1"/>
    <col min="45" max="45" width="11.125" style="591" bestFit="1" customWidth="1"/>
    <col min="46" max="53" width="9.875" style="591" bestFit="1" customWidth="1"/>
    <col min="54" max="16384" width="8" style="591"/>
  </cols>
  <sheetData>
    <row r="1" spans="1:45" ht="25.5" customHeight="1" x14ac:dyDescent="0.25">
      <c r="A1" s="185" t="s">
        <v>700</v>
      </c>
      <c r="AS1" s="592"/>
    </row>
    <row r="6" spans="1:45" ht="15" customHeight="1" x14ac:dyDescent="0.25">
      <c r="A6" s="644" t="str">
        <f>M6 &amp; " - " &amp; M8</f>
        <v>Percentgae of GB housing stock - 2017 Current</v>
      </c>
      <c r="M6" s="591" t="s">
        <v>798</v>
      </c>
    </row>
    <row r="7" spans="1:45" ht="15" customHeight="1" x14ac:dyDescent="0.2">
      <c r="N7" s="645" t="s">
        <v>683</v>
      </c>
      <c r="O7" s="645" t="s">
        <v>684</v>
      </c>
      <c r="P7" s="645" t="s">
        <v>685</v>
      </c>
      <c r="Q7" s="645" t="s">
        <v>686</v>
      </c>
      <c r="R7" s="645" t="s">
        <v>687</v>
      </c>
      <c r="S7" s="645" t="s">
        <v>688</v>
      </c>
      <c r="T7" s="645" t="s">
        <v>689</v>
      </c>
    </row>
    <row r="8" spans="1:45" ht="15" customHeight="1" x14ac:dyDescent="0.2">
      <c r="M8" s="600" t="s">
        <v>690</v>
      </c>
      <c r="N8" s="608">
        <v>8.7277343651422281E-3</v>
      </c>
      <c r="O8" s="608">
        <v>0.10627040004558122</v>
      </c>
      <c r="P8" s="608">
        <v>0.27557926592208926</v>
      </c>
      <c r="Q8" s="608">
        <v>0.37497249016206563</v>
      </c>
      <c r="R8" s="608">
        <v>0.171883616379916</v>
      </c>
      <c r="S8" s="609">
        <v>4.7866263478543739E-2</v>
      </c>
      <c r="T8" s="608">
        <v>1.4700229646661907E-2</v>
      </c>
    </row>
    <row r="9" spans="1:45" ht="15" customHeight="1" x14ac:dyDescent="0.2">
      <c r="M9" s="602" t="s">
        <v>691</v>
      </c>
      <c r="N9" s="608">
        <v>7.2535094506466238E-2</v>
      </c>
      <c r="O9" s="608">
        <v>0.7117521461994768</v>
      </c>
      <c r="P9" s="608">
        <v>0.16295143878265356</v>
      </c>
      <c r="Q9" s="608">
        <v>3.9872886039571127E-2</v>
      </c>
      <c r="R9" s="608">
        <v>1.0973987693894845E-2</v>
      </c>
      <c r="S9" s="609">
        <v>1.6206845731550055E-3</v>
      </c>
      <c r="T9" s="608">
        <v>2.9376220478243248E-4</v>
      </c>
    </row>
    <row r="31" spans="1:1" ht="15" customHeight="1" x14ac:dyDescent="0.25">
      <c r="A31" s="644" t="str">
        <f>M6 &amp; " - " &amp; M9</f>
        <v>Percentgae of GB housing stock - 2017 New Builds</v>
      </c>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A63"/>
  <sheetViews>
    <sheetView zoomScale="85" zoomScaleNormal="85" workbookViewId="0"/>
  </sheetViews>
  <sheetFormatPr defaultColWidth="10.625" defaultRowHeight="15" customHeight="1" x14ac:dyDescent="0.2"/>
  <cols>
    <col min="1" max="1" width="9" style="50" customWidth="1"/>
    <col min="2" max="20" width="10.625" style="50"/>
    <col min="21" max="21" width="28" style="79" bestFit="1" customWidth="1"/>
    <col min="22" max="27" width="10.625" style="79"/>
    <col min="28" max="16384" width="10.625" style="50"/>
  </cols>
  <sheetData>
    <row r="1" spans="1:27" s="368" customFormat="1" ht="25.5" customHeight="1" x14ac:dyDescent="0.25">
      <c r="A1" s="185" t="s">
        <v>663</v>
      </c>
      <c r="C1" s="369"/>
      <c r="D1" s="369"/>
      <c r="E1" s="369"/>
      <c r="F1" s="369"/>
      <c r="G1" s="369"/>
      <c r="H1" s="369"/>
      <c r="I1" s="369"/>
    </row>
    <row r="2" spans="1:27" s="52" customFormat="1" ht="15" customHeight="1" x14ac:dyDescent="0.25">
      <c r="G2" s="280"/>
      <c r="AA2" s="80"/>
    </row>
    <row r="3" spans="1:27" ht="15" customHeight="1" x14ac:dyDescent="0.25">
      <c r="G3" s="280"/>
      <c r="U3" s="52"/>
      <c r="V3" s="52"/>
      <c r="W3" s="52"/>
      <c r="X3" s="52"/>
      <c r="Y3" s="52"/>
      <c r="Z3" s="52"/>
    </row>
    <row r="4" spans="1:27" ht="15" customHeight="1" x14ac:dyDescent="0.25">
      <c r="G4" s="280"/>
      <c r="U4" s="52"/>
      <c r="V4" s="52"/>
      <c r="W4" s="52"/>
      <c r="X4" s="52"/>
      <c r="Y4" s="52"/>
      <c r="Z4" s="52"/>
    </row>
    <row r="5" spans="1:27" ht="15" customHeight="1" x14ac:dyDescent="0.25">
      <c r="G5" s="280"/>
      <c r="U5" s="52"/>
      <c r="V5" s="52"/>
      <c r="W5" s="52"/>
      <c r="X5" s="52"/>
      <c r="Y5" s="52"/>
      <c r="Z5" s="52"/>
    </row>
    <row r="6" spans="1:27" ht="15" customHeight="1" x14ac:dyDescent="0.25">
      <c r="A6" s="287" t="s">
        <v>216</v>
      </c>
      <c r="G6" s="280"/>
      <c r="J6" s="287" t="s">
        <v>217</v>
      </c>
      <c r="M6" s="280"/>
      <c r="O6" s="79"/>
      <c r="P6" s="79"/>
      <c r="Q6" s="79"/>
      <c r="R6" s="79"/>
      <c r="S6" s="79"/>
      <c r="T6" s="79"/>
      <c r="U6" s="79" t="s">
        <v>455</v>
      </c>
    </row>
    <row r="7" spans="1:27" ht="15" customHeight="1" x14ac:dyDescent="0.2">
      <c r="G7" s="280"/>
      <c r="M7" s="280"/>
      <c r="O7" s="79"/>
      <c r="P7" s="79"/>
      <c r="Q7" s="79"/>
      <c r="R7" s="79"/>
      <c r="S7" s="79"/>
      <c r="T7" s="79"/>
      <c r="U7" s="82" t="s">
        <v>217</v>
      </c>
      <c r="V7" s="82"/>
      <c r="W7" s="82"/>
      <c r="X7" s="82"/>
      <c r="Y7" s="82"/>
      <c r="Z7" s="82"/>
    </row>
    <row r="8" spans="1:27" ht="15" customHeight="1" x14ac:dyDescent="0.2">
      <c r="G8" s="280"/>
      <c r="M8" s="280"/>
      <c r="O8" s="79"/>
      <c r="P8" s="79"/>
      <c r="Q8" s="79"/>
      <c r="R8" s="79"/>
      <c r="S8" s="79"/>
      <c r="T8" s="79"/>
      <c r="U8" s="82" t="s">
        <v>34</v>
      </c>
      <c r="V8" s="82">
        <v>2017</v>
      </c>
      <c r="W8" s="82">
        <v>2025</v>
      </c>
      <c r="X8" s="82">
        <v>2030</v>
      </c>
      <c r="Y8" s="82">
        <v>2040</v>
      </c>
      <c r="Z8" s="82">
        <v>2050</v>
      </c>
    </row>
    <row r="9" spans="1:27" ht="15" customHeight="1" x14ac:dyDescent="0.2">
      <c r="G9" s="280"/>
      <c r="M9" s="280"/>
      <c r="O9" s="79"/>
      <c r="P9" s="79"/>
      <c r="Q9" s="79"/>
      <c r="R9" s="79"/>
      <c r="S9" s="79"/>
      <c r="T9" s="79"/>
      <c r="U9" s="82" t="s">
        <v>240</v>
      </c>
      <c r="V9" s="83">
        <v>29339</v>
      </c>
      <c r="W9" s="83">
        <v>1127546.4210365503</v>
      </c>
      <c r="X9" s="83">
        <v>3071908.9606056632</v>
      </c>
      <c r="Y9" s="83">
        <v>8475503.4275175445</v>
      </c>
      <c r="Z9" s="83">
        <v>14638364.708685668</v>
      </c>
    </row>
    <row r="10" spans="1:27" ht="15" customHeight="1" x14ac:dyDescent="0.2">
      <c r="G10" s="280"/>
      <c r="M10" s="280"/>
      <c r="O10" s="79"/>
      <c r="P10" s="79"/>
      <c r="Q10" s="79"/>
      <c r="R10" s="79"/>
      <c r="S10" s="79"/>
      <c r="T10" s="79"/>
      <c r="U10" s="82" t="s">
        <v>241</v>
      </c>
      <c r="V10" s="83">
        <v>2077074.1409487023</v>
      </c>
      <c r="W10" s="83">
        <v>2274371.5725186183</v>
      </c>
      <c r="X10" s="83">
        <v>2310363.0694784555</v>
      </c>
      <c r="Y10" s="83">
        <v>2189687.0220507751</v>
      </c>
      <c r="Z10" s="83">
        <v>1940209.8925850363</v>
      </c>
    </row>
    <row r="11" spans="1:27" ht="15" customHeight="1" x14ac:dyDescent="0.2">
      <c r="G11" s="280"/>
      <c r="M11" s="280"/>
      <c r="O11" s="79"/>
      <c r="P11" s="79"/>
      <c r="Q11" s="79"/>
      <c r="R11" s="79"/>
      <c r="S11" s="79"/>
      <c r="T11" s="79"/>
      <c r="U11" s="82" t="s">
        <v>242</v>
      </c>
      <c r="V11" s="83">
        <v>21933029.327937491</v>
      </c>
      <c r="W11" s="83">
        <v>21591814.28271652</v>
      </c>
      <c r="X11" s="83">
        <v>20115107.122142445</v>
      </c>
      <c r="Y11" s="83">
        <v>14159606.178859726</v>
      </c>
      <c r="Z11" s="83">
        <v>6452071.9209169485</v>
      </c>
    </row>
    <row r="12" spans="1:27" ht="15" customHeight="1" x14ac:dyDescent="0.2">
      <c r="G12" s="280"/>
      <c r="M12" s="280"/>
      <c r="O12" s="79"/>
      <c r="P12" s="79"/>
      <c r="Q12" s="79"/>
      <c r="R12" s="79"/>
      <c r="S12" s="79"/>
      <c r="T12" s="79"/>
      <c r="U12" s="82" t="s">
        <v>243</v>
      </c>
      <c r="V12" s="83">
        <v>0</v>
      </c>
      <c r="W12" s="83">
        <v>9414.7423856248552</v>
      </c>
      <c r="X12" s="83">
        <v>50695.679594622758</v>
      </c>
      <c r="Y12" s="83">
        <v>226254.83607712347</v>
      </c>
      <c r="Z12" s="83">
        <v>447970.5376981055</v>
      </c>
    </row>
    <row r="13" spans="1:27" ht="15" customHeight="1" x14ac:dyDescent="0.2">
      <c r="G13" s="280"/>
      <c r="M13" s="280"/>
      <c r="O13" s="79"/>
      <c r="P13" s="79"/>
      <c r="Q13" s="79"/>
      <c r="R13" s="79"/>
      <c r="S13" s="79"/>
      <c r="T13" s="79"/>
      <c r="U13" s="82" t="s">
        <v>244</v>
      </c>
      <c r="V13" s="83">
        <v>8658</v>
      </c>
      <c r="W13" s="83">
        <v>75848.456093647037</v>
      </c>
      <c r="X13" s="83">
        <v>195782.59648269034</v>
      </c>
      <c r="Y13" s="83">
        <v>398362.66130949173</v>
      </c>
      <c r="Z13" s="83">
        <v>543916.41172497883</v>
      </c>
    </row>
    <row r="14" spans="1:27" ht="15" customHeight="1" x14ac:dyDescent="0.2">
      <c r="G14" s="280"/>
      <c r="M14" s="280"/>
      <c r="O14" s="79"/>
      <c r="P14" s="79"/>
      <c r="Q14" s="79"/>
      <c r="R14" s="79"/>
      <c r="S14" s="79"/>
      <c r="T14" s="79"/>
      <c r="U14" s="82" t="s">
        <v>124</v>
      </c>
      <c r="V14" s="83">
        <v>0</v>
      </c>
      <c r="W14" s="83">
        <v>111559.93861578642</v>
      </c>
      <c r="X14" s="83">
        <v>453514.12291675422</v>
      </c>
      <c r="Y14" s="83">
        <v>1823966.8823113684</v>
      </c>
      <c r="Z14" s="83">
        <v>3503427.8668806222</v>
      </c>
    </row>
    <row r="15" spans="1:27" ht="15" customHeight="1" x14ac:dyDescent="0.2">
      <c r="G15" s="280"/>
      <c r="M15" s="280"/>
      <c r="O15" s="79"/>
      <c r="P15" s="79"/>
      <c r="Q15" s="79"/>
      <c r="R15" s="79"/>
      <c r="S15" s="79"/>
      <c r="T15" s="79"/>
      <c r="U15" s="82" t="s">
        <v>245</v>
      </c>
      <c r="V15" s="83">
        <v>1002.6929514615929</v>
      </c>
      <c r="W15" s="83">
        <v>13619.708678296422</v>
      </c>
      <c r="X15" s="83">
        <v>33138.38354153886</v>
      </c>
      <c r="Y15" s="83">
        <v>221667.37890767469</v>
      </c>
      <c r="Z15" s="83">
        <v>507301.84644974931</v>
      </c>
    </row>
    <row r="16" spans="1:27" ht="15" customHeight="1" x14ac:dyDescent="0.2">
      <c r="G16" s="280"/>
      <c r="M16" s="280"/>
      <c r="O16" s="79"/>
      <c r="P16" s="79"/>
      <c r="Q16" s="79"/>
      <c r="R16" s="79"/>
      <c r="S16" s="79"/>
      <c r="T16" s="79"/>
      <c r="U16" s="82" t="s">
        <v>246</v>
      </c>
      <c r="V16" s="83">
        <v>3328872.8137042378</v>
      </c>
      <c r="W16" s="83">
        <v>3143845.1505871555</v>
      </c>
      <c r="X16" s="83">
        <v>2366178.2026705928</v>
      </c>
      <c r="Y16" s="83">
        <v>564314.18311655032</v>
      </c>
      <c r="Z16" s="83">
        <v>40110.88868918184</v>
      </c>
    </row>
    <row r="17" spans="1:26" ht="15" customHeight="1" x14ac:dyDescent="0.2">
      <c r="G17" s="280"/>
      <c r="M17" s="280"/>
      <c r="O17" s="79"/>
      <c r="P17" s="79"/>
      <c r="Q17" s="79"/>
      <c r="R17" s="79"/>
      <c r="S17" s="79"/>
      <c r="T17" s="79"/>
      <c r="U17" s="82" t="s">
        <v>247</v>
      </c>
      <c r="V17" s="83">
        <v>0</v>
      </c>
      <c r="W17" s="83">
        <v>0</v>
      </c>
      <c r="X17" s="83">
        <v>0</v>
      </c>
      <c r="Y17" s="83">
        <v>0</v>
      </c>
      <c r="Z17" s="83">
        <v>0</v>
      </c>
    </row>
    <row r="18" spans="1:26" ht="15" customHeight="1" x14ac:dyDescent="0.2">
      <c r="U18" s="82" t="s">
        <v>248</v>
      </c>
      <c r="V18" s="83">
        <v>450000</v>
      </c>
      <c r="W18" s="83">
        <v>766705.81706081994</v>
      </c>
      <c r="X18" s="83">
        <v>983991.11686606565</v>
      </c>
      <c r="Y18" s="83">
        <v>1439627.2675299027</v>
      </c>
      <c r="Z18" s="83">
        <v>1846568.4777103546</v>
      </c>
    </row>
    <row r="19" spans="1:26" ht="15" customHeight="1" x14ac:dyDescent="0.25">
      <c r="G19" s="52"/>
      <c r="M19" s="52"/>
      <c r="U19" s="82" t="s">
        <v>249</v>
      </c>
      <c r="V19" s="83">
        <v>0</v>
      </c>
      <c r="W19" s="83">
        <v>20813.460927707401</v>
      </c>
      <c r="X19" s="83">
        <v>172259.29632189672</v>
      </c>
      <c r="Y19" s="83">
        <v>1179852.4683206552</v>
      </c>
      <c r="Z19" s="83">
        <v>1493174.9698953493</v>
      </c>
    </row>
    <row r="20" spans="1:26" ht="15" customHeight="1" x14ac:dyDescent="0.2">
      <c r="G20" s="280"/>
      <c r="M20" s="280"/>
      <c r="U20" s="80"/>
      <c r="V20" s="81"/>
      <c r="W20" s="81"/>
      <c r="X20" s="81"/>
      <c r="Y20" s="81"/>
      <c r="Z20" s="81"/>
    </row>
    <row r="21" spans="1:26" ht="15" customHeight="1" x14ac:dyDescent="0.2">
      <c r="G21" s="280"/>
      <c r="M21" s="280"/>
      <c r="U21" s="82" t="s">
        <v>71</v>
      </c>
      <c r="V21" s="82"/>
      <c r="W21" s="82"/>
      <c r="X21" s="82"/>
      <c r="Y21" s="82"/>
      <c r="Z21" s="82"/>
    </row>
    <row r="22" spans="1:26" ht="15" customHeight="1" x14ac:dyDescent="0.2">
      <c r="G22" s="280"/>
      <c r="M22" s="280"/>
      <c r="U22" s="82" t="s">
        <v>34</v>
      </c>
      <c r="V22" s="82">
        <v>2017</v>
      </c>
      <c r="W22" s="82">
        <v>2025</v>
      </c>
      <c r="X22" s="82">
        <v>2030</v>
      </c>
      <c r="Y22" s="82">
        <v>2040</v>
      </c>
      <c r="Z22" s="82">
        <v>2050</v>
      </c>
    </row>
    <row r="23" spans="1:26" ht="15" customHeight="1" x14ac:dyDescent="0.2">
      <c r="G23" s="280"/>
      <c r="M23" s="280"/>
      <c r="U23" s="82" t="s">
        <v>240</v>
      </c>
      <c r="V23" s="83">
        <v>29339</v>
      </c>
      <c r="W23" s="83">
        <v>873656.53330260399</v>
      </c>
      <c r="X23" s="83">
        <v>2115329.9125544429</v>
      </c>
      <c r="Y23" s="83">
        <v>4419062.1474358039</v>
      </c>
      <c r="Z23" s="83">
        <v>6245283.637494822</v>
      </c>
    </row>
    <row r="24" spans="1:26" ht="15" customHeight="1" x14ac:dyDescent="0.2">
      <c r="G24" s="280"/>
      <c r="M24" s="280"/>
      <c r="U24" s="82" t="s">
        <v>241</v>
      </c>
      <c r="V24" s="83">
        <v>2077074.1409487023</v>
      </c>
      <c r="W24" s="83">
        <v>2268443.2139413254</v>
      </c>
      <c r="X24" s="83">
        <v>2313711.2855629683</v>
      </c>
      <c r="Y24" s="83">
        <v>1883685.5446575803</v>
      </c>
      <c r="Z24" s="83">
        <v>1239171.127056981</v>
      </c>
    </row>
    <row r="25" spans="1:26" ht="15" customHeight="1" x14ac:dyDescent="0.2">
      <c r="G25" s="280"/>
      <c r="M25" s="280"/>
      <c r="U25" s="82" t="s">
        <v>242</v>
      </c>
      <c r="V25" s="83">
        <v>21933029.327937491</v>
      </c>
      <c r="W25" s="83">
        <v>21518011.598698847</v>
      </c>
      <c r="X25" s="83">
        <v>20550148.521926459</v>
      </c>
      <c r="Y25" s="83">
        <v>14246345.983231965</v>
      </c>
      <c r="Z25" s="83">
        <v>6636212.0811153408</v>
      </c>
    </row>
    <row r="26" spans="1:26" ht="15" customHeight="1" x14ac:dyDescent="0.2">
      <c r="G26" s="280"/>
      <c r="M26" s="280"/>
      <c r="U26" s="82" t="s">
        <v>243</v>
      </c>
      <c r="V26" s="83">
        <v>0</v>
      </c>
      <c r="W26" s="83">
        <v>15954.887852180422</v>
      </c>
      <c r="X26" s="83">
        <v>89641.850897618206</v>
      </c>
      <c r="Y26" s="83">
        <v>241916.18065259064</v>
      </c>
      <c r="Z26" s="83">
        <v>313404.1344755867</v>
      </c>
    </row>
    <row r="27" spans="1:26" ht="15" customHeight="1" x14ac:dyDescent="0.2">
      <c r="G27" s="280"/>
      <c r="M27" s="280"/>
      <c r="U27" s="82" t="s">
        <v>244</v>
      </c>
      <c r="V27" s="83">
        <v>8658</v>
      </c>
      <c r="W27" s="83">
        <v>86853.258465751569</v>
      </c>
      <c r="X27" s="83">
        <v>164897.71327571973</v>
      </c>
      <c r="Y27" s="83">
        <v>262458.46853132494</v>
      </c>
      <c r="Z27" s="83">
        <v>279237.10844836105</v>
      </c>
    </row>
    <row r="28" spans="1:26" ht="15" customHeight="1" x14ac:dyDescent="0.2">
      <c r="G28" s="280"/>
      <c r="M28" s="280"/>
      <c r="U28" s="82" t="s">
        <v>124</v>
      </c>
      <c r="V28" s="83">
        <v>0</v>
      </c>
      <c r="W28" s="83">
        <v>91521.940926879804</v>
      </c>
      <c r="X28" s="83">
        <v>348062.34191245306</v>
      </c>
      <c r="Y28" s="83">
        <v>1326629.8415660926</v>
      </c>
      <c r="Z28" s="83">
        <v>2125439.6786273276</v>
      </c>
    </row>
    <row r="29" spans="1:26" ht="15" customHeight="1" x14ac:dyDescent="0.2">
      <c r="G29" s="280"/>
      <c r="M29" s="280"/>
      <c r="U29" s="82" t="s">
        <v>245</v>
      </c>
      <c r="V29" s="83">
        <v>1002.6929514615929</v>
      </c>
      <c r="W29" s="83">
        <v>19081.348175781026</v>
      </c>
      <c r="X29" s="83">
        <v>40022.493005612312</v>
      </c>
      <c r="Y29" s="83">
        <v>165894.12301397161</v>
      </c>
      <c r="Z29" s="83">
        <v>351792.93450574728</v>
      </c>
    </row>
    <row r="30" spans="1:26" ht="15" customHeight="1" x14ac:dyDescent="0.2">
      <c r="G30" s="280"/>
      <c r="M30" s="280"/>
      <c r="U30" s="82" t="s">
        <v>246</v>
      </c>
      <c r="V30" s="83">
        <v>3338703.1510448921</v>
      </c>
      <c r="W30" s="83">
        <v>3168198.4046718618</v>
      </c>
      <c r="X30" s="83">
        <v>2467012.549592365</v>
      </c>
      <c r="Y30" s="83">
        <v>909669.24769134657</v>
      </c>
      <c r="Z30" s="83">
        <v>223761.47005252732</v>
      </c>
    </row>
    <row r="31" spans="1:26" ht="15" customHeight="1" x14ac:dyDescent="0.25">
      <c r="A31" s="287" t="s">
        <v>454</v>
      </c>
      <c r="G31" s="280"/>
      <c r="J31" s="287" t="s">
        <v>71</v>
      </c>
      <c r="M31" s="280"/>
      <c r="U31" s="82" t="s">
        <v>247</v>
      </c>
      <c r="V31" s="83">
        <v>0</v>
      </c>
      <c r="W31" s="83">
        <v>0</v>
      </c>
      <c r="X31" s="83">
        <v>60000</v>
      </c>
      <c r="Y31" s="83">
        <v>4204000</v>
      </c>
      <c r="Z31" s="83">
        <v>10009090.90909091</v>
      </c>
    </row>
    <row r="32" spans="1:26" ht="15" customHeight="1" x14ac:dyDescent="0.2">
      <c r="G32" s="280"/>
      <c r="M32" s="280"/>
      <c r="U32" s="82" t="s">
        <v>248</v>
      </c>
      <c r="V32" s="83">
        <v>450000</v>
      </c>
      <c r="W32" s="83">
        <v>1083411.6341216401</v>
      </c>
      <c r="X32" s="83">
        <v>1517982.233732132</v>
      </c>
      <c r="Y32" s="83">
        <v>2429254.535059806</v>
      </c>
      <c r="Z32" s="83">
        <v>3243136.9554207097</v>
      </c>
    </row>
    <row r="33" spans="7:26" ht="15" customHeight="1" x14ac:dyDescent="0.2">
      <c r="G33" s="280"/>
      <c r="M33" s="280"/>
      <c r="U33" s="82" t="s">
        <v>249</v>
      </c>
      <c r="V33" s="83">
        <v>0</v>
      </c>
      <c r="W33" s="83">
        <v>10406.730463853701</v>
      </c>
      <c r="X33" s="83">
        <v>86129.64816094836</v>
      </c>
      <c r="Y33" s="83">
        <v>589926.23416032759</v>
      </c>
      <c r="Z33" s="83">
        <v>746587.48494767467</v>
      </c>
    </row>
    <row r="34" spans="7:26" ht="15" customHeight="1" x14ac:dyDescent="0.2">
      <c r="G34" s="280"/>
      <c r="M34" s="280"/>
    </row>
    <row r="35" spans="7:26" ht="15" customHeight="1" x14ac:dyDescent="0.2">
      <c r="G35" s="280"/>
      <c r="M35" s="280"/>
      <c r="U35" s="82" t="s">
        <v>215</v>
      </c>
      <c r="V35" s="82"/>
      <c r="W35" s="82"/>
      <c r="X35" s="82"/>
      <c r="Y35" s="82"/>
      <c r="Z35" s="82"/>
    </row>
    <row r="36" spans="7:26" ht="15" customHeight="1" x14ac:dyDescent="0.2">
      <c r="G36" s="280"/>
      <c r="M36" s="280"/>
      <c r="U36" s="82" t="s">
        <v>34</v>
      </c>
      <c r="V36" s="82">
        <v>2017</v>
      </c>
      <c r="W36" s="82">
        <v>2025</v>
      </c>
      <c r="X36" s="82">
        <v>2030</v>
      </c>
      <c r="Y36" s="82">
        <v>2040</v>
      </c>
      <c r="Z36" s="82">
        <v>2050</v>
      </c>
    </row>
    <row r="37" spans="7:26" ht="15" customHeight="1" x14ac:dyDescent="0.2">
      <c r="G37" s="280"/>
      <c r="M37" s="280"/>
      <c r="U37" s="82" t="s">
        <v>240</v>
      </c>
      <c r="V37" s="83">
        <v>29339</v>
      </c>
      <c r="W37" s="83">
        <v>110847.16702182083</v>
      </c>
      <c r="X37" s="83">
        <v>253581.2392552128</v>
      </c>
      <c r="Y37" s="83">
        <v>1138688.2097073069</v>
      </c>
      <c r="Z37" s="83">
        <v>1802043.6291302135</v>
      </c>
    </row>
    <row r="38" spans="7:26" ht="15" customHeight="1" x14ac:dyDescent="0.2">
      <c r="G38" s="280"/>
      <c r="M38" s="280"/>
      <c r="U38" s="82" t="s">
        <v>241</v>
      </c>
      <c r="V38" s="83">
        <v>2077074.1409487023</v>
      </c>
      <c r="W38" s="83">
        <v>2344299.5783065851</v>
      </c>
      <c r="X38" s="83">
        <v>2461321.5397898513</v>
      </c>
      <c r="Y38" s="83">
        <v>2596238.5781698623</v>
      </c>
      <c r="Z38" s="83">
        <v>2683107.5234886226</v>
      </c>
    </row>
    <row r="39" spans="7:26" ht="15" customHeight="1" x14ac:dyDescent="0.2">
      <c r="G39" s="280"/>
      <c r="M39" s="280"/>
      <c r="U39" s="82" t="s">
        <v>242</v>
      </c>
      <c r="V39" s="83">
        <v>21933029.327937491</v>
      </c>
      <c r="W39" s="83">
        <v>22675733.518377062</v>
      </c>
      <c r="X39" s="83">
        <v>22934318.927419417</v>
      </c>
      <c r="Y39" s="83">
        <v>22461141.901977748</v>
      </c>
      <c r="Z39" s="83">
        <v>21766925.273904607</v>
      </c>
    </row>
    <row r="40" spans="7:26" ht="15" customHeight="1" x14ac:dyDescent="0.2">
      <c r="G40" s="280"/>
      <c r="M40" s="280"/>
      <c r="U40" s="82" t="s">
        <v>243</v>
      </c>
      <c r="V40" s="83">
        <v>0</v>
      </c>
      <c r="W40" s="83">
        <v>2386.1223034980048</v>
      </c>
      <c r="X40" s="83">
        <v>15856.629352481097</v>
      </c>
      <c r="Y40" s="83">
        <v>75984.620293654807</v>
      </c>
      <c r="Z40" s="83">
        <v>136572.07927416373</v>
      </c>
    </row>
    <row r="41" spans="7:26" ht="15" customHeight="1" x14ac:dyDescent="0.2">
      <c r="G41" s="280"/>
      <c r="M41" s="280"/>
      <c r="U41" s="82" t="s">
        <v>244</v>
      </c>
      <c r="V41" s="83">
        <v>8658</v>
      </c>
      <c r="W41" s="83">
        <v>45435.59224378287</v>
      </c>
      <c r="X41" s="83">
        <v>137672.0045408326</v>
      </c>
      <c r="Y41" s="83">
        <v>299450.24046089593</v>
      </c>
      <c r="Z41" s="83">
        <v>369674.15790635208</v>
      </c>
    </row>
    <row r="42" spans="7:26" ht="15" customHeight="1" x14ac:dyDescent="0.2">
      <c r="G42" s="280"/>
      <c r="M42" s="280"/>
      <c r="U42" s="82" t="s">
        <v>124</v>
      </c>
      <c r="V42" s="83">
        <v>0</v>
      </c>
      <c r="W42" s="83">
        <v>28102.343972388669</v>
      </c>
      <c r="X42" s="83">
        <v>75330.573632307089</v>
      </c>
      <c r="Y42" s="83">
        <v>520082.24964593764</v>
      </c>
      <c r="Z42" s="83">
        <v>1099582.4717392789</v>
      </c>
    </row>
    <row r="43" spans="7:26" ht="15" customHeight="1" x14ac:dyDescent="0.2">
      <c r="U43" s="82" t="s">
        <v>245</v>
      </c>
      <c r="V43" s="83">
        <v>1002.6929514615929</v>
      </c>
      <c r="W43" s="83">
        <v>8951.947695742103</v>
      </c>
      <c r="X43" s="83">
        <v>18864.754410685644</v>
      </c>
      <c r="Y43" s="83">
        <v>89716.969640406707</v>
      </c>
      <c r="Z43" s="83">
        <v>156196.69971928286</v>
      </c>
    </row>
    <row r="44" spans="7:26" ht="15" customHeight="1" x14ac:dyDescent="0.25">
      <c r="G44" s="52"/>
      <c r="M44" s="52"/>
      <c r="U44" s="82" t="s">
        <v>246</v>
      </c>
      <c r="V44" s="83">
        <v>3328872.8137042378</v>
      </c>
      <c r="W44" s="83">
        <v>3311430.3721694415</v>
      </c>
      <c r="X44" s="83">
        <v>3138997.3237869064</v>
      </c>
      <c r="Y44" s="83">
        <v>2552725.9023400466</v>
      </c>
      <c r="Z44" s="83">
        <v>2250731.4472182938</v>
      </c>
    </row>
    <row r="45" spans="7:26" ht="15" customHeight="1" x14ac:dyDescent="0.2">
      <c r="G45" s="280"/>
      <c r="M45" s="280"/>
      <c r="U45" s="82" t="s">
        <v>247</v>
      </c>
      <c r="V45" s="83">
        <v>0</v>
      </c>
      <c r="W45" s="83">
        <v>0</v>
      </c>
      <c r="X45" s="83">
        <v>0</v>
      </c>
      <c r="Y45" s="83">
        <v>0</v>
      </c>
      <c r="Z45" s="83">
        <v>0</v>
      </c>
    </row>
    <row r="46" spans="7:26" ht="15" customHeight="1" x14ac:dyDescent="0.2">
      <c r="G46" s="280"/>
      <c r="M46" s="280"/>
      <c r="U46" s="82" t="s">
        <v>248</v>
      </c>
      <c r="V46" s="83">
        <v>450000</v>
      </c>
      <c r="W46" s="83">
        <v>608352.90853040991</v>
      </c>
      <c r="X46" s="83">
        <v>716995.55843303283</v>
      </c>
      <c r="Y46" s="83">
        <v>944813.63376495137</v>
      </c>
      <c r="Z46" s="83">
        <v>1148284.2388551773</v>
      </c>
    </row>
    <row r="47" spans="7:26" ht="15" customHeight="1" x14ac:dyDescent="0.2">
      <c r="G47" s="280"/>
      <c r="M47" s="280"/>
      <c r="U47" s="82" t="s">
        <v>249</v>
      </c>
      <c r="V47" s="83">
        <v>0</v>
      </c>
      <c r="W47" s="83">
        <v>0</v>
      </c>
      <c r="X47" s="83">
        <v>0</v>
      </c>
      <c r="Y47" s="83">
        <v>0</v>
      </c>
      <c r="Z47" s="83">
        <v>0</v>
      </c>
    </row>
    <row r="48" spans="7:26" ht="15" customHeight="1" x14ac:dyDescent="0.2">
      <c r="G48" s="280"/>
      <c r="M48" s="280"/>
    </row>
    <row r="49" spans="2:26" ht="15" customHeight="1" x14ac:dyDescent="0.2">
      <c r="G49" s="280"/>
      <c r="M49" s="280"/>
      <c r="U49" s="82" t="s">
        <v>216</v>
      </c>
      <c r="V49" s="82"/>
      <c r="W49" s="82"/>
      <c r="X49" s="82"/>
      <c r="Y49" s="82"/>
      <c r="Z49" s="82"/>
    </row>
    <row r="50" spans="2:26" ht="15" customHeight="1" x14ac:dyDescent="0.2">
      <c r="G50" s="280"/>
      <c r="M50" s="280"/>
      <c r="U50" s="82" t="s">
        <v>34</v>
      </c>
      <c r="V50" s="82">
        <v>2017</v>
      </c>
      <c r="W50" s="82">
        <v>2025</v>
      </c>
      <c r="X50" s="82">
        <v>2030</v>
      </c>
      <c r="Y50" s="82">
        <v>2040</v>
      </c>
      <c r="Z50" s="82">
        <v>2050</v>
      </c>
    </row>
    <row r="51" spans="2:26" ht="15" customHeight="1" x14ac:dyDescent="0.2">
      <c r="G51" s="280"/>
      <c r="M51" s="280"/>
      <c r="U51" s="82" t="s">
        <v>240</v>
      </c>
      <c r="V51" s="83">
        <v>29339</v>
      </c>
      <c r="W51" s="83">
        <v>228847.991331236</v>
      </c>
      <c r="X51" s="83">
        <v>960215.76958675077</v>
      </c>
      <c r="Y51" s="83">
        <v>2156034.6393032861</v>
      </c>
      <c r="Z51" s="83">
        <v>3295450.7574103251</v>
      </c>
    </row>
    <row r="52" spans="2:26" ht="15" customHeight="1" x14ac:dyDescent="0.2">
      <c r="G52" s="280"/>
      <c r="M52" s="280"/>
      <c r="U52" s="82" t="s">
        <v>241</v>
      </c>
      <c r="V52" s="83">
        <v>2077074.1409487023</v>
      </c>
      <c r="W52" s="83">
        <v>2345686.4145054067</v>
      </c>
      <c r="X52" s="83">
        <v>2448601.8475787831</v>
      </c>
      <c r="Y52" s="83">
        <v>2570426.9173841979</v>
      </c>
      <c r="Z52" s="83">
        <v>2632188.4433181402</v>
      </c>
    </row>
    <row r="53" spans="2:26" ht="15" customHeight="1" x14ac:dyDescent="0.2">
      <c r="G53" s="280"/>
      <c r="M53" s="280"/>
      <c r="U53" s="82" t="s">
        <v>242</v>
      </c>
      <c r="V53" s="83">
        <v>21933029.327937491</v>
      </c>
      <c r="W53" s="83">
        <v>22649573.26852221</v>
      </c>
      <c r="X53" s="83">
        <v>22642856.075805899</v>
      </c>
      <c r="Y53" s="83">
        <v>21616490.419192206</v>
      </c>
      <c r="Z53" s="83">
        <v>19831985.723875575</v>
      </c>
    </row>
    <row r="54" spans="2:26" ht="15" customHeight="1" x14ac:dyDescent="0.2">
      <c r="G54" s="280"/>
      <c r="M54" s="280"/>
      <c r="U54" s="82" t="s">
        <v>243</v>
      </c>
      <c r="V54" s="83">
        <v>0</v>
      </c>
      <c r="W54" s="83">
        <v>2879.988584812676</v>
      </c>
      <c r="X54" s="83">
        <v>23743.912130446541</v>
      </c>
      <c r="Y54" s="83">
        <v>86969.739973201227</v>
      </c>
      <c r="Z54" s="83">
        <v>148981.18743574948</v>
      </c>
    </row>
    <row r="55" spans="2:26" ht="15" customHeight="1" x14ac:dyDescent="0.2">
      <c r="G55" s="280"/>
      <c r="M55" s="280"/>
      <c r="U55" s="82" t="s">
        <v>244</v>
      </c>
      <c r="V55" s="83">
        <v>8658</v>
      </c>
      <c r="W55" s="83">
        <v>51241.360118939701</v>
      </c>
      <c r="X55" s="83">
        <v>180003.25980165118</v>
      </c>
      <c r="Y55" s="83">
        <v>329512.9316505508</v>
      </c>
      <c r="Z55" s="83">
        <v>362983.01508267527</v>
      </c>
    </row>
    <row r="56" spans="2:26" ht="15" customHeight="1" x14ac:dyDescent="0.2">
      <c r="G56" s="280"/>
      <c r="M56" s="280"/>
      <c r="U56" s="82" t="s">
        <v>124</v>
      </c>
      <c r="V56" s="83">
        <v>0</v>
      </c>
      <c r="W56" s="83">
        <v>35473.234033817629</v>
      </c>
      <c r="X56" s="83">
        <v>159979.69172704566</v>
      </c>
      <c r="Y56" s="83">
        <v>1019834.4692017534</v>
      </c>
      <c r="Z56" s="83">
        <v>2341884.2136903792</v>
      </c>
    </row>
    <row r="57" spans="2:26" ht="15" customHeight="1" x14ac:dyDescent="0.2">
      <c r="G57" s="280"/>
      <c r="M57" s="280"/>
      <c r="U57" s="82" t="s">
        <v>245</v>
      </c>
      <c r="V57" s="83">
        <v>1002.6929514615929</v>
      </c>
      <c r="W57" s="83">
        <v>9911.7933780976418</v>
      </c>
      <c r="X57" s="83">
        <v>24025.119232167861</v>
      </c>
      <c r="Y57" s="83">
        <v>106448.98845135872</v>
      </c>
      <c r="Z57" s="83">
        <v>192636.40162248601</v>
      </c>
    </row>
    <row r="58" spans="2:26" ht="15" customHeight="1" x14ac:dyDescent="0.2">
      <c r="G58" s="280"/>
      <c r="M58" s="280"/>
      <c r="U58" s="82" t="s">
        <v>246</v>
      </c>
      <c r="V58" s="83">
        <v>3328872.8137042378</v>
      </c>
      <c r="W58" s="83">
        <v>3282749.0458810078</v>
      </c>
      <c r="X58" s="83">
        <v>2730015.0955414693</v>
      </c>
      <c r="Y58" s="83">
        <v>2095717.3839617835</v>
      </c>
      <c r="Z58" s="83">
        <v>1807865.6593730766</v>
      </c>
    </row>
    <row r="59" spans="2:26" ht="15" customHeight="1" x14ac:dyDescent="0.2">
      <c r="B59" s="51"/>
      <c r="C59" s="51"/>
      <c r="D59" s="51"/>
      <c r="E59" s="51"/>
      <c r="U59" s="82" t="s">
        <v>247</v>
      </c>
      <c r="V59" s="83">
        <v>0</v>
      </c>
      <c r="W59" s="83">
        <v>0</v>
      </c>
      <c r="X59" s="83">
        <v>0</v>
      </c>
      <c r="Y59" s="83">
        <v>0</v>
      </c>
      <c r="Z59" s="83">
        <v>0</v>
      </c>
    </row>
    <row r="60" spans="2:26" ht="15" customHeight="1" x14ac:dyDescent="0.2">
      <c r="B60" s="51"/>
      <c r="C60" s="51"/>
      <c r="D60" s="51"/>
      <c r="E60" s="51"/>
      <c r="U60" s="82" t="s">
        <v>248</v>
      </c>
      <c r="V60" s="83">
        <v>450000</v>
      </c>
      <c r="W60" s="83">
        <v>529176.45426520496</v>
      </c>
      <c r="X60" s="83">
        <v>583497.77921651641</v>
      </c>
      <c r="Y60" s="83">
        <v>697406.81688247574</v>
      </c>
      <c r="Z60" s="83">
        <v>799142.11942758865</v>
      </c>
    </row>
    <row r="61" spans="2:26" ht="15" customHeight="1" x14ac:dyDescent="0.2">
      <c r="B61" s="51"/>
      <c r="C61" s="51"/>
      <c r="D61" s="51"/>
      <c r="E61" s="51"/>
      <c r="U61" s="82" t="s">
        <v>249</v>
      </c>
      <c r="V61" s="83">
        <v>0</v>
      </c>
      <c r="W61" s="83">
        <v>0</v>
      </c>
      <c r="X61" s="83">
        <v>0</v>
      </c>
      <c r="Y61" s="83">
        <v>0</v>
      </c>
      <c r="Z61" s="83">
        <v>0</v>
      </c>
    </row>
    <row r="63" spans="2:26" ht="15" customHeight="1" x14ac:dyDescent="0.2">
      <c r="U63" s="615" t="s">
        <v>571</v>
      </c>
    </row>
  </sheetData>
  <conditionalFormatting sqref="O20:T20 U7 T32 T44 O41:S41">
    <cfRule type="cellIs" dxfId="3" priority="8" operator="lessThan">
      <formula>0</formula>
    </cfRule>
  </conditionalFormatting>
  <conditionalFormatting sqref="U21">
    <cfRule type="cellIs" dxfId="2" priority="3" operator="lessThan">
      <formula>0</formula>
    </cfRule>
  </conditionalFormatting>
  <conditionalFormatting sqref="U35">
    <cfRule type="cellIs" dxfId="1" priority="2" operator="lessThan">
      <formula>0</formula>
    </cfRule>
  </conditionalFormatting>
  <conditionalFormatting sqref="U49">
    <cfRule type="cellIs" dxfId="0" priority="1" operator="lessThan">
      <formula>0</formula>
    </cfRule>
  </conditionalFormatting>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H13"/>
  <sheetViews>
    <sheetView showGridLines="0" zoomScale="85" zoomScaleNormal="85" workbookViewId="0"/>
  </sheetViews>
  <sheetFormatPr defaultColWidth="8.75" defaultRowHeight="15" customHeight="1" x14ac:dyDescent="0.2"/>
  <cols>
    <col min="1" max="1" width="3" style="148" customWidth="1"/>
    <col min="2" max="12" width="8.875" style="148" customWidth="1"/>
    <col min="13" max="13" width="8.75" style="148"/>
    <col min="14" max="14" width="27.375" style="148" bestFit="1" customWidth="1"/>
    <col min="15" max="15" width="7.25" style="148" customWidth="1"/>
    <col min="16" max="21" width="8" style="148" customWidth="1"/>
    <col min="22" max="16384" width="8.75" style="148"/>
  </cols>
  <sheetData>
    <row r="1" spans="1:60" s="368" customFormat="1" ht="25.5" customHeight="1" x14ac:dyDescent="0.25">
      <c r="A1" s="185" t="s">
        <v>664</v>
      </c>
      <c r="C1" s="369"/>
      <c r="D1" s="369"/>
      <c r="E1" s="369"/>
      <c r="F1" s="369"/>
      <c r="G1" s="369"/>
      <c r="H1" s="369"/>
      <c r="I1" s="369"/>
    </row>
    <row r="2" spans="1:60" ht="15" customHeight="1" x14ac:dyDescent="0.25">
      <c r="I2" s="273"/>
    </row>
    <row r="3" spans="1:60" ht="15" customHeight="1" x14ac:dyDescent="0.25">
      <c r="I3" s="273"/>
    </row>
    <row r="4" spans="1:60" ht="15" customHeight="1" x14ac:dyDescent="0.25">
      <c r="I4" s="194"/>
    </row>
    <row r="6" spans="1:60" ht="15" customHeight="1" x14ac:dyDescent="0.25">
      <c r="A6" s="194"/>
      <c r="N6" s="194" t="s">
        <v>630</v>
      </c>
    </row>
    <row r="7" spans="1:60" ht="15" customHeight="1" x14ac:dyDescent="0.2">
      <c r="N7" s="274" t="s">
        <v>34</v>
      </c>
      <c r="O7" s="537">
        <v>2005</v>
      </c>
      <c r="P7" s="537">
        <v>2006</v>
      </c>
      <c r="Q7" s="537">
        <v>2007</v>
      </c>
      <c r="R7" s="537">
        <v>2008</v>
      </c>
      <c r="S7" s="537">
        <v>2009</v>
      </c>
      <c r="T7" s="537">
        <v>2010</v>
      </c>
      <c r="U7" s="537">
        <v>2011</v>
      </c>
      <c r="V7" s="537">
        <v>2012</v>
      </c>
      <c r="W7" s="537">
        <v>2013</v>
      </c>
      <c r="X7" s="537">
        <v>2014</v>
      </c>
      <c r="Y7" s="537">
        <v>2015</v>
      </c>
      <c r="Z7" s="537">
        <v>2016</v>
      </c>
      <c r="AA7" s="537">
        <v>2017</v>
      </c>
      <c r="AB7" s="537">
        <v>2018</v>
      </c>
      <c r="AC7" s="537">
        <v>2019</v>
      </c>
      <c r="AD7" s="537">
        <v>2020</v>
      </c>
      <c r="AE7" s="537">
        <v>2021</v>
      </c>
      <c r="AF7" s="537">
        <v>2022</v>
      </c>
      <c r="AG7" s="537">
        <v>2023</v>
      </c>
      <c r="AH7" s="537">
        <v>2024</v>
      </c>
      <c r="AI7" s="537">
        <v>2025</v>
      </c>
      <c r="AJ7" s="537">
        <v>2026</v>
      </c>
      <c r="AK7" s="537">
        <v>2027</v>
      </c>
      <c r="AL7" s="537">
        <v>2028</v>
      </c>
      <c r="AM7" s="537">
        <v>2029</v>
      </c>
      <c r="AN7" s="537">
        <v>2030</v>
      </c>
      <c r="AO7" s="537">
        <v>2031</v>
      </c>
      <c r="AP7" s="537">
        <v>2032</v>
      </c>
      <c r="AQ7" s="537">
        <v>2033</v>
      </c>
      <c r="AR7" s="537">
        <v>2034</v>
      </c>
      <c r="AS7" s="537">
        <v>2035</v>
      </c>
      <c r="AT7" s="537">
        <v>2036</v>
      </c>
      <c r="AU7" s="537">
        <v>2037</v>
      </c>
      <c r="AV7" s="537">
        <v>2038</v>
      </c>
      <c r="AW7" s="537">
        <v>2039</v>
      </c>
      <c r="AX7" s="537">
        <v>2040</v>
      </c>
      <c r="AY7" s="537">
        <v>2041</v>
      </c>
      <c r="AZ7" s="537">
        <v>2042</v>
      </c>
      <c r="BA7" s="537">
        <v>2043</v>
      </c>
      <c r="BB7" s="537">
        <v>2044</v>
      </c>
      <c r="BC7" s="537">
        <v>2045</v>
      </c>
      <c r="BD7" s="537">
        <v>2046</v>
      </c>
      <c r="BE7" s="537">
        <v>2047</v>
      </c>
      <c r="BF7" s="537">
        <v>2048</v>
      </c>
      <c r="BG7" s="537">
        <v>2049</v>
      </c>
      <c r="BH7" s="537">
        <v>2050</v>
      </c>
    </row>
    <row r="8" spans="1:60" ht="15" customHeight="1" x14ac:dyDescent="0.2">
      <c r="N8" s="274" t="s">
        <v>33</v>
      </c>
      <c r="O8" s="538">
        <v>404.89873718935735</v>
      </c>
      <c r="P8" s="538">
        <v>393.02466038310178</v>
      </c>
      <c r="Q8" s="538">
        <v>380.45000215580751</v>
      </c>
      <c r="R8" s="538">
        <v>377.26437456569874</v>
      </c>
      <c r="S8" s="538">
        <v>351.1255929138693</v>
      </c>
      <c r="T8" s="538">
        <v>358.82877630645993</v>
      </c>
      <c r="U8" s="538">
        <v>343.01332008077338</v>
      </c>
      <c r="V8" s="538">
        <v>343.10800769848817</v>
      </c>
      <c r="W8" s="538">
        <v>337.34285969539218</v>
      </c>
      <c r="X8" s="538">
        <v>321.52767363261569</v>
      </c>
      <c r="Y8" s="538">
        <v>326.85581143836276</v>
      </c>
      <c r="Z8" s="538">
        <v>332.6187755139664</v>
      </c>
      <c r="AA8" s="538">
        <v>331.91399999999999</v>
      </c>
      <c r="AB8" s="538"/>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8"/>
      <c r="BE8" s="538"/>
      <c r="BF8" s="538"/>
      <c r="BG8" s="538"/>
      <c r="BH8" s="538"/>
    </row>
    <row r="9" spans="1:60" ht="15" customHeight="1" x14ac:dyDescent="0.2">
      <c r="N9" s="151" t="s">
        <v>217</v>
      </c>
      <c r="O9" s="538"/>
      <c r="P9" s="538"/>
      <c r="Q9" s="538"/>
      <c r="R9" s="538"/>
      <c r="S9" s="538"/>
      <c r="T9" s="538"/>
      <c r="U9" s="538"/>
      <c r="V9" s="538"/>
      <c r="W9" s="538"/>
      <c r="X9" s="538"/>
      <c r="Y9" s="538"/>
      <c r="Z9" s="538"/>
      <c r="AA9" s="538">
        <f>AA8</f>
        <v>331.91399999999999</v>
      </c>
      <c r="AB9" s="538">
        <v>326.31700000000001</v>
      </c>
      <c r="AC9" s="538">
        <v>320.29199999999997</v>
      </c>
      <c r="AD9" s="538">
        <v>314.52799999999996</v>
      </c>
      <c r="AE9" s="538">
        <v>307.13900000000001</v>
      </c>
      <c r="AF9" s="538">
        <v>299.84199999999993</v>
      </c>
      <c r="AG9" s="538">
        <v>293.21699999999998</v>
      </c>
      <c r="AH9" s="538">
        <v>285.60599999999999</v>
      </c>
      <c r="AI9" s="538">
        <v>278.14100000000002</v>
      </c>
      <c r="AJ9" s="538">
        <v>270.565</v>
      </c>
      <c r="AK9" s="538">
        <v>263.59399999999994</v>
      </c>
      <c r="AL9" s="538">
        <v>257.13499999999999</v>
      </c>
      <c r="AM9" s="538">
        <v>247.53799999999995</v>
      </c>
      <c r="AN9" s="538">
        <v>239.23299999999998</v>
      </c>
      <c r="AO9" s="538">
        <v>230.63500000000002</v>
      </c>
      <c r="AP9" s="538">
        <v>222.29499999999999</v>
      </c>
      <c r="AQ9" s="538">
        <v>213.46800000000002</v>
      </c>
      <c r="AR9" s="538">
        <v>205.26900000000001</v>
      </c>
      <c r="AS9" s="538">
        <v>198.01300000000001</v>
      </c>
      <c r="AT9" s="538">
        <v>190.50800000000004</v>
      </c>
      <c r="AU9" s="538">
        <v>182.66799999999998</v>
      </c>
      <c r="AV9" s="538">
        <v>175.96100000000001</v>
      </c>
      <c r="AW9" s="538">
        <v>168.001</v>
      </c>
      <c r="AX9" s="538">
        <v>158.72800000000004</v>
      </c>
      <c r="AY9" s="538">
        <v>150.57300000000001</v>
      </c>
      <c r="AZ9" s="538">
        <v>142.93</v>
      </c>
      <c r="BA9" s="538">
        <v>136.18</v>
      </c>
      <c r="BB9" s="538">
        <v>125.95699999999999</v>
      </c>
      <c r="BC9" s="538">
        <v>117.78700000000002</v>
      </c>
      <c r="BD9" s="538">
        <v>110.28700000000001</v>
      </c>
      <c r="BE9" s="538">
        <v>100.63500000000001</v>
      </c>
      <c r="BF9" s="538">
        <v>92.550000000000011</v>
      </c>
      <c r="BG9" s="538">
        <v>85.162000000000006</v>
      </c>
      <c r="BH9" s="538">
        <v>77.011999999999986</v>
      </c>
    </row>
    <row r="10" spans="1:60" ht="15" customHeight="1" x14ac:dyDescent="0.2">
      <c r="N10" s="151" t="s">
        <v>71</v>
      </c>
      <c r="O10" s="538"/>
      <c r="P10" s="538"/>
      <c r="Q10" s="538"/>
      <c r="R10" s="538"/>
      <c r="S10" s="538"/>
      <c r="T10" s="538"/>
      <c r="U10" s="538"/>
      <c r="V10" s="538"/>
      <c r="W10" s="538"/>
      <c r="X10" s="538"/>
      <c r="Y10" s="538"/>
      <c r="Z10" s="538"/>
      <c r="AA10" s="538">
        <f>AA9</f>
        <v>331.91399999999999</v>
      </c>
      <c r="AB10" s="538">
        <v>326.75700000000001</v>
      </c>
      <c r="AC10" s="538">
        <v>321.15300000000002</v>
      </c>
      <c r="AD10" s="538">
        <v>315.55200000000002</v>
      </c>
      <c r="AE10" s="538">
        <v>308.27699999999999</v>
      </c>
      <c r="AF10" s="538">
        <v>301.41299999999995</v>
      </c>
      <c r="AG10" s="538">
        <v>294.74099999999999</v>
      </c>
      <c r="AH10" s="538">
        <v>287.21300000000008</v>
      </c>
      <c r="AI10" s="538">
        <v>280.56699999999995</v>
      </c>
      <c r="AJ10" s="538">
        <v>273.38499999999999</v>
      </c>
      <c r="AK10" s="538">
        <v>266.53399999999999</v>
      </c>
      <c r="AL10" s="538">
        <v>259.084</v>
      </c>
      <c r="AM10" s="538">
        <v>250.964</v>
      </c>
      <c r="AN10" s="538">
        <v>243.571</v>
      </c>
      <c r="AO10" s="538">
        <v>236.75</v>
      </c>
      <c r="AP10" s="538">
        <v>229.25399999999999</v>
      </c>
      <c r="AQ10" s="538">
        <v>222.89500000000001</v>
      </c>
      <c r="AR10" s="538">
        <v>214.51999999999998</v>
      </c>
      <c r="AS10" s="538">
        <v>206.09399999999999</v>
      </c>
      <c r="AT10" s="538">
        <v>196.06200000000001</v>
      </c>
      <c r="AU10" s="538">
        <v>184.303</v>
      </c>
      <c r="AV10" s="538">
        <v>174.02099999999999</v>
      </c>
      <c r="AW10" s="538">
        <v>164.37299999999999</v>
      </c>
      <c r="AX10" s="538">
        <v>152.36600000000004</v>
      </c>
      <c r="AY10" s="538">
        <v>143.26400000000001</v>
      </c>
      <c r="AZ10" s="538">
        <v>131.70400000000001</v>
      </c>
      <c r="BA10" s="538">
        <v>121.539</v>
      </c>
      <c r="BB10" s="538">
        <v>109.42699999999999</v>
      </c>
      <c r="BC10" s="538">
        <v>99.706999999999979</v>
      </c>
      <c r="BD10" s="538">
        <v>93.09</v>
      </c>
      <c r="BE10" s="538">
        <v>84.266999999999996</v>
      </c>
      <c r="BF10" s="538">
        <v>76.996000000000009</v>
      </c>
      <c r="BG10" s="538">
        <v>71.225999999999999</v>
      </c>
      <c r="BH10" s="538">
        <v>68.358000000000004</v>
      </c>
    </row>
    <row r="11" spans="1:60" ht="15" customHeight="1" x14ac:dyDescent="0.2">
      <c r="N11" s="151" t="s">
        <v>215</v>
      </c>
      <c r="O11" s="538"/>
      <c r="P11" s="538"/>
      <c r="Q11" s="538"/>
      <c r="R11" s="538"/>
      <c r="S11" s="538"/>
      <c r="T11" s="538"/>
      <c r="U11" s="538"/>
      <c r="V11" s="538"/>
      <c r="W11" s="538"/>
      <c r="X11" s="538"/>
      <c r="Y11" s="538"/>
      <c r="Z11" s="538"/>
      <c r="AA11" s="538">
        <f>AA10</f>
        <v>331.91399999999999</v>
      </c>
      <c r="AB11" s="538">
        <v>329.47500000000002</v>
      </c>
      <c r="AC11" s="538">
        <v>327.20400000000001</v>
      </c>
      <c r="AD11" s="538">
        <v>325.07</v>
      </c>
      <c r="AE11" s="538">
        <v>323.71600000000001</v>
      </c>
      <c r="AF11" s="538">
        <v>322.53800000000001</v>
      </c>
      <c r="AG11" s="538">
        <v>321.34399999999994</v>
      </c>
      <c r="AH11" s="538">
        <v>320.08199999999999</v>
      </c>
      <c r="AI11" s="538">
        <v>318.63600000000002</v>
      </c>
      <c r="AJ11" s="538">
        <v>317.45999999999998</v>
      </c>
      <c r="AK11" s="538">
        <v>316.28200000000004</v>
      </c>
      <c r="AL11" s="538">
        <v>315.226</v>
      </c>
      <c r="AM11" s="538">
        <v>311.42700000000002</v>
      </c>
      <c r="AN11" s="538">
        <v>310.46100000000001</v>
      </c>
      <c r="AO11" s="538">
        <v>309.60700000000003</v>
      </c>
      <c r="AP11" s="538">
        <v>308.85500000000002</v>
      </c>
      <c r="AQ11" s="538">
        <v>307.875</v>
      </c>
      <c r="AR11" s="538">
        <v>306.31099999999998</v>
      </c>
      <c r="AS11" s="538">
        <v>304.904</v>
      </c>
      <c r="AT11" s="538">
        <v>303.49</v>
      </c>
      <c r="AU11" s="538">
        <v>302.17099999999999</v>
      </c>
      <c r="AV11" s="538">
        <v>299.69499999999999</v>
      </c>
      <c r="AW11" s="538">
        <v>297.505</v>
      </c>
      <c r="AX11" s="538">
        <v>295.53699999999998</v>
      </c>
      <c r="AY11" s="538">
        <v>293.78100000000001</v>
      </c>
      <c r="AZ11" s="538">
        <v>292.22000000000003</v>
      </c>
      <c r="BA11" s="538">
        <v>290.87400000000002</v>
      </c>
      <c r="BB11" s="538">
        <v>286.79500000000007</v>
      </c>
      <c r="BC11" s="538">
        <v>285.35499999999996</v>
      </c>
      <c r="BD11" s="538">
        <v>284.34100000000001</v>
      </c>
      <c r="BE11" s="538">
        <v>283.55399999999997</v>
      </c>
      <c r="BF11" s="538">
        <v>282.60000000000002</v>
      </c>
      <c r="BG11" s="538">
        <v>281.88499999999999</v>
      </c>
      <c r="BH11" s="538">
        <v>281.23900000000003</v>
      </c>
    </row>
    <row r="12" spans="1:60" ht="15" customHeight="1" x14ac:dyDescent="0.2">
      <c r="N12" s="151" t="s">
        <v>216</v>
      </c>
      <c r="O12" s="538"/>
      <c r="P12" s="538"/>
      <c r="Q12" s="538"/>
      <c r="R12" s="538"/>
      <c r="S12" s="538"/>
      <c r="T12" s="538"/>
      <c r="U12" s="538"/>
      <c r="V12" s="538"/>
      <c r="W12" s="538"/>
      <c r="X12" s="538"/>
      <c r="Y12" s="538"/>
      <c r="Z12" s="538"/>
      <c r="AA12" s="538">
        <f>AA11</f>
        <v>331.91399999999999</v>
      </c>
      <c r="AB12" s="538">
        <v>329.33699999999999</v>
      </c>
      <c r="AC12" s="538">
        <v>326.79599999999999</v>
      </c>
      <c r="AD12" s="538">
        <v>324.40199999999999</v>
      </c>
      <c r="AE12" s="538">
        <v>322.44</v>
      </c>
      <c r="AF12" s="538">
        <v>320.971</v>
      </c>
      <c r="AG12" s="538">
        <v>319.50099999999992</v>
      </c>
      <c r="AH12" s="538">
        <v>317.94900000000001</v>
      </c>
      <c r="AI12" s="538">
        <v>315.65399999999994</v>
      </c>
      <c r="AJ12" s="538">
        <v>313.60199999999998</v>
      </c>
      <c r="AK12" s="538">
        <v>311.41900000000004</v>
      </c>
      <c r="AL12" s="538">
        <v>309.089</v>
      </c>
      <c r="AM12" s="538">
        <v>304.10099999999994</v>
      </c>
      <c r="AN12" s="538">
        <v>301.91899999999998</v>
      </c>
      <c r="AO12" s="538">
        <v>299.87299999999999</v>
      </c>
      <c r="AP12" s="538">
        <v>297.97000000000003</v>
      </c>
      <c r="AQ12" s="538">
        <v>296.101</v>
      </c>
      <c r="AR12" s="538">
        <v>294.161</v>
      </c>
      <c r="AS12" s="538">
        <v>292.48500000000001</v>
      </c>
      <c r="AT12" s="538">
        <v>289.78100000000001</v>
      </c>
      <c r="AU12" s="538">
        <v>287.20100000000002</v>
      </c>
      <c r="AV12" s="538">
        <v>284.52099999999996</v>
      </c>
      <c r="AW12" s="538">
        <v>282.20300000000003</v>
      </c>
      <c r="AX12" s="538">
        <v>279.85200000000003</v>
      </c>
      <c r="AY12" s="538">
        <v>277.75799999999998</v>
      </c>
      <c r="AZ12" s="538">
        <v>275.72800000000001</v>
      </c>
      <c r="BA12" s="538">
        <v>273.82299999999992</v>
      </c>
      <c r="BB12" s="538">
        <v>269.024</v>
      </c>
      <c r="BC12" s="538">
        <v>267.07400000000001</v>
      </c>
      <c r="BD12" s="538">
        <v>264.73500000000007</v>
      </c>
      <c r="BE12" s="538">
        <v>262.71800000000002</v>
      </c>
      <c r="BF12" s="538">
        <v>260.20599999999996</v>
      </c>
      <c r="BG12" s="538">
        <v>257.71700000000004</v>
      </c>
      <c r="BH12" s="538">
        <v>255.29700000000003</v>
      </c>
    </row>
    <row r="13" spans="1:60" ht="15" customHeight="1" x14ac:dyDescent="0.2">
      <c r="N13" s="535" t="s">
        <v>571</v>
      </c>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00CC"/>
  </sheetPr>
  <dimension ref="A1:BF18"/>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16.5" style="7" customWidth="1"/>
    <col min="12" max="12" width="23.75" style="7" customWidth="1"/>
    <col min="13" max="13" width="10.25" style="7" bestFit="1" customWidth="1"/>
    <col min="14" max="22" width="9" style="7"/>
    <col min="23" max="23" width="10.25" style="7" bestFit="1" customWidth="1"/>
    <col min="24" max="16384" width="9" style="7"/>
  </cols>
  <sheetData>
    <row r="1" spans="1:58" s="147" customFormat="1" ht="25.5" customHeight="1" x14ac:dyDescent="0.25">
      <c r="A1" s="126" t="s">
        <v>665</v>
      </c>
      <c r="C1" s="163"/>
      <c r="D1" s="163"/>
      <c r="E1" s="163"/>
      <c r="F1" s="163"/>
      <c r="G1" s="163"/>
      <c r="H1" s="163"/>
      <c r="I1" s="163"/>
    </row>
    <row r="2" spans="1:58" ht="15" customHeight="1" x14ac:dyDescent="0.2">
      <c r="K2" s="148"/>
    </row>
    <row r="3" spans="1:58" s="4" customFormat="1" ht="15" customHeight="1" x14ac:dyDescent="0.2">
      <c r="A3" s="7"/>
      <c r="B3" s="7"/>
      <c r="C3" s="7"/>
      <c r="D3" s="7"/>
      <c r="E3" s="7"/>
      <c r="F3" s="7"/>
      <c r="G3" s="7"/>
      <c r="H3" s="7"/>
      <c r="I3" s="7"/>
      <c r="J3" s="7"/>
      <c r="K3" s="148"/>
    </row>
    <row r="4" spans="1:58" s="4" customFormat="1" ht="15" customHeight="1" x14ac:dyDescent="0.2">
      <c r="A4" s="7"/>
      <c r="B4" s="7"/>
      <c r="C4" s="7"/>
      <c r="D4" s="7"/>
      <c r="E4" s="7"/>
      <c r="F4" s="7"/>
      <c r="G4" s="7"/>
      <c r="H4" s="7"/>
      <c r="I4" s="7"/>
      <c r="J4" s="7"/>
      <c r="K4" s="148"/>
    </row>
    <row r="5" spans="1:58" s="4" customFormat="1" ht="15" customHeight="1" x14ac:dyDescent="0.2">
      <c r="A5" s="7"/>
      <c r="B5" s="7"/>
      <c r="C5" s="7"/>
      <c r="D5" s="7"/>
      <c r="E5" s="7"/>
      <c r="F5" s="7"/>
      <c r="G5" s="7"/>
      <c r="H5" s="7"/>
      <c r="I5" s="7"/>
      <c r="J5" s="7"/>
      <c r="K5" s="7"/>
    </row>
    <row r="6" spans="1:58" s="4" customFormat="1" ht="15" customHeight="1" x14ac:dyDescent="0.25">
      <c r="A6" s="149"/>
      <c r="B6" s="7"/>
      <c r="C6" s="7"/>
      <c r="D6" s="7"/>
      <c r="E6" s="7"/>
      <c r="F6" s="7"/>
      <c r="G6" s="7"/>
      <c r="H6" s="7"/>
      <c r="I6" s="7"/>
      <c r="J6" s="7"/>
      <c r="K6" s="149"/>
      <c r="L6" s="164" t="s">
        <v>144</v>
      </c>
      <c r="M6" s="244" t="s">
        <v>0</v>
      </c>
      <c r="N6" s="244" t="s">
        <v>1</v>
      </c>
      <c r="O6" s="244" t="s">
        <v>2</v>
      </c>
      <c r="P6" s="244" t="s">
        <v>3</v>
      </c>
      <c r="Q6" s="244" t="s">
        <v>4</v>
      </c>
      <c r="R6" s="244" t="s">
        <v>5</v>
      </c>
      <c r="S6" s="244" t="s">
        <v>6</v>
      </c>
      <c r="T6" s="244" t="s">
        <v>7</v>
      </c>
      <c r="U6" s="244" t="s">
        <v>8</v>
      </c>
      <c r="V6" s="244" t="s">
        <v>9</v>
      </c>
      <c r="W6" s="244" t="s">
        <v>10</v>
      </c>
      <c r="X6" s="244" t="s">
        <v>11</v>
      </c>
      <c r="Y6" s="244" t="s">
        <v>12</v>
      </c>
      <c r="Z6" s="244" t="s">
        <v>13</v>
      </c>
      <c r="AA6" s="244" t="s">
        <v>14</v>
      </c>
      <c r="AB6" s="244" t="s">
        <v>15</v>
      </c>
      <c r="AC6" s="244" t="s">
        <v>16</v>
      </c>
      <c r="AD6" s="244" t="s">
        <v>17</v>
      </c>
      <c r="AE6" s="244" t="s">
        <v>18</v>
      </c>
      <c r="AF6" s="244" t="s">
        <v>19</v>
      </c>
      <c r="AG6" s="244" t="s">
        <v>20</v>
      </c>
      <c r="AH6" s="244" t="s">
        <v>21</v>
      </c>
      <c r="AI6" s="244" t="s">
        <v>22</v>
      </c>
      <c r="AJ6" s="244" t="s">
        <v>23</v>
      </c>
      <c r="AK6" s="244" t="s">
        <v>24</v>
      </c>
      <c r="AL6" s="244" t="s">
        <v>25</v>
      </c>
      <c r="AM6" s="244" t="s">
        <v>26</v>
      </c>
      <c r="AN6" s="244" t="s">
        <v>27</v>
      </c>
      <c r="AO6" s="244" t="s">
        <v>28</v>
      </c>
      <c r="AP6" s="244" t="s">
        <v>29</v>
      </c>
      <c r="AQ6" s="244" t="s">
        <v>30</v>
      </c>
      <c r="AR6" s="244" t="s">
        <v>35</v>
      </c>
      <c r="AS6" s="244" t="s">
        <v>36</v>
      </c>
      <c r="AT6" s="244" t="s">
        <v>37</v>
      </c>
      <c r="AU6" s="244" t="s">
        <v>38</v>
      </c>
      <c r="AV6" s="244" t="s">
        <v>39</v>
      </c>
      <c r="AW6" s="244" t="s">
        <v>73</v>
      </c>
      <c r="AX6" s="244" t="s">
        <v>74</v>
      </c>
      <c r="AY6" s="244" t="s">
        <v>75</v>
      </c>
      <c r="AZ6" s="244" t="s">
        <v>76</v>
      </c>
      <c r="BA6" s="244" t="s">
        <v>77</v>
      </c>
      <c r="BB6" s="244" t="s">
        <v>78</v>
      </c>
      <c r="BC6" s="244" t="s">
        <v>79</v>
      </c>
      <c r="BD6" s="244" t="s">
        <v>80</v>
      </c>
      <c r="BE6" s="244" t="s">
        <v>81</v>
      </c>
      <c r="BF6" s="244" t="s">
        <v>82</v>
      </c>
    </row>
    <row r="7" spans="1:58" s="4" customFormat="1" ht="15" customHeight="1" x14ac:dyDescent="0.2">
      <c r="A7" s="7"/>
      <c r="B7" s="7"/>
      <c r="C7" s="7"/>
      <c r="D7" s="7"/>
      <c r="E7" s="7"/>
      <c r="F7" s="7"/>
      <c r="G7" s="7"/>
      <c r="H7" s="7"/>
      <c r="I7" s="7"/>
      <c r="J7" s="7"/>
      <c r="K7" s="7"/>
      <c r="L7" s="148"/>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row>
    <row r="8" spans="1:58" s="4" customFormat="1" ht="15" customHeight="1" x14ac:dyDescent="0.2">
      <c r="A8" s="7"/>
      <c r="B8" s="7"/>
      <c r="C8" s="7"/>
      <c r="D8" s="7"/>
      <c r="E8" s="7"/>
      <c r="F8" s="7"/>
      <c r="G8" s="7"/>
      <c r="H8" s="7"/>
      <c r="I8" s="7"/>
      <c r="J8" s="7"/>
      <c r="K8" s="7"/>
      <c r="L8" s="4" t="s">
        <v>666</v>
      </c>
      <c r="R8" s="6"/>
      <c r="S8" s="6"/>
      <c r="T8" s="6"/>
      <c r="U8" s="6"/>
      <c r="V8" s="6"/>
      <c r="W8" s="6"/>
      <c r="X8" s="6"/>
      <c r="Y8" s="6"/>
      <c r="Z8" s="6"/>
      <c r="AA8" s="6"/>
      <c r="AB8" s="6"/>
      <c r="AC8" s="6"/>
      <c r="AD8" s="6"/>
      <c r="AE8" s="6"/>
      <c r="AF8" s="6"/>
      <c r="AG8" s="6"/>
      <c r="AH8" s="6"/>
      <c r="AI8" s="6"/>
    </row>
    <row r="9" spans="1:58" s="4" customFormat="1" ht="15" customHeight="1" x14ac:dyDescent="0.2">
      <c r="A9" s="7"/>
      <c r="B9" s="7"/>
      <c r="C9" s="7"/>
      <c r="D9" s="7"/>
      <c r="E9" s="7"/>
      <c r="F9" s="7"/>
      <c r="G9" s="7"/>
      <c r="H9" s="7"/>
      <c r="I9" s="7"/>
      <c r="J9" s="7"/>
      <c r="K9" s="7"/>
      <c r="L9" s="12" t="s">
        <v>145</v>
      </c>
      <c r="M9" s="156">
        <v>38353</v>
      </c>
      <c r="N9" s="156">
        <v>38718</v>
      </c>
      <c r="O9" s="156">
        <v>39083</v>
      </c>
      <c r="P9" s="156">
        <v>39448</v>
      </c>
      <c r="Q9" s="156">
        <v>39814</v>
      </c>
      <c r="R9" s="156">
        <v>40179</v>
      </c>
      <c r="S9" s="156">
        <v>40544</v>
      </c>
      <c r="T9" s="156">
        <v>40909</v>
      </c>
      <c r="U9" s="156">
        <v>41275</v>
      </c>
      <c r="V9" s="156">
        <v>41640</v>
      </c>
      <c r="W9" s="156">
        <v>42005</v>
      </c>
      <c r="X9" s="156">
        <v>42370</v>
      </c>
      <c r="Y9" s="156">
        <v>42736</v>
      </c>
      <c r="Z9" s="156">
        <v>43101</v>
      </c>
      <c r="AA9" s="156">
        <v>43466</v>
      </c>
      <c r="AB9" s="156">
        <v>43831</v>
      </c>
      <c r="AC9" s="156">
        <v>44197</v>
      </c>
      <c r="AD9" s="156">
        <v>44562</v>
      </c>
      <c r="AE9" s="156">
        <v>44927</v>
      </c>
      <c r="AF9" s="156">
        <v>45292</v>
      </c>
      <c r="AG9" s="156">
        <v>45658</v>
      </c>
      <c r="AH9" s="156">
        <v>46023</v>
      </c>
      <c r="AI9" s="156">
        <v>46388</v>
      </c>
      <c r="AJ9" s="156">
        <v>46753</v>
      </c>
      <c r="AK9" s="156">
        <v>47119</v>
      </c>
      <c r="AL9" s="156">
        <v>47484</v>
      </c>
      <c r="AM9" s="156">
        <v>47849</v>
      </c>
      <c r="AN9" s="156">
        <v>48214</v>
      </c>
      <c r="AO9" s="156">
        <v>48580</v>
      </c>
      <c r="AP9" s="156">
        <v>48945</v>
      </c>
      <c r="AQ9" s="156">
        <v>49310</v>
      </c>
      <c r="AR9" s="156">
        <v>49675</v>
      </c>
      <c r="AS9" s="156">
        <v>50041</v>
      </c>
      <c r="AT9" s="156">
        <v>50406</v>
      </c>
      <c r="AU9" s="156">
        <v>50771</v>
      </c>
      <c r="AV9" s="156">
        <v>51136</v>
      </c>
      <c r="AW9" s="156">
        <v>51502</v>
      </c>
      <c r="AX9" s="156">
        <v>51867</v>
      </c>
      <c r="AY9" s="156">
        <v>52232</v>
      </c>
      <c r="AZ9" s="156">
        <v>52597</v>
      </c>
      <c r="BA9" s="156">
        <v>52963</v>
      </c>
      <c r="BB9" s="156">
        <v>53328</v>
      </c>
      <c r="BC9" s="156">
        <v>53693</v>
      </c>
      <c r="BD9" s="156">
        <v>54058</v>
      </c>
      <c r="BE9" s="156">
        <v>54424</v>
      </c>
      <c r="BF9" s="156">
        <v>54789</v>
      </c>
    </row>
    <row r="10" spans="1:58" ht="15" customHeight="1" x14ac:dyDescent="0.2">
      <c r="L10" s="12" t="s">
        <v>33</v>
      </c>
      <c r="M10" s="528">
        <v>123.003</v>
      </c>
      <c r="N10" s="528">
        <v>121.251</v>
      </c>
      <c r="O10" s="528">
        <v>121.387</v>
      </c>
      <c r="P10" s="528">
        <v>116.655</v>
      </c>
      <c r="Q10" s="528">
        <v>115.797</v>
      </c>
      <c r="R10" s="528">
        <v>109.55800000000001</v>
      </c>
      <c r="S10" s="528">
        <v>110.86</v>
      </c>
      <c r="T10" s="528">
        <v>110.711</v>
      </c>
      <c r="U10" s="528">
        <v>109.89700000000001</v>
      </c>
      <c r="V10" s="528">
        <v>112.274</v>
      </c>
      <c r="W10" s="528">
        <v>114.42099999999999</v>
      </c>
      <c r="X10" s="528">
        <v>114.42</v>
      </c>
      <c r="Y10" s="528">
        <v>114.339</v>
      </c>
      <c r="Z10" s="536"/>
      <c r="AA10" s="536"/>
      <c r="AB10" s="536"/>
      <c r="AC10" s="536"/>
      <c r="AD10" s="536"/>
      <c r="AE10" s="536"/>
      <c r="AF10" s="536"/>
      <c r="AG10" s="536"/>
      <c r="AH10" s="536"/>
      <c r="AI10" s="536"/>
      <c r="AJ10" s="536"/>
      <c r="AK10" s="536"/>
      <c r="AL10" s="536"/>
      <c r="AM10" s="536"/>
      <c r="AN10" s="536"/>
      <c r="AO10" s="536"/>
      <c r="AP10" s="536"/>
      <c r="AQ10" s="536"/>
      <c r="AR10" s="536"/>
      <c r="AS10" s="536"/>
      <c r="AT10" s="536"/>
      <c r="AU10" s="536"/>
      <c r="AV10" s="536"/>
      <c r="AW10" s="536"/>
      <c r="AX10" s="536"/>
      <c r="AY10" s="536"/>
      <c r="AZ10" s="536"/>
      <c r="BA10" s="536"/>
      <c r="BB10" s="536"/>
      <c r="BC10" s="536"/>
      <c r="BD10" s="536"/>
      <c r="BE10" s="536"/>
      <c r="BF10" s="536"/>
    </row>
    <row r="11" spans="1:58" ht="15" customHeight="1" x14ac:dyDescent="0.2">
      <c r="L11" s="151" t="s">
        <v>217</v>
      </c>
      <c r="M11" s="527"/>
      <c r="N11" s="527"/>
      <c r="O11" s="527"/>
      <c r="P11" s="527"/>
      <c r="Q11" s="527"/>
      <c r="R11" s="527"/>
      <c r="S11" s="527"/>
      <c r="T11" s="527"/>
      <c r="U11" s="527"/>
      <c r="V11" s="527"/>
      <c r="W11" s="528"/>
      <c r="X11" s="528"/>
      <c r="Y11" s="528">
        <v>114.339</v>
      </c>
      <c r="Z11" s="528">
        <v>113.78899999999999</v>
      </c>
      <c r="AA11" s="528">
        <v>111.497</v>
      </c>
      <c r="AB11" s="528">
        <v>109.67999999999999</v>
      </c>
      <c r="AC11" s="528">
        <v>108.188</v>
      </c>
      <c r="AD11" s="528">
        <v>106.958</v>
      </c>
      <c r="AE11" s="528">
        <v>105.449</v>
      </c>
      <c r="AF11" s="528">
        <v>104.515</v>
      </c>
      <c r="AG11" s="528">
        <v>103.794</v>
      </c>
      <c r="AH11" s="528">
        <v>103.723</v>
      </c>
      <c r="AI11" s="528">
        <v>103.807</v>
      </c>
      <c r="AJ11" s="528">
        <v>104.07499999999999</v>
      </c>
      <c r="AK11" s="528">
        <v>104.58499999999999</v>
      </c>
      <c r="AL11" s="528">
        <v>105.429</v>
      </c>
      <c r="AM11" s="528">
        <v>106.473</v>
      </c>
      <c r="AN11" s="528">
        <v>107.27499999999999</v>
      </c>
      <c r="AO11" s="528">
        <v>108.34</v>
      </c>
      <c r="AP11" s="528">
        <v>109.276</v>
      </c>
      <c r="AQ11" s="528">
        <v>109.97500000000001</v>
      </c>
      <c r="AR11" s="528">
        <v>110.67699999999999</v>
      </c>
      <c r="AS11" s="528">
        <v>111.43299999999999</v>
      </c>
      <c r="AT11" s="528">
        <v>112.05000000000001</v>
      </c>
      <c r="AU11" s="528">
        <v>112.54300000000001</v>
      </c>
      <c r="AV11" s="528">
        <v>113.57999999999998</v>
      </c>
      <c r="AW11" s="528">
        <v>114.50900000000001</v>
      </c>
      <c r="AX11" s="528">
        <v>115.19200000000001</v>
      </c>
      <c r="AY11" s="528">
        <v>115.633</v>
      </c>
      <c r="AZ11" s="528">
        <v>116.791</v>
      </c>
      <c r="BA11" s="528">
        <v>117.77900000000001</v>
      </c>
      <c r="BB11" s="528">
        <v>118.45899999999999</v>
      </c>
      <c r="BC11" s="528">
        <v>119.578</v>
      </c>
      <c r="BD11" s="528">
        <v>120.21300000000001</v>
      </c>
      <c r="BE11" s="528">
        <v>120.71599999999999</v>
      </c>
      <c r="BF11" s="528">
        <v>121.25999999999999</v>
      </c>
    </row>
    <row r="12" spans="1:58" ht="15" customHeight="1" x14ac:dyDescent="0.2">
      <c r="L12" s="151" t="s">
        <v>71</v>
      </c>
      <c r="M12" s="527"/>
      <c r="N12" s="527"/>
      <c r="O12" s="527"/>
      <c r="P12" s="527"/>
      <c r="Q12" s="527"/>
      <c r="R12" s="527"/>
      <c r="S12" s="527"/>
      <c r="T12" s="527"/>
      <c r="U12" s="527"/>
      <c r="V12" s="527"/>
      <c r="W12" s="528"/>
      <c r="X12" s="528"/>
      <c r="Y12" s="528">
        <v>114.339</v>
      </c>
      <c r="Z12" s="528">
        <v>113.771</v>
      </c>
      <c r="AA12" s="528">
        <v>111.45699999999999</v>
      </c>
      <c r="AB12" s="528">
        <v>109.627</v>
      </c>
      <c r="AC12" s="528">
        <v>108.13500000000001</v>
      </c>
      <c r="AD12" s="528">
        <v>106.83199999999999</v>
      </c>
      <c r="AE12" s="528">
        <v>105.28400000000001</v>
      </c>
      <c r="AF12" s="528">
        <v>104.155</v>
      </c>
      <c r="AG12" s="528">
        <v>103.134</v>
      </c>
      <c r="AH12" s="528">
        <v>102.77799999999999</v>
      </c>
      <c r="AI12" s="528">
        <v>102.626</v>
      </c>
      <c r="AJ12" s="528">
        <v>102.965</v>
      </c>
      <c r="AK12" s="528">
        <v>103.01</v>
      </c>
      <c r="AL12" s="528">
        <v>103.256</v>
      </c>
      <c r="AM12" s="528">
        <v>103.45700000000001</v>
      </c>
      <c r="AN12" s="528">
        <v>103.369</v>
      </c>
      <c r="AO12" s="528">
        <v>103.30600000000001</v>
      </c>
      <c r="AP12" s="528">
        <v>103.35299999999999</v>
      </c>
      <c r="AQ12" s="528">
        <v>103.24200000000002</v>
      </c>
      <c r="AR12" s="528">
        <v>103.19599999999998</v>
      </c>
      <c r="AS12" s="528">
        <v>102.64100000000001</v>
      </c>
      <c r="AT12" s="528">
        <v>102.119</v>
      </c>
      <c r="AU12" s="528">
        <v>101.30199999999999</v>
      </c>
      <c r="AV12" s="528">
        <v>100.236</v>
      </c>
      <c r="AW12" s="528">
        <v>99.536000000000016</v>
      </c>
      <c r="AX12" s="528">
        <v>98.38</v>
      </c>
      <c r="AY12" s="528">
        <v>97.457000000000008</v>
      </c>
      <c r="AZ12" s="528">
        <v>96.73299999999999</v>
      </c>
      <c r="BA12" s="528">
        <v>96.105000000000018</v>
      </c>
      <c r="BB12" s="528">
        <v>95.713999999999999</v>
      </c>
      <c r="BC12" s="528">
        <v>95.753999999999991</v>
      </c>
      <c r="BD12" s="528">
        <v>95.466000000000008</v>
      </c>
      <c r="BE12" s="528">
        <v>95.506999999999991</v>
      </c>
      <c r="BF12" s="528">
        <v>95.902999999999992</v>
      </c>
    </row>
    <row r="13" spans="1:58" ht="15" customHeight="1" x14ac:dyDescent="0.2">
      <c r="L13" s="151" t="s">
        <v>215</v>
      </c>
      <c r="M13" s="527"/>
      <c r="N13" s="527"/>
      <c r="O13" s="527"/>
      <c r="P13" s="527"/>
      <c r="Q13" s="527"/>
      <c r="R13" s="527"/>
      <c r="S13" s="527"/>
      <c r="T13" s="527"/>
      <c r="U13" s="527"/>
      <c r="V13" s="527"/>
      <c r="W13" s="528"/>
      <c r="X13" s="528"/>
      <c r="Y13" s="528">
        <v>114.339</v>
      </c>
      <c r="Z13" s="528">
        <v>114.90299999999999</v>
      </c>
      <c r="AA13" s="528">
        <v>115.633</v>
      </c>
      <c r="AB13" s="528">
        <v>115.61800000000001</v>
      </c>
      <c r="AC13" s="528">
        <v>115.65</v>
      </c>
      <c r="AD13" s="528">
        <v>115.691</v>
      </c>
      <c r="AE13" s="528">
        <v>115.729</v>
      </c>
      <c r="AF13" s="528">
        <v>115.70099999999999</v>
      </c>
      <c r="AG13" s="528">
        <v>115.74199999999999</v>
      </c>
      <c r="AH13" s="528">
        <v>115.883</v>
      </c>
      <c r="AI13" s="528">
        <v>116.065</v>
      </c>
      <c r="AJ13" s="528">
        <v>116.32700000000001</v>
      </c>
      <c r="AK13" s="528">
        <v>116.68299999999999</v>
      </c>
      <c r="AL13" s="528">
        <v>117.321</v>
      </c>
      <c r="AM13" s="528">
        <v>118.27000000000001</v>
      </c>
      <c r="AN13" s="528">
        <v>119.304</v>
      </c>
      <c r="AO13" s="528">
        <v>120.39800000000001</v>
      </c>
      <c r="AP13" s="528">
        <v>122</v>
      </c>
      <c r="AQ13" s="528">
        <v>123.52000000000001</v>
      </c>
      <c r="AR13" s="528">
        <v>124.97499999999999</v>
      </c>
      <c r="AS13" s="528">
        <v>126.369</v>
      </c>
      <c r="AT13" s="528">
        <v>128.15</v>
      </c>
      <c r="AU13" s="528">
        <v>129.755</v>
      </c>
      <c r="AV13" s="528">
        <v>131.36500000000001</v>
      </c>
      <c r="AW13" s="528">
        <v>132.92500000000001</v>
      </c>
      <c r="AX13" s="528">
        <v>134.44799999999998</v>
      </c>
      <c r="AY13" s="528">
        <v>135.94499999999999</v>
      </c>
      <c r="AZ13" s="528">
        <v>137.47199999999998</v>
      </c>
      <c r="BA13" s="528">
        <v>139.05200000000002</v>
      </c>
      <c r="BB13" s="528">
        <v>140.607</v>
      </c>
      <c r="BC13" s="528">
        <v>142.18799999999999</v>
      </c>
      <c r="BD13" s="528">
        <v>143.81299999999999</v>
      </c>
      <c r="BE13" s="528">
        <v>145.49400000000003</v>
      </c>
      <c r="BF13" s="528">
        <v>147.27100000000002</v>
      </c>
    </row>
    <row r="14" spans="1:58" ht="15" customHeight="1" x14ac:dyDescent="0.2">
      <c r="L14" s="151" t="s">
        <v>216</v>
      </c>
      <c r="M14" s="527"/>
      <c r="N14" s="527"/>
      <c r="O14" s="527"/>
      <c r="P14" s="527"/>
      <c r="Q14" s="527"/>
      <c r="R14" s="527"/>
      <c r="S14" s="527"/>
      <c r="T14" s="527"/>
      <c r="U14" s="527"/>
      <c r="V14" s="527"/>
      <c r="W14" s="528"/>
      <c r="X14" s="528"/>
      <c r="Y14" s="528">
        <v>114.339</v>
      </c>
      <c r="Z14" s="528">
        <v>114.91099999999999</v>
      </c>
      <c r="AA14" s="528">
        <v>115.70399999999999</v>
      </c>
      <c r="AB14" s="528">
        <v>115.76700000000001</v>
      </c>
      <c r="AC14" s="528">
        <v>115.80399999999999</v>
      </c>
      <c r="AD14" s="528">
        <v>115.973</v>
      </c>
      <c r="AE14" s="528">
        <v>116.006</v>
      </c>
      <c r="AF14" s="528">
        <v>116.021</v>
      </c>
      <c r="AG14" s="528">
        <v>116.35299999999999</v>
      </c>
      <c r="AH14" s="528">
        <v>117.10299999999999</v>
      </c>
      <c r="AI14" s="528">
        <v>117.85300000000001</v>
      </c>
      <c r="AJ14" s="528">
        <v>118.70299999999999</v>
      </c>
      <c r="AK14" s="528">
        <v>119.613</v>
      </c>
      <c r="AL14" s="528">
        <v>120.739</v>
      </c>
      <c r="AM14" s="528">
        <v>122.12700000000001</v>
      </c>
      <c r="AN14" s="528">
        <v>123.56100000000001</v>
      </c>
      <c r="AO14" s="528">
        <v>124.94500000000001</v>
      </c>
      <c r="AP14" s="528">
        <v>126.381</v>
      </c>
      <c r="AQ14" s="528">
        <v>127.696</v>
      </c>
      <c r="AR14" s="528">
        <v>129.202</v>
      </c>
      <c r="AS14" s="528">
        <v>130.70999999999998</v>
      </c>
      <c r="AT14" s="528">
        <v>132.36200000000002</v>
      </c>
      <c r="AU14" s="528">
        <v>133.75300000000001</v>
      </c>
      <c r="AV14" s="528">
        <v>135.24499999999998</v>
      </c>
      <c r="AW14" s="528">
        <v>136.67099999999999</v>
      </c>
      <c r="AX14" s="528">
        <v>138.11200000000002</v>
      </c>
      <c r="AY14" s="528">
        <v>139.553</v>
      </c>
      <c r="AZ14" s="528">
        <v>141.08000000000001</v>
      </c>
      <c r="BA14" s="528">
        <v>142.60399999999998</v>
      </c>
      <c r="BB14" s="528">
        <v>144.274</v>
      </c>
      <c r="BC14" s="528">
        <v>145.96</v>
      </c>
      <c r="BD14" s="528">
        <v>147.733</v>
      </c>
      <c r="BE14" s="528">
        <v>149.643</v>
      </c>
      <c r="BF14" s="528">
        <v>151.625</v>
      </c>
    </row>
    <row r="15" spans="1:58" ht="15" customHeight="1" x14ac:dyDescent="0.2">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79"/>
      <c r="AO15" s="279"/>
      <c r="AP15" s="279"/>
      <c r="AQ15" s="279"/>
      <c r="AR15" s="279"/>
      <c r="AS15" s="279"/>
      <c r="AT15" s="279"/>
      <c r="AU15" s="279"/>
      <c r="AV15" s="279"/>
      <c r="AW15" s="279"/>
      <c r="AX15" s="279"/>
      <c r="AY15" s="279"/>
      <c r="AZ15" s="279"/>
      <c r="BA15" s="279"/>
      <c r="BB15" s="279"/>
      <c r="BC15" s="279"/>
      <c r="BD15" s="279"/>
      <c r="BE15" s="279"/>
      <c r="BF15" s="279"/>
    </row>
    <row r="16" spans="1:58" ht="15" customHeight="1" x14ac:dyDescent="0.2">
      <c r="L16" s="4" t="s">
        <v>729</v>
      </c>
      <c r="M16" s="279"/>
      <c r="N16" s="279"/>
      <c r="O16" s="279"/>
      <c r="P16" s="279"/>
      <c r="Q16" s="279"/>
      <c r="R16" s="279"/>
      <c r="S16" s="279"/>
      <c r="T16" s="279"/>
      <c r="U16" s="279"/>
      <c r="V16" s="279"/>
      <c r="W16" s="279"/>
      <c r="X16" s="279"/>
      <c r="Y16" s="279"/>
      <c r="Z16" s="279"/>
      <c r="AA16" s="279"/>
      <c r="AB16" s="279"/>
      <c r="AC16" s="279"/>
      <c r="AD16" s="279"/>
      <c r="AE16" s="279"/>
      <c r="AF16" s="279"/>
      <c r="AG16" s="279"/>
      <c r="AH16" s="279"/>
      <c r="AI16" s="279"/>
      <c r="AJ16" s="279"/>
      <c r="AK16" s="279"/>
      <c r="AL16" s="279"/>
      <c r="AM16" s="279"/>
      <c r="AN16" s="279"/>
      <c r="AO16" s="279"/>
      <c r="AP16" s="279"/>
      <c r="AQ16" s="279"/>
      <c r="AR16" s="279"/>
      <c r="AS16" s="279"/>
      <c r="AT16" s="279"/>
      <c r="AU16" s="279"/>
      <c r="AV16" s="279"/>
      <c r="AW16" s="279"/>
      <c r="AX16" s="279"/>
      <c r="AY16" s="279"/>
      <c r="AZ16" s="279"/>
      <c r="BA16" s="279"/>
      <c r="BB16" s="279"/>
      <c r="BC16" s="279"/>
      <c r="BD16" s="279"/>
      <c r="BE16" s="279"/>
      <c r="BF16" s="279"/>
    </row>
    <row r="17" spans="12:58" ht="15" customHeight="1" x14ac:dyDescent="0.2">
      <c r="L17" s="4" t="s">
        <v>152</v>
      </c>
      <c r="M17" s="279"/>
      <c r="N17" s="279"/>
      <c r="O17" s="279"/>
      <c r="P17" s="279"/>
      <c r="Q17" s="279"/>
      <c r="R17" s="279"/>
      <c r="S17" s="279"/>
      <c r="T17" s="279"/>
      <c r="U17" s="279"/>
      <c r="V17" s="279"/>
      <c r="W17" s="279"/>
      <c r="X17" s="279"/>
      <c r="Y17" s="279"/>
      <c r="Z17" s="279"/>
      <c r="AA17" s="279"/>
      <c r="AB17" s="279"/>
      <c r="AC17" s="279"/>
      <c r="AD17" s="279"/>
      <c r="AE17" s="279"/>
      <c r="AF17" s="279"/>
      <c r="AG17" s="279"/>
      <c r="AH17" s="279"/>
      <c r="AI17" s="279"/>
      <c r="AJ17" s="279"/>
      <c r="AK17" s="279"/>
      <c r="AL17" s="279"/>
      <c r="AM17" s="279"/>
      <c r="AN17" s="279"/>
      <c r="AO17" s="279"/>
      <c r="AP17" s="279"/>
      <c r="AQ17" s="279"/>
      <c r="AR17" s="279"/>
      <c r="AS17" s="279"/>
      <c r="AT17" s="279"/>
      <c r="AU17" s="279"/>
      <c r="AV17" s="279"/>
      <c r="AW17" s="279"/>
      <c r="AX17" s="279"/>
      <c r="AY17" s="279"/>
      <c r="AZ17" s="279"/>
      <c r="BA17" s="279"/>
      <c r="BB17" s="279"/>
      <c r="BC17" s="279"/>
      <c r="BD17" s="279"/>
      <c r="BE17" s="279"/>
      <c r="BF17" s="279"/>
    </row>
    <row r="18" spans="12:58" ht="15" customHeight="1" x14ac:dyDescent="0.2">
      <c r="L18" s="4" t="s">
        <v>469</v>
      </c>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row>
  </sheetData>
  <pageMargins left="0.7" right="0.7" top="0.75" bottom="0.75" header="0.3" footer="0.3"/>
  <pageSetup paperSize="9" orientation="portrait"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N36"/>
  <sheetViews>
    <sheetView zoomScale="85" zoomScaleNormal="85" workbookViewId="0"/>
  </sheetViews>
  <sheetFormatPr defaultColWidth="8.75" defaultRowHeight="15" customHeight="1" x14ac:dyDescent="0.2"/>
  <cols>
    <col min="1" max="17" width="10.375" style="187" customWidth="1"/>
    <col min="18" max="21" width="8.75" style="187"/>
    <col min="22" max="22" width="36.75" style="77" bestFit="1" customWidth="1"/>
    <col min="23" max="28" width="10.25" style="77" customWidth="1"/>
    <col min="29" max="42" width="10.25" style="187" customWidth="1"/>
    <col min="43" max="43" width="11.375" style="187" customWidth="1"/>
    <col min="44" max="45" width="12.5" style="187" bestFit="1" customWidth="1"/>
    <col min="46" max="46" width="10.25" style="187" customWidth="1"/>
    <col min="47" max="47" width="10.25" style="187" bestFit="1" customWidth="1"/>
    <col min="48" max="48" width="10.25" style="187" customWidth="1"/>
    <col min="49" max="49" width="10.25" style="187" bestFit="1" customWidth="1"/>
    <col min="50" max="50" width="10.25" style="187" customWidth="1"/>
    <col min="51" max="51" width="10.25" style="187" bestFit="1" customWidth="1"/>
    <col min="52" max="52" width="10.25" style="187" customWidth="1"/>
    <col min="53" max="53" width="10.25" style="187" bestFit="1" customWidth="1"/>
    <col min="54" max="54" width="10.25" style="187" customWidth="1"/>
    <col min="55" max="55" width="10.25" style="187" bestFit="1" customWidth="1"/>
    <col min="56" max="56" width="10.25" style="187" customWidth="1"/>
    <col min="57" max="57" width="10.25" style="187" bestFit="1" customWidth="1"/>
    <col min="58" max="58" width="12.25" style="187" bestFit="1" customWidth="1"/>
    <col min="59" max="59" width="9.875" style="187" bestFit="1" customWidth="1"/>
    <col min="60" max="60" width="12.25" style="187" bestFit="1" customWidth="1"/>
    <col min="61" max="61" width="9.875" style="187" bestFit="1" customWidth="1"/>
    <col min="62" max="62" width="12.25" style="187" bestFit="1" customWidth="1"/>
    <col min="63" max="63" width="9.625" style="187" bestFit="1" customWidth="1"/>
    <col min="64" max="16384" width="8.75" style="187"/>
  </cols>
  <sheetData>
    <row r="1" spans="1:40" s="368" customFormat="1" ht="25.5" customHeight="1" x14ac:dyDescent="0.25">
      <c r="A1" s="185" t="s">
        <v>544</v>
      </c>
      <c r="C1" s="369"/>
      <c r="D1" s="369"/>
      <c r="E1" s="369"/>
      <c r="F1" s="369"/>
      <c r="G1" s="369"/>
      <c r="H1" s="369"/>
      <c r="I1" s="369"/>
      <c r="J1" s="369"/>
      <c r="K1" s="369"/>
      <c r="L1" s="369"/>
    </row>
    <row r="2" spans="1:40" s="368" customFormat="1" ht="15" customHeight="1" x14ac:dyDescent="0.25">
      <c r="A2" s="185"/>
      <c r="C2" s="369"/>
      <c r="D2" s="369"/>
      <c r="E2" s="369"/>
      <c r="F2" s="369"/>
      <c r="G2" s="369"/>
      <c r="H2" s="369"/>
      <c r="I2" s="369"/>
      <c r="J2" s="369"/>
      <c r="K2" s="369"/>
      <c r="L2" s="369"/>
    </row>
    <row r="6" spans="1:40" ht="15" customHeight="1" x14ac:dyDescent="0.2">
      <c r="A6" s="80" t="s">
        <v>216</v>
      </c>
      <c r="B6" s="50"/>
      <c r="C6" s="50"/>
      <c r="D6" s="50"/>
      <c r="E6" s="50"/>
      <c r="F6" s="50"/>
      <c r="G6" s="280"/>
      <c r="H6" s="280"/>
      <c r="I6" s="280"/>
      <c r="J6" s="280"/>
      <c r="K6" s="80" t="s">
        <v>217</v>
      </c>
      <c r="L6" s="50"/>
      <c r="M6" s="50"/>
      <c r="N6" s="50"/>
      <c r="O6" s="50"/>
      <c r="P6" s="50"/>
      <c r="Q6" s="280"/>
      <c r="V6" s="539" t="s">
        <v>449</v>
      </c>
    </row>
    <row r="7" spans="1:40" ht="15" customHeight="1" x14ac:dyDescent="0.2">
      <c r="A7" s="50"/>
      <c r="B7" s="50"/>
      <c r="C7" s="50"/>
      <c r="D7" s="50"/>
      <c r="E7" s="50"/>
      <c r="F7" s="50"/>
      <c r="G7" s="280"/>
      <c r="H7" s="280"/>
      <c r="I7" s="280"/>
      <c r="J7" s="280"/>
      <c r="K7" s="50"/>
      <c r="L7" s="50"/>
      <c r="M7" s="50"/>
      <c r="N7" s="50"/>
      <c r="O7" s="50"/>
      <c r="P7" s="50"/>
      <c r="Q7" s="280"/>
    </row>
    <row r="8" spans="1:40" s="56" customFormat="1" ht="15" customHeight="1" x14ac:dyDescent="0.25">
      <c r="A8" s="50"/>
      <c r="B8" s="50"/>
      <c r="C8" s="50"/>
      <c r="D8" s="50"/>
      <c r="E8" s="50"/>
      <c r="F8" s="50"/>
      <c r="G8" s="280"/>
      <c r="H8" s="280"/>
      <c r="I8" s="280"/>
      <c r="J8" s="280"/>
      <c r="K8" s="50"/>
      <c r="L8" s="50"/>
      <c r="M8" s="50"/>
      <c r="N8" s="50"/>
      <c r="O8" s="50"/>
      <c r="P8" s="50"/>
      <c r="Q8" s="280"/>
      <c r="V8" s="78" t="s">
        <v>217</v>
      </c>
      <c r="W8" s="78">
        <v>2016</v>
      </c>
      <c r="X8" s="78">
        <v>2020</v>
      </c>
      <c r="Y8" s="78">
        <v>2030</v>
      </c>
      <c r="Z8" s="78">
        <v>2040</v>
      </c>
      <c r="AA8" s="78">
        <v>2050</v>
      </c>
      <c r="AB8" s="390"/>
    </row>
    <row r="9" spans="1:40" ht="15" customHeight="1" x14ac:dyDescent="0.2">
      <c r="A9" s="50"/>
      <c r="B9" s="50"/>
      <c r="C9" s="50"/>
      <c r="D9" s="50"/>
      <c r="E9" s="50"/>
      <c r="F9" s="50"/>
      <c r="G9" s="280"/>
      <c r="H9" s="280"/>
      <c r="I9" s="280"/>
      <c r="J9" s="280"/>
      <c r="K9" s="50"/>
      <c r="L9" s="50"/>
      <c r="M9" s="50"/>
      <c r="N9" s="50"/>
      <c r="O9" s="50"/>
      <c r="P9" s="50"/>
      <c r="Q9" s="280"/>
      <c r="V9" s="84" t="s">
        <v>256</v>
      </c>
      <c r="W9" s="85">
        <v>2.8448000000000001E-2</v>
      </c>
      <c r="X9" s="85">
        <v>0.33053700000000003</v>
      </c>
      <c r="Y9" s="85">
        <v>8.8521520000000002</v>
      </c>
      <c r="Z9" s="85">
        <v>32.535114711514787</v>
      </c>
      <c r="AA9" s="85">
        <v>35.350206824239386</v>
      </c>
      <c r="AB9" s="391"/>
      <c r="AH9" s="278"/>
      <c r="AN9" s="278"/>
    </row>
    <row r="10" spans="1:40" ht="15" customHeight="1" x14ac:dyDescent="0.2">
      <c r="A10" s="50"/>
      <c r="B10" s="50"/>
      <c r="C10" s="50"/>
      <c r="D10" s="50"/>
      <c r="E10" s="50"/>
      <c r="F10" s="50"/>
      <c r="G10" s="280"/>
      <c r="H10" s="280"/>
      <c r="I10" s="280"/>
      <c r="J10" s="280"/>
      <c r="K10" s="50"/>
      <c r="L10" s="50"/>
      <c r="M10" s="50"/>
      <c r="N10" s="50"/>
      <c r="O10" s="50"/>
      <c r="P10" s="50"/>
      <c r="Q10" s="280"/>
      <c r="V10" s="84" t="s">
        <v>257</v>
      </c>
      <c r="W10" s="85">
        <v>2.6872E-2</v>
      </c>
      <c r="X10" s="85">
        <v>0.35927730480135461</v>
      </c>
      <c r="Y10" s="85">
        <v>1.7747619880537158</v>
      </c>
      <c r="Z10" s="85">
        <v>3.4777252765389317</v>
      </c>
      <c r="AA10" s="85">
        <v>3.1082500384986895</v>
      </c>
    </row>
    <row r="11" spans="1:40" ht="15" customHeight="1" x14ac:dyDescent="0.2">
      <c r="A11" s="50"/>
      <c r="B11" s="50"/>
      <c r="C11" s="50"/>
      <c r="D11" s="50"/>
      <c r="E11" s="50"/>
      <c r="F11" s="50"/>
      <c r="G11" s="280"/>
      <c r="H11" s="280"/>
      <c r="I11" s="280"/>
      <c r="J11" s="280"/>
      <c r="K11" s="50"/>
      <c r="L11" s="50"/>
      <c r="M11" s="50"/>
      <c r="N11" s="50"/>
      <c r="O11" s="50"/>
      <c r="P11" s="50"/>
      <c r="Q11" s="280"/>
      <c r="V11" s="84" t="s">
        <v>258</v>
      </c>
      <c r="W11" s="85">
        <v>4.6000000000000001E-4</v>
      </c>
      <c r="X11" s="85">
        <v>1.6979000000000001E-2</v>
      </c>
      <c r="Y11" s="85">
        <v>0.103755</v>
      </c>
      <c r="Z11" s="85">
        <v>0.27983400000000003</v>
      </c>
      <c r="AA11" s="85">
        <v>0.24312959101563406</v>
      </c>
      <c r="AB11" s="391"/>
      <c r="AH11" s="278"/>
      <c r="AN11" s="278"/>
    </row>
    <row r="12" spans="1:40" ht="15" customHeight="1" x14ac:dyDescent="0.2">
      <c r="A12" s="50"/>
      <c r="B12" s="50"/>
      <c r="C12" s="50"/>
      <c r="D12" s="50"/>
      <c r="E12" s="50"/>
      <c r="F12" s="50"/>
      <c r="G12" s="280"/>
      <c r="H12" s="280"/>
      <c r="I12" s="280"/>
      <c r="J12" s="280"/>
      <c r="K12" s="50"/>
      <c r="L12" s="50"/>
      <c r="M12" s="50"/>
      <c r="N12" s="50"/>
      <c r="O12" s="50"/>
      <c r="P12" s="50"/>
      <c r="Q12" s="280"/>
      <c r="V12" s="84" t="s">
        <v>259</v>
      </c>
      <c r="W12" s="85">
        <v>36.824688000000002</v>
      </c>
      <c r="X12" s="85">
        <v>37.30943653803493</v>
      </c>
      <c r="Y12" s="85">
        <v>28.639709871515343</v>
      </c>
      <c r="Z12" s="85">
        <v>4.1226200353479454</v>
      </c>
      <c r="AA12" s="85">
        <v>0</v>
      </c>
      <c r="AB12" s="391"/>
      <c r="AH12" s="278"/>
      <c r="AN12" s="278"/>
    </row>
    <row r="13" spans="1:40" ht="15" customHeight="1" x14ac:dyDescent="0.2">
      <c r="A13" s="50"/>
      <c r="B13" s="50"/>
      <c r="C13" s="50"/>
      <c r="D13" s="50"/>
      <c r="E13" s="50"/>
      <c r="F13" s="50"/>
      <c r="G13" s="280"/>
      <c r="H13" s="280"/>
      <c r="I13" s="280"/>
      <c r="J13" s="280"/>
      <c r="K13" s="50"/>
      <c r="L13" s="50"/>
      <c r="M13" s="50"/>
      <c r="N13" s="50"/>
      <c r="O13" s="50"/>
      <c r="P13" s="50"/>
      <c r="Q13" s="280"/>
      <c r="V13" s="84" t="s">
        <v>260</v>
      </c>
      <c r="W13" s="85">
        <v>6.2000000000000003E-5</v>
      </c>
      <c r="X13" s="85">
        <v>3.7399999999999998E-4</v>
      </c>
      <c r="Y13" s="85">
        <v>6.6620000000000004E-3</v>
      </c>
      <c r="Z13" s="85">
        <v>8.5278999999999994E-2</v>
      </c>
      <c r="AA13" s="85">
        <v>0.33029550091750659</v>
      </c>
      <c r="AB13" s="391"/>
      <c r="AH13" s="278"/>
      <c r="AN13" s="278"/>
    </row>
    <row r="14" spans="1:40" ht="15" customHeight="1" x14ac:dyDescent="0.2">
      <c r="A14" s="50"/>
      <c r="B14" s="50"/>
      <c r="C14" s="50"/>
      <c r="D14" s="50"/>
      <c r="E14" s="50"/>
      <c r="F14" s="50"/>
      <c r="G14" s="280"/>
      <c r="H14" s="280"/>
      <c r="I14" s="280"/>
      <c r="J14" s="280"/>
      <c r="K14" s="50"/>
      <c r="L14" s="50"/>
      <c r="M14" s="50"/>
      <c r="N14" s="50"/>
      <c r="O14" s="50"/>
      <c r="P14" s="50"/>
      <c r="Q14" s="280"/>
    </row>
    <row r="15" spans="1:40" ht="15" customHeight="1" x14ac:dyDescent="0.2">
      <c r="A15" s="50"/>
      <c r="B15" s="50"/>
      <c r="C15" s="50"/>
      <c r="D15" s="50"/>
      <c r="E15" s="50"/>
      <c r="F15" s="50"/>
      <c r="G15" s="280"/>
      <c r="H15" s="280"/>
      <c r="I15" s="280"/>
      <c r="J15" s="280"/>
      <c r="K15" s="50"/>
      <c r="L15" s="50"/>
      <c r="M15" s="50"/>
      <c r="N15" s="50"/>
      <c r="O15" s="50"/>
      <c r="P15" s="50"/>
      <c r="Q15" s="280"/>
      <c r="V15" s="78" t="s">
        <v>71</v>
      </c>
      <c r="W15" s="78">
        <v>2016</v>
      </c>
      <c r="X15" s="78">
        <v>2020</v>
      </c>
      <c r="Y15" s="78">
        <v>2030</v>
      </c>
      <c r="Z15" s="78">
        <v>2040</v>
      </c>
      <c r="AA15" s="78">
        <v>2050</v>
      </c>
    </row>
    <row r="16" spans="1:40" ht="15" customHeight="1" x14ac:dyDescent="0.2">
      <c r="A16" s="50"/>
      <c r="B16" s="50"/>
      <c r="C16" s="50"/>
      <c r="D16" s="50"/>
      <c r="E16" s="50"/>
      <c r="F16" s="50"/>
      <c r="G16" s="280"/>
      <c r="H16" s="280"/>
      <c r="I16" s="280"/>
      <c r="J16" s="280"/>
      <c r="K16" s="50"/>
      <c r="L16" s="50"/>
      <c r="M16" s="50"/>
      <c r="N16" s="50"/>
      <c r="O16" s="50"/>
      <c r="P16" s="50"/>
      <c r="Q16" s="280"/>
      <c r="V16" s="84" t="s">
        <v>256</v>
      </c>
      <c r="W16" s="85">
        <v>2.8448000000000001E-2</v>
      </c>
      <c r="X16" s="85">
        <v>0.31257299999999999</v>
      </c>
      <c r="Y16" s="85">
        <v>8.5759969999999992</v>
      </c>
      <c r="Z16" s="85">
        <v>31.917034004336227</v>
      </c>
      <c r="AA16" s="85">
        <v>34.915066013490062</v>
      </c>
    </row>
    <row r="17" spans="1:27" ht="15" customHeight="1" x14ac:dyDescent="0.2">
      <c r="A17" s="50"/>
      <c r="B17" s="50"/>
      <c r="C17" s="50"/>
      <c r="D17" s="50"/>
      <c r="E17" s="50"/>
      <c r="F17" s="50"/>
      <c r="G17" s="280"/>
      <c r="H17" s="280"/>
      <c r="I17" s="280"/>
      <c r="J17" s="280"/>
      <c r="K17" s="50"/>
      <c r="L17" s="50"/>
      <c r="M17" s="50"/>
      <c r="N17" s="50"/>
      <c r="O17" s="50"/>
      <c r="P17" s="50"/>
      <c r="Q17" s="280"/>
      <c r="V17" s="84" t="s">
        <v>257</v>
      </c>
      <c r="W17" s="85">
        <v>2.6872E-2</v>
      </c>
      <c r="X17" s="85">
        <v>0.29316746003300315</v>
      </c>
      <c r="Y17" s="85">
        <v>1.5227996990208281</v>
      </c>
      <c r="Z17" s="85">
        <v>3.3542376946845986</v>
      </c>
      <c r="AA17" s="85">
        <v>2.6074042476255945</v>
      </c>
    </row>
    <row r="18" spans="1:27" ht="15" customHeight="1" x14ac:dyDescent="0.2">
      <c r="A18" s="50"/>
      <c r="B18" s="50"/>
      <c r="C18" s="50"/>
      <c r="D18" s="50"/>
      <c r="E18" s="50"/>
      <c r="F18" s="50"/>
      <c r="G18" s="50"/>
      <c r="H18" s="50"/>
      <c r="I18" s="50"/>
      <c r="J18" s="50"/>
      <c r="K18" s="50"/>
      <c r="L18" s="50"/>
      <c r="M18" s="50"/>
      <c r="N18" s="50"/>
      <c r="O18" s="50"/>
      <c r="P18" s="50"/>
      <c r="Q18" s="50"/>
      <c r="V18" s="84" t="s">
        <v>258</v>
      </c>
      <c r="W18" s="85">
        <v>4.6000000000000001E-4</v>
      </c>
      <c r="X18" s="85">
        <v>1.652E-2</v>
      </c>
      <c r="Y18" s="85">
        <v>9.6747E-2</v>
      </c>
      <c r="Z18" s="85">
        <v>0.25805099999999997</v>
      </c>
      <c r="AA18" s="85">
        <v>0.23452636700349366</v>
      </c>
    </row>
    <row r="19" spans="1:27" ht="15" customHeight="1" x14ac:dyDescent="0.25">
      <c r="A19" s="50"/>
      <c r="B19" s="50"/>
      <c r="C19" s="50"/>
      <c r="D19" s="50"/>
      <c r="E19" s="50"/>
      <c r="F19" s="50"/>
      <c r="G19" s="52"/>
      <c r="H19" s="52"/>
      <c r="I19" s="52"/>
      <c r="J19" s="52"/>
      <c r="K19" s="50"/>
      <c r="L19" s="50"/>
      <c r="M19" s="50"/>
      <c r="N19" s="50"/>
      <c r="O19" s="50"/>
      <c r="P19" s="50"/>
      <c r="Q19" s="52"/>
      <c r="V19" s="84" t="s">
        <v>259</v>
      </c>
      <c r="W19" s="85">
        <v>36.824716000000002</v>
      </c>
      <c r="X19" s="85">
        <v>37.311495538034933</v>
      </c>
      <c r="Y19" s="85">
        <v>28.818745871515343</v>
      </c>
      <c r="Z19" s="85">
        <v>4.2587950353479451</v>
      </c>
      <c r="AA19" s="85">
        <v>0</v>
      </c>
    </row>
    <row r="20" spans="1:27" ht="15" customHeight="1" x14ac:dyDescent="0.2">
      <c r="A20" s="50"/>
      <c r="B20" s="50"/>
      <c r="C20" s="50"/>
      <c r="D20" s="50"/>
      <c r="E20" s="50"/>
      <c r="F20" s="50"/>
      <c r="G20" s="280"/>
      <c r="H20" s="280"/>
      <c r="I20" s="280"/>
      <c r="J20" s="280"/>
      <c r="K20" s="50"/>
      <c r="L20" s="50"/>
      <c r="M20" s="50"/>
      <c r="N20" s="50"/>
      <c r="O20" s="50"/>
      <c r="P20" s="50"/>
      <c r="Q20" s="280"/>
      <c r="V20" s="84" t="s">
        <v>260</v>
      </c>
      <c r="W20" s="85">
        <v>6.2000000000000003E-5</v>
      </c>
      <c r="X20" s="85">
        <v>3.7399999999999998E-4</v>
      </c>
      <c r="Y20" s="85">
        <v>6.6899999999999998E-3</v>
      </c>
      <c r="Z20" s="85">
        <v>8.5979E-2</v>
      </c>
      <c r="AA20" s="85">
        <v>0.34800503751918288</v>
      </c>
    </row>
    <row r="21" spans="1:27" ht="15" customHeight="1" x14ac:dyDescent="0.2">
      <c r="A21" s="50"/>
      <c r="B21" s="50"/>
      <c r="C21" s="50"/>
      <c r="D21" s="50"/>
      <c r="E21" s="50"/>
      <c r="F21" s="50"/>
      <c r="G21" s="280"/>
      <c r="H21" s="280"/>
      <c r="I21" s="280"/>
      <c r="J21" s="280"/>
      <c r="K21" s="50"/>
      <c r="L21" s="50"/>
      <c r="M21" s="50"/>
      <c r="N21" s="50"/>
      <c r="O21" s="50"/>
      <c r="P21" s="50"/>
      <c r="Q21" s="280"/>
    </row>
    <row r="22" spans="1:27" ht="15" customHeight="1" x14ac:dyDescent="0.2">
      <c r="A22" s="50"/>
      <c r="B22" s="50"/>
      <c r="C22" s="50"/>
      <c r="D22" s="50"/>
      <c r="E22" s="50"/>
      <c r="F22" s="50"/>
      <c r="G22" s="280"/>
      <c r="H22" s="280"/>
      <c r="I22" s="280"/>
      <c r="J22" s="280"/>
      <c r="K22" s="50"/>
      <c r="L22" s="50"/>
      <c r="M22" s="50"/>
      <c r="N22" s="50"/>
      <c r="O22" s="50"/>
      <c r="P22" s="50"/>
      <c r="Q22" s="280"/>
      <c r="V22" s="78" t="s">
        <v>215</v>
      </c>
      <c r="W22" s="78">
        <v>2016</v>
      </c>
      <c r="X22" s="78">
        <v>2020</v>
      </c>
      <c r="Y22" s="78">
        <v>2030</v>
      </c>
      <c r="Z22" s="78">
        <v>2040</v>
      </c>
      <c r="AA22" s="78">
        <v>2050</v>
      </c>
    </row>
    <row r="23" spans="1:27" ht="15" customHeight="1" x14ac:dyDescent="0.2">
      <c r="A23" s="50"/>
      <c r="B23" s="50"/>
      <c r="C23" s="50"/>
      <c r="D23" s="50"/>
      <c r="E23" s="50"/>
      <c r="F23" s="50"/>
      <c r="G23" s="280"/>
      <c r="H23" s="280"/>
      <c r="I23" s="280"/>
      <c r="J23" s="280"/>
      <c r="K23" s="50"/>
      <c r="L23" s="50"/>
      <c r="M23" s="50"/>
      <c r="N23" s="50"/>
      <c r="O23" s="50"/>
      <c r="P23" s="50"/>
      <c r="Q23" s="280"/>
      <c r="V23" s="84" t="s">
        <v>256</v>
      </c>
      <c r="W23" s="85">
        <v>2.8448000000000001E-2</v>
      </c>
      <c r="X23" s="85">
        <v>0.132493</v>
      </c>
      <c r="Y23" s="85">
        <v>2.4058579999999998</v>
      </c>
      <c r="Z23" s="85">
        <v>19.188742999999999</v>
      </c>
      <c r="AA23" s="85">
        <v>34.587206348444049</v>
      </c>
    </row>
    <row r="24" spans="1:27" ht="15" customHeight="1" x14ac:dyDescent="0.2">
      <c r="A24" s="50"/>
      <c r="B24" s="50"/>
      <c r="C24" s="50"/>
      <c r="D24" s="50"/>
      <c r="E24" s="50"/>
      <c r="F24" s="50"/>
      <c r="G24" s="280"/>
      <c r="H24" s="280"/>
      <c r="I24" s="280"/>
      <c r="J24" s="280"/>
      <c r="K24" s="50"/>
      <c r="L24" s="50"/>
      <c r="M24" s="50"/>
      <c r="N24" s="50"/>
      <c r="O24" s="50"/>
      <c r="P24" s="50"/>
      <c r="Q24" s="280"/>
      <c r="V24" s="84" t="s">
        <v>257</v>
      </c>
      <c r="W24" s="85">
        <v>2.6872E-2</v>
      </c>
      <c r="X24" s="85">
        <v>0.12628484294638198</v>
      </c>
      <c r="Y24" s="85">
        <v>0.33595999140076099</v>
      </c>
      <c r="Z24" s="85">
        <v>0.62419601334544916</v>
      </c>
      <c r="AA24" s="85">
        <v>1.0278036649013989</v>
      </c>
    </row>
    <row r="25" spans="1:27" ht="15" customHeight="1" x14ac:dyDescent="0.2">
      <c r="A25" s="50"/>
      <c r="B25" s="50"/>
      <c r="C25" s="50"/>
      <c r="D25" s="50"/>
      <c r="E25" s="50"/>
      <c r="F25" s="50"/>
      <c r="G25" s="280"/>
      <c r="H25" s="280"/>
      <c r="I25" s="280"/>
      <c r="J25" s="280"/>
      <c r="K25" s="50"/>
      <c r="L25" s="50"/>
      <c r="M25" s="50"/>
      <c r="N25" s="50"/>
      <c r="O25" s="50"/>
      <c r="P25" s="50"/>
      <c r="Q25" s="280"/>
      <c r="V25" s="84" t="s">
        <v>258</v>
      </c>
      <c r="W25" s="85">
        <v>4.6000000000000001E-4</v>
      </c>
      <c r="X25" s="85">
        <v>1.1396E-2</v>
      </c>
      <c r="Y25" s="85">
        <v>4.8490999999999999E-2</v>
      </c>
      <c r="Z25" s="85">
        <v>0.111319</v>
      </c>
      <c r="AA25" s="85">
        <v>0.157804</v>
      </c>
    </row>
    <row r="26" spans="1:27" ht="15" customHeight="1" x14ac:dyDescent="0.2">
      <c r="A26" s="50"/>
      <c r="B26" s="50"/>
      <c r="C26" s="50"/>
      <c r="D26" s="50"/>
      <c r="E26" s="50"/>
      <c r="F26" s="50"/>
      <c r="G26" s="280"/>
      <c r="H26" s="280"/>
      <c r="I26" s="280"/>
      <c r="J26" s="280"/>
      <c r="K26" s="50"/>
      <c r="L26" s="50"/>
      <c r="M26" s="50"/>
      <c r="N26" s="50"/>
      <c r="O26" s="50"/>
      <c r="P26" s="50"/>
      <c r="Q26" s="280"/>
      <c r="V26" s="84" t="s">
        <v>259</v>
      </c>
      <c r="W26" s="85">
        <v>36.820742000000003</v>
      </c>
      <c r="X26" s="85">
        <v>37.679929838902765</v>
      </c>
      <c r="Y26" s="85">
        <v>36.435726462516499</v>
      </c>
      <c r="Z26" s="85">
        <v>20.444994957026566</v>
      </c>
      <c r="AA26" s="85">
        <v>4.3891067054690112</v>
      </c>
    </row>
    <row r="27" spans="1:27" ht="15" customHeight="1" x14ac:dyDescent="0.2">
      <c r="A27" s="50"/>
      <c r="B27" s="50"/>
      <c r="C27" s="50"/>
      <c r="D27" s="50"/>
      <c r="E27" s="50"/>
      <c r="F27" s="50"/>
      <c r="G27" s="280"/>
      <c r="H27" s="280"/>
      <c r="I27" s="280"/>
      <c r="J27" s="280"/>
      <c r="K27" s="50"/>
      <c r="L27" s="50"/>
      <c r="M27" s="50"/>
      <c r="N27" s="50"/>
      <c r="O27" s="50"/>
      <c r="P27" s="50"/>
      <c r="Q27" s="280"/>
      <c r="V27" s="84" t="s">
        <v>260</v>
      </c>
      <c r="W27" s="85">
        <v>6.2000000000000003E-5</v>
      </c>
      <c r="X27" s="85">
        <v>2.9999999999999997E-4</v>
      </c>
      <c r="Y27" s="85">
        <v>1.5759999999999999E-3</v>
      </c>
      <c r="Z27" s="85">
        <v>5.751E-3</v>
      </c>
      <c r="AA27" s="85">
        <v>2.0799999999999999E-2</v>
      </c>
    </row>
    <row r="28" spans="1:27" ht="15" customHeight="1" x14ac:dyDescent="0.2">
      <c r="A28" s="50"/>
      <c r="B28" s="50"/>
      <c r="C28" s="50"/>
      <c r="D28" s="50"/>
      <c r="E28" s="50"/>
      <c r="F28" s="50"/>
      <c r="G28" s="280"/>
      <c r="H28" s="280"/>
      <c r="I28" s="280"/>
      <c r="J28" s="280"/>
      <c r="K28" s="50"/>
      <c r="L28" s="50"/>
      <c r="M28" s="50"/>
      <c r="N28" s="50"/>
      <c r="O28" s="50"/>
      <c r="P28" s="50"/>
      <c r="Q28" s="280"/>
    </row>
    <row r="29" spans="1:27" ht="15" customHeight="1" x14ac:dyDescent="0.2">
      <c r="A29" s="50"/>
      <c r="B29" s="50"/>
      <c r="C29" s="50"/>
      <c r="D29" s="50"/>
      <c r="E29" s="50"/>
      <c r="F29" s="50"/>
      <c r="G29" s="280"/>
      <c r="H29" s="280"/>
      <c r="I29" s="280"/>
      <c r="J29" s="280"/>
      <c r="K29" s="50"/>
      <c r="L29" s="50"/>
      <c r="M29" s="50"/>
      <c r="N29" s="50"/>
      <c r="O29" s="50"/>
      <c r="P29" s="50"/>
      <c r="Q29" s="280"/>
      <c r="V29" s="78" t="s">
        <v>216</v>
      </c>
      <c r="W29" s="78">
        <v>2016</v>
      </c>
      <c r="X29" s="78">
        <v>2020</v>
      </c>
      <c r="Y29" s="78">
        <v>2030</v>
      </c>
      <c r="Z29" s="78">
        <v>2040</v>
      </c>
      <c r="AA29" s="78">
        <v>2050</v>
      </c>
    </row>
    <row r="30" spans="1:27" ht="15" customHeight="1" x14ac:dyDescent="0.2">
      <c r="A30" s="50"/>
      <c r="B30" s="50"/>
      <c r="C30" s="50"/>
      <c r="D30" s="50"/>
      <c r="E30" s="50"/>
      <c r="F30" s="50"/>
      <c r="G30" s="280"/>
      <c r="H30" s="280"/>
      <c r="I30" s="280"/>
      <c r="J30" s="280"/>
      <c r="K30" s="50"/>
      <c r="L30" s="50"/>
      <c r="M30" s="50"/>
      <c r="N30" s="50"/>
      <c r="O30" s="50"/>
      <c r="P30" s="50"/>
      <c r="Q30" s="280"/>
      <c r="V30" s="84" t="s">
        <v>256</v>
      </c>
      <c r="W30" s="85">
        <v>2.8448000000000001E-2</v>
      </c>
      <c r="X30" s="85">
        <v>0.130916</v>
      </c>
      <c r="Y30" s="85">
        <v>2.326282</v>
      </c>
      <c r="Z30" s="85">
        <v>18.870979999999999</v>
      </c>
      <c r="AA30" s="85">
        <v>34.818278293468019</v>
      </c>
    </row>
    <row r="31" spans="1:27" ht="15" customHeight="1" x14ac:dyDescent="0.2">
      <c r="A31" s="50"/>
      <c r="B31" s="50"/>
      <c r="C31" s="50"/>
      <c r="D31" s="50"/>
      <c r="E31" s="50"/>
      <c r="F31" s="50"/>
      <c r="G31" s="280"/>
      <c r="H31" s="280"/>
      <c r="I31" s="280"/>
      <c r="J31" s="280"/>
      <c r="K31" s="50"/>
      <c r="L31" s="50"/>
      <c r="M31" s="50"/>
      <c r="N31" s="50"/>
      <c r="O31" s="50"/>
      <c r="P31" s="50"/>
      <c r="Q31" s="280"/>
      <c r="V31" s="84" t="s">
        <v>257</v>
      </c>
      <c r="W31" s="85">
        <v>2.6872E-2</v>
      </c>
      <c r="X31" s="85">
        <v>0.13034007094100136</v>
      </c>
      <c r="Y31" s="85">
        <v>0.35637038939303939</v>
      </c>
      <c r="Z31" s="85">
        <v>0.64578664487188941</v>
      </c>
      <c r="AA31" s="85">
        <v>1.0570183514038702</v>
      </c>
    </row>
    <row r="32" spans="1:27" ht="15" customHeight="1" x14ac:dyDescent="0.2">
      <c r="A32" s="50"/>
      <c r="B32" s="50"/>
      <c r="C32" s="50"/>
      <c r="D32" s="50"/>
      <c r="E32" s="50"/>
      <c r="F32" s="50"/>
      <c r="G32" s="280"/>
      <c r="H32" s="280"/>
      <c r="I32" s="280"/>
      <c r="J32" s="280"/>
      <c r="K32" s="50"/>
      <c r="L32" s="50"/>
      <c r="M32" s="50"/>
      <c r="N32" s="50"/>
      <c r="O32" s="50"/>
      <c r="P32" s="50"/>
      <c r="Q32" s="280"/>
      <c r="V32" s="84" t="s">
        <v>258</v>
      </c>
      <c r="W32" s="85">
        <v>4.6000000000000001E-4</v>
      </c>
      <c r="X32" s="85">
        <v>1.1396E-2</v>
      </c>
      <c r="Y32" s="85">
        <v>4.8482999999999998E-2</v>
      </c>
      <c r="Z32" s="85">
        <v>0.11071599999999999</v>
      </c>
      <c r="AA32" s="85">
        <v>0.15507199999999999</v>
      </c>
    </row>
    <row r="33" spans="1:27" ht="15" customHeight="1" x14ac:dyDescent="0.2">
      <c r="A33" s="50"/>
      <c r="B33" s="50"/>
      <c r="C33" s="50"/>
      <c r="D33" s="50"/>
      <c r="E33" s="50"/>
      <c r="F33" s="50"/>
      <c r="G33" s="280"/>
      <c r="H33" s="280"/>
      <c r="I33" s="280"/>
      <c r="J33" s="280"/>
      <c r="K33" s="50"/>
      <c r="L33" s="50"/>
      <c r="M33" s="50"/>
      <c r="N33" s="50"/>
      <c r="O33" s="50"/>
      <c r="P33" s="50"/>
      <c r="Q33" s="280"/>
      <c r="V33" s="84" t="s">
        <v>259</v>
      </c>
      <c r="W33" s="85">
        <v>36.820742000000003</v>
      </c>
      <c r="X33" s="85">
        <v>37.69543061090814</v>
      </c>
      <c r="Y33" s="85">
        <v>36.575558064524223</v>
      </c>
      <c r="Z33" s="85">
        <v>20.911311325500126</v>
      </c>
      <c r="AA33" s="85">
        <v>4.569857073942571</v>
      </c>
    </row>
    <row r="34" spans="1:27" ht="15" customHeight="1" x14ac:dyDescent="0.2">
      <c r="A34" s="80" t="s">
        <v>454</v>
      </c>
      <c r="B34" s="50"/>
      <c r="C34" s="50"/>
      <c r="D34" s="50"/>
      <c r="E34" s="50"/>
      <c r="F34" s="50"/>
      <c r="G34" s="280"/>
      <c r="H34" s="280"/>
      <c r="I34" s="280"/>
      <c r="J34" s="280"/>
      <c r="K34" s="80" t="s">
        <v>71</v>
      </c>
      <c r="L34" s="50"/>
      <c r="M34" s="50"/>
      <c r="N34" s="50"/>
      <c r="O34" s="50"/>
      <c r="P34" s="50"/>
      <c r="Q34" s="280"/>
      <c r="V34" s="84" t="s">
        <v>260</v>
      </c>
      <c r="W34" s="85">
        <v>6.2000000000000003E-5</v>
      </c>
      <c r="X34" s="85">
        <v>3.01E-4</v>
      </c>
      <c r="Y34" s="85">
        <v>1.5690000000000001E-3</v>
      </c>
      <c r="Z34" s="85">
        <v>5.6889999999999996E-3</v>
      </c>
      <c r="AA34" s="85">
        <v>2.0421999999999999E-2</v>
      </c>
    </row>
    <row r="36" spans="1:27" ht="15" customHeight="1" x14ac:dyDescent="0.2">
      <c r="V36" s="615" t="s">
        <v>571</v>
      </c>
    </row>
  </sheetData>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Z38"/>
  <sheetViews>
    <sheetView zoomScale="85" zoomScaleNormal="85" workbookViewId="0"/>
  </sheetViews>
  <sheetFormatPr defaultColWidth="8.75" defaultRowHeight="15" customHeight="1" x14ac:dyDescent="0.2"/>
  <cols>
    <col min="1" max="1" width="9" style="53" customWidth="1"/>
    <col min="2" max="14" width="8.75" style="53"/>
    <col min="15" max="15" width="22.375" style="57" bestFit="1" customWidth="1"/>
    <col min="16" max="52" width="8.75" style="57"/>
    <col min="53" max="16384" width="8.75" style="53"/>
  </cols>
  <sheetData>
    <row r="1" spans="1:51" s="368" customFormat="1" ht="25.5" customHeight="1" x14ac:dyDescent="0.25">
      <c r="A1" s="185" t="s">
        <v>711</v>
      </c>
      <c r="C1" s="369"/>
      <c r="D1" s="369"/>
      <c r="E1" s="369"/>
      <c r="F1" s="369"/>
      <c r="G1" s="369"/>
      <c r="H1" s="369"/>
      <c r="I1" s="369"/>
    </row>
    <row r="2" spans="1:51" s="368" customFormat="1" ht="15" customHeight="1" x14ac:dyDescent="0.25">
      <c r="A2" s="185"/>
      <c r="C2" s="369"/>
      <c r="D2" s="369"/>
      <c r="E2" s="369"/>
      <c r="F2" s="369"/>
      <c r="G2" s="369"/>
      <c r="H2" s="369"/>
      <c r="I2" s="369"/>
    </row>
    <row r="3" spans="1:51" ht="15" customHeight="1" x14ac:dyDescent="0.2">
      <c r="O3" s="53"/>
    </row>
    <row r="4" spans="1:51" ht="15" customHeight="1" x14ac:dyDescent="0.2">
      <c r="O4" s="368"/>
    </row>
    <row r="5" spans="1:51" ht="15" customHeight="1" x14ac:dyDescent="0.2">
      <c r="O5" s="164" t="s">
        <v>456</v>
      </c>
    </row>
    <row r="6" spans="1:51" ht="15" customHeight="1" x14ac:dyDescent="0.2">
      <c r="A6" s="67" t="s">
        <v>217</v>
      </c>
      <c r="O6" s="549" t="s">
        <v>217</v>
      </c>
      <c r="P6" s="544">
        <v>2015</v>
      </c>
      <c r="Q6" s="66">
        <v>2016</v>
      </c>
      <c r="R6" s="66">
        <v>2017</v>
      </c>
      <c r="S6" s="66">
        <v>2018</v>
      </c>
      <c r="T6" s="66">
        <v>2019</v>
      </c>
      <c r="U6" s="66">
        <v>2020</v>
      </c>
      <c r="V6" s="66">
        <v>2021</v>
      </c>
      <c r="W6" s="66">
        <v>2022</v>
      </c>
      <c r="X6" s="66">
        <v>2023</v>
      </c>
      <c r="Y6" s="66">
        <v>2024</v>
      </c>
      <c r="Z6" s="66">
        <v>2025</v>
      </c>
      <c r="AA6" s="66">
        <v>2026</v>
      </c>
      <c r="AB6" s="66">
        <v>2027</v>
      </c>
      <c r="AC6" s="66">
        <v>2028</v>
      </c>
      <c r="AD6" s="66">
        <v>2029</v>
      </c>
      <c r="AE6" s="66">
        <v>2030</v>
      </c>
      <c r="AF6" s="66">
        <v>2031</v>
      </c>
      <c r="AG6" s="66">
        <v>2032</v>
      </c>
      <c r="AH6" s="66">
        <v>2033</v>
      </c>
      <c r="AI6" s="66">
        <v>2034</v>
      </c>
      <c r="AJ6" s="66">
        <v>2035</v>
      </c>
      <c r="AK6" s="66">
        <v>2036</v>
      </c>
      <c r="AL6" s="66">
        <v>2037</v>
      </c>
      <c r="AM6" s="66">
        <v>2038</v>
      </c>
      <c r="AN6" s="66">
        <v>2039</v>
      </c>
      <c r="AO6" s="66">
        <v>2040</v>
      </c>
      <c r="AP6" s="66">
        <v>2041</v>
      </c>
      <c r="AQ6" s="66">
        <v>2042</v>
      </c>
      <c r="AR6" s="66">
        <v>2043</v>
      </c>
      <c r="AS6" s="66">
        <v>2044</v>
      </c>
      <c r="AT6" s="66">
        <v>2045</v>
      </c>
      <c r="AU6" s="66">
        <v>2046</v>
      </c>
      <c r="AV6" s="66">
        <v>2047</v>
      </c>
      <c r="AW6" s="66">
        <v>2048</v>
      </c>
      <c r="AX6" s="66">
        <v>2049</v>
      </c>
      <c r="AY6" s="66">
        <v>2050</v>
      </c>
    </row>
    <row r="7" spans="1:51" ht="15" customHeight="1" x14ac:dyDescent="0.2">
      <c r="O7" s="542" t="s">
        <v>251</v>
      </c>
      <c r="P7" s="545">
        <v>0</v>
      </c>
      <c r="Q7" s="76">
        <v>4.6704997788589112E-3</v>
      </c>
      <c r="R7" s="76">
        <v>5.4931446262715608E-3</v>
      </c>
      <c r="S7" s="76">
        <v>6.4361609907120747E-3</v>
      </c>
      <c r="T7" s="76">
        <v>8.3115633436532509E-3</v>
      </c>
      <c r="U7" s="76">
        <v>1.0685471687925696E-2</v>
      </c>
      <c r="V7" s="76">
        <v>1.3704143501890774E-2</v>
      </c>
      <c r="W7" s="76">
        <v>1.7535967097237978E-2</v>
      </c>
      <c r="X7" s="76">
        <v>2.2396339769196381E-2</v>
      </c>
      <c r="Y7" s="76">
        <v>2.8571637741077356E-2</v>
      </c>
      <c r="Z7" s="76">
        <v>3.6391717888828008E-2</v>
      </c>
      <c r="AA7" s="76">
        <v>4.6303921532393232E-2</v>
      </c>
      <c r="AB7" s="76">
        <v>5.884444125816142E-2</v>
      </c>
      <c r="AC7" s="76">
        <v>7.4710002050412866E-2</v>
      </c>
      <c r="AD7" s="76">
        <v>9.472815964103376E-2</v>
      </c>
      <c r="AE7" s="76">
        <v>0.11992673887639758</v>
      </c>
      <c r="AF7" s="76">
        <v>0.15155191317111188</v>
      </c>
      <c r="AG7" s="76">
        <v>0.1911582603799131</v>
      </c>
      <c r="AH7" s="76">
        <v>0.24055084896889914</v>
      </c>
      <c r="AI7" s="76">
        <v>0.30182506214629845</v>
      </c>
      <c r="AJ7" s="76">
        <v>0.37740484621771125</v>
      </c>
      <c r="AK7" s="76">
        <v>0.46813850528127515</v>
      </c>
      <c r="AL7" s="76">
        <v>0.57753299190032481</v>
      </c>
      <c r="AM7" s="76">
        <v>0.70788520206297911</v>
      </c>
      <c r="AN7" s="76">
        <v>0.86110735045025666</v>
      </c>
      <c r="AO7" s="76">
        <v>1.0376747358652378</v>
      </c>
      <c r="AP7" s="76">
        <v>1.2378624523496986</v>
      </c>
      <c r="AQ7" s="76">
        <v>1.4588060742250595</v>
      </c>
      <c r="AR7" s="76">
        <v>1.5826128698892519</v>
      </c>
      <c r="AS7" s="76">
        <v>1.6536180210665927</v>
      </c>
      <c r="AT7" s="76">
        <v>1.7283740351640982</v>
      </c>
      <c r="AU7" s="76">
        <v>1.7989564277645396</v>
      </c>
      <c r="AV7" s="76">
        <v>1.8611440432318125</v>
      </c>
      <c r="AW7" s="76">
        <v>1.9076892930303311</v>
      </c>
      <c r="AX7" s="76">
        <v>1.9379520464862778</v>
      </c>
      <c r="AY7" s="76">
        <v>1.947316679404925</v>
      </c>
    </row>
    <row r="8" spans="1:51" ht="15" customHeight="1" x14ac:dyDescent="0.2">
      <c r="O8" s="542" t="s">
        <v>252</v>
      </c>
      <c r="P8" s="545">
        <v>0</v>
      </c>
      <c r="Q8" s="76">
        <v>0.11260028599223137</v>
      </c>
      <c r="R8" s="76">
        <v>0.19784650029272177</v>
      </c>
      <c r="S8" s="76">
        <v>0.30202077701194185</v>
      </c>
      <c r="T8" s="76">
        <v>0.84473979844261005</v>
      </c>
      <c r="U8" s="76">
        <v>1.4561542502410867</v>
      </c>
      <c r="V8" s="76">
        <v>2.1805105336927793</v>
      </c>
      <c r="W8" s="76">
        <v>3.0678456299419743</v>
      </c>
      <c r="X8" s="76">
        <v>4.2138873770355563</v>
      </c>
      <c r="Y8" s="76">
        <v>5.669263695985169</v>
      </c>
      <c r="Z8" s="76">
        <v>7.4679129327533351</v>
      </c>
      <c r="AA8" s="76">
        <v>9.4905211469077155</v>
      </c>
      <c r="AB8" s="76">
        <v>11.669959125220748</v>
      </c>
      <c r="AC8" s="76">
        <v>14.078191524592839</v>
      </c>
      <c r="AD8" s="76">
        <v>16.868295386728626</v>
      </c>
      <c r="AE8" s="76">
        <v>20.135525203786599</v>
      </c>
      <c r="AF8" s="76">
        <v>23.94358343116869</v>
      </c>
      <c r="AG8" s="76">
        <v>28.248511990475254</v>
      </c>
      <c r="AH8" s="76">
        <v>32.91400408283306</v>
      </c>
      <c r="AI8" s="76">
        <v>37.735522728411631</v>
      </c>
      <c r="AJ8" s="76">
        <v>42.449440919422365</v>
      </c>
      <c r="AK8" s="76">
        <v>46.822587584664404</v>
      </c>
      <c r="AL8" s="76">
        <v>50.630556740322788</v>
      </c>
      <c r="AM8" s="76">
        <v>53.813612264682234</v>
      </c>
      <c r="AN8" s="76">
        <v>57.1376644869963</v>
      </c>
      <c r="AO8" s="76">
        <v>57.028742626564011</v>
      </c>
      <c r="AP8" s="76">
        <v>56.952809466702334</v>
      </c>
      <c r="AQ8" s="76">
        <v>56.921355060728033</v>
      </c>
      <c r="AR8" s="76">
        <v>56.939757252213333</v>
      </c>
      <c r="AS8" s="76">
        <v>57.018600987340655</v>
      </c>
      <c r="AT8" s="76">
        <v>57.182456227005794</v>
      </c>
      <c r="AU8" s="76">
        <v>57.457605461042071</v>
      </c>
      <c r="AV8" s="76">
        <v>57.837888350513836</v>
      </c>
      <c r="AW8" s="76">
        <v>58.421250971777454</v>
      </c>
      <c r="AX8" s="76">
        <v>59.324175761509714</v>
      </c>
      <c r="AY8" s="76">
        <v>60.645850220161435</v>
      </c>
    </row>
    <row r="9" spans="1:51" ht="15" customHeight="1" x14ac:dyDescent="0.2">
      <c r="O9" s="542" t="s">
        <v>253</v>
      </c>
      <c r="P9" s="545">
        <v>0</v>
      </c>
      <c r="Q9" s="76">
        <v>0</v>
      </c>
      <c r="R9" s="76">
        <v>2.436018712253913E-2</v>
      </c>
      <c r="S9" s="76">
        <v>4.9093710446189973E-2</v>
      </c>
      <c r="T9" s="76">
        <v>9.6624168884274927E-2</v>
      </c>
      <c r="U9" s="76">
        <v>0.14883888634444975</v>
      </c>
      <c r="V9" s="76">
        <v>0.2058317304651445</v>
      </c>
      <c r="W9" s="76">
        <v>0.26787549135698935</v>
      </c>
      <c r="X9" s="76">
        <v>0.3353259022818903</v>
      </c>
      <c r="Y9" s="76">
        <v>0.40866405450592547</v>
      </c>
      <c r="Z9" s="76">
        <v>0.48831352945615208</v>
      </c>
      <c r="AA9" s="76">
        <v>0.57481983269300363</v>
      </c>
      <c r="AB9" s="76">
        <v>0.66866974395191381</v>
      </c>
      <c r="AC9" s="76">
        <v>0.7704686340546173</v>
      </c>
      <c r="AD9" s="76">
        <v>0.88080568332949349</v>
      </c>
      <c r="AE9" s="76">
        <v>1.0002975486585373</v>
      </c>
      <c r="AF9" s="76">
        <v>1.1295873092934199</v>
      </c>
      <c r="AG9" s="76">
        <v>1.2693434330806408</v>
      </c>
      <c r="AH9" s="76">
        <v>1.4202587627997756</v>
      </c>
      <c r="AI9" s="76">
        <v>1.5830071392665104</v>
      </c>
      <c r="AJ9" s="76">
        <v>1.7583279560304403</v>
      </c>
      <c r="AK9" s="76">
        <v>1.9468982972369031</v>
      </c>
      <c r="AL9" s="76">
        <v>2.1494177636385379</v>
      </c>
      <c r="AM9" s="76">
        <v>2.3665661501438766</v>
      </c>
      <c r="AN9" s="76">
        <v>2.5989626316381513</v>
      </c>
      <c r="AO9" s="76">
        <v>2.8472081854626059</v>
      </c>
      <c r="AP9" s="76">
        <v>3.1118046121305714</v>
      </c>
      <c r="AQ9" s="76">
        <v>3.3931976508032684</v>
      </c>
      <c r="AR9" s="76">
        <v>3.6917382961866245</v>
      </c>
      <c r="AS9" s="76">
        <v>4.0261329820879839</v>
      </c>
      <c r="AT9" s="76">
        <v>3.948269579777274</v>
      </c>
      <c r="AU9" s="76">
        <v>3.8762521152416149</v>
      </c>
      <c r="AV9" s="76">
        <v>3.8211423979427033</v>
      </c>
      <c r="AW9" s="76">
        <v>3.7911457257768477</v>
      </c>
      <c r="AX9" s="76">
        <v>3.7945416200800093</v>
      </c>
      <c r="AY9" s="76">
        <v>3.8369376600516762</v>
      </c>
    </row>
    <row r="10" spans="1:51" ht="15" customHeight="1" x14ac:dyDescent="0.2">
      <c r="O10" s="542" t="s">
        <v>254</v>
      </c>
      <c r="P10" s="545">
        <v>0</v>
      </c>
      <c r="Q10" s="76">
        <v>0</v>
      </c>
      <c r="R10" s="76">
        <v>0</v>
      </c>
      <c r="S10" s="76">
        <v>4.1738399999999997E-4</v>
      </c>
      <c r="T10" s="76">
        <v>6.0325452000000003E-3</v>
      </c>
      <c r="U10" s="76">
        <v>9.5799726000000002E-3</v>
      </c>
      <c r="V10" s="76">
        <v>1.40203998E-2</v>
      </c>
      <c r="W10" s="76">
        <v>1.9395228599999998E-2</v>
      </c>
      <c r="X10" s="76">
        <v>2.5746197399999997E-2</v>
      </c>
      <c r="Y10" s="76">
        <v>3.3117064199999997E-2</v>
      </c>
      <c r="Z10" s="76">
        <v>4.1552933399999999E-2</v>
      </c>
      <c r="AA10" s="76">
        <v>5.1099919199999996E-2</v>
      </c>
      <c r="AB10" s="76">
        <v>6.1806491999999998E-2</v>
      </c>
      <c r="AC10" s="76">
        <v>7.3721122200000003E-2</v>
      </c>
      <c r="AD10" s="76">
        <v>8.6895309599999998E-2</v>
      </c>
      <c r="AE10" s="76">
        <v>0.10138156379999999</v>
      </c>
      <c r="AF10" s="76">
        <v>0.1172334042</v>
      </c>
      <c r="AG10" s="76">
        <v>0.13450670640000001</v>
      </c>
      <c r="AH10" s="76">
        <v>0.15325902899999999</v>
      </c>
      <c r="AI10" s="76">
        <v>0.17354961359999999</v>
      </c>
      <c r="AJ10" s="76">
        <v>0.19543904819999999</v>
      </c>
      <c r="AK10" s="76">
        <v>0.21899027700000001</v>
      </c>
      <c r="AL10" s="76">
        <v>0.24426792719999998</v>
      </c>
      <c r="AM10" s="76">
        <v>0.27133864559999998</v>
      </c>
      <c r="AN10" s="76">
        <v>0.30027109859999995</v>
      </c>
      <c r="AO10" s="76">
        <v>0.33113563559999998</v>
      </c>
      <c r="AP10" s="76">
        <v>0.3640049622</v>
      </c>
      <c r="AQ10" s="76">
        <v>0.39895414019999997</v>
      </c>
      <c r="AR10" s="76">
        <v>0.43606025100000001</v>
      </c>
      <c r="AS10" s="76">
        <v>0.47540239559999997</v>
      </c>
      <c r="AT10" s="76">
        <v>0.51706236779999992</v>
      </c>
      <c r="AU10" s="76">
        <v>0.56112398100000005</v>
      </c>
      <c r="AV10" s="76">
        <v>0.60767374139999997</v>
      </c>
      <c r="AW10" s="76">
        <v>0.65680017479999997</v>
      </c>
      <c r="AX10" s="76">
        <v>0.70859517299999997</v>
      </c>
      <c r="AY10" s="76">
        <v>0.76315264739999999</v>
      </c>
    </row>
    <row r="11" spans="1:51" ht="15" customHeight="1" x14ac:dyDescent="0.2">
      <c r="O11" s="542" t="s">
        <v>255</v>
      </c>
      <c r="P11" s="546">
        <v>0</v>
      </c>
      <c r="Q11" s="392">
        <v>1.7765997089355126E-2</v>
      </c>
      <c r="R11" s="392">
        <v>2.1717702903104492E-2</v>
      </c>
      <c r="S11" s="392">
        <v>2.6499686159182297E-2</v>
      </c>
      <c r="T11" s="392">
        <v>3.5357944153196465E-2</v>
      </c>
      <c r="U11" s="392">
        <v>4.6864239129882364E-2</v>
      </c>
      <c r="V11" s="392">
        <v>6.0155652433188413E-2</v>
      </c>
      <c r="W11" s="392">
        <v>7.7150363675017E-2</v>
      </c>
      <c r="X11" s="392">
        <v>9.8898650818772069E-2</v>
      </c>
      <c r="Y11" s="392">
        <v>0.12675284437857987</v>
      </c>
      <c r="Z11" s="392">
        <v>0.1624454551038679</v>
      </c>
      <c r="AA11" s="392">
        <v>0.21236473071477252</v>
      </c>
      <c r="AB11" s="392">
        <v>0.27727225075736206</v>
      </c>
      <c r="AC11" s="392">
        <v>0.36158995676555072</v>
      </c>
      <c r="AD11" s="392">
        <v>0.47098046734301036</v>
      </c>
      <c r="AE11" s="392">
        <v>0.61267553681429077</v>
      </c>
      <c r="AF11" s="392">
        <v>0.79581735755540339</v>
      </c>
      <c r="AG11" s="392">
        <v>1.0318953123601569</v>
      </c>
      <c r="AH11" s="392">
        <v>1.3351326751298109</v>
      </c>
      <c r="AI11" s="392">
        <v>1.7228856609005583</v>
      </c>
      <c r="AJ11" s="392">
        <v>2.2158421690460743</v>
      </c>
      <c r="AK11" s="392">
        <v>2.8379248148750427</v>
      </c>
      <c r="AL11" s="392">
        <v>3.6156521963910584</v>
      </c>
      <c r="AM11" s="392">
        <v>4.5765814759719872</v>
      </c>
      <c r="AN11" s="392">
        <v>5.7465875294271171</v>
      </c>
      <c r="AO11" s="392">
        <v>7.1457407313955636</v>
      </c>
      <c r="AP11" s="392">
        <v>8.7829595868131669</v>
      </c>
      <c r="AQ11" s="392">
        <v>10.650262244990744</v>
      </c>
      <c r="AR11" s="392">
        <v>12.71833187336518</v>
      </c>
      <c r="AS11" s="392">
        <v>14.935795977565482</v>
      </c>
      <c r="AT11" s="392">
        <v>17.234195888682045</v>
      </c>
      <c r="AU11" s="392">
        <v>19.538746462447573</v>
      </c>
      <c r="AV11" s="392">
        <v>21.782071285415416</v>
      </c>
      <c r="AW11" s="392">
        <v>22.817689924975063</v>
      </c>
      <c r="AX11" s="392">
        <v>22.463722850430919</v>
      </c>
      <c r="AY11" s="392">
        <v>22.026418643863778</v>
      </c>
    </row>
    <row r="12" spans="1:51" ht="15" customHeight="1" x14ac:dyDescent="0.2">
      <c r="O12" s="87"/>
      <c r="P12" s="547"/>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1"/>
    </row>
    <row r="13" spans="1:51" ht="15" customHeight="1" x14ac:dyDescent="0.2">
      <c r="O13" s="549" t="s">
        <v>71</v>
      </c>
      <c r="P13" s="544">
        <v>2015</v>
      </c>
      <c r="Q13" s="66">
        <v>2016</v>
      </c>
      <c r="R13" s="66">
        <v>2017</v>
      </c>
      <c r="S13" s="66">
        <v>2018</v>
      </c>
      <c r="T13" s="66">
        <v>2019</v>
      </c>
      <c r="U13" s="66">
        <v>2020</v>
      </c>
      <c r="V13" s="66">
        <v>2021</v>
      </c>
      <c r="W13" s="66">
        <v>2022</v>
      </c>
      <c r="X13" s="66">
        <v>2023</v>
      </c>
      <c r="Y13" s="66">
        <v>2024</v>
      </c>
      <c r="Z13" s="66">
        <v>2025</v>
      </c>
      <c r="AA13" s="66">
        <v>2026</v>
      </c>
      <c r="AB13" s="66">
        <v>2027</v>
      </c>
      <c r="AC13" s="66">
        <v>2028</v>
      </c>
      <c r="AD13" s="66">
        <v>2029</v>
      </c>
      <c r="AE13" s="66">
        <v>2030</v>
      </c>
      <c r="AF13" s="66">
        <v>2031</v>
      </c>
      <c r="AG13" s="66">
        <v>2032</v>
      </c>
      <c r="AH13" s="66">
        <v>2033</v>
      </c>
      <c r="AI13" s="66">
        <v>2034</v>
      </c>
      <c r="AJ13" s="66">
        <v>2035</v>
      </c>
      <c r="AK13" s="66">
        <v>2036</v>
      </c>
      <c r="AL13" s="66">
        <v>2037</v>
      </c>
      <c r="AM13" s="66">
        <v>2038</v>
      </c>
      <c r="AN13" s="66">
        <v>2039</v>
      </c>
      <c r="AO13" s="66">
        <v>2040</v>
      </c>
      <c r="AP13" s="66">
        <v>2041</v>
      </c>
      <c r="AQ13" s="66">
        <v>2042</v>
      </c>
      <c r="AR13" s="66">
        <v>2043</v>
      </c>
      <c r="AS13" s="66">
        <v>2044</v>
      </c>
      <c r="AT13" s="66">
        <v>2045</v>
      </c>
      <c r="AU13" s="66">
        <v>2046</v>
      </c>
      <c r="AV13" s="66">
        <v>2047</v>
      </c>
      <c r="AW13" s="66">
        <v>2048</v>
      </c>
      <c r="AX13" s="66">
        <v>2049</v>
      </c>
      <c r="AY13" s="66">
        <v>2050</v>
      </c>
    </row>
    <row r="14" spans="1:51" ht="15" customHeight="1" x14ac:dyDescent="0.2">
      <c r="O14" s="542" t="s">
        <v>251</v>
      </c>
      <c r="P14" s="548">
        <v>0</v>
      </c>
      <c r="Q14" s="393">
        <v>4.6704997788589112E-3</v>
      </c>
      <c r="R14" s="393">
        <v>5.4931446262715608E-3</v>
      </c>
      <c r="S14" s="393">
        <v>6.4361609907120747E-3</v>
      </c>
      <c r="T14" s="393">
        <v>8.3115633436532509E-3</v>
      </c>
      <c r="U14" s="393">
        <v>1.0685471687925696E-2</v>
      </c>
      <c r="V14" s="393">
        <v>1.3704143501890774E-2</v>
      </c>
      <c r="W14" s="393">
        <v>1.7535967097237978E-2</v>
      </c>
      <c r="X14" s="393">
        <v>2.2396339769196381E-2</v>
      </c>
      <c r="Y14" s="393">
        <v>2.8571637741077356E-2</v>
      </c>
      <c r="Z14" s="393">
        <v>3.6391717888828008E-2</v>
      </c>
      <c r="AA14" s="393">
        <v>4.6303921532393232E-2</v>
      </c>
      <c r="AB14" s="393">
        <v>5.884444125816142E-2</v>
      </c>
      <c r="AC14" s="393">
        <v>7.4685164948667379E-2</v>
      </c>
      <c r="AD14" s="393">
        <v>9.467878348276372E-2</v>
      </c>
      <c r="AE14" s="393">
        <v>0.11985311902441698</v>
      </c>
      <c r="AF14" s="393">
        <v>0.15138116419441822</v>
      </c>
      <c r="AG14" s="393">
        <v>0.19081881141424606</v>
      </c>
      <c r="AH14" s="393">
        <v>0.2399965288079649</v>
      </c>
      <c r="AI14" s="393">
        <v>0.30096263637939108</v>
      </c>
      <c r="AJ14" s="393">
        <v>0.37614278193292744</v>
      </c>
      <c r="AK14" s="393">
        <v>0.46499044070435092</v>
      </c>
      <c r="AL14" s="393">
        <v>0.571933413456023</v>
      </c>
      <c r="AM14" s="393">
        <v>0.69902172815958397</v>
      </c>
      <c r="AN14" s="393">
        <v>0.84760133391240622</v>
      </c>
      <c r="AO14" s="393">
        <v>1.0191431793905805</v>
      </c>
      <c r="AP14" s="393">
        <v>1.2128961941494179</v>
      </c>
      <c r="AQ14" s="393">
        <v>1.4270948839358701</v>
      </c>
      <c r="AR14" s="393">
        <v>1.6311810442877392</v>
      </c>
      <c r="AS14" s="393">
        <v>1.6922487279118494</v>
      </c>
      <c r="AT14" s="393">
        <v>1.7524368085243165</v>
      </c>
      <c r="AU14" s="393">
        <v>1.8116725526820383</v>
      </c>
      <c r="AV14" s="393">
        <v>1.8577398974170476</v>
      </c>
      <c r="AW14" s="393">
        <v>1.8866622019398041</v>
      </c>
      <c r="AX14" s="393">
        <v>1.8935494769393564</v>
      </c>
      <c r="AY14" s="393">
        <v>1.881126671476141</v>
      </c>
    </row>
    <row r="15" spans="1:51" ht="15" customHeight="1" x14ac:dyDescent="0.2">
      <c r="O15" s="542" t="s">
        <v>252</v>
      </c>
      <c r="P15" s="545">
        <v>0</v>
      </c>
      <c r="Q15" s="76">
        <v>0.11260028599223137</v>
      </c>
      <c r="R15" s="76">
        <v>0.19784650029272177</v>
      </c>
      <c r="S15" s="76">
        <v>0.30202077701194185</v>
      </c>
      <c r="T15" s="76">
        <v>0.72449383973441051</v>
      </c>
      <c r="U15" s="76">
        <v>1.1849661593846497</v>
      </c>
      <c r="V15" s="76">
        <v>1.7341914682588859</v>
      </c>
      <c r="W15" s="76">
        <v>2.3720358854066088</v>
      </c>
      <c r="X15" s="76">
        <v>3.1785971634743886</v>
      </c>
      <c r="Y15" s="76">
        <v>4.1684039740378207</v>
      </c>
      <c r="Z15" s="76">
        <v>5.4018997438169505</v>
      </c>
      <c r="AA15" s="76">
        <v>6.953921505309526</v>
      </c>
      <c r="AB15" s="76">
        <v>8.8751036373927938</v>
      </c>
      <c r="AC15" s="76">
        <v>11.248116118249113</v>
      </c>
      <c r="AD15" s="76">
        <v>14.115911187161529</v>
      </c>
      <c r="AE15" s="76">
        <v>17.507638302689941</v>
      </c>
      <c r="AF15" s="76">
        <v>21.48714531615493</v>
      </c>
      <c r="AG15" s="76">
        <v>25.980966680650361</v>
      </c>
      <c r="AH15" s="76">
        <v>30.84506839239144</v>
      </c>
      <c r="AI15" s="76">
        <v>35.874869657158968</v>
      </c>
      <c r="AJ15" s="76">
        <v>40.778520049785847</v>
      </c>
      <c r="AK15" s="76">
        <v>45.326859077644457</v>
      </c>
      <c r="AL15" s="76">
        <v>49.275972988193587</v>
      </c>
      <c r="AM15" s="76">
        <v>52.571544519159943</v>
      </c>
      <c r="AN15" s="76">
        <v>55.620465569251053</v>
      </c>
      <c r="AO15" s="76">
        <v>55.625608187839831</v>
      </c>
      <c r="AP15" s="76">
        <v>55.632963296861249</v>
      </c>
      <c r="AQ15" s="76">
        <v>55.656265351499925</v>
      </c>
      <c r="AR15" s="76">
        <v>55.705216620963995</v>
      </c>
      <c r="AS15" s="76">
        <v>55.793445959860215</v>
      </c>
      <c r="AT15" s="76">
        <v>55.95131292136022</v>
      </c>
      <c r="AU15" s="76">
        <v>56.203296695668328</v>
      </c>
      <c r="AV15" s="76">
        <v>56.614658927226415</v>
      </c>
      <c r="AW15" s="76">
        <v>57.216731829216734</v>
      </c>
      <c r="AX15" s="76">
        <v>58.131155791037642</v>
      </c>
      <c r="AY15" s="76">
        <v>59.462322615220913</v>
      </c>
    </row>
    <row r="16" spans="1:51" ht="15" customHeight="1" x14ac:dyDescent="0.2">
      <c r="O16" s="542" t="s">
        <v>253</v>
      </c>
      <c r="P16" s="545">
        <v>0</v>
      </c>
      <c r="Q16" s="76">
        <v>0</v>
      </c>
      <c r="R16" s="76">
        <v>2.436018712253913E-2</v>
      </c>
      <c r="S16" s="76">
        <v>4.9093710446189973E-2</v>
      </c>
      <c r="T16" s="76">
        <v>9.6392233769334298E-2</v>
      </c>
      <c r="U16" s="76">
        <v>0.14837779933594775</v>
      </c>
      <c r="V16" s="76">
        <v>0.20519008178411305</v>
      </c>
      <c r="W16" s="76">
        <v>0.26705546434263122</v>
      </c>
      <c r="X16" s="76">
        <v>0.3344202280015881</v>
      </c>
      <c r="Y16" s="76">
        <v>0.40762877823611204</v>
      </c>
      <c r="Z16" s="76">
        <v>0.48715023902497567</v>
      </c>
      <c r="AA16" s="76">
        <v>0.57353010154034612</v>
      </c>
      <c r="AB16" s="76">
        <v>0.66729933789198326</v>
      </c>
      <c r="AC16" s="76">
        <v>0.76897462620941026</v>
      </c>
      <c r="AD16" s="76">
        <v>0.87918960625505183</v>
      </c>
      <c r="AE16" s="76">
        <v>0.9985175052776778</v>
      </c>
      <c r="AF16" s="76">
        <v>1.1276453253805943</v>
      </c>
      <c r="AG16" s="76">
        <v>1.2672415160037946</v>
      </c>
      <c r="AH16" s="76">
        <v>1.4179562627790248</v>
      </c>
      <c r="AI16" s="76">
        <v>1.5805065389661968</v>
      </c>
      <c r="AJ16" s="76">
        <v>1.7555895867863169</v>
      </c>
      <c r="AK16" s="76">
        <v>1.9439251022979067</v>
      </c>
      <c r="AL16" s="76">
        <v>2.1462126594942998</v>
      </c>
      <c r="AM16" s="76">
        <v>2.3630906517591064</v>
      </c>
      <c r="AN16" s="76">
        <v>2.5952200991274843</v>
      </c>
      <c r="AO16" s="76">
        <v>2.8432019483534954</v>
      </c>
      <c r="AP16" s="76">
        <v>3.1075379696093695</v>
      </c>
      <c r="AQ16" s="76">
        <v>3.3886738719594547</v>
      </c>
      <c r="AR16" s="76">
        <v>3.6869204717179631</v>
      </c>
      <c r="AS16" s="76">
        <v>4.0025373571161182</v>
      </c>
      <c r="AT16" s="76">
        <v>4.0954159648222648</v>
      </c>
      <c r="AU16" s="76">
        <v>4.011980668352944</v>
      </c>
      <c r="AV16" s="76">
        <v>3.9454228126303841</v>
      </c>
      <c r="AW16" s="76">
        <v>3.9037065217954332</v>
      </c>
      <c r="AX16" s="76">
        <v>3.8953704459057943</v>
      </c>
      <c r="AY16" s="76">
        <v>3.9262361090389031</v>
      </c>
    </row>
    <row r="17" spans="15:51" ht="15" customHeight="1" x14ac:dyDescent="0.2">
      <c r="O17" s="542" t="s">
        <v>254</v>
      </c>
      <c r="P17" s="545">
        <v>0</v>
      </c>
      <c r="Q17" s="76">
        <v>0</v>
      </c>
      <c r="R17" s="76">
        <v>0</v>
      </c>
      <c r="S17" s="76">
        <v>4.1738399999999997E-4</v>
      </c>
      <c r="T17" s="76">
        <v>6.0325452000000003E-3</v>
      </c>
      <c r="U17" s="76">
        <v>9.5799726000000002E-3</v>
      </c>
      <c r="V17" s="76">
        <v>1.40203998E-2</v>
      </c>
      <c r="W17" s="76">
        <v>1.9395228599999998E-2</v>
      </c>
      <c r="X17" s="76">
        <v>2.5746197399999997E-2</v>
      </c>
      <c r="Y17" s="76">
        <v>3.3117064199999997E-2</v>
      </c>
      <c r="Z17" s="76">
        <v>4.1552933399999999E-2</v>
      </c>
      <c r="AA17" s="76">
        <v>5.1099919199999996E-2</v>
      </c>
      <c r="AB17" s="76">
        <v>6.1806491999999998E-2</v>
      </c>
      <c r="AC17" s="76">
        <v>7.3721122200000003E-2</v>
      </c>
      <c r="AD17" s="76">
        <v>8.6895309599999998E-2</v>
      </c>
      <c r="AE17" s="76">
        <v>0.10138156379999999</v>
      </c>
      <c r="AF17" s="76">
        <v>0.1172334042</v>
      </c>
      <c r="AG17" s="76">
        <v>0.13450670640000001</v>
      </c>
      <c r="AH17" s="76">
        <v>0.15325902899999999</v>
      </c>
      <c r="AI17" s="76">
        <v>0.17354961359999999</v>
      </c>
      <c r="AJ17" s="76">
        <v>0.19543904819999999</v>
      </c>
      <c r="AK17" s="76">
        <v>0.21899027700000001</v>
      </c>
      <c r="AL17" s="76">
        <v>0.24426792719999998</v>
      </c>
      <c r="AM17" s="76">
        <v>0.27133864559999998</v>
      </c>
      <c r="AN17" s="76">
        <v>0.30027109859999995</v>
      </c>
      <c r="AO17" s="76">
        <v>0.33113563559999998</v>
      </c>
      <c r="AP17" s="76">
        <v>0.3640049622</v>
      </c>
      <c r="AQ17" s="76">
        <v>0.39895414019999997</v>
      </c>
      <c r="AR17" s="76">
        <v>0.43606025100000001</v>
      </c>
      <c r="AS17" s="76">
        <v>0.47540239559999997</v>
      </c>
      <c r="AT17" s="76">
        <v>0.51706236779999992</v>
      </c>
      <c r="AU17" s="76">
        <v>0.56112398100000005</v>
      </c>
      <c r="AV17" s="76">
        <v>0.60767374139999997</v>
      </c>
      <c r="AW17" s="76">
        <v>0.65680017479999997</v>
      </c>
      <c r="AX17" s="76">
        <v>0.70859517299999997</v>
      </c>
      <c r="AY17" s="76">
        <v>0.76315264739999999</v>
      </c>
    </row>
    <row r="18" spans="15:51" ht="15" customHeight="1" x14ac:dyDescent="0.2">
      <c r="O18" s="542" t="s">
        <v>255</v>
      </c>
      <c r="P18" s="545">
        <v>0</v>
      </c>
      <c r="Q18" s="76">
        <v>1.7765997089355126E-2</v>
      </c>
      <c r="R18" s="76">
        <v>2.1717702903104492E-2</v>
      </c>
      <c r="S18" s="76">
        <v>2.6499686159182297E-2</v>
      </c>
      <c r="T18" s="76">
        <v>3.5332411314682219E-2</v>
      </c>
      <c r="U18" s="76">
        <v>4.6798977194639955E-2</v>
      </c>
      <c r="V18" s="76">
        <v>6.0043931251379544E-2</v>
      </c>
      <c r="W18" s="76">
        <v>7.6971249393213759E-2</v>
      </c>
      <c r="X18" s="76">
        <v>9.8631591424603426E-2</v>
      </c>
      <c r="Y18" s="76">
        <v>0.12637412567131337</v>
      </c>
      <c r="Z18" s="76">
        <v>0.16192124470332198</v>
      </c>
      <c r="AA18" s="76">
        <v>0.2116583202590355</v>
      </c>
      <c r="AB18" s="76">
        <v>0.27633370403404178</v>
      </c>
      <c r="AC18" s="76">
        <v>0.36035297999300636</v>
      </c>
      <c r="AD18" s="76">
        <v>0.46935250916355531</v>
      </c>
      <c r="AE18" s="76">
        <v>0.61054526080467886</v>
      </c>
      <c r="AF18" s="76">
        <v>0.79303814621636337</v>
      </c>
      <c r="AG18" s="76">
        <v>1.0282760190705484</v>
      </c>
      <c r="AH18" s="76">
        <v>1.3304286664863734</v>
      </c>
      <c r="AI18" s="76">
        <v>1.7167801460240302</v>
      </c>
      <c r="AJ18" s="76">
        <v>2.2079281086804707</v>
      </c>
      <c r="AK18" s="76">
        <v>2.8276841068923702</v>
      </c>
      <c r="AL18" s="76">
        <v>3.602422426611005</v>
      </c>
      <c r="AM18" s="76">
        <v>4.5595334676380936</v>
      </c>
      <c r="AN18" s="76">
        <v>5.7246680462049406</v>
      </c>
      <c r="AO18" s="76">
        <v>7.1176458913746652</v>
      </c>
      <c r="AP18" s="76">
        <v>8.7470867899823723</v>
      </c>
      <c r="AQ18" s="76">
        <v>10.604682691746349</v>
      </c>
      <c r="AR18" s="76">
        <v>12.660782959837515</v>
      </c>
      <c r="AS18" s="76">
        <v>14.863714834745355</v>
      </c>
      <c r="AT18" s="76">
        <v>17.144820662765035</v>
      </c>
      <c r="AU18" s="76">
        <v>19.429335589787591</v>
      </c>
      <c r="AV18" s="76">
        <v>21.650261116204408</v>
      </c>
      <c r="AW18" s="76">
        <v>22.927012184529548</v>
      </c>
      <c r="AX18" s="76">
        <v>22.574520999958935</v>
      </c>
      <c r="AY18" s="76">
        <v>22.132034943918683</v>
      </c>
    </row>
    <row r="19" spans="15:51" ht="15" customHeight="1" x14ac:dyDescent="0.2">
      <c r="O19" s="87"/>
      <c r="P19" s="543"/>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row>
    <row r="20" spans="15:51" ht="15" customHeight="1" x14ac:dyDescent="0.2">
      <c r="O20" s="549" t="s">
        <v>215</v>
      </c>
      <c r="P20" s="544">
        <v>2015</v>
      </c>
      <c r="Q20" s="66">
        <v>2016</v>
      </c>
      <c r="R20" s="66">
        <v>2017</v>
      </c>
      <c r="S20" s="66">
        <v>2018</v>
      </c>
      <c r="T20" s="66">
        <v>2019</v>
      </c>
      <c r="U20" s="66">
        <v>2020</v>
      </c>
      <c r="V20" s="66">
        <v>2021</v>
      </c>
      <c r="W20" s="66">
        <v>2022</v>
      </c>
      <c r="X20" s="66">
        <v>2023</v>
      </c>
      <c r="Y20" s="66">
        <v>2024</v>
      </c>
      <c r="Z20" s="66">
        <v>2025</v>
      </c>
      <c r="AA20" s="66">
        <v>2026</v>
      </c>
      <c r="AB20" s="66">
        <v>2027</v>
      </c>
      <c r="AC20" s="66">
        <v>2028</v>
      </c>
      <c r="AD20" s="66">
        <v>2029</v>
      </c>
      <c r="AE20" s="66">
        <v>2030</v>
      </c>
      <c r="AF20" s="66">
        <v>2031</v>
      </c>
      <c r="AG20" s="66">
        <v>2032</v>
      </c>
      <c r="AH20" s="66">
        <v>2033</v>
      </c>
      <c r="AI20" s="66">
        <v>2034</v>
      </c>
      <c r="AJ20" s="66">
        <v>2035</v>
      </c>
      <c r="AK20" s="66">
        <v>2036</v>
      </c>
      <c r="AL20" s="66">
        <v>2037</v>
      </c>
      <c r="AM20" s="66">
        <v>2038</v>
      </c>
      <c r="AN20" s="66">
        <v>2039</v>
      </c>
      <c r="AO20" s="66">
        <v>2040</v>
      </c>
      <c r="AP20" s="66">
        <v>2041</v>
      </c>
      <c r="AQ20" s="66">
        <v>2042</v>
      </c>
      <c r="AR20" s="66">
        <v>2043</v>
      </c>
      <c r="AS20" s="66">
        <v>2044</v>
      </c>
      <c r="AT20" s="66">
        <v>2045</v>
      </c>
      <c r="AU20" s="66">
        <v>2046</v>
      </c>
      <c r="AV20" s="66">
        <v>2047</v>
      </c>
      <c r="AW20" s="66">
        <v>2048</v>
      </c>
      <c r="AX20" s="66">
        <v>2049</v>
      </c>
      <c r="AY20" s="66">
        <v>2050</v>
      </c>
    </row>
    <row r="21" spans="15:51" ht="15" customHeight="1" x14ac:dyDescent="0.2">
      <c r="O21" s="542" t="s">
        <v>251</v>
      </c>
      <c r="P21" s="545">
        <v>0</v>
      </c>
      <c r="Q21" s="76">
        <v>4.6704997788589112E-3</v>
      </c>
      <c r="R21" s="76">
        <v>5.4931446262715608E-3</v>
      </c>
      <c r="S21" s="76">
        <v>6.4620610349402918E-3</v>
      </c>
      <c r="T21" s="76">
        <v>7.5856651393188864E-3</v>
      </c>
      <c r="U21" s="76">
        <v>8.9157731967094197E-3</v>
      </c>
      <c r="V21" s="76">
        <v>1.0477457919602865E-2</v>
      </c>
      <c r="W21" s="76">
        <v>1.232185906724914E-2</v>
      </c>
      <c r="X21" s="76">
        <v>1.4473481604928107E-2</v>
      </c>
      <c r="Y21" s="76">
        <v>1.700896289332765E-2</v>
      </c>
      <c r="Z21" s="76">
        <v>2.000431976174831E-2</v>
      </c>
      <c r="AA21" s="76">
        <v>2.3508888553846977E-2</v>
      </c>
      <c r="AB21" s="76">
        <v>2.7623621690573301E-2</v>
      </c>
      <c r="AC21" s="76">
        <v>3.2448651656299614E-2</v>
      </c>
      <c r="AD21" s="76">
        <v>3.810920212259513E-2</v>
      </c>
      <c r="AE21" s="76">
        <v>4.4755332981960397E-2</v>
      </c>
      <c r="AF21" s="76">
        <v>5.2535883440421038E-2</v>
      </c>
      <c r="AG21" s="76">
        <v>6.1649981899044803E-2</v>
      </c>
      <c r="AH21" s="76">
        <v>7.2320836660728582E-2</v>
      </c>
      <c r="AI21" s="76">
        <v>8.4821136042414855E-2</v>
      </c>
      <c r="AJ21" s="76">
        <v>9.9446946869589423E-2</v>
      </c>
      <c r="AK21" s="76">
        <v>0.11605763311950773</v>
      </c>
      <c r="AL21" s="76">
        <v>0.13538047541291151</v>
      </c>
      <c r="AM21" s="76">
        <v>0.15783155533113324</v>
      </c>
      <c r="AN21" s="76">
        <v>0.18387434718175566</v>
      </c>
      <c r="AO21" s="76">
        <v>0.21404456992466703</v>
      </c>
      <c r="AP21" s="76">
        <v>0.24897473796421329</v>
      </c>
      <c r="AQ21" s="76">
        <v>0.28926696424987247</v>
      </c>
      <c r="AR21" s="76">
        <v>0.33566957539548792</v>
      </c>
      <c r="AS21" s="76">
        <v>0.38892478159140426</v>
      </c>
      <c r="AT21" s="76">
        <v>0.44991924920039217</v>
      </c>
      <c r="AU21" s="76">
        <v>0.51945726494606359</v>
      </c>
      <c r="AV21" s="76">
        <v>0.59846144399934798</v>
      </c>
      <c r="AW21" s="76">
        <v>0.68764729313855533</v>
      </c>
      <c r="AX21" s="76">
        <v>0.78802304780810706</v>
      </c>
      <c r="AY21" s="76">
        <v>0.90014150350775524</v>
      </c>
    </row>
    <row r="22" spans="15:51" ht="15" customHeight="1" x14ac:dyDescent="0.2">
      <c r="O22" s="542" t="s">
        <v>252</v>
      </c>
      <c r="P22" s="545">
        <v>0</v>
      </c>
      <c r="Q22" s="76">
        <v>0.11260028599223137</v>
      </c>
      <c r="R22" s="76">
        <v>0.19784650029272177</v>
      </c>
      <c r="S22" s="76">
        <v>0.30202077701194185</v>
      </c>
      <c r="T22" s="76">
        <v>0.39310781039093989</v>
      </c>
      <c r="U22" s="76">
        <v>0.5084226157075179</v>
      </c>
      <c r="V22" s="76">
        <v>0.64346726573794943</v>
      </c>
      <c r="W22" s="76">
        <v>0.80909126401783116</v>
      </c>
      <c r="X22" s="76">
        <v>1.014543958729623</v>
      </c>
      <c r="Y22" s="76">
        <v>1.2662800493391417</v>
      </c>
      <c r="Z22" s="76">
        <v>1.5847619636843575</v>
      </c>
      <c r="AA22" s="76">
        <v>1.9855116642300548</v>
      </c>
      <c r="AB22" s="76">
        <v>2.4870827411915499</v>
      </c>
      <c r="AC22" s="76">
        <v>3.1208194785710575</v>
      </c>
      <c r="AD22" s="76">
        <v>3.9145637335020158</v>
      </c>
      <c r="AE22" s="76">
        <v>4.9092527879304528</v>
      </c>
      <c r="AF22" s="76">
        <v>6.1539382831674896</v>
      </c>
      <c r="AG22" s="76">
        <v>7.6983028539324945</v>
      </c>
      <c r="AH22" s="76">
        <v>9.5772389648612748</v>
      </c>
      <c r="AI22" s="76">
        <v>11.823481119534989</v>
      </c>
      <c r="AJ22" s="76">
        <v>14.449679677299136</v>
      </c>
      <c r="AK22" s="76">
        <v>17.452552599332815</v>
      </c>
      <c r="AL22" s="76">
        <v>20.810672152828701</v>
      </c>
      <c r="AM22" s="76">
        <v>24.470279710067967</v>
      </c>
      <c r="AN22" s="76">
        <v>28.356553198248793</v>
      </c>
      <c r="AO22" s="76">
        <v>32.351598648168554</v>
      </c>
      <c r="AP22" s="76">
        <v>36.31508002261355</v>
      </c>
      <c r="AQ22" s="76">
        <v>40.107887182637377</v>
      </c>
      <c r="AR22" s="76">
        <v>43.588457816994413</v>
      </c>
      <c r="AS22" s="76">
        <v>46.655555343459199</v>
      </c>
      <c r="AT22" s="76">
        <v>49.260815420800952</v>
      </c>
      <c r="AU22" s="76">
        <v>51.413307524939249</v>
      </c>
      <c r="AV22" s="76">
        <v>53.162074149448237</v>
      </c>
      <c r="AW22" s="76">
        <v>54.590046186010568</v>
      </c>
      <c r="AX22" s="76">
        <v>55.795245746942484</v>
      </c>
      <c r="AY22" s="76">
        <v>56.452806902173741</v>
      </c>
    </row>
    <row r="23" spans="15:51" ht="15" customHeight="1" x14ac:dyDescent="0.2">
      <c r="O23" s="542" t="s">
        <v>253</v>
      </c>
      <c r="P23" s="545">
        <v>0</v>
      </c>
      <c r="Q23" s="76">
        <v>0</v>
      </c>
      <c r="R23" s="76">
        <v>2.436018712253913E-2</v>
      </c>
      <c r="S23" s="76">
        <v>4.9093710446189973E-2</v>
      </c>
      <c r="T23" s="76">
        <v>7.3959021448833248E-2</v>
      </c>
      <c r="U23" s="76">
        <v>9.9003558094863206E-2</v>
      </c>
      <c r="V23" s="76">
        <v>0.12417955867131875</v>
      </c>
      <c r="W23" s="76">
        <v>0.1495322280759592</v>
      </c>
      <c r="X23" s="76">
        <v>0.1750140011739412</v>
      </c>
      <c r="Y23" s="76">
        <v>0.20062379811763528</v>
      </c>
      <c r="Z23" s="76">
        <v>0.22640656138020868</v>
      </c>
      <c r="AA23" s="76">
        <v>0.25231501888748392</v>
      </c>
      <c r="AB23" s="76">
        <v>0.2783939391833149</v>
      </c>
      <c r="AC23" s="76">
        <v>0.30464198677822779</v>
      </c>
      <c r="AD23" s="76">
        <v>0.33101218138688765</v>
      </c>
      <c r="AE23" s="76">
        <v>0.35754903217835415</v>
      </c>
      <c r="AF23" s="76">
        <v>0.38425122033605913</v>
      </c>
      <c r="AG23" s="76">
        <v>0.41107205554541609</v>
      </c>
      <c r="AH23" s="76">
        <v>0.43805578908314691</v>
      </c>
      <c r="AI23" s="76">
        <v>0.46520111863524921</v>
      </c>
      <c r="AJ23" s="76">
        <v>0.49250674753225787</v>
      </c>
      <c r="AK23" s="76">
        <v>0.51997138472970239</v>
      </c>
      <c r="AL23" s="76">
        <v>0.54754881954908152</v>
      </c>
      <c r="AM23" s="76">
        <v>0.57528287707802739</v>
      </c>
      <c r="AN23" s="76">
        <v>0.6031722824912934</v>
      </c>
      <c r="AO23" s="76">
        <v>0.63121576651249289</v>
      </c>
      <c r="AP23" s="76">
        <v>0.65941206539485009</v>
      </c>
      <c r="AQ23" s="76">
        <v>0.68780439868257848</v>
      </c>
      <c r="AR23" s="76">
        <v>0.71634685793892727</v>
      </c>
      <c r="AS23" s="76">
        <v>0.74503819642478919</v>
      </c>
      <c r="AT23" s="76">
        <v>0.7738771728528403</v>
      </c>
      <c r="AU23" s="76">
        <v>0.8028625513685913</v>
      </c>
      <c r="AV23" s="76">
        <v>0.83203713630981069</v>
      </c>
      <c r="AW23" s="76">
        <v>0.86135549171362502</v>
      </c>
      <c r="AX23" s="76">
        <v>0.89081639843933913</v>
      </c>
      <c r="AY23" s="76">
        <v>0.92046241380017235</v>
      </c>
    </row>
    <row r="24" spans="15:51" ht="15" customHeight="1" x14ac:dyDescent="0.2">
      <c r="O24" s="542" t="s">
        <v>254</v>
      </c>
      <c r="P24" s="545">
        <v>0</v>
      </c>
      <c r="Q24" s="76">
        <v>0</v>
      </c>
      <c r="R24" s="76">
        <v>0</v>
      </c>
      <c r="S24" s="76">
        <v>2.0869199999999999E-4</v>
      </c>
      <c r="T24" s="76">
        <v>1.7981172E-3</v>
      </c>
      <c r="U24" s="76">
        <v>3.2485266E-3</v>
      </c>
      <c r="V24" s="76">
        <v>5.1587315999999999E-3</v>
      </c>
      <c r="W24" s="76">
        <v>7.549938E-3</v>
      </c>
      <c r="X24" s="76">
        <v>1.0444361400000001E-2</v>
      </c>
      <c r="Y24" s="76">
        <v>1.38642174E-2</v>
      </c>
      <c r="Z24" s="76">
        <v>1.7833404599999998E-2</v>
      </c>
      <c r="AA24" s="76">
        <v>2.2376158199999999E-2</v>
      </c>
      <c r="AB24" s="76">
        <v>2.7517386599999999E-2</v>
      </c>
      <c r="AC24" s="76">
        <v>3.3282671399999998E-2</v>
      </c>
      <c r="AD24" s="76">
        <v>3.9698603999999998E-2</v>
      </c>
      <c r="AE24" s="76">
        <v>4.6792785600000004E-2</v>
      </c>
      <c r="AF24" s="76">
        <v>5.4593490600000003E-2</v>
      </c>
      <c r="AG24" s="76">
        <v>6.3129666599999995E-2</v>
      </c>
      <c r="AH24" s="76">
        <v>7.2431607599999989E-2</v>
      </c>
      <c r="AI24" s="76">
        <v>8.2529607599999999E-2</v>
      </c>
      <c r="AJ24" s="76">
        <v>9.3455980199999997E-2</v>
      </c>
      <c r="AK24" s="76">
        <v>0.10524337559999999</v>
      </c>
      <c r="AL24" s="76">
        <v>0.1179254538</v>
      </c>
      <c r="AM24" s="76">
        <v>0.13153755780000001</v>
      </c>
      <c r="AN24" s="76">
        <v>0.1461150306</v>
      </c>
      <c r="AO24" s="76">
        <v>0.16169489819999999</v>
      </c>
      <c r="AP24" s="76">
        <v>0.178315533</v>
      </c>
      <c r="AQ24" s="76">
        <v>0.19601564399999999</v>
      </c>
      <c r="AR24" s="76">
        <v>0.21483562319999999</v>
      </c>
      <c r="AS24" s="76">
        <v>0.234817209</v>
      </c>
      <c r="AT24" s="76">
        <v>0.256002813</v>
      </c>
      <c r="AU24" s="76">
        <v>0.2784365298</v>
      </c>
      <c r="AV24" s="76">
        <v>0.30216346380000003</v>
      </c>
      <c r="AW24" s="76">
        <v>0.32723040239999995</v>
      </c>
      <c r="AX24" s="76">
        <v>0.35368480619999998</v>
      </c>
      <c r="AY24" s="76">
        <v>0.38157649199999999</v>
      </c>
    </row>
    <row r="25" spans="15:51" ht="15" customHeight="1" x14ac:dyDescent="0.2">
      <c r="O25" s="542" t="s">
        <v>255</v>
      </c>
      <c r="P25" s="545">
        <v>0</v>
      </c>
      <c r="Q25" s="76">
        <v>1.7765997089355126E-2</v>
      </c>
      <c r="R25" s="76">
        <v>2.1717702903104492E-2</v>
      </c>
      <c r="S25" s="76">
        <v>2.6499686159182297E-2</v>
      </c>
      <c r="T25" s="76">
        <v>3.2236279315766288E-2</v>
      </c>
      <c r="U25" s="76">
        <v>3.9016677898020782E-2</v>
      </c>
      <c r="V25" s="76">
        <v>4.5756750260286756E-2</v>
      </c>
      <c r="W25" s="76">
        <v>5.3767593260059213E-2</v>
      </c>
      <c r="X25" s="76">
        <v>6.3321699115679739E-2</v>
      </c>
      <c r="Y25" s="76">
        <v>7.4670892301236094E-2</v>
      </c>
      <c r="Z25" s="76">
        <v>8.8150089884433333E-2</v>
      </c>
      <c r="AA25" s="76">
        <v>0.10618513855633863</v>
      </c>
      <c r="AB25" s="76">
        <v>0.12785517932032373</v>
      </c>
      <c r="AC25" s="76">
        <v>0.15388178855222717</v>
      </c>
      <c r="AD25" s="76">
        <v>0.18513218463414149</v>
      </c>
      <c r="AE25" s="76">
        <v>0.22263963261236586</v>
      </c>
      <c r="AF25" s="76">
        <v>0.26764021207327837</v>
      </c>
      <c r="AG25" s="76">
        <v>0.32160190656442922</v>
      </c>
      <c r="AH25" s="76">
        <v>0.38626800876653961</v>
      </c>
      <c r="AI25" s="76">
        <v>0.46370759588068461</v>
      </c>
      <c r="AJ25" s="76">
        <v>0.55636122944940924</v>
      </c>
      <c r="AK25" s="76">
        <v>0.66712591771990093</v>
      </c>
      <c r="AL25" s="76">
        <v>0.79935093289781356</v>
      </c>
      <c r="AM25" s="76">
        <v>0.95695967876092569</v>
      </c>
      <c r="AN25" s="76">
        <v>1.1444956029120796</v>
      </c>
      <c r="AO25" s="76">
        <v>1.3671733245505044</v>
      </c>
      <c r="AP25" s="76">
        <v>1.6309160884317562</v>
      </c>
      <c r="AQ25" s="76">
        <v>1.9423582452199111</v>
      </c>
      <c r="AR25" s="76">
        <v>2.3088219660769189</v>
      </c>
      <c r="AS25" s="76">
        <v>2.7382187818736781</v>
      </c>
      <c r="AT25" s="76">
        <v>3.2388532696594408</v>
      </c>
      <c r="AU25" s="76">
        <v>3.8191604291776411</v>
      </c>
      <c r="AV25" s="76">
        <v>4.4872573308996735</v>
      </c>
      <c r="AW25" s="76">
        <v>5.2503795676431828</v>
      </c>
      <c r="AX25" s="76">
        <v>6.1141871449146308</v>
      </c>
      <c r="AY25" s="76">
        <v>7.0819182488415571</v>
      </c>
    </row>
    <row r="26" spans="15:51" ht="15" customHeight="1" x14ac:dyDescent="0.2">
      <c r="O26" s="87"/>
      <c r="P26" s="543"/>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row>
    <row r="27" spans="15:51" ht="15" customHeight="1" x14ac:dyDescent="0.2">
      <c r="O27" s="549" t="s">
        <v>216</v>
      </c>
      <c r="P27" s="544">
        <v>2015</v>
      </c>
      <c r="Q27" s="66">
        <v>2016</v>
      </c>
      <c r="R27" s="66">
        <v>2017</v>
      </c>
      <c r="S27" s="66">
        <v>2018</v>
      </c>
      <c r="T27" s="66">
        <v>2019</v>
      </c>
      <c r="U27" s="66">
        <v>2020</v>
      </c>
      <c r="V27" s="66">
        <v>2021</v>
      </c>
      <c r="W27" s="66">
        <v>2022</v>
      </c>
      <c r="X27" s="66">
        <v>2023</v>
      </c>
      <c r="Y27" s="66">
        <v>2024</v>
      </c>
      <c r="Z27" s="66">
        <v>2025</v>
      </c>
      <c r="AA27" s="66">
        <v>2026</v>
      </c>
      <c r="AB27" s="66">
        <v>2027</v>
      </c>
      <c r="AC27" s="66">
        <v>2028</v>
      </c>
      <c r="AD27" s="66">
        <v>2029</v>
      </c>
      <c r="AE27" s="66">
        <v>2030</v>
      </c>
      <c r="AF27" s="66">
        <v>2031</v>
      </c>
      <c r="AG27" s="66">
        <v>2032</v>
      </c>
      <c r="AH27" s="66">
        <v>2033</v>
      </c>
      <c r="AI27" s="66">
        <v>2034</v>
      </c>
      <c r="AJ27" s="66">
        <v>2035</v>
      </c>
      <c r="AK27" s="66">
        <v>2036</v>
      </c>
      <c r="AL27" s="66">
        <v>2037</v>
      </c>
      <c r="AM27" s="66">
        <v>2038</v>
      </c>
      <c r="AN27" s="66">
        <v>2039</v>
      </c>
      <c r="AO27" s="66">
        <v>2040</v>
      </c>
      <c r="AP27" s="66">
        <v>2041</v>
      </c>
      <c r="AQ27" s="66">
        <v>2042</v>
      </c>
      <c r="AR27" s="66">
        <v>2043</v>
      </c>
      <c r="AS27" s="66">
        <v>2044</v>
      </c>
      <c r="AT27" s="66">
        <v>2045</v>
      </c>
      <c r="AU27" s="66">
        <v>2046</v>
      </c>
      <c r="AV27" s="66">
        <v>2047</v>
      </c>
      <c r="AW27" s="66">
        <v>2048</v>
      </c>
      <c r="AX27" s="66">
        <v>2049</v>
      </c>
      <c r="AY27" s="66">
        <v>2050</v>
      </c>
    </row>
    <row r="28" spans="15:51" ht="15" customHeight="1" x14ac:dyDescent="0.2">
      <c r="O28" s="542" t="s">
        <v>251</v>
      </c>
      <c r="P28" s="545">
        <v>0</v>
      </c>
      <c r="Q28" s="76">
        <v>4.6704997788589112E-3</v>
      </c>
      <c r="R28" s="76">
        <v>5.4931446262715608E-3</v>
      </c>
      <c r="S28" s="76">
        <v>6.4620610349402918E-3</v>
      </c>
      <c r="T28" s="76">
        <v>7.5856651393188864E-3</v>
      </c>
      <c r="U28" s="76">
        <v>8.9157731967094197E-3</v>
      </c>
      <c r="V28" s="76">
        <v>1.0477457919602865E-2</v>
      </c>
      <c r="W28" s="76">
        <v>1.232185906724914E-2</v>
      </c>
      <c r="X28" s="76">
        <v>1.4473481604928107E-2</v>
      </c>
      <c r="Y28" s="76">
        <v>1.700896289332765E-2</v>
      </c>
      <c r="Z28" s="76">
        <v>2.000431976174831E-2</v>
      </c>
      <c r="AA28" s="76">
        <v>2.3326447068395838E-2</v>
      </c>
      <c r="AB28" s="76">
        <v>2.7259468485612826E-2</v>
      </c>
      <c r="AC28" s="76">
        <v>3.1877555387148752E-2</v>
      </c>
      <c r="AD28" s="76">
        <v>3.7254271007676275E-2</v>
      </c>
      <c r="AE28" s="76">
        <v>4.3540139076615428E-2</v>
      </c>
      <c r="AF28" s="76">
        <v>5.088446077824671E-2</v>
      </c>
      <c r="AG28" s="76">
        <v>5.9461072767290922E-2</v>
      </c>
      <c r="AH28" s="76">
        <v>6.9468095768994112E-2</v>
      </c>
      <c r="AI28" s="76">
        <v>8.1153333667432909E-2</v>
      </c>
      <c r="AJ28" s="76">
        <v>9.4762573310481338E-2</v>
      </c>
      <c r="AK28" s="76">
        <v>0.11059068760166169</v>
      </c>
      <c r="AL28" s="76">
        <v>0.12900663005448817</v>
      </c>
      <c r="AM28" s="76">
        <v>0.15042723764592286</v>
      </c>
      <c r="AN28" s="76">
        <v>0.17526595004122048</v>
      </c>
      <c r="AO28" s="76">
        <v>0.20403419754481344</v>
      </c>
      <c r="AP28" s="76">
        <v>0.23731511238502773</v>
      </c>
      <c r="AQ28" s="76">
        <v>0.27573754951706869</v>
      </c>
      <c r="AR28" s="76">
        <v>0.31997560575410783</v>
      </c>
      <c r="AS28" s="76">
        <v>0.37069786067002303</v>
      </c>
      <c r="AT28" s="76">
        <v>0.42879321708870743</v>
      </c>
      <c r="AU28" s="76">
        <v>0.49499306885773853</v>
      </c>
      <c r="AV28" s="76">
        <v>0.57014773028416244</v>
      </c>
      <c r="AW28" s="76">
        <v>0.65492593637815399</v>
      </c>
      <c r="AX28" s="76">
        <v>0.75026464719140151</v>
      </c>
      <c r="AY28" s="76">
        <v>0.85664596655265191</v>
      </c>
    </row>
    <row r="29" spans="15:51" ht="15" customHeight="1" x14ac:dyDescent="0.2">
      <c r="O29" s="542" t="s">
        <v>252</v>
      </c>
      <c r="P29" s="545">
        <v>0</v>
      </c>
      <c r="Q29" s="76">
        <v>0.11260028599223137</v>
      </c>
      <c r="R29" s="76">
        <v>0.19784650029272177</v>
      </c>
      <c r="S29" s="76">
        <v>0.30202077701194185</v>
      </c>
      <c r="T29" s="76">
        <v>0.39477555159690803</v>
      </c>
      <c r="U29" s="76">
        <v>0.50631084960186246</v>
      </c>
      <c r="V29" s="76">
        <v>0.63961398004713321</v>
      </c>
      <c r="W29" s="76">
        <v>0.80024559959216468</v>
      </c>
      <c r="X29" s="76">
        <v>0.99238347050099796</v>
      </c>
      <c r="Y29" s="76">
        <v>1.2302543891536568</v>
      </c>
      <c r="Z29" s="76">
        <v>1.5252132904460021</v>
      </c>
      <c r="AA29" s="76">
        <v>1.8863241027676356</v>
      </c>
      <c r="AB29" s="76">
        <v>2.3365773874199158</v>
      </c>
      <c r="AC29" s="76">
        <v>2.8938209636311978</v>
      </c>
      <c r="AD29" s="76">
        <v>3.5896772103654468</v>
      </c>
      <c r="AE29" s="76">
        <v>4.4519545092573871</v>
      </c>
      <c r="AF29" s="76">
        <v>5.5343227549755838</v>
      </c>
      <c r="AG29" s="76">
        <v>6.8767785610425936</v>
      </c>
      <c r="AH29" s="76">
        <v>8.5313972209253919</v>
      </c>
      <c r="AI29" s="76">
        <v>10.538604960492696</v>
      </c>
      <c r="AJ29" s="76">
        <v>12.936016269815449</v>
      </c>
      <c r="AK29" s="76">
        <v>15.746255464630313</v>
      </c>
      <c r="AL29" s="76">
        <v>18.957665964515428</v>
      </c>
      <c r="AM29" s="76">
        <v>22.531559535698907</v>
      </c>
      <c r="AN29" s="76">
        <v>26.380580673342081</v>
      </c>
      <c r="AO29" s="76">
        <v>30.383797745899024</v>
      </c>
      <c r="AP29" s="76">
        <v>34.396042579131205</v>
      </c>
      <c r="AQ29" s="76">
        <v>38.263389610018649</v>
      </c>
      <c r="AR29" s="76">
        <v>41.842276127780472</v>
      </c>
      <c r="AS29" s="76">
        <v>45.027223311673886</v>
      </c>
      <c r="AT29" s="76">
        <v>47.766975324008996</v>
      </c>
      <c r="AU29" s="76">
        <v>50.059703643098722</v>
      </c>
      <c r="AV29" s="76">
        <v>51.95267240861007</v>
      </c>
      <c r="AW29" s="76">
        <v>53.521959788313467</v>
      </c>
      <c r="AX29" s="76">
        <v>54.857990358685946</v>
      </c>
      <c r="AY29" s="76">
        <v>55.763911610336869</v>
      </c>
    </row>
    <row r="30" spans="15:51" ht="15" customHeight="1" x14ac:dyDescent="0.2">
      <c r="O30" s="542" t="s">
        <v>253</v>
      </c>
      <c r="P30" s="545">
        <v>0</v>
      </c>
      <c r="Q30" s="76">
        <v>0</v>
      </c>
      <c r="R30" s="76">
        <v>2.436018712253913E-2</v>
      </c>
      <c r="S30" s="76">
        <v>4.9093710446189973E-2</v>
      </c>
      <c r="T30" s="76">
        <v>7.3959021448833248E-2</v>
      </c>
      <c r="U30" s="76">
        <v>9.9003558094863206E-2</v>
      </c>
      <c r="V30" s="76">
        <v>0.12417955867131875</v>
      </c>
      <c r="W30" s="76">
        <v>0.1495322280759592</v>
      </c>
      <c r="X30" s="76">
        <v>0.1750140011739412</v>
      </c>
      <c r="Y30" s="76">
        <v>0.20062379811763528</v>
      </c>
      <c r="Z30" s="76">
        <v>0.22640656138020868</v>
      </c>
      <c r="AA30" s="76">
        <v>0.25231501888748392</v>
      </c>
      <c r="AB30" s="76">
        <v>0.2783939391833149</v>
      </c>
      <c r="AC30" s="76">
        <v>0.30464198677822779</v>
      </c>
      <c r="AD30" s="76">
        <v>0.33101218138688765</v>
      </c>
      <c r="AE30" s="76">
        <v>0.35754903217835415</v>
      </c>
      <c r="AF30" s="76">
        <v>0.38425122033605913</v>
      </c>
      <c r="AG30" s="76">
        <v>0.41107205554541609</v>
      </c>
      <c r="AH30" s="76">
        <v>0.43805578908314691</v>
      </c>
      <c r="AI30" s="76">
        <v>0.46520111863524921</v>
      </c>
      <c r="AJ30" s="76">
        <v>0.49250674753225787</v>
      </c>
      <c r="AK30" s="76">
        <v>0.51997138472970239</v>
      </c>
      <c r="AL30" s="76">
        <v>0.54754881954908152</v>
      </c>
      <c r="AM30" s="76">
        <v>0.57528287707802739</v>
      </c>
      <c r="AN30" s="76">
        <v>0.6031722824912934</v>
      </c>
      <c r="AO30" s="76">
        <v>0.63121576651249289</v>
      </c>
      <c r="AP30" s="76">
        <v>0.65941206539485009</v>
      </c>
      <c r="AQ30" s="76">
        <v>0.68780439868257848</v>
      </c>
      <c r="AR30" s="76">
        <v>0.71634685793892727</v>
      </c>
      <c r="AS30" s="76">
        <v>0.74503819642478919</v>
      </c>
      <c r="AT30" s="76">
        <v>0.7738771728528403</v>
      </c>
      <c r="AU30" s="76">
        <v>0.8028625513685913</v>
      </c>
      <c r="AV30" s="76">
        <v>0.83203713630981069</v>
      </c>
      <c r="AW30" s="76">
        <v>0.86135549171362502</v>
      </c>
      <c r="AX30" s="76">
        <v>0.89081639843933913</v>
      </c>
      <c r="AY30" s="76">
        <v>0.92046241380017235</v>
      </c>
    </row>
    <row r="31" spans="15:51" ht="15" customHeight="1" x14ac:dyDescent="0.2">
      <c r="O31" s="542" t="s">
        <v>254</v>
      </c>
      <c r="P31" s="545">
        <v>0</v>
      </c>
      <c r="Q31" s="76">
        <v>0</v>
      </c>
      <c r="R31" s="76">
        <v>0</v>
      </c>
      <c r="S31" s="76">
        <v>2.0869199999999999E-4</v>
      </c>
      <c r="T31" s="76">
        <v>1.7981172E-3</v>
      </c>
      <c r="U31" s="76">
        <v>3.2485266E-3</v>
      </c>
      <c r="V31" s="76">
        <v>5.1587315999999999E-3</v>
      </c>
      <c r="W31" s="76">
        <v>7.549938E-3</v>
      </c>
      <c r="X31" s="76">
        <v>1.0444361400000001E-2</v>
      </c>
      <c r="Y31" s="76">
        <v>1.38642174E-2</v>
      </c>
      <c r="Z31" s="76">
        <v>1.7833404599999998E-2</v>
      </c>
      <c r="AA31" s="76">
        <v>2.2376158199999999E-2</v>
      </c>
      <c r="AB31" s="76">
        <v>2.7517386599999999E-2</v>
      </c>
      <c r="AC31" s="76">
        <v>3.3282671399999998E-2</v>
      </c>
      <c r="AD31" s="76">
        <v>3.9698603999999998E-2</v>
      </c>
      <c r="AE31" s="76">
        <v>4.6792785600000004E-2</v>
      </c>
      <c r="AF31" s="76">
        <v>5.4593490600000003E-2</v>
      </c>
      <c r="AG31" s="76">
        <v>6.3129666599999995E-2</v>
      </c>
      <c r="AH31" s="76">
        <v>7.2431607599999989E-2</v>
      </c>
      <c r="AI31" s="76">
        <v>8.2529607599999999E-2</v>
      </c>
      <c r="AJ31" s="76">
        <v>9.3455980199999997E-2</v>
      </c>
      <c r="AK31" s="76">
        <v>0.10524337559999999</v>
      </c>
      <c r="AL31" s="76">
        <v>0.1179254538</v>
      </c>
      <c r="AM31" s="76">
        <v>0.13153755780000001</v>
      </c>
      <c r="AN31" s="76">
        <v>0.1461150306</v>
      </c>
      <c r="AO31" s="76">
        <v>0.16169489819999999</v>
      </c>
      <c r="AP31" s="76">
        <v>0.178315533</v>
      </c>
      <c r="AQ31" s="76">
        <v>0.19601564399999999</v>
      </c>
      <c r="AR31" s="76">
        <v>0.21483562319999999</v>
      </c>
      <c r="AS31" s="76">
        <v>0.234817209</v>
      </c>
      <c r="AT31" s="76">
        <v>0.256002813</v>
      </c>
      <c r="AU31" s="76">
        <v>0.2784365298</v>
      </c>
      <c r="AV31" s="76">
        <v>0.30216346380000003</v>
      </c>
      <c r="AW31" s="76">
        <v>0.32723040239999995</v>
      </c>
      <c r="AX31" s="76">
        <v>0.35368480619999998</v>
      </c>
      <c r="AY31" s="76">
        <v>0.38157649199999999</v>
      </c>
    </row>
    <row r="32" spans="15:51" ht="15" customHeight="1" x14ac:dyDescent="0.2">
      <c r="O32" s="542" t="s">
        <v>255</v>
      </c>
      <c r="P32" s="545">
        <v>0</v>
      </c>
      <c r="Q32" s="76">
        <v>1.7765997089355126E-2</v>
      </c>
      <c r="R32" s="76">
        <v>2.1717702903104492E-2</v>
      </c>
      <c r="S32" s="76">
        <v>2.6499686159182297E-2</v>
      </c>
      <c r="T32" s="76">
        <v>3.2236279315766288E-2</v>
      </c>
      <c r="U32" s="76">
        <v>3.9016677898020782E-2</v>
      </c>
      <c r="V32" s="76">
        <v>4.5756750260286756E-2</v>
      </c>
      <c r="W32" s="76">
        <v>5.3767593260059213E-2</v>
      </c>
      <c r="X32" s="76">
        <v>6.3321699115679739E-2</v>
      </c>
      <c r="Y32" s="76">
        <v>7.4670892301236094E-2</v>
      </c>
      <c r="Z32" s="76">
        <v>8.8150089884433333E-2</v>
      </c>
      <c r="AA32" s="76">
        <v>0.10618513855633863</v>
      </c>
      <c r="AB32" s="76">
        <v>0.12785517932032373</v>
      </c>
      <c r="AC32" s="76">
        <v>0.15388178855222717</v>
      </c>
      <c r="AD32" s="76">
        <v>0.18513218463414149</v>
      </c>
      <c r="AE32" s="76">
        <v>0.22263963261236586</v>
      </c>
      <c r="AF32" s="76">
        <v>0.26764021207327837</v>
      </c>
      <c r="AG32" s="76">
        <v>0.32160190656442922</v>
      </c>
      <c r="AH32" s="76">
        <v>0.38626800876653961</v>
      </c>
      <c r="AI32" s="76">
        <v>0.46370759588068461</v>
      </c>
      <c r="AJ32" s="76">
        <v>0.55636122944940924</v>
      </c>
      <c r="AK32" s="76">
        <v>0.66712591771990093</v>
      </c>
      <c r="AL32" s="76">
        <v>0.79935093289781356</v>
      </c>
      <c r="AM32" s="76">
        <v>0.95695967876092569</v>
      </c>
      <c r="AN32" s="76">
        <v>1.1444956029120796</v>
      </c>
      <c r="AO32" s="76">
        <v>1.3671733245505044</v>
      </c>
      <c r="AP32" s="76">
        <v>1.6309160884317562</v>
      </c>
      <c r="AQ32" s="76">
        <v>1.9423582452199111</v>
      </c>
      <c r="AR32" s="76">
        <v>2.3088219660769189</v>
      </c>
      <c r="AS32" s="76">
        <v>2.7382187818736781</v>
      </c>
      <c r="AT32" s="76">
        <v>3.2388532696594408</v>
      </c>
      <c r="AU32" s="76">
        <v>3.8191604291776411</v>
      </c>
      <c r="AV32" s="76">
        <v>4.4872573308996735</v>
      </c>
      <c r="AW32" s="76">
        <v>5.2503795676431828</v>
      </c>
      <c r="AX32" s="76">
        <v>6.1141871449146308</v>
      </c>
      <c r="AY32" s="76">
        <v>7.0819182488415571</v>
      </c>
    </row>
    <row r="35" spans="1:15" ht="15" customHeight="1" x14ac:dyDescent="0.2">
      <c r="O35" s="615" t="s">
        <v>571</v>
      </c>
    </row>
    <row r="38" spans="1:15" ht="15" customHeight="1" x14ac:dyDescent="0.2">
      <c r="A38" s="67" t="s">
        <v>215</v>
      </c>
    </row>
  </sheetData>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K31"/>
  <sheetViews>
    <sheetView zoomScale="85" zoomScaleNormal="85" workbookViewId="0"/>
  </sheetViews>
  <sheetFormatPr defaultColWidth="8.75" defaultRowHeight="15" customHeight="1" x14ac:dyDescent="0.2"/>
  <cols>
    <col min="1" max="1" width="9.625" style="277" bestFit="1" customWidth="1"/>
    <col min="2" max="2" width="8.75" style="277"/>
    <col min="3" max="3" width="10.25" style="277" customWidth="1"/>
    <col min="4" max="10" width="8.75" style="277"/>
    <col min="11" max="11" width="8.75" style="277" customWidth="1"/>
    <col min="12" max="18" width="8.75" style="277"/>
    <col min="19" max="19" width="10.5" style="277" customWidth="1"/>
    <col min="20" max="20" width="9.5" style="187" customWidth="1"/>
    <col min="21" max="21" width="21.25" style="187" bestFit="1" customWidth="1"/>
    <col min="22" max="22" width="8.75" style="187"/>
    <col min="23" max="23" width="10.125" style="187" bestFit="1" customWidth="1"/>
    <col min="24" max="24" width="19.375" style="187" bestFit="1" customWidth="1"/>
    <col min="25" max="25" width="8.75" style="187"/>
    <col min="26" max="26" width="10" style="187" bestFit="1" customWidth="1"/>
    <col min="27" max="45" width="8.75" style="187"/>
    <col min="46" max="46" width="10.75" style="187" customWidth="1"/>
    <col min="47" max="16384" width="8.75" style="187"/>
  </cols>
  <sheetData>
    <row r="1" spans="1:63" s="368" customFormat="1" ht="25.5" customHeight="1" x14ac:dyDescent="0.25">
      <c r="A1" s="185" t="s">
        <v>667</v>
      </c>
      <c r="B1" s="394"/>
      <c r="C1" s="395"/>
      <c r="D1" s="395"/>
      <c r="E1" s="395"/>
      <c r="F1" s="395"/>
      <c r="G1" s="395"/>
      <c r="H1" s="395"/>
      <c r="I1" s="395"/>
      <c r="J1" s="394"/>
      <c r="K1" s="394"/>
      <c r="L1" s="394"/>
      <c r="M1" s="394"/>
      <c r="N1" s="394"/>
      <c r="O1" s="394"/>
      <c r="P1" s="394"/>
      <c r="Q1" s="394"/>
      <c r="R1" s="394"/>
      <c r="S1" s="394"/>
    </row>
    <row r="2" spans="1:63" s="368" customFormat="1" ht="15" customHeight="1" x14ac:dyDescent="0.25">
      <c r="A2" s="185"/>
      <c r="B2" s="394"/>
      <c r="C2" s="395"/>
      <c r="D2" s="395"/>
      <c r="E2" s="395"/>
      <c r="F2" s="395"/>
      <c r="G2" s="395"/>
      <c r="H2" s="395"/>
      <c r="I2" s="395"/>
      <c r="J2" s="394"/>
      <c r="K2" s="394"/>
      <c r="L2" s="394"/>
      <c r="M2" s="394"/>
      <c r="N2" s="394"/>
      <c r="O2" s="394"/>
      <c r="P2" s="394"/>
      <c r="Q2" s="394"/>
      <c r="R2" s="394"/>
      <c r="S2" s="394"/>
    </row>
    <row r="3" spans="1:63" ht="15" customHeight="1" x14ac:dyDescent="0.35">
      <c r="A3" s="396"/>
    </row>
    <row r="6" spans="1:63" ht="15" customHeight="1" x14ac:dyDescent="0.2">
      <c r="A6" s="397" t="s">
        <v>216</v>
      </c>
      <c r="M6" s="397" t="s">
        <v>217</v>
      </c>
      <c r="X6" s="187" t="s">
        <v>125</v>
      </c>
    </row>
    <row r="7" spans="1:63" ht="15" customHeight="1" x14ac:dyDescent="0.2">
      <c r="X7" s="553" t="s">
        <v>207</v>
      </c>
      <c r="Y7" s="68" t="s">
        <v>261</v>
      </c>
      <c r="Z7" s="68" t="s">
        <v>311</v>
      </c>
      <c r="AA7" s="68" t="s">
        <v>104</v>
      </c>
      <c r="AB7" s="68">
        <v>2015</v>
      </c>
      <c r="AC7" s="68">
        <v>2016</v>
      </c>
      <c r="AD7" s="68">
        <v>2017</v>
      </c>
      <c r="AE7" s="68">
        <v>2018</v>
      </c>
      <c r="AF7" s="68">
        <v>2019</v>
      </c>
      <c r="AG7" s="68">
        <v>2020</v>
      </c>
      <c r="AH7" s="68">
        <v>2021</v>
      </c>
      <c r="AI7" s="68">
        <v>2022</v>
      </c>
      <c r="AJ7" s="68">
        <v>2023</v>
      </c>
      <c r="AK7" s="68">
        <v>2024</v>
      </c>
      <c r="AL7" s="68">
        <v>2025</v>
      </c>
      <c r="AM7" s="68">
        <v>2026</v>
      </c>
      <c r="AN7" s="68">
        <v>2027</v>
      </c>
      <c r="AO7" s="68">
        <v>2028</v>
      </c>
      <c r="AP7" s="68">
        <v>2029</v>
      </c>
      <c r="AQ7" s="68">
        <v>2030</v>
      </c>
      <c r="AR7" s="68">
        <v>2031</v>
      </c>
      <c r="AS7" s="68">
        <v>2032</v>
      </c>
      <c r="AT7" s="68">
        <v>2033</v>
      </c>
      <c r="AU7" s="68">
        <v>2034</v>
      </c>
      <c r="AV7" s="68">
        <v>2035</v>
      </c>
      <c r="AW7" s="68">
        <v>2036</v>
      </c>
      <c r="AX7" s="68">
        <v>2037</v>
      </c>
      <c r="AY7" s="68">
        <v>2038</v>
      </c>
      <c r="AZ7" s="68">
        <v>2039</v>
      </c>
      <c r="BA7" s="68">
        <v>2040</v>
      </c>
      <c r="BB7" s="68">
        <v>2041</v>
      </c>
      <c r="BC7" s="68">
        <v>2042</v>
      </c>
      <c r="BD7" s="68">
        <v>2043</v>
      </c>
      <c r="BE7" s="68">
        <v>2044</v>
      </c>
      <c r="BF7" s="68">
        <v>2045</v>
      </c>
      <c r="BG7" s="68">
        <v>2046</v>
      </c>
      <c r="BH7" s="68">
        <v>2047</v>
      </c>
      <c r="BI7" s="68">
        <v>2048</v>
      </c>
      <c r="BJ7" s="68">
        <v>2049</v>
      </c>
      <c r="BK7" s="68">
        <v>2050</v>
      </c>
    </row>
    <row r="8" spans="1:63" ht="15" customHeight="1" x14ac:dyDescent="0.2">
      <c r="X8" s="84" t="s">
        <v>217</v>
      </c>
      <c r="Y8" s="84" t="s">
        <v>270</v>
      </c>
      <c r="Z8" s="84" t="s">
        <v>313</v>
      </c>
      <c r="AA8" s="84" t="s">
        <v>32</v>
      </c>
      <c r="AB8" s="84"/>
      <c r="AC8" s="85">
        <v>4.5880931523792329E-2</v>
      </c>
      <c r="AD8" s="85">
        <v>0.22100171602667387</v>
      </c>
      <c r="AE8" s="85">
        <v>0.40516936395288078</v>
      </c>
      <c r="AF8" s="85">
        <v>0.77397346168248515</v>
      </c>
      <c r="AG8" s="85">
        <v>1.1789373612257223</v>
      </c>
      <c r="AH8" s="85">
        <v>1.614052207257278</v>
      </c>
      <c r="AI8" s="85">
        <v>2.0815403390637206</v>
      </c>
      <c r="AJ8" s="85">
        <v>2.5888291836974533</v>
      </c>
      <c r="AK8" s="85">
        <v>3.1340787077184964</v>
      </c>
      <c r="AL8" s="85">
        <v>3.721252886570833</v>
      </c>
      <c r="AM8" s="85">
        <v>4.3593710642198964</v>
      </c>
      <c r="AN8" s="85">
        <v>5.0511797297293741</v>
      </c>
      <c r="AO8" s="85">
        <v>5.8046028963303069</v>
      </c>
      <c r="AP8" s="85">
        <v>6.6326041951474783</v>
      </c>
      <c r="AQ8" s="85">
        <v>7.5442346479641014</v>
      </c>
      <c r="AR8" s="85">
        <v>8.5520757566207415</v>
      </c>
      <c r="AS8" s="85">
        <v>9.6726060140936063</v>
      </c>
      <c r="AT8" s="85">
        <v>10.920022465077849</v>
      </c>
      <c r="AU8" s="85">
        <v>12.312359948128597</v>
      </c>
      <c r="AV8" s="85">
        <v>13.854000227589346</v>
      </c>
      <c r="AW8" s="85">
        <v>15.562966417325633</v>
      </c>
      <c r="AX8" s="85">
        <v>17.41664104979499</v>
      </c>
      <c r="AY8" s="85">
        <v>19.391362472120026</v>
      </c>
      <c r="AZ8" s="85">
        <v>21.427379533606665</v>
      </c>
      <c r="BA8" s="85">
        <v>23.541265319278541</v>
      </c>
      <c r="BB8" s="85">
        <v>25.587767415919039</v>
      </c>
      <c r="BC8" s="85">
        <v>27.513817485462113</v>
      </c>
      <c r="BD8" s="85">
        <v>28.37809389428261</v>
      </c>
      <c r="BE8" s="85">
        <v>28.68968813338153</v>
      </c>
      <c r="BF8" s="85">
        <v>27.175074198476807</v>
      </c>
      <c r="BG8" s="85">
        <v>25.61850845802849</v>
      </c>
      <c r="BH8" s="85">
        <v>24.071868026287902</v>
      </c>
      <c r="BI8" s="85">
        <v>22.613955846279548</v>
      </c>
      <c r="BJ8" s="85">
        <v>21.273344149475143</v>
      </c>
      <c r="BK8" s="85">
        <v>20.084958262451039</v>
      </c>
    </row>
    <row r="9" spans="1:63" ht="15" customHeight="1" x14ac:dyDescent="0.2">
      <c r="X9" s="84" t="s">
        <v>217</v>
      </c>
      <c r="Y9" s="84" t="s">
        <v>269</v>
      </c>
      <c r="Z9" s="84" t="s">
        <v>247</v>
      </c>
      <c r="AA9" s="84" t="s">
        <v>32</v>
      </c>
      <c r="AB9" s="84"/>
      <c r="AC9" s="85">
        <v>1.1028187316997162E-3</v>
      </c>
      <c r="AD9" s="85">
        <v>6.0674900828666233E-3</v>
      </c>
      <c r="AE9" s="85">
        <v>1.1654741916295718E-2</v>
      </c>
      <c r="AF9" s="85">
        <v>2.0800827611335729E-2</v>
      </c>
      <c r="AG9" s="85">
        <v>3.2870358100101325E-2</v>
      </c>
      <c r="AH9" s="85">
        <v>4.8695768815257057E-2</v>
      </c>
      <c r="AI9" s="85">
        <v>6.9330306294317023E-2</v>
      </c>
      <c r="AJ9" s="85">
        <v>9.6107441379362599E-2</v>
      </c>
      <c r="AK9" s="85">
        <v>0.13102000941797121</v>
      </c>
      <c r="AL9" s="85">
        <v>0.17633234198780842</v>
      </c>
      <c r="AM9" s="85">
        <v>0.23524494201386725</v>
      </c>
      <c r="AN9" s="85">
        <v>0.3117209191936805</v>
      </c>
      <c r="AO9" s="85">
        <v>0.41097925473765012</v>
      </c>
      <c r="AP9" s="85">
        <v>0.53965518897154741</v>
      </c>
      <c r="AQ9" s="85">
        <v>0.70639682904972678</v>
      </c>
      <c r="AR9" s="85">
        <v>0.92223103364245285</v>
      </c>
      <c r="AS9" s="85">
        <v>1.2012179623270212</v>
      </c>
      <c r="AT9" s="85">
        <v>1.5612406321477033</v>
      </c>
      <c r="AU9" s="85">
        <v>2.024642095859829</v>
      </c>
      <c r="AV9" s="85">
        <v>2.6192284071445338</v>
      </c>
      <c r="AW9" s="85">
        <v>3.3791992088494758</v>
      </c>
      <c r="AX9" s="85">
        <v>4.3453634368833525</v>
      </c>
      <c r="AY9" s="85">
        <v>5.5656132908408091</v>
      </c>
      <c r="AZ9" s="85">
        <v>7.0937521197223576</v>
      </c>
      <c r="BA9" s="85">
        <v>8.9867995300310373</v>
      </c>
      <c r="BB9" s="85">
        <v>11.300278720202837</v>
      </c>
      <c r="BC9" s="85">
        <v>14.07983144791263</v>
      </c>
      <c r="BD9" s="85">
        <v>17.319149944451077</v>
      </c>
      <c r="BE9" s="85">
        <v>21.113447640339466</v>
      </c>
      <c r="BF9" s="85">
        <v>22.907592111374683</v>
      </c>
      <c r="BG9" s="85">
        <v>24.706165921565123</v>
      </c>
      <c r="BH9" s="85">
        <v>26.425123138716042</v>
      </c>
      <c r="BI9" s="85">
        <v>27.970369201645116</v>
      </c>
      <c r="BJ9" s="85">
        <v>29.275271460112229</v>
      </c>
      <c r="BK9" s="85">
        <v>30.304243875004808</v>
      </c>
    </row>
    <row r="10" spans="1:63" ht="15" customHeight="1" x14ac:dyDescent="0.2">
      <c r="X10" s="84" t="s">
        <v>71</v>
      </c>
      <c r="Y10" s="84" t="s">
        <v>270</v>
      </c>
      <c r="Z10" s="84" t="s">
        <v>313</v>
      </c>
      <c r="AA10" s="84" t="s">
        <v>32</v>
      </c>
      <c r="AB10" s="84"/>
      <c r="AC10" s="85">
        <v>4.5880931523792329E-2</v>
      </c>
      <c r="AD10" s="85">
        <v>0.22100171602667387</v>
      </c>
      <c r="AE10" s="85">
        <v>0.40516936395288078</v>
      </c>
      <c r="AF10" s="85">
        <v>0.76647121914848249</v>
      </c>
      <c r="AG10" s="85">
        <v>1.1481915636979794</v>
      </c>
      <c r="AH10" s="85">
        <v>1.5521626440086824</v>
      </c>
      <c r="AI10" s="85">
        <v>1.9924590842862917</v>
      </c>
      <c r="AJ10" s="85">
        <v>2.4610349363568296</v>
      </c>
      <c r="AK10" s="85">
        <v>2.9722012604039434</v>
      </c>
      <c r="AL10" s="85">
        <v>3.5200044165804707</v>
      </c>
      <c r="AM10" s="85">
        <v>4.1093185970486621</v>
      </c>
      <c r="AN10" s="85">
        <v>4.7467083964475441</v>
      </c>
      <c r="AO10" s="85">
        <v>5.4510990052035107</v>
      </c>
      <c r="AP10" s="85">
        <v>6.2206702105829876</v>
      </c>
      <c r="AQ10" s="85">
        <v>7.0673060636040734</v>
      </c>
      <c r="AR10" s="85">
        <v>8.002232585172246</v>
      </c>
      <c r="AS10" s="85">
        <v>9.0543243029634155</v>
      </c>
      <c r="AT10" s="85">
        <v>10.222832797318029</v>
      </c>
      <c r="AU10" s="85">
        <v>11.51728187369401</v>
      </c>
      <c r="AV10" s="85">
        <v>12.959028154886743</v>
      </c>
      <c r="AW10" s="85">
        <v>14.534312029244632</v>
      </c>
      <c r="AX10" s="85">
        <v>16.230347148485755</v>
      </c>
      <c r="AY10" s="85">
        <v>18.015102582284857</v>
      </c>
      <c r="AZ10" s="85">
        <v>19.839899499811455</v>
      </c>
      <c r="BA10" s="85">
        <v>21.746107478692004</v>
      </c>
      <c r="BB10" s="85">
        <v>23.595779465397598</v>
      </c>
      <c r="BC10" s="85">
        <v>25.326973471203011</v>
      </c>
      <c r="BD10" s="85">
        <v>26.694782422240884</v>
      </c>
      <c r="BE10" s="85">
        <v>26.89184373235836</v>
      </c>
      <c r="BF10" s="85">
        <v>26.130192671070045</v>
      </c>
      <c r="BG10" s="85">
        <v>24.620897977199689</v>
      </c>
      <c r="BH10" s="85">
        <v>23.135902225136881</v>
      </c>
      <c r="BI10" s="85">
        <v>21.743020191471615</v>
      </c>
      <c r="BJ10" s="85">
        <v>20.494259529769778</v>
      </c>
      <c r="BK10" s="85">
        <v>19.397132973500405</v>
      </c>
    </row>
    <row r="11" spans="1:63" ht="15" customHeight="1" x14ac:dyDescent="0.2">
      <c r="X11" s="84" t="s">
        <v>71</v>
      </c>
      <c r="Y11" s="84" t="s">
        <v>269</v>
      </c>
      <c r="Z11" s="84" t="s">
        <v>247</v>
      </c>
      <c r="AA11" s="84" t="s">
        <v>32</v>
      </c>
      <c r="AB11" s="84"/>
      <c r="AC11" s="85">
        <v>1.1028187316997162E-3</v>
      </c>
      <c r="AD11" s="85">
        <v>6.0674900828666233E-3</v>
      </c>
      <c r="AE11" s="85">
        <v>1.1654741916295718E-2</v>
      </c>
      <c r="AF11" s="85">
        <v>2.0738677053709003E-2</v>
      </c>
      <c r="AG11" s="85">
        <v>3.2746305587078375E-2</v>
      </c>
      <c r="AH11" s="85">
        <v>4.8448159999263253E-2</v>
      </c>
      <c r="AI11" s="85">
        <v>6.8959635896774313E-2</v>
      </c>
      <c r="AJ11" s="85">
        <v>9.5666090775120824E-2</v>
      </c>
      <c r="AK11" s="85">
        <v>0.13044673127743306</v>
      </c>
      <c r="AL11" s="85">
        <v>0.17561793810957071</v>
      </c>
      <c r="AM11" s="85">
        <v>0.23432869354089389</v>
      </c>
      <c r="AN11" s="85">
        <v>0.31053278447501886</v>
      </c>
      <c r="AO11" s="85">
        <v>0.40944961480010389</v>
      </c>
      <c r="AP11" s="85">
        <v>0.53781738299658433</v>
      </c>
      <c r="AQ11" s="85">
        <v>0.7042743695027821</v>
      </c>
      <c r="AR11" s="85">
        <v>0.91973555666513995</v>
      </c>
      <c r="AS11" s="85">
        <v>1.1983539685482298</v>
      </c>
      <c r="AT11" s="85">
        <v>1.5578917341160876</v>
      </c>
      <c r="AU11" s="85">
        <v>2.0208353287565486</v>
      </c>
      <c r="AV11" s="85">
        <v>2.6150222364815776</v>
      </c>
      <c r="AW11" s="85">
        <v>3.3745726523634407</v>
      </c>
      <c r="AX11" s="85">
        <v>4.3406393243145791</v>
      </c>
      <c r="AY11" s="85">
        <v>5.5613358522148557</v>
      </c>
      <c r="AZ11" s="85">
        <v>7.0908454224070825</v>
      </c>
      <c r="BA11" s="85">
        <v>8.986984521879549</v>
      </c>
      <c r="BB11" s="85">
        <v>11.306276459672899</v>
      </c>
      <c r="BC11" s="85">
        <v>14.096101393449516</v>
      </c>
      <c r="BD11" s="85">
        <v>17.373405582268955</v>
      </c>
      <c r="BE11" s="85">
        <v>21.077461831153986</v>
      </c>
      <c r="BF11" s="85">
        <v>23.857564119548989</v>
      </c>
      <c r="BG11" s="85">
        <v>25.633226650797077</v>
      </c>
      <c r="BH11" s="85">
        <v>27.33945755011532</v>
      </c>
      <c r="BI11" s="85">
        <v>28.876278058870454</v>
      </c>
      <c r="BJ11" s="85">
        <v>30.177276638383148</v>
      </c>
      <c r="BK11" s="85">
        <v>31.199668699732527</v>
      </c>
    </row>
    <row r="12" spans="1:63" ht="15" customHeight="1" x14ac:dyDescent="0.2">
      <c r="X12" s="84" t="s">
        <v>215</v>
      </c>
      <c r="Y12" s="84" t="s">
        <v>270</v>
      </c>
      <c r="Z12" s="84" t="s">
        <v>313</v>
      </c>
      <c r="AA12" s="84" t="s">
        <v>32</v>
      </c>
      <c r="AB12" s="84"/>
      <c r="AC12" s="85">
        <v>4.5880931523792329E-2</v>
      </c>
      <c r="AD12" s="85">
        <v>0.22100171602667387</v>
      </c>
      <c r="AE12" s="85">
        <v>0.40507080048538852</v>
      </c>
      <c r="AF12" s="85">
        <v>0.59644593393132228</v>
      </c>
      <c r="AG12" s="85">
        <v>0.79782423510527711</v>
      </c>
      <c r="AH12" s="85">
        <v>1.00798643526348</v>
      </c>
      <c r="AI12" s="85">
        <v>1.2269728316401969</v>
      </c>
      <c r="AJ12" s="85">
        <v>1.4591379517866914</v>
      </c>
      <c r="AK12" s="85">
        <v>1.7015622718860819</v>
      </c>
      <c r="AL12" s="85">
        <v>1.9607988957472196</v>
      </c>
      <c r="AM12" s="85">
        <v>2.2333654067246136</v>
      </c>
      <c r="AN12" s="85">
        <v>2.5202845560235514</v>
      </c>
      <c r="AO12" s="85">
        <v>2.8242323969200784</v>
      </c>
      <c r="AP12" s="85">
        <v>3.1592810487497078</v>
      </c>
      <c r="AQ12" s="85">
        <v>3.518581969808515</v>
      </c>
      <c r="AR12" s="85">
        <v>3.908160569243071</v>
      </c>
      <c r="AS12" s="85">
        <v>4.3298904336182789</v>
      </c>
      <c r="AT12" s="85">
        <v>4.8013965566902685</v>
      </c>
      <c r="AU12" s="85">
        <v>5.3202618073961547</v>
      </c>
      <c r="AV12" s="85">
        <v>5.881227708882351</v>
      </c>
      <c r="AW12" s="85">
        <v>6.4784427134256486</v>
      </c>
      <c r="AX12" s="85">
        <v>7.103658913325777</v>
      </c>
      <c r="AY12" s="85">
        <v>7.7839893315599866</v>
      </c>
      <c r="AZ12" s="85">
        <v>8.4640823824181908</v>
      </c>
      <c r="BA12" s="85">
        <v>9.1213786668633752</v>
      </c>
      <c r="BB12" s="85">
        <v>9.7427300958097973</v>
      </c>
      <c r="BC12" s="85">
        <v>10.279724929335245</v>
      </c>
      <c r="BD12" s="85">
        <v>10.739153006560603</v>
      </c>
      <c r="BE12" s="85">
        <v>11.283963277306469</v>
      </c>
      <c r="BF12" s="85">
        <v>11.74459991437152</v>
      </c>
      <c r="BG12" s="85">
        <v>12.116115229109511</v>
      </c>
      <c r="BH12" s="85">
        <v>12.369584134727452</v>
      </c>
      <c r="BI12" s="85">
        <v>12.596421746421363</v>
      </c>
      <c r="BJ12" s="85">
        <v>12.750852428290379</v>
      </c>
      <c r="BK12" s="85">
        <v>12.902188517195608</v>
      </c>
    </row>
    <row r="13" spans="1:63" ht="15" customHeight="1" x14ac:dyDescent="0.2">
      <c r="X13" s="84" t="s">
        <v>215</v>
      </c>
      <c r="Y13" s="84" t="s">
        <v>269</v>
      </c>
      <c r="Z13" s="84" t="s">
        <v>247</v>
      </c>
      <c r="AA13" s="84" t="s">
        <v>32</v>
      </c>
      <c r="AB13" s="84"/>
      <c r="AC13" s="85">
        <v>1.1028187316997162E-3</v>
      </c>
      <c r="AD13" s="85">
        <v>6.0674900828666233E-3</v>
      </c>
      <c r="AE13" s="85">
        <v>1.1658102887668517E-2</v>
      </c>
      <c r="AF13" s="85">
        <v>1.7874657146105387E-2</v>
      </c>
      <c r="AG13" s="85">
        <v>2.4831838113364247E-2</v>
      </c>
      <c r="AH13" s="85">
        <v>3.2582160967145078E-2</v>
      </c>
      <c r="AI13" s="85">
        <v>4.1125625707447877E-2</v>
      </c>
      <c r="AJ13" s="85">
        <v>5.0691602844646633E-2</v>
      </c>
      <c r="AK13" s="85">
        <v>6.1332607556441349E-2</v>
      </c>
      <c r="AL13" s="85">
        <v>7.3163325098019025E-2</v>
      </c>
      <c r="AM13" s="85">
        <v>8.6350955902266643E-2</v>
      </c>
      <c r="AN13" s="85">
        <v>0.10101018522437119</v>
      </c>
      <c r="AO13" s="85">
        <v>0.11736072867491966</v>
      </c>
      <c r="AP13" s="85">
        <v>0.13551727150909904</v>
      </c>
      <c r="AQ13" s="85">
        <v>0.1558142145926833</v>
      </c>
      <c r="AR13" s="85">
        <v>0.17841875835855942</v>
      </c>
      <c r="AS13" s="85">
        <v>0.20366530367250138</v>
      </c>
      <c r="AT13" s="85">
        <v>0.23177356614509617</v>
      </c>
      <c r="AU13" s="85">
        <v>0.26319263189730474</v>
      </c>
      <c r="AV13" s="85">
        <v>0.29830941697260099</v>
      </c>
      <c r="AW13" s="85">
        <v>0.33762552266964607</v>
      </c>
      <c r="AX13" s="85">
        <v>0.38158038020961366</v>
      </c>
      <c r="AY13" s="85">
        <v>0.43078062124656491</v>
      </c>
      <c r="AZ13" s="85">
        <v>0.48600007786744764</v>
      </c>
      <c r="BA13" s="85">
        <v>0.5478978969040228</v>
      </c>
      <c r="BB13" s="85">
        <v>0.61735294079863823</v>
      </c>
      <c r="BC13" s="85">
        <v>0.69534910234904168</v>
      </c>
      <c r="BD13" s="85">
        <v>0.78309964486335526</v>
      </c>
      <c r="BE13" s="85">
        <v>0.88169349149472687</v>
      </c>
      <c r="BF13" s="85">
        <v>0.9927736818726649</v>
      </c>
      <c r="BG13" s="85">
        <v>1.1177538851163045</v>
      </c>
      <c r="BH13" s="85">
        <v>1.2586544019988413</v>
      </c>
      <c r="BI13" s="85">
        <v>1.4174333632159837</v>
      </c>
      <c r="BJ13" s="85">
        <v>1.5964261606071277</v>
      </c>
      <c r="BK13" s="85">
        <v>1.7983025868774425</v>
      </c>
    </row>
    <row r="14" spans="1:63" ht="15" customHeight="1" x14ac:dyDescent="0.2">
      <c r="X14" s="84" t="s">
        <v>216</v>
      </c>
      <c r="Y14" s="84" t="s">
        <v>270</v>
      </c>
      <c r="Z14" s="84" t="s">
        <v>313</v>
      </c>
      <c r="AA14" s="84" t="s">
        <v>32</v>
      </c>
      <c r="AB14" s="84"/>
      <c r="AC14" s="85">
        <v>4.5880931523792329E-2</v>
      </c>
      <c r="AD14" s="85">
        <v>0.22100171602667387</v>
      </c>
      <c r="AE14" s="85">
        <v>0.40507080048538852</v>
      </c>
      <c r="AF14" s="85">
        <v>0.59644593393132228</v>
      </c>
      <c r="AG14" s="85">
        <v>0.79782423510527711</v>
      </c>
      <c r="AH14" s="85">
        <v>1.00798643526348</v>
      </c>
      <c r="AI14" s="85">
        <v>1.2269728316401969</v>
      </c>
      <c r="AJ14" s="85">
        <v>1.4591379517866914</v>
      </c>
      <c r="AK14" s="85">
        <v>1.7015622718860819</v>
      </c>
      <c r="AL14" s="85">
        <v>1.9607988957472196</v>
      </c>
      <c r="AM14" s="85">
        <v>2.2332376976847979</v>
      </c>
      <c r="AN14" s="85">
        <v>2.5200296487800791</v>
      </c>
      <c r="AO14" s="85">
        <v>2.8238508007766008</v>
      </c>
      <c r="AP14" s="85">
        <v>3.158646327164389</v>
      </c>
      <c r="AQ14" s="85">
        <v>3.5175684463810786</v>
      </c>
      <c r="AR14" s="85">
        <v>3.9065168876246257</v>
      </c>
      <c r="AS14" s="85">
        <v>4.3272405659752495</v>
      </c>
      <c r="AT14" s="85">
        <v>4.7969889435106969</v>
      </c>
      <c r="AU14" s="85">
        <v>5.3133494106125347</v>
      </c>
      <c r="AV14" s="85">
        <v>5.8704408508615415</v>
      </c>
      <c r="AW14" s="85">
        <v>6.4615437206216528</v>
      </c>
      <c r="AX14" s="85">
        <v>7.0777989479375822</v>
      </c>
      <c r="AY14" s="85">
        <v>7.7463367222452977</v>
      </c>
      <c r="AZ14" s="85">
        <v>8.4102049894592721</v>
      </c>
      <c r="BA14" s="85">
        <v>9.0464985471905841</v>
      </c>
      <c r="BB14" s="85">
        <v>9.6427178237321982</v>
      </c>
      <c r="BC14" s="85">
        <v>10.151341889756912</v>
      </c>
      <c r="BD14" s="85">
        <v>10.581155289721542</v>
      </c>
      <c r="BE14" s="85">
        <v>11.095607533533945</v>
      </c>
      <c r="BF14" s="85">
        <v>11.525762322829816</v>
      </c>
      <c r="BG14" s="85">
        <v>11.868636222763815</v>
      </c>
      <c r="BH14" s="85">
        <v>12.096640434313837</v>
      </c>
      <c r="BI14" s="85">
        <v>12.300315913792387</v>
      </c>
      <c r="BJ14" s="85">
        <v>12.435580983721163</v>
      </c>
      <c r="BK14" s="85">
        <v>12.569655076812641</v>
      </c>
    </row>
    <row r="15" spans="1:63" ht="15" customHeight="1" x14ac:dyDescent="0.2">
      <c r="X15" s="84" t="s">
        <v>216</v>
      </c>
      <c r="Y15" s="84" t="s">
        <v>269</v>
      </c>
      <c r="Z15" s="84" t="s">
        <v>247</v>
      </c>
      <c r="AA15" s="84" t="s">
        <v>32</v>
      </c>
      <c r="AB15" s="84"/>
      <c r="AC15" s="85">
        <v>1.1028187316997162E-3</v>
      </c>
      <c r="AD15" s="85">
        <v>6.0674900828666233E-3</v>
      </c>
      <c r="AE15" s="85">
        <v>1.1658102887668517E-2</v>
      </c>
      <c r="AF15" s="85">
        <v>1.7989342401292387E-2</v>
      </c>
      <c r="AG15" s="85">
        <v>2.4946523368551243E-2</v>
      </c>
      <c r="AH15" s="85">
        <v>3.2696846222332071E-2</v>
      </c>
      <c r="AI15" s="85">
        <v>4.135499621782187E-2</v>
      </c>
      <c r="AJ15" s="85">
        <v>5.0920973355020639E-2</v>
      </c>
      <c r="AK15" s="85">
        <v>6.1561978066815362E-2</v>
      </c>
      <c r="AL15" s="85">
        <v>7.3392695608393024E-2</v>
      </c>
      <c r="AM15" s="85">
        <v>8.6475296057240678E-2</v>
      </c>
      <c r="AN15" s="85">
        <v>0.10108201020164523</v>
      </c>
      <c r="AO15" s="85">
        <v>0.11732752329679372</v>
      </c>
      <c r="AP15" s="85">
        <v>0.13549372103076013</v>
      </c>
      <c r="AQ15" s="85">
        <v>0.15563311858124443</v>
      </c>
      <c r="AR15" s="85">
        <v>0.1781948020692076</v>
      </c>
      <c r="AS15" s="85">
        <v>0.20334597192753662</v>
      </c>
      <c r="AT15" s="85">
        <v>0.23142102902200543</v>
      </c>
      <c r="AU15" s="85">
        <v>0.26269220414090111</v>
      </c>
      <c r="AV15" s="85">
        <v>0.29772326866037147</v>
      </c>
      <c r="AW15" s="85">
        <v>0.33678645336870361</v>
      </c>
      <c r="AX15" s="85">
        <v>0.38055055999744536</v>
      </c>
      <c r="AY15" s="85">
        <v>0.42950753494547067</v>
      </c>
      <c r="AZ15" s="85">
        <v>0.48437869512202752</v>
      </c>
      <c r="BA15" s="85">
        <v>0.5458231873588768</v>
      </c>
      <c r="BB15" s="85">
        <v>0.61471987409836648</v>
      </c>
      <c r="BC15" s="85">
        <v>0.69211481821573129</v>
      </c>
      <c r="BD15" s="85">
        <v>0.77905408258620623</v>
      </c>
      <c r="BE15" s="85">
        <v>0.87679379079582609</v>
      </c>
      <c r="BF15" s="85">
        <v>0.98664258160832552</v>
      </c>
      <c r="BG15" s="85">
        <v>1.1102434946532136</v>
      </c>
      <c r="BH15" s="85">
        <v>1.2493971150930987</v>
      </c>
      <c r="BI15" s="85">
        <v>1.4061237437011771</v>
      </c>
      <c r="BJ15" s="85">
        <v>1.5827062571391437</v>
      </c>
      <c r="BK15" s="85">
        <v>1.7816472476792815</v>
      </c>
    </row>
    <row r="17" spans="1:24" ht="15" customHeight="1" x14ac:dyDescent="0.2">
      <c r="X17" s="615" t="s">
        <v>571</v>
      </c>
    </row>
    <row r="31" spans="1:24" ht="15" customHeight="1" x14ac:dyDescent="0.2">
      <c r="A31" s="397" t="s">
        <v>215</v>
      </c>
      <c r="M31" s="397" t="s">
        <v>71</v>
      </c>
    </row>
  </sheetData>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W12"/>
  <sheetViews>
    <sheetView zoomScale="85" zoomScaleNormal="85" workbookViewId="0"/>
  </sheetViews>
  <sheetFormatPr defaultColWidth="8" defaultRowHeight="14.25" x14ac:dyDescent="0.2"/>
  <cols>
    <col min="1" max="1" width="20.125" style="554" customWidth="1"/>
    <col min="2" max="12" width="8" style="554"/>
    <col min="13" max="13" width="34.375" style="554" bestFit="1" customWidth="1"/>
    <col min="14" max="14" width="8" style="554" customWidth="1"/>
    <col min="15" max="16384" width="8" style="554"/>
  </cols>
  <sheetData>
    <row r="1" spans="1:49" ht="25.5" customHeight="1" x14ac:dyDescent="0.25">
      <c r="A1" s="185" t="s">
        <v>631</v>
      </c>
    </row>
    <row r="6" spans="1:49" ht="15" x14ac:dyDescent="0.25">
      <c r="A6" s="559"/>
      <c r="M6" s="558" t="s">
        <v>632</v>
      </c>
    </row>
    <row r="7" spans="1:49" ht="15" x14ac:dyDescent="0.25">
      <c r="M7" s="557" t="s">
        <v>207</v>
      </c>
      <c r="N7" s="557">
        <v>2015</v>
      </c>
      <c r="O7" s="557">
        <v>2016</v>
      </c>
      <c r="P7" s="557">
        <v>2017</v>
      </c>
      <c r="Q7" s="557">
        <v>2018</v>
      </c>
      <c r="R7" s="557">
        <v>2019</v>
      </c>
      <c r="S7" s="557">
        <v>2020</v>
      </c>
      <c r="T7" s="557">
        <v>2021</v>
      </c>
      <c r="U7" s="557">
        <v>2022</v>
      </c>
      <c r="V7" s="557">
        <v>2023</v>
      </c>
      <c r="W7" s="557">
        <v>2024</v>
      </c>
      <c r="X7" s="557">
        <v>2025</v>
      </c>
      <c r="Y7" s="557">
        <v>2026</v>
      </c>
      <c r="Z7" s="557">
        <v>2027</v>
      </c>
      <c r="AA7" s="557">
        <v>2028</v>
      </c>
      <c r="AB7" s="557">
        <v>2029</v>
      </c>
      <c r="AC7" s="557">
        <v>2030</v>
      </c>
      <c r="AD7" s="557">
        <v>2031</v>
      </c>
      <c r="AE7" s="557">
        <v>2032</v>
      </c>
      <c r="AF7" s="557">
        <v>2033</v>
      </c>
      <c r="AG7" s="557">
        <v>2034</v>
      </c>
      <c r="AH7" s="557">
        <v>2035</v>
      </c>
      <c r="AI7" s="557">
        <v>2036</v>
      </c>
      <c r="AJ7" s="557">
        <v>2037</v>
      </c>
      <c r="AK7" s="557">
        <v>2038</v>
      </c>
      <c r="AL7" s="557">
        <v>2039</v>
      </c>
      <c r="AM7" s="557">
        <v>2040</v>
      </c>
      <c r="AN7" s="557">
        <v>2041</v>
      </c>
      <c r="AO7" s="557">
        <v>2042</v>
      </c>
      <c r="AP7" s="557">
        <v>2043</v>
      </c>
      <c r="AQ7" s="557">
        <v>2044</v>
      </c>
      <c r="AR7" s="557">
        <v>2045</v>
      </c>
      <c r="AS7" s="557">
        <v>2046</v>
      </c>
      <c r="AT7" s="557">
        <v>2047</v>
      </c>
      <c r="AU7" s="557">
        <v>2048</v>
      </c>
      <c r="AV7" s="557">
        <v>2049</v>
      </c>
      <c r="AW7" s="557">
        <v>2050</v>
      </c>
    </row>
    <row r="8" spans="1:49" x14ac:dyDescent="0.2">
      <c r="M8" s="555" t="s">
        <v>217</v>
      </c>
      <c r="N8" s="555"/>
      <c r="O8" s="556">
        <v>6.960379705117975E-2</v>
      </c>
      <c r="P8" s="556">
        <v>0.11986313212172439</v>
      </c>
      <c r="Q8" s="556">
        <v>0.18450519882431402</v>
      </c>
      <c r="R8" s="556">
        <v>0.46296603507246559</v>
      </c>
      <c r="S8" s="556">
        <v>0.76344236781686003</v>
      </c>
      <c r="T8" s="556">
        <v>1.0728020669624581</v>
      </c>
      <c r="U8" s="556">
        <v>1.4019456234607117</v>
      </c>
      <c r="V8" s="556">
        <v>1.7309501788947965</v>
      </c>
      <c r="W8" s="556">
        <v>1.9451942936363373</v>
      </c>
      <c r="X8" s="556">
        <v>2.2491150843176628</v>
      </c>
      <c r="Y8" s="556">
        <v>2.585345320036498</v>
      </c>
      <c r="Z8" s="556">
        <v>2.9830736272914917</v>
      </c>
      <c r="AA8" s="556">
        <v>3.5335885544008745</v>
      </c>
      <c r="AB8" s="556">
        <v>4.234720640177108</v>
      </c>
      <c r="AC8" s="556">
        <v>5.0363248480985945</v>
      </c>
      <c r="AD8" s="556">
        <v>5.9015668369242471</v>
      </c>
      <c r="AE8" s="556">
        <v>6.8197090500286244</v>
      </c>
      <c r="AF8" s="556">
        <v>7.7146622792681754</v>
      </c>
      <c r="AG8" s="556">
        <v>8.4970008035081541</v>
      </c>
      <c r="AH8" s="556">
        <v>9.0373254537447991</v>
      </c>
      <c r="AI8" s="556">
        <v>9.1569213455371425</v>
      </c>
      <c r="AJ8" s="556">
        <v>8.9929544409312054</v>
      </c>
      <c r="AK8" s="556">
        <v>8.8036974859196775</v>
      </c>
      <c r="AL8" s="556">
        <v>8.6592768596830929</v>
      </c>
      <c r="AM8" s="556">
        <v>8.0160713623875459</v>
      </c>
      <c r="AN8" s="556">
        <v>7.4086972255569403</v>
      </c>
      <c r="AO8" s="556">
        <v>6.829417145400134</v>
      </c>
      <c r="AP8" s="556">
        <v>6.272581224325382</v>
      </c>
      <c r="AQ8" s="556">
        <v>5.7367658617297703</v>
      </c>
      <c r="AR8" s="556">
        <v>5.225412527703039</v>
      </c>
      <c r="AS8" s="556">
        <v>4.7429846393525246</v>
      </c>
      <c r="AT8" s="556">
        <v>4.2993546498502457</v>
      </c>
      <c r="AU8" s="556">
        <v>3.9026117850500075</v>
      </c>
      <c r="AV8" s="556">
        <v>3.5718499213484094</v>
      </c>
      <c r="AW8" s="556">
        <v>3.3290370904483773</v>
      </c>
    </row>
    <row r="9" spans="1:49" x14ac:dyDescent="0.2">
      <c r="M9" s="555" t="s">
        <v>71</v>
      </c>
      <c r="N9" s="555"/>
      <c r="O9" s="556">
        <v>6.960379705117975E-2</v>
      </c>
      <c r="P9" s="556">
        <v>0.11986313212172439</v>
      </c>
      <c r="Q9" s="556">
        <v>0.18450519882431402</v>
      </c>
      <c r="R9" s="556">
        <v>0.47197895241035343</v>
      </c>
      <c r="S9" s="556">
        <v>0.75923413198908951</v>
      </c>
      <c r="T9" s="556">
        <v>1.0806570256733508</v>
      </c>
      <c r="U9" s="556">
        <v>1.4429059876717716</v>
      </c>
      <c r="V9" s="556">
        <v>1.8776854860274106</v>
      </c>
      <c r="W9" s="556">
        <v>2.4283944402131907</v>
      </c>
      <c r="X9" s="556">
        <v>3.0519656701584847</v>
      </c>
      <c r="Y9" s="556">
        <v>3.7935478008166355</v>
      </c>
      <c r="Z9" s="556">
        <v>4.6226733557585007</v>
      </c>
      <c r="AA9" s="556">
        <v>5.5821492050137538</v>
      </c>
      <c r="AB9" s="556">
        <v>6.7696944633034724</v>
      </c>
      <c r="AC9" s="556">
        <v>8.0912777067961557</v>
      </c>
      <c r="AD9" s="556">
        <v>9.3803868417830412</v>
      </c>
      <c r="AE9" s="556">
        <v>10.279188408701682</v>
      </c>
      <c r="AF9" s="556">
        <v>10.857258921981391</v>
      </c>
      <c r="AG9" s="556">
        <v>11.387293648131097</v>
      </c>
      <c r="AH9" s="556">
        <v>11.394837949917688</v>
      </c>
      <c r="AI9" s="556">
        <v>11.530655641782822</v>
      </c>
      <c r="AJ9" s="556">
        <v>11.568367972979853</v>
      </c>
      <c r="AK9" s="556">
        <v>11.495289080660363</v>
      </c>
      <c r="AL9" s="556">
        <v>11.448040162682979</v>
      </c>
      <c r="AM9" s="556">
        <v>10.829666442906962</v>
      </c>
      <c r="AN9" s="556">
        <v>10.265427876083359</v>
      </c>
      <c r="AO9" s="556">
        <v>9.7349385676217466</v>
      </c>
      <c r="AP9" s="556">
        <v>9.2284919032232011</v>
      </c>
      <c r="AQ9" s="556">
        <v>8.7425790822695166</v>
      </c>
      <c r="AR9" s="556">
        <v>8.2789575909189406</v>
      </c>
      <c r="AS9" s="556">
        <v>7.8404510029045564</v>
      </c>
      <c r="AT9" s="556">
        <v>7.4364104800837616</v>
      </c>
      <c r="AU9" s="556">
        <v>7.0727758733599249</v>
      </c>
      <c r="AV9" s="556">
        <v>6.7679452128454436</v>
      </c>
      <c r="AW9" s="556">
        <v>6.5428300453995796</v>
      </c>
    </row>
    <row r="10" spans="1:49" x14ac:dyDescent="0.2">
      <c r="M10" s="555" t="s">
        <v>215</v>
      </c>
      <c r="N10" s="555"/>
      <c r="O10" s="556">
        <v>6.960379705117975E-2</v>
      </c>
      <c r="P10" s="556">
        <v>0.11986313212172439</v>
      </c>
      <c r="Q10" s="556">
        <v>0.18353116391532309</v>
      </c>
      <c r="R10" s="556">
        <v>0.25016171284401395</v>
      </c>
      <c r="S10" s="556">
        <v>0.32837441666010492</v>
      </c>
      <c r="T10" s="556">
        <v>0.41294826178569521</v>
      </c>
      <c r="U10" s="556">
        <v>0.5205227571044575</v>
      </c>
      <c r="V10" s="556">
        <v>0.64811220060233532</v>
      </c>
      <c r="W10" s="556">
        <v>0.78966513727706555</v>
      </c>
      <c r="X10" s="556">
        <v>0.96046931000033386</v>
      </c>
      <c r="Y10" s="556">
        <v>1.1845401595299716</v>
      </c>
      <c r="Z10" s="556">
        <v>1.4634473891537634</v>
      </c>
      <c r="AA10" s="556">
        <v>1.8124085995302051</v>
      </c>
      <c r="AB10" s="556">
        <v>2.2429169315783226</v>
      </c>
      <c r="AC10" s="556">
        <v>2.7643933814903972</v>
      </c>
      <c r="AD10" s="556">
        <v>3.3786966976632304</v>
      </c>
      <c r="AE10" s="556">
        <v>4.0763836838578911</v>
      </c>
      <c r="AF10" s="556">
        <v>4.7809576735645187</v>
      </c>
      <c r="AG10" s="556">
        <v>5.4610856490419089</v>
      </c>
      <c r="AH10" s="556">
        <v>6.0985802083283129</v>
      </c>
      <c r="AI10" s="556">
        <v>6.8893503418978268</v>
      </c>
      <c r="AJ10" s="556">
        <v>7.5396213409321646</v>
      </c>
      <c r="AK10" s="556">
        <v>8.1331066090113193</v>
      </c>
      <c r="AL10" s="556">
        <v>8.9244353281472932</v>
      </c>
      <c r="AM10" s="556">
        <v>9.802259716460167</v>
      </c>
      <c r="AN10" s="556">
        <v>10.676195975781113</v>
      </c>
      <c r="AO10" s="556">
        <v>11.475927640131458</v>
      </c>
      <c r="AP10" s="556">
        <v>12.147562107179079</v>
      </c>
      <c r="AQ10" s="556">
        <v>12.659853674867337</v>
      </c>
      <c r="AR10" s="556">
        <v>13.00323294684352</v>
      </c>
      <c r="AS10" s="556">
        <v>13.187068289926865</v>
      </c>
      <c r="AT10" s="556">
        <v>13.232130624409196</v>
      </c>
      <c r="AU10" s="556">
        <v>13.166518315549828</v>
      </c>
      <c r="AV10" s="556">
        <v>13.019769993463839</v>
      </c>
      <c r="AW10" s="556">
        <v>12.726777917493742</v>
      </c>
    </row>
    <row r="11" spans="1:49" x14ac:dyDescent="0.2">
      <c r="M11" s="555" t="s">
        <v>216</v>
      </c>
      <c r="N11" s="555"/>
      <c r="O11" s="556">
        <v>6.960379705117975E-2</v>
      </c>
      <c r="P11" s="556">
        <v>0.11986313212172439</v>
      </c>
      <c r="Q11" s="556">
        <v>0.18353116391532309</v>
      </c>
      <c r="R11" s="556">
        <v>0.25463466219781844</v>
      </c>
      <c r="S11" s="556">
        <v>0.32911984264824035</v>
      </c>
      <c r="T11" s="556">
        <v>0.41317938318418196</v>
      </c>
      <c r="U11" s="556">
        <v>0.51830647031596944</v>
      </c>
      <c r="V11" s="556">
        <v>0.63545282200478959</v>
      </c>
      <c r="W11" s="556">
        <v>0.77593452009717212</v>
      </c>
      <c r="X11" s="556">
        <v>0.94129616759258516</v>
      </c>
      <c r="Y11" s="556">
        <v>1.1562685790742404</v>
      </c>
      <c r="Z11" s="556">
        <v>1.4249513707601871</v>
      </c>
      <c r="AA11" s="556">
        <v>1.7555243455853047</v>
      </c>
      <c r="AB11" s="556">
        <v>2.1613890832108154</v>
      </c>
      <c r="AC11" s="556">
        <v>2.6399425600467561</v>
      </c>
      <c r="AD11" s="556">
        <v>3.1777218621614081</v>
      </c>
      <c r="AE11" s="556">
        <v>3.7212026340531712</v>
      </c>
      <c r="AF11" s="556">
        <v>4.2478117094174692</v>
      </c>
      <c r="AG11" s="556">
        <v>4.8742569918665923</v>
      </c>
      <c r="AH11" s="556">
        <v>5.5167614989848195</v>
      </c>
      <c r="AI11" s="556">
        <v>6.2488328700925493</v>
      </c>
      <c r="AJ11" s="556">
        <v>6.7619324024434722</v>
      </c>
      <c r="AK11" s="556">
        <v>7.1663847249866723</v>
      </c>
      <c r="AL11" s="556">
        <v>7.7547696460260056</v>
      </c>
      <c r="AM11" s="556">
        <v>8.4204252458348332</v>
      </c>
      <c r="AN11" s="556">
        <v>9.0794690797239106</v>
      </c>
      <c r="AO11" s="556">
        <v>9.6667116108882105</v>
      </c>
      <c r="AP11" s="556">
        <v>10.13633166556502</v>
      </c>
      <c r="AQ11" s="556">
        <v>10.462976529265788</v>
      </c>
      <c r="AR11" s="556">
        <v>10.64108410922015</v>
      </c>
      <c r="AS11" s="556">
        <v>10.679914591349288</v>
      </c>
      <c r="AT11" s="556">
        <v>10.600185586198791</v>
      </c>
      <c r="AU11" s="556">
        <v>10.42751007871745</v>
      </c>
      <c r="AV11" s="556">
        <v>10.188191056140113</v>
      </c>
      <c r="AW11" s="556">
        <v>9.8608491365308932</v>
      </c>
    </row>
    <row r="12" spans="1:49" x14ac:dyDescent="0.2">
      <c r="M12" s="615" t="s">
        <v>571</v>
      </c>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G13"/>
  <sheetViews>
    <sheetView showGridLines="0" zoomScale="85" zoomScaleNormal="85" workbookViewId="0"/>
  </sheetViews>
  <sheetFormatPr defaultColWidth="8.75" defaultRowHeight="15" customHeight="1" x14ac:dyDescent="0.2"/>
  <cols>
    <col min="1" max="1" width="3" style="148" customWidth="1"/>
    <col min="2" max="10" width="8.875" style="148" customWidth="1"/>
    <col min="11" max="12" width="11.5" style="148" customWidth="1"/>
    <col min="13" max="13" width="27.375" style="148" bestFit="1" customWidth="1"/>
    <col min="14" max="14" width="8.875" style="148" customWidth="1"/>
    <col min="15" max="15" width="8.75" style="148" customWidth="1"/>
    <col min="16" max="16" width="8.75" style="148"/>
    <col min="17" max="17" width="7.25" style="148" customWidth="1"/>
    <col min="18" max="23" width="8" style="148" customWidth="1"/>
    <col min="24" max="16384" width="8.75" style="148"/>
  </cols>
  <sheetData>
    <row r="1" spans="1:59" s="147" customFormat="1" ht="25.5" customHeight="1" x14ac:dyDescent="0.25">
      <c r="A1" s="126" t="s">
        <v>669</v>
      </c>
      <c r="C1" s="163"/>
      <c r="D1" s="163"/>
      <c r="E1" s="163"/>
      <c r="F1" s="163"/>
      <c r="G1" s="163"/>
      <c r="H1" s="163"/>
      <c r="I1" s="163"/>
    </row>
    <row r="2" spans="1:59" ht="15" customHeight="1" x14ac:dyDescent="0.25">
      <c r="I2" s="273"/>
    </row>
    <row r="3" spans="1:59" ht="15" customHeight="1" x14ac:dyDescent="0.25">
      <c r="I3" s="273"/>
    </row>
    <row r="4" spans="1:59" ht="15" customHeight="1" x14ac:dyDescent="0.25">
      <c r="I4" s="194"/>
    </row>
    <row r="6" spans="1:59" ht="15" customHeight="1" x14ac:dyDescent="0.2">
      <c r="M6" s="148" t="s">
        <v>125</v>
      </c>
    </row>
    <row r="7" spans="1:59" ht="15" customHeight="1" x14ac:dyDescent="0.2">
      <c r="M7" s="274" t="s">
        <v>34</v>
      </c>
      <c r="N7" s="275">
        <v>2005</v>
      </c>
      <c r="O7" s="275">
        <v>2006</v>
      </c>
      <c r="P7" s="275">
        <v>2007</v>
      </c>
      <c r="Q7" s="275">
        <v>2008</v>
      </c>
      <c r="R7" s="275">
        <v>2009</v>
      </c>
      <c r="S7" s="275">
        <v>2010</v>
      </c>
      <c r="T7" s="275">
        <v>2011</v>
      </c>
      <c r="U7" s="275">
        <v>2012</v>
      </c>
      <c r="V7" s="275">
        <v>2013</v>
      </c>
      <c r="W7" s="275">
        <v>2014</v>
      </c>
      <c r="X7" s="275">
        <v>2015</v>
      </c>
      <c r="Y7" s="275">
        <v>2016</v>
      </c>
      <c r="Z7" s="275">
        <v>2017</v>
      </c>
      <c r="AA7" s="275">
        <v>2018</v>
      </c>
      <c r="AB7" s="275">
        <v>2019</v>
      </c>
      <c r="AC7" s="275">
        <v>2020</v>
      </c>
      <c r="AD7" s="275">
        <v>2021</v>
      </c>
      <c r="AE7" s="275">
        <v>2022</v>
      </c>
      <c r="AF7" s="275">
        <v>2023</v>
      </c>
      <c r="AG7" s="275">
        <v>2024</v>
      </c>
      <c r="AH7" s="275">
        <v>2025</v>
      </c>
      <c r="AI7" s="275">
        <v>2026</v>
      </c>
      <c r="AJ7" s="275">
        <v>2027</v>
      </c>
      <c r="AK7" s="275">
        <v>2028</v>
      </c>
      <c r="AL7" s="275">
        <v>2029</v>
      </c>
      <c r="AM7" s="275">
        <v>2030</v>
      </c>
      <c r="AN7" s="275">
        <v>2031</v>
      </c>
      <c r="AO7" s="275">
        <v>2032</v>
      </c>
      <c r="AP7" s="275">
        <v>2033</v>
      </c>
      <c r="AQ7" s="275">
        <v>2034</v>
      </c>
      <c r="AR7" s="275">
        <v>2035</v>
      </c>
      <c r="AS7" s="275">
        <v>2036</v>
      </c>
      <c r="AT7" s="275">
        <v>2037</v>
      </c>
      <c r="AU7" s="275">
        <v>2038</v>
      </c>
      <c r="AV7" s="275">
        <v>2039</v>
      </c>
      <c r="AW7" s="275">
        <v>2040</v>
      </c>
      <c r="AX7" s="275">
        <v>2041</v>
      </c>
      <c r="AY7" s="275">
        <v>2042</v>
      </c>
      <c r="AZ7" s="275">
        <v>2043</v>
      </c>
      <c r="BA7" s="275">
        <v>2044</v>
      </c>
      <c r="BB7" s="275">
        <v>2045</v>
      </c>
      <c r="BC7" s="275">
        <v>2046</v>
      </c>
      <c r="BD7" s="275">
        <v>2047</v>
      </c>
      <c r="BE7" s="275">
        <v>2048</v>
      </c>
      <c r="BF7" s="275">
        <v>2049</v>
      </c>
      <c r="BG7" s="275">
        <v>2050</v>
      </c>
    </row>
    <row r="8" spans="1:59" ht="15" customHeight="1" x14ac:dyDescent="0.2">
      <c r="M8" s="274" t="s">
        <v>33</v>
      </c>
      <c r="N8" s="276"/>
      <c r="O8" s="276"/>
      <c r="P8" s="276"/>
      <c r="Q8" s="276"/>
      <c r="R8" s="276"/>
      <c r="S8" s="276">
        <v>309.49299999999999</v>
      </c>
      <c r="T8" s="276">
        <v>243.14030303000001</v>
      </c>
      <c r="U8" s="276">
        <v>167.55271247599859</v>
      </c>
      <c r="V8" s="276">
        <v>162.34708476399999</v>
      </c>
      <c r="W8" s="276">
        <v>176.84105131199999</v>
      </c>
      <c r="X8" s="276">
        <v>168.04958415300001</v>
      </c>
      <c r="Y8" s="276">
        <v>248.61462317300001</v>
      </c>
      <c r="Z8" s="276">
        <v>233.16924996899996</v>
      </c>
      <c r="AA8" s="276"/>
      <c r="AB8" s="276"/>
      <c r="AC8" s="276"/>
      <c r="AD8" s="276"/>
      <c r="AE8" s="276"/>
      <c r="AF8" s="276"/>
      <c r="AG8" s="276"/>
      <c r="AH8" s="276"/>
      <c r="AI8" s="276"/>
      <c r="AJ8" s="276"/>
      <c r="AK8" s="276"/>
      <c r="AL8" s="276"/>
      <c r="AM8" s="276"/>
      <c r="AN8" s="276"/>
      <c r="AO8" s="276"/>
      <c r="AP8" s="276"/>
      <c r="AQ8" s="276"/>
      <c r="AR8" s="276"/>
      <c r="AS8" s="276"/>
      <c r="AT8" s="276"/>
      <c r="AU8" s="276"/>
      <c r="AV8" s="276"/>
      <c r="AW8" s="276"/>
      <c r="AX8" s="276"/>
      <c r="AY8" s="276"/>
      <c r="AZ8" s="276"/>
      <c r="BA8" s="276"/>
      <c r="BB8" s="276"/>
      <c r="BC8" s="276"/>
      <c r="BD8" s="276"/>
      <c r="BE8" s="276"/>
      <c r="BF8" s="276"/>
      <c r="BG8" s="276"/>
    </row>
    <row r="9" spans="1:59" ht="15" customHeight="1" x14ac:dyDescent="0.2">
      <c r="M9" s="151" t="s">
        <v>217</v>
      </c>
      <c r="N9" s="276"/>
      <c r="O9" s="276"/>
      <c r="P9" s="276"/>
      <c r="Q9" s="276"/>
      <c r="R9" s="276"/>
      <c r="S9" s="276"/>
      <c r="T9" s="276"/>
      <c r="U9" s="276"/>
      <c r="V9" s="276"/>
      <c r="W9" s="276"/>
      <c r="X9" s="276"/>
      <c r="Y9" s="276"/>
      <c r="Z9" s="276">
        <v>233.16924996899996</v>
      </c>
      <c r="AA9" s="276">
        <v>202.21190571085845</v>
      </c>
      <c r="AB9" s="276">
        <v>170.93177137852959</v>
      </c>
      <c r="AC9" s="276">
        <v>135.91264425444388</v>
      </c>
      <c r="AD9" s="276">
        <v>121.98747540524377</v>
      </c>
      <c r="AE9" s="276">
        <v>107.67914776868493</v>
      </c>
      <c r="AF9" s="276">
        <v>107.13870201467999</v>
      </c>
      <c r="AG9" s="276">
        <v>101.535459536508</v>
      </c>
      <c r="AH9" s="276">
        <v>87.711169578281456</v>
      </c>
      <c r="AI9" s="276">
        <v>66.150313551704997</v>
      </c>
      <c r="AJ9" s="276">
        <v>57.635821213580996</v>
      </c>
      <c r="AK9" s="276">
        <v>54.044517801254997</v>
      </c>
      <c r="AL9" s="276">
        <v>46.795007852611</v>
      </c>
      <c r="AM9" s="276">
        <v>45.753357121165003</v>
      </c>
      <c r="AN9" s="276">
        <v>47.373772833099999</v>
      </c>
      <c r="AO9" s="276">
        <v>30.065908471807997</v>
      </c>
      <c r="AP9" s="276">
        <v>28.628380661516005</v>
      </c>
      <c r="AQ9" s="276">
        <v>21.916141605932001</v>
      </c>
      <c r="AR9" s="276">
        <v>17.269840086702001</v>
      </c>
      <c r="AS9" s="276">
        <v>15.176635966441001</v>
      </c>
      <c r="AT9" s="276">
        <v>13.017851321856998</v>
      </c>
      <c r="AU9" s="276">
        <v>11.843178476949999</v>
      </c>
      <c r="AV9" s="276">
        <v>11.872314108043</v>
      </c>
      <c r="AW9" s="276">
        <v>11.966401597858999</v>
      </c>
      <c r="AX9" s="276">
        <v>13.202267442198002</v>
      </c>
      <c r="AY9" s="276">
        <v>13.981276162613998</v>
      </c>
      <c r="AZ9" s="276">
        <v>14.674580782061001</v>
      </c>
      <c r="BA9" s="276">
        <v>14.349744827477</v>
      </c>
      <c r="BB9" s="276">
        <v>15.89928156557</v>
      </c>
      <c r="BC9" s="276">
        <v>17.585057597309003</v>
      </c>
      <c r="BD9" s="276">
        <v>17.107342761724997</v>
      </c>
      <c r="BE9" s="276">
        <v>17.117488447464002</v>
      </c>
      <c r="BF9" s="276">
        <v>17.306485683103006</v>
      </c>
      <c r="BG9" s="276">
        <v>16.816169007788002</v>
      </c>
    </row>
    <row r="10" spans="1:59" ht="15" customHeight="1" x14ac:dyDescent="0.2">
      <c r="M10" s="151" t="s">
        <v>71</v>
      </c>
      <c r="N10" s="276"/>
      <c r="O10" s="276"/>
      <c r="P10" s="276"/>
      <c r="Q10" s="276"/>
      <c r="R10" s="276"/>
      <c r="S10" s="276"/>
      <c r="T10" s="276"/>
      <c r="U10" s="276"/>
      <c r="V10" s="276"/>
      <c r="W10" s="276"/>
      <c r="X10" s="276"/>
      <c r="Y10" s="276"/>
      <c r="Z10" s="276">
        <v>233.16924996899996</v>
      </c>
      <c r="AA10" s="276">
        <v>202.70262751914601</v>
      </c>
      <c r="AB10" s="276">
        <v>165.52346337425197</v>
      </c>
      <c r="AC10" s="276">
        <v>130.73688797427747</v>
      </c>
      <c r="AD10" s="276">
        <v>97.403662248335706</v>
      </c>
      <c r="AE10" s="276">
        <v>84.635631816192671</v>
      </c>
      <c r="AF10" s="276">
        <v>77.329628863699355</v>
      </c>
      <c r="AG10" s="276">
        <v>75.655813502567526</v>
      </c>
      <c r="AH10" s="276">
        <v>70.401753938763235</v>
      </c>
      <c r="AI10" s="276">
        <v>50.382566188479906</v>
      </c>
      <c r="AJ10" s="276">
        <v>48.097318220432328</v>
      </c>
      <c r="AK10" s="276">
        <v>24.533208755861487</v>
      </c>
      <c r="AL10" s="276">
        <v>20.641701282381241</v>
      </c>
      <c r="AM10" s="276">
        <v>27.417455890176495</v>
      </c>
      <c r="AN10" s="276">
        <v>30.15432349371849</v>
      </c>
      <c r="AO10" s="276">
        <v>33.247203644628627</v>
      </c>
      <c r="AP10" s="276">
        <v>32.583939801771812</v>
      </c>
      <c r="AQ10" s="276">
        <v>34.979693891546511</v>
      </c>
      <c r="AR10" s="276">
        <v>34.403270833496229</v>
      </c>
      <c r="AS10" s="276">
        <v>34.14703094532063</v>
      </c>
      <c r="AT10" s="276">
        <v>35.320700440161893</v>
      </c>
      <c r="AU10" s="276">
        <v>34.87461199842982</v>
      </c>
      <c r="AV10" s="276">
        <v>36.42301715298521</v>
      </c>
      <c r="AW10" s="276">
        <v>35.010152257685881</v>
      </c>
      <c r="AX10" s="276">
        <v>38.710792402360006</v>
      </c>
      <c r="AY10" s="276">
        <v>37.602820865812802</v>
      </c>
      <c r="AZ10" s="276">
        <v>40.550381171488944</v>
      </c>
      <c r="BA10" s="276">
        <v>40.249922776801554</v>
      </c>
      <c r="BB10" s="276">
        <v>41.806219679326901</v>
      </c>
      <c r="BC10" s="276">
        <v>43.704525595825238</v>
      </c>
      <c r="BD10" s="276">
        <v>43.58252655022897</v>
      </c>
      <c r="BE10" s="276">
        <v>45.2513967928627</v>
      </c>
      <c r="BF10" s="276">
        <v>44.13616997969315</v>
      </c>
      <c r="BG10" s="276">
        <v>43.492038926100115</v>
      </c>
    </row>
    <row r="11" spans="1:59" ht="15" customHeight="1" x14ac:dyDescent="0.2">
      <c r="M11" s="151" t="s">
        <v>215</v>
      </c>
      <c r="N11" s="276"/>
      <c r="O11" s="276"/>
      <c r="P11" s="276"/>
      <c r="Q11" s="276"/>
      <c r="R11" s="276"/>
      <c r="S11" s="276"/>
      <c r="T11" s="276"/>
      <c r="U11" s="276"/>
      <c r="V11" s="276"/>
      <c r="W11" s="276"/>
      <c r="X11" s="276"/>
      <c r="Y11" s="276"/>
      <c r="Z11" s="276">
        <v>233.16924996899996</v>
      </c>
      <c r="AA11" s="276">
        <v>209.83434934795144</v>
      </c>
      <c r="AB11" s="276">
        <v>190.39896125327462</v>
      </c>
      <c r="AC11" s="276">
        <v>174.49917375548387</v>
      </c>
      <c r="AD11" s="276">
        <v>156.7173136950889</v>
      </c>
      <c r="AE11" s="276">
        <v>128.46740966204794</v>
      </c>
      <c r="AF11" s="276">
        <v>139.40547964524703</v>
      </c>
      <c r="AG11" s="276">
        <v>123.876444622229</v>
      </c>
      <c r="AH11" s="276">
        <v>116.19918755081491</v>
      </c>
      <c r="AI11" s="276">
        <v>104.60261222993302</v>
      </c>
      <c r="AJ11" s="276">
        <v>101.447907576665</v>
      </c>
      <c r="AK11" s="276">
        <v>104.856494544458</v>
      </c>
      <c r="AL11" s="276">
        <v>105.267119439323</v>
      </c>
      <c r="AM11" s="276">
        <v>119.06215373989608</v>
      </c>
      <c r="AN11" s="276">
        <v>103.88010526415</v>
      </c>
      <c r="AO11" s="276">
        <v>81.375703802827005</v>
      </c>
      <c r="AP11" s="276">
        <v>68.442165168534999</v>
      </c>
      <c r="AQ11" s="276">
        <v>59.745024910084993</v>
      </c>
      <c r="AR11" s="276">
        <v>51.497672980824007</v>
      </c>
      <c r="AS11" s="276">
        <v>49.459400434532007</v>
      </c>
      <c r="AT11" s="276">
        <v>44.925330074217008</v>
      </c>
      <c r="AU11" s="276">
        <v>39.261122040406001</v>
      </c>
      <c r="AV11" s="276">
        <v>46.663472717517998</v>
      </c>
      <c r="AW11" s="276">
        <v>45.654335231202928</v>
      </c>
      <c r="AX11" s="276">
        <v>64.395730821564996</v>
      </c>
      <c r="AY11" s="276">
        <v>63.608341983627007</v>
      </c>
      <c r="AZ11" s="276">
        <v>77.133549616166007</v>
      </c>
      <c r="BA11" s="276">
        <v>79.681344692854992</v>
      </c>
      <c r="BB11" s="276">
        <v>94.81773427771698</v>
      </c>
      <c r="BC11" s="276">
        <v>98.953052536878999</v>
      </c>
      <c r="BD11" s="276">
        <v>109.287812495214</v>
      </c>
      <c r="BE11" s="276">
        <v>118.30853694587597</v>
      </c>
      <c r="BF11" s="276">
        <v>120.50991624293398</v>
      </c>
      <c r="BG11" s="276">
        <v>127.14213404688203</v>
      </c>
    </row>
    <row r="12" spans="1:59" ht="15" customHeight="1" x14ac:dyDescent="0.2">
      <c r="M12" s="151" t="s">
        <v>216</v>
      </c>
      <c r="N12" s="276"/>
      <c r="O12" s="276"/>
      <c r="P12" s="276"/>
      <c r="Q12" s="276"/>
      <c r="R12" s="276"/>
      <c r="S12" s="276"/>
      <c r="T12" s="276"/>
      <c r="U12" s="276"/>
      <c r="V12" s="276"/>
      <c r="W12" s="276"/>
      <c r="X12" s="276"/>
      <c r="Y12" s="276"/>
      <c r="Z12" s="276">
        <v>233.16924996899996</v>
      </c>
      <c r="AA12" s="276">
        <v>208.34990786895145</v>
      </c>
      <c r="AB12" s="276">
        <v>203.03075741719655</v>
      </c>
      <c r="AC12" s="276">
        <v>174.08709711953387</v>
      </c>
      <c r="AD12" s="276">
        <v>122.49754910272677</v>
      </c>
      <c r="AE12" s="276">
        <v>125.90192055498252</v>
      </c>
      <c r="AF12" s="276">
        <v>127.99296229424701</v>
      </c>
      <c r="AG12" s="276">
        <v>154.66428750412899</v>
      </c>
      <c r="AH12" s="276">
        <v>131.61910759602546</v>
      </c>
      <c r="AI12" s="276">
        <v>123.15874633885601</v>
      </c>
      <c r="AJ12" s="276">
        <v>126.918768753905</v>
      </c>
      <c r="AK12" s="276">
        <v>128.692508776631</v>
      </c>
      <c r="AL12" s="276">
        <v>120.53880431557302</v>
      </c>
      <c r="AM12" s="276">
        <v>158.57406515451899</v>
      </c>
      <c r="AN12" s="276">
        <v>159.022187792323</v>
      </c>
      <c r="AO12" s="276">
        <v>144.68820404397644</v>
      </c>
      <c r="AP12" s="276">
        <v>111.99101826280798</v>
      </c>
      <c r="AQ12" s="276">
        <v>110.25779787068424</v>
      </c>
      <c r="AR12" s="276">
        <v>87.527857807546994</v>
      </c>
      <c r="AS12" s="276">
        <v>78.406745451255006</v>
      </c>
      <c r="AT12" s="276">
        <v>66.222348645639997</v>
      </c>
      <c r="AU12" s="276">
        <v>71.529601529378994</v>
      </c>
      <c r="AV12" s="276">
        <v>67.109353717763994</v>
      </c>
      <c r="AW12" s="276">
        <v>57.911996853826004</v>
      </c>
      <c r="AX12" s="276">
        <v>64.343046112210999</v>
      </c>
      <c r="AY12" s="276">
        <v>64.249132047272994</v>
      </c>
      <c r="AZ12" s="276">
        <v>68.976240673415688</v>
      </c>
      <c r="BA12" s="276">
        <v>68.026529579074037</v>
      </c>
      <c r="BB12" s="276">
        <v>69.263517799136011</v>
      </c>
      <c r="BC12" s="276">
        <v>70.734506346178236</v>
      </c>
      <c r="BD12" s="276">
        <v>66.797044311585736</v>
      </c>
      <c r="BE12" s="276">
        <v>68.929279652944999</v>
      </c>
      <c r="BF12" s="276">
        <v>68.700606615075984</v>
      </c>
      <c r="BG12" s="276">
        <v>70.254095185783342</v>
      </c>
    </row>
    <row r="13" spans="1:59" ht="15" customHeight="1" x14ac:dyDescent="0.2">
      <c r="M13" s="535" t="s">
        <v>571</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BA15"/>
  <sheetViews>
    <sheetView showGridLines="0" zoomScale="85" zoomScaleNormal="85" workbookViewId="0"/>
  </sheetViews>
  <sheetFormatPr defaultColWidth="9" defaultRowHeight="15" customHeight="1" x14ac:dyDescent="0.2"/>
  <cols>
    <col min="1" max="11" width="9.75" style="3" customWidth="1"/>
    <col min="12" max="12" width="11.125" style="3" customWidth="1"/>
    <col min="13" max="47" width="6.5" style="3" customWidth="1"/>
    <col min="48" max="52" width="7" style="3" customWidth="1"/>
    <col min="53" max="62" width="7.25" style="3" customWidth="1"/>
    <col min="63" max="16384" width="9" style="3"/>
  </cols>
  <sheetData>
    <row r="1" spans="1:53" s="147" customFormat="1" ht="25.5" customHeight="1" x14ac:dyDescent="0.25">
      <c r="A1" s="126" t="s">
        <v>614</v>
      </c>
      <c r="C1" s="163"/>
      <c r="D1" s="163"/>
      <c r="E1" s="163"/>
      <c r="F1" s="163"/>
      <c r="G1" s="163"/>
      <c r="H1" s="163"/>
      <c r="I1" s="163"/>
    </row>
    <row r="2" spans="1:53" ht="15" customHeight="1" x14ac:dyDescent="0.2">
      <c r="K2" s="305"/>
    </row>
    <row r="3" spans="1:53" s="147" customFormat="1" ht="15" customHeight="1" x14ac:dyDescent="0.2">
      <c r="A3" s="3"/>
      <c r="B3" s="3"/>
      <c r="C3" s="3"/>
      <c r="D3" s="3"/>
      <c r="E3" s="3"/>
      <c r="F3" s="3"/>
      <c r="G3" s="3"/>
      <c r="H3" s="3"/>
      <c r="I3" s="3"/>
      <c r="J3" s="3"/>
      <c r="K3" s="305"/>
    </row>
    <row r="4" spans="1:53" s="147" customFormat="1" ht="15" customHeight="1" x14ac:dyDescent="0.2">
      <c r="A4" s="3"/>
      <c r="B4" s="3"/>
      <c r="C4" s="3"/>
      <c r="D4" s="3"/>
      <c r="E4" s="3"/>
      <c r="F4" s="3"/>
      <c r="G4" s="3"/>
      <c r="H4" s="3"/>
      <c r="I4" s="3"/>
      <c r="J4" s="3"/>
      <c r="K4" s="305"/>
    </row>
    <row r="5" spans="1:53" s="147" customFormat="1" ht="15" customHeight="1" x14ac:dyDescent="0.2">
      <c r="A5" s="3"/>
      <c r="B5" s="3"/>
      <c r="C5" s="3"/>
      <c r="D5" s="3"/>
      <c r="E5" s="3"/>
      <c r="F5" s="3"/>
      <c r="G5" s="3"/>
      <c r="H5" s="3"/>
      <c r="I5" s="3"/>
      <c r="J5" s="3"/>
      <c r="K5" s="3"/>
    </row>
    <row r="6" spans="1:53" s="147" customFormat="1" ht="15" customHeight="1" x14ac:dyDescent="0.25">
      <c r="A6" s="261"/>
      <c r="B6" s="3"/>
      <c r="C6" s="3"/>
      <c r="D6" s="3"/>
      <c r="E6" s="3"/>
      <c r="F6" s="3"/>
      <c r="G6" s="3"/>
      <c r="H6" s="3"/>
      <c r="I6" s="3"/>
      <c r="J6" s="3"/>
      <c r="K6" s="3"/>
      <c r="L6" s="306" t="s">
        <v>604</v>
      </c>
    </row>
    <row r="7" spans="1:53" ht="15" customHeight="1" x14ac:dyDescent="0.2">
      <c r="L7" s="307" t="s">
        <v>34</v>
      </c>
      <c r="M7" s="428">
        <v>2010</v>
      </c>
      <c r="N7" s="428">
        <v>2011</v>
      </c>
      <c r="O7" s="428">
        <v>2012</v>
      </c>
      <c r="P7" s="428">
        <v>2013</v>
      </c>
      <c r="Q7" s="428">
        <v>2014</v>
      </c>
      <c r="R7" s="428">
        <v>2015</v>
      </c>
      <c r="S7" s="428">
        <v>2016</v>
      </c>
      <c r="T7" s="428">
        <v>2017</v>
      </c>
      <c r="U7" s="428">
        <v>2018</v>
      </c>
      <c r="V7" s="428">
        <v>2019</v>
      </c>
      <c r="W7" s="428">
        <v>2020</v>
      </c>
      <c r="X7" s="428">
        <v>2021</v>
      </c>
      <c r="Y7" s="428">
        <v>2022</v>
      </c>
      <c r="Z7" s="428">
        <v>2023</v>
      </c>
      <c r="AA7" s="428">
        <v>2024</v>
      </c>
      <c r="AB7" s="428">
        <v>2025</v>
      </c>
      <c r="AC7" s="428">
        <v>2026</v>
      </c>
      <c r="AD7" s="428">
        <v>2027</v>
      </c>
      <c r="AE7" s="428">
        <v>2028</v>
      </c>
      <c r="AF7" s="428">
        <v>2029</v>
      </c>
      <c r="AG7" s="428">
        <v>2030</v>
      </c>
      <c r="AH7" s="428">
        <v>2031</v>
      </c>
      <c r="AI7" s="428">
        <v>2032</v>
      </c>
      <c r="AJ7" s="428">
        <v>2033</v>
      </c>
      <c r="AK7" s="428">
        <v>2034</v>
      </c>
      <c r="AL7" s="428">
        <v>2035</v>
      </c>
      <c r="AM7" s="428">
        <v>2036</v>
      </c>
      <c r="AN7" s="428">
        <v>2037</v>
      </c>
      <c r="AO7" s="428">
        <v>2038</v>
      </c>
      <c r="AP7" s="428">
        <v>2039</v>
      </c>
      <c r="AQ7" s="428">
        <v>2040</v>
      </c>
      <c r="AR7" s="428">
        <v>2041</v>
      </c>
      <c r="AS7" s="428">
        <v>2042</v>
      </c>
      <c r="AT7" s="428">
        <v>2043</v>
      </c>
      <c r="AU7" s="428">
        <v>2044</v>
      </c>
      <c r="AV7" s="428">
        <v>2045</v>
      </c>
      <c r="AW7" s="428">
        <v>2046</v>
      </c>
      <c r="AX7" s="428">
        <v>2047</v>
      </c>
      <c r="AY7" s="428">
        <v>2048</v>
      </c>
      <c r="AZ7" s="428">
        <v>2049</v>
      </c>
      <c r="BA7" s="428">
        <v>2050</v>
      </c>
    </row>
    <row r="8" spans="1:53" ht="15" customHeight="1" x14ac:dyDescent="0.2">
      <c r="L8" s="307" t="s">
        <v>33</v>
      </c>
      <c r="M8" s="312">
        <v>44.722579158585113</v>
      </c>
      <c r="N8" s="312">
        <v>58.321197173617726</v>
      </c>
      <c r="O8" s="312">
        <v>60.729144414833172</v>
      </c>
      <c r="P8" s="312">
        <v>68.4647202883056</v>
      </c>
      <c r="Q8" s="312">
        <v>50.2</v>
      </c>
      <c r="R8" s="312">
        <v>42.66</v>
      </c>
      <c r="S8" s="312">
        <v>34.6</v>
      </c>
      <c r="T8" s="312">
        <v>43</v>
      </c>
      <c r="U8" s="312"/>
      <c r="V8" s="312"/>
      <c r="W8" s="312"/>
      <c r="X8" s="312"/>
      <c r="Y8" s="312"/>
      <c r="Z8" s="312"/>
      <c r="AA8" s="312"/>
      <c r="AB8" s="312"/>
      <c r="AC8" s="312"/>
      <c r="AD8" s="312"/>
      <c r="AE8" s="312"/>
      <c r="AF8" s="312"/>
      <c r="AG8" s="312"/>
      <c r="AH8" s="312"/>
      <c r="AI8" s="312"/>
      <c r="AJ8" s="312"/>
      <c r="AK8" s="312"/>
      <c r="AL8" s="312"/>
      <c r="AM8" s="312"/>
      <c r="AN8" s="312"/>
      <c r="AO8" s="312"/>
      <c r="AP8" s="312"/>
      <c r="AQ8" s="312"/>
      <c r="AR8" s="431"/>
      <c r="AS8" s="431"/>
      <c r="AT8" s="431"/>
      <c r="AU8" s="431"/>
      <c r="AV8" s="431"/>
      <c r="AW8" s="431"/>
      <c r="AX8" s="431"/>
      <c r="AY8" s="431"/>
      <c r="AZ8" s="431"/>
      <c r="BA8" s="431"/>
    </row>
    <row r="9" spans="1:53" ht="15" customHeight="1" x14ac:dyDescent="0.2">
      <c r="L9" s="307" t="s">
        <v>68</v>
      </c>
      <c r="M9" s="312"/>
      <c r="N9" s="312"/>
      <c r="O9" s="312"/>
      <c r="P9" s="312"/>
      <c r="Q9" s="312"/>
      <c r="R9" s="312"/>
      <c r="S9" s="312"/>
      <c r="T9" s="429">
        <v>44</v>
      </c>
      <c r="U9" s="429">
        <v>45.655938782104698</v>
      </c>
      <c r="V9" s="429">
        <v>47.691592878025062</v>
      </c>
      <c r="W9" s="429">
        <v>50.2677521519091</v>
      </c>
      <c r="X9" s="429">
        <v>54.127568290434532</v>
      </c>
      <c r="Y9" s="429">
        <v>58.646639747443118</v>
      </c>
      <c r="Z9" s="429">
        <v>63.183723152346737</v>
      </c>
      <c r="AA9" s="429">
        <v>66.998946288490529</v>
      </c>
      <c r="AB9" s="429">
        <v>69.599417078956662</v>
      </c>
      <c r="AC9" s="429">
        <v>71.510949614061118</v>
      </c>
      <c r="AD9" s="429">
        <v>73.147115275058653</v>
      </c>
      <c r="AE9" s="429">
        <v>74.677621538553069</v>
      </c>
      <c r="AF9" s="429">
        <v>75.981130578892603</v>
      </c>
      <c r="AG9" s="429">
        <v>76.869284772164647</v>
      </c>
      <c r="AH9" s="429">
        <v>78.011435997484583</v>
      </c>
      <c r="AI9" s="429">
        <v>79.553144764466865</v>
      </c>
      <c r="AJ9" s="429">
        <v>81.548960117226144</v>
      </c>
      <c r="AK9" s="429">
        <v>83.570225768360501</v>
      </c>
      <c r="AL9" s="429">
        <v>85.345079109623939</v>
      </c>
      <c r="AM9" s="429">
        <v>86.862649600995383</v>
      </c>
      <c r="AN9" s="429">
        <v>88.191388120708211</v>
      </c>
      <c r="AO9" s="429">
        <v>89.54045236225754</v>
      </c>
      <c r="AP9" s="429">
        <v>90.91015324834332</v>
      </c>
      <c r="AQ9" s="429">
        <v>92.300806457852218</v>
      </c>
      <c r="AR9" s="430">
        <v>93.712732498612809</v>
      </c>
      <c r="AS9" s="430">
        <v>95.146256781264029</v>
      </c>
      <c r="AT9" s="430">
        <v>96.601709694253529</v>
      </c>
      <c r="AU9" s="430">
        <v>98.079426679983158</v>
      </c>
      <c r="AV9" s="430">
        <v>99.579748312119406</v>
      </c>
      <c r="AW9" s="430">
        <v>101.10302037408637</v>
      </c>
      <c r="AX9" s="430">
        <v>102.64959393875945</v>
      </c>
      <c r="AY9" s="430">
        <v>104.21982544937812</v>
      </c>
      <c r="AZ9" s="430">
        <v>105.81407680169643</v>
      </c>
      <c r="BA9" s="430">
        <v>106.61520547727793</v>
      </c>
    </row>
    <row r="10" spans="1:53" ht="15" customHeight="1" x14ac:dyDescent="0.2">
      <c r="L10" s="307" t="s">
        <v>69</v>
      </c>
      <c r="M10" s="312"/>
      <c r="N10" s="312"/>
      <c r="O10" s="312"/>
      <c r="P10" s="312"/>
      <c r="Q10" s="312"/>
      <c r="R10" s="312"/>
      <c r="S10" s="312"/>
      <c r="T10" s="429">
        <v>44</v>
      </c>
      <c r="U10" s="429">
        <v>43.477981621509493</v>
      </c>
      <c r="V10" s="429">
        <v>43.871739931287948</v>
      </c>
      <c r="W10" s="429">
        <v>45.130306506129727</v>
      </c>
      <c r="X10" s="429">
        <v>46.934400177713691</v>
      </c>
      <c r="Y10" s="429">
        <v>49.237588326217804</v>
      </c>
      <c r="Z10" s="429">
        <v>51.803860587240699</v>
      </c>
      <c r="AA10" s="429">
        <v>53.962318985840035</v>
      </c>
      <c r="AB10" s="429">
        <v>55.394672829184792</v>
      </c>
      <c r="AC10" s="429">
        <v>56.339358124219871</v>
      </c>
      <c r="AD10" s="429">
        <v>57.014022414757456</v>
      </c>
      <c r="AE10" s="429">
        <v>57.573341896768603</v>
      </c>
      <c r="AF10" s="429">
        <v>57.933027976251346</v>
      </c>
      <c r="AG10" s="429">
        <v>58.270643350025786</v>
      </c>
      <c r="AH10" s="429">
        <v>58.542670947135171</v>
      </c>
      <c r="AI10" s="429">
        <v>59.033778789254136</v>
      </c>
      <c r="AJ10" s="429">
        <v>59.610416866416379</v>
      </c>
      <c r="AK10" s="429">
        <v>60.35030435217984</v>
      </c>
      <c r="AL10" s="429">
        <v>61.040355432676989</v>
      </c>
      <c r="AM10" s="429">
        <v>61.686749231279258</v>
      </c>
      <c r="AN10" s="429">
        <v>62.275623710347311</v>
      </c>
      <c r="AO10" s="429">
        <v>62.870119707106277</v>
      </c>
      <c r="AP10" s="429">
        <v>63.470290885727827</v>
      </c>
      <c r="AQ10" s="429">
        <v>64.076191422672949</v>
      </c>
      <c r="AR10" s="430">
        <v>64.687876011582347</v>
      </c>
      <c r="AS10" s="430">
        <v>65.305399868213513</v>
      </c>
      <c r="AT10" s="430">
        <v>65.928818735425054</v>
      </c>
      <c r="AU10" s="430">
        <v>66.558188888208363</v>
      </c>
      <c r="AV10" s="430">
        <v>67.193567138767619</v>
      </c>
      <c r="AW10" s="430">
        <v>67.835010841648014</v>
      </c>
      <c r="AX10" s="430">
        <v>68.482577898913163</v>
      </c>
      <c r="AY10" s="430">
        <v>69.136326765371692</v>
      </c>
      <c r="AZ10" s="430">
        <v>69.79631645385399</v>
      </c>
      <c r="BA10" s="430">
        <v>70.127351403802891</v>
      </c>
    </row>
    <row r="11" spans="1:53" ht="15" customHeight="1" x14ac:dyDescent="0.2">
      <c r="L11" s="307" t="s">
        <v>70</v>
      </c>
      <c r="M11" s="312"/>
      <c r="N11" s="312"/>
      <c r="O11" s="312"/>
      <c r="P11" s="312"/>
      <c r="Q11" s="312"/>
      <c r="R11" s="312"/>
      <c r="S11" s="312"/>
      <c r="T11" s="429">
        <v>44</v>
      </c>
      <c r="U11" s="429">
        <v>41.053169882918972</v>
      </c>
      <c r="V11" s="429">
        <v>39.598742562437444</v>
      </c>
      <c r="W11" s="429">
        <v>39.658873238284933</v>
      </c>
      <c r="X11" s="429">
        <v>40.078348445713239</v>
      </c>
      <c r="Y11" s="429">
        <v>40.635460452567095</v>
      </c>
      <c r="Z11" s="429">
        <v>41.000801619296581</v>
      </c>
      <c r="AA11" s="429">
        <v>41.098010309568309</v>
      </c>
      <c r="AB11" s="429">
        <v>41.089729586222823</v>
      </c>
      <c r="AC11" s="429">
        <v>41.077952108829038</v>
      </c>
      <c r="AD11" s="429">
        <v>41.205065768055761</v>
      </c>
      <c r="AE11" s="429">
        <v>41.12323966555379</v>
      </c>
      <c r="AF11" s="429">
        <v>41.009309463257587</v>
      </c>
      <c r="AG11" s="429">
        <v>40.858579017984219</v>
      </c>
      <c r="AH11" s="429">
        <v>40.848903220083237</v>
      </c>
      <c r="AI11" s="429">
        <v>41.032754513152533</v>
      </c>
      <c r="AJ11" s="429">
        <v>41.448902720126036</v>
      </c>
      <c r="AK11" s="429">
        <v>41.961787166398615</v>
      </c>
      <c r="AL11" s="429">
        <v>42.429656603118453</v>
      </c>
      <c r="AM11" s="429">
        <v>42.723327530363697</v>
      </c>
      <c r="AN11" s="429">
        <v>42.899780380790354</v>
      </c>
      <c r="AO11" s="429">
        <v>43.076962004236883</v>
      </c>
      <c r="AP11" s="429">
        <v>43.254875410629829</v>
      </c>
      <c r="AQ11" s="429">
        <v>43.43352362232708</v>
      </c>
      <c r="AR11" s="430">
        <v>43.612909674169281</v>
      </c>
      <c r="AS11" s="430">
        <v>43.793036613531342</v>
      </c>
      <c r="AT11" s="430">
        <v>43.973907500374246</v>
      </c>
      <c r="AU11" s="430">
        <v>44.155525407296977</v>
      </c>
      <c r="AV11" s="430">
        <v>44.337893419588788</v>
      </c>
      <c r="AW11" s="430">
        <v>44.521014635281539</v>
      </c>
      <c r="AX11" s="430">
        <v>44.704892165202374</v>
      </c>
      <c r="AY11" s="430">
        <v>44.889529133026564</v>
      </c>
      <c r="AZ11" s="430">
        <v>45.074928675330561</v>
      </c>
      <c r="BA11" s="430">
        <v>45.167755541509493</v>
      </c>
    </row>
    <row r="14" spans="1:53" ht="15" customHeight="1" x14ac:dyDescent="0.2">
      <c r="L14" s="433" t="s">
        <v>329</v>
      </c>
    </row>
    <row r="15" spans="1:53" ht="15" customHeight="1" x14ac:dyDescent="0.2">
      <c r="L15" s="616" t="s">
        <v>719</v>
      </c>
    </row>
  </sheetData>
  <pageMargins left="0.7" right="0.7" top="0.75" bottom="0.75" header="0.3" footer="0.3"/>
  <pageSetup paperSize="9" scale="33"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H32"/>
  <sheetViews>
    <sheetView showGridLines="0" zoomScale="85" zoomScaleNormal="85" workbookViewId="0"/>
  </sheetViews>
  <sheetFormatPr defaultColWidth="9" defaultRowHeight="15" customHeight="1" x14ac:dyDescent="0.2"/>
  <cols>
    <col min="1" max="1" width="3.625" style="3" customWidth="1"/>
    <col min="2" max="8" width="9" style="3"/>
    <col min="9" max="9" width="9" style="3" customWidth="1"/>
    <col min="10" max="10" width="9" style="3"/>
    <col min="11" max="13" width="9" style="3" customWidth="1"/>
    <col min="14" max="14" width="22.75" style="3" customWidth="1"/>
    <col min="15" max="60" width="9" style="564" customWidth="1"/>
    <col min="61" max="16384" width="9" style="3"/>
  </cols>
  <sheetData>
    <row r="1" spans="1:60" s="147" customFormat="1" ht="25.5" customHeight="1" x14ac:dyDescent="0.25">
      <c r="A1" s="126" t="s">
        <v>636</v>
      </c>
      <c r="C1" s="163"/>
      <c r="D1" s="163"/>
      <c r="E1" s="163"/>
      <c r="F1" s="163"/>
      <c r="G1" s="163"/>
      <c r="H1" s="163"/>
      <c r="I1" s="1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c r="AO1" s="563"/>
      <c r="AP1" s="563"/>
      <c r="AQ1" s="563"/>
      <c r="AR1" s="563"/>
      <c r="AS1" s="563"/>
      <c r="AT1" s="563"/>
      <c r="AU1" s="563"/>
      <c r="AV1" s="563"/>
      <c r="AW1" s="563"/>
      <c r="AX1" s="563"/>
      <c r="AY1" s="563"/>
      <c r="AZ1" s="563"/>
      <c r="BA1" s="563"/>
      <c r="BB1" s="563"/>
      <c r="BC1" s="563"/>
      <c r="BD1" s="563"/>
      <c r="BE1" s="563"/>
      <c r="BF1" s="563"/>
      <c r="BG1" s="563"/>
      <c r="BH1" s="563"/>
    </row>
    <row r="2" spans="1:60" ht="15" customHeight="1" x14ac:dyDescent="0.2">
      <c r="K2" s="148"/>
      <c r="L2" s="148"/>
      <c r="M2" s="148"/>
    </row>
    <row r="3" spans="1:60" s="147" customFormat="1" ht="15" customHeight="1" x14ac:dyDescent="0.2">
      <c r="A3" s="3"/>
      <c r="B3" s="3"/>
      <c r="C3" s="3"/>
      <c r="D3" s="3"/>
      <c r="E3" s="3"/>
      <c r="F3" s="3"/>
      <c r="G3" s="3"/>
      <c r="H3" s="3"/>
      <c r="I3" s="3"/>
      <c r="J3" s="3"/>
      <c r="K3" s="148"/>
      <c r="L3" s="148"/>
      <c r="M3" s="148"/>
      <c r="O3" s="563"/>
      <c r="P3" s="563"/>
      <c r="Q3" s="563"/>
      <c r="R3" s="563"/>
      <c r="S3" s="563"/>
      <c r="T3" s="563"/>
      <c r="U3" s="563"/>
      <c r="V3" s="563"/>
      <c r="W3" s="563"/>
      <c r="X3" s="563"/>
      <c r="Y3" s="563"/>
      <c r="Z3" s="563"/>
      <c r="AA3" s="563"/>
      <c r="AB3" s="563"/>
      <c r="AC3" s="563"/>
      <c r="AD3" s="563"/>
      <c r="AE3" s="563"/>
      <c r="AF3" s="563"/>
      <c r="AG3" s="563"/>
      <c r="AH3" s="563"/>
      <c r="AI3" s="563"/>
      <c r="AJ3" s="563"/>
      <c r="AK3" s="563"/>
      <c r="AL3" s="563"/>
      <c r="AM3" s="563"/>
      <c r="AN3" s="563"/>
      <c r="AO3" s="563"/>
      <c r="AP3" s="563"/>
      <c r="AQ3" s="563"/>
      <c r="AR3" s="563"/>
      <c r="AS3" s="563"/>
      <c r="AT3" s="563"/>
      <c r="AU3" s="563"/>
      <c r="AV3" s="563"/>
      <c r="AW3" s="563"/>
      <c r="AX3" s="563"/>
      <c r="AY3" s="563"/>
      <c r="AZ3" s="563"/>
      <c r="BA3" s="563"/>
      <c r="BB3" s="563"/>
      <c r="BC3" s="563"/>
      <c r="BD3" s="563"/>
      <c r="BE3" s="563"/>
      <c r="BF3" s="563"/>
      <c r="BG3" s="563"/>
      <c r="BH3" s="563"/>
    </row>
    <row r="4" spans="1:60" s="147" customFormat="1" ht="15" customHeight="1" x14ac:dyDescent="0.2">
      <c r="A4" s="3"/>
      <c r="B4" s="3"/>
      <c r="C4" s="3"/>
      <c r="D4" s="3"/>
      <c r="E4" s="3"/>
      <c r="F4" s="3"/>
      <c r="G4" s="3"/>
      <c r="H4" s="3"/>
      <c r="I4" s="3"/>
      <c r="J4" s="3"/>
      <c r="K4" s="148"/>
      <c r="L4" s="148"/>
      <c r="M4" s="148"/>
      <c r="O4" s="563"/>
      <c r="P4" s="563"/>
      <c r="Q4" s="563"/>
      <c r="R4" s="563"/>
      <c r="S4" s="563"/>
      <c r="T4" s="563"/>
      <c r="U4" s="563"/>
      <c r="V4" s="563"/>
      <c r="W4" s="563"/>
      <c r="X4" s="563"/>
      <c r="Y4" s="563"/>
      <c r="Z4" s="563"/>
      <c r="AA4" s="563"/>
      <c r="AB4" s="563"/>
      <c r="AC4" s="563"/>
      <c r="AD4" s="563"/>
      <c r="AE4" s="563"/>
      <c r="AF4" s="563"/>
      <c r="AG4" s="563"/>
      <c r="AH4" s="563"/>
      <c r="AI4" s="563"/>
      <c r="AJ4" s="563"/>
      <c r="AK4" s="563"/>
      <c r="AL4" s="563"/>
      <c r="AM4" s="563"/>
      <c r="AN4" s="563"/>
      <c r="AO4" s="563"/>
      <c r="AP4" s="563"/>
      <c r="AQ4" s="563"/>
      <c r="AR4" s="563"/>
      <c r="AS4" s="563"/>
      <c r="AT4" s="563"/>
      <c r="AU4" s="563"/>
      <c r="AV4" s="563"/>
      <c r="AW4" s="563"/>
      <c r="AX4" s="563"/>
      <c r="AY4" s="563"/>
      <c r="AZ4" s="563"/>
      <c r="BA4" s="563"/>
      <c r="BB4" s="563"/>
      <c r="BC4" s="563"/>
      <c r="BD4" s="563"/>
      <c r="BE4" s="563"/>
      <c r="BF4" s="563"/>
      <c r="BG4" s="563"/>
      <c r="BH4" s="563"/>
    </row>
    <row r="5" spans="1:60" s="147" customFormat="1" ht="15" customHeight="1" x14ac:dyDescent="0.2">
      <c r="A5" s="3"/>
      <c r="B5" s="3"/>
      <c r="C5" s="3"/>
      <c r="D5" s="3"/>
      <c r="E5" s="3"/>
      <c r="F5" s="3"/>
      <c r="G5" s="3"/>
      <c r="H5" s="3"/>
      <c r="I5" s="3"/>
      <c r="J5" s="3"/>
      <c r="K5" s="3"/>
      <c r="L5" s="3"/>
      <c r="M5" s="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3"/>
      <c r="AT5" s="563"/>
      <c r="AU5" s="563"/>
      <c r="AV5" s="563"/>
      <c r="AW5" s="563"/>
      <c r="AX5" s="563"/>
      <c r="AY5" s="563"/>
      <c r="AZ5" s="563"/>
      <c r="BA5" s="563"/>
      <c r="BB5" s="563"/>
      <c r="BC5" s="563"/>
      <c r="BD5" s="563"/>
      <c r="BE5" s="563"/>
      <c r="BF5" s="563"/>
      <c r="BG5" s="563"/>
      <c r="BH5" s="563"/>
    </row>
    <row r="6" spans="1:60" s="147" customFormat="1" ht="15" customHeight="1" x14ac:dyDescent="0.25">
      <c r="A6" s="261" t="str">
        <f>N6</f>
        <v>Annual gas demand (incl interconnector exports, excl shrinkage), TWh/year</v>
      </c>
      <c r="B6" s="3"/>
      <c r="C6" s="3"/>
      <c r="D6" s="3"/>
      <c r="E6" s="3"/>
      <c r="F6" s="3"/>
      <c r="G6" s="3"/>
      <c r="H6" s="3"/>
      <c r="I6" s="3"/>
      <c r="J6" s="3"/>
      <c r="K6" s="261"/>
      <c r="L6" s="261"/>
      <c r="M6" s="261"/>
      <c r="N6" s="147" t="s">
        <v>633</v>
      </c>
      <c r="O6" s="563"/>
      <c r="P6" s="563"/>
      <c r="Q6" s="563"/>
      <c r="R6" s="563"/>
      <c r="S6" s="563"/>
      <c r="T6" s="565"/>
      <c r="U6" s="565"/>
      <c r="V6" s="565"/>
      <c r="W6" s="565"/>
      <c r="X6" s="565"/>
      <c r="Y6" s="565"/>
      <c r="Z6" s="565"/>
      <c r="AA6" s="565"/>
      <c r="AB6" s="565"/>
      <c r="AC6" s="565"/>
      <c r="AD6" s="565"/>
      <c r="AE6" s="565"/>
      <c r="AF6" s="565"/>
      <c r="AG6" s="565"/>
      <c r="AH6" s="565"/>
      <c r="AI6" s="565"/>
      <c r="AJ6" s="565"/>
      <c r="AK6" s="565"/>
      <c r="AL6" s="563"/>
      <c r="AM6" s="563"/>
      <c r="AN6" s="563"/>
      <c r="AO6" s="563"/>
      <c r="AP6" s="563"/>
      <c r="AQ6" s="563"/>
      <c r="AR6" s="563"/>
      <c r="AS6" s="563"/>
      <c r="AT6" s="563"/>
      <c r="AU6" s="563"/>
      <c r="AV6" s="563"/>
      <c r="AW6" s="563"/>
      <c r="AX6" s="563"/>
      <c r="AY6" s="563"/>
      <c r="AZ6" s="563"/>
      <c r="BA6" s="563"/>
      <c r="BB6" s="563"/>
      <c r="BC6" s="563"/>
      <c r="BD6" s="563"/>
      <c r="BE6" s="563"/>
      <c r="BF6" s="563"/>
      <c r="BG6" s="563"/>
      <c r="BH6" s="563"/>
    </row>
    <row r="7" spans="1:60" s="147" customFormat="1" ht="15" customHeight="1" x14ac:dyDescent="0.2">
      <c r="A7" s="3"/>
      <c r="B7" s="3"/>
      <c r="C7" s="3"/>
      <c r="D7" s="3"/>
      <c r="E7" s="3"/>
      <c r="F7" s="3"/>
      <c r="G7" s="3"/>
      <c r="H7" s="3"/>
      <c r="I7" s="3"/>
      <c r="J7" s="3"/>
      <c r="K7" s="3"/>
      <c r="L7" s="3"/>
      <c r="M7" s="3"/>
      <c r="N7" s="272" t="s">
        <v>34</v>
      </c>
      <c r="O7" s="566">
        <v>38353</v>
      </c>
      <c r="P7" s="567">
        <v>38718</v>
      </c>
      <c r="Q7" s="567">
        <v>39083</v>
      </c>
      <c r="R7" s="567">
        <v>39448</v>
      </c>
      <c r="S7" s="567">
        <v>39814</v>
      </c>
      <c r="T7" s="567">
        <v>40179</v>
      </c>
      <c r="U7" s="567">
        <v>40544</v>
      </c>
      <c r="V7" s="567">
        <v>40909</v>
      </c>
      <c r="W7" s="567">
        <v>41275</v>
      </c>
      <c r="X7" s="567">
        <v>41640</v>
      </c>
      <c r="Y7" s="567">
        <v>42005</v>
      </c>
      <c r="Z7" s="567">
        <v>42370</v>
      </c>
      <c r="AA7" s="567">
        <v>42736</v>
      </c>
      <c r="AB7" s="567">
        <v>43101</v>
      </c>
      <c r="AC7" s="567">
        <v>43466</v>
      </c>
      <c r="AD7" s="567">
        <v>43831</v>
      </c>
      <c r="AE7" s="567">
        <v>44197</v>
      </c>
      <c r="AF7" s="567">
        <v>44562</v>
      </c>
      <c r="AG7" s="567">
        <v>44927</v>
      </c>
      <c r="AH7" s="567">
        <v>45292</v>
      </c>
      <c r="AI7" s="567">
        <v>45658</v>
      </c>
      <c r="AJ7" s="567">
        <v>46023</v>
      </c>
      <c r="AK7" s="567">
        <v>46388</v>
      </c>
      <c r="AL7" s="567">
        <v>46753</v>
      </c>
      <c r="AM7" s="567">
        <v>47119</v>
      </c>
      <c r="AN7" s="567">
        <v>47484</v>
      </c>
      <c r="AO7" s="567">
        <v>47849</v>
      </c>
      <c r="AP7" s="567">
        <v>48214</v>
      </c>
      <c r="AQ7" s="567">
        <v>48580</v>
      </c>
      <c r="AR7" s="567">
        <v>48945</v>
      </c>
      <c r="AS7" s="567">
        <v>49310</v>
      </c>
      <c r="AT7" s="567">
        <v>49675</v>
      </c>
      <c r="AU7" s="567">
        <v>50041</v>
      </c>
      <c r="AV7" s="567">
        <v>50406</v>
      </c>
      <c r="AW7" s="567">
        <v>50771</v>
      </c>
      <c r="AX7" s="567">
        <v>51136</v>
      </c>
      <c r="AY7" s="567">
        <v>51502</v>
      </c>
      <c r="AZ7" s="567">
        <v>51867</v>
      </c>
      <c r="BA7" s="567">
        <v>52232</v>
      </c>
      <c r="BB7" s="567">
        <v>52597</v>
      </c>
      <c r="BC7" s="567">
        <v>52963</v>
      </c>
      <c r="BD7" s="567">
        <v>53328</v>
      </c>
      <c r="BE7" s="567">
        <v>53693</v>
      </c>
      <c r="BF7" s="567">
        <v>54058</v>
      </c>
      <c r="BG7" s="567">
        <v>54424</v>
      </c>
      <c r="BH7" s="567">
        <v>54789</v>
      </c>
    </row>
    <row r="8" spans="1:60" s="147" customFormat="1" ht="15" customHeight="1" x14ac:dyDescent="0.2">
      <c r="A8" s="3"/>
      <c r="B8" s="3"/>
      <c r="C8" s="3"/>
      <c r="D8" s="3"/>
      <c r="E8" s="3"/>
      <c r="F8" s="3"/>
      <c r="G8" s="3"/>
      <c r="H8" s="3"/>
      <c r="I8" s="3"/>
      <c r="J8" s="3"/>
      <c r="K8" s="3"/>
      <c r="L8" s="3"/>
      <c r="M8" s="3"/>
      <c r="N8" s="272" t="s">
        <v>33</v>
      </c>
      <c r="O8" s="568">
        <v>1048.1974450329917</v>
      </c>
      <c r="P8" s="569">
        <v>1034.4757846370655</v>
      </c>
      <c r="Q8" s="569">
        <v>1066.6774513528242</v>
      </c>
      <c r="R8" s="569">
        <v>1069.5614240891653</v>
      </c>
      <c r="S8" s="569">
        <v>1026.2143638153784</v>
      </c>
      <c r="T8" s="569">
        <v>1105.5857151865043</v>
      </c>
      <c r="U8" s="569">
        <v>1021.6248496742493</v>
      </c>
      <c r="V8" s="569">
        <v>872.59364923864769</v>
      </c>
      <c r="W8" s="569">
        <v>832.24804844961602</v>
      </c>
      <c r="X8" s="569">
        <v>844.6871831524287</v>
      </c>
      <c r="Y8" s="569">
        <v>873.14531090160006</v>
      </c>
      <c r="Z8" s="570">
        <v>922.63243320397953</v>
      </c>
      <c r="AA8" s="569">
        <v>933.46531784499996</v>
      </c>
      <c r="AB8" s="569"/>
      <c r="AC8" s="569"/>
      <c r="AD8" s="569"/>
      <c r="AE8" s="569"/>
      <c r="AF8" s="569"/>
      <c r="AG8" s="569"/>
      <c r="AH8" s="569"/>
      <c r="AI8" s="569"/>
      <c r="AJ8" s="569"/>
      <c r="AK8" s="569"/>
      <c r="AL8" s="569"/>
      <c r="AM8" s="569"/>
      <c r="AN8" s="569"/>
      <c r="AO8" s="569"/>
      <c r="AP8" s="569"/>
      <c r="AQ8" s="569"/>
      <c r="AR8" s="569"/>
      <c r="AS8" s="569"/>
      <c r="AT8" s="569"/>
      <c r="AU8" s="569"/>
      <c r="AV8" s="569"/>
      <c r="AW8" s="569"/>
      <c r="AX8" s="569"/>
      <c r="AY8" s="569"/>
      <c r="AZ8" s="569"/>
      <c r="BA8" s="569"/>
      <c r="BB8" s="569"/>
      <c r="BC8" s="569"/>
      <c r="BD8" s="569"/>
      <c r="BE8" s="569"/>
      <c r="BF8" s="569"/>
      <c r="BG8" s="569"/>
      <c r="BH8" s="569"/>
    </row>
    <row r="9" spans="1:60" s="147" customFormat="1" ht="15" customHeight="1" x14ac:dyDescent="0.2">
      <c r="A9" s="3"/>
      <c r="B9" s="3"/>
      <c r="C9" s="3"/>
      <c r="D9" s="3"/>
      <c r="E9" s="3"/>
      <c r="F9" s="3"/>
      <c r="G9" s="3"/>
      <c r="H9" s="3"/>
      <c r="I9" s="3"/>
      <c r="J9" s="3"/>
      <c r="K9" s="3"/>
      <c r="L9" s="3"/>
      <c r="M9" s="3"/>
      <c r="N9" s="272" t="s">
        <v>217</v>
      </c>
      <c r="O9" s="568"/>
      <c r="P9" s="569"/>
      <c r="Q9" s="569"/>
      <c r="R9" s="569"/>
      <c r="S9" s="569"/>
      <c r="T9" s="569"/>
      <c r="U9" s="569"/>
      <c r="V9" s="569"/>
      <c r="W9" s="569"/>
      <c r="X9" s="569"/>
      <c r="Y9" s="569"/>
      <c r="Z9" s="569"/>
      <c r="AA9" s="569">
        <v>933.46531784499996</v>
      </c>
      <c r="AB9" s="569">
        <v>890.02558745247848</v>
      </c>
      <c r="AC9" s="569">
        <v>838.66330699912817</v>
      </c>
      <c r="AD9" s="569">
        <v>799.07050281668421</v>
      </c>
      <c r="AE9" s="569">
        <v>775.10136746781598</v>
      </c>
      <c r="AF9" s="569">
        <v>752.65932942124709</v>
      </c>
      <c r="AG9" s="569">
        <v>743.48665861007646</v>
      </c>
      <c r="AH9" s="569">
        <v>726.93784343378877</v>
      </c>
      <c r="AI9" s="569">
        <v>705.08193111818889</v>
      </c>
      <c r="AJ9" s="569">
        <v>674.63335525208345</v>
      </c>
      <c r="AK9" s="569">
        <v>657.41242584991301</v>
      </c>
      <c r="AL9" s="569">
        <v>645.33831502906094</v>
      </c>
      <c r="AM9" s="569">
        <v>627.05681740453122</v>
      </c>
      <c r="AN9" s="569">
        <v>616.27795544201547</v>
      </c>
      <c r="AO9" s="569">
        <v>603.86572398398357</v>
      </c>
      <c r="AP9" s="569">
        <v>578.21134928476772</v>
      </c>
      <c r="AQ9" s="569">
        <v>564.15979984197588</v>
      </c>
      <c r="AR9" s="569">
        <v>548.13088386834647</v>
      </c>
      <c r="AS9" s="569">
        <v>534.80362220876782</v>
      </c>
      <c r="AT9" s="569">
        <v>522.59324512607441</v>
      </c>
      <c r="AU9" s="569">
        <v>506.69292679450018</v>
      </c>
      <c r="AV9" s="569">
        <v>496.19183248223254</v>
      </c>
      <c r="AW9" s="569">
        <v>480.80792228728126</v>
      </c>
      <c r="AX9" s="569">
        <v>467.78267075326511</v>
      </c>
      <c r="AY9" s="569">
        <v>456.56491027895686</v>
      </c>
      <c r="AZ9" s="569">
        <v>446.56226732726071</v>
      </c>
      <c r="BA9" s="569">
        <v>436.16922472233364</v>
      </c>
      <c r="BB9" s="569">
        <v>420.91473350676381</v>
      </c>
      <c r="BC9" s="569">
        <v>408.24490726043831</v>
      </c>
      <c r="BD9" s="569">
        <v>396.20029830352024</v>
      </c>
      <c r="BE9" s="569">
        <v>379.05246307830811</v>
      </c>
      <c r="BF9" s="569">
        <v>364.0244162808944</v>
      </c>
      <c r="BG9" s="569">
        <v>349.17680772234081</v>
      </c>
      <c r="BH9" s="569">
        <v>332.588652322668</v>
      </c>
    </row>
    <row r="10" spans="1:60" ht="15" customHeight="1" x14ac:dyDescent="0.2">
      <c r="N10" s="272" t="s">
        <v>71</v>
      </c>
      <c r="O10" s="568"/>
      <c r="P10" s="569"/>
      <c r="Q10" s="569"/>
      <c r="R10" s="569"/>
      <c r="S10" s="569"/>
      <c r="T10" s="569"/>
      <c r="U10" s="569"/>
      <c r="V10" s="569"/>
      <c r="W10" s="569"/>
      <c r="X10" s="569"/>
      <c r="Y10" s="569"/>
      <c r="Z10" s="569"/>
      <c r="AA10" s="569">
        <v>933.46531784499996</v>
      </c>
      <c r="AB10" s="569">
        <v>892.5216646387114</v>
      </c>
      <c r="AC10" s="569">
        <v>833.4356543319202</v>
      </c>
      <c r="AD10" s="569">
        <v>802.55465377494818</v>
      </c>
      <c r="AE10" s="569">
        <v>777.49766325397445</v>
      </c>
      <c r="AF10" s="569">
        <v>757.08133918229964</v>
      </c>
      <c r="AG10" s="569">
        <v>744.19738981037733</v>
      </c>
      <c r="AH10" s="569">
        <v>735.02631169171184</v>
      </c>
      <c r="AI10" s="569">
        <v>718.65870986681603</v>
      </c>
      <c r="AJ10" s="569">
        <v>692.30293249949364</v>
      </c>
      <c r="AK10" s="569">
        <v>683.76703426863435</v>
      </c>
      <c r="AL10" s="569">
        <v>654.02589556877456</v>
      </c>
      <c r="AM10" s="569">
        <v>641.45957338794244</v>
      </c>
      <c r="AN10" s="569">
        <v>642.74510098753854</v>
      </c>
      <c r="AO10" s="569">
        <v>641.19598574673103</v>
      </c>
      <c r="AP10" s="569">
        <v>641.62174104879</v>
      </c>
      <c r="AQ10" s="569">
        <v>639.34253979648963</v>
      </c>
      <c r="AR10" s="569">
        <v>641.35309860714949</v>
      </c>
      <c r="AS10" s="569">
        <v>641.69923153533909</v>
      </c>
      <c r="AT10" s="569">
        <v>641.72040337154453</v>
      </c>
      <c r="AU10" s="569">
        <v>646.07356915647813</v>
      </c>
      <c r="AV10" s="569">
        <v>646.53357800619551</v>
      </c>
      <c r="AW10" s="569">
        <v>649.05781992451239</v>
      </c>
      <c r="AX10" s="569">
        <v>650.96421962249076</v>
      </c>
      <c r="AY10" s="569">
        <v>656.67238127131225</v>
      </c>
      <c r="AZ10" s="569">
        <v>661.30586928349271</v>
      </c>
      <c r="BA10" s="569">
        <v>671.36584687730897</v>
      </c>
      <c r="BB10" s="569">
        <v>676.76337103975777</v>
      </c>
      <c r="BC10" s="569">
        <v>682.33586390616301</v>
      </c>
      <c r="BD10" s="569">
        <v>684.38231818927045</v>
      </c>
      <c r="BE10" s="569">
        <v>681.66296224039002</v>
      </c>
      <c r="BF10" s="569">
        <v>682.16355795029972</v>
      </c>
      <c r="BG10" s="569">
        <v>677.94076298326297</v>
      </c>
      <c r="BH10" s="569">
        <v>672.62917308515216</v>
      </c>
    </row>
    <row r="11" spans="1:60" ht="15" customHeight="1" x14ac:dyDescent="0.2">
      <c r="N11" s="272" t="s">
        <v>215</v>
      </c>
      <c r="O11" s="568"/>
      <c r="P11" s="569"/>
      <c r="Q11" s="569"/>
      <c r="R11" s="569"/>
      <c r="S11" s="569"/>
      <c r="T11" s="569"/>
      <c r="U11" s="569"/>
      <c r="V11" s="569"/>
      <c r="W11" s="569"/>
      <c r="X11" s="569"/>
      <c r="Y11" s="569"/>
      <c r="Z11" s="569"/>
      <c r="AA11" s="569">
        <v>933.46531784499996</v>
      </c>
      <c r="AB11" s="569">
        <v>904.79349235767768</v>
      </c>
      <c r="AC11" s="569">
        <v>879.84175379205965</v>
      </c>
      <c r="AD11" s="569">
        <v>864.64421245133201</v>
      </c>
      <c r="AE11" s="569">
        <v>851.88662484123233</v>
      </c>
      <c r="AF11" s="569">
        <v>829.73624758545634</v>
      </c>
      <c r="AG11" s="569">
        <v>846.15964577162435</v>
      </c>
      <c r="AH11" s="569">
        <v>829.86202441230091</v>
      </c>
      <c r="AI11" s="569">
        <v>828.70535431285634</v>
      </c>
      <c r="AJ11" s="569">
        <v>817.09529954332663</v>
      </c>
      <c r="AK11" s="569">
        <v>814.841673944999</v>
      </c>
      <c r="AL11" s="569">
        <v>818.17690816306265</v>
      </c>
      <c r="AM11" s="569">
        <v>815.05067343128042</v>
      </c>
      <c r="AN11" s="569">
        <v>827.03685979023408</v>
      </c>
      <c r="AO11" s="569">
        <v>802.85423564812356</v>
      </c>
      <c r="AP11" s="569">
        <v>774.78173865963981</v>
      </c>
      <c r="AQ11" s="569">
        <v>770.85072861295544</v>
      </c>
      <c r="AR11" s="569">
        <v>760.30507846687681</v>
      </c>
      <c r="AS11" s="569">
        <v>750.32921336470008</v>
      </c>
      <c r="AT11" s="569">
        <v>746.82758983497615</v>
      </c>
      <c r="AU11" s="569">
        <v>740.00693621574374</v>
      </c>
      <c r="AV11" s="569">
        <v>726.20208720328753</v>
      </c>
      <c r="AW11" s="569">
        <v>724.06797059924099</v>
      </c>
      <c r="AX11" s="569">
        <v>719.87881910325564</v>
      </c>
      <c r="AY11" s="569">
        <v>734.77003610996167</v>
      </c>
      <c r="AZ11" s="569">
        <v>724.51285526687786</v>
      </c>
      <c r="BA11" s="569">
        <v>735.85445844382298</v>
      </c>
      <c r="BB11" s="569">
        <v>732.06568779512349</v>
      </c>
      <c r="BC11" s="569">
        <v>738.23728125657874</v>
      </c>
      <c r="BD11" s="569">
        <v>739.01324700299631</v>
      </c>
      <c r="BE11" s="569">
        <v>740.49514054487474</v>
      </c>
      <c r="BF11" s="569">
        <v>745.72474465286814</v>
      </c>
      <c r="BG11" s="569">
        <v>735.47905336836845</v>
      </c>
      <c r="BH11" s="569">
        <v>738.80389835376138</v>
      </c>
    </row>
    <row r="12" spans="1:60" ht="15" customHeight="1" x14ac:dyDescent="0.2">
      <c r="N12" s="272" t="s">
        <v>216</v>
      </c>
      <c r="O12" s="568"/>
      <c r="P12" s="569"/>
      <c r="Q12" s="569"/>
      <c r="R12" s="569"/>
      <c r="S12" s="569"/>
      <c r="T12" s="569"/>
      <c r="U12" s="569"/>
      <c r="V12" s="569"/>
      <c r="W12" s="569"/>
      <c r="X12" s="569"/>
      <c r="Y12" s="569"/>
      <c r="Z12" s="569"/>
      <c r="AA12" s="569">
        <v>933.46531784499996</v>
      </c>
      <c r="AB12" s="569">
        <v>903.00709681615865</v>
      </c>
      <c r="AC12" s="569">
        <v>892.22585031785286</v>
      </c>
      <c r="AD12" s="569">
        <v>867.05176853613773</v>
      </c>
      <c r="AE12" s="569">
        <v>820.2366987199357</v>
      </c>
      <c r="AF12" s="569">
        <v>831.55847998969739</v>
      </c>
      <c r="AG12" s="569">
        <v>832.47059751817983</v>
      </c>
      <c r="AH12" s="569">
        <v>858.6021263870623</v>
      </c>
      <c r="AI12" s="569">
        <v>827.11822940111142</v>
      </c>
      <c r="AJ12" s="569">
        <v>817.56880282597228</v>
      </c>
      <c r="AK12" s="569">
        <v>820.98178979757017</v>
      </c>
      <c r="AL12" s="569">
        <v>821.8741653207029</v>
      </c>
      <c r="AM12" s="569">
        <v>812.62921096043101</v>
      </c>
      <c r="AN12" s="569">
        <v>851.98451982609458</v>
      </c>
      <c r="AO12" s="569">
        <v>850.73189855519445</v>
      </c>
      <c r="AP12" s="569">
        <v>838.83794534067567</v>
      </c>
      <c r="AQ12" s="569">
        <v>811.56094330824351</v>
      </c>
      <c r="AR12" s="569">
        <v>813.84766764324638</v>
      </c>
      <c r="AS12" s="569">
        <v>795.67924970727029</v>
      </c>
      <c r="AT12" s="569">
        <v>796.39745475596567</v>
      </c>
      <c r="AU12" s="569">
        <v>781.11184986856927</v>
      </c>
      <c r="AV12" s="569">
        <v>782.69892894877023</v>
      </c>
      <c r="AW12" s="569">
        <v>775.13709107138152</v>
      </c>
      <c r="AX12" s="569">
        <v>756.94088525230836</v>
      </c>
      <c r="AY12" s="569">
        <v>753.47171102631171</v>
      </c>
      <c r="AZ12" s="569">
        <v>750.12580404823382</v>
      </c>
      <c r="BA12" s="569">
        <v>750.84341099369419</v>
      </c>
      <c r="BB12" s="569">
        <v>740.99858055318589</v>
      </c>
      <c r="BC12" s="569">
        <v>738.5830005816066</v>
      </c>
      <c r="BD12" s="569">
        <v>733.13742768162001</v>
      </c>
      <c r="BE12" s="569">
        <v>725.72764101116434</v>
      </c>
      <c r="BF12" s="569">
        <v>724.09017920427152</v>
      </c>
      <c r="BG12" s="569">
        <v>719.70119813723204</v>
      </c>
      <c r="BH12" s="569">
        <v>717.16689730757707</v>
      </c>
    </row>
    <row r="13" spans="1:60" ht="15" customHeight="1" x14ac:dyDescent="0.2">
      <c r="N13" s="55" t="s">
        <v>571</v>
      </c>
    </row>
    <row r="16" spans="1:60" ht="15" customHeight="1" x14ac:dyDescent="0.2">
      <c r="N16" s="147" t="s">
        <v>634</v>
      </c>
    </row>
    <row r="17" spans="1:60" ht="15" customHeight="1" x14ac:dyDescent="0.2">
      <c r="N17" s="272" t="s">
        <v>34</v>
      </c>
      <c r="O17" s="566">
        <v>38353</v>
      </c>
      <c r="P17" s="567">
        <v>38718</v>
      </c>
      <c r="Q17" s="567">
        <v>39083</v>
      </c>
      <c r="R17" s="567">
        <v>39448</v>
      </c>
      <c r="S17" s="567">
        <v>39814</v>
      </c>
      <c r="T17" s="567">
        <v>40179</v>
      </c>
      <c r="U17" s="567">
        <v>40544</v>
      </c>
      <c r="V17" s="567">
        <v>40909</v>
      </c>
      <c r="W17" s="567">
        <v>41275</v>
      </c>
      <c r="X17" s="567">
        <v>41640</v>
      </c>
      <c r="Y17" s="567">
        <v>42005</v>
      </c>
      <c r="Z17" s="567">
        <v>42370</v>
      </c>
      <c r="AA17" s="567">
        <v>42736</v>
      </c>
      <c r="AB17" s="567">
        <v>43101</v>
      </c>
      <c r="AC17" s="567">
        <v>43466</v>
      </c>
      <c r="AD17" s="567">
        <v>43831</v>
      </c>
      <c r="AE17" s="567">
        <v>44197</v>
      </c>
      <c r="AF17" s="567">
        <v>44562</v>
      </c>
      <c r="AG17" s="567">
        <v>44927</v>
      </c>
      <c r="AH17" s="567">
        <v>45292</v>
      </c>
      <c r="AI17" s="567">
        <v>45658</v>
      </c>
      <c r="AJ17" s="567">
        <v>46023</v>
      </c>
      <c r="AK17" s="567">
        <v>46388</v>
      </c>
      <c r="AL17" s="567">
        <v>46753</v>
      </c>
      <c r="AM17" s="567">
        <v>47119</v>
      </c>
      <c r="AN17" s="567">
        <v>47484</v>
      </c>
      <c r="AO17" s="567">
        <v>47849</v>
      </c>
      <c r="AP17" s="567">
        <v>48214</v>
      </c>
      <c r="AQ17" s="567">
        <v>48580</v>
      </c>
      <c r="AR17" s="567">
        <v>48945</v>
      </c>
      <c r="AS17" s="567">
        <v>49310</v>
      </c>
      <c r="AT17" s="567">
        <v>49675</v>
      </c>
      <c r="AU17" s="567">
        <v>50041</v>
      </c>
      <c r="AV17" s="567">
        <v>50406</v>
      </c>
      <c r="AW17" s="567">
        <v>50771</v>
      </c>
      <c r="AX17" s="567">
        <v>51136</v>
      </c>
      <c r="AY17" s="567">
        <v>51502</v>
      </c>
      <c r="AZ17" s="567">
        <v>51867</v>
      </c>
      <c r="BA17" s="567">
        <v>52232</v>
      </c>
      <c r="BB17" s="567">
        <v>52597</v>
      </c>
      <c r="BC17" s="567">
        <v>52963</v>
      </c>
      <c r="BD17" s="567">
        <v>53328</v>
      </c>
      <c r="BE17" s="567">
        <v>53693</v>
      </c>
      <c r="BF17" s="567">
        <v>54058</v>
      </c>
      <c r="BG17" s="567">
        <v>54424</v>
      </c>
      <c r="BH17" s="567">
        <v>54789</v>
      </c>
    </row>
    <row r="18" spans="1:60" ht="15" customHeight="1" x14ac:dyDescent="0.2">
      <c r="N18" s="272" t="s">
        <v>33</v>
      </c>
      <c r="O18" s="568">
        <v>1059.8951767100098</v>
      </c>
      <c r="P18" s="569">
        <v>1045.3357826875367</v>
      </c>
      <c r="Q18" s="569">
        <v>1075.9409239968895</v>
      </c>
      <c r="R18" s="569">
        <v>1079.5509300356653</v>
      </c>
      <c r="S18" s="569">
        <v>1038.1211896448785</v>
      </c>
      <c r="T18" s="569">
        <v>1119.5717327547543</v>
      </c>
      <c r="U18" s="569">
        <v>1031.3478624992492</v>
      </c>
      <c r="V18" s="569">
        <v>880.24799685639766</v>
      </c>
      <c r="W18" s="569">
        <v>839.84551269161614</v>
      </c>
      <c r="X18" s="569">
        <v>851.47921866142872</v>
      </c>
      <c r="Y18" s="569">
        <v>880.12726778270905</v>
      </c>
      <c r="Z18" s="570">
        <v>929.57360845793949</v>
      </c>
      <c r="AA18" s="569">
        <v>939.52448131200936</v>
      </c>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69"/>
      <c r="BA18" s="569"/>
      <c r="BB18" s="569"/>
      <c r="BC18" s="569"/>
      <c r="BD18" s="569"/>
      <c r="BE18" s="569"/>
      <c r="BF18" s="569"/>
      <c r="BG18" s="569"/>
      <c r="BH18" s="569"/>
    </row>
    <row r="19" spans="1:60" ht="15" customHeight="1" x14ac:dyDescent="0.2">
      <c r="N19" s="272" t="s">
        <v>217</v>
      </c>
      <c r="O19" s="568"/>
      <c r="P19" s="569"/>
      <c r="Q19" s="569"/>
      <c r="R19" s="569"/>
      <c r="S19" s="569"/>
      <c r="T19" s="569"/>
      <c r="U19" s="569"/>
      <c r="V19" s="569"/>
      <c r="W19" s="569"/>
      <c r="X19" s="569"/>
      <c r="Y19" s="569"/>
      <c r="Z19" s="569"/>
      <c r="AA19" s="569">
        <v>939.52448131200936</v>
      </c>
      <c r="AB19" s="569">
        <v>896.16377025311419</v>
      </c>
      <c r="AC19" s="569">
        <v>844.54249584160107</v>
      </c>
      <c r="AD19" s="569">
        <v>804.74333174665162</v>
      </c>
      <c r="AE19" s="569">
        <v>780.64358845547611</v>
      </c>
      <c r="AF19" s="569">
        <v>758.06952166424469</v>
      </c>
      <c r="AG19" s="569">
        <v>748.8416825923232</v>
      </c>
      <c r="AH19" s="569">
        <v>732.21697735340524</v>
      </c>
      <c r="AI19" s="569">
        <v>710.24602510339321</v>
      </c>
      <c r="AJ19" s="569">
        <v>679.63954101919069</v>
      </c>
      <c r="AK19" s="569">
        <v>662.31176412502964</v>
      </c>
      <c r="AL19" s="569">
        <v>650.15028274628003</v>
      </c>
      <c r="AM19" s="569">
        <v>631.75792415676824</v>
      </c>
      <c r="AN19" s="569">
        <v>620.89659320345891</v>
      </c>
      <c r="AO19" s="569">
        <v>608.39571164886672</v>
      </c>
      <c r="AP19" s="569">
        <v>582.60257505157949</v>
      </c>
      <c r="AQ19" s="569">
        <v>568.4561718957907</v>
      </c>
      <c r="AR19" s="569">
        <v>552.32491932687685</v>
      </c>
      <c r="AS19" s="569">
        <v>538.9055448524299</v>
      </c>
      <c r="AT19" s="569">
        <v>526.60728154396395</v>
      </c>
      <c r="AU19" s="569">
        <v>510.60511326487801</v>
      </c>
      <c r="AV19" s="569">
        <v>500.0226011086819</v>
      </c>
      <c r="AW19" s="569">
        <v>484.53879519232629</v>
      </c>
      <c r="AX19" s="569">
        <v>471.42257373029867</v>
      </c>
      <c r="AY19" s="569">
        <v>460.12068335618045</v>
      </c>
      <c r="AZ19" s="569">
        <v>450.03850883343392</v>
      </c>
      <c r="BA19" s="569">
        <v>439.56445728105479</v>
      </c>
      <c r="BB19" s="569">
        <v>424.2105601000128</v>
      </c>
      <c r="BC19" s="569">
        <v>411.45110894975119</v>
      </c>
      <c r="BD19" s="569">
        <v>399.31924107785653</v>
      </c>
      <c r="BE19" s="569">
        <v>382.07523663636658</v>
      </c>
      <c r="BF19" s="569">
        <v>366.95904246740258</v>
      </c>
      <c r="BG19" s="569">
        <v>352.02396936371474</v>
      </c>
      <c r="BH19" s="569">
        <v>335.34858654419332</v>
      </c>
    </row>
    <row r="20" spans="1:60" ht="15" customHeight="1" x14ac:dyDescent="0.2">
      <c r="N20" s="272" t="s">
        <v>71</v>
      </c>
      <c r="O20" s="568"/>
      <c r="P20" s="569"/>
      <c r="Q20" s="569"/>
      <c r="R20" s="569"/>
      <c r="S20" s="569"/>
      <c r="T20" s="569"/>
      <c r="U20" s="569"/>
      <c r="V20" s="569"/>
      <c r="W20" s="569"/>
      <c r="X20" s="569"/>
      <c r="Y20" s="569"/>
      <c r="Z20" s="569"/>
      <c r="AA20" s="569">
        <v>939.52448131200936</v>
      </c>
      <c r="AB20" s="569">
        <v>898.66929326108698</v>
      </c>
      <c r="AC20" s="569">
        <v>839.29506034256167</v>
      </c>
      <c r="AD20" s="569">
        <v>808.24066766131386</v>
      </c>
      <c r="AE20" s="569">
        <v>783.04895246394642</v>
      </c>
      <c r="AF20" s="569">
        <v>762.50826548951852</v>
      </c>
      <c r="AG20" s="569">
        <v>749.55510338902775</v>
      </c>
      <c r="AH20" s="569">
        <v>740.33605453229279</v>
      </c>
      <c r="AI20" s="569">
        <v>723.87418200353397</v>
      </c>
      <c r="AJ20" s="569">
        <v>697.37598465912333</v>
      </c>
      <c r="AK20" s="569">
        <v>688.7661054103969</v>
      </c>
      <c r="AL20" s="569">
        <v>658.87073940760683</v>
      </c>
      <c r="AM20" s="569">
        <v>646.21518400982563</v>
      </c>
      <c r="AN20" s="569">
        <v>647.46389748612785</v>
      </c>
      <c r="AO20" s="569">
        <v>645.86724107756038</v>
      </c>
      <c r="AP20" s="569">
        <v>646.25292864866276</v>
      </c>
      <c r="AQ20" s="569">
        <v>643.92342338843162</v>
      </c>
      <c r="AR20" s="569">
        <v>645.89991178725541</v>
      </c>
      <c r="AS20" s="569">
        <v>646.20567567219177</v>
      </c>
      <c r="AT20" s="569">
        <v>646.18524872570924</v>
      </c>
      <c r="AU20" s="569">
        <v>650.5132091483365</v>
      </c>
      <c r="AV20" s="569">
        <v>650.93327989165664</v>
      </c>
      <c r="AW20" s="569">
        <v>653.42539531200873</v>
      </c>
      <c r="AX20" s="569">
        <v>655.29733043229089</v>
      </c>
      <c r="AY20" s="569">
        <v>660.98541438451252</v>
      </c>
      <c r="AZ20" s="569">
        <v>665.59475784845256</v>
      </c>
      <c r="BA20" s="569">
        <v>675.65112617777072</v>
      </c>
      <c r="BB20" s="569">
        <v>681.02739710852893</v>
      </c>
      <c r="BC20" s="569">
        <v>686.57929887148089</v>
      </c>
      <c r="BD20" s="569">
        <v>688.59181858079273</v>
      </c>
      <c r="BE20" s="569">
        <v>685.83089462908106</v>
      </c>
      <c r="BF20" s="569">
        <v>686.30210749195044</v>
      </c>
      <c r="BG20" s="569">
        <v>682.03205510789246</v>
      </c>
      <c r="BH20" s="569">
        <v>676.67591132108635</v>
      </c>
    </row>
    <row r="21" spans="1:60" ht="15" customHeight="1" x14ac:dyDescent="0.2">
      <c r="N21" s="272" t="s">
        <v>215</v>
      </c>
      <c r="O21" s="568"/>
      <c r="P21" s="569"/>
      <c r="Q21" s="569"/>
      <c r="R21" s="569"/>
      <c r="S21" s="569"/>
      <c r="T21" s="569"/>
      <c r="U21" s="569"/>
      <c r="V21" s="569"/>
      <c r="W21" s="569"/>
      <c r="X21" s="569"/>
      <c r="Y21" s="569"/>
      <c r="Z21" s="569"/>
      <c r="AA21" s="569">
        <v>939.52448131200936</v>
      </c>
      <c r="AB21" s="569">
        <v>910.98756084885929</v>
      </c>
      <c r="AC21" s="569">
        <v>885.87677285888765</v>
      </c>
      <c r="AD21" s="569">
        <v>870.56518978610825</v>
      </c>
      <c r="AE21" s="569">
        <v>857.71942172030083</v>
      </c>
      <c r="AF21" s="569">
        <v>835.4381194420763</v>
      </c>
      <c r="AG21" s="569">
        <v>851.90321171867754</v>
      </c>
      <c r="AH21" s="569">
        <v>835.53065088111691</v>
      </c>
      <c r="AI21" s="569">
        <v>834.33727229999181</v>
      </c>
      <c r="AJ21" s="569">
        <v>822.6405993001531</v>
      </c>
      <c r="AK21" s="569">
        <v>820.33676647899006</v>
      </c>
      <c r="AL21" s="569">
        <v>823.6429432102309</v>
      </c>
      <c r="AM21" s="569">
        <v>820.46319906994017</v>
      </c>
      <c r="AN21" s="569">
        <v>832.45306545205483</v>
      </c>
      <c r="AO21" s="569">
        <v>808.13724890847539</v>
      </c>
      <c r="AP21" s="569">
        <v>779.9168392022998</v>
      </c>
      <c r="AQ21" s="569">
        <v>775.92927426269353</v>
      </c>
      <c r="AR21" s="569">
        <v>765.30203766152874</v>
      </c>
      <c r="AS21" s="569">
        <v>755.24674232282564</v>
      </c>
      <c r="AT21" s="569">
        <v>751.69018881327099</v>
      </c>
      <c r="AU21" s="569">
        <v>744.80204511921238</v>
      </c>
      <c r="AV21" s="569">
        <v>730.90327597397902</v>
      </c>
      <c r="AW21" s="569">
        <v>728.71940440100263</v>
      </c>
      <c r="AX21" s="569">
        <v>724.47272113600877</v>
      </c>
      <c r="AY21" s="569">
        <v>739.37861157657619</v>
      </c>
      <c r="AZ21" s="569">
        <v>729.04093592317952</v>
      </c>
      <c r="BA21" s="569">
        <v>740.38377984862382</v>
      </c>
      <c r="BB21" s="569">
        <v>736.53899257881767</v>
      </c>
      <c r="BC21" s="569">
        <v>742.69226209324256</v>
      </c>
      <c r="BD21" s="569">
        <v>743.42948539842109</v>
      </c>
      <c r="BE21" s="569">
        <v>744.88570958595312</v>
      </c>
      <c r="BF21" s="569">
        <v>750.10382667584201</v>
      </c>
      <c r="BG21" s="569">
        <v>739.7880857284373</v>
      </c>
      <c r="BH21" s="569">
        <v>743.10105939794539</v>
      </c>
    </row>
    <row r="22" spans="1:60" ht="15" customHeight="1" x14ac:dyDescent="0.2">
      <c r="N22" s="272" t="s">
        <v>216</v>
      </c>
      <c r="O22" s="568"/>
      <c r="P22" s="569"/>
      <c r="Q22" s="569"/>
      <c r="R22" s="569"/>
      <c r="S22" s="569"/>
      <c r="T22" s="569"/>
      <c r="U22" s="569"/>
      <c r="V22" s="569"/>
      <c r="W22" s="569"/>
      <c r="X22" s="569"/>
      <c r="Y22" s="569"/>
      <c r="Z22" s="569"/>
      <c r="AA22" s="569">
        <v>939.52448131200936</v>
      </c>
      <c r="AB22" s="569">
        <v>909.19440511020548</v>
      </c>
      <c r="AC22" s="569">
        <v>898.30773410859217</v>
      </c>
      <c r="AD22" s="569">
        <v>872.98185670519888</v>
      </c>
      <c r="AE22" s="569">
        <v>825.9497238379879</v>
      </c>
      <c r="AF22" s="569">
        <v>837.26724765969777</v>
      </c>
      <c r="AG22" s="569">
        <v>838.16236045597259</v>
      </c>
      <c r="AH22" s="569">
        <v>864.37951306631635</v>
      </c>
      <c r="AI22" s="569">
        <v>832.74414128431783</v>
      </c>
      <c r="AJ22" s="569">
        <v>823.11589444549668</v>
      </c>
      <c r="AK22" s="569">
        <v>826.50011816742665</v>
      </c>
      <c r="AL22" s="569">
        <v>827.35419177496021</v>
      </c>
      <c r="AM22" s="569">
        <v>818.03257313933238</v>
      </c>
      <c r="AN22" s="569">
        <v>857.4951340866678</v>
      </c>
      <c r="AO22" s="569">
        <v>856.19609366026054</v>
      </c>
      <c r="AP22" s="569">
        <v>844.21545165227201</v>
      </c>
      <c r="AQ22" s="569">
        <v>816.79354726720862</v>
      </c>
      <c r="AR22" s="569">
        <v>819.04724627436872</v>
      </c>
      <c r="AS22" s="569">
        <v>800.76839529710878</v>
      </c>
      <c r="AT22" s="569">
        <v>801.44763932268097</v>
      </c>
      <c r="AU22" s="569">
        <v>786.06251072738075</v>
      </c>
      <c r="AV22" s="569">
        <v>787.61391683550971</v>
      </c>
      <c r="AW22" s="569">
        <v>779.98178404439886</v>
      </c>
      <c r="AX22" s="569">
        <v>761.67504002728163</v>
      </c>
      <c r="AY22" s="569">
        <v>758.1510586182734</v>
      </c>
      <c r="AZ22" s="569">
        <v>754.75081093332358</v>
      </c>
      <c r="BA22" s="569">
        <v>755.42945459227872</v>
      </c>
      <c r="BB22" s="569">
        <v>745.50568978534864</v>
      </c>
      <c r="BC22" s="569">
        <v>743.03928971239475</v>
      </c>
      <c r="BD22" s="569">
        <v>737.53143040973737</v>
      </c>
      <c r="BE22" s="569">
        <v>730.06232589573062</v>
      </c>
      <c r="BF22" s="569">
        <v>728.38739026196527</v>
      </c>
      <c r="BG22" s="569">
        <v>723.95052288538261</v>
      </c>
      <c r="BH22" s="569">
        <v>721.38217816952988</v>
      </c>
    </row>
    <row r="23" spans="1:60" ht="15" customHeight="1" x14ac:dyDescent="0.2">
      <c r="N23" s="55" t="s">
        <v>571</v>
      </c>
    </row>
    <row r="32" spans="1:60" ht="15" customHeight="1" x14ac:dyDescent="0.25">
      <c r="A32" s="261" t="str">
        <f>N16</f>
        <v>Annual gas demand (incl interconnector exports, incl shrinkage), TWh/year</v>
      </c>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H32"/>
  <sheetViews>
    <sheetView showGridLines="0" zoomScale="85" zoomScaleNormal="85" workbookViewId="0"/>
  </sheetViews>
  <sheetFormatPr defaultColWidth="9" defaultRowHeight="15" customHeight="1" x14ac:dyDescent="0.2"/>
  <cols>
    <col min="1" max="1" width="3.625" style="3" customWidth="1"/>
    <col min="2" max="8" width="9" style="3"/>
    <col min="9" max="9" width="9" style="3" customWidth="1"/>
    <col min="10" max="13" width="9" style="3"/>
    <col min="14" max="14" width="22.5" style="3" customWidth="1"/>
    <col min="15" max="60" width="9" style="561" customWidth="1"/>
    <col min="61" max="16384" width="9" style="3"/>
  </cols>
  <sheetData>
    <row r="1" spans="1:60" s="147" customFormat="1" ht="25.5" customHeight="1" x14ac:dyDescent="0.25">
      <c r="A1" s="126" t="s">
        <v>637</v>
      </c>
      <c r="C1" s="163"/>
      <c r="D1" s="163"/>
      <c r="E1" s="163"/>
      <c r="F1" s="163"/>
      <c r="G1" s="163"/>
      <c r="H1" s="163"/>
      <c r="I1" s="163"/>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c r="AO1" s="336"/>
      <c r="AP1" s="336"/>
      <c r="AQ1" s="336"/>
      <c r="AR1" s="336"/>
      <c r="AS1" s="336"/>
      <c r="AT1" s="336"/>
      <c r="AU1" s="336"/>
      <c r="AV1" s="336"/>
      <c r="AW1" s="336"/>
      <c r="AX1" s="336"/>
      <c r="AY1" s="336"/>
      <c r="AZ1" s="336"/>
      <c r="BA1" s="336"/>
      <c r="BB1" s="336"/>
      <c r="BC1" s="336"/>
      <c r="BD1" s="336"/>
      <c r="BE1" s="336"/>
      <c r="BF1" s="336"/>
      <c r="BG1" s="336"/>
      <c r="BH1" s="336"/>
    </row>
    <row r="2" spans="1:60" ht="15" customHeight="1" x14ac:dyDescent="0.2">
      <c r="K2" s="148"/>
      <c r="L2" s="148"/>
      <c r="M2" s="148"/>
    </row>
    <row r="3" spans="1:60" s="147" customFormat="1" ht="15" customHeight="1" x14ac:dyDescent="0.2">
      <c r="A3" s="3"/>
      <c r="B3" s="3"/>
      <c r="C3" s="3"/>
      <c r="D3" s="3"/>
      <c r="E3" s="3"/>
      <c r="F3" s="3"/>
      <c r="G3" s="3"/>
      <c r="H3" s="3"/>
      <c r="I3" s="3"/>
      <c r="J3" s="3"/>
      <c r="K3" s="148"/>
      <c r="L3" s="148"/>
      <c r="M3" s="148"/>
      <c r="O3" s="336"/>
      <c r="P3" s="336"/>
      <c r="Q3" s="336"/>
      <c r="R3" s="336"/>
      <c r="S3" s="336"/>
      <c r="T3" s="562"/>
      <c r="U3" s="562"/>
      <c r="V3" s="562"/>
      <c r="W3" s="562"/>
      <c r="X3" s="562"/>
      <c r="Y3" s="562"/>
      <c r="Z3" s="562"/>
      <c r="AA3" s="562"/>
      <c r="AB3" s="562"/>
      <c r="AC3" s="562"/>
      <c r="AD3" s="562"/>
      <c r="AE3" s="562"/>
      <c r="AF3" s="562"/>
      <c r="AG3" s="562"/>
      <c r="AH3" s="562"/>
      <c r="AI3" s="562"/>
      <c r="AJ3" s="562"/>
      <c r="AK3" s="562"/>
      <c r="AL3" s="336"/>
      <c r="AM3" s="336"/>
      <c r="AN3" s="336"/>
      <c r="AO3" s="336"/>
      <c r="AP3" s="336"/>
      <c r="AQ3" s="336"/>
      <c r="AR3" s="336"/>
      <c r="AS3" s="336"/>
      <c r="AT3" s="336"/>
      <c r="AU3" s="336"/>
      <c r="AV3" s="336"/>
      <c r="AW3" s="336"/>
      <c r="AX3" s="336"/>
      <c r="AY3" s="336"/>
      <c r="AZ3" s="336"/>
      <c r="BA3" s="336"/>
      <c r="BB3" s="336"/>
      <c r="BC3" s="336"/>
      <c r="BD3" s="336"/>
      <c r="BE3" s="336"/>
      <c r="BF3" s="336"/>
      <c r="BG3" s="336"/>
      <c r="BH3" s="336"/>
    </row>
    <row r="4" spans="1:60" s="147" customFormat="1" ht="15" customHeight="1" x14ac:dyDescent="0.2">
      <c r="A4" s="3"/>
      <c r="B4" s="3"/>
      <c r="C4" s="3"/>
      <c r="D4" s="3"/>
      <c r="E4" s="3"/>
      <c r="F4" s="3"/>
      <c r="G4" s="3"/>
      <c r="H4" s="3"/>
      <c r="I4" s="3"/>
      <c r="J4" s="3"/>
      <c r="K4" s="148"/>
      <c r="L4" s="148"/>
      <c r="M4" s="148"/>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336"/>
      <c r="AO4" s="336"/>
      <c r="AP4" s="336"/>
      <c r="AQ4" s="336"/>
      <c r="AR4" s="336"/>
      <c r="AS4" s="336"/>
      <c r="AT4" s="336"/>
      <c r="AU4" s="336"/>
      <c r="AV4" s="336"/>
      <c r="AW4" s="336"/>
      <c r="AX4" s="336"/>
      <c r="AY4" s="336"/>
      <c r="AZ4" s="336"/>
      <c r="BA4" s="336"/>
      <c r="BB4" s="336"/>
      <c r="BC4" s="336"/>
      <c r="BD4" s="336"/>
      <c r="BE4" s="336"/>
      <c r="BF4" s="336"/>
      <c r="BG4" s="336"/>
      <c r="BH4" s="336"/>
    </row>
    <row r="5" spans="1:60" s="147" customFormat="1" ht="15" customHeight="1" x14ac:dyDescent="0.2">
      <c r="A5" s="3"/>
      <c r="B5" s="3"/>
      <c r="C5" s="3"/>
      <c r="D5" s="3"/>
      <c r="E5" s="3"/>
      <c r="F5" s="3"/>
      <c r="G5" s="3"/>
      <c r="H5" s="3"/>
      <c r="I5" s="3"/>
      <c r="J5" s="3"/>
      <c r="K5" s="3"/>
      <c r="L5" s="3"/>
      <c r="M5" s="3"/>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row>
    <row r="6" spans="1:60" s="147" customFormat="1" ht="15" customHeight="1" x14ac:dyDescent="0.25">
      <c r="A6" s="261" t="str">
        <f>N6</f>
        <v>Annual gas demand excl interconnector exports, excl shrinkage), TWh/year</v>
      </c>
      <c r="B6" s="3"/>
      <c r="C6" s="3"/>
      <c r="D6" s="3"/>
      <c r="E6" s="3"/>
      <c r="F6" s="3"/>
      <c r="G6" s="3"/>
      <c r="H6" s="3"/>
      <c r="I6" s="3"/>
      <c r="J6" s="3"/>
      <c r="K6" s="261"/>
      <c r="L6" s="261"/>
      <c r="M6" s="261"/>
      <c r="N6" s="147" t="s">
        <v>635</v>
      </c>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c r="BD6" s="336"/>
      <c r="BE6" s="336"/>
      <c r="BF6" s="336"/>
      <c r="BG6" s="336"/>
      <c r="BH6" s="336"/>
    </row>
    <row r="7" spans="1:60" s="147" customFormat="1" ht="15" customHeight="1" x14ac:dyDescent="0.2">
      <c r="A7" s="3"/>
      <c r="B7" s="3"/>
      <c r="C7" s="3"/>
      <c r="D7" s="3"/>
      <c r="E7" s="3"/>
      <c r="F7" s="3"/>
      <c r="G7" s="3"/>
      <c r="H7" s="3"/>
      <c r="I7" s="3"/>
      <c r="J7" s="3"/>
      <c r="K7" s="3"/>
      <c r="L7" s="3"/>
      <c r="M7" s="3"/>
      <c r="N7" s="151" t="s">
        <v>34</v>
      </c>
      <c r="O7" s="270">
        <v>38353</v>
      </c>
      <c r="P7" s="270">
        <v>38718</v>
      </c>
      <c r="Q7" s="270">
        <v>39083</v>
      </c>
      <c r="R7" s="270">
        <v>39448</v>
      </c>
      <c r="S7" s="270">
        <v>39814</v>
      </c>
      <c r="T7" s="270">
        <v>40179</v>
      </c>
      <c r="U7" s="270">
        <v>40544</v>
      </c>
      <c r="V7" s="270">
        <v>40909</v>
      </c>
      <c r="W7" s="270">
        <v>41275</v>
      </c>
      <c r="X7" s="270">
        <v>41640</v>
      </c>
      <c r="Y7" s="270">
        <v>42005</v>
      </c>
      <c r="Z7" s="270">
        <v>42370</v>
      </c>
      <c r="AA7" s="270">
        <v>42736</v>
      </c>
      <c r="AB7" s="270">
        <v>43101</v>
      </c>
      <c r="AC7" s="270">
        <v>43466</v>
      </c>
      <c r="AD7" s="270">
        <v>43831</v>
      </c>
      <c r="AE7" s="270">
        <v>44197</v>
      </c>
      <c r="AF7" s="270">
        <v>44562</v>
      </c>
      <c r="AG7" s="270">
        <v>44927</v>
      </c>
      <c r="AH7" s="270">
        <v>45292</v>
      </c>
      <c r="AI7" s="270">
        <v>45658</v>
      </c>
      <c r="AJ7" s="270">
        <v>46023</v>
      </c>
      <c r="AK7" s="270">
        <v>46388</v>
      </c>
      <c r="AL7" s="270">
        <v>46753</v>
      </c>
      <c r="AM7" s="270">
        <v>47119</v>
      </c>
      <c r="AN7" s="270">
        <v>47484</v>
      </c>
      <c r="AO7" s="270">
        <v>47849</v>
      </c>
      <c r="AP7" s="270">
        <v>48214</v>
      </c>
      <c r="AQ7" s="270">
        <v>48580</v>
      </c>
      <c r="AR7" s="270">
        <v>48945</v>
      </c>
      <c r="AS7" s="270">
        <v>49310</v>
      </c>
      <c r="AT7" s="270">
        <v>49675</v>
      </c>
      <c r="AU7" s="270">
        <v>50041</v>
      </c>
      <c r="AV7" s="270">
        <v>50406</v>
      </c>
      <c r="AW7" s="270">
        <v>50771</v>
      </c>
      <c r="AX7" s="270">
        <v>51136</v>
      </c>
      <c r="AY7" s="270">
        <v>51502</v>
      </c>
      <c r="AZ7" s="270">
        <v>51867</v>
      </c>
      <c r="BA7" s="270">
        <v>52232</v>
      </c>
      <c r="BB7" s="270">
        <v>52597</v>
      </c>
      <c r="BC7" s="270">
        <v>52963</v>
      </c>
      <c r="BD7" s="270">
        <v>53328</v>
      </c>
      <c r="BE7" s="270">
        <v>53693</v>
      </c>
      <c r="BF7" s="270">
        <v>54058</v>
      </c>
      <c r="BG7" s="270">
        <v>54424</v>
      </c>
      <c r="BH7" s="270">
        <v>54789</v>
      </c>
    </row>
    <row r="8" spans="1:60" s="147" customFormat="1" ht="15" customHeight="1" x14ac:dyDescent="0.2">
      <c r="A8" s="3"/>
      <c r="B8" s="3"/>
      <c r="C8" s="3"/>
      <c r="D8" s="3"/>
      <c r="E8" s="3"/>
      <c r="F8" s="3"/>
      <c r="G8" s="3"/>
      <c r="H8" s="3"/>
      <c r="I8" s="3"/>
      <c r="J8" s="3"/>
      <c r="K8" s="3"/>
      <c r="L8" s="3"/>
      <c r="M8" s="3"/>
      <c r="N8" s="151" t="s">
        <v>33</v>
      </c>
      <c r="O8" s="271">
        <v>966.20685024499187</v>
      </c>
      <c r="P8" s="271">
        <v>912.43073871506544</v>
      </c>
      <c r="Q8" s="271">
        <v>945.63873521682422</v>
      </c>
      <c r="R8" s="271">
        <v>949.17248773316521</v>
      </c>
      <c r="S8" s="271">
        <v>899.61858361437828</v>
      </c>
      <c r="T8" s="271">
        <v>932.32910518650442</v>
      </c>
      <c r="U8" s="271">
        <v>845.09157967424926</v>
      </c>
      <c r="V8" s="271">
        <v>759.0227192031864</v>
      </c>
      <c r="W8" s="271">
        <v>741.730317449616</v>
      </c>
      <c r="X8" s="271">
        <v>731.60196190242868</v>
      </c>
      <c r="Y8" s="271">
        <v>724.600265165059</v>
      </c>
      <c r="Z8" s="560">
        <v>816.21104914897955</v>
      </c>
      <c r="AA8" s="271">
        <v>809.697491969</v>
      </c>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row>
    <row r="9" spans="1:60" s="147" customFormat="1" ht="15" customHeight="1" x14ac:dyDescent="0.2">
      <c r="A9" s="3"/>
      <c r="B9" s="3"/>
      <c r="C9" s="3"/>
      <c r="D9" s="3"/>
      <c r="E9" s="3"/>
      <c r="F9" s="3"/>
      <c r="G9" s="3"/>
      <c r="H9" s="3"/>
      <c r="I9" s="3"/>
      <c r="J9" s="3"/>
      <c r="K9" s="3"/>
      <c r="L9" s="3"/>
      <c r="M9" s="3"/>
      <c r="N9" s="151" t="s">
        <v>217</v>
      </c>
      <c r="O9" s="271"/>
      <c r="P9" s="271"/>
      <c r="Q9" s="271"/>
      <c r="R9" s="271"/>
      <c r="S9" s="271"/>
      <c r="T9" s="271"/>
      <c r="U9" s="271"/>
      <c r="V9" s="271"/>
      <c r="W9" s="271"/>
      <c r="X9" s="271"/>
      <c r="Y9" s="271"/>
      <c r="Z9" s="271"/>
      <c r="AA9" s="271">
        <v>809.697491969</v>
      </c>
      <c r="AB9" s="271">
        <v>767.70518088133701</v>
      </c>
      <c r="AC9" s="271">
        <v>727.87567723589734</v>
      </c>
      <c r="AD9" s="271">
        <v>685.31863817969224</v>
      </c>
      <c r="AE9" s="271">
        <v>659.78283575579633</v>
      </c>
      <c r="AF9" s="271">
        <v>633.96691254367545</v>
      </c>
      <c r="AG9" s="271">
        <v>622.32040999202911</v>
      </c>
      <c r="AH9" s="271">
        <v>603.61128991927217</v>
      </c>
      <c r="AI9" s="271">
        <v>579.40812703519373</v>
      </c>
      <c r="AJ9" s="271">
        <v>547.33530109862795</v>
      </c>
      <c r="AK9" s="271">
        <v>528.7034376854441</v>
      </c>
      <c r="AL9" s="271">
        <v>515.96235511326893</v>
      </c>
      <c r="AM9" s="271">
        <v>497.20754962819444</v>
      </c>
      <c r="AN9" s="271">
        <v>487.290574286999</v>
      </c>
      <c r="AO9" s="271">
        <v>479.78480126767977</v>
      </c>
      <c r="AP9" s="271">
        <v>453.11452732909993</v>
      </c>
      <c r="AQ9" s="271">
        <v>440.76791083855647</v>
      </c>
      <c r="AR9" s="271">
        <v>424.64488675221577</v>
      </c>
      <c r="AS9" s="271">
        <v>411.8809266888648</v>
      </c>
      <c r="AT9" s="271">
        <v>401.15027206579748</v>
      </c>
      <c r="AU9" s="271">
        <v>389.87181585359832</v>
      </c>
      <c r="AV9" s="271">
        <v>380.52674754530472</v>
      </c>
      <c r="AW9" s="271">
        <v>370.84248939269946</v>
      </c>
      <c r="AX9" s="271">
        <v>359.3027817052037</v>
      </c>
      <c r="AY9" s="271">
        <v>350.58940906119938</v>
      </c>
      <c r="AZ9" s="271">
        <v>341.70642934149407</v>
      </c>
      <c r="BA9" s="271">
        <v>333.28021174357667</v>
      </c>
      <c r="BB9" s="271">
        <v>319.71942108828551</v>
      </c>
      <c r="BC9" s="271">
        <v>309.23146190944584</v>
      </c>
      <c r="BD9" s="271">
        <v>299.24612337150126</v>
      </c>
      <c r="BE9" s="271">
        <v>283.97472330619274</v>
      </c>
      <c r="BF9" s="271">
        <v>270.94570243754021</v>
      </c>
      <c r="BG9" s="271">
        <v>258.12549254928797</v>
      </c>
      <c r="BH9" s="271">
        <v>243.57338714087604</v>
      </c>
    </row>
    <row r="10" spans="1:60" ht="15" customHeight="1" x14ac:dyDescent="0.2">
      <c r="N10" s="151" t="s">
        <v>71</v>
      </c>
      <c r="O10" s="271"/>
      <c r="P10" s="271"/>
      <c r="Q10" s="271"/>
      <c r="R10" s="271"/>
      <c r="S10" s="271"/>
      <c r="T10" s="271"/>
      <c r="U10" s="271"/>
      <c r="V10" s="271"/>
      <c r="W10" s="271"/>
      <c r="X10" s="271"/>
      <c r="Y10" s="271"/>
      <c r="Z10" s="271"/>
      <c r="AA10" s="271">
        <v>809.697491969</v>
      </c>
      <c r="AB10" s="271">
        <v>769.78068322542799</v>
      </c>
      <c r="AC10" s="271">
        <v>726.04731928942977</v>
      </c>
      <c r="AD10" s="271">
        <v>686.14970256066522</v>
      </c>
      <c r="AE10" s="271">
        <v>644.00769619228549</v>
      </c>
      <c r="AF10" s="271">
        <v>623.04220028759153</v>
      </c>
      <c r="AG10" s="271">
        <v>607.72864201628374</v>
      </c>
      <c r="AH10" s="271">
        <v>597.40283229761644</v>
      </c>
      <c r="AI10" s="271">
        <v>584.57945355100321</v>
      </c>
      <c r="AJ10" s="271">
        <v>556.78913880453138</v>
      </c>
      <c r="AK10" s="271">
        <v>547.14488821672853</v>
      </c>
      <c r="AL10" s="271">
        <v>515.94682061712513</v>
      </c>
      <c r="AM10" s="271">
        <v>503.75505568889764</v>
      </c>
      <c r="AN10" s="271">
        <v>505.57739041111722</v>
      </c>
      <c r="AO10" s="271">
        <v>504.68381675924871</v>
      </c>
      <c r="AP10" s="271">
        <v>505.36266872860858</v>
      </c>
      <c r="AQ10" s="271">
        <v>503.5509363780871</v>
      </c>
      <c r="AR10" s="271">
        <v>506.25259034102237</v>
      </c>
      <c r="AS10" s="271">
        <v>506.45238086548119</v>
      </c>
      <c r="AT10" s="271">
        <v>507.90873743046529</v>
      </c>
      <c r="AU10" s="271">
        <v>512.93452698386648</v>
      </c>
      <c r="AV10" s="271">
        <v>514.80509148766839</v>
      </c>
      <c r="AW10" s="271">
        <v>519.20304849808429</v>
      </c>
      <c r="AX10" s="271">
        <v>522.91656350320636</v>
      </c>
      <c r="AY10" s="271">
        <v>530.46824787624314</v>
      </c>
      <c r="AZ10" s="271">
        <v>538.19709143431385</v>
      </c>
      <c r="BA10" s="271">
        <v>550.26987641973687</v>
      </c>
      <c r="BB10" s="271">
        <v>557.52294037589945</v>
      </c>
      <c r="BC10" s="271">
        <v>565.19903003049092</v>
      </c>
      <c r="BD10" s="271">
        <v>569.47095136976293</v>
      </c>
      <c r="BE10" s="271">
        <v>568.44447814618479</v>
      </c>
      <c r="BF10" s="271">
        <v>571.01147377402174</v>
      </c>
      <c r="BG10" s="271">
        <v>568.89190773386304</v>
      </c>
      <c r="BH10" s="271">
        <v>565.49885756552339</v>
      </c>
    </row>
    <row r="11" spans="1:60" ht="15" customHeight="1" x14ac:dyDescent="0.2">
      <c r="N11" s="151" t="s">
        <v>215</v>
      </c>
      <c r="O11" s="271"/>
      <c r="P11" s="271"/>
      <c r="Q11" s="271"/>
      <c r="R11" s="271"/>
      <c r="S11" s="271"/>
      <c r="T11" s="271"/>
      <c r="U11" s="271"/>
      <c r="V11" s="271"/>
      <c r="W11" s="271"/>
      <c r="X11" s="271"/>
      <c r="Y11" s="271"/>
      <c r="Z11" s="271"/>
      <c r="AA11" s="271">
        <v>809.697491969</v>
      </c>
      <c r="AB11" s="271">
        <v>779.93559215337825</v>
      </c>
      <c r="AC11" s="271">
        <v>762.19646403259367</v>
      </c>
      <c r="AD11" s="271">
        <v>742.00089796913846</v>
      </c>
      <c r="AE11" s="271">
        <v>723.91701600472095</v>
      </c>
      <c r="AF11" s="271">
        <v>694.09118590836317</v>
      </c>
      <c r="AG11" s="271">
        <v>704.10338913354315</v>
      </c>
      <c r="AH11" s="271">
        <v>687.49179285749926</v>
      </c>
      <c r="AI11" s="271">
        <v>678.13205965526913</v>
      </c>
      <c r="AJ11" s="271">
        <v>665.09084738933302</v>
      </c>
      <c r="AK11" s="271">
        <v>660.60621174092057</v>
      </c>
      <c r="AL11" s="271">
        <v>662.68726070183902</v>
      </c>
      <c r="AM11" s="271">
        <v>658.63963384145052</v>
      </c>
      <c r="AN11" s="271">
        <v>671.23175948195967</v>
      </c>
      <c r="AO11" s="271">
        <v>655.01849217611891</v>
      </c>
      <c r="AP11" s="271">
        <v>631.45509772032517</v>
      </c>
      <c r="AQ11" s="271">
        <v>617.17185847502219</v>
      </c>
      <c r="AR11" s="271">
        <v>606.41294890726385</v>
      </c>
      <c r="AS11" s="271">
        <v>596.14735906170847</v>
      </c>
      <c r="AT11" s="271">
        <v>592.06136769990587</v>
      </c>
      <c r="AU11" s="271">
        <v>585.69448324509472</v>
      </c>
      <c r="AV11" s="271">
        <v>576.68918138804611</v>
      </c>
      <c r="AW11" s="271">
        <v>581.45197167865433</v>
      </c>
      <c r="AX11" s="271">
        <v>577.57862794812866</v>
      </c>
      <c r="AY11" s="271">
        <v>593.99913024969396</v>
      </c>
      <c r="AZ11" s="271">
        <v>590.93836553253584</v>
      </c>
      <c r="BA11" s="271">
        <v>602.65954402173679</v>
      </c>
      <c r="BB11" s="271">
        <v>600.54143942764142</v>
      </c>
      <c r="BC11" s="271">
        <v>613.89694612818266</v>
      </c>
      <c r="BD11" s="271">
        <v>616.35204032708509</v>
      </c>
      <c r="BE11" s="271">
        <v>625.10353730046097</v>
      </c>
      <c r="BF11" s="271">
        <v>632.63241323612669</v>
      </c>
      <c r="BG11" s="271">
        <v>633.15868317255422</v>
      </c>
      <c r="BH11" s="271">
        <v>638.20605669724796</v>
      </c>
    </row>
    <row r="12" spans="1:60" ht="15" customHeight="1" x14ac:dyDescent="0.2">
      <c r="N12" s="151" t="s">
        <v>216</v>
      </c>
      <c r="O12" s="271"/>
      <c r="P12" s="271"/>
      <c r="Q12" s="271"/>
      <c r="R12" s="271"/>
      <c r="S12" s="271"/>
      <c r="T12" s="271"/>
      <c r="U12" s="271"/>
      <c r="V12" s="271"/>
      <c r="W12" s="271"/>
      <c r="X12" s="271"/>
      <c r="Y12" s="271"/>
      <c r="Z12" s="271"/>
      <c r="AA12" s="271">
        <v>809.697491969</v>
      </c>
      <c r="AB12" s="271">
        <v>778.22936792013002</v>
      </c>
      <c r="AC12" s="271">
        <v>774.39158916211943</v>
      </c>
      <c r="AD12" s="271">
        <v>740.9297568627062</v>
      </c>
      <c r="AE12" s="271">
        <v>688.2926803631417</v>
      </c>
      <c r="AF12" s="271">
        <v>689.64225428359327</v>
      </c>
      <c r="AG12" s="271">
        <v>690.34024516935438</v>
      </c>
      <c r="AH12" s="271">
        <v>715.31102438629136</v>
      </c>
      <c r="AI12" s="271">
        <v>689.12623755228606</v>
      </c>
      <c r="AJ12" s="271">
        <v>678.14565348074075</v>
      </c>
      <c r="AK12" s="271">
        <v>679.3276304022537</v>
      </c>
      <c r="AL12" s="271">
        <v>678.2405464632119</v>
      </c>
      <c r="AM12" s="271">
        <v>664.17457131411561</v>
      </c>
      <c r="AN12" s="271">
        <v>699.50807265158971</v>
      </c>
      <c r="AO12" s="271">
        <v>697.47936878792757</v>
      </c>
      <c r="AP12" s="271">
        <v>680.54872984327585</v>
      </c>
      <c r="AQ12" s="271">
        <v>645.12487360979014</v>
      </c>
      <c r="AR12" s="271">
        <v>640.41684089239527</v>
      </c>
      <c r="AS12" s="271">
        <v>614.80811414709274</v>
      </c>
      <c r="AT12" s="271">
        <v>602.02122621965577</v>
      </c>
      <c r="AU12" s="271">
        <v>586.57899197717472</v>
      </c>
      <c r="AV12" s="271">
        <v>588.23506227098642</v>
      </c>
      <c r="AW12" s="271">
        <v>580.86608574955528</v>
      </c>
      <c r="AX12" s="271">
        <v>568.29036304262695</v>
      </c>
      <c r="AY12" s="271">
        <v>571.89914259072646</v>
      </c>
      <c r="AZ12" s="271">
        <v>568.91165312973794</v>
      </c>
      <c r="BA12" s="271">
        <v>571.11364212329704</v>
      </c>
      <c r="BB12" s="271">
        <v>564.58118025644603</v>
      </c>
      <c r="BC12" s="271">
        <v>563.33015180150085</v>
      </c>
      <c r="BD12" s="271">
        <v>561.60029313829534</v>
      </c>
      <c r="BE12" s="271">
        <v>554.66234057551253</v>
      </c>
      <c r="BF12" s="271">
        <v>553.52349707825692</v>
      </c>
      <c r="BG12" s="271">
        <v>549.66213075017959</v>
      </c>
      <c r="BH12" s="271">
        <v>547.68702692585782</v>
      </c>
    </row>
    <row r="13" spans="1:60" ht="15" customHeight="1" x14ac:dyDescent="0.2">
      <c r="N13" s="55" t="s">
        <v>571</v>
      </c>
    </row>
    <row r="16" spans="1:60" ht="15" customHeight="1" x14ac:dyDescent="0.2">
      <c r="N16" s="147" t="s">
        <v>638</v>
      </c>
    </row>
    <row r="17" spans="1:60" ht="15" customHeight="1" x14ac:dyDescent="0.2">
      <c r="N17" s="151" t="s">
        <v>34</v>
      </c>
      <c r="O17" s="270">
        <v>38353</v>
      </c>
      <c r="P17" s="270">
        <v>38718</v>
      </c>
      <c r="Q17" s="270">
        <v>39083</v>
      </c>
      <c r="R17" s="270">
        <v>39448</v>
      </c>
      <c r="S17" s="270">
        <v>39814</v>
      </c>
      <c r="T17" s="270">
        <v>40179</v>
      </c>
      <c r="U17" s="270">
        <v>40544</v>
      </c>
      <c r="V17" s="270">
        <v>40909</v>
      </c>
      <c r="W17" s="270">
        <v>41275</v>
      </c>
      <c r="X17" s="270">
        <v>41640</v>
      </c>
      <c r="Y17" s="270">
        <v>42005</v>
      </c>
      <c r="Z17" s="270">
        <v>42370</v>
      </c>
      <c r="AA17" s="270">
        <v>42736</v>
      </c>
      <c r="AB17" s="270">
        <v>43101</v>
      </c>
      <c r="AC17" s="270">
        <v>43466</v>
      </c>
      <c r="AD17" s="270">
        <v>43831</v>
      </c>
      <c r="AE17" s="270">
        <v>44197</v>
      </c>
      <c r="AF17" s="270">
        <v>44562</v>
      </c>
      <c r="AG17" s="270">
        <v>44927</v>
      </c>
      <c r="AH17" s="270">
        <v>45292</v>
      </c>
      <c r="AI17" s="270">
        <v>45658</v>
      </c>
      <c r="AJ17" s="270">
        <v>46023</v>
      </c>
      <c r="AK17" s="270">
        <v>46388</v>
      </c>
      <c r="AL17" s="270">
        <v>46753</v>
      </c>
      <c r="AM17" s="270">
        <v>47119</v>
      </c>
      <c r="AN17" s="270">
        <v>47484</v>
      </c>
      <c r="AO17" s="270">
        <v>47849</v>
      </c>
      <c r="AP17" s="270">
        <v>48214</v>
      </c>
      <c r="AQ17" s="270">
        <v>48580</v>
      </c>
      <c r="AR17" s="270">
        <v>48945</v>
      </c>
      <c r="AS17" s="270">
        <v>49310</v>
      </c>
      <c r="AT17" s="270">
        <v>49675</v>
      </c>
      <c r="AU17" s="270">
        <v>50041</v>
      </c>
      <c r="AV17" s="270">
        <v>50406</v>
      </c>
      <c r="AW17" s="270">
        <v>50771</v>
      </c>
      <c r="AX17" s="270">
        <v>51136</v>
      </c>
      <c r="AY17" s="270">
        <v>51502</v>
      </c>
      <c r="AZ17" s="270">
        <v>51867</v>
      </c>
      <c r="BA17" s="270">
        <v>52232</v>
      </c>
      <c r="BB17" s="270">
        <v>52597</v>
      </c>
      <c r="BC17" s="270">
        <v>52963</v>
      </c>
      <c r="BD17" s="270">
        <v>53328</v>
      </c>
      <c r="BE17" s="270">
        <v>53693</v>
      </c>
      <c r="BF17" s="270">
        <v>54058</v>
      </c>
      <c r="BG17" s="270">
        <v>54424</v>
      </c>
      <c r="BH17" s="270">
        <v>54789</v>
      </c>
    </row>
    <row r="18" spans="1:60" ht="15" customHeight="1" x14ac:dyDescent="0.2">
      <c r="N18" s="151" t="s">
        <v>33</v>
      </c>
      <c r="O18" s="271">
        <v>977.90458192200981</v>
      </c>
      <c r="P18" s="271">
        <v>923.29073676553674</v>
      </c>
      <c r="Q18" s="271">
        <v>954.90220786088946</v>
      </c>
      <c r="R18" s="271">
        <v>959.16199367966522</v>
      </c>
      <c r="S18" s="271">
        <v>911.52540944387829</v>
      </c>
      <c r="T18" s="271">
        <v>946.31512275475438</v>
      </c>
      <c r="U18" s="271">
        <v>854.81459249924922</v>
      </c>
      <c r="V18" s="271">
        <v>766.67706682093649</v>
      </c>
      <c r="W18" s="271">
        <v>749.32778169161622</v>
      </c>
      <c r="X18" s="271">
        <v>738.3939974114287</v>
      </c>
      <c r="Y18" s="271">
        <v>731.582222046168</v>
      </c>
      <c r="Z18" s="560">
        <v>823.15222440293951</v>
      </c>
      <c r="AA18" s="271">
        <v>815.7566554360094</v>
      </c>
      <c r="AB18" s="271"/>
      <c r="AC18" s="271"/>
      <c r="AD18" s="271"/>
      <c r="AE18" s="271"/>
      <c r="AF18" s="271"/>
      <c r="AG18" s="271"/>
      <c r="AH18" s="271"/>
      <c r="AI18" s="271"/>
      <c r="AJ18" s="271"/>
      <c r="AK18" s="271"/>
      <c r="AL18" s="271"/>
      <c r="AM18" s="271"/>
      <c r="AN18" s="271"/>
      <c r="AO18" s="271"/>
      <c r="AP18" s="271"/>
      <c r="AQ18" s="271"/>
      <c r="AR18" s="271"/>
      <c r="AS18" s="271"/>
      <c r="AT18" s="271"/>
      <c r="AU18" s="271"/>
      <c r="AV18" s="271"/>
      <c r="AW18" s="271"/>
      <c r="AX18" s="271"/>
      <c r="AY18" s="271"/>
      <c r="AZ18" s="271"/>
      <c r="BA18" s="271"/>
      <c r="BB18" s="271"/>
      <c r="BC18" s="271"/>
      <c r="BD18" s="271"/>
      <c r="BE18" s="271"/>
      <c r="BF18" s="271"/>
      <c r="BG18" s="271"/>
      <c r="BH18" s="271"/>
    </row>
    <row r="19" spans="1:60" ht="15" customHeight="1" x14ac:dyDescent="0.2">
      <c r="N19" s="151" t="s">
        <v>217</v>
      </c>
      <c r="O19" s="271"/>
      <c r="P19" s="271"/>
      <c r="Q19" s="271"/>
      <c r="R19" s="271"/>
      <c r="S19" s="271"/>
      <c r="T19" s="271"/>
      <c r="U19" s="271"/>
      <c r="V19" s="271"/>
      <c r="W19" s="271"/>
      <c r="X19" s="271"/>
      <c r="Y19" s="271"/>
      <c r="Z19" s="271"/>
      <c r="AA19" s="271">
        <v>815.7566554360094</v>
      </c>
      <c r="AB19" s="271">
        <v>773.84336368197273</v>
      </c>
      <c r="AC19" s="271">
        <v>733.75486607837024</v>
      </c>
      <c r="AD19" s="271">
        <v>690.99146710965965</v>
      </c>
      <c r="AE19" s="271">
        <v>665.32505674345634</v>
      </c>
      <c r="AF19" s="271">
        <v>639.37710478667293</v>
      </c>
      <c r="AG19" s="271">
        <v>627.67543397427585</v>
      </c>
      <c r="AH19" s="271">
        <v>608.89042383888864</v>
      </c>
      <c r="AI19" s="271">
        <v>584.57222102039805</v>
      </c>
      <c r="AJ19" s="271">
        <v>552.34148686573531</v>
      </c>
      <c r="AK19" s="271">
        <v>533.60277596056073</v>
      </c>
      <c r="AL19" s="271">
        <v>520.77432283048813</v>
      </c>
      <c r="AM19" s="271">
        <v>501.90865638043158</v>
      </c>
      <c r="AN19" s="271">
        <v>491.9092120484425</v>
      </c>
      <c r="AO19" s="271">
        <v>484.31478893256286</v>
      </c>
      <c r="AP19" s="271">
        <v>457.50575309591164</v>
      </c>
      <c r="AQ19" s="271">
        <v>445.06428289237124</v>
      </c>
      <c r="AR19" s="271">
        <v>428.83892221074615</v>
      </c>
      <c r="AS19" s="271">
        <v>415.98284933252688</v>
      </c>
      <c r="AT19" s="271">
        <v>405.16430848368708</v>
      </c>
      <c r="AU19" s="271">
        <v>393.7840023239761</v>
      </c>
      <c r="AV19" s="271">
        <v>384.35751617175407</v>
      </c>
      <c r="AW19" s="271">
        <v>374.5733622977445</v>
      </c>
      <c r="AX19" s="271">
        <v>362.94268468223731</v>
      </c>
      <c r="AY19" s="271">
        <v>354.14518213842297</v>
      </c>
      <c r="AZ19" s="271">
        <v>345.18267084766728</v>
      </c>
      <c r="BA19" s="271">
        <v>336.67544430229782</v>
      </c>
      <c r="BB19" s="271">
        <v>323.0152476815345</v>
      </c>
      <c r="BC19" s="271">
        <v>312.43766359875872</v>
      </c>
      <c r="BD19" s="271">
        <v>302.36506614583755</v>
      </c>
      <c r="BE19" s="271">
        <v>286.99749686425122</v>
      </c>
      <c r="BF19" s="271">
        <v>273.88032862404839</v>
      </c>
      <c r="BG19" s="271">
        <v>260.97265419066184</v>
      </c>
      <c r="BH19" s="271">
        <v>246.33332136240136</v>
      </c>
    </row>
    <row r="20" spans="1:60" ht="15" customHeight="1" x14ac:dyDescent="0.2">
      <c r="N20" s="151" t="s">
        <v>71</v>
      </c>
      <c r="O20" s="271"/>
      <c r="P20" s="271"/>
      <c r="Q20" s="271"/>
      <c r="R20" s="271"/>
      <c r="S20" s="271"/>
      <c r="T20" s="271"/>
      <c r="U20" s="271"/>
      <c r="V20" s="271"/>
      <c r="W20" s="271"/>
      <c r="X20" s="271"/>
      <c r="Y20" s="271"/>
      <c r="Z20" s="271"/>
      <c r="AA20" s="271">
        <v>815.7566554360094</v>
      </c>
      <c r="AB20" s="271">
        <v>775.92831184780368</v>
      </c>
      <c r="AC20" s="271">
        <v>731.90672530007134</v>
      </c>
      <c r="AD20" s="271">
        <v>691.8357164470309</v>
      </c>
      <c r="AE20" s="271">
        <v>649.55898540225758</v>
      </c>
      <c r="AF20" s="271">
        <v>628.4691265948104</v>
      </c>
      <c r="AG20" s="271">
        <v>613.08635559493405</v>
      </c>
      <c r="AH20" s="271">
        <v>602.71257513819728</v>
      </c>
      <c r="AI20" s="271">
        <v>589.79492568772116</v>
      </c>
      <c r="AJ20" s="271">
        <v>561.86219096416119</v>
      </c>
      <c r="AK20" s="271">
        <v>552.14395935849109</v>
      </c>
      <c r="AL20" s="271">
        <v>520.79166445595752</v>
      </c>
      <c r="AM20" s="271">
        <v>508.51066631078072</v>
      </c>
      <c r="AN20" s="271">
        <v>510.29618690970636</v>
      </c>
      <c r="AO20" s="271">
        <v>509.35507209007801</v>
      </c>
      <c r="AP20" s="271">
        <v>509.99385632848129</v>
      </c>
      <c r="AQ20" s="271">
        <v>508.13181997002914</v>
      </c>
      <c r="AR20" s="271">
        <v>510.79940352112834</v>
      </c>
      <c r="AS20" s="271">
        <v>510.95882500233381</v>
      </c>
      <c r="AT20" s="271">
        <v>512.37358278463</v>
      </c>
      <c r="AU20" s="271">
        <v>517.37416697572496</v>
      </c>
      <c r="AV20" s="271">
        <v>519.20479337312952</v>
      </c>
      <c r="AW20" s="271">
        <v>523.57062388558052</v>
      </c>
      <c r="AX20" s="271">
        <v>527.24967431300661</v>
      </c>
      <c r="AY20" s="271">
        <v>534.78128098944342</v>
      </c>
      <c r="AZ20" s="271">
        <v>542.4859799992737</v>
      </c>
      <c r="BA20" s="271">
        <v>554.55515572019863</v>
      </c>
      <c r="BB20" s="271">
        <v>561.78696644467061</v>
      </c>
      <c r="BC20" s="271">
        <v>569.44246499580879</v>
      </c>
      <c r="BD20" s="271">
        <v>573.68045176128521</v>
      </c>
      <c r="BE20" s="271">
        <v>572.61241053487583</v>
      </c>
      <c r="BF20" s="271">
        <v>575.15002331567246</v>
      </c>
      <c r="BG20" s="271">
        <v>572.98319985849253</v>
      </c>
      <c r="BH20" s="271">
        <v>569.54559580145758</v>
      </c>
    </row>
    <row r="21" spans="1:60" ht="15" customHeight="1" x14ac:dyDescent="0.2">
      <c r="N21" s="151" t="s">
        <v>215</v>
      </c>
      <c r="O21" s="271"/>
      <c r="P21" s="271"/>
      <c r="Q21" s="271"/>
      <c r="R21" s="271"/>
      <c r="S21" s="271"/>
      <c r="T21" s="271"/>
      <c r="U21" s="271"/>
      <c r="V21" s="271"/>
      <c r="W21" s="271"/>
      <c r="X21" s="271"/>
      <c r="Y21" s="271"/>
      <c r="Z21" s="271"/>
      <c r="AA21" s="271">
        <v>815.7566554360094</v>
      </c>
      <c r="AB21" s="271">
        <v>786.12966064455986</v>
      </c>
      <c r="AC21" s="271">
        <v>768.23148309942167</v>
      </c>
      <c r="AD21" s="271">
        <v>747.9218753039147</v>
      </c>
      <c r="AE21" s="271">
        <v>729.74981288378945</v>
      </c>
      <c r="AF21" s="271">
        <v>699.79305776498313</v>
      </c>
      <c r="AG21" s="271">
        <v>709.84695508059622</v>
      </c>
      <c r="AH21" s="271">
        <v>693.16041932631515</v>
      </c>
      <c r="AI21" s="271">
        <v>683.7639776424046</v>
      </c>
      <c r="AJ21" s="271">
        <v>670.6361471461596</v>
      </c>
      <c r="AK21" s="271">
        <v>666.10130427491163</v>
      </c>
      <c r="AL21" s="271">
        <v>668.15329574900727</v>
      </c>
      <c r="AM21" s="271">
        <v>664.05215948011028</v>
      </c>
      <c r="AN21" s="271">
        <v>676.64796514378031</v>
      </c>
      <c r="AO21" s="271">
        <v>660.30150543647073</v>
      </c>
      <c r="AP21" s="271">
        <v>636.59019826298527</v>
      </c>
      <c r="AQ21" s="271">
        <v>622.25040412476017</v>
      </c>
      <c r="AR21" s="271">
        <v>611.4099081019159</v>
      </c>
      <c r="AS21" s="271">
        <v>601.06488801983392</v>
      </c>
      <c r="AT21" s="271">
        <v>596.92396667820071</v>
      </c>
      <c r="AU21" s="271">
        <v>590.48959214856336</v>
      </c>
      <c r="AV21" s="271">
        <v>581.3903701587376</v>
      </c>
      <c r="AW21" s="271">
        <v>586.10340548041597</v>
      </c>
      <c r="AX21" s="271">
        <v>582.17252998088168</v>
      </c>
      <c r="AY21" s="271">
        <v>598.60770571630849</v>
      </c>
      <c r="AZ21" s="271">
        <v>595.46644618883738</v>
      </c>
      <c r="BA21" s="271">
        <v>607.18886542653775</v>
      </c>
      <c r="BB21" s="271">
        <v>605.0147442113356</v>
      </c>
      <c r="BC21" s="271">
        <v>618.3519269648466</v>
      </c>
      <c r="BD21" s="271">
        <v>620.76827872250988</v>
      </c>
      <c r="BE21" s="271">
        <v>629.49410634153946</v>
      </c>
      <c r="BF21" s="271">
        <v>637.01149525910057</v>
      </c>
      <c r="BG21" s="271">
        <v>637.46771553262306</v>
      </c>
      <c r="BH21" s="271">
        <v>642.50321774143197</v>
      </c>
    </row>
    <row r="22" spans="1:60" ht="15" customHeight="1" x14ac:dyDescent="0.2">
      <c r="N22" s="151" t="s">
        <v>216</v>
      </c>
      <c r="O22" s="271"/>
      <c r="P22" s="271"/>
      <c r="Q22" s="271"/>
      <c r="R22" s="271"/>
      <c r="S22" s="271"/>
      <c r="T22" s="271"/>
      <c r="U22" s="271"/>
      <c r="V22" s="271"/>
      <c r="W22" s="271"/>
      <c r="X22" s="271"/>
      <c r="Y22" s="271"/>
      <c r="Z22" s="271"/>
      <c r="AA22" s="271">
        <v>815.7566554360094</v>
      </c>
      <c r="AB22" s="271">
        <v>784.41667621417696</v>
      </c>
      <c r="AC22" s="271">
        <v>780.47347295285874</v>
      </c>
      <c r="AD22" s="271">
        <v>746.85984503176724</v>
      </c>
      <c r="AE22" s="271">
        <v>694.0057054811939</v>
      </c>
      <c r="AF22" s="271">
        <v>695.35102195359366</v>
      </c>
      <c r="AG22" s="271">
        <v>696.03200810714713</v>
      </c>
      <c r="AH22" s="271">
        <v>721.08841106554553</v>
      </c>
      <c r="AI22" s="271">
        <v>694.75214943549247</v>
      </c>
      <c r="AJ22" s="271">
        <v>683.69274510026514</v>
      </c>
      <c r="AK22" s="271">
        <v>684.84595877211018</v>
      </c>
      <c r="AL22" s="271">
        <v>683.72057291746921</v>
      </c>
      <c r="AM22" s="271">
        <v>669.57793349301699</v>
      </c>
      <c r="AN22" s="271">
        <v>705.01868691216293</v>
      </c>
      <c r="AO22" s="271">
        <v>702.94356389299367</v>
      </c>
      <c r="AP22" s="271">
        <v>685.92623615487219</v>
      </c>
      <c r="AQ22" s="271">
        <v>650.35747756875514</v>
      </c>
      <c r="AR22" s="271">
        <v>645.61641952351761</v>
      </c>
      <c r="AS22" s="271">
        <v>619.89725973693123</v>
      </c>
      <c r="AT22" s="271">
        <v>607.07141078637119</v>
      </c>
      <c r="AU22" s="271">
        <v>591.52965283598621</v>
      </c>
      <c r="AV22" s="271">
        <v>593.15005015772579</v>
      </c>
      <c r="AW22" s="271">
        <v>585.71077872257263</v>
      </c>
      <c r="AX22" s="271">
        <v>573.02451781760033</v>
      </c>
      <c r="AY22" s="271">
        <v>576.57849018268814</v>
      </c>
      <c r="AZ22" s="271">
        <v>573.5366600148277</v>
      </c>
      <c r="BA22" s="271">
        <v>575.69968572188156</v>
      </c>
      <c r="BB22" s="271">
        <v>569.08828948860867</v>
      </c>
      <c r="BC22" s="271">
        <v>567.78644093228888</v>
      </c>
      <c r="BD22" s="271">
        <v>565.9942958664127</v>
      </c>
      <c r="BE22" s="271">
        <v>558.99702546007882</v>
      </c>
      <c r="BF22" s="271">
        <v>557.82070813595067</v>
      </c>
      <c r="BG22" s="271">
        <v>553.91145549833027</v>
      </c>
      <c r="BH22" s="271">
        <v>551.90230778781074</v>
      </c>
    </row>
    <row r="23" spans="1:60" ht="15" customHeight="1" x14ac:dyDescent="0.2">
      <c r="N23" s="55" t="s">
        <v>571</v>
      </c>
    </row>
    <row r="32" spans="1:60" ht="15" customHeight="1" x14ac:dyDescent="0.25">
      <c r="A32" s="261" t="str">
        <f>N16</f>
        <v>Annual gas demand excl interconnector exports, incl shrinkage), TWh/year</v>
      </c>
    </row>
  </sheetData>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J60"/>
  <sheetViews>
    <sheetView showGridLines="0" zoomScale="85" zoomScaleNormal="85" workbookViewId="0"/>
  </sheetViews>
  <sheetFormatPr defaultColWidth="9" defaultRowHeight="15" customHeight="1" x14ac:dyDescent="0.2"/>
  <cols>
    <col min="1" max="1" width="3.625" style="129" customWidth="1"/>
    <col min="2" max="24" width="9" style="129"/>
    <col min="25" max="25" width="22.125" style="501" customWidth="1"/>
    <col min="26" max="26" width="13.5" style="501" bestFit="1" customWidth="1"/>
    <col min="27" max="16384" width="9" style="501"/>
  </cols>
  <sheetData>
    <row r="1" spans="1:62" s="368" customFormat="1" ht="25.5" customHeight="1" x14ac:dyDescent="0.25">
      <c r="A1" s="185" t="s">
        <v>591</v>
      </c>
      <c r="C1" s="369"/>
      <c r="D1" s="369"/>
      <c r="E1" s="369"/>
      <c r="F1" s="369"/>
      <c r="G1" s="369"/>
      <c r="H1" s="369"/>
      <c r="I1" s="369"/>
    </row>
    <row r="2" spans="1:62" s="129" customFormat="1" ht="15" customHeight="1" x14ac:dyDescent="0.2">
      <c r="T2" s="489"/>
      <c r="U2" s="489"/>
      <c r="V2" s="489"/>
      <c r="W2" s="489"/>
      <c r="X2" s="489"/>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row>
    <row r="3" spans="1:62" s="129" customFormat="1" ht="15" customHeight="1" x14ac:dyDescent="0.2">
      <c r="T3" s="489"/>
      <c r="U3" s="489"/>
      <c r="V3" s="489"/>
      <c r="W3" s="489"/>
      <c r="X3" s="489"/>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row>
    <row r="4" spans="1:62" s="129" customFormat="1" ht="15" customHeight="1" x14ac:dyDescent="0.2">
      <c r="T4" s="489"/>
      <c r="U4" s="489"/>
      <c r="V4" s="489"/>
      <c r="W4" s="489"/>
      <c r="X4" s="489"/>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row>
    <row r="5" spans="1:62" s="129" customFormat="1" ht="15" customHeight="1" x14ac:dyDescent="0.2">
      <c r="T5" s="489"/>
      <c r="U5" s="489"/>
      <c r="V5" s="489"/>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row>
    <row r="6" spans="1:62" s="129" customFormat="1" ht="15" customHeight="1" x14ac:dyDescent="0.25">
      <c r="A6" s="128" t="s">
        <v>216</v>
      </c>
      <c r="M6" s="128" t="s">
        <v>217</v>
      </c>
      <c r="T6" s="489"/>
      <c r="U6" s="489"/>
      <c r="V6" s="489"/>
      <c r="W6" s="128"/>
      <c r="X6" s="128"/>
      <c r="Y6" s="490" t="s">
        <v>587</v>
      </c>
    </row>
    <row r="7" spans="1:62" s="129" customFormat="1" ht="15" customHeight="1" x14ac:dyDescent="0.2">
      <c r="Y7" s="130"/>
      <c r="Z7" s="130"/>
      <c r="AA7" s="130"/>
      <c r="AB7" s="130"/>
      <c r="AC7" s="130"/>
      <c r="AD7" s="130"/>
      <c r="AE7" s="491"/>
      <c r="AF7" s="491"/>
      <c r="AG7" s="491"/>
      <c r="AH7" s="491"/>
      <c r="AI7" s="491"/>
      <c r="AJ7" s="491"/>
      <c r="AK7" s="491"/>
      <c r="AL7" s="491"/>
      <c r="AM7" s="491"/>
      <c r="AN7" s="491"/>
      <c r="AO7" s="491"/>
      <c r="AP7" s="491"/>
      <c r="AQ7" s="491"/>
      <c r="AR7" s="491"/>
      <c r="AS7" s="491"/>
      <c r="AT7" s="491"/>
      <c r="AU7" s="491"/>
      <c r="AV7" s="491"/>
      <c r="AW7" s="130"/>
    </row>
    <row r="8" spans="1:62" s="129" customFormat="1" ht="15" customHeight="1" x14ac:dyDescent="0.25">
      <c r="T8" s="128"/>
      <c r="U8" s="128"/>
      <c r="V8" s="128"/>
      <c r="Y8" s="492" t="s">
        <v>34</v>
      </c>
      <c r="Z8" s="493" t="s">
        <v>218</v>
      </c>
      <c r="AA8" s="494">
        <v>2015</v>
      </c>
      <c r="AB8" s="494">
        <v>2016</v>
      </c>
      <c r="AC8" s="494">
        <v>2017</v>
      </c>
      <c r="AD8" s="494">
        <v>2018</v>
      </c>
      <c r="AE8" s="494">
        <v>2019</v>
      </c>
      <c r="AF8" s="494">
        <v>2020</v>
      </c>
      <c r="AG8" s="494">
        <v>2021</v>
      </c>
      <c r="AH8" s="494">
        <v>2022</v>
      </c>
      <c r="AI8" s="494">
        <v>2023</v>
      </c>
      <c r="AJ8" s="494">
        <v>2024</v>
      </c>
      <c r="AK8" s="494">
        <v>2025</v>
      </c>
      <c r="AL8" s="494">
        <v>2026</v>
      </c>
      <c r="AM8" s="494">
        <v>2027</v>
      </c>
      <c r="AN8" s="494">
        <v>2028</v>
      </c>
      <c r="AO8" s="494">
        <v>2029</v>
      </c>
      <c r="AP8" s="494">
        <v>2030</v>
      </c>
      <c r="AQ8" s="494">
        <v>2031</v>
      </c>
      <c r="AR8" s="494">
        <v>2032</v>
      </c>
      <c r="AS8" s="494">
        <v>2033</v>
      </c>
      <c r="AT8" s="495">
        <v>2034</v>
      </c>
      <c r="AU8" s="495">
        <v>2035</v>
      </c>
      <c r="AV8" s="495">
        <v>2036</v>
      </c>
      <c r="AW8" s="495">
        <v>2037</v>
      </c>
      <c r="AX8" s="495">
        <v>2038</v>
      </c>
      <c r="AY8" s="495">
        <v>2039</v>
      </c>
      <c r="AZ8" s="495">
        <v>2040</v>
      </c>
      <c r="BA8" s="495">
        <v>2041</v>
      </c>
      <c r="BB8" s="495">
        <v>2042</v>
      </c>
      <c r="BC8" s="495">
        <v>2043</v>
      </c>
      <c r="BD8" s="495">
        <v>2044</v>
      </c>
      <c r="BE8" s="495">
        <v>2045</v>
      </c>
      <c r="BF8" s="495">
        <v>2046</v>
      </c>
      <c r="BG8" s="495">
        <v>2047</v>
      </c>
      <c r="BH8" s="495">
        <v>2048</v>
      </c>
      <c r="BI8" s="495">
        <v>2049</v>
      </c>
      <c r="BJ8" s="495">
        <v>2050</v>
      </c>
    </row>
    <row r="9" spans="1:62" s="129" customFormat="1" ht="15" customHeight="1" x14ac:dyDescent="0.2">
      <c r="Y9" s="492" t="s">
        <v>108</v>
      </c>
      <c r="Z9" s="496">
        <v>331.91399999999999</v>
      </c>
      <c r="AA9" s="497">
        <v>0</v>
      </c>
      <c r="AB9" s="497">
        <v>0</v>
      </c>
      <c r="AC9" s="497">
        <v>0</v>
      </c>
      <c r="AD9" s="496">
        <v>-5.59699999999998</v>
      </c>
      <c r="AE9" s="496">
        <v>-11.622000000000014</v>
      </c>
      <c r="AF9" s="496">
        <v>-17.386000000000024</v>
      </c>
      <c r="AG9" s="496">
        <v>-24.774999999999977</v>
      </c>
      <c r="AH9" s="496">
        <v>-32.07200000000006</v>
      </c>
      <c r="AI9" s="496">
        <v>-38.697000000000003</v>
      </c>
      <c r="AJ9" s="496">
        <v>-46.307999999999993</v>
      </c>
      <c r="AK9" s="496">
        <v>-53.772999999999968</v>
      </c>
      <c r="AL9" s="496">
        <v>-61.34899999999999</v>
      </c>
      <c r="AM9" s="496">
        <v>-68.32000000000005</v>
      </c>
      <c r="AN9" s="496">
        <v>-74.778999999999996</v>
      </c>
      <c r="AO9" s="496">
        <v>-84.376000000000033</v>
      </c>
      <c r="AP9" s="496">
        <v>-92.681000000000012</v>
      </c>
      <c r="AQ9" s="496">
        <v>-101.27899999999997</v>
      </c>
      <c r="AR9" s="496">
        <v>-109.619</v>
      </c>
      <c r="AS9" s="496">
        <v>-118.44599999999997</v>
      </c>
      <c r="AT9" s="496">
        <v>-126.64499999999998</v>
      </c>
      <c r="AU9" s="496">
        <v>-133.90099999999998</v>
      </c>
      <c r="AV9" s="496">
        <v>-141.40599999999995</v>
      </c>
      <c r="AW9" s="496">
        <v>-149.24600000000001</v>
      </c>
      <c r="AX9" s="496">
        <v>-155.95299999999997</v>
      </c>
      <c r="AY9" s="496">
        <v>-163.91299999999998</v>
      </c>
      <c r="AZ9" s="496">
        <v>-173.18599999999995</v>
      </c>
      <c r="BA9" s="496">
        <v>-181.34099999999998</v>
      </c>
      <c r="BB9" s="496">
        <v>-188.98399999999998</v>
      </c>
      <c r="BC9" s="496">
        <v>-195.73399999999998</v>
      </c>
      <c r="BD9" s="496">
        <v>-205.95699999999999</v>
      </c>
      <c r="BE9" s="496">
        <v>-214.12699999999995</v>
      </c>
      <c r="BF9" s="496">
        <v>-221.62699999999998</v>
      </c>
      <c r="BG9" s="496">
        <v>-231.279</v>
      </c>
      <c r="BH9" s="496">
        <v>-239.36399999999998</v>
      </c>
      <c r="BI9" s="496">
        <v>-246.75199999999998</v>
      </c>
      <c r="BJ9" s="496">
        <v>-254.90199999999999</v>
      </c>
    </row>
    <row r="10" spans="1:62" s="129" customFormat="1" ht="15" customHeight="1" x14ac:dyDescent="0.2">
      <c r="Y10" s="492" t="s">
        <v>107</v>
      </c>
      <c r="Z10" s="496">
        <v>49.933</v>
      </c>
      <c r="AA10" s="497">
        <v>0</v>
      </c>
      <c r="AB10" s="497">
        <v>0</v>
      </c>
      <c r="AC10" s="497">
        <v>0</v>
      </c>
      <c r="AD10" s="496">
        <v>0.28157445487554611</v>
      </c>
      <c r="AE10" s="496">
        <v>6.5804182093835095E-2</v>
      </c>
      <c r="AF10" s="496">
        <v>-0.29364469482769806</v>
      </c>
      <c r="AG10" s="496">
        <v>-2.2277208375045561</v>
      </c>
      <c r="AH10" s="496">
        <v>-4.2215976186372828</v>
      </c>
      <c r="AI10" s="496">
        <v>-6.1242141757585316</v>
      </c>
      <c r="AJ10" s="496">
        <v>-8.1333323352147389</v>
      </c>
      <c r="AK10" s="496">
        <v>-9.3740875081611748</v>
      </c>
      <c r="AL10" s="496">
        <v>-10.679086877443972</v>
      </c>
      <c r="AM10" s="496">
        <v>-12.056939158080546</v>
      </c>
      <c r="AN10" s="496">
        <v>-13.340143808817153</v>
      </c>
      <c r="AO10" s="496">
        <v>-14.397925247949928</v>
      </c>
      <c r="AP10" s="496">
        <v>-15.214494745927723</v>
      </c>
      <c r="AQ10" s="496">
        <v>-15.809641011344233</v>
      </c>
      <c r="AR10" s="496">
        <v>-16.60177489838977</v>
      </c>
      <c r="AS10" s="496">
        <v>-17.666031872955905</v>
      </c>
      <c r="AT10" s="496">
        <v>-18.462560171022822</v>
      </c>
      <c r="AU10" s="496">
        <v>-19.204659391920888</v>
      </c>
      <c r="AV10" s="496">
        <v>-20.005625353487279</v>
      </c>
      <c r="AW10" s="496">
        <v>-20.813948219173394</v>
      </c>
      <c r="AX10" s="496">
        <v>-21.629330251652629</v>
      </c>
      <c r="AY10" s="496">
        <v>-22.507447740768605</v>
      </c>
      <c r="AZ10" s="496">
        <v>-23.408351693226653</v>
      </c>
      <c r="BA10" s="496">
        <v>-24.162132061821296</v>
      </c>
      <c r="BB10" s="496">
        <v>-24.881712947927131</v>
      </c>
      <c r="BC10" s="496">
        <v>-25.654205953415239</v>
      </c>
      <c r="BD10" s="496">
        <v>-26.475941467809697</v>
      </c>
      <c r="BE10" s="496">
        <v>-27.31039902440056</v>
      </c>
      <c r="BF10" s="496">
        <v>-28.174957253250721</v>
      </c>
      <c r="BG10" s="496">
        <v>-29.177983337026085</v>
      </c>
      <c r="BH10" s="496">
        <v>-30.144531618218977</v>
      </c>
      <c r="BI10" s="496">
        <v>-31.201573467889464</v>
      </c>
      <c r="BJ10" s="496">
        <v>-32.287914201555253</v>
      </c>
    </row>
    <row r="11" spans="1:62" s="129" customFormat="1" ht="15" customHeight="1" x14ac:dyDescent="0.2">
      <c r="Y11" s="492" t="s">
        <v>106</v>
      </c>
      <c r="Z11" s="496">
        <v>194.60691307779797</v>
      </c>
      <c r="AA11" s="497">
        <v>0</v>
      </c>
      <c r="AB11" s="497">
        <v>0</v>
      </c>
      <c r="AC11" s="497">
        <v>0</v>
      </c>
      <c r="AD11" s="496">
        <v>-5.7814819019674246</v>
      </c>
      <c r="AE11" s="496">
        <v>-8.2141198483320466</v>
      </c>
      <c r="AF11" s="496">
        <v>-9.7647833400014292</v>
      </c>
      <c r="AG11" s="496">
        <v>-12.198681796520503</v>
      </c>
      <c r="AH11" s="496">
        <v>-14.572629636968571</v>
      </c>
      <c r="AI11" s="496">
        <v>-17.321684991908029</v>
      </c>
      <c r="AJ11" s="496">
        <v>-20.990826756279631</v>
      </c>
      <c r="AK11" s="496">
        <v>-22.861427246620707</v>
      </c>
      <c r="AL11" s="496">
        <v>-24.707014385039315</v>
      </c>
      <c r="AM11" s="496">
        <v>-26.708207356848106</v>
      </c>
      <c r="AN11" s="496">
        <v>-28.369178685416813</v>
      </c>
      <c r="AO11" s="496">
        <v>-29.498172267984728</v>
      </c>
      <c r="AP11" s="496">
        <v>-29.558533637040938</v>
      </c>
      <c r="AQ11" s="496">
        <v>-29.830540635390747</v>
      </c>
      <c r="AR11" s="496">
        <v>-30.437681301299733</v>
      </c>
      <c r="AS11" s="496">
        <v>-31.875053280271942</v>
      </c>
      <c r="AT11" s="496">
        <v>-32.758591193385399</v>
      </c>
      <c r="AU11" s="496">
        <v>-33.396646311372564</v>
      </c>
      <c r="AV11" s="496">
        <v>-34.302902927900192</v>
      </c>
      <c r="AW11" s="496">
        <v>-35.397693112645698</v>
      </c>
      <c r="AX11" s="496">
        <v>-36.709859372814009</v>
      </c>
      <c r="AY11" s="496">
        <v>-38.269903896738612</v>
      </c>
      <c r="AZ11" s="496">
        <v>-40.440752732836245</v>
      </c>
      <c r="BA11" s="496">
        <v>-42.169505486048706</v>
      </c>
      <c r="BB11" s="496">
        <v>-44.116696362067785</v>
      </c>
      <c r="BC11" s="496">
        <v>-46.004405370948405</v>
      </c>
      <c r="BD11" s="496">
        <v>-48.300422222966887</v>
      </c>
      <c r="BE11" s="496">
        <v>-50.824054487475451</v>
      </c>
      <c r="BF11" s="496">
        <v>-53.607095192755366</v>
      </c>
      <c r="BG11" s="496">
        <v>-57.225576855958423</v>
      </c>
      <c r="BH11" s="496">
        <v>-60.722859384469331</v>
      </c>
      <c r="BI11" s="496">
        <v>-64.836140275046432</v>
      </c>
      <c r="BJ11" s="496">
        <v>-69.261901594524716</v>
      </c>
    </row>
    <row r="12" spans="1:62" s="129" customFormat="1" ht="15" customHeight="1" x14ac:dyDescent="0.2">
      <c r="Y12" s="492" t="s">
        <v>110</v>
      </c>
      <c r="Z12" s="496">
        <v>123.767825876</v>
      </c>
      <c r="AA12" s="497">
        <v>0</v>
      </c>
      <c r="AB12" s="497">
        <v>0</v>
      </c>
      <c r="AC12" s="497">
        <v>0</v>
      </c>
      <c r="AD12" s="496">
        <v>-1.4474193048585988</v>
      </c>
      <c r="AE12" s="496">
        <v>-12.980196112769207</v>
      </c>
      <c r="AF12" s="496">
        <v>-10.015961239007979</v>
      </c>
      <c r="AG12" s="496">
        <v>-8.4492941639803121</v>
      </c>
      <c r="AH12" s="496">
        <v>-5.0754089984282444</v>
      </c>
      <c r="AI12" s="496">
        <v>-2.6015772579526981</v>
      </c>
      <c r="AJ12" s="496">
        <v>-0.44127236148339932</v>
      </c>
      <c r="AK12" s="496">
        <v>1.9059782069951297</v>
      </c>
      <c r="AL12" s="496">
        <v>3.5302282774554214</v>
      </c>
      <c r="AM12" s="496">
        <v>4.9411622884689308</v>
      </c>
      <c r="AN12" s="496">
        <v>5.6081340397920343</v>
      </c>
      <c r="AO12" s="496">
        <v>6.0814419003367419</v>
      </c>
      <c r="AP12" s="496">
        <v>5.2195552790164044</v>
      </c>
      <c r="AQ12" s="496">
        <v>0.31309684030385654</v>
      </c>
      <c r="AR12" s="496">
        <v>1.3289960796678315</v>
      </c>
      <c r="AS12" s="496">
        <v>-0.37593687258055297</v>
      </c>
      <c r="AT12" s="496">
        <v>-0.28182875986932743</v>
      </c>
      <c r="AU12" s="496">
        <v>-0.84513035609700182</v>
      </c>
      <c r="AV12" s="496">
        <v>-2.3248528157230339</v>
      </c>
      <c r="AW12" s="496">
        <v>-6.9467149350980577</v>
      </c>
      <c r="AX12" s="496">
        <v>-8.1027409390721488</v>
      </c>
      <c r="AY12" s="496">
        <v>-13.802392981418222</v>
      </c>
      <c r="AZ12" s="496">
        <v>-15.287936827938623</v>
      </c>
      <c r="BA12" s="496">
        <v>-17.792324658242535</v>
      </c>
      <c r="BB12" s="496">
        <v>-18.911987890233362</v>
      </c>
      <c r="BC12" s="496">
        <v>-20.878812897243023</v>
      </c>
      <c r="BD12" s="496">
        <v>-22.572513457521708</v>
      </c>
      <c r="BE12" s="496">
        <v>-24.754380525007477</v>
      </c>
      <c r="BF12" s="496">
        <v>-26.813650943981017</v>
      </c>
      <c r="BG12" s="496">
        <v>-28.690086103884639</v>
      </c>
      <c r="BH12" s="496">
        <v>-30.689112032645824</v>
      </c>
      <c r="BI12" s="496">
        <v>-32.716510702947147</v>
      </c>
      <c r="BJ12" s="496">
        <v>-34.752560694208029</v>
      </c>
    </row>
    <row r="13" spans="1:62" s="129" customFormat="1" ht="15" customHeight="1" x14ac:dyDescent="0.2">
      <c r="Y13" s="492" t="s">
        <v>126</v>
      </c>
      <c r="Z13" s="496">
        <v>233.16924996899996</v>
      </c>
      <c r="AA13" s="497">
        <v>0</v>
      </c>
      <c r="AB13" s="497">
        <v>0</v>
      </c>
      <c r="AC13" s="497">
        <v>0</v>
      </c>
      <c r="AD13" s="496">
        <v>-30.957344258141518</v>
      </c>
      <c r="AE13" s="496">
        <v>-62.237478590470374</v>
      </c>
      <c r="AF13" s="496">
        <v>-97.256605714556088</v>
      </c>
      <c r="AG13" s="496">
        <v>-111.18177456375619</v>
      </c>
      <c r="AH13" s="496">
        <v>-125.49010220031504</v>
      </c>
      <c r="AI13" s="496">
        <v>-126.03054795431997</v>
      </c>
      <c r="AJ13" s="496">
        <v>-131.63379043249196</v>
      </c>
      <c r="AK13" s="496">
        <v>-145.45808039071852</v>
      </c>
      <c r="AL13" s="496">
        <v>-167.01893641729498</v>
      </c>
      <c r="AM13" s="496">
        <v>-175.53342875541898</v>
      </c>
      <c r="AN13" s="496">
        <v>-179.12473216774498</v>
      </c>
      <c r="AO13" s="496">
        <v>-186.37424211638896</v>
      </c>
      <c r="AP13" s="496">
        <v>-187.41589284783495</v>
      </c>
      <c r="AQ13" s="496">
        <v>-185.79547713589997</v>
      </c>
      <c r="AR13" s="496">
        <v>-203.10334149719196</v>
      </c>
      <c r="AS13" s="496">
        <v>-204.54086930748394</v>
      </c>
      <c r="AT13" s="496">
        <v>-211.25310836306795</v>
      </c>
      <c r="AU13" s="496">
        <v>-215.89940988229796</v>
      </c>
      <c r="AV13" s="496">
        <v>-217.99261400255895</v>
      </c>
      <c r="AW13" s="496">
        <v>-220.15139864714297</v>
      </c>
      <c r="AX13" s="496">
        <v>-221.32607149204998</v>
      </c>
      <c r="AY13" s="496">
        <v>-221.29693586095698</v>
      </c>
      <c r="AZ13" s="496">
        <v>-221.20284837114096</v>
      </c>
      <c r="BA13" s="496">
        <v>-219.96698252680196</v>
      </c>
      <c r="BB13" s="496">
        <v>-219.18797380638597</v>
      </c>
      <c r="BC13" s="496">
        <v>-218.49466918693895</v>
      </c>
      <c r="BD13" s="496">
        <v>-218.81950514152297</v>
      </c>
      <c r="BE13" s="496">
        <v>-217.26996840342997</v>
      </c>
      <c r="BF13" s="496">
        <v>-215.58419237169096</v>
      </c>
      <c r="BG13" s="496">
        <v>-216.06190720727497</v>
      </c>
      <c r="BH13" s="496">
        <v>-216.05176152153595</v>
      </c>
      <c r="BI13" s="496">
        <v>-215.86276428589696</v>
      </c>
      <c r="BJ13" s="496">
        <v>-216.35308096121196</v>
      </c>
    </row>
    <row r="14" spans="1:62" s="128" customFormat="1" ht="15" customHeight="1" x14ac:dyDescent="0.25">
      <c r="A14" s="129"/>
      <c r="B14" s="129"/>
      <c r="C14" s="129"/>
      <c r="D14" s="129"/>
      <c r="E14" s="129"/>
      <c r="F14" s="129"/>
      <c r="G14" s="129"/>
      <c r="H14" s="129"/>
      <c r="I14" s="129"/>
      <c r="J14" s="129"/>
      <c r="K14" s="129"/>
      <c r="L14" s="129"/>
      <c r="M14" s="129"/>
      <c r="N14" s="129"/>
      <c r="O14" s="129"/>
      <c r="P14" s="129"/>
      <c r="Q14" s="129"/>
      <c r="R14" s="129"/>
      <c r="S14" s="129"/>
      <c r="T14" s="129"/>
      <c r="U14" s="129"/>
      <c r="V14" s="129"/>
      <c r="W14" s="498"/>
      <c r="X14" s="498"/>
      <c r="Y14" s="492" t="s">
        <v>105</v>
      </c>
      <c r="Z14" s="496">
        <v>7.4328922202010414E-2</v>
      </c>
      <c r="AA14" s="499">
        <v>0</v>
      </c>
      <c r="AB14" s="499">
        <v>0</v>
      </c>
      <c r="AC14" s="499">
        <v>0</v>
      </c>
      <c r="AD14" s="496">
        <v>6.1940617570508269E-2</v>
      </c>
      <c r="AE14" s="496">
        <v>0.18597952360605147</v>
      </c>
      <c r="AF14" s="496">
        <v>0.32217996007749972</v>
      </c>
      <c r="AG14" s="496">
        <v>0.4685209845775799</v>
      </c>
      <c r="AH14" s="496">
        <v>0.62575003059643686</v>
      </c>
      <c r="AI14" s="496">
        <v>0.79636514501562761</v>
      </c>
      <c r="AJ14" s="496">
        <v>0.97974747425850006</v>
      </c>
      <c r="AK14" s="496">
        <v>1.1772302116942448</v>
      </c>
      <c r="AL14" s="496">
        <v>1.391846809406279</v>
      </c>
      <c r="AM14" s="496">
        <v>1.6245209867919619</v>
      </c>
      <c r="AN14" s="496">
        <v>1.8779178062479427</v>
      </c>
      <c r="AO14" s="496">
        <v>2.1563972915181706</v>
      </c>
      <c r="AP14" s="496">
        <v>2.46300354880267</v>
      </c>
      <c r="AQ14" s="496">
        <v>2.8019680813146519</v>
      </c>
      <c r="AR14" s="496">
        <v>3.1788330569813876</v>
      </c>
      <c r="AS14" s="496">
        <v>3.5983733302683381</v>
      </c>
      <c r="AT14" s="496">
        <v>4.0666545106919827</v>
      </c>
      <c r="AU14" s="496">
        <v>4.5851503054562794</v>
      </c>
      <c r="AV14" s="496">
        <v>5.1599223807438905</v>
      </c>
      <c r="AW14" s="496">
        <v>5.783363863560365</v>
      </c>
      <c r="AX14" s="496">
        <v>6.447516692821317</v>
      </c>
      <c r="AY14" s="496">
        <v>7.1322849221636657</v>
      </c>
      <c r="AZ14" s="496">
        <v>7.8432425334076292</v>
      </c>
      <c r="BA14" s="496">
        <v>8.5315371668713951</v>
      </c>
      <c r="BB14" s="496">
        <v>9.1793204888749447</v>
      </c>
      <c r="BC14" s="496">
        <v>9.4700002858793173</v>
      </c>
      <c r="BD14" s="496">
        <v>9.5747979515851487</v>
      </c>
      <c r="BE14" s="496">
        <v>9.0653918557518196</v>
      </c>
      <c r="BF14" s="496">
        <v>8.5418762201984126</v>
      </c>
      <c r="BG14" s="496">
        <v>8.021698737452283</v>
      </c>
      <c r="BH14" s="496">
        <v>7.5313629927645582</v>
      </c>
      <c r="BI14" s="496">
        <v>7.08047860912089</v>
      </c>
      <c r="BJ14" s="496">
        <v>6.6807919291680493</v>
      </c>
    </row>
    <row r="15" spans="1:62" ht="15" customHeight="1" x14ac:dyDescent="0.2">
      <c r="Y15" s="492" t="s">
        <v>109</v>
      </c>
      <c r="Z15" s="500">
        <v>0</v>
      </c>
      <c r="AA15" s="500">
        <v>0</v>
      </c>
      <c r="AB15" s="500">
        <v>0</v>
      </c>
      <c r="AC15" s="500">
        <v>0</v>
      </c>
      <c r="AD15" s="500">
        <v>0</v>
      </c>
      <c r="AE15" s="500">
        <v>0</v>
      </c>
      <c r="AF15" s="500">
        <v>0</v>
      </c>
      <c r="AG15" s="500">
        <v>0</v>
      </c>
      <c r="AH15" s="500">
        <v>0</v>
      </c>
      <c r="AI15" s="500">
        <v>0</v>
      </c>
      <c r="AJ15" s="500">
        <v>0</v>
      </c>
      <c r="AK15" s="500">
        <v>0</v>
      </c>
      <c r="AL15" s="500">
        <v>0</v>
      </c>
      <c r="AM15" s="500">
        <v>0</v>
      </c>
      <c r="AN15" s="500">
        <v>0</v>
      </c>
      <c r="AO15" s="500">
        <v>0</v>
      </c>
      <c r="AP15" s="500">
        <v>0</v>
      </c>
      <c r="AQ15" s="500">
        <v>0</v>
      </c>
      <c r="AR15" s="500">
        <v>0</v>
      </c>
      <c r="AS15" s="500">
        <v>0</v>
      </c>
      <c r="AT15" s="500">
        <v>0</v>
      </c>
      <c r="AU15" s="500">
        <v>0</v>
      </c>
      <c r="AV15" s="500">
        <v>0</v>
      </c>
      <c r="AW15" s="500">
        <v>0</v>
      </c>
      <c r="AX15" s="500">
        <v>0</v>
      </c>
      <c r="AY15" s="500">
        <v>0</v>
      </c>
      <c r="AZ15" s="500">
        <v>0</v>
      </c>
      <c r="BA15" s="500">
        <v>0</v>
      </c>
      <c r="BB15" s="500">
        <v>0</v>
      </c>
      <c r="BC15" s="500">
        <v>0</v>
      </c>
      <c r="BD15" s="500">
        <v>0</v>
      </c>
      <c r="BE15" s="500">
        <v>0</v>
      </c>
      <c r="BF15" s="500">
        <v>0</v>
      </c>
      <c r="BG15" s="500">
        <v>0</v>
      </c>
      <c r="BH15" s="500">
        <v>0</v>
      </c>
      <c r="BI15" s="500">
        <v>0</v>
      </c>
      <c r="BJ15" s="500">
        <v>0</v>
      </c>
    </row>
    <row r="16" spans="1:62" ht="15" customHeight="1" x14ac:dyDescent="0.25">
      <c r="F16" s="128"/>
      <c r="G16" s="128"/>
      <c r="H16" s="128"/>
      <c r="I16" s="128"/>
      <c r="J16" s="128"/>
      <c r="K16" s="128"/>
      <c r="L16" s="128"/>
      <c r="M16" s="128"/>
      <c r="N16" s="128"/>
      <c r="O16" s="128"/>
      <c r="P16" s="128"/>
      <c r="Q16" s="128"/>
      <c r="R16" s="128"/>
      <c r="S16" s="128"/>
      <c r="T16" s="498"/>
      <c r="U16" s="498"/>
      <c r="V16" s="498"/>
      <c r="Y16" s="492" t="s">
        <v>564</v>
      </c>
      <c r="Z16" s="500">
        <v>6.0591634670094576</v>
      </c>
      <c r="AA16" s="500">
        <v>0</v>
      </c>
      <c r="AB16" s="500">
        <v>0</v>
      </c>
      <c r="AC16" s="500">
        <v>0</v>
      </c>
      <c r="AD16" s="500">
        <v>7.9019333626202837E-2</v>
      </c>
      <c r="AE16" s="500">
        <v>-0.17997462453661672</v>
      </c>
      <c r="AF16" s="500">
        <v>-0.38633453704201237</v>
      </c>
      <c r="AG16" s="500">
        <v>-0.51694247934935156</v>
      </c>
      <c r="AH16" s="500">
        <v>-0.64897122401190455</v>
      </c>
      <c r="AI16" s="500">
        <v>-0.70413948476265453</v>
      </c>
      <c r="AJ16" s="500">
        <v>-0.78002954739298236</v>
      </c>
      <c r="AK16" s="500">
        <v>-0.89506948180513479</v>
      </c>
      <c r="AL16" s="500">
        <v>-1.0529776999021871</v>
      </c>
      <c r="AM16" s="500">
        <v>-1.159825191892784</v>
      </c>
      <c r="AN16" s="500">
        <v>-1.247195749790281</v>
      </c>
      <c r="AO16" s="500">
        <v>-1.358056714772351</v>
      </c>
      <c r="AP16" s="500">
        <v>-1.4405257055659355</v>
      </c>
      <c r="AQ16" s="500">
        <v>-1.5291758021263586</v>
      </c>
      <c r="AR16" s="500">
        <v>-1.6679377001977418</v>
      </c>
      <c r="AS16" s="500">
        <v>-1.7627914131946758</v>
      </c>
      <c r="AT16" s="500">
        <v>-1.8651280084790907</v>
      </c>
      <c r="AU16" s="500">
        <v>-1.9572408233473668</v>
      </c>
      <c r="AV16" s="500">
        <v>-2.045127049119893</v>
      </c>
      <c r="AW16" s="500">
        <v>-2.1469769966316576</v>
      </c>
      <c r="AX16" s="500">
        <v>-2.228394840560127</v>
      </c>
      <c r="AY16" s="500">
        <v>-2.3282905619643985</v>
      </c>
      <c r="AZ16" s="500">
        <v>-2.4192604899758519</v>
      </c>
      <c r="BA16" s="500">
        <v>-2.503390389785888</v>
      </c>
      <c r="BB16" s="500">
        <v>-2.582921960836253</v>
      </c>
      <c r="BC16" s="500">
        <v>-2.6639309082883322</v>
      </c>
      <c r="BD16" s="500">
        <v>-2.7633368737604704</v>
      </c>
      <c r="BE16" s="500">
        <v>-2.8529617776965672</v>
      </c>
      <c r="BF16" s="500">
        <v>-2.9402206926732202</v>
      </c>
      <c r="BG16" s="500">
        <v>-3.0363899089509698</v>
      </c>
      <c r="BH16" s="500">
        <v>-3.1245372805012979</v>
      </c>
      <c r="BI16" s="500">
        <v>-3.2120018256355336</v>
      </c>
      <c r="BJ16" s="500">
        <v>-3.2992292454841392</v>
      </c>
    </row>
    <row r="17" spans="1:62" ht="15" customHeight="1" x14ac:dyDescent="0.2">
      <c r="Y17" s="492" t="s">
        <v>31</v>
      </c>
      <c r="Z17" s="500">
        <v>939.52448131200947</v>
      </c>
      <c r="AA17" s="499">
        <v>0</v>
      </c>
      <c r="AB17" s="499">
        <v>0</v>
      </c>
      <c r="AC17" s="499">
        <v>0</v>
      </c>
      <c r="AD17" s="500">
        <v>-43.360711058895262</v>
      </c>
      <c r="AE17" s="500">
        <v>-94.981985470408375</v>
      </c>
      <c r="AF17" s="500">
        <v>-134.78114956535774</v>
      </c>
      <c r="AG17" s="500">
        <v>-158.88089285653334</v>
      </c>
      <c r="AH17" s="500">
        <v>-181.45495964776467</v>
      </c>
      <c r="AI17" s="500">
        <v>-190.68279871968628</v>
      </c>
      <c r="AJ17" s="500">
        <v>-207.30750395860423</v>
      </c>
      <c r="AK17" s="500">
        <v>-229.27845620861612</v>
      </c>
      <c r="AL17" s="500">
        <v>-259.88494029281878</v>
      </c>
      <c r="AM17" s="500">
        <v>-277.2127171869796</v>
      </c>
      <c r="AN17" s="500">
        <v>-289.37419856572927</v>
      </c>
      <c r="AO17" s="500">
        <v>-307.76655715524112</v>
      </c>
      <c r="AP17" s="500">
        <v>-318.62788810855051</v>
      </c>
      <c r="AQ17" s="500">
        <v>-331.1287696631428</v>
      </c>
      <c r="AR17" s="500">
        <v>-356.92190626042998</v>
      </c>
      <c r="AS17" s="500">
        <v>-371.06830941621871</v>
      </c>
      <c r="AT17" s="500">
        <v>-387.19956198513256</v>
      </c>
      <c r="AU17" s="500">
        <v>-400.61893645957952</v>
      </c>
      <c r="AV17" s="500">
        <v>-412.91719976804546</v>
      </c>
      <c r="AW17" s="500">
        <v>-428.91936804713146</v>
      </c>
      <c r="AX17" s="500">
        <v>-439.50188020332757</v>
      </c>
      <c r="AY17" s="500">
        <v>-454.98568611968318</v>
      </c>
      <c r="AZ17" s="500">
        <v>-468.10190758171063</v>
      </c>
      <c r="BA17" s="500">
        <v>-479.40379795582902</v>
      </c>
      <c r="BB17" s="500">
        <v>-489.48597247857549</v>
      </c>
      <c r="BC17" s="500">
        <v>-499.96002403095463</v>
      </c>
      <c r="BD17" s="500">
        <v>-515.31392121199656</v>
      </c>
      <c r="BE17" s="500">
        <v>-528.07337236225817</v>
      </c>
      <c r="BF17" s="500">
        <v>-540.20524023415282</v>
      </c>
      <c r="BG17" s="500">
        <v>-557.44924467564272</v>
      </c>
      <c r="BH17" s="500">
        <v>-572.56543884460677</v>
      </c>
      <c r="BI17" s="500">
        <v>-587.50051194829473</v>
      </c>
      <c r="BJ17" s="500">
        <v>-604.17589476781598</v>
      </c>
    </row>
    <row r="18" spans="1:62" ht="15" customHeight="1" x14ac:dyDescent="0.25">
      <c r="Y18" s="89" t="s">
        <v>571</v>
      </c>
      <c r="BJ18" s="502"/>
    </row>
    <row r="20" spans="1:62" ht="15" customHeight="1" x14ac:dyDescent="0.25">
      <c r="Y20" s="490" t="s">
        <v>588</v>
      </c>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row>
    <row r="21" spans="1:62" ht="15" customHeight="1" x14ac:dyDescent="0.2">
      <c r="Y21" s="130"/>
      <c r="Z21" s="130"/>
      <c r="AA21" s="130"/>
      <c r="AB21" s="130"/>
      <c r="AC21" s="130"/>
      <c r="AD21" s="130"/>
      <c r="AE21" s="491"/>
      <c r="AF21" s="491"/>
      <c r="AG21" s="491"/>
      <c r="AH21" s="491"/>
      <c r="AI21" s="491"/>
      <c r="AJ21" s="491"/>
      <c r="AK21" s="491"/>
      <c r="AL21" s="491"/>
      <c r="AM21" s="491"/>
      <c r="AN21" s="491"/>
      <c r="AO21" s="491"/>
      <c r="AP21" s="491"/>
      <c r="AQ21" s="491"/>
      <c r="AR21" s="491"/>
      <c r="AS21" s="491"/>
      <c r="AT21" s="491"/>
      <c r="AU21" s="491"/>
      <c r="AV21" s="491"/>
      <c r="AW21" s="130"/>
      <c r="AX21" s="129"/>
      <c r="AY21" s="129"/>
      <c r="AZ21" s="129"/>
      <c r="BA21" s="129"/>
      <c r="BB21" s="129"/>
      <c r="BC21" s="129"/>
      <c r="BD21" s="129"/>
      <c r="BE21" s="129"/>
      <c r="BF21" s="129"/>
      <c r="BG21" s="129"/>
      <c r="BH21" s="129"/>
      <c r="BI21" s="129"/>
      <c r="BJ21" s="129"/>
    </row>
    <row r="22" spans="1:62" ht="15" customHeight="1" x14ac:dyDescent="0.2">
      <c r="Y22" s="492" t="s">
        <v>34</v>
      </c>
      <c r="Z22" s="493" t="s">
        <v>218</v>
      </c>
      <c r="AA22" s="494">
        <v>2015</v>
      </c>
      <c r="AB22" s="494">
        <v>2016</v>
      </c>
      <c r="AC22" s="494">
        <v>2017</v>
      </c>
      <c r="AD22" s="494">
        <v>2018</v>
      </c>
      <c r="AE22" s="494">
        <v>2019</v>
      </c>
      <c r="AF22" s="494">
        <v>2020</v>
      </c>
      <c r="AG22" s="494">
        <v>2021</v>
      </c>
      <c r="AH22" s="494">
        <v>2022</v>
      </c>
      <c r="AI22" s="494">
        <v>2023</v>
      </c>
      <c r="AJ22" s="494">
        <v>2024</v>
      </c>
      <c r="AK22" s="494">
        <v>2025</v>
      </c>
      <c r="AL22" s="494">
        <v>2026</v>
      </c>
      <c r="AM22" s="494">
        <v>2027</v>
      </c>
      <c r="AN22" s="494">
        <v>2028</v>
      </c>
      <c r="AO22" s="494">
        <v>2029</v>
      </c>
      <c r="AP22" s="494">
        <v>2030</v>
      </c>
      <c r="AQ22" s="494">
        <v>2031</v>
      </c>
      <c r="AR22" s="494">
        <v>2032</v>
      </c>
      <c r="AS22" s="494">
        <v>2033</v>
      </c>
      <c r="AT22" s="495">
        <v>2034</v>
      </c>
      <c r="AU22" s="495">
        <v>2035</v>
      </c>
      <c r="AV22" s="495">
        <v>2036</v>
      </c>
      <c r="AW22" s="495">
        <v>2037</v>
      </c>
      <c r="AX22" s="495">
        <v>2038</v>
      </c>
      <c r="AY22" s="495">
        <v>2039</v>
      </c>
      <c r="AZ22" s="495">
        <v>2040</v>
      </c>
      <c r="BA22" s="495">
        <v>2041</v>
      </c>
      <c r="BB22" s="495">
        <v>2042</v>
      </c>
      <c r="BC22" s="495">
        <v>2043</v>
      </c>
      <c r="BD22" s="495">
        <v>2044</v>
      </c>
      <c r="BE22" s="495">
        <v>2045</v>
      </c>
      <c r="BF22" s="495">
        <v>2046</v>
      </c>
      <c r="BG22" s="495">
        <v>2047</v>
      </c>
      <c r="BH22" s="495">
        <v>2048</v>
      </c>
      <c r="BI22" s="495">
        <v>2049</v>
      </c>
      <c r="BJ22" s="495">
        <v>2050</v>
      </c>
    </row>
    <row r="23" spans="1:62" ht="15" customHeight="1" x14ac:dyDescent="0.2">
      <c r="Y23" s="492" t="s">
        <v>108</v>
      </c>
      <c r="Z23" s="496">
        <v>331.91399999999999</v>
      </c>
      <c r="AA23" s="497">
        <v>0</v>
      </c>
      <c r="AB23" s="497">
        <v>0</v>
      </c>
      <c r="AC23" s="497">
        <v>0</v>
      </c>
      <c r="AD23" s="496">
        <v>-5.1569999999999823</v>
      </c>
      <c r="AE23" s="496">
        <v>-10.760999999999967</v>
      </c>
      <c r="AF23" s="496">
        <v>-16.361999999999966</v>
      </c>
      <c r="AG23" s="496">
        <v>-23.637</v>
      </c>
      <c r="AH23" s="496">
        <v>-30.501000000000033</v>
      </c>
      <c r="AI23" s="496">
        <v>-37.173000000000002</v>
      </c>
      <c r="AJ23" s="496">
        <v>-44.700999999999908</v>
      </c>
      <c r="AK23" s="496">
        <v>-51.347000000000037</v>
      </c>
      <c r="AL23" s="496">
        <v>-58.528999999999996</v>
      </c>
      <c r="AM23" s="496">
        <v>-65.38</v>
      </c>
      <c r="AN23" s="496">
        <v>-72.829999999999984</v>
      </c>
      <c r="AO23" s="496">
        <v>-80.949999999999989</v>
      </c>
      <c r="AP23" s="496">
        <v>-88.342999999999989</v>
      </c>
      <c r="AQ23" s="496">
        <v>-95.163999999999987</v>
      </c>
      <c r="AR23" s="496">
        <v>-102.66</v>
      </c>
      <c r="AS23" s="496">
        <v>-109.01899999999998</v>
      </c>
      <c r="AT23" s="496">
        <v>-117.39400000000001</v>
      </c>
      <c r="AU23" s="496">
        <v>-125.82</v>
      </c>
      <c r="AV23" s="496">
        <v>-135.85199999999998</v>
      </c>
      <c r="AW23" s="496">
        <v>-147.61099999999999</v>
      </c>
      <c r="AX23" s="496">
        <v>-157.893</v>
      </c>
      <c r="AY23" s="496">
        <v>-167.541</v>
      </c>
      <c r="AZ23" s="496">
        <v>-179.54799999999994</v>
      </c>
      <c r="BA23" s="496">
        <v>-188.64999999999998</v>
      </c>
      <c r="BB23" s="496">
        <v>-200.20999999999998</v>
      </c>
      <c r="BC23" s="496">
        <v>-210.375</v>
      </c>
      <c r="BD23" s="496">
        <v>-222.48699999999999</v>
      </c>
      <c r="BE23" s="496">
        <v>-232.20699999999999</v>
      </c>
      <c r="BF23" s="496">
        <v>-238.82399999999998</v>
      </c>
      <c r="BG23" s="496">
        <v>-247.64699999999999</v>
      </c>
      <c r="BH23" s="496">
        <v>-254.91799999999998</v>
      </c>
      <c r="BI23" s="496">
        <v>-260.68799999999999</v>
      </c>
      <c r="BJ23" s="496">
        <v>-263.55599999999998</v>
      </c>
    </row>
    <row r="24" spans="1:62" ht="15" customHeight="1" x14ac:dyDescent="0.2">
      <c r="Y24" s="492" t="s">
        <v>107</v>
      </c>
      <c r="Z24" s="496">
        <v>49.933</v>
      </c>
      <c r="AA24" s="497">
        <v>0</v>
      </c>
      <c r="AB24" s="497">
        <v>0</v>
      </c>
      <c r="AC24" s="497">
        <v>0</v>
      </c>
      <c r="AD24" s="496">
        <v>0.85637991026702309</v>
      </c>
      <c r="AE24" s="496">
        <v>1.3912387869047862</v>
      </c>
      <c r="AF24" s="496">
        <v>2.1337683466271926</v>
      </c>
      <c r="AG24" s="496">
        <v>1.4767951735129827</v>
      </c>
      <c r="AH24" s="496">
        <v>0.78327096624087034</v>
      </c>
      <c r="AI24" s="496">
        <v>6.5594473864265979E-2</v>
      </c>
      <c r="AJ24" s="496">
        <v>-0.71304808799518327</v>
      </c>
      <c r="AK24" s="496">
        <v>-1.5346164881012783</v>
      </c>
      <c r="AL24" s="496">
        <v>-2.3096435272637592</v>
      </c>
      <c r="AM24" s="496">
        <v>-3.0832684586678738</v>
      </c>
      <c r="AN24" s="496">
        <v>-3.8225600222829357</v>
      </c>
      <c r="AO24" s="496">
        <v>-4.5078586938995926</v>
      </c>
      <c r="AP24" s="496">
        <v>-5.397480516547958</v>
      </c>
      <c r="AQ24" s="496">
        <v>-6.0083871506388249</v>
      </c>
      <c r="AR24" s="496">
        <v>-6.8362485322278914</v>
      </c>
      <c r="AS24" s="496">
        <v>-7.6157247662033072</v>
      </c>
      <c r="AT24" s="496">
        <v>-8.8480678433016564</v>
      </c>
      <c r="AU24" s="496">
        <v>-10.05597627637362</v>
      </c>
      <c r="AV24" s="496">
        <v>-11.782825722652419</v>
      </c>
      <c r="AW24" s="496">
        <v>-14.065089003801305</v>
      </c>
      <c r="AX24" s="496">
        <v>-15.902439039631915</v>
      </c>
      <c r="AY24" s="496">
        <v>-17.707412529933507</v>
      </c>
      <c r="AZ24" s="496">
        <v>-20.245160858786655</v>
      </c>
      <c r="BA24" s="496">
        <v>-21.908540913295344</v>
      </c>
      <c r="BB24" s="496">
        <v>-24.488850417206052</v>
      </c>
      <c r="BC24" s="496">
        <v>-26.802865092909489</v>
      </c>
      <c r="BD24" s="496">
        <v>-29.148941234026008</v>
      </c>
      <c r="BE24" s="496">
        <v>-31.169369789220813</v>
      </c>
      <c r="BF24" s="496">
        <v>-32.325728374135146</v>
      </c>
      <c r="BG24" s="496">
        <v>-33.66172735906585</v>
      </c>
      <c r="BH24" s="496">
        <v>-34.769407109132757</v>
      </c>
      <c r="BI24" s="496">
        <v>-35.431016771486014</v>
      </c>
      <c r="BJ24" s="496">
        <v>-35.732169290473848</v>
      </c>
    </row>
    <row r="25" spans="1:62" ht="15" customHeight="1" x14ac:dyDescent="0.2">
      <c r="Y25" s="492" t="s">
        <v>106</v>
      </c>
      <c r="Z25" s="496">
        <v>194.60691307779797</v>
      </c>
      <c r="AA25" s="497">
        <v>0</v>
      </c>
      <c r="AB25" s="497">
        <v>0</v>
      </c>
      <c r="AC25" s="497">
        <v>0</v>
      </c>
      <c r="AD25" s="496">
        <v>-5.2115068215556448</v>
      </c>
      <c r="AE25" s="496">
        <v>-6.818081185958448</v>
      </c>
      <c r="AF25" s="496">
        <v>-7.1990350676127264</v>
      </c>
      <c r="AG25" s="496">
        <v>-8.2117090611430683</v>
      </c>
      <c r="AH25" s="496">
        <v>-8.9997340628001155</v>
      </c>
      <c r="AI25" s="496">
        <v>-9.7752077653342724</v>
      </c>
      <c r="AJ25" s="496">
        <v>-10.292478777817649</v>
      </c>
      <c r="AK25" s="496">
        <v>-10.578470746107428</v>
      </c>
      <c r="AL25" s="496">
        <v>-10.590773181648188</v>
      </c>
      <c r="AM25" s="496">
        <v>-10.539522494182592</v>
      </c>
      <c r="AN25" s="496">
        <v>-10.221094894655835</v>
      </c>
      <c r="AO25" s="496">
        <v>-9.9748815243841022</v>
      </c>
      <c r="AP25" s="496">
        <v>-10.584421832683859</v>
      </c>
      <c r="AQ25" s="496">
        <v>-11.27938910793273</v>
      </c>
      <c r="AR25" s="496">
        <v>-13.058489598446954</v>
      </c>
      <c r="AS25" s="496">
        <v>-14.975878881977792</v>
      </c>
      <c r="AT25" s="496">
        <v>-19.180281506908386</v>
      </c>
      <c r="AU25" s="496">
        <v>-23.209953524003453</v>
      </c>
      <c r="AV25" s="496">
        <v>-29.75512052204931</v>
      </c>
      <c r="AW25" s="496">
        <v>-39.48954509547076</v>
      </c>
      <c r="AX25" s="496">
        <v>-46.722611257075073</v>
      </c>
      <c r="AY25" s="496">
        <v>-53.546045454023186</v>
      </c>
      <c r="AZ25" s="496">
        <v>-64.821907466783273</v>
      </c>
      <c r="BA25" s="496">
        <v>-71.352267676865736</v>
      </c>
      <c r="BB25" s="496">
        <v>-83.456296523176661</v>
      </c>
      <c r="BC25" s="496">
        <v>-93.508095706175823</v>
      </c>
      <c r="BD25" s="496">
        <v>-103.68819293274628</v>
      </c>
      <c r="BE25" s="496">
        <v>-111.80856657657689</v>
      </c>
      <c r="BF25" s="496">
        <v>-114.67741405995807</v>
      </c>
      <c r="BG25" s="496">
        <v>-117.77176175891108</v>
      </c>
      <c r="BH25" s="496">
        <v>-119.46468833517683</v>
      </c>
      <c r="BI25" s="496">
        <v>-118.21680610730222</v>
      </c>
      <c r="BJ25" s="496">
        <v>-114.66872415308691</v>
      </c>
    </row>
    <row r="26" spans="1:62" ht="15" customHeight="1" x14ac:dyDescent="0.2">
      <c r="Y26" s="492" t="s">
        <v>110</v>
      </c>
      <c r="Z26" s="496">
        <v>123.767825876</v>
      </c>
      <c r="AA26" s="497">
        <v>0</v>
      </c>
      <c r="AB26" s="497">
        <v>0</v>
      </c>
      <c r="AC26" s="497">
        <v>0</v>
      </c>
      <c r="AD26" s="496">
        <v>-1.026844462716582</v>
      </c>
      <c r="AE26" s="496">
        <v>-16.379490833509664</v>
      </c>
      <c r="AF26" s="496">
        <v>-7.3628746617169583</v>
      </c>
      <c r="AG26" s="496">
        <v>9.7221411856888409</v>
      </c>
      <c r="AH26" s="496">
        <v>10.271313018708142</v>
      </c>
      <c r="AI26" s="496">
        <v>12.700921918093727</v>
      </c>
      <c r="AJ26" s="496">
        <v>13.85565351809548</v>
      </c>
      <c r="AK26" s="496">
        <v>10.311430439812867</v>
      </c>
      <c r="AL26" s="496">
        <v>11.745967818962143</v>
      </c>
      <c r="AM26" s="496">
        <v>12.854320175905869</v>
      </c>
      <c r="AN26" s="496">
        <v>14.3112490756494</v>
      </c>
      <c r="AO26" s="496">
        <v>13.936691823044796</v>
      </c>
      <c r="AP26" s="496">
        <v>13.399884700421339</v>
      </c>
      <c r="AQ26" s="496">
        <v>12.744343111482337</v>
      </c>
      <c r="AR26" s="496">
        <v>12.491246444181471</v>
      </c>
      <c r="AS26" s="496">
        <v>12.023777542402556</v>
      </c>
      <c r="AT26" s="496">
        <v>11.332682390127061</v>
      </c>
      <c r="AU26" s="496">
        <v>11.479024793857931</v>
      </c>
      <c r="AV26" s="496">
        <v>10.043840065079294</v>
      </c>
      <c r="AW26" s="496">
        <v>9.3712162966116779</v>
      </c>
      <c r="AX26" s="496">
        <v>7.9606606425271735</v>
      </c>
      <c r="AY26" s="496">
        <v>6.0869455504280978</v>
      </c>
      <c r="AZ26" s="496">
        <v>4.2798302432843656</v>
      </c>
      <c r="BA26" s="496">
        <v>2.4363075190691319</v>
      </c>
      <c r="BB26" s="496">
        <v>-0.65904802682108254</v>
      </c>
      <c r="BC26" s="496">
        <v>-2.6718554184280094</v>
      </c>
      <c r="BD26" s="496">
        <v>-4.5273952121416983</v>
      </c>
      <c r="BE26" s="496">
        <v>-6.6309920003279217</v>
      </c>
      <c r="BF26" s="496">
        <v>-8.8564590564924686</v>
      </c>
      <c r="BG26" s="496">
        <v>-10.549341781794794</v>
      </c>
      <c r="BH26" s="496">
        <v>-12.615741699721994</v>
      </c>
      <c r="BI26" s="496">
        <v>-14.718970626599955</v>
      </c>
      <c r="BJ26" s="496">
        <v>-16.637510356371195</v>
      </c>
    </row>
    <row r="27" spans="1:62" ht="15" customHeight="1" x14ac:dyDescent="0.2">
      <c r="Y27" s="492" t="s">
        <v>126</v>
      </c>
      <c r="Z27" s="496">
        <v>233.16924996899996</v>
      </c>
      <c r="AA27" s="497">
        <v>0</v>
      </c>
      <c r="AB27" s="497">
        <v>0</v>
      </c>
      <c r="AC27" s="497">
        <v>0</v>
      </c>
      <c r="AD27" s="496">
        <v>-30.466622449853958</v>
      </c>
      <c r="AE27" s="496">
        <v>-67.645786594747989</v>
      </c>
      <c r="AF27" s="496">
        <v>-102.4323619947225</v>
      </c>
      <c r="AG27" s="496">
        <v>-135.76558772066426</v>
      </c>
      <c r="AH27" s="496">
        <v>-148.53361815280729</v>
      </c>
      <c r="AI27" s="496">
        <v>-155.83962110530061</v>
      </c>
      <c r="AJ27" s="496">
        <v>-157.51343646643244</v>
      </c>
      <c r="AK27" s="496">
        <v>-162.76749603023671</v>
      </c>
      <c r="AL27" s="496">
        <v>-182.78668378052006</v>
      </c>
      <c r="AM27" s="496">
        <v>-185.07193174856764</v>
      </c>
      <c r="AN27" s="496">
        <v>-208.63604121313847</v>
      </c>
      <c r="AO27" s="496">
        <v>-212.52754868661873</v>
      </c>
      <c r="AP27" s="496">
        <v>-205.75179407882348</v>
      </c>
      <c r="AQ27" s="496">
        <v>-203.01492647528147</v>
      </c>
      <c r="AR27" s="496">
        <v>-199.92204632437134</v>
      </c>
      <c r="AS27" s="496">
        <v>-200.58531016722816</v>
      </c>
      <c r="AT27" s="496">
        <v>-198.18955607745346</v>
      </c>
      <c r="AU27" s="496">
        <v>-198.76597913550373</v>
      </c>
      <c r="AV27" s="496">
        <v>-199.02221902367933</v>
      </c>
      <c r="AW27" s="496">
        <v>-197.84854952883808</v>
      </c>
      <c r="AX27" s="496">
        <v>-198.29463797057014</v>
      </c>
      <c r="AY27" s="496">
        <v>-196.74623281601475</v>
      </c>
      <c r="AZ27" s="496">
        <v>-198.15909771131408</v>
      </c>
      <c r="BA27" s="496">
        <v>-194.45845756663996</v>
      </c>
      <c r="BB27" s="496">
        <v>-195.56642910318715</v>
      </c>
      <c r="BC27" s="496">
        <v>-192.61886879751103</v>
      </c>
      <c r="BD27" s="496">
        <v>-192.91932719219841</v>
      </c>
      <c r="BE27" s="496">
        <v>-191.36303028967308</v>
      </c>
      <c r="BF27" s="496">
        <v>-189.46472437317473</v>
      </c>
      <c r="BG27" s="496">
        <v>-189.58672341877099</v>
      </c>
      <c r="BH27" s="496">
        <v>-187.91785317613727</v>
      </c>
      <c r="BI27" s="496">
        <v>-189.03307998930683</v>
      </c>
      <c r="BJ27" s="496">
        <v>-189.67721104289984</v>
      </c>
    </row>
    <row r="28" spans="1:62" ht="15" customHeight="1" x14ac:dyDescent="0.2">
      <c r="Y28" s="492" t="s">
        <v>105</v>
      </c>
      <c r="Z28" s="496">
        <v>7.4328922202010414E-2</v>
      </c>
      <c r="AA28" s="499">
        <v>0</v>
      </c>
      <c r="AB28" s="499">
        <v>0</v>
      </c>
      <c r="AC28" s="499">
        <v>0</v>
      </c>
      <c r="AD28" s="496">
        <v>6.1940617570508269E-2</v>
      </c>
      <c r="AE28" s="496">
        <v>0.18345631423159037</v>
      </c>
      <c r="AF28" s="496">
        <v>0.31183930737323495</v>
      </c>
      <c r="AG28" s="496">
        <v>0.44770583158000749</v>
      </c>
      <c r="AH28" s="496">
        <v>0.59578956795817473</v>
      </c>
      <c r="AI28" s="496">
        <v>0.75338444405446747</v>
      </c>
      <c r="AJ28" s="496">
        <v>0.92530366086181493</v>
      </c>
      <c r="AK28" s="496">
        <v>1.1095448464485658</v>
      </c>
      <c r="AL28" s="496">
        <v>1.3077473249635962</v>
      </c>
      <c r="AM28" s="496">
        <v>1.5221189491466247</v>
      </c>
      <c r="AN28" s="496">
        <v>1.7590247782024038</v>
      </c>
      <c r="AO28" s="496">
        <v>2.017852624800005</v>
      </c>
      <c r="AP28" s="496">
        <v>2.3025994203635367</v>
      </c>
      <c r="AQ28" s="496">
        <v>2.61704078279101</v>
      </c>
      <c r="AR28" s="496">
        <v>2.9708880055503153</v>
      </c>
      <c r="AS28" s="496">
        <v>3.3638893746382803</v>
      </c>
      <c r="AT28" s="496">
        <v>3.7992480063368768</v>
      </c>
      <c r="AU28" s="496">
        <v>4.2841467170639849</v>
      </c>
      <c r="AV28" s="496">
        <v>4.8139577730518797</v>
      </c>
      <c r="AW28" s="496">
        <v>5.384380775625921</v>
      </c>
      <c r="AX28" s="496">
        <v>5.9846428467695558</v>
      </c>
      <c r="AY28" s="496">
        <v>6.5983719641531167</v>
      </c>
      <c r="AZ28" s="496">
        <v>7.2394818483223551</v>
      </c>
      <c r="BA28" s="496">
        <v>7.8615771318833412</v>
      </c>
      <c r="BB28" s="496">
        <v>8.4438250297167077</v>
      </c>
      <c r="BC28" s="496">
        <v>8.9038565938907901</v>
      </c>
      <c r="BD28" s="496">
        <v>8.9701337027390338</v>
      </c>
      <c r="BE28" s="496">
        <v>8.7139696172405063</v>
      </c>
      <c r="BF28" s="496">
        <v>8.2063525276652545</v>
      </c>
      <c r="BG28" s="496">
        <v>7.7069078368734854</v>
      </c>
      <c r="BH28" s="496">
        <v>7.2384435091829804</v>
      </c>
      <c r="BI28" s="496">
        <v>6.8184511410632505</v>
      </c>
      <c r="BJ28" s="496">
        <v>6.4494574702771672</v>
      </c>
    </row>
    <row r="29" spans="1:62" ht="15" customHeight="1" x14ac:dyDescent="0.2">
      <c r="Y29" s="492" t="s">
        <v>109</v>
      </c>
      <c r="Z29" s="500">
        <v>0</v>
      </c>
      <c r="AA29" s="499">
        <v>0</v>
      </c>
      <c r="AB29" s="497">
        <v>0</v>
      </c>
      <c r="AC29" s="497">
        <v>0</v>
      </c>
      <c r="AD29" s="496">
        <v>0</v>
      </c>
      <c r="AE29" s="496">
        <v>0</v>
      </c>
      <c r="AF29" s="496">
        <v>0</v>
      </c>
      <c r="AG29" s="496">
        <v>0</v>
      </c>
      <c r="AH29" s="496">
        <v>0</v>
      </c>
      <c r="AI29" s="496">
        <v>0</v>
      </c>
      <c r="AJ29" s="496">
        <v>0</v>
      </c>
      <c r="AK29" s="496">
        <v>0</v>
      </c>
      <c r="AL29" s="496">
        <v>0</v>
      </c>
      <c r="AM29" s="496">
        <v>0</v>
      </c>
      <c r="AN29" s="496">
        <v>0</v>
      </c>
      <c r="AO29" s="496">
        <v>0</v>
      </c>
      <c r="AP29" s="496">
        <v>3.653995449809166</v>
      </c>
      <c r="AQ29" s="496">
        <v>7.8359867413108804</v>
      </c>
      <c r="AR29" s="496">
        <v>15.171073209104355</v>
      </c>
      <c r="AS29" s="496">
        <v>22.685468849858079</v>
      </c>
      <c r="AT29" s="496">
        <v>36.367755793349168</v>
      </c>
      <c r="AU29" s="496">
        <v>50.322651115298179</v>
      </c>
      <c r="AV29" s="496">
        <v>69.809452956794559</v>
      </c>
      <c r="AW29" s="496">
        <v>96.866837867350725</v>
      </c>
      <c r="AX29" s="496">
        <v>117.93564493917587</v>
      </c>
      <c r="AY29" s="496">
        <v>138.44787536490264</v>
      </c>
      <c r="AZ29" s="496">
        <v>168.7537557227682</v>
      </c>
      <c r="BA29" s="496">
        <v>189.27844493216085</v>
      </c>
      <c r="BB29" s="496">
        <v>223.77735047916701</v>
      </c>
      <c r="BC29" s="496">
        <v>254.97335745344259</v>
      </c>
      <c r="BD29" s="496">
        <v>287.09877606313114</v>
      </c>
      <c r="BE29" s="496">
        <v>313.3355350997212</v>
      </c>
      <c r="BF29" s="496">
        <v>326.85897368036558</v>
      </c>
      <c r="BG29" s="496">
        <v>339.70729087705922</v>
      </c>
      <c r="BH29" s="496">
        <v>351.14548691628568</v>
      </c>
      <c r="BI29" s="496">
        <v>355.74486749189487</v>
      </c>
      <c r="BJ29" s="496">
        <v>352.98601261270682</v>
      </c>
    </row>
    <row r="30" spans="1:62" ht="15" customHeight="1" x14ac:dyDescent="0.2">
      <c r="Y30" s="492" t="s">
        <v>564</v>
      </c>
      <c r="Z30" s="500">
        <v>6.0591634670094576</v>
      </c>
      <c r="AA30" s="499">
        <v>0</v>
      </c>
      <c r="AB30" s="497">
        <v>0</v>
      </c>
      <c r="AC30" s="497">
        <v>0</v>
      </c>
      <c r="AD30" s="496">
        <v>8.8465155366262316E-2</v>
      </c>
      <c r="AE30" s="496">
        <v>-0.19975745636799491</v>
      </c>
      <c r="AF30" s="496">
        <v>-0.37314958064373638</v>
      </c>
      <c r="AG30" s="496">
        <v>-0.50787425703741906</v>
      </c>
      <c r="AH30" s="496">
        <v>-0.63223715979062245</v>
      </c>
      <c r="AI30" s="496">
        <v>-0.70144988835907718</v>
      </c>
      <c r="AJ30" s="496">
        <v>-0.74942062642857543</v>
      </c>
      <c r="AK30" s="496">
        <v>-0.84369133029160448</v>
      </c>
      <c r="AL30" s="496">
        <v>-0.98611130737964103</v>
      </c>
      <c r="AM30" s="496">
        <v>-1.0600923252469494</v>
      </c>
      <c r="AN30" s="496">
        <v>-1.2143196281770781</v>
      </c>
      <c r="AO30" s="496">
        <v>-1.3035528451263243</v>
      </c>
      <c r="AP30" s="496">
        <v>-1.3403669684202741</v>
      </c>
      <c r="AQ30" s="496">
        <v>-1.387908136180183</v>
      </c>
      <c r="AR30" s="496">
        <v>-1.4279758671367384</v>
      </c>
      <c r="AS30" s="496">
        <v>-1.47827987506742</v>
      </c>
      <c r="AT30" s="496">
        <v>-1.5123502869034642</v>
      </c>
      <c r="AU30" s="496">
        <v>-1.5527193301568643</v>
      </c>
      <c r="AV30" s="496">
        <v>-1.5943181128447144</v>
      </c>
      <c r="AW30" s="496">
        <v>-1.6195234751510181</v>
      </c>
      <c r="AX30" s="496">
        <v>-1.6594615815483129</v>
      </c>
      <c r="AY30" s="496">
        <v>-1.6915880795131955</v>
      </c>
      <c r="AZ30" s="496">
        <v>-1.7260526572093404</v>
      </c>
      <c r="BA30" s="496">
        <v>-1.7461303538090762</v>
      </c>
      <c r="BB30" s="496">
        <v>-1.7702749020496329</v>
      </c>
      <c r="BC30" s="496">
        <v>-1.7738841665477132</v>
      </c>
      <c r="BD30" s="496">
        <v>-1.7951373982383654</v>
      </c>
      <c r="BE30" s="496">
        <v>-1.8157285016916473</v>
      </c>
      <c r="BF30" s="496">
        <v>-1.8496630754871495</v>
      </c>
      <c r="BG30" s="496">
        <v>-1.8912310783184374</v>
      </c>
      <c r="BH30" s="496">
        <v>-1.9206139253587526</v>
      </c>
      <c r="BI30" s="496">
        <v>-1.9678713423799836</v>
      </c>
      <c r="BJ30" s="496">
        <v>-2.0124252310752526</v>
      </c>
    </row>
    <row r="31" spans="1:62" ht="15" customHeight="1" x14ac:dyDescent="0.25">
      <c r="A31" s="128" t="s">
        <v>215</v>
      </c>
      <c r="M31" s="128" t="s">
        <v>71</v>
      </c>
      <c r="Y31" s="492" t="s">
        <v>31</v>
      </c>
      <c r="Z31" s="500">
        <v>939.52448131200947</v>
      </c>
      <c r="AA31" s="499">
        <v>0</v>
      </c>
      <c r="AB31" s="499">
        <v>0</v>
      </c>
      <c r="AC31" s="499">
        <v>0</v>
      </c>
      <c r="AD31" s="500">
        <v>-40.855188050922372</v>
      </c>
      <c r="AE31" s="500">
        <v>-100.22942096944769</v>
      </c>
      <c r="AF31" s="500">
        <v>-131.28381365069546</v>
      </c>
      <c r="AG31" s="500">
        <v>-156.47552884806291</v>
      </c>
      <c r="AH31" s="500">
        <v>-177.01621582249089</v>
      </c>
      <c r="AI31" s="500">
        <v>-189.96937792298149</v>
      </c>
      <c r="AJ31" s="500">
        <v>-199.18842677971645</v>
      </c>
      <c r="AK31" s="500">
        <v>-215.65029930847564</v>
      </c>
      <c r="AL31" s="500">
        <v>-242.14849665288591</v>
      </c>
      <c r="AM31" s="500">
        <v>-250.75837590161254</v>
      </c>
      <c r="AN31" s="500">
        <v>-280.65374190440252</v>
      </c>
      <c r="AO31" s="500">
        <v>-293.30929730218389</v>
      </c>
      <c r="AP31" s="500">
        <v>-292.06058382588151</v>
      </c>
      <c r="AQ31" s="500">
        <v>-293.65724023444892</v>
      </c>
      <c r="AR31" s="500">
        <v>-293.27155266334682</v>
      </c>
      <c r="AS31" s="500">
        <v>-295.60105792357774</v>
      </c>
      <c r="AT31" s="500">
        <v>-293.62456952475389</v>
      </c>
      <c r="AU31" s="500">
        <v>-293.31880563981753</v>
      </c>
      <c r="AV31" s="500">
        <v>-293.3392325863</v>
      </c>
      <c r="AW31" s="500">
        <v>-289.0112721636728</v>
      </c>
      <c r="AX31" s="500">
        <v>-288.59120142035289</v>
      </c>
      <c r="AY31" s="500">
        <v>-286.09908600000074</v>
      </c>
      <c r="AZ31" s="500">
        <v>-284.22715087971829</v>
      </c>
      <c r="BA31" s="500">
        <v>-278.53906692749678</v>
      </c>
      <c r="BB31" s="500">
        <v>-273.9297234635568</v>
      </c>
      <c r="BC31" s="500">
        <v>-263.87335513423875</v>
      </c>
      <c r="BD31" s="500">
        <v>-258.49708420348054</v>
      </c>
      <c r="BE31" s="500">
        <v>-252.94518244052853</v>
      </c>
      <c r="BF31" s="500">
        <v>-250.93266273121665</v>
      </c>
      <c r="BG31" s="500">
        <v>-253.6935866829285</v>
      </c>
      <c r="BH31" s="500">
        <v>-253.22237382005889</v>
      </c>
      <c r="BI31" s="500">
        <v>-257.49242620411684</v>
      </c>
      <c r="BJ31" s="500">
        <v>-262.84856999092301</v>
      </c>
    </row>
    <row r="32" spans="1:62" ht="15" customHeight="1" x14ac:dyDescent="0.25">
      <c r="Y32" s="89" t="s">
        <v>571</v>
      </c>
      <c r="BJ32" s="502"/>
    </row>
    <row r="33" spans="1:62" ht="15" customHeight="1" x14ac:dyDescent="0.2">
      <c r="K33" s="501"/>
    </row>
    <row r="34" spans="1:62" ht="15" customHeight="1" x14ac:dyDescent="0.25">
      <c r="A34" s="501"/>
      <c r="Y34" s="490" t="s">
        <v>589</v>
      </c>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c r="BA34" s="129"/>
      <c r="BB34" s="129"/>
      <c r="BC34" s="129"/>
      <c r="BD34" s="129"/>
      <c r="BE34" s="129"/>
      <c r="BF34" s="129"/>
      <c r="BG34" s="129"/>
      <c r="BH34" s="129"/>
      <c r="BI34" s="129"/>
      <c r="BJ34" s="129"/>
    </row>
    <row r="35" spans="1:62" ht="15" customHeight="1" x14ac:dyDescent="0.2">
      <c r="Y35" s="130"/>
      <c r="Z35" s="130"/>
      <c r="AA35" s="130"/>
      <c r="AB35" s="130"/>
      <c r="AC35" s="130"/>
      <c r="AD35" s="130"/>
      <c r="AE35" s="491"/>
      <c r="AF35" s="491"/>
      <c r="AG35" s="491"/>
      <c r="AH35" s="491"/>
      <c r="AI35" s="491"/>
      <c r="AJ35" s="491"/>
      <c r="AK35" s="491"/>
      <c r="AL35" s="491"/>
      <c r="AM35" s="491"/>
      <c r="AN35" s="491"/>
      <c r="AO35" s="491"/>
      <c r="AP35" s="491"/>
      <c r="AQ35" s="491"/>
      <c r="AR35" s="491"/>
      <c r="AS35" s="491"/>
      <c r="AT35" s="491"/>
      <c r="AU35" s="491"/>
      <c r="AV35" s="491"/>
      <c r="AW35" s="130"/>
      <c r="AX35" s="129"/>
      <c r="AY35" s="129"/>
      <c r="AZ35" s="129"/>
      <c r="BA35" s="129"/>
      <c r="BB35" s="129"/>
      <c r="BC35" s="129"/>
      <c r="BD35" s="129"/>
      <c r="BE35" s="129"/>
      <c r="BF35" s="129"/>
      <c r="BG35" s="129"/>
      <c r="BH35" s="129"/>
      <c r="BI35" s="129"/>
      <c r="BJ35" s="129"/>
    </row>
    <row r="36" spans="1:62" ht="15" customHeight="1" x14ac:dyDescent="0.2">
      <c r="Y36" s="492" t="s">
        <v>34</v>
      </c>
      <c r="Z36" s="493" t="s">
        <v>218</v>
      </c>
      <c r="AA36" s="494">
        <v>2015</v>
      </c>
      <c r="AB36" s="494">
        <v>2016</v>
      </c>
      <c r="AC36" s="494">
        <v>2017</v>
      </c>
      <c r="AD36" s="494">
        <v>2018</v>
      </c>
      <c r="AE36" s="494">
        <v>2019</v>
      </c>
      <c r="AF36" s="494">
        <v>2020</v>
      </c>
      <c r="AG36" s="494">
        <v>2021</v>
      </c>
      <c r="AH36" s="494">
        <v>2022</v>
      </c>
      <c r="AI36" s="494">
        <v>2023</v>
      </c>
      <c r="AJ36" s="494">
        <v>2024</v>
      </c>
      <c r="AK36" s="494">
        <v>2025</v>
      </c>
      <c r="AL36" s="494">
        <v>2026</v>
      </c>
      <c r="AM36" s="494">
        <v>2027</v>
      </c>
      <c r="AN36" s="494">
        <v>2028</v>
      </c>
      <c r="AO36" s="494">
        <v>2029</v>
      </c>
      <c r="AP36" s="494">
        <v>2030</v>
      </c>
      <c r="AQ36" s="494">
        <v>2031</v>
      </c>
      <c r="AR36" s="494">
        <v>2032</v>
      </c>
      <c r="AS36" s="494">
        <v>2033</v>
      </c>
      <c r="AT36" s="495">
        <v>2034</v>
      </c>
      <c r="AU36" s="495">
        <v>2035</v>
      </c>
      <c r="AV36" s="495">
        <v>2036</v>
      </c>
      <c r="AW36" s="495">
        <v>2037</v>
      </c>
      <c r="AX36" s="495">
        <v>2038</v>
      </c>
      <c r="AY36" s="495">
        <v>2039</v>
      </c>
      <c r="AZ36" s="495">
        <v>2040</v>
      </c>
      <c r="BA36" s="495">
        <v>2041</v>
      </c>
      <c r="BB36" s="495">
        <v>2042</v>
      </c>
      <c r="BC36" s="495">
        <v>2043</v>
      </c>
      <c r="BD36" s="495">
        <v>2044</v>
      </c>
      <c r="BE36" s="495">
        <v>2045</v>
      </c>
      <c r="BF36" s="495">
        <v>2046</v>
      </c>
      <c r="BG36" s="495">
        <v>2047</v>
      </c>
      <c r="BH36" s="495">
        <v>2048</v>
      </c>
      <c r="BI36" s="495">
        <v>2049</v>
      </c>
      <c r="BJ36" s="495">
        <v>2050</v>
      </c>
    </row>
    <row r="37" spans="1:62" ht="15" customHeight="1" x14ac:dyDescent="0.2">
      <c r="Y37" s="492" t="s">
        <v>108</v>
      </c>
      <c r="Z37" s="496">
        <v>331.91399999999999</v>
      </c>
      <c r="AA37" s="497">
        <v>0</v>
      </c>
      <c r="AB37" s="497">
        <v>0</v>
      </c>
      <c r="AC37" s="497">
        <v>0</v>
      </c>
      <c r="AD37" s="496">
        <v>-2.4389999999999645</v>
      </c>
      <c r="AE37" s="496">
        <v>-4.7099999999999795</v>
      </c>
      <c r="AF37" s="496">
        <v>-6.8439999999999941</v>
      </c>
      <c r="AG37" s="496">
        <v>-8.1979999999999791</v>
      </c>
      <c r="AH37" s="496">
        <v>-9.3759999999999764</v>
      </c>
      <c r="AI37" s="496">
        <v>-10.57000000000005</v>
      </c>
      <c r="AJ37" s="496">
        <v>-11.831999999999994</v>
      </c>
      <c r="AK37" s="496">
        <v>-13.277999999999963</v>
      </c>
      <c r="AL37" s="496">
        <v>-14.454000000000008</v>
      </c>
      <c r="AM37" s="496">
        <v>-15.631999999999948</v>
      </c>
      <c r="AN37" s="496">
        <v>-16.687999999999988</v>
      </c>
      <c r="AO37" s="496">
        <v>-20.486999999999966</v>
      </c>
      <c r="AP37" s="496">
        <v>-21.452999999999975</v>
      </c>
      <c r="AQ37" s="496">
        <v>-22.30699999999996</v>
      </c>
      <c r="AR37" s="496">
        <v>-23.058999999999969</v>
      </c>
      <c r="AS37" s="496">
        <v>-24.038999999999987</v>
      </c>
      <c r="AT37" s="496">
        <v>-25.603000000000009</v>
      </c>
      <c r="AU37" s="496">
        <v>-27.009999999999991</v>
      </c>
      <c r="AV37" s="496">
        <v>-28.423999999999978</v>
      </c>
      <c r="AW37" s="496">
        <v>-29.742999999999995</v>
      </c>
      <c r="AX37" s="496">
        <v>-32.218999999999994</v>
      </c>
      <c r="AY37" s="496">
        <v>-34.408999999999992</v>
      </c>
      <c r="AZ37" s="496">
        <v>-36.37700000000001</v>
      </c>
      <c r="BA37" s="496">
        <v>-38.132999999999981</v>
      </c>
      <c r="BB37" s="496">
        <v>-39.69399999999996</v>
      </c>
      <c r="BC37" s="496">
        <v>-41.039999999999964</v>
      </c>
      <c r="BD37" s="496">
        <v>-45.118999999999915</v>
      </c>
      <c r="BE37" s="496">
        <v>-46.559000000000026</v>
      </c>
      <c r="BF37" s="496">
        <v>-47.572999999999979</v>
      </c>
      <c r="BG37" s="496">
        <v>-48.360000000000014</v>
      </c>
      <c r="BH37" s="496">
        <v>-49.313999999999965</v>
      </c>
      <c r="BI37" s="496">
        <v>-50.028999999999996</v>
      </c>
      <c r="BJ37" s="496">
        <v>-50.674999999999955</v>
      </c>
    </row>
    <row r="38" spans="1:62" ht="15" customHeight="1" x14ac:dyDescent="0.2">
      <c r="Y38" s="492" t="s">
        <v>107</v>
      </c>
      <c r="Z38" s="496">
        <v>49.933</v>
      </c>
      <c r="AA38" s="497">
        <v>0</v>
      </c>
      <c r="AB38" s="497">
        <v>0</v>
      </c>
      <c r="AC38" s="497">
        <v>0</v>
      </c>
      <c r="AD38" s="496">
        <v>0.77840909695740379</v>
      </c>
      <c r="AE38" s="496">
        <v>2.6420656620235121</v>
      </c>
      <c r="AF38" s="496">
        <v>3.028419734736687</v>
      </c>
      <c r="AG38" s="496">
        <v>4.0722433590139957</v>
      </c>
      <c r="AH38" s="496">
        <v>4.3974952580728655</v>
      </c>
      <c r="AI38" s="496">
        <v>4.9176084720797419</v>
      </c>
      <c r="AJ38" s="496">
        <v>5.2605095910472244</v>
      </c>
      <c r="AK38" s="496">
        <v>5.6089143524073179</v>
      </c>
      <c r="AL38" s="496">
        <v>5.7897600662173261</v>
      </c>
      <c r="AM38" s="496">
        <v>5.90100747449452</v>
      </c>
      <c r="AN38" s="496">
        <v>6.028876004469744</v>
      </c>
      <c r="AO38" s="496">
        <v>5.9199432044473568</v>
      </c>
      <c r="AP38" s="496">
        <v>5.8556941059467178</v>
      </c>
      <c r="AQ38" s="496">
        <v>5.8190917422937005</v>
      </c>
      <c r="AR38" s="496">
        <v>5.762411762755093</v>
      </c>
      <c r="AS38" s="496">
        <v>5.7276143522537524</v>
      </c>
      <c r="AT38" s="496">
        <v>5.6360916298651347</v>
      </c>
      <c r="AU38" s="496">
        <v>5.5055772074445386</v>
      </c>
      <c r="AV38" s="496">
        <v>5.3651160925803225</v>
      </c>
      <c r="AW38" s="496">
        <v>5.2561299358936395</v>
      </c>
      <c r="AX38" s="496">
        <v>5.1162284614490474</v>
      </c>
      <c r="AY38" s="496">
        <v>5.067570319874882</v>
      </c>
      <c r="AZ38" s="496">
        <v>4.9387873089829029</v>
      </c>
      <c r="BA38" s="496">
        <v>4.9044311257698752</v>
      </c>
      <c r="BB38" s="496">
        <v>4.8182267645506229</v>
      </c>
      <c r="BC38" s="496">
        <v>4.7952689669597888</v>
      </c>
      <c r="BD38" s="496">
        <v>4.7834638559596812</v>
      </c>
      <c r="BE38" s="496">
        <v>4.7971527843042665</v>
      </c>
      <c r="BF38" s="496">
        <v>4.7687224663501837</v>
      </c>
      <c r="BG38" s="496">
        <v>4.7423388755177811</v>
      </c>
      <c r="BH38" s="496">
        <v>4.768812263267769</v>
      </c>
      <c r="BI38" s="496">
        <v>4.7506992338377856</v>
      </c>
      <c r="BJ38" s="496">
        <v>4.7359881748981252</v>
      </c>
    </row>
    <row r="39" spans="1:62" ht="15" customHeight="1" x14ac:dyDescent="0.2">
      <c r="Y39" s="492" t="s">
        <v>106</v>
      </c>
      <c r="Z39" s="496">
        <v>194.60691307779797</v>
      </c>
      <c r="AA39" s="497">
        <v>0</v>
      </c>
      <c r="AB39" s="497">
        <v>0</v>
      </c>
      <c r="AC39" s="497">
        <v>0</v>
      </c>
      <c r="AD39" s="496">
        <v>-4.828315759511014</v>
      </c>
      <c r="AE39" s="496">
        <v>-2.7890770427832763</v>
      </c>
      <c r="AF39" s="496">
        <v>-5.4049387121850145</v>
      </c>
      <c r="AG39" s="496">
        <v>-5.4674675370050068</v>
      </c>
      <c r="AH39" s="496">
        <v>-6.2642966144589138</v>
      </c>
      <c r="AI39" s="496">
        <v>-6.5943600668470879</v>
      </c>
      <c r="AJ39" s="496">
        <v>-6.8393563687687617</v>
      </c>
      <c r="AK39" s="496">
        <v>-7.5114256284983867</v>
      </c>
      <c r="AL39" s="496">
        <v>-8.0525798605682439</v>
      </c>
      <c r="AM39" s="496">
        <v>-8.4122570220536943</v>
      </c>
      <c r="AN39" s="496">
        <v>-8.9138895317402671</v>
      </c>
      <c r="AO39" s="496">
        <v>-9.576894513231565</v>
      </c>
      <c r="AP39" s="496">
        <v>-9.8703968025738789</v>
      </c>
      <c r="AQ39" s="496">
        <v>-10.142039208223196</v>
      </c>
      <c r="AR39" s="496">
        <v>-10.534191512202511</v>
      </c>
      <c r="AS39" s="496">
        <v>-11.02767511909849</v>
      </c>
      <c r="AT39" s="496">
        <v>-11.608430282451167</v>
      </c>
      <c r="AU39" s="496">
        <v>-12.277821953202562</v>
      </c>
      <c r="AV39" s="496">
        <v>-12.971939395612935</v>
      </c>
      <c r="AW39" s="496">
        <v>-13.587044643107248</v>
      </c>
      <c r="AX39" s="496">
        <v>-14.541050720760666</v>
      </c>
      <c r="AY39" s="496">
        <v>-15.170686861409365</v>
      </c>
      <c r="AZ39" s="496">
        <v>-16.159176814337911</v>
      </c>
      <c r="BA39" s="496">
        <v>-16.898691401420791</v>
      </c>
      <c r="BB39" s="496">
        <v>-17.705468970458924</v>
      </c>
      <c r="BC39" s="496">
        <v>-18.295058545400963</v>
      </c>
      <c r="BD39" s="496">
        <v>-19.053387701536792</v>
      </c>
      <c r="BE39" s="496">
        <v>-19.562884215129088</v>
      </c>
      <c r="BF39" s="496">
        <v>-20.325628719910469</v>
      </c>
      <c r="BG39" s="496">
        <v>-21.180756640180078</v>
      </c>
      <c r="BH39" s="496">
        <v>-21.821370236471552</v>
      </c>
      <c r="BI39" s="496">
        <v>-22.815305830156547</v>
      </c>
      <c r="BJ39" s="496">
        <v>-23.790337516695274</v>
      </c>
    </row>
    <row r="40" spans="1:62" ht="15" customHeight="1" x14ac:dyDescent="0.2">
      <c r="Y40" s="492" t="s">
        <v>110</v>
      </c>
      <c r="Z40" s="496">
        <v>123.767825876</v>
      </c>
      <c r="AA40" s="497">
        <v>0</v>
      </c>
      <c r="AB40" s="497">
        <v>0</v>
      </c>
      <c r="AC40" s="497">
        <v>0</v>
      </c>
      <c r="AD40" s="496">
        <v>1.0900743282993659</v>
      </c>
      <c r="AE40" s="496">
        <v>-6.1225361165340217</v>
      </c>
      <c r="AF40" s="496">
        <v>-1.1245113938064577</v>
      </c>
      <c r="AG40" s="496">
        <v>4.2017829605114088</v>
      </c>
      <c r="AH40" s="496">
        <v>11.877235801093221</v>
      </c>
      <c r="AI40" s="496">
        <v>18.288430762081262</v>
      </c>
      <c r="AJ40" s="496">
        <v>18.602405678801702</v>
      </c>
      <c r="AK40" s="496">
        <v>26.805468781587209</v>
      </c>
      <c r="AL40" s="496">
        <v>28.236626277993523</v>
      </c>
      <c r="AM40" s="496">
        <v>30.467636328078399</v>
      </c>
      <c r="AN40" s="496">
        <v>31.721821585223651</v>
      </c>
      <c r="AO40" s="496">
        <v>32.643213713829866</v>
      </c>
      <c r="AP40" s="496">
        <v>32.037274432274515</v>
      </c>
      <c r="AQ40" s="496">
        <v>24.067917596004619</v>
      </c>
      <c r="AR40" s="496">
        <v>19.558815063314668</v>
      </c>
      <c r="AS40" s="496">
        <v>29.911044261933299</v>
      </c>
      <c r="AT40" s="496">
        <v>30.124303683612979</v>
      </c>
      <c r="AU40" s="496">
        <v>30.414028426991692</v>
      </c>
      <c r="AV40" s="496">
        <v>30.998396259070219</v>
      </c>
      <c r="AW40" s="496">
        <v>30.544627094648988</v>
      </c>
      <c r="AX40" s="496">
        <v>25.745079939241393</v>
      </c>
      <c r="AY40" s="496">
        <v>18.848173044586659</v>
      </c>
      <c r="AZ40" s="496">
        <v>18.53236527912695</v>
      </c>
      <c r="BA40" s="496">
        <v>17.0030799842677</v>
      </c>
      <c r="BB40" s="496">
        <v>9.80666385834202</v>
      </c>
      <c r="BC40" s="496">
        <v>9.4270885460860399</v>
      </c>
      <c r="BD40" s="496">
        <v>7.7564224914821267</v>
      </c>
      <c r="BE40" s="496">
        <v>0.57250925239604555</v>
      </c>
      <c r="BF40" s="496">
        <v>-1.1066192000887725</v>
      </c>
      <c r="BG40" s="496">
        <v>-8.3762226315862449</v>
      </c>
      <c r="BH40" s="496">
        <v>-10.675494459258559</v>
      </c>
      <c r="BI40" s="496">
        <v>-21.447455680185811</v>
      </c>
      <c r="BJ40" s="496">
        <v>-23.169984219486551</v>
      </c>
    </row>
    <row r="41" spans="1:62" ht="15" customHeight="1" x14ac:dyDescent="0.2">
      <c r="Y41" s="492" t="s">
        <v>126</v>
      </c>
      <c r="Z41" s="496">
        <v>233.16924996899996</v>
      </c>
      <c r="AA41" s="497">
        <v>0</v>
      </c>
      <c r="AB41" s="497">
        <v>0</v>
      </c>
      <c r="AC41" s="497">
        <v>0</v>
      </c>
      <c r="AD41" s="496">
        <v>-23.334900621048519</v>
      </c>
      <c r="AE41" s="496">
        <v>-42.770288715725343</v>
      </c>
      <c r="AF41" s="496">
        <v>-58.670076213516097</v>
      </c>
      <c r="AG41" s="496">
        <v>-76.451936273911059</v>
      </c>
      <c r="AH41" s="496">
        <v>-104.70184030695202</v>
      </c>
      <c r="AI41" s="496">
        <v>-93.763770323752937</v>
      </c>
      <c r="AJ41" s="496">
        <v>-109.29280534677096</v>
      </c>
      <c r="AK41" s="496">
        <v>-116.97006241818505</v>
      </c>
      <c r="AL41" s="496">
        <v>-128.56663773906695</v>
      </c>
      <c r="AM41" s="496">
        <v>-131.72134239233498</v>
      </c>
      <c r="AN41" s="496">
        <v>-128.31275542454196</v>
      </c>
      <c r="AO41" s="496">
        <v>-127.90213052967697</v>
      </c>
      <c r="AP41" s="496">
        <v>-114.10709622910389</v>
      </c>
      <c r="AQ41" s="496">
        <v>-129.28914470484995</v>
      </c>
      <c r="AR41" s="496">
        <v>-151.79354616617297</v>
      </c>
      <c r="AS41" s="496">
        <v>-164.72708480046498</v>
      </c>
      <c r="AT41" s="496">
        <v>-173.42422505891497</v>
      </c>
      <c r="AU41" s="496">
        <v>-181.67157698817596</v>
      </c>
      <c r="AV41" s="496">
        <v>-183.70984953446796</v>
      </c>
      <c r="AW41" s="496">
        <v>-188.24391989478295</v>
      </c>
      <c r="AX41" s="496">
        <v>-193.90812792859396</v>
      </c>
      <c r="AY41" s="496">
        <v>-186.50577725148196</v>
      </c>
      <c r="AZ41" s="496">
        <v>-187.51491473779703</v>
      </c>
      <c r="BA41" s="496">
        <v>-168.77351914743497</v>
      </c>
      <c r="BB41" s="496">
        <v>-169.56090798537295</v>
      </c>
      <c r="BC41" s="496">
        <v>-156.03570035283394</v>
      </c>
      <c r="BD41" s="496">
        <v>-153.48790527614497</v>
      </c>
      <c r="BE41" s="496">
        <v>-138.351515691283</v>
      </c>
      <c r="BF41" s="496">
        <v>-134.21619743212096</v>
      </c>
      <c r="BG41" s="496">
        <v>-123.88143747378597</v>
      </c>
      <c r="BH41" s="496">
        <v>-114.86071302312399</v>
      </c>
      <c r="BI41" s="496">
        <v>-112.65933372606598</v>
      </c>
      <c r="BJ41" s="496">
        <v>-106.02711592211793</v>
      </c>
    </row>
    <row r="42" spans="1:62" ht="15" customHeight="1" x14ac:dyDescent="0.2">
      <c r="Y42" s="492" t="s">
        <v>105</v>
      </c>
      <c r="Z42" s="496">
        <v>7.4328922202010414E-2</v>
      </c>
      <c r="AA42" s="499">
        <v>0</v>
      </c>
      <c r="AB42" s="499">
        <v>0</v>
      </c>
      <c r="AC42" s="499">
        <v>0</v>
      </c>
      <c r="AD42" s="496">
        <v>6.1907467980365241E-2</v>
      </c>
      <c r="AE42" s="496">
        <v>0.12627216007888864</v>
      </c>
      <c r="AF42" s="496">
        <v>0.19400119110290709</v>
      </c>
      <c r="AG42" s="496">
        <v>0.26468448762299834</v>
      </c>
      <c r="AH42" s="496">
        <v>0.33833560270130414</v>
      </c>
      <c r="AI42" s="496">
        <v>0.41641908306353986</v>
      </c>
      <c r="AJ42" s="496">
        <v>0.49795301299179456</v>
      </c>
      <c r="AK42" s="496">
        <v>0.58514138054528764</v>
      </c>
      <c r="AL42" s="496">
        <v>0.67681295375093142</v>
      </c>
      <c r="AM42" s="496">
        <v>0.77331171181457359</v>
      </c>
      <c r="AN42" s="496">
        <v>0.8755376846515458</v>
      </c>
      <c r="AO42" s="496">
        <v>0.98822371091175476</v>
      </c>
      <c r="AP42" s="496">
        <v>1.1090664386906981</v>
      </c>
      <c r="AQ42" s="496">
        <v>1.2400923778985382</v>
      </c>
      <c r="AR42" s="496">
        <v>1.3819316669456234</v>
      </c>
      <c r="AS42" s="496">
        <v>1.5405120733319679</v>
      </c>
      <c r="AT42" s="496">
        <v>1.715020649764875</v>
      </c>
      <c r="AU42" s="496">
        <v>1.9036888266423595</v>
      </c>
      <c r="AV42" s="496">
        <v>2.1045485684066016</v>
      </c>
      <c r="AW42" s="496">
        <v>2.3148258780914022</v>
      </c>
      <c r="AX42" s="496">
        <v>2.5436396069517175</v>
      </c>
      <c r="AY42" s="496">
        <v>2.7723735026707272</v>
      </c>
      <c r="AZ42" s="496">
        <v>2.9934402222807228</v>
      </c>
      <c r="BA42" s="496">
        <v>3.2024177037799721</v>
      </c>
      <c r="BB42" s="496">
        <v>3.3830237548170468</v>
      </c>
      <c r="BC42" s="496">
        <v>3.5375419840120697</v>
      </c>
      <c r="BD42" s="496">
        <v>3.7207765803635211</v>
      </c>
      <c r="BE42" s="496">
        <v>3.8757012812906009</v>
      </c>
      <c r="BF42" s="496">
        <v>4.0006520437665021</v>
      </c>
      <c r="BG42" s="496">
        <v>4.0859005699093069</v>
      </c>
      <c r="BH42" s="496">
        <v>4.1621922634545809</v>
      </c>
      <c r="BI42" s="496">
        <v>4.2141315259391314</v>
      </c>
      <c r="BJ42" s="496">
        <v>4.2650299921629662</v>
      </c>
    </row>
    <row r="43" spans="1:62" ht="15" customHeight="1" x14ac:dyDescent="0.2">
      <c r="Y43" s="492" t="s">
        <v>109</v>
      </c>
      <c r="Z43" s="500">
        <v>0</v>
      </c>
      <c r="AA43" s="499">
        <v>0</v>
      </c>
      <c r="AB43" s="497">
        <v>0</v>
      </c>
      <c r="AC43" s="497">
        <v>0</v>
      </c>
      <c r="AD43" s="500">
        <v>0</v>
      </c>
      <c r="AE43" s="500">
        <v>0</v>
      </c>
      <c r="AF43" s="500">
        <v>0</v>
      </c>
      <c r="AG43" s="500">
        <v>0</v>
      </c>
      <c r="AH43" s="500">
        <v>0</v>
      </c>
      <c r="AI43" s="500">
        <v>0</v>
      </c>
      <c r="AJ43" s="500">
        <v>0</v>
      </c>
      <c r="AK43" s="500">
        <v>0</v>
      </c>
      <c r="AL43" s="500">
        <v>0</v>
      </c>
      <c r="AM43" s="500">
        <v>0</v>
      </c>
      <c r="AN43" s="500">
        <v>0</v>
      </c>
      <c r="AO43" s="500">
        <v>0</v>
      </c>
      <c r="AP43" s="500">
        <v>0</v>
      </c>
      <c r="AQ43" s="500">
        <v>0</v>
      </c>
      <c r="AR43" s="500">
        <v>0</v>
      </c>
      <c r="AS43" s="500">
        <v>0</v>
      </c>
      <c r="AT43" s="500">
        <v>0</v>
      </c>
      <c r="AU43" s="500">
        <v>0</v>
      </c>
      <c r="AV43" s="500">
        <v>0</v>
      </c>
      <c r="AW43" s="500">
        <v>0</v>
      </c>
      <c r="AX43" s="500">
        <v>0</v>
      </c>
      <c r="AY43" s="500">
        <v>0</v>
      </c>
      <c r="AZ43" s="500">
        <v>0</v>
      </c>
      <c r="BA43" s="500">
        <v>0</v>
      </c>
      <c r="BB43" s="500">
        <v>0</v>
      </c>
      <c r="BC43" s="500">
        <v>0</v>
      </c>
      <c r="BD43" s="500">
        <v>0</v>
      </c>
      <c r="BE43" s="500">
        <v>0</v>
      </c>
      <c r="BF43" s="500">
        <v>0</v>
      </c>
      <c r="BG43" s="500">
        <v>0</v>
      </c>
      <c r="BH43" s="500">
        <v>0</v>
      </c>
      <c r="BI43" s="500">
        <v>0</v>
      </c>
      <c r="BJ43" s="500">
        <v>0</v>
      </c>
    </row>
    <row r="44" spans="1:62" ht="15" customHeight="1" x14ac:dyDescent="0.2">
      <c r="Y44" s="492" t="s">
        <v>564</v>
      </c>
      <c r="Z44" s="500">
        <v>6.0591634670094576</v>
      </c>
      <c r="AA44" s="499">
        <v>0</v>
      </c>
      <c r="AB44" s="497">
        <v>0</v>
      </c>
      <c r="AC44" s="497">
        <v>0</v>
      </c>
      <c r="AD44" s="500">
        <v>0.13490502417216277</v>
      </c>
      <c r="AE44" s="500">
        <v>-2.4144400181445924E-2</v>
      </c>
      <c r="AF44" s="500">
        <v>-0.13818613223326182</v>
      </c>
      <c r="AG44" s="500">
        <v>-0.22636658794096309</v>
      </c>
      <c r="AH44" s="500">
        <v>-0.35729161038947854</v>
      </c>
      <c r="AI44" s="500">
        <v>-0.3155975199562997</v>
      </c>
      <c r="AJ44" s="500">
        <v>-0.39053699819350918</v>
      </c>
      <c r="AK44" s="500">
        <v>-0.42724547987395756</v>
      </c>
      <c r="AL44" s="500">
        <v>-0.51386371018295929</v>
      </c>
      <c r="AM44" s="500">
        <v>-0.56407093301835509</v>
      </c>
      <c r="AN44" s="500">
        <v>-0.59312841984118503</v>
      </c>
      <c r="AO44" s="500">
        <v>-0.64663782834969297</v>
      </c>
      <c r="AP44" s="500">
        <v>-0.64295780518872903</v>
      </c>
      <c r="AQ44" s="500">
        <v>-0.77615020665763446</v>
      </c>
      <c r="AR44" s="500">
        <v>-0.92406292434952597</v>
      </c>
      <c r="AS44" s="500">
        <v>-0.98061781727145281</v>
      </c>
      <c r="AT44" s="500">
        <v>-1.0622042723574543</v>
      </c>
      <c r="AU44" s="500">
        <v>-1.1416345088839748</v>
      </c>
      <c r="AV44" s="500">
        <v>-1.196564488714607</v>
      </c>
      <c r="AW44" s="500">
        <v>-1.2640545635408165</v>
      </c>
      <c r="AX44" s="500">
        <v>-1.3579746963179575</v>
      </c>
      <c r="AY44" s="500">
        <v>-1.4077296652476887</v>
      </c>
      <c r="AZ44" s="500">
        <v>-1.4652614342563259</v>
      </c>
      <c r="BA44" s="500">
        <v>-1.4505880003949967</v>
      </c>
      <c r="BB44" s="500">
        <v>-1.5310828107079129</v>
      </c>
      <c r="BC44" s="500">
        <v>-1.529842062208596</v>
      </c>
      <c r="BD44" s="500">
        <v>-1.5858586833153758</v>
      </c>
      <c r="BE44" s="500">
        <v>-1.6041826303456039</v>
      </c>
      <c r="BF44" s="500">
        <v>-1.6429250715846901</v>
      </c>
      <c r="BG44" s="500">
        <v>-1.6685944259310288</v>
      </c>
      <c r="BH44" s="500">
        <v>-1.6800814440354808</v>
      </c>
      <c r="BI44" s="500">
        <v>-1.7501311069405299</v>
      </c>
      <c r="BJ44" s="500">
        <v>-1.7620024228254954</v>
      </c>
    </row>
    <row r="45" spans="1:62" ht="15" customHeight="1" x14ac:dyDescent="0.2">
      <c r="Y45" s="492" t="s">
        <v>31</v>
      </c>
      <c r="Z45" s="500">
        <v>939.52448131200947</v>
      </c>
      <c r="AA45" s="499">
        <v>0</v>
      </c>
      <c r="AB45" s="499">
        <v>0</v>
      </c>
      <c r="AC45" s="499">
        <v>0</v>
      </c>
      <c r="AD45" s="500">
        <v>-28.536920463150199</v>
      </c>
      <c r="AE45" s="500">
        <v>-53.647708453121666</v>
      </c>
      <c r="AF45" s="500">
        <v>-68.959291525901222</v>
      </c>
      <c r="AG45" s="500">
        <v>-81.805059591708599</v>
      </c>
      <c r="AH45" s="500">
        <v>-104.086361869933</v>
      </c>
      <c r="AI45" s="500">
        <v>-87.621269593331817</v>
      </c>
      <c r="AJ45" s="500">
        <v>-103.9938304308925</v>
      </c>
      <c r="AK45" s="500">
        <v>-105.18720901201755</v>
      </c>
      <c r="AL45" s="500">
        <v>-116.88388201185639</v>
      </c>
      <c r="AM45" s="500">
        <v>-119.18771483301948</v>
      </c>
      <c r="AN45" s="500">
        <v>-115.88153810177845</v>
      </c>
      <c r="AO45" s="500">
        <v>-119.06128224206923</v>
      </c>
      <c r="AP45" s="500">
        <v>-107.07141585995454</v>
      </c>
      <c r="AQ45" s="500">
        <v>-131.38723240353386</v>
      </c>
      <c r="AR45" s="500">
        <v>-159.60764210970959</v>
      </c>
      <c r="AS45" s="500">
        <v>-163.59520704931589</v>
      </c>
      <c r="AT45" s="500">
        <v>-174.22244365048061</v>
      </c>
      <c r="AU45" s="500">
        <v>-184.27773898918389</v>
      </c>
      <c r="AV45" s="500">
        <v>-187.83429249873834</v>
      </c>
      <c r="AW45" s="500">
        <v>-194.72243619279698</v>
      </c>
      <c r="AX45" s="500">
        <v>-208.62120533803042</v>
      </c>
      <c r="AY45" s="500">
        <v>-210.80507691100675</v>
      </c>
      <c r="AZ45" s="500">
        <v>-215.0517601760007</v>
      </c>
      <c r="BA45" s="500">
        <v>-200.14586973543317</v>
      </c>
      <c r="BB45" s="500">
        <v>-210.48354538883004</v>
      </c>
      <c r="BC45" s="500">
        <v>-199.14070146338554</v>
      </c>
      <c r="BD45" s="500">
        <v>-202.98548873319172</v>
      </c>
      <c r="BE45" s="500">
        <v>-196.83221921876682</v>
      </c>
      <c r="BF45" s="500">
        <v>-196.09499591358821</v>
      </c>
      <c r="BG45" s="500">
        <v>-194.63877172605623</v>
      </c>
      <c r="BH45" s="500">
        <v>-189.4206546361672</v>
      </c>
      <c r="BI45" s="500">
        <v>-199.73639558357192</v>
      </c>
      <c r="BJ45" s="500">
        <v>-196.42342191406414</v>
      </c>
    </row>
    <row r="46" spans="1:62" ht="15" customHeight="1" x14ac:dyDescent="0.25">
      <c r="Y46" s="89" t="s">
        <v>571</v>
      </c>
      <c r="BJ46" s="502"/>
    </row>
    <row r="48" spans="1:62" ht="15" customHeight="1" x14ac:dyDescent="0.25">
      <c r="Y48" s="490" t="s">
        <v>590</v>
      </c>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row>
    <row r="49" spans="25:62" ht="15" customHeight="1" x14ac:dyDescent="0.2">
      <c r="Y49" s="130"/>
      <c r="Z49" s="130"/>
      <c r="AA49" s="130"/>
      <c r="AB49" s="130"/>
      <c r="AC49" s="130"/>
      <c r="AD49" s="130"/>
      <c r="AE49" s="491"/>
      <c r="AF49" s="491"/>
      <c r="AG49" s="491"/>
      <c r="AH49" s="491"/>
      <c r="AI49" s="491"/>
      <c r="AJ49" s="491"/>
      <c r="AK49" s="491"/>
      <c r="AL49" s="491"/>
      <c r="AM49" s="491"/>
      <c r="AN49" s="491"/>
      <c r="AO49" s="491"/>
      <c r="AP49" s="491"/>
      <c r="AQ49" s="491"/>
      <c r="AR49" s="491"/>
      <c r="AS49" s="491"/>
      <c r="AT49" s="491"/>
      <c r="AU49" s="491"/>
      <c r="AV49" s="491"/>
      <c r="AW49" s="130"/>
      <c r="AX49" s="129"/>
      <c r="AY49" s="129"/>
      <c r="AZ49" s="129"/>
      <c r="BA49" s="129"/>
      <c r="BB49" s="129"/>
      <c r="BC49" s="129"/>
      <c r="BD49" s="129"/>
      <c r="BE49" s="129"/>
      <c r="BF49" s="129"/>
      <c r="BG49" s="129"/>
      <c r="BH49" s="129"/>
      <c r="BI49" s="129"/>
      <c r="BJ49" s="129"/>
    </row>
    <row r="50" spans="25:62" ht="15" customHeight="1" x14ac:dyDescent="0.2">
      <c r="Y50" s="492" t="s">
        <v>34</v>
      </c>
      <c r="Z50" s="493" t="s">
        <v>218</v>
      </c>
      <c r="AA50" s="494">
        <v>2015</v>
      </c>
      <c r="AB50" s="494">
        <v>2016</v>
      </c>
      <c r="AC50" s="494">
        <v>2017</v>
      </c>
      <c r="AD50" s="494">
        <v>2018</v>
      </c>
      <c r="AE50" s="494">
        <v>2019</v>
      </c>
      <c r="AF50" s="494">
        <v>2020</v>
      </c>
      <c r="AG50" s="494">
        <v>2021</v>
      </c>
      <c r="AH50" s="494">
        <v>2022</v>
      </c>
      <c r="AI50" s="494">
        <v>2023</v>
      </c>
      <c r="AJ50" s="494">
        <v>2024</v>
      </c>
      <c r="AK50" s="494">
        <v>2025</v>
      </c>
      <c r="AL50" s="494">
        <v>2026</v>
      </c>
      <c r="AM50" s="494">
        <v>2027</v>
      </c>
      <c r="AN50" s="494">
        <v>2028</v>
      </c>
      <c r="AO50" s="494">
        <v>2029</v>
      </c>
      <c r="AP50" s="494">
        <v>2030</v>
      </c>
      <c r="AQ50" s="494">
        <v>2031</v>
      </c>
      <c r="AR50" s="494">
        <v>2032</v>
      </c>
      <c r="AS50" s="494">
        <v>2033</v>
      </c>
      <c r="AT50" s="495">
        <v>2034</v>
      </c>
      <c r="AU50" s="495">
        <v>2035</v>
      </c>
      <c r="AV50" s="495">
        <v>2036</v>
      </c>
      <c r="AW50" s="495">
        <v>2037</v>
      </c>
      <c r="AX50" s="495">
        <v>2038</v>
      </c>
      <c r="AY50" s="495">
        <v>2039</v>
      </c>
      <c r="AZ50" s="495">
        <v>2040</v>
      </c>
      <c r="BA50" s="495">
        <v>2041</v>
      </c>
      <c r="BB50" s="495">
        <v>2042</v>
      </c>
      <c r="BC50" s="495">
        <v>2043</v>
      </c>
      <c r="BD50" s="495">
        <v>2044</v>
      </c>
      <c r="BE50" s="495">
        <v>2045</v>
      </c>
      <c r="BF50" s="495">
        <v>2046</v>
      </c>
      <c r="BG50" s="495">
        <v>2047</v>
      </c>
      <c r="BH50" s="495">
        <v>2048</v>
      </c>
      <c r="BI50" s="495">
        <v>2049</v>
      </c>
      <c r="BJ50" s="495">
        <v>2050</v>
      </c>
    </row>
    <row r="51" spans="25:62" ht="15" customHeight="1" x14ac:dyDescent="0.2">
      <c r="Y51" s="492" t="s">
        <v>108</v>
      </c>
      <c r="Z51" s="496">
        <v>331.91399999999999</v>
      </c>
      <c r="AA51" s="497">
        <v>0</v>
      </c>
      <c r="AB51" s="497">
        <v>0</v>
      </c>
      <c r="AC51" s="497">
        <v>0</v>
      </c>
      <c r="AD51" s="496">
        <v>-2.5769999999999982</v>
      </c>
      <c r="AE51" s="496">
        <v>-5.117999999999995</v>
      </c>
      <c r="AF51" s="496">
        <v>-7.5120000000000005</v>
      </c>
      <c r="AG51" s="496">
        <v>-9.4739999999999895</v>
      </c>
      <c r="AH51" s="496">
        <v>-10.942999999999984</v>
      </c>
      <c r="AI51" s="496">
        <v>-12.413000000000068</v>
      </c>
      <c r="AJ51" s="496">
        <v>-13.964999999999975</v>
      </c>
      <c r="AK51" s="496">
        <v>-16.260000000000048</v>
      </c>
      <c r="AL51" s="496">
        <v>-18.312000000000012</v>
      </c>
      <c r="AM51" s="496">
        <v>-20.494999999999948</v>
      </c>
      <c r="AN51" s="496">
        <v>-22.824999999999989</v>
      </c>
      <c r="AO51" s="496">
        <v>-27.813000000000045</v>
      </c>
      <c r="AP51" s="496">
        <v>-29.995000000000005</v>
      </c>
      <c r="AQ51" s="496">
        <v>-32.040999999999997</v>
      </c>
      <c r="AR51" s="496">
        <v>-33.94399999999996</v>
      </c>
      <c r="AS51" s="496">
        <v>-35.812999999999988</v>
      </c>
      <c r="AT51" s="496">
        <v>-37.752999999999986</v>
      </c>
      <c r="AU51" s="496">
        <v>-39.428999999999974</v>
      </c>
      <c r="AV51" s="496">
        <v>-42.132999999999981</v>
      </c>
      <c r="AW51" s="496">
        <v>-44.712999999999965</v>
      </c>
      <c r="AX51" s="496">
        <v>-47.393000000000029</v>
      </c>
      <c r="AY51" s="496">
        <v>-49.710999999999956</v>
      </c>
      <c r="AZ51" s="496">
        <v>-52.061999999999955</v>
      </c>
      <c r="BA51" s="496">
        <v>-54.156000000000006</v>
      </c>
      <c r="BB51" s="496">
        <v>-56.185999999999979</v>
      </c>
      <c r="BC51" s="496">
        <v>-58.091000000000065</v>
      </c>
      <c r="BD51" s="496">
        <v>-62.889999999999986</v>
      </c>
      <c r="BE51" s="496">
        <v>-64.839999999999975</v>
      </c>
      <c r="BF51" s="496">
        <v>-67.178999999999917</v>
      </c>
      <c r="BG51" s="496">
        <v>-69.19599999999997</v>
      </c>
      <c r="BH51" s="496">
        <v>-71.708000000000027</v>
      </c>
      <c r="BI51" s="496">
        <v>-74.196999999999946</v>
      </c>
      <c r="BJ51" s="496">
        <v>-76.616999999999962</v>
      </c>
    </row>
    <row r="52" spans="25:62" ht="15" customHeight="1" x14ac:dyDescent="0.2">
      <c r="Y52" s="492" t="s">
        <v>107</v>
      </c>
      <c r="Z52" s="496">
        <v>49.933</v>
      </c>
      <c r="AA52" s="497">
        <v>0</v>
      </c>
      <c r="AB52" s="497">
        <v>0</v>
      </c>
      <c r="AC52" s="497">
        <v>0</v>
      </c>
      <c r="AD52" s="496">
        <v>0.73803022399013685</v>
      </c>
      <c r="AE52" s="496">
        <v>2.5889984944967139</v>
      </c>
      <c r="AF52" s="496">
        <v>2.9578327605067969</v>
      </c>
      <c r="AG52" s="496">
        <v>3.9694532254046848</v>
      </c>
      <c r="AH52" s="496">
        <v>4.2437057362031467</v>
      </c>
      <c r="AI52" s="496">
        <v>4.6599246209729159</v>
      </c>
      <c r="AJ52" s="496">
        <v>4.8232094632167914</v>
      </c>
      <c r="AK52" s="496">
        <v>4.8592180667307616</v>
      </c>
      <c r="AL52" s="496">
        <v>4.9223688904305476</v>
      </c>
      <c r="AM52" s="496">
        <v>4.9009806192989771</v>
      </c>
      <c r="AN52" s="496">
        <v>4.8778892245889622</v>
      </c>
      <c r="AO52" s="496">
        <v>4.5849140898883434</v>
      </c>
      <c r="AP52" s="496">
        <v>4.3741444592253416</v>
      </c>
      <c r="AQ52" s="496">
        <v>4.2109030656263329</v>
      </c>
      <c r="AR52" s="496">
        <v>3.9226643764762059</v>
      </c>
      <c r="AS52" s="496">
        <v>3.6420312941448429</v>
      </c>
      <c r="AT52" s="496">
        <v>3.2936415685499227</v>
      </c>
      <c r="AU52" s="496">
        <v>2.9057223306677784</v>
      </c>
      <c r="AV52" s="496">
        <v>2.6046974945429255</v>
      </c>
      <c r="AW52" s="496">
        <v>2.4255398858447776</v>
      </c>
      <c r="AX52" s="496">
        <v>2.2431443157633737</v>
      </c>
      <c r="AY52" s="496">
        <v>2.12321446848118</v>
      </c>
      <c r="AZ52" s="496">
        <v>1.9458201794138361</v>
      </c>
      <c r="BA52" s="496">
        <v>1.8563900212275257</v>
      </c>
      <c r="BB52" s="496">
        <v>1.7198592514390967</v>
      </c>
      <c r="BC52" s="496">
        <v>1.6419201421057537</v>
      </c>
      <c r="BD52" s="496">
        <v>1.5612652821656994</v>
      </c>
      <c r="BE52" s="496">
        <v>1.504419946798528</v>
      </c>
      <c r="BF52" s="496">
        <v>1.4177388116293272</v>
      </c>
      <c r="BG52" s="496">
        <v>1.3291643221270988</v>
      </c>
      <c r="BH52" s="496">
        <v>1.287276146157545</v>
      </c>
      <c r="BI52" s="496">
        <v>1.2057126789243</v>
      </c>
      <c r="BJ52" s="496">
        <v>1.1283311102331268</v>
      </c>
    </row>
    <row r="53" spans="25:62" ht="15" customHeight="1" x14ac:dyDescent="0.2">
      <c r="Y53" s="492" t="s">
        <v>106</v>
      </c>
      <c r="Z53" s="496">
        <v>194.60691307779797</v>
      </c>
      <c r="AA53" s="497">
        <v>0</v>
      </c>
      <c r="AB53" s="497">
        <v>0</v>
      </c>
      <c r="AC53" s="497">
        <v>0</v>
      </c>
      <c r="AD53" s="496">
        <v>-4.8717196407919801</v>
      </c>
      <c r="AE53" s="496">
        <v>-2.7646809096526397</v>
      </c>
      <c r="AF53" s="496">
        <v>-5.3254162084374457</v>
      </c>
      <c r="AG53" s="496">
        <v>-5.4932484526126757</v>
      </c>
      <c r="AH53" s="496">
        <v>-6.4269496102936614</v>
      </c>
      <c r="AI53" s="496">
        <v>-6.84430282892896</v>
      </c>
      <c r="AJ53" s="496">
        <v>-7.2376675940461723</v>
      </c>
      <c r="AK53" s="496">
        <v>-8.2054714910154019</v>
      </c>
      <c r="AL53" s="496">
        <v>-8.8284737502535506</v>
      </c>
      <c r="AM53" s="496">
        <v>-9.2985869504863672</v>
      </c>
      <c r="AN53" s="496">
        <v>-9.9085028814386646</v>
      </c>
      <c r="AO53" s="496">
        <v>-10.652399328026576</v>
      </c>
      <c r="AP53" s="496">
        <v>-11.082104525193557</v>
      </c>
      <c r="AQ53" s="496">
        <v>-11.480503632832097</v>
      </c>
      <c r="AR53" s="496">
        <v>-12.027421021151667</v>
      </c>
      <c r="AS53" s="496">
        <v>-12.762447619620076</v>
      </c>
      <c r="AT53" s="496">
        <v>-13.622536368489421</v>
      </c>
      <c r="AU53" s="496">
        <v>-14.62476890235709</v>
      </c>
      <c r="AV53" s="496">
        <v>-15.484323701027279</v>
      </c>
      <c r="AW53" s="496">
        <v>-16.190267018688701</v>
      </c>
      <c r="AX53" s="496">
        <v>-17.203901578676096</v>
      </c>
      <c r="AY53" s="496">
        <v>-17.93797749839004</v>
      </c>
      <c r="AZ53" s="496">
        <v>-19.001951980437383</v>
      </c>
      <c r="BA53" s="496">
        <v>-19.841316383737535</v>
      </c>
      <c r="BB53" s="496">
        <v>-20.739425195895166</v>
      </c>
      <c r="BC53" s="496">
        <v>-21.426163722321661</v>
      </c>
      <c r="BD53" s="496">
        <v>-22.302283996395772</v>
      </c>
      <c r="BE53" s="496">
        <v>-22.928128157782311</v>
      </c>
      <c r="BF53" s="496">
        <v>-23.818612104104147</v>
      </c>
      <c r="BG53" s="496">
        <v>-24.790212195779304</v>
      </c>
      <c r="BH53" s="496">
        <v>-25.575904493347508</v>
      </c>
      <c r="BI53" s="496">
        <v>-26.683527659270908</v>
      </c>
      <c r="BJ53" s="496">
        <v>-27.759831270469817</v>
      </c>
    </row>
    <row r="54" spans="25:62" ht="15" customHeight="1" x14ac:dyDescent="0.2">
      <c r="Y54" s="492" t="s">
        <v>110</v>
      </c>
      <c r="Z54" s="496">
        <v>123.767825876</v>
      </c>
      <c r="AA54" s="497">
        <v>0</v>
      </c>
      <c r="AB54" s="497">
        <v>0</v>
      </c>
      <c r="AC54" s="497">
        <v>0</v>
      </c>
      <c r="AD54" s="496">
        <v>1.0099030200285881</v>
      </c>
      <c r="AE54" s="496">
        <v>-5.9335647202666024</v>
      </c>
      <c r="AF54" s="496">
        <v>2.3541857974316542</v>
      </c>
      <c r="AG54" s="496">
        <v>8.1761924807939721</v>
      </c>
      <c r="AH54" s="496">
        <v>18.148399830104111</v>
      </c>
      <c r="AI54" s="496">
        <v>18.362526472825365</v>
      </c>
      <c r="AJ54" s="496">
        <v>19.523276124770902</v>
      </c>
      <c r="AK54" s="496">
        <v>14.224165972825361</v>
      </c>
      <c r="AL54" s="496">
        <v>15.655323469231647</v>
      </c>
      <c r="AM54" s="496">
        <v>17.886333519316551</v>
      </c>
      <c r="AN54" s="496">
        <v>19.865792981491055</v>
      </c>
      <c r="AO54" s="496">
        <v>24.686813770315368</v>
      </c>
      <c r="AP54" s="496">
        <v>28.708621298504866</v>
      </c>
      <c r="AQ54" s="496">
        <v>29.484703891266989</v>
      </c>
      <c r="AR54" s="496">
        <v>34.521389621399791</v>
      </c>
      <c r="AS54" s="496">
        <v>42.668243822453391</v>
      </c>
      <c r="AT54" s="496">
        <v>49.663000874851079</v>
      </c>
      <c r="AU54" s="496">
        <v>57.10330968417766</v>
      </c>
      <c r="AV54" s="496">
        <v>70.60840266030975</v>
      </c>
      <c r="AW54" s="496">
        <v>70.76503201539451</v>
      </c>
      <c r="AX54" s="496">
        <v>70.696040801783894</v>
      </c>
      <c r="AY54" s="496">
        <v>70.503179445826206</v>
      </c>
      <c r="AZ54" s="496">
        <v>64.882696333681324</v>
      </c>
      <c r="BA54" s="496">
        <v>57.804742559585307</v>
      </c>
      <c r="BB54" s="496">
        <v>57.446325042495872</v>
      </c>
      <c r="BC54" s="496">
        <v>55.96194299439712</v>
      </c>
      <c r="BD54" s="496">
        <v>52.649574420739881</v>
      </c>
      <c r="BE54" s="496">
        <v>51.485022904105804</v>
      </c>
      <c r="BF54" s="496">
        <v>47.769308667324665</v>
      </c>
      <c r="BG54" s="496">
        <v>47.29747455965186</v>
      </c>
      <c r="BH54" s="496">
        <v>46.798856250014623</v>
      </c>
      <c r="BI54" s="496">
        <v>46.27124151105231</v>
      </c>
      <c r="BJ54" s="496">
        <v>45.712044505719248</v>
      </c>
    </row>
    <row r="55" spans="25:62" ht="15" customHeight="1" x14ac:dyDescent="0.2">
      <c r="Y55" s="492" t="s">
        <v>126</v>
      </c>
      <c r="Z55" s="496">
        <v>233.16924996899996</v>
      </c>
      <c r="AA55" s="497">
        <v>0</v>
      </c>
      <c r="AB55" s="497">
        <v>0</v>
      </c>
      <c r="AC55" s="497">
        <v>0</v>
      </c>
      <c r="AD55" s="496">
        <v>-24.819342100048516</v>
      </c>
      <c r="AE55" s="496">
        <v>-30.138492551803409</v>
      </c>
      <c r="AF55" s="496">
        <v>-59.082152849466098</v>
      </c>
      <c r="AG55" s="496">
        <v>-110.6717008662732</v>
      </c>
      <c r="AH55" s="496">
        <v>-107.26732941401744</v>
      </c>
      <c r="AI55" s="496">
        <v>-105.17628767475296</v>
      </c>
      <c r="AJ55" s="496">
        <v>-78.504962464870971</v>
      </c>
      <c r="AK55" s="496">
        <v>-101.55014237297451</v>
      </c>
      <c r="AL55" s="496">
        <v>-110.01050363014396</v>
      </c>
      <c r="AM55" s="496">
        <v>-106.25048121509496</v>
      </c>
      <c r="AN55" s="496">
        <v>-104.47674119236896</v>
      </c>
      <c r="AO55" s="496">
        <v>-112.63044565342695</v>
      </c>
      <c r="AP55" s="496">
        <v>-74.595184814480973</v>
      </c>
      <c r="AQ55" s="496">
        <v>-74.147062176676968</v>
      </c>
      <c r="AR55" s="496">
        <v>-88.481045925023523</v>
      </c>
      <c r="AS55" s="496">
        <v>-121.17823170619198</v>
      </c>
      <c r="AT55" s="496">
        <v>-122.91145209831572</v>
      </c>
      <c r="AU55" s="496">
        <v>-145.64139216145298</v>
      </c>
      <c r="AV55" s="496">
        <v>-154.76250451774496</v>
      </c>
      <c r="AW55" s="496">
        <v>-166.94690132335995</v>
      </c>
      <c r="AX55" s="496">
        <v>-161.63964843962097</v>
      </c>
      <c r="AY55" s="496">
        <v>-166.05989625123595</v>
      </c>
      <c r="AZ55" s="496">
        <v>-175.25725311517397</v>
      </c>
      <c r="BA55" s="496">
        <v>-168.82620385678896</v>
      </c>
      <c r="BB55" s="496">
        <v>-168.92011792172696</v>
      </c>
      <c r="BC55" s="496">
        <v>-164.19300929558426</v>
      </c>
      <c r="BD55" s="496">
        <v>-165.14272038992593</v>
      </c>
      <c r="BE55" s="496">
        <v>-163.90573216986394</v>
      </c>
      <c r="BF55" s="496">
        <v>-162.43474362282171</v>
      </c>
      <c r="BG55" s="496">
        <v>-166.37220565741421</v>
      </c>
      <c r="BH55" s="496">
        <v>-164.23997031605495</v>
      </c>
      <c r="BI55" s="496">
        <v>-164.46864335392399</v>
      </c>
      <c r="BJ55" s="496">
        <v>-162.91515478321662</v>
      </c>
    </row>
    <row r="56" spans="25:62" ht="15" customHeight="1" x14ac:dyDescent="0.2">
      <c r="Y56" s="492" t="s">
        <v>105</v>
      </c>
      <c r="Z56" s="496">
        <v>7.4328922202010414E-2</v>
      </c>
      <c r="AA56" s="499">
        <v>0</v>
      </c>
      <c r="AB56" s="499">
        <v>0</v>
      </c>
      <c r="AC56" s="499">
        <v>0</v>
      </c>
      <c r="AD56" s="496">
        <v>6.1907467980365241E-2</v>
      </c>
      <c r="AE56" s="496">
        <v>0.12627216007888864</v>
      </c>
      <c r="AF56" s="496">
        <v>0.19400119110290709</v>
      </c>
      <c r="AG56" s="496">
        <v>0.26468448762299834</v>
      </c>
      <c r="AH56" s="496">
        <v>0.33833560270130414</v>
      </c>
      <c r="AI56" s="496">
        <v>0.41641908306353986</v>
      </c>
      <c r="AJ56" s="496">
        <v>0.49795301299179456</v>
      </c>
      <c r="AK56" s="496">
        <v>0.58514138054528764</v>
      </c>
      <c r="AL56" s="496">
        <v>0.67677000170759172</v>
      </c>
      <c r="AM56" s="496">
        <v>0.77322597953606731</v>
      </c>
      <c r="AN56" s="496">
        <v>0.87540934343062193</v>
      </c>
      <c r="AO56" s="496">
        <v>0.988010236680951</v>
      </c>
      <c r="AP56" s="496">
        <v>1.108725563038951</v>
      </c>
      <c r="AQ56" s="496">
        <v>1.2395395628103172</v>
      </c>
      <c r="AR56" s="496">
        <v>1.3810404439749357</v>
      </c>
      <c r="AS56" s="496">
        <v>1.5390296724573911</v>
      </c>
      <c r="AT56" s="496">
        <v>1.7126958216504313</v>
      </c>
      <c r="AU56" s="496">
        <v>1.9000609112349691</v>
      </c>
      <c r="AV56" s="496">
        <v>2.0988649748852333</v>
      </c>
      <c r="AW56" s="496">
        <v>2.3061284643787694</v>
      </c>
      <c r="AX56" s="496">
        <v>2.5309760045201584</v>
      </c>
      <c r="AY56" s="496">
        <v>2.7542530617000005</v>
      </c>
      <c r="AZ56" s="496">
        <v>2.9682559898245171</v>
      </c>
      <c r="BA56" s="496">
        <v>3.1687808410254545</v>
      </c>
      <c r="BB56" s="496">
        <v>3.3398450269209983</v>
      </c>
      <c r="BC56" s="496">
        <v>3.4844030300973023</v>
      </c>
      <c r="BD56" s="496">
        <v>3.6574273916021087</v>
      </c>
      <c r="BE56" s="496">
        <v>3.8021002133485973</v>
      </c>
      <c r="BF56" s="496">
        <v>3.9174180845918145</v>
      </c>
      <c r="BG56" s="496">
        <v>3.9941021375789276</v>
      </c>
      <c r="BH56" s="496">
        <v>4.062603772501939</v>
      </c>
      <c r="BI56" s="496">
        <v>4.1080971154503345</v>
      </c>
      <c r="BJ56" s="496">
        <v>4.1531899003113297</v>
      </c>
    </row>
    <row r="57" spans="25:62" ht="15" customHeight="1" x14ac:dyDescent="0.2">
      <c r="Y57" s="492" t="s">
        <v>109</v>
      </c>
      <c r="Z57" s="500">
        <v>0</v>
      </c>
      <c r="AA57" s="499">
        <v>0</v>
      </c>
      <c r="AB57" s="497">
        <v>0</v>
      </c>
      <c r="AC57" s="497">
        <v>0</v>
      </c>
      <c r="AD57" s="500">
        <v>0</v>
      </c>
      <c r="AE57" s="500">
        <v>0</v>
      </c>
      <c r="AF57" s="500">
        <v>0</v>
      </c>
      <c r="AG57" s="500">
        <v>0</v>
      </c>
      <c r="AH57" s="500">
        <v>0</v>
      </c>
      <c r="AI57" s="500">
        <v>0</v>
      </c>
      <c r="AJ57" s="500">
        <v>0</v>
      </c>
      <c r="AK57" s="500">
        <v>0</v>
      </c>
      <c r="AL57" s="500">
        <v>0</v>
      </c>
      <c r="AM57" s="500">
        <v>0</v>
      </c>
      <c r="AN57" s="500">
        <v>0</v>
      </c>
      <c r="AO57" s="500">
        <v>0</v>
      </c>
      <c r="AP57" s="500">
        <v>0</v>
      </c>
      <c r="AQ57" s="500">
        <v>0</v>
      </c>
      <c r="AR57" s="500">
        <v>0</v>
      </c>
      <c r="AS57" s="500">
        <v>0</v>
      </c>
      <c r="AT57" s="500">
        <v>0</v>
      </c>
      <c r="AU57" s="500">
        <v>0</v>
      </c>
      <c r="AV57" s="500">
        <v>0</v>
      </c>
      <c r="AW57" s="500">
        <v>0</v>
      </c>
      <c r="AX57" s="500">
        <v>0</v>
      </c>
      <c r="AY57" s="500">
        <v>0</v>
      </c>
      <c r="AZ57" s="500">
        <v>0</v>
      </c>
      <c r="BA57" s="500">
        <v>0</v>
      </c>
      <c r="BB57" s="500">
        <v>0</v>
      </c>
      <c r="BC57" s="500">
        <v>0</v>
      </c>
      <c r="BD57" s="500">
        <v>0</v>
      </c>
      <c r="BE57" s="500">
        <v>0</v>
      </c>
      <c r="BF57" s="500">
        <v>0</v>
      </c>
      <c r="BG57" s="500">
        <v>0</v>
      </c>
      <c r="BH57" s="500">
        <v>0</v>
      </c>
      <c r="BI57" s="500">
        <v>0</v>
      </c>
      <c r="BJ57" s="500">
        <v>0</v>
      </c>
    </row>
    <row r="58" spans="25:62" ht="15" customHeight="1" x14ac:dyDescent="0.2">
      <c r="Y58" s="492" t="s">
        <v>564</v>
      </c>
      <c r="Z58" s="500">
        <v>6.0591634670094576</v>
      </c>
      <c r="AA58" s="499">
        <v>0</v>
      </c>
      <c r="AB58" s="497">
        <v>0</v>
      </c>
      <c r="AC58" s="497">
        <v>0</v>
      </c>
      <c r="AD58" s="500">
        <v>0.12814482703743835</v>
      </c>
      <c r="AE58" s="500">
        <v>2.2720323729939373E-2</v>
      </c>
      <c r="AF58" s="500">
        <v>-0.12907529794829031</v>
      </c>
      <c r="AG58" s="500">
        <v>-0.34613834895728246</v>
      </c>
      <c r="AH58" s="500">
        <v>-0.35039579700904522</v>
      </c>
      <c r="AI58" s="500">
        <v>-0.36740052921669708</v>
      </c>
      <c r="AJ58" s="500">
        <v>-0.28177678775530701</v>
      </c>
      <c r="AK58" s="500">
        <v>-0.43325158380304885</v>
      </c>
      <c r="AL58" s="500">
        <v>-0.51207184748501344</v>
      </c>
      <c r="AM58" s="500">
        <v>-0.54083509715294742</v>
      </c>
      <c r="AN58" s="500">
        <v>-0.5791370127521569</v>
      </c>
      <c r="AO58" s="500">
        <v>-0.65580128810808347</v>
      </c>
      <c r="AP58" s="500">
        <v>-0.54854920643623917</v>
      </c>
      <c r="AQ58" s="500">
        <v>-0.59496836194340386</v>
      </c>
      <c r="AR58" s="500">
        <v>-0.68165715541313165</v>
      </c>
      <c r="AS58" s="500">
        <v>-0.82655950804443101</v>
      </c>
      <c r="AT58" s="500">
        <v>-0.85958483588704748</v>
      </c>
      <c r="AU58" s="500">
        <v>-0.97001787717092736</v>
      </c>
      <c r="AV58" s="500">
        <v>-1.0089789002941298</v>
      </c>
      <c r="AW58" s="500">
        <v>-1.1085026081980214</v>
      </c>
      <c r="AX58" s="500">
        <v>-1.1441755802699864</v>
      </c>
      <c r="AY58" s="500">
        <v>-1.214470493992085</v>
      </c>
      <c r="AZ58" s="500">
        <v>-1.325008692036227</v>
      </c>
      <c r="BA58" s="500">
        <v>-1.3798158750477985</v>
      </c>
      <c r="BB58" s="500">
        <v>-1.4341565819196687</v>
      </c>
      <c r="BC58" s="500">
        <v>-1.4731198684250177</v>
      </c>
      <c r="BD58" s="500">
        <v>-1.5520542348467545</v>
      </c>
      <c r="BE58" s="500">
        <v>-1.6028743362214009</v>
      </c>
      <c r="BF58" s="500">
        <v>-1.6651607388920295</v>
      </c>
      <c r="BG58" s="500">
        <v>-1.7244785824431679</v>
      </c>
      <c r="BH58" s="500">
        <v>-1.7619524093157963</v>
      </c>
      <c r="BI58" s="500">
        <v>-1.8098387188588463</v>
      </c>
      <c r="BJ58" s="500">
        <v>-1.8438826050566197</v>
      </c>
    </row>
    <row r="59" spans="25:62" ht="15" customHeight="1" x14ac:dyDescent="0.2">
      <c r="Y59" s="492" t="s">
        <v>31</v>
      </c>
      <c r="Z59" s="500">
        <v>939.52448131200947</v>
      </c>
      <c r="AA59" s="499">
        <v>0</v>
      </c>
      <c r="AB59" s="499">
        <v>0</v>
      </c>
      <c r="AC59" s="499">
        <v>0</v>
      </c>
      <c r="AD59" s="500">
        <v>-30.330076201803966</v>
      </c>
      <c r="AE59" s="500">
        <v>-41.2167472034171</v>
      </c>
      <c r="AF59" s="500">
        <v>-66.542624606810477</v>
      </c>
      <c r="AG59" s="500">
        <v>-113.5747574740215</v>
      </c>
      <c r="AH59" s="500">
        <v>-102.25723365231156</v>
      </c>
      <c r="AI59" s="500">
        <v>-101.36212085603685</v>
      </c>
      <c r="AJ59" s="500">
        <v>-75.144968245692922</v>
      </c>
      <c r="AK59" s="500">
        <v>-106.78034002769161</v>
      </c>
      <c r="AL59" s="500">
        <v>-116.40858686651275</v>
      </c>
      <c r="AM59" s="500">
        <v>-113.02436314458264</v>
      </c>
      <c r="AN59" s="500">
        <v>-112.17028953704913</v>
      </c>
      <c r="AO59" s="500">
        <v>-121.49190817267699</v>
      </c>
      <c r="AP59" s="500">
        <v>-82.02934722534161</v>
      </c>
      <c r="AQ59" s="500">
        <v>-83.328387651748812</v>
      </c>
      <c r="AR59" s="500">
        <v>-95.309029659737348</v>
      </c>
      <c r="AS59" s="500">
        <v>-122.73093404480085</v>
      </c>
      <c r="AT59" s="500">
        <v>-120.47723503764075</v>
      </c>
      <c r="AU59" s="500">
        <v>-138.75608601490057</v>
      </c>
      <c r="AV59" s="500">
        <v>-138.07684198932844</v>
      </c>
      <c r="AW59" s="500">
        <v>-153.4619705846286</v>
      </c>
      <c r="AX59" s="500">
        <v>-151.91056447649962</v>
      </c>
      <c r="AY59" s="500">
        <v>-159.54269726761063</v>
      </c>
      <c r="AZ59" s="500">
        <v>-177.84944128472787</v>
      </c>
      <c r="BA59" s="500">
        <v>-181.37342269373599</v>
      </c>
      <c r="BB59" s="500">
        <v>-184.77367037868581</v>
      </c>
      <c r="BC59" s="500">
        <v>-184.09502671973081</v>
      </c>
      <c r="BD59" s="500">
        <v>-194.01879152666075</v>
      </c>
      <c r="BE59" s="500">
        <v>-196.48519159961467</v>
      </c>
      <c r="BF59" s="500">
        <v>-201.99305090227199</v>
      </c>
      <c r="BG59" s="500">
        <v>-209.46215541627879</v>
      </c>
      <c r="BH59" s="500">
        <v>-211.13709105004415</v>
      </c>
      <c r="BI59" s="500">
        <v>-215.57395842662677</v>
      </c>
      <c r="BJ59" s="500">
        <v>-218.14230314247931</v>
      </c>
    </row>
    <row r="60" spans="25:62" ht="15" customHeight="1" x14ac:dyDescent="0.25">
      <c r="Y60" s="89" t="s">
        <v>571</v>
      </c>
      <c r="BJ60" s="502"/>
    </row>
  </sheetData>
  <pageMargins left="0.7" right="0.7" top="0.75" bottom="0.75" header="0.3" footer="0.3"/>
  <pageSetup paperSize="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C13"/>
  <sheetViews>
    <sheetView showGridLines="0" zoomScale="85" zoomScaleNormal="85" workbookViewId="0"/>
  </sheetViews>
  <sheetFormatPr defaultColWidth="8" defaultRowHeight="15" customHeight="1" x14ac:dyDescent="0.2"/>
  <cols>
    <col min="1" max="1" width="3.75" style="152" customWidth="1"/>
    <col min="2" max="10" width="9" style="152" customWidth="1"/>
    <col min="11" max="11" width="9" style="148" customWidth="1"/>
    <col min="12" max="13" width="9.125" style="148" customWidth="1"/>
    <col min="14" max="14" width="36.75" style="148" bestFit="1" customWidth="1"/>
    <col min="15" max="53" width="9.125" style="148" customWidth="1"/>
    <col min="54" max="16384" width="8" style="148"/>
  </cols>
  <sheetData>
    <row r="1" spans="1:55" s="147" customFormat="1" ht="25.5" customHeight="1" x14ac:dyDescent="0.25">
      <c r="A1" s="126" t="s">
        <v>735</v>
      </c>
      <c r="C1" s="163"/>
      <c r="D1" s="163"/>
      <c r="E1" s="163"/>
      <c r="F1" s="163"/>
      <c r="G1" s="163"/>
      <c r="H1" s="163"/>
      <c r="I1" s="163"/>
    </row>
    <row r="2" spans="1:55" s="152" customFormat="1" ht="15" customHeight="1" x14ac:dyDescent="0.2">
      <c r="K2" s="148"/>
    </row>
    <row r="3" spans="1:55" s="152" customFormat="1" ht="15" customHeight="1" x14ac:dyDescent="0.2">
      <c r="K3" s="148"/>
      <c r="N3" s="191"/>
      <c r="O3" s="191"/>
      <c r="P3" s="191"/>
      <c r="Q3" s="200"/>
      <c r="R3" s="200"/>
      <c r="S3" s="200"/>
      <c r="T3" s="200"/>
      <c r="U3" s="200"/>
      <c r="V3" s="200"/>
      <c r="W3" s="200"/>
      <c r="X3" s="200"/>
      <c r="Y3" s="200"/>
      <c r="Z3" s="200"/>
      <c r="AA3" s="200"/>
      <c r="AB3" s="200"/>
      <c r="AC3" s="200"/>
      <c r="AD3" s="200"/>
      <c r="AE3" s="200"/>
      <c r="AF3" s="200"/>
      <c r="AG3" s="200"/>
      <c r="AH3" s="200"/>
    </row>
    <row r="4" spans="1:55" s="152" customFormat="1" ht="15" customHeight="1" x14ac:dyDescent="0.2">
      <c r="K4" s="148"/>
    </row>
    <row r="6" spans="1:55" s="152" customFormat="1" ht="15" customHeight="1" x14ac:dyDescent="0.25">
      <c r="A6" s="347"/>
      <c r="K6" s="202"/>
      <c r="N6" s="202" t="s">
        <v>734</v>
      </c>
    </row>
    <row r="7" spans="1:55" s="152" customFormat="1" ht="15" customHeight="1" x14ac:dyDescent="0.2">
      <c r="N7" s="223" t="s">
        <v>34</v>
      </c>
      <c r="O7" s="265">
        <v>2010</v>
      </c>
      <c r="P7" s="265">
        <v>2011</v>
      </c>
      <c r="Q7" s="265">
        <v>2012</v>
      </c>
      <c r="R7" s="265">
        <v>2013</v>
      </c>
      <c r="S7" s="265">
        <v>2014</v>
      </c>
      <c r="T7" s="265">
        <v>2015</v>
      </c>
      <c r="U7" s="265">
        <v>2016</v>
      </c>
      <c r="V7" s="265">
        <v>2017</v>
      </c>
      <c r="W7" s="265">
        <v>2018</v>
      </c>
      <c r="X7" s="265">
        <v>2019</v>
      </c>
      <c r="Y7" s="265">
        <v>2020</v>
      </c>
      <c r="Z7" s="265">
        <v>2021</v>
      </c>
      <c r="AA7" s="265">
        <v>2022</v>
      </c>
      <c r="AB7" s="265">
        <v>2023</v>
      </c>
      <c r="AC7" s="265">
        <v>2024</v>
      </c>
      <c r="AD7" s="265">
        <v>2025</v>
      </c>
      <c r="AE7" s="265">
        <v>2026</v>
      </c>
      <c r="AF7" s="265">
        <v>2027</v>
      </c>
      <c r="AG7" s="265">
        <v>2028</v>
      </c>
      <c r="AH7" s="266">
        <v>2029</v>
      </c>
      <c r="AI7" s="266">
        <v>2030</v>
      </c>
      <c r="AJ7" s="266">
        <v>2031</v>
      </c>
      <c r="AK7" s="266">
        <v>2032</v>
      </c>
      <c r="AL7" s="266">
        <v>2033</v>
      </c>
      <c r="AM7" s="266">
        <v>2034</v>
      </c>
      <c r="AN7" s="266">
        <v>2035</v>
      </c>
      <c r="AO7" s="266">
        <v>2036</v>
      </c>
      <c r="AP7" s="266">
        <v>2037</v>
      </c>
      <c r="AQ7" s="266">
        <v>2038</v>
      </c>
      <c r="AR7" s="266">
        <v>2039</v>
      </c>
      <c r="AS7" s="266">
        <v>2040</v>
      </c>
      <c r="AT7" s="266">
        <v>2041</v>
      </c>
      <c r="AU7" s="266">
        <v>2042</v>
      </c>
      <c r="AV7" s="266">
        <v>2043</v>
      </c>
      <c r="AW7" s="266">
        <v>2044</v>
      </c>
      <c r="AX7" s="266">
        <v>2045</v>
      </c>
      <c r="AY7" s="266">
        <v>2046</v>
      </c>
      <c r="AZ7" s="266">
        <v>2047</v>
      </c>
      <c r="BA7" s="266">
        <v>2048</v>
      </c>
      <c r="BB7" s="266">
        <v>2049</v>
      </c>
      <c r="BC7" s="266">
        <v>2050</v>
      </c>
    </row>
    <row r="8" spans="1:55" s="152" customFormat="1" ht="15" customHeight="1" x14ac:dyDescent="0.2">
      <c r="N8" s="223" t="s">
        <v>33</v>
      </c>
      <c r="O8" s="267">
        <v>75.355710000000002</v>
      </c>
      <c r="P8" s="267">
        <v>68.873369999999994</v>
      </c>
      <c r="Q8" s="267">
        <v>63.795830000000002</v>
      </c>
      <c r="R8" s="267">
        <v>63.057699999999997</v>
      </c>
      <c r="S8" s="267">
        <v>62.077190000000002</v>
      </c>
      <c r="T8" s="267">
        <v>63.301078532999995</v>
      </c>
      <c r="U8" s="267">
        <v>39.074297010999949</v>
      </c>
      <c r="V8" s="268">
        <v>35.924109999999999</v>
      </c>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
      <c r="AU8" s="2"/>
      <c r="AV8" s="2"/>
      <c r="AW8" s="2"/>
      <c r="AX8" s="2"/>
      <c r="AY8" s="2"/>
      <c r="AZ8" s="2"/>
      <c r="BA8" s="2"/>
      <c r="BB8" s="2"/>
      <c r="BC8" s="2"/>
    </row>
    <row r="9" spans="1:55" s="152" customFormat="1" ht="15" customHeight="1" x14ac:dyDescent="0.2">
      <c r="N9" s="151" t="s">
        <v>217</v>
      </c>
      <c r="O9" s="269"/>
      <c r="P9" s="269"/>
      <c r="Q9" s="269"/>
      <c r="R9" s="269"/>
      <c r="S9" s="269"/>
      <c r="T9" s="269"/>
      <c r="U9" s="269"/>
      <c r="V9" s="262">
        <v>35.924109999999999</v>
      </c>
      <c r="W9" s="267">
        <v>35.286472708315692</v>
      </c>
      <c r="X9" s="267">
        <v>40.196835546323193</v>
      </c>
      <c r="Y9" s="267">
        <v>46.786860269050742</v>
      </c>
      <c r="Z9" s="267">
        <v>52.800829444444418</v>
      </c>
      <c r="AA9" s="267">
        <v>57.285208944444427</v>
      </c>
      <c r="AB9" s="267">
        <v>61.654200944444455</v>
      </c>
      <c r="AC9" s="267">
        <v>64.903127666666649</v>
      </c>
      <c r="AD9" s="267">
        <v>66.97584044444443</v>
      </c>
      <c r="AE9" s="267">
        <v>68.114022609903529</v>
      </c>
      <c r="AF9" s="267">
        <v>69.846669634863005</v>
      </c>
      <c r="AG9" s="267">
        <v>70.430049660863148</v>
      </c>
      <c r="AH9" s="267">
        <v>70.674510345224988</v>
      </c>
      <c r="AI9" s="267">
        <v>70.498734354749999</v>
      </c>
      <c r="AJ9" s="267">
        <v>69.801746004068178</v>
      </c>
      <c r="AK9" s="267">
        <v>69.408746891372317</v>
      </c>
      <c r="AL9" s="267">
        <v>68.967990968473728</v>
      </c>
      <c r="AM9" s="267">
        <v>68.404448162301506</v>
      </c>
      <c r="AN9" s="267">
        <v>67.678480821848581</v>
      </c>
      <c r="AO9" s="267">
        <v>67.1479723791346</v>
      </c>
      <c r="AP9" s="267">
        <v>66.097771950897126</v>
      </c>
      <c r="AQ9" s="267">
        <v>64.566163535462167</v>
      </c>
      <c r="AR9" s="267">
        <v>62.835611956642502</v>
      </c>
      <c r="AS9" s="267">
        <v>61.138254639042408</v>
      </c>
      <c r="AT9" s="267">
        <v>59.376392327430857</v>
      </c>
      <c r="AU9" s="267">
        <v>57.562730539769504</v>
      </c>
      <c r="AV9" s="267">
        <v>55.702475962128986</v>
      </c>
      <c r="AW9" s="267">
        <v>53.800711493346377</v>
      </c>
      <c r="AX9" s="267">
        <v>51.862400899218166</v>
      </c>
      <c r="AY9" s="267">
        <v>49.892387589311326</v>
      </c>
      <c r="AZ9" s="267">
        <v>47.895388778315699</v>
      </c>
      <c r="BA9" s="267">
        <v>45.875986155101103</v>
      </c>
      <c r="BB9" s="267">
        <v>43.838614056385339</v>
      </c>
      <c r="BC9" s="267">
        <v>41.787546025843874</v>
      </c>
    </row>
    <row r="10" spans="1:55" ht="15" customHeight="1" x14ac:dyDescent="0.2">
      <c r="N10" s="151" t="s">
        <v>71</v>
      </c>
      <c r="O10" s="269"/>
      <c r="P10" s="269"/>
      <c r="Q10" s="269"/>
      <c r="R10" s="269"/>
      <c r="S10" s="269"/>
      <c r="T10" s="269"/>
      <c r="U10" s="269"/>
      <c r="V10" s="262">
        <v>35.924109999999999</v>
      </c>
      <c r="W10" s="267">
        <v>35.286472708315692</v>
      </c>
      <c r="X10" s="267">
        <v>40.196835546323193</v>
      </c>
      <c r="Y10" s="267">
        <v>46.786860269050742</v>
      </c>
      <c r="Z10" s="267">
        <v>52.800829444444418</v>
      </c>
      <c r="AA10" s="267">
        <v>57.285208944444427</v>
      </c>
      <c r="AB10" s="267">
        <v>61.654200944444455</v>
      </c>
      <c r="AC10" s="267">
        <v>64.903127666666649</v>
      </c>
      <c r="AD10" s="267">
        <v>66.97584044444443</v>
      </c>
      <c r="AE10" s="267">
        <v>68.114022609903529</v>
      </c>
      <c r="AF10" s="267">
        <v>69.846669634863005</v>
      </c>
      <c r="AG10" s="267">
        <v>70.430049660863148</v>
      </c>
      <c r="AH10" s="267">
        <v>70.674510345224988</v>
      </c>
      <c r="AI10" s="267">
        <v>70.498734354749999</v>
      </c>
      <c r="AJ10" s="267">
        <v>69.801746004068178</v>
      </c>
      <c r="AK10" s="267">
        <v>69.408746891372317</v>
      </c>
      <c r="AL10" s="267">
        <v>68.967990968473728</v>
      </c>
      <c r="AM10" s="267">
        <v>68.404448162301506</v>
      </c>
      <c r="AN10" s="267">
        <v>67.678480821848581</v>
      </c>
      <c r="AO10" s="267">
        <v>67.1479723791346</v>
      </c>
      <c r="AP10" s="267">
        <v>66.097771950897126</v>
      </c>
      <c r="AQ10" s="267">
        <v>64.566163535462167</v>
      </c>
      <c r="AR10" s="267">
        <v>62.835611956642502</v>
      </c>
      <c r="AS10" s="267">
        <v>61.138254639042408</v>
      </c>
      <c r="AT10" s="267">
        <v>59.376392327430857</v>
      </c>
      <c r="AU10" s="267">
        <v>57.562730539769504</v>
      </c>
      <c r="AV10" s="267">
        <v>55.702475962128986</v>
      </c>
      <c r="AW10" s="267">
        <v>53.800711493346377</v>
      </c>
      <c r="AX10" s="267">
        <v>51.862400899218166</v>
      </c>
      <c r="AY10" s="267">
        <v>49.892387589311326</v>
      </c>
      <c r="AZ10" s="267">
        <v>47.895388778315699</v>
      </c>
      <c r="BA10" s="267">
        <v>45.875986155101103</v>
      </c>
      <c r="BB10" s="267">
        <v>43.838614056385339</v>
      </c>
      <c r="BC10" s="267">
        <v>41.787546025843874</v>
      </c>
    </row>
    <row r="11" spans="1:55" ht="15" customHeight="1" x14ac:dyDescent="0.2">
      <c r="N11" s="151" t="s">
        <v>215</v>
      </c>
      <c r="O11" s="269"/>
      <c r="P11" s="269"/>
      <c r="Q11" s="269"/>
      <c r="R11" s="269"/>
      <c r="S11" s="269"/>
      <c r="T11" s="269"/>
      <c r="U11" s="269"/>
      <c r="V11" s="262">
        <v>35.924109999999999</v>
      </c>
      <c r="W11" s="267">
        <v>33.676472708315693</v>
      </c>
      <c r="X11" s="267">
        <v>36.925835546323192</v>
      </c>
      <c r="Y11" s="267">
        <v>41.923860269050742</v>
      </c>
      <c r="Z11" s="267">
        <v>46.523829444444416</v>
      </c>
      <c r="AA11" s="267">
        <v>50.300208944444428</v>
      </c>
      <c r="AB11" s="267">
        <v>53.917200944444453</v>
      </c>
      <c r="AC11" s="267">
        <v>56.413127666666654</v>
      </c>
      <c r="AD11" s="267">
        <v>57.808840444444449</v>
      </c>
      <c r="AE11" s="267">
        <v>59.239997940850763</v>
      </c>
      <c r="AF11" s="267">
        <v>61.471007990935647</v>
      </c>
      <c r="AG11" s="267">
        <v>62.725193248080863</v>
      </c>
      <c r="AH11" s="267">
        <v>63.646585376687099</v>
      </c>
      <c r="AI11" s="267">
        <v>64.263295770123918</v>
      </c>
      <c r="AJ11" s="267">
        <v>64.427243720164782</v>
      </c>
      <c r="AK11" s="267">
        <v>64.685833745362942</v>
      </c>
      <c r="AL11" s="267">
        <v>64.929415924790504</v>
      </c>
      <c r="AM11" s="267">
        <v>65.14267534647017</v>
      </c>
      <c r="AN11" s="267">
        <v>65.432400089848912</v>
      </c>
      <c r="AO11" s="267">
        <v>66.016767921927411</v>
      </c>
      <c r="AP11" s="267">
        <v>66.173397277012171</v>
      </c>
      <c r="AQ11" s="267">
        <v>66.104406063401569</v>
      </c>
      <c r="AR11" s="267">
        <v>65.911544707443866</v>
      </c>
      <c r="AS11" s="267">
        <v>65.595736941984157</v>
      </c>
      <c r="AT11" s="267">
        <v>65.258453038288621</v>
      </c>
      <c r="AU11" s="267">
        <v>64.9000355211992</v>
      </c>
      <c r="AV11" s="267">
        <v>64.520460208943206</v>
      </c>
      <c r="AW11" s="267">
        <v>64.119330448467423</v>
      </c>
      <c r="AX11" s="267">
        <v>63.695880915253248</v>
      </c>
      <c r="AY11" s="267">
        <v>63.24898313894375</v>
      </c>
      <c r="AZ11" s="267">
        <v>62.777149031270937</v>
      </c>
      <c r="BA11" s="267">
        <v>62.278530721633722</v>
      </c>
      <c r="BB11" s="267">
        <v>61.750915982671401</v>
      </c>
      <c r="BC11" s="267">
        <v>61.19171897733834</v>
      </c>
    </row>
    <row r="12" spans="1:55" ht="15" customHeight="1" x14ac:dyDescent="0.2">
      <c r="N12" s="151" t="s">
        <v>216</v>
      </c>
      <c r="O12" s="269"/>
      <c r="P12" s="269"/>
      <c r="Q12" s="269"/>
      <c r="R12" s="269"/>
      <c r="S12" s="269"/>
      <c r="T12" s="269"/>
      <c r="U12" s="269"/>
      <c r="V12" s="262">
        <v>35.924109999999999</v>
      </c>
      <c r="W12" s="267">
        <v>33.676472708315693</v>
      </c>
      <c r="X12" s="267">
        <v>36.925835546323192</v>
      </c>
      <c r="Y12" s="267">
        <v>41.923860269050742</v>
      </c>
      <c r="Z12" s="267">
        <v>46.523829444444416</v>
      </c>
      <c r="AA12" s="267">
        <v>50.300208944444428</v>
      </c>
      <c r="AB12" s="267">
        <v>53.917200944444453</v>
      </c>
      <c r="AC12" s="267">
        <v>56.413127666666654</v>
      </c>
      <c r="AD12" s="267">
        <v>57.808840444444449</v>
      </c>
      <c r="AE12" s="267">
        <v>59.239997940850763</v>
      </c>
      <c r="AF12" s="267">
        <v>61.471007990935647</v>
      </c>
      <c r="AG12" s="267">
        <v>62.725193248080863</v>
      </c>
      <c r="AH12" s="267">
        <v>63.646585376687099</v>
      </c>
      <c r="AI12" s="267">
        <v>64.263295770123918</v>
      </c>
      <c r="AJ12" s="267">
        <v>64.427243720164782</v>
      </c>
      <c r="AK12" s="267">
        <v>64.685833745362942</v>
      </c>
      <c r="AL12" s="267">
        <v>64.929415924790504</v>
      </c>
      <c r="AM12" s="267">
        <v>65.14267534647017</v>
      </c>
      <c r="AN12" s="267">
        <v>65.432400089848912</v>
      </c>
      <c r="AO12" s="267">
        <v>66.016767921927411</v>
      </c>
      <c r="AP12" s="267">
        <v>66.173397277012171</v>
      </c>
      <c r="AQ12" s="267">
        <v>66.104406063401569</v>
      </c>
      <c r="AR12" s="267">
        <v>65.911544707443866</v>
      </c>
      <c r="AS12" s="267">
        <v>65.595736941984157</v>
      </c>
      <c r="AT12" s="267">
        <v>65.258453038288621</v>
      </c>
      <c r="AU12" s="267">
        <v>64.9000355211992</v>
      </c>
      <c r="AV12" s="267">
        <v>64.520460208943206</v>
      </c>
      <c r="AW12" s="267">
        <v>64.119330448467423</v>
      </c>
      <c r="AX12" s="267">
        <v>63.695880915253248</v>
      </c>
      <c r="AY12" s="267">
        <v>63.24898313894375</v>
      </c>
      <c r="AZ12" s="267">
        <v>62.777149031270937</v>
      </c>
      <c r="BA12" s="267">
        <v>62.278530721633722</v>
      </c>
      <c r="BB12" s="267">
        <v>61.750915982671401</v>
      </c>
      <c r="BC12" s="267">
        <v>61.19171897733834</v>
      </c>
    </row>
    <row r="13" spans="1:55" ht="15" customHeight="1" x14ac:dyDescent="0.2">
      <c r="N13" s="55" t="s">
        <v>571</v>
      </c>
    </row>
  </sheetData>
  <pageMargins left="0.7" right="0.7" top="0.75" bottom="0.75" header="0.3" footer="0.3"/>
  <pageSetup orientation="portrait" horizontalDpi="90" verticalDpi="9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C30"/>
  <sheetViews>
    <sheetView showGridLines="0" zoomScale="85" zoomScaleNormal="85" workbookViewId="0"/>
  </sheetViews>
  <sheetFormatPr defaultColWidth="9" defaultRowHeight="15" customHeight="1" x14ac:dyDescent="0.2"/>
  <cols>
    <col min="1" max="1" width="3.125" style="3" customWidth="1"/>
    <col min="2" max="10" width="9" style="3"/>
    <col min="11" max="11" width="9" style="3" customWidth="1"/>
    <col min="12" max="12" width="9" style="253" customWidth="1"/>
    <col min="13" max="13" width="9" style="253"/>
    <col min="14" max="14" width="25.5" style="253" customWidth="1"/>
    <col min="15" max="16384" width="9" style="253"/>
  </cols>
  <sheetData>
    <row r="1" spans="1:55" s="147" customFormat="1" ht="25.5" customHeight="1" x14ac:dyDescent="0.25">
      <c r="A1" s="126" t="s">
        <v>340</v>
      </c>
      <c r="C1" s="163"/>
      <c r="D1" s="163"/>
      <c r="E1" s="163"/>
      <c r="F1" s="163"/>
      <c r="G1" s="163"/>
      <c r="H1" s="163"/>
      <c r="I1" s="163"/>
    </row>
    <row r="2" spans="1:55" s="3" customFormat="1" ht="15" customHeight="1" x14ac:dyDescent="0.2">
      <c r="K2" s="253"/>
    </row>
    <row r="3" spans="1:55" s="3" customFormat="1" ht="15" customHeight="1" x14ac:dyDescent="0.2">
      <c r="K3" s="253"/>
      <c r="S3" s="147"/>
      <c r="T3" s="147"/>
      <c r="U3" s="254"/>
      <c r="V3" s="254"/>
      <c r="W3" s="254"/>
      <c r="X3" s="254"/>
      <c r="Y3" s="254"/>
      <c r="Z3" s="254"/>
      <c r="AA3" s="254"/>
      <c r="AB3" s="254"/>
      <c r="AC3" s="254"/>
      <c r="AD3" s="254"/>
      <c r="AE3" s="254"/>
      <c r="AF3" s="254"/>
      <c r="AG3" s="254"/>
      <c r="AH3" s="254"/>
      <c r="AI3" s="254"/>
      <c r="AJ3" s="254"/>
      <c r="AK3" s="254"/>
      <c r="AL3" s="254"/>
    </row>
    <row r="4" spans="1:55" s="3" customFormat="1" ht="15" customHeight="1" x14ac:dyDescent="0.2">
      <c r="K4" s="253"/>
    </row>
    <row r="6" spans="1:55" s="3" customFormat="1" ht="15" customHeight="1" x14ac:dyDescent="0.25">
      <c r="A6" s="261" t="str">
        <f>N6</f>
        <v>Annual Gas Industrial and Commercial Demand (TWh/year)</v>
      </c>
      <c r="K6" s="261"/>
      <c r="N6" s="261" t="s">
        <v>639</v>
      </c>
    </row>
    <row r="7" spans="1:55" s="3" customFormat="1" ht="15" customHeight="1" x14ac:dyDescent="0.2">
      <c r="N7" s="151" t="s">
        <v>34</v>
      </c>
      <c r="O7" s="255">
        <v>2010</v>
      </c>
      <c r="P7" s="256">
        <v>2011</v>
      </c>
      <c r="Q7" s="255">
        <v>2012</v>
      </c>
      <c r="R7" s="256">
        <v>2013</v>
      </c>
      <c r="S7" s="255">
        <v>2014</v>
      </c>
      <c r="T7" s="256">
        <v>2015</v>
      </c>
      <c r="U7" s="255">
        <v>2016</v>
      </c>
      <c r="V7" s="255">
        <v>2017</v>
      </c>
      <c r="W7" s="255">
        <v>2018</v>
      </c>
      <c r="X7" s="255">
        <v>2019</v>
      </c>
      <c r="Y7" s="255">
        <v>2020</v>
      </c>
      <c r="Z7" s="255">
        <v>2021</v>
      </c>
      <c r="AA7" s="255">
        <v>2022</v>
      </c>
      <c r="AB7" s="255">
        <v>2023</v>
      </c>
      <c r="AC7" s="255">
        <v>2024</v>
      </c>
      <c r="AD7" s="255">
        <v>2025</v>
      </c>
      <c r="AE7" s="255">
        <v>2026</v>
      </c>
      <c r="AF7" s="255">
        <v>2027</v>
      </c>
      <c r="AG7" s="255">
        <v>2028</v>
      </c>
      <c r="AH7" s="255">
        <v>2029</v>
      </c>
      <c r="AI7" s="255">
        <v>2030</v>
      </c>
      <c r="AJ7" s="255">
        <v>2031</v>
      </c>
      <c r="AK7" s="255">
        <v>2032</v>
      </c>
      <c r="AL7" s="257">
        <v>2033</v>
      </c>
      <c r="AM7" s="257">
        <v>2034</v>
      </c>
      <c r="AN7" s="257">
        <v>2035</v>
      </c>
      <c r="AO7" s="257">
        <v>2036</v>
      </c>
      <c r="AP7" s="257">
        <v>2037</v>
      </c>
      <c r="AQ7" s="257">
        <v>2038</v>
      </c>
      <c r="AR7" s="257">
        <v>2039</v>
      </c>
      <c r="AS7" s="257">
        <v>2040</v>
      </c>
      <c r="AT7" s="257">
        <v>2041</v>
      </c>
      <c r="AU7" s="257">
        <v>2042</v>
      </c>
      <c r="AV7" s="257">
        <v>2043</v>
      </c>
      <c r="AW7" s="257">
        <v>2044</v>
      </c>
      <c r="AX7" s="257">
        <v>2045</v>
      </c>
      <c r="AY7" s="257">
        <v>2046</v>
      </c>
      <c r="AZ7" s="257">
        <v>2047</v>
      </c>
      <c r="BA7" s="257">
        <v>2048</v>
      </c>
      <c r="BB7" s="257">
        <v>2049</v>
      </c>
      <c r="BC7" s="257">
        <v>2050</v>
      </c>
    </row>
    <row r="8" spans="1:55" s="3" customFormat="1" ht="15" customHeight="1" x14ac:dyDescent="0.2">
      <c r="N8" s="151" t="s">
        <v>33</v>
      </c>
      <c r="O8" s="258">
        <v>265.93293888004462</v>
      </c>
      <c r="P8" s="258">
        <v>258.03922656347589</v>
      </c>
      <c r="Q8" s="258">
        <v>247.78254981816082</v>
      </c>
      <c r="R8" s="258">
        <v>242.04037299022386</v>
      </c>
      <c r="S8" s="258">
        <v>233.23323695781306</v>
      </c>
      <c r="T8" s="258">
        <v>229.65992027613831</v>
      </c>
      <c r="U8" s="259">
        <v>234.8</v>
      </c>
      <c r="V8" s="260">
        <v>244.53991307779796</v>
      </c>
      <c r="W8" s="255"/>
      <c r="X8" s="255"/>
      <c r="Y8" s="255"/>
      <c r="Z8" s="255"/>
      <c r="AA8" s="255"/>
      <c r="AB8" s="255"/>
      <c r="AC8" s="255"/>
      <c r="AD8" s="255"/>
      <c r="AE8" s="255"/>
      <c r="AF8" s="255"/>
      <c r="AG8" s="255"/>
      <c r="AH8" s="255"/>
      <c r="AI8" s="255"/>
      <c r="AJ8" s="255"/>
      <c r="AK8" s="255"/>
      <c r="AL8" s="257"/>
      <c r="AM8" s="257"/>
      <c r="AN8" s="257"/>
      <c r="AO8" s="257"/>
      <c r="AP8" s="257"/>
      <c r="AQ8" s="257"/>
      <c r="AR8" s="257"/>
      <c r="AS8" s="257"/>
      <c r="AT8" s="257"/>
      <c r="AU8" s="257"/>
      <c r="AV8" s="257"/>
      <c r="AW8" s="257"/>
      <c r="AX8" s="257"/>
      <c r="AY8" s="257"/>
      <c r="AZ8" s="257"/>
      <c r="BA8" s="257"/>
      <c r="BB8" s="257"/>
      <c r="BC8" s="257"/>
    </row>
    <row r="9" spans="1:55" s="3" customFormat="1" ht="15" customHeight="1" x14ac:dyDescent="0.2">
      <c r="N9" s="151" t="s">
        <v>217</v>
      </c>
      <c r="O9" s="258"/>
      <c r="P9" s="258"/>
      <c r="Q9" s="258"/>
      <c r="R9" s="258"/>
      <c r="S9" s="258"/>
      <c r="T9" s="258"/>
      <c r="U9" s="258"/>
      <c r="V9" s="262">
        <v>244.53991307779796</v>
      </c>
      <c r="W9" s="258">
        <v>239.04000563070608</v>
      </c>
      <c r="X9" s="258">
        <v>236.39159741155979</v>
      </c>
      <c r="Y9" s="258">
        <v>234.48148504296884</v>
      </c>
      <c r="Z9" s="258">
        <v>230.1135104437729</v>
      </c>
      <c r="AA9" s="258">
        <v>225.74568582219212</v>
      </c>
      <c r="AB9" s="258">
        <v>221.09401391013142</v>
      </c>
      <c r="AC9" s="258">
        <v>215.4157539863036</v>
      </c>
      <c r="AD9" s="258">
        <v>212.3043983230161</v>
      </c>
      <c r="AE9" s="258">
        <v>209.1538118153147</v>
      </c>
      <c r="AF9" s="258">
        <v>205.7747665628693</v>
      </c>
      <c r="AG9" s="258">
        <v>202.830590583564</v>
      </c>
      <c r="AH9" s="258">
        <v>200.64381556186331</v>
      </c>
      <c r="AI9" s="258">
        <v>199.76688469482932</v>
      </c>
      <c r="AJ9" s="258">
        <v>198.89973143106297</v>
      </c>
      <c r="AK9" s="258">
        <v>197.50045687810848</v>
      </c>
      <c r="AL9" s="258">
        <v>194.99882792457012</v>
      </c>
      <c r="AM9" s="258">
        <v>193.31876171338976</v>
      </c>
      <c r="AN9" s="258">
        <v>191.9386073745045</v>
      </c>
      <c r="AO9" s="258">
        <v>190.23138479641051</v>
      </c>
      <c r="AP9" s="258">
        <v>188.3282717459789</v>
      </c>
      <c r="AQ9" s="258">
        <v>186.20072345333134</v>
      </c>
      <c r="AR9" s="258">
        <v>183.76256144029074</v>
      </c>
      <c r="AS9" s="258">
        <v>180.69080865173504</v>
      </c>
      <c r="AT9" s="258">
        <v>178.20827552992799</v>
      </c>
      <c r="AU9" s="258">
        <v>175.54150376780305</v>
      </c>
      <c r="AV9" s="258">
        <v>172.88130175343431</v>
      </c>
      <c r="AW9" s="258">
        <v>169.76354938702138</v>
      </c>
      <c r="AX9" s="258">
        <v>166.40545956592194</v>
      </c>
      <c r="AY9" s="258">
        <v>162.75786063179189</v>
      </c>
      <c r="AZ9" s="258">
        <v>158.13635288481345</v>
      </c>
      <c r="BA9" s="258">
        <v>153.67252207510964</v>
      </c>
      <c r="BB9" s="258">
        <v>148.5021993348621</v>
      </c>
      <c r="BC9" s="258">
        <v>142.99009728171799</v>
      </c>
    </row>
    <row r="10" spans="1:55" s="3" customFormat="1" ht="15" customHeight="1" x14ac:dyDescent="0.2">
      <c r="N10" s="151" t="s">
        <v>262</v>
      </c>
      <c r="O10" s="258"/>
      <c r="P10" s="258"/>
      <c r="Q10" s="258"/>
      <c r="R10" s="258"/>
      <c r="S10" s="258"/>
      <c r="T10" s="258"/>
      <c r="U10" s="258"/>
      <c r="V10" s="262">
        <v>244.53991307779796</v>
      </c>
      <c r="W10" s="258">
        <v>240.18478616650935</v>
      </c>
      <c r="X10" s="258">
        <v>239.11307067874429</v>
      </c>
      <c r="Y10" s="258">
        <v>239.47464635681243</v>
      </c>
      <c r="Z10" s="258">
        <v>237.80499919016788</v>
      </c>
      <c r="AA10" s="258">
        <v>236.32344998123872</v>
      </c>
      <c r="AB10" s="258">
        <v>234.83029978632797</v>
      </c>
      <c r="AC10" s="258">
        <v>233.53438621198515</v>
      </c>
      <c r="AD10" s="258">
        <v>232.42682584358926</v>
      </c>
      <c r="AE10" s="258">
        <v>231.63949636888603</v>
      </c>
      <c r="AF10" s="258">
        <v>230.9171221249475</v>
      </c>
      <c r="AG10" s="258">
        <v>230.49625816085921</v>
      </c>
      <c r="AH10" s="258">
        <v>230.05717285951428</v>
      </c>
      <c r="AI10" s="258">
        <v>228.55801072856616</v>
      </c>
      <c r="AJ10" s="258">
        <v>227.25213681922639</v>
      </c>
      <c r="AK10" s="258">
        <v>224.64517494712314</v>
      </c>
      <c r="AL10" s="258">
        <v>221.9483094296169</v>
      </c>
      <c r="AM10" s="258">
        <v>216.51156372758794</v>
      </c>
      <c r="AN10" s="258">
        <v>211.27398327742091</v>
      </c>
      <c r="AO10" s="258">
        <v>203.00196683309622</v>
      </c>
      <c r="AP10" s="258">
        <v>190.98527897852588</v>
      </c>
      <c r="AQ10" s="258">
        <v>181.91486278109099</v>
      </c>
      <c r="AR10" s="258">
        <v>173.28645509384128</v>
      </c>
      <c r="AS10" s="258">
        <v>159.47284475222804</v>
      </c>
      <c r="AT10" s="258">
        <v>151.27910448763689</v>
      </c>
      <c r="AU10" s="258">
        <v>136.59476613741526</v>
      </c>
      <c r="AV10" s="258">
        <v>124.22895227871267</v>
      </c>
      <c r="AW10" s="258">
        <v>111.70277891102567</v>
      </c>
      <c r="AX10" s="258">
        <v>101.56197671200026</v>
      </c>
      <c r="AY10" s="258">
        <v>97.536770643704756</v>
      </c>
      <c r="AZ10" s="258">
        <v>93.106423959821043</v>
      </c>
      <c r="BA10" s="258">
        <v>90.305817633488388</v>
      </c>
      <c r="BB10" s="258">
        <v>90.892090199009729</v>
      </c>
      <c r="BC10" s="258">
        <v>94.139019634237187</v>
      </c>
    </row>
    <row r="11" spans="1:55" s="261" customFormat="1" ht="15" customHeight="1" x14ac:dyDescent="0.25">
      <c r="A11" s="3"/>
      <c r="B11" s="3"/>
      <c r="C11" s="3"/>
      <c r="D11" s="3"/>
      <c r="E11" s="3"/>
      <c r="K11" s="263"/>
      <c r="L11" s="253"/>
      <c r="M11" s="253"/>
      <c r="N11" s="151" t="s">
        <v>215</v>
      </c>
      <c r="O11" s="258"/>
      <c r="P11" s="258"/>
      <c r="Q11" s="258"/>
      <c r="R11" s="258"/>
      <c r="S11" s="258"/>
      <c r="T11" s="258"/>
      <c r="U11" s="258"/>
      <c r="V11" s="262">
        <v>244.53991307779796</v>
      </c>
      <c r="W11" s="258">
        <v>240.49000641524438</v>
      </c>
      <c r="X11" s="258">
        <v>244.39290169703821</v>
      </c>
      <c r="Y11" s="258">
        <v>242.16339410034962</v>
      </c>
      <c r="Z11" s="258">
        <v>243.14468889980694</v>
      </c>
      <c r="AA11" s="258">
        <v>242.67311172141191</v>
      </c>
      <c r="AB11" s="258">
        <v>242.86316148303061</v>
      </c>
      <c r="AC11" s="258">
        <v>242.96106630007642</v>
      </c>
      <c r="AD11" s="258">
        <v>242.63740180170689</v>
      </c>
      <c r="AE11" s="258">
        <v>242.27709328344707</v>
      </c>
      <c r="AF11" s="258">
        <v>242.02866353023879</v>
      </c>
      <c r="AG11" s="258">
        <v>241.65489955052746</v>
      </c>
      <c r="AH11" s="258">
        <v>240.88296176901378</v>
      </c>
      <c r="AI11" s="258">
        <v>240.52521038117081</v>
      </c>
      <c r="AJ11" s="258">
        <v>240.21696561186849</v>
      </c>
      <c r="AK11" s="258">
        <v>239.76813332835056</v>
      </c>
      <c r="AL11" s="258">
        <v>239.23985231095327</v>
      </c>
      <c r="AM11" s="258">
        <v>238.56757442521194</v>
      </c>
      <c r="AN11" s="258">
        <v>237.76766833203996</v>
      </c>
      <c r="AO11" s="258">
        <v>236.93308977476534</v>
      </c>
      <c r="AP11" s="258">
        <v>236.20899837058437</v>
      </c>
      <c r="AQ11" s="258">
        <v>235.11509081848635</v>
      </c>
      <c r="AR11" s="258">
        <v>234.43679653626347</v>
      </c>
      <c r="AS11" s="258">
        <v>233.31952357244296</v>
      </c>
      <c r="AT11" s="258">
        <v>232.54565280214703</v>
      </c>
      <c r="AU11" s="258">
        <v>231.65267087188968</v>
      </c>
      <c r="AV11" s="258">
        <v>231.04012349935678</v>
      </c>
      <c r="AW11" s="258">
        <v>230.26998923222087</v>
      </c>
      <c r="AX11" s="258">
        <v>229.77418164697312</v>
      </c>
      <c r="AY11" s="258">
        <v>228.98300682423766</v>
      </c>
      <c r="AZ11" s="258">
        <v>228.10149531313567</v>
      </c>
      <c r="BA11" s="258">
        <v>227.4873551045942</v>
      </c>
      <c r="BB11" s="258">
        <v>226.47530648147921</v>
      </c>
      <c r="BC11" s="258">
        <v>225.48556373600078</v>
      </c>
    </row>
    <row r="12" spans="1:55" s="3" customFormat="1" ht="15" customHeight="1" x14ac:dyDescent="0.2">
      <c r="K12" s="263"/>
      <c r="L12" s="253"/>
      <c r="M12" s="253"/>
      <c r="N12" s="151" t="s">
        <v>216</v>
      </c>
      <c r="O12" s="258"/>
      <c r="P12" s="258"/>
      <c r="Q12" s="258"/>
      <c r="R12" s="258"/>
      <c r="S12" s="258"/>
      <c r="T12" s="258"/>
      <c r="U12" s="258"/>
      <c r="V12" s="262">
        <v>244.53991307779796</v>
      </c>
      <c r="W12" s="258">
        <v>240.40622366099612</v>
      </c>
      <c r="X12" s="258">
        <v>244.36423066264206</v>
      </c>
      <c r="Y12" s="258">
        <v>242.17232962986733</v>
      </c>
      <c r="Z12" s="258">
        <v>243.01611785058998</v>
      </c>
      <c r="AA12" s="258">
        <v>242.35666920370744</v>
      </c>
      <c r="AB12" s="258">
        <v>242.35553486984193</v>
      </c>
      <c r="AC12" s="258">
        <v>242.12545494696857</v>
      </c>
      <c r="AD12" s="258">
        <v>241.19365965351335</v>
      </c>
      <c r="AE12" s="258">
        <v>240.63380821797497</v>
      </c>
      <c r="AF12" s="258">
        <v>240.14230674661056</v>
      </c>
      <c r="AG12" s="258">
        <v>239.50929942094825</v>
      </c>
      <c r="AH12" s="258">
        <v>238.47242783965973</v>
      </c>
      <c r="AI12" s="258">
        <v>237.83195301182977</v>
      </c>
      <c r="AJ12" s="258">
        <v>237.27031251059219</v>
      </c>
      <c r="AK12" s="258">
        <v>236.4351564331225</v>
      </c>
      <c r="AL12" s="258">
        <v>235.41949675232274</v>
      </c>
      <c r="AM12" s="258">
        <v>234.2110182778585</v>
      </c>
      <c r="AN12" s="258">
        <v>232.82086650610867</v>
      </c>
      <c r="AO12" s="258">
        <v>231.66028687131362</v>
      </c>
      <c r="AP12" s="258">
        <v>230.77518594495405</v>
      </c>
      <c r="AQ12" s="258">
        <v>229.57915581488524</v>
      </c>
      <c r="AR12" s="258">
        <v>228.72515004788909</v>
      </c>
      <c r="AS12" s="258">
        <v>227.48378127677441</v>
      </c>
      <c r="AT12" s="258">
        <v>226.55498671528795</v>
      </c>
      <c r="AU12" s="258">
        <v>225.52034713334191</v>
      </c>
      <c r="AV12" s="258">
        <v>224.75566949758206</v>
      </c>
      <c r="AW12" s="258">
        <v>223.79889436356791</v>
      </c>
      <c r="AX12" s="258">
        <v>223.1162048668142</v>
      </c>
      <c r="AY12" s="258">
        <v>222.13903978532315</v>
      </c>
      <c r="AZ12" s="258">
        <v>221.07886520414576</v>
      </c>
      <c r="BA12" s="258">
        <v>220.25128473060801</v>
      </c>
      <c r="BB12" s="258">
        <v>219.06209809745135</v>
      </c>
      <c r="BC12" s="258">
        <v>217.90841291756126</v>
      </c>
    </row>
    <row r="13" spans="1:55" ht="15" customHeight="1" x14ac:dyDescent="0.2">
      <c r="N13" s="55" t="s">
        <v>571</v>
      </c>
      <c r="BC13" s="3"/>
    </row>
    <row r="14" spans="1:55" ht="15" customHeight="1" x14ac:dyDescent="0.2">
      <c r="T14" s="264"/>
      <c r="U14" s="264"/>
      <c r="V14" s="264"/>
      <c r="W14" s="264"/>
      <c r="X14" s="264"/>
      <c r="Y14" s="264"/>
      <c r="Z14" s="264"/>
      <c r="AA14" s="264"/>
      <c r="AB14" s="264"/>
      <c r="AC14" s="264"/>
      <c r="AD14" s="264"/>
      <c r="AE14" s="264"/>
      <c r="AF14" s="264"/>
      <c r="AG14" s="264"/>
      <c r="AH14" s="264"/>
      <c r="AI14" s="264"/>
      <c r="AJ14" s="264"/>
      <c r="AK14" s="264"/>
      <c r="AL14" s="264"/>
      <c r="AM14" s="264"/>
      <c r="AN14" s="264"/>
      <c r="AO14" s="264"/>
      <c r="AP14" s="264"/>
      <c r="AQ14" s="264"/>
      <c r="AR14" s="264"/>
      <c r="AS14" s="264"/>
      <c r="AT14" s="264"/>
      <c r="AU14" s="264"/>
      <c r="AV14" s="264"/>
      <c r="AW14" s="264"/>
      <c r="AX14" s="264"/>
      <c r="AY14" s="264"/>
      <c r="AZ14" s="264"/>
      <c r="BA14" s="264"/>
    </row>
    <row r="15" spans="1:55" ht="15" customHeight="1" x14ac:dyDescent="0.2">
      <c r="T15" s="264"/>
      <c r="U15" s="264"/>
      <c r="V15" s="264"/>
      <c r="W15" s="264"/>
      <c r="X15" s="264"/>
      <c r="Y15" s="264"/>
      <c r="Z15" s="264"/>
      <c r="AA15" s="264"/>
      <c r="AB15" s="264"/>
      <c r="AC15" s="264"/>
      <c r="AD15" s="264"/>
      <c r="AE15" s="264"/>
      <c r="AF15" s="264"/>
      <c r="AG15" s="264"/>
      <c r="AH15" s="264"/>
      <c r="AI15" s="264"/>
      <c r="AJ15" s="264"/>
      <c r="AK15" s="264"/>
      <c r="AL15" s="264"/>
      <c r="AM15" s="264"/>
      <c r="AN15" s="264"/>
      <c r="AO15" s="264"/>
      <c r="AP15" s="264"/>
      <c r="AQ15" s="264"/>
      <c r="AR15" s="264"/>
      <c r="AS15" s="264"/>
      <c r="AT15" s="264"/>
      <c r="AU15" s="264"/>
      <c r="AV15" s="264"/>
      <c r="AW15" s="264"/>
      <c r="AX15" s="264"/>
      <c r="AY15" s="264"/>
      <c r="AZ15" s="264"/>
      <c r="BA15" s="264"/>
    </row>
    <row r="17" spans="1:55" ht="15" customHeight="1" x14ac:dyDescent="0.2">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row>
    <row r="18" spans="1:55" ht="15" customHeight="1" x14ac:dyDescent="0.2">
      <c r="N18" s="227" t="s">
        <v>703</v>
      </c>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row>
    <row r="19" spans="1:55" ht="15" customHeight="1" x14ac:dyDescent="0.2">
      <c r="N19" s="532" t="s">
        <v>34</v>
      </c>
      <c r="O19" s="156">
        <v>42005</v>
      </c>
      <c r="P19" s="156">
        <v>42370</v>
      </c>
      <c r="Q19" s="156">
        <v>42736</v>
      </c>
      <c r="R19" s="156">
        <v>43101</v>
      </c>
      <c r="S19" s="156">
        <v>43466</v>
      </c>
      <c r="T19" s="156">
        <v>43831</v>
      </c>
      <c r="U19" s="156">
        <v>44197</v>
      </c>
      <c r="V19" s="156">
        <v>44562</v>
      </c>
      <c r="W19" s="156">
        <v>44927</v>
      </c>
      <c r="X19" s="156">
        <v>45292</v>
      </c>
      <c r="Y19" s="156">
        <v>45658</v>
      </c>
      <c r="Z19" s="156">
        <v>46023</v>
      </c>
      <c r="AA19" s="156">
        <v>46388</v>
      </c>
      <c r="AB19" s="156">
        <v>46753</v>
      </c>
      <c r="AC19" s="156">
        <v>47119</v>
      </c>
      <c r="AD19" s="156">
        <v>47484</v>
      </c>
      <c r="AE19" s="156">
        <v>47849</v>
      </c>
      <c r="AF19" s="156">
        <v>48214</v>
      </c>
      <c r="AG19" s="156">
        <v>48580</v>
      </c>
      <c r="AH19" s="156">
        <v>48945</v>
      </c>
      <c r="AI19" s="156">
        <v>49310</v>
      </c>
      <c r="AJ19" s="156">
        <v>49675</v>
      </c>
      <c r="AK19" s="156">
        <v>50041</v>
      </c>
      <c r="AL19" s="156">
        <v>50406</v>
      </c>
      <c r="AM19" s="156">
        <v>50771</v>
      </c>
      <c r="AN19" s="156">
        <v>51136</v>
      </c>
      <c r="AO19" s="156">
        <v>51502</v>
      </c>
      <c r="AP19" s="156">
        <v>51867</v>
      </c>
      <c r="AQ19" s="156">
        <v>52232</v>
      </c>
      <c r="AR19" s="156">
        <v>52597</v>
      </c>
      <c r="AS19" s="156">
        <v>52963</v>
      </c>
      <c r="AT19" s="156">
        <v>53328</v>
      </c>
      <c r="AU19" s="156">
        <v>53693</v>
      </c>
      <c r="AV19" s="156">
        <v>54058</v>
      </c>
      <c r="AW19" s="156">
        <v>54424</v>
      </c>
      <c r="AX19" s="156">
        <v>54789</v>
      </c>
    </row>
    <row r="20" spans="1:55" ht="15" customHeight="1" x14ac:dyDescent="0.2">
      <c r="N20" s="532" t="s">
        <v>33</v>
      </c>
      <c r="O20" s="525">
        <v>0</v>
      </c>
      <c r="P20" s="525">
        <v>0</v>
      </c>
      <c r="Q20" s="525">
        <v>0</v>
      </c>
      <c r="R20" s="526"/>
      <c r="S20" s="526"/>
      <c r="T20" s="526"/>
      <c r="U20" s="526"/>
      <c r="V20" s="526"/>
      <c r="W20" s="526"/>
      <c r="X20" s="526"/>
      <c r="Y20" s="526"/>
      <c r="Z20" s="526"/>
      <c r="AA20" s="526"/>
      <c r="AB20" s="526"/>
      <c r="AC20" s="526"/>
      <c r="AD20" s="526"/>
      <c r="AE20" s="526"/>
      <c r="AF20" s="526"/>
      <c r="AG20" s="526"/>
      <c r="AH20" s="526"/>
      <c r="AI20" s="526"/>
      <c r="AJ20" s="526"/>
      <c r="AK20" s="526"/>
      <c r="AL20" s="526"/>
      <c r="AM20" s="526"/>
      <c r="AN20" s="526"/>
      <c r="AO20" s="526"/>
      <c r="AP20" s="526"/>
      <c r="AQ20" s="526"/>
      <c r="AR20" s="526"/>
      <c r="AS20" s="526"/>
      <c r="AT20" s="526"/>
      <c r="AU20" s="526"/>
      <c r="AV20" s="526"/>
      <c r="AW20" s="526"/>
      <c r="AX20" s="526"/>
    </row>
    <row r="21" spans="1:55" ht="15" customHeight="1" x14ac:dyDescent="0.2">
      <c r="N21" s="151" t="s">
        <v>217</v>
      </c>
      <c r="O21" s="529"/>
      <c r="P21" s="529"/>
      <c r="Q21" s="529">
        <v>0</v>
      </c>
      <c r="R21" s="529">
        <v>0</v>
      </c>
      <c r="S21" s="529">
        <v>0</v>
      </c>
      <c r="T21" s="529">
        <v>0</v>
      </c>
      <c r="U21" s="529">
        <v>0</v>
      </c>
      <c r="V21" s="529">
        <v>0</v>
      </c>
      <c r="W21" s="529">
        <v>0</v>
      </c>
      <c r="X21" s="529">
        <v>0</v>
      </c>
      <c r="Y21" s="529">
        <v>0</v>
      </c>
      <c r="Z21" s="529">
        <v>0</v>
      </c>
      <c r="AA21" s="529">
        <v>0</v>
      </c>
      <c r="AB21" s="529">
        <v>0</v>
      </c>
      <c r="AC21" s="529">
        <v>0</v>
      </c>
      <c r="AD21" s="529">
        <v>0</v>
      </c>
      <c r="AE21" s="529">
        <v>0</v>
      </c>
      <c r="AF21" s="529">
        <v>0</v>
      </c>
      <c r="AG21" s="529">
        <v>0</v>
      </c>
      <c r="AH21" s="529">
        <v>0</v>
      </c>
      <c r="AI21" s="529">
        <v>0</v>
      </c>
      <c r="AJ21" s="529">
        <v>0</v>
      </c>
      <c r="AK21" s="529">
        <v>0</v>
      </c>
      <c r="AL21" s="529">
        <v>0</v>
      </c>
      <c r="AM21" s="529">
        <v>0</v>
      </c>
      <c r="AN21" s="529">
        <v>0</v>
      </c>
      <c r="AO21" s="529">
        <v>0</v>
      </c>
      <c r="AP21" s="529">
        <v>0</v>
      </c>
      <c r="AQ21" s="529">
        <v>0</v>
      </c>
      <c r="AR21" s="529">
        <v>0</v>
      </c>
      <c r="AS21" s="529">
        <v>0</v>
      </c>
      <c r="AT21" s="529">
        <v>0</v>
      </c>
      <c r="AU21" s="529">
        <v>0</v>
      </c>
      <c r="AV21" s="529">
        <v>0</v>
      </c>
      <c r="AW21" s="529">
        <v>0</v>
      </c>
      <c r="AX21" s="529">
        <v>0</v>
      </c>
    </row>
    <row r="22" spans="1:55" ht="15" customHeight="1" x14ac:dyDescent="0.2">
      <c r="N22" s="151" t="s">
        <v>71</v>
      </c>
      <c r="O22" s="528"/>
      <c r="P22" s="528"/>
      <c r="Q22" s="529">
        <v>0</v>
      </c>
      <c r="R22" s="529">
        <v>0</v>
      </c>
      <c r="S22" s="529">
        <v>0</v>
      </c>
      <c r="T22" s="529">
        <v>0</v>
      </c>
      <c r="U22" s="529">
        <v>0</v>
      </c>
      <c r="V22" s="529">
        <v>0</v>
      </c>
      <c r="W22" s="529">
        <v>0</v>
      </c>
      <c r="X22" s="529">
        <v>0</v>
      </c>
      <c r="Y22" s="529">
        <v>0</v>
      </c>
      <c r="Z22" s="529">
        <v>0</v>
      </c>
      <c r="AA22" s="529">
        <v>0</v>
      </c>
      <c r="AB22" s="529">
        <v>0</v>
      </c>
      <c r="AC22" s="529">
        <v>0</v>
      </c>
      <c r="AD22" s="529">
        <v>3.653995449809166</v>
      </c>
      <c r="AE22" s="529">
        <v>7.8359867413108804</v>
      </c>
      <c r="AF22" s="529">
        <v>15.171073209104355</v>
      </c>
      <c r="AG22" s="529">
        <v>22.685468849858079</v>
      </c>
      <c r="AH22" s="529">
        <v>36.367755793349168</v>
      </c>
      <c r="AI22" s="529">
        <v>50.322651115298179</v>
      </c>
      <c r="AJ22" s="529">
        <v>69.809452956794559</v>
      </c>
      <c r="AK22" s="529">
        <v>96.866837867350725</v>
      </c>
      <c r="AL22" s="529">
        <v>117.93564493917587</v>
      </c>
      <c r="AM22" s="529">
        <v>138.44787536490264</v>
      </c>
      <c r="AN22" s="529">
        <v>168.7537557227682</v>
      </c>
      <c r="AO22" s="529">
        <v>189.27844493216085</v>
      </c>
      <c r="AP22" s="529">
        <v>223.77735047916701</v>
      </c>
      <c r="AQ22" s="529">
        <v>254.97335745344259</v>
      </c>
      <c r="AR22" s="529">
        <v>287.09877606313114</v>
      </c>
      <c r="AS22" s="529">
        <v>313.3355350997212</v>
      </c>
      <c r="AT22" s="529">
        <v>326.85897368036558</v>
      </c>
      <c r="AU22" s="529">
        <v>339.70729087705922</v>
      </c>
      <c r="AV22" s="529">
        <v>351.14548691628568</v>
      </c>
      <c r="AW22" s="529">
        <v>355.74486749189487</v>
      </c>
      <c r="AX22" s="529">
        <v>352.98601261270682</v>
      </c>
    </row>
    <row r="23" spans="1:55" ht="15" customHeight="1" x14ac:dyDescent="0.2">
      <c r="N23" s="151" t="s">
        <v>215</v>
      </c>
      <c r="O23" s="529"/>
      <c r="P23" s="529"/>
      <c r="Q23" s="529">
        <v>0</v>
      </c>
      <c r="R23" s="529">
        <v>0</v>
      </c>
      <c r="S23" s="529">
        <v>0</v>
      </c>
      <c r="T23" s="529">
        <v>0</v>
      </c>
      <c r="U23" s="529">
        <v>0</v>
      </c>
      <c r="V23" s="529">
        <v>0</v>
      </c>
      <c r="W23" s="529">
        <v>0</v>
      </c>
      <c r="X23" s="529">
        <v>0</v>
      </c>
      <c r="Y23" s="529">
        <v>0</v>
      </c>
      <c r="Z23" s="529">
        <v>0</v>
      </c>
      <c r="AA23" s="529">
        <v>0</v>
      </c>
      <c r="AB23" s="529">
        <v>0</v>
      </c>
      <c r="AC23" s="529">
        <v>0</v>
      </c>
      <c r="AD23" s="529">
        <v>0</v>
      </c>
      <c r="AE23" s="529">
        <v>0</v>
      </c>
      <c r="AF23" s="529">
        <v>0</v>
      </c>
      <c r="AG23" s="529">
        <v>0</v>
      </c>
      <c r="AH23" s="529">
        <v>0</v>
      </c>
      <c r="AI23" s="529">
        <v>0</v>
      </c>
      <c r="AJ23" s="529">
        <v>0</v>
      </c>
      <c r="AK23" s="529">
        <v>0</v>
      </c>
      <c r="AL23" s="529">
        <v>0</v>
      </c>
      <c r="AM23" s="529">
        <v>0</v>
      </c>
      <c r="AN23" s="529">
        <v>0</v>
      </c>
      <c r="AO23" s="529">
        <v>0</v>
      </c>
      <c r="AP23" s="529">
        <v>0</v>
      </c>
      <c r="AQ23" s="529">
        <v>0</v>
      </c>
      <c r="AR23" s="529">
        <v>0</v>
      </c>
      <c r="AS23" s="529">
        <v>0</v>
      </c>
      <c r="AT23" s="529">
        <v>0</v>
      </c>
      <c r="AU23" s="529">
        <v>0</v>
      </c>
      <c r="AV23" s="529">
        <v>0</v>
      </c>
      <c r="AW23" s="529">
        <v>0</v>
      </c>
      <c r="AX23" s="529">
        <v>0</v>
      </c>
    </row>
    <row r="24" spans="1:55" ht="15" customHeight="1" x14ac:dyDescent="0.2">
      <c r="N24" s="151" t="s">
        <v>216</v>
      </c>
      <c r="O24" s="529"/>
      <c r="P24" s="529"/>
      <c r="Q24" s="529">
        <v>0</v>
      </c>
      <c r="R24" s="529">
        <v>0</v>
      </c>
      <c r="S24" s="529">
        <v>0</v>
      </c>
      <c r="T24" s="529">
        <v>0</v>
      </c>
      <c r="U24" s="529">
        <v>0</v>
      </c>
      <c r="V24" s="529">
        <v>0</v>
      </c>
      <c r="W24" s="529">
        <v>0</v>
      </c>
      <c r="X24" s="529">
        <v>0</v>
      </c>
      <c r="Y24" s="529">
        <v>0</v>
      </c>
      <c r="Z24" s="529">
        <v>0</v>
      </c>
      <c r="AA24" s="529">
        <v>0</v>
      </c>
      <c r="AB24" s="529">
        <v>0</v>
      </c>
      <c r="AC24" s="529">
        <v>0</v>
      </c>
      <c r="AD24" s="529">
        <v>0</v>
      </c>
      <c r="AE24" s="529">
        <v>0</v>
      </c>
      <c r="AF24" s="529">
        <v>0</v>
      </c>
      <c r="AG24" s="529">
        <v>0</v>
      </c>
      <c r="AH24" s="529">
        <v>0</v>
      </c>
      <c r="AI24" s="529">
        <v>0</v>
      </c>
      <c r="AJ24" s="529">
        <v>0</v>
      </c>
      <c r="AK24" s="529">
        <v>0</v>
      </c>
      <c r="AL24" s="529">
        <v>0</v>
      </c>
      <c r="AM24" s="529">
        <v>0</v>
      </c>
      <c r="AN24" s="529">
        <v>0</v>
      </c>
      <c r="AO24" s="529">
        <v>0</v>
      </c>
      <c r="AP24" s="529">
        <v>0</v>
      </c>
      <c r="AQ24" s="529">
        <v>0</v>
      </c>
      <c r="AR24" s="529">
        <v>0</v>
      </c>
      <c r="AS24" s="529">
        <v>0</v>
      </c>
      <c r="AT24" s="529">
        <v>0</v>
      </c>
      <c r="AU24" s="529">
        <v>0</v>
      </c>
      <c r="AV24" s="529">
        <v>0</v>
      </c>
      <c r="AW24" s="529">
        <v>0</v>
      </c>
      <c r="AX24" s="529">
        <v>0</v>
      </c>
    </row>
    <row r="25" spans="1:55" ht="15" customHeight="1" x14ac:dyDescent="0.2">
      <c r="N25" s="519" t="s">
        <v>333</v>
      </c>
      <c r="O25" s="154"/>
      <c r="P25" s="154"/>
      <c r="Q25" s="154"/>
      <c r="R25" s="154"/>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54"/>
      <c r="AZ25" s="154"/>
      <c r="BA25" s="154"/>
      <c r="BB25" s="154"/>
      <c r="BC25" s="154"/>
    </row>
    <row r="30" spans="1:55" ht="15" customHeight="1" x14ac:dyDescent="0.25">
      <c r="A30" s="261" t="s">
        <v>702</v>
      </c>
    </row>
  </sheetData>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CK324"/>
  <sheetViews>
    <sheetView showGridLines="0" zoomScale="85" zoomScaleNormal="85" workbookViewId="0">
      <pane xSplit="8" ySplit="20" topLeftCell="I21" activePane="bottomRight" state="frozen"/>
      <selection pane="topRight"/>
      <selection pane="bottomLeft"/>
      <selection pane="bottomRight"/>
    </sheetView>
  </sheetViews>
  <sheetFormatPr defaultColWidth="9" defaultRowHeight="15" customHeight="1" x14ac:dyDescent="0.2"/>
  <cols>
    <col min="1" max="1" width="13.375" style="147" customWidth="1"/>
    <col min="2" max="2" width="29.125" style="147" bestFit="1" customWidth="1"/>
    <col min="3" max="3" width="13.5" style="147" customWidth="1"/>
    <col min="4" max="4" width="8.25" style="147" bestFit="1" customWidth="1"/>
    <col min="5" max="5" width="18.625" style="147" bestFit="1" customWidth="1"/>
    <col min="6" max="6" width="19.625" style="147" bestFit="1" customWidth="1"/>
    <col min="7" max="7" width="27.75" style="147" bestFit="1" customWidth="1"/>
    <col min="8" max="8" width="18.375" style="147" bestFit="1" customWidth="1"/>
    <col min="9" max="11" width="9.625" style="147" bestFit="1" customWidth="1"/>
    <col min="12" max="46" width="9.625" style="178" bestFit="1" customWidth="1"/>
    <col min="47" max="89" width="10.5" style="178" bestFit="1" customWidth="1"/>
    <col min="90" max="16384" width="9" style="178"/>
  </cols>
  <sheetData>
    <row r="1" spans="1:12" s="147" customFormat="1" ht="25.5" customHeight="1" x14ac:dyDescent="0.25">
      <c r="A1" s="126" t="s">
        <v>287</v>
      </c>
      <c r="C1" s="163"/>
      <c r="D1" s="163"/>
      <c r="E1" s="163"/>
      <c r="F1" s="163"/>
      <c r="G1" s="163"/>
      <c r="H1" s="163"/>
      <c r="I1" s="163"/>
    </row>
    <row r="2" spans="1:12" s="147" customFormat="1" ht="15" customHeight="1" x14ac:dyDescent="0.2">
      <c r="K2" s="150"/>
      <c r="L2" s="150"/>
    </row>
    <row r="3" spans="1:12" s="147" customFormat="1" ht="15" customHeight="1" x14ac:dyDescent="0.2">
      <c r="B3" s="147" t="s">
        <v>303</v>
      </c>
      <c r="C3" s="147" t="s">
        <v>304</v>
      </c>
    </row>
    <row r="4" spans="1:12" s="147" customFormat="1" ht="15" customHeight="1" x14ac:dyDescent="0.2">
      <c r="B4" s="147" t="s">
        <v>288</v>
      </c>
      <c r="C4" s="147" t="s">
        <v>423</v>
      </c>
    </row>
    <row r="5" spans="1:12" s="147" customFormat="1" ht="15" customHeight="1" x14ac:dyDescent="0.2">
      <c r="B5" s="147" t="s">
        <v>302</v>
      </c>
      <c r="C5" s="147" t="s">
        <v>301</v>
      </c>
    </row>
    <row r="6" spans="1:12" s="147" customFormat="1" ht="15" customHeight="1" x14ac:dyDescent="0.2">
      <c r="B6" s="150" t="s">
        <v>193</v>
      </c>
      <c r="C6" s="162"/>
    </row>
    <row r="7" spans="1:12" s="147" customFormat="1" ht="15" customHeight="1" x14ac:dyDescent="0.2">
      <c r="C7" s="162"/>
    </row>
    <row r="8" spans="1:12" s="147" customFormat="1" ht="15" customHeight="1" x14ac:dyDescent="0.2">
      <c r="B8" s="162" t="s">
        <v>289</v>
      </c>
      <c r="C8" s="150" t="s">
        <v>290</v>
      </c>
    </row>
    <row r="9" spans="1:12" s="147" customFormat="1" ht="15" customHeight="1" x14ac:dyDescent="0.2">
      <c r="B9" s="162" t="s">
        <v>291</v>
      </c>
      <c r="C9" s="150" t="s">
        <v>292</v>
      </c>
    </row>
    <row r="10" spans="1:12" s="147" customFormat="1" ht="15" customHeight="1" x14ac:dyDescent="0.2">
      <c r="B10" s="162" t="s">
        <v>293</v>
      </c>
      <c r="C10" s="150" t="s">
        <v>424</v>
      </c>
    </row>
    <row r="11" spans="1:12" s="147" customFormat="1" ht="15" customHeight="1" x14ac:dyDescent="0.2">
      <c r="B11" s="162" t="s">
        <v>294</v>
      </c>
      <c r="C11" s="150" t="s">
        <v>295</v>
      </c>
    </row>
    <row r="12" spans="1:12" s="147" customFormat="1" ht="15" customHeight="1" x14ac:dyDescent="0.2">
      <c r="B12" s="162" t="s">
        <v>167</v>
      </c>
      <c r="C12" s="150" t="s">
        <v>296</v>
      </c>
    </row>
    <row r="13" spans="1:12" s="147" customFormat="1" ht="15" customHeight="1" x14ac:dyDescent="0.2">
      <c r="B13" s="162" t="s">
        <v>297</v>
      </c>
      <c r="C13" s="150" t="s">
        <v>298</v>
      </c>
    </row>
    <row r="14" spans="1:12" s="147" customFormat="1" ht="15" customHeight="1" x14ac:dyDescent="0.2">
      <c r="B14" s="162" t="s">
        <v>299</v>
      </c>
      <c r="C14" s="150" t="s">
        <v>300</v>
      </c>
    </row>
    <row r="15" spans="1:12" s="147" customFormat="1" ht="15" customHeight="1" x14ac:dyDescent="0.2">
      <c r="B15" s="150"/>
      <c r="C15" s="162"/>
    </row>
    <row r="16" spans="1:12" s="147" customFormat="1" ht="15" customHeight="1" x14ac:dyDescent="0.2">
      <c r="B16" s="150"/>
      <c r="C16" s="162"/>
    </row>
    <row r="17" spans="1:89" s="147" customFormat="1" ht="15" customHeight="1" x14ac:dyDescent="0.2">
      <c r="B17" s="150"/>
      <c r="C17" s="162"/>
    </row>
    <row r="18" spans="1:89" s="147" customFormat="1" ht="15" customHeight="1" x14ac:dyDescent="0.2">
      <c r="A18" s="164" t="s">
        <v>305</v>
      </c>
      <c r="B18" s="150">
        <v>1</v>
      </c>
      <c r="C18" s="150">
        <v>3</v>
      </c>
      <c r="D18" s="147">
        <v>2</v>
      </c>
    </row>
    <row r="19" spans="1:89" s="147" customFormat="1" ht="15" customHeight="1" thickBot="1" x14ac:dyDescent="0.25">
      <c r="B19" s="150"/>
      <c r="C19" s="162"/>
    </row>
    <row r="20" spans="1:89" s="147" customFormat="1" ht="15" customHeight="1" thickTop="1" thickBot="1" x14ac:dyDescent="0.25">
      <c r="B20" s="165" t="s">
        <v>739</v>
      </c>
      <c r="C20" s="166" t="s">
        <v>740</v>
      </c>
      <c r="D20" s="166" t="s">
        <v>741</v>
      </c>
      <c r="E20" s="166" t="s">
        <v>207</v>
      </c>
      <c r="F20" s="166" t="s">
        <v>742</v>
      </c>
      <c r="G20" s="166" t="s">
        <v>352</v>
      </c>
      <c r="H20" s="166" t="s">
        <v>743</v>
      </c>
      <c r="I20" s="167">
        <v>25569</v>
      </c>
      <c r="J20" s="167">
        <v>25934</v>
      </c>
      <c r="K20" s="167">
        <v>26299</v>
      </c>
      <c r="L20" s="167">
        <v>26665</v>
      </c>
      <c r="M20" s="167">
        <v>27030</v>
      </c>
      <c r="N20" s="167">
        <v>27395</v>
      </c>
      <c r="O20" s="167">
        <v>27760</v>
      </c>
      <c r="P20" s="167">
        <v>28126</v>
      </c>
      <c r="Q20" s="167">
        <v>28491</v>
      </c>
      <c r="R20" s="167">
        <v>28856</v>
      </c>
      <c r="S20" s="167">
        <v>29221</v>
      </c>
      <c r="T20" s="167">
        <v>29587</v>
      </c>
      <c r="U20" s="167">
        <v>29952</v>
      </c>
      <c r="V20" s="167">
        <v>30317</v>
      </c>
      <c r="W20" s="167">
        <v>30682</v>
      </c>
      <c r="X20" s="167">
        <v>31048</v>
      </c>
      <c r="Y20" s="167">
        <v>31413</v>
      </c>
      <c r="Z20" s="167">
        <v>31778</v>
      </c>
      <c r="AA20" s="167">
        <v>32143</v>
      </c>
      <c r="AB20" s="167">
        <v>32509</v>
      </c>
      <c r="AC20" s="167">
        <v>32874</v>
      </c>
      <c r="AD20" s="167">
        <v>33239</v>
      </c>
      <c r="AE20" s="167">
        <v>33604</v>
      </c>
      <c r="AF20" s="167">
        <v>33970</v>
      </c>
      <c r="AG20" s="167">
        <v>34335</v>
      </c>
      <c r="AH20" s="167">
        <v>34700</v>
      </c>
      <c r="AI20" s="167">
        <v>35065</v>
      </c>
      <c r="AJ20" s="167">
        <v>35431</v>
      </c>
      <c r="AK20" s="167">
        <v>35796</v>
      </c>
      <c r="AL20" s="167">
        <v>36161</v>
      </c>
      <c r="AM20" s="167">
        <v>36526</v>
      </c>
      <c r="AN20" s="167">
        <v>36892</v>
      </c>
      <c r="AO20" s="167">
        <v>37257</v>
      </c>
      <c r="AP20" s="167">
        <v>37622</v>
      </c>
      <c r="AQ20" s="167">
        <v>37987</v>
      </c>
      <c r="AR20" s="167">
        <v>38353</v>
      </c>
      <c r="AS20" s="167">
        <v>38718</v>
      </c>
      <c r="AT20" s="167">
        <v>39083</v>
      </c>
      <c r="AU20" s="167">
        <v>39448</v>
      </c>
      <c r="AV20" s="167">
        <v>39814</v>
      </c>
      <c r="AW20" s="167">
        <v>40179</v>
      </c>
      <c r="AX20" s="167">
        <v>40544</v>
      </c>
      <c r="AY20" s="167">
        <v>40909</v>
      </c>
      <c r="AZ20" s="167">
        <v>41275</v>
      </c>
      <c r="BA20" s="167">
        <v>41640</v>
      </c>
      <c r="BB20" s="167">
        <v>42005</v>
      </c>
      <c r="BC20" s="167">
        <v>42370</v>
      </c>
      <c r="BD20" s="167">
        <v>42736</v>
      </c>
      <c r="BE20" s="167">
        <v>43101</v>
      </c>
      <c r="BF20" s="167">
        <v>43466</v>
      </c>
      <c r="BG20" s="167">
        <v>43831</v>
      </c>
      <c r="BH20" s="167">
        <v>44197</v>
      </c>
      <c r="BI20" s="167">
        <v>44562</v>
      </c>
      <c r="BJ20" s="167">
        <v>44927</v>
      </c>
      <c r="BK20" s="167">
        <v>45292</v>
      </c>
      <c r="BL20" s="167">
        <v>45658</v>
      </c>
      <c r="BM20" s="167">
        <v>46023</v>
      </c>
      <c r="BN20" s="167">
        <v>46388</v>
      </c>
      <c r="BO20" s="167">
        <v>46753</v>
      </c>
      <c r="BP20" s="167">
        <v>47119</v>
      </c>
      <c r="BQ20" s="167">
        <v>47484</v>
      </c>
      <c r="BR20" s="167">
        <v>47849</v>
      </c>
      <c r="BS20" s="167">
        <v>48214</v>
      </c>
      <c r="BT20" s="167">
        <v>48580</v>
      </c>
      <c r="BU20" s="167">
        <v>48945</v>
      </c>
      <c r="BV20" s="167">
        <v>49310</v>
      </c>
      <c r="BW20" s="167">
        <v>49675</v>
      </c>
      <c r="BX20" s="167">
        <v>50041</v>
      </c>
      <c r="BY20" s="167">
        <v>50406</v>
      </c>
      <c r="BZ20" s="167">
        <v>50771</v>
      </c>
      <c r="CA20" s="167">
        <v>51136</v>
      </c>
      <c r="CB20" s="167">
        <v>51502</v>
      </c>
      <c r="CC20" s="167">
        <v>51867</v>
      </c>
      <c r="CD20" s="167">
        <v>52232</v>
      </c>
      <c r="CE20" s="167">
        <v>52597</v>
      </c>
      <c r="CF20" s="167">
        <v>52963</v>
      </c>
      <c r="CG20" s="167">
        <v>53328</v>
      </c>
      <c r="CH20" s="167">
        <v>53693</v>
      </c>
      <c r="CI20" s="167">
        <v>54058</v>
      </c>
      <c r="CJ20" s="167">
        <v>54424</v>
      </c>
      <c r="CK20" s="168">
        <v>54789</v>
      </c>
    </row>
    <row r="21" spans="1:89" s="147" customFormat="1" ht="15" customHeight="1" thickTop="1" x14ac:dyDescent="0.2">
      <c r="B21" s="169">
        <v>1</v>
      </c>
      <c r="C21" s="170">
        <v>1</v>
      </c>
      <c r="D21" s="170">
        <v>1</v>
      </c>
      <c r="E21" s="170" t="s">
        <v>217</v>
      </c>
      <c r="F21" s="170" t="s">
        <v>289</v>
      </c>
      <c r="G21" s="170" t="s">
        <v>744</v>
      </c>
      <c r="H21" s="170" t="s">
        <v>745</v>
      </c>
      <c r="I21" s="171">
        <v>11.186999999999999</v>
      </c>
      <c r="J21" s="171">
        <v>12.436999999999999</v>
      </c>
      <c r="K21" s="171">
        <v>13.959</v>
      </c>
      <c r="L21" s="171">
        <v>15.617000000000001</v>
      </c>
      <c r="M21" s="171">
        <v>17.337</v>
      </c>
      <c r="N21" s="171">
        <v>18.91</v>
      </c>
      <c r="O21" s="171">
        <v>20.164000000000001</v>
      </c>
      <c r="P21" s="171">
        <v>21.19</v>
      </c>
      <c r="Q21" s="171">
        <v>22.196999999999999</v>
      </c>
      <c r="R21" s="171">
        <v>23.29</v>
      </c>
      <c r="S21" s="171">
        <v>24.334</v>
      </c>
      <c r="T21" s="171">
        <v>25.266999999999999</v>
      </c>
      <c r="U21" s="171">
        <v>26.044</v>
      </c>
      <c r="V21" s="171">
        <v>26.867999999999999</v>
      </c>
      <c r="W21" s="171">
        <v>27.774999999999999</v>
      </c>
      <c r="X21" s="171">
        <v>28.614000000000001</v>
      </c>
      <c r="Y21" s="171">
        <v>29.491</v>
      </c>
      <c r="Z21" s="171">
        <v>30.315999999999999</v>
      </c>
      <c r="AA21" s="171">
        <v>30.991</v>
      </c>
      <c r="AB21" s="171">
        <v>31.510999999999999</v>
      </c>
      <c r="AC21" s="171">
        <v>31.866</v>
      </c>
      <c r="AD21" s="171">
        <v>32.226999999999997</v>
      </c>
      <c r="AE21" s="171">
        <v>32.524000000000001</v>
      </c>
      <c r="AF21" s="171">
        <v>32.863</v>
      </c>
      <c r="AG21" s="171">
        <v>33.253</v>
      </c>
      <c r="AH21" s="171">
        <v>33.697000000000003</v>
      </c>
      <c r="AI21" s="171">
        <v>34.116999999999997</v>
      </c>
      <c r="AJ21" s="171">
        <v>34.616999999999997</v>
      </c>
      <c r="AK21" s="171">
        <v>34.959000000000003</v>
      </c>
      <c r="AL21" s="171">
        <v>35.576999999999998</v>
      </c>
      <c r="AM21" s="171">
        <v>35.988</v>
      </c>
      <c r="AN21" s="171">
        <v>36.591000000000001</v>
      </c>
      <c r="AO21" s="171">
        <v>37.033999999999999</v>
      </c>
      <c r="AP21" s="171">
        <v>37.445999999999998</v>
      </c>
      <c r="AQ21" s="171">
        <v>37.813000000000002</v>
      </c>
      <c r="AR21" s="171">
        <v>38.28</v>
      </c>
      <c r="AS21" s="171">
        <v>38.737000000000002</v>
      </c>
      <c r="AT21" s="171">
        <v>39.170999999999999</v>
      </c>
      <c r="AU21" s="171">
        <v>39.597999999999999</v>
      </c>
      <c r="AV21" s="171">
        <v>40.017000000000003</v>
      </c>
      <c r="AW21" s="171">
        <v>40.430999999999997</v>
      </c>
      <c r="AX21" s="171">
        <v>40.838999999999999</v>
      </c>
      <c r="AY21" s="171">
        <v>41.262</v>
      </c>
      <c r="AZ21" s="171">
        <v>41.680999999999997</v>
      </c>
      <c r="BA21" s="171">
        <v>42.097999999999999</v>
      </c>
      <c r="BB21" s="171">
        <v>42.512</v>
      </c>
      <c r="BC21" s="171">
        <v>42.926000000000002</v>
      </c>
      <c r="BD21" s="171">
        <v>43.392000000000003</v>
      </c>
      <c r="BE21" s="171">
        <v>43.847999999999999</v>
      </c>
      <c r="BF21" s="171">
        <v>44.356999999999999</v>
      </c>
      <c r="BG21" s="171">
        <v>44.798999999999999</v>
      </c>
      <c r="BH21" s="171">
        <v>45.231000000000002</v>
      </c>
      <c r="BI21" s="171">
        <v>45.640999999999998</v>
      </c>
      <c r="BJ21" s="171">
        <v>46.042000000000002</v>
      </c>
      <c r="BK21" s="171">
        <v>46.441000000000003</v>
      </c>
      <c r="BL21" s="171">
        <v>46.838999999999999</v>
      </c>
      <c r="BM21" s="171">
        <v>47.231999999999999</v>
      </c>
      <c r="BN21" s="171">
        <v>47.621000000000002</v>
      </c>
      <c r="BO21" s="171">
        <v>48.005000000000003</v>
      </c>
      <c r="BP21" s="171">
        <v>48.384999999999998</v>
      </c>
      <c r="BQ21" s="171">
        <v>48.76</v>
      </c>
      <c r="BR21" s="171">
        <v>49.122</v>
      </c>
      <c r="BS21" s="171">
        <v>49.478999999999999</v>
      </c>
      <c r="BT21" s="171">
        <v>49.832000000000001</v>
      </c>
      <c r="BU21" s="171">
        <v>50.179000000000002</v>
      </c>
      <c r="BV21" s="171">
        <v>50.521999999999998</v>
      </c>
      <c r="BW21" s="171">
        <v>50.862000000000002</v>
      </c>
      <c r="BX21" s="171">
        <v>51.2</v>
      </c>
      <c r="BY21" s="171">
        <v>51.534999999999997</v>
      </c>
      <c r="BZ21" s="171">
        <v>51.868000000000002</v>
      </c>
      <c r="CA21" s="171">
        <v>52.198999999999998</v>
      </c>
      <c r="CB21" s="171">
        <v>52.53</v>
      </c>
      <c r="CC21" s="171">
        <v>52.86</v>
      </c>
      <c r="CD21" s="171">
        <v>53.189</v>
      </c>
      <c r="CE21" s="171">
        <v>53.517000000000003</v>
      </c>
      <c r="CF21" s="171">
        <v>53.844000000000001</v>
      </c>
      <c r="CG21" s="171">
        <v>54.17</v>
      </c>
      <c r="CH21" s="171">
        <v>54.493000000000002</v>
      </c>
      <c r="CI21" s="171">
        <v>54.814</v>
      </c>
      <c r="CJ21" s="171">
        <v>55.131999999999998</v>
      </c>
      <c r="CK21" s="172">
        <v>55.451000000000001</v>
      </c>
    </row>
    <row r="22" spans="1:89" s="147" customFormat="1" ht="15" customHeight="1" x14ac:dyDescent="0.2">
      <c r="B22" s="173">
        <v>1</v>
      </c>
      <c r="C22" s="174">
        <v>2</v>
      </c>
      <c r="D22" s="174">
        <v>1</v>
      </c>
      <c r="E22" s="174" t="s">
        <v>71</v>
      </c>
      <c r="F22" s="174" t="s">
        <v>289</v>
      </c>
      <c r="G22" s="174" t="s">
        <v>744</v>
      </c>
      <c r="H22" s="174" t="s">
        <v>745</v>
      </c>
      <c r="I22" s="175">
        <v>11.186999999999999</v>
      </c>
      <c r="J22" s="175">
        <v>12.436999999999999</v>
      </c>
      <c r="K22" s="175">
        <v>13.959</v>
      </c>
      <c r="L22" s="175">
        <v>15.617000000000001</v>
      </c>
      <c r="M22" s="175">
        <v>17.337</v>
      </c>
      <c r="N22" s="175">
        <v>18.91</v>
      </c>
      <c r="O22" s="175">
        <v>20.164000000000001</v>
      </c>
      <c r="P22" s="175">
        <v>21.19</v>
      </c>
      <c r="Q22" s="175">
        <v>22.196999999999999</v>
      </c>
      <c r="R22" s="175">
        <v>23.29</v>
      </c>
      <c r="S22" s="175">
        <v>24.334</v>
      </c>
      <c r="T22" s="175">
        <v>25.266999999999999</v>
      </c>
      <c r="U22" s="175">
        <v>26.044</v>
      </c>
      <c r="V22" s="175">
        <v>26.867999999999999</v>
      </c>
      <c r="W22" s="175">
        <v>27.774999999999999</v>
      </c>
      <c r="X22" s="175">
        <v>28.614000000000001</v>
      </c>
      <c r="Y22" s="175">
        <v>29.491</v>
      </c>
      <c r="Z22" s="175">
        <v>30.315999999999999</v>
      </c>
      <c r="AA22" s="175">
        <v>30.991</v>
      </c>
      <c r="AB22" s="175">
        <v>31.510999999999999</v>
      </c>
      <c r="AC22" s="175">
        <v>31.866</v>
      </c>
      <c r="AD22" s="175">
        <v>32.226999999999997</v>
      </c>
      <c r="AE22" s="175">
        <v>32.524000000000001</v>
      </c>
      <c r="AF22" s="175">
        <v>32.863</v>
      </c>
      <c r="AG22" s="175">
        <v>33.253</v>
      </c>
      <c r="AH22" s="175">
        <v>33.697000000000003</v>
      </c>
      <c r="AI22" s="175">
        <v>34.116999999999997</v>
      </c>
      <c r="AJ22" s="175">
        <v>34.616999999999997</v>
      </c>
      <c r="AK22" s="175">
        <v>34.959000000000003</v>
      </c>
      <c r="AL22" s="175">
        <v>35.576999999999998</v>
      </c>
      <c r="AM22" s="175">
        <v>35.988</v>
      </c>
      <c r="AN22" s="175">
        <v>36.591000000000001</v>
      </c>
      <c r="AO22" s="175">
        <v>37.033999999999999</v>
      </c>
      <c r="AP22" s="175">
        <v>37.445999999999998</v>
      </c>
      <c r="AQ22" s="175">
        <v>37.813000000000002</v>
      </c>
      <c r="AR22" s="175">
        <v>38.28</v>
      </c>
      <c r="AS22" s="175">
        <v>38.737000000000002</v>
      </c>
      <c r="AT22" s="175">
        <v>39.170999999999999</v>
      </c>
      <c r="AU22" s="175">
        <v>39.597999999999999</v>
      </c>
      <c r="AV22" s="175">
        <v>40.017000000000003</v>
      </c>
      <c r="AW22" s="175">
        <v>40.430999999999997</v>
      </c>
      <c r="AX22" s="175">
        <v>40.838999999999999</v>
      </c>
      <c r="AY22" s="175">
        <v>41.262</v>
      </c>
      <c r="AZ22" s="175">
        <v>41.680999999999997</v>
      </c>
      <c r="BA22" s="175">
        <v>42.097999999999999</v>
      </c>
      <c r="BB22" s="175">
        <v>42.512</v>
      </c>
      <c r="BC22" s="175">
        <v>42.926000000000002</v>
      </c>
      <c r="BD22" s="175">
        <v>43.392000000000003</v>
      </c>
      <c r="BE22" s="175">
        <v>43.847999999999999</v>
      </c>
      <c r="BF22" s="175">
        <v>44.356999999999999</v>
      </c>
      <c r="BG22" s="175">
        <v>44.798999999999999</v>
      </c>
      <c r="BH22" s="175">
        <v>45.231000000000002</v>
      </c>
      <c r="BI22" s="175">
        <v>45.640999999999998</v>
      </c>
      <c r="BJ22" s="175">
        <v>46.042000000000002</v>
      </c>
      <c r="BK22" s="175">
        <v>46.441000000000003</v>
      </c>
      <c r="BL22" s="175">
        <v>46.838999999999999</v>
      </c>
      <c r="BM22" s="175">
        <v>47.231999999999999</v>
      </c>
      <c r="BN22" s="175">
        <v>47.621000000000002</v>
      </c>
      <c r="BO22" s="175">
        <v>48.005000000000003</v>
      </c>
      <c r="BP22" s="175">
        <v>48.384999999999998</v>
      </c>
      <c r="BQ22" s="175">
        <v>48.76</v>
      </c>
      <c r="BR22" s="175">
        <v>49.122</v>
      </c>
      <c r="BS22" s="175">
        <v>49.478999999999999</v>
      </c>
      <c r="BT22" s="175">
        <v>49.832000000000001</v>
      </c>
      <c r="BU22" s="175">
        <v>50.179000000000002</v>
      </c>
      <c r="BV22" s="175">
        <v>50.521999999999998</v>
      </c>
      <c r="BW22" s="175">
        <v>50.862000000000002</v>
      </c>
      <c r="BX22" s="175">
        <v>51.2</v>
      </c>
      <c r="BY22" s="175">
        <v>51.534999999999997</v>
      </c>
      <c r="BZ22" s="175">
        <v>51.868000000000002</v>
      </c>
      <c r="CA22" s="175">
        <v>52.198999999999998</v>
      </c>
      <c r="CB22" s="175">
        <v>52.53</v>
      </c>
      <c r="CC22" s="175">
        <v>52.86</v>
      </c>
      <c r="CD22" s="175">
        <v>53.189</v>
      </c>
      <c r="CE22" s="175">
        <v>53.517000000000003</v>
      </c>
      <c r="CF22" s="175">
        <v>53.844000000000001</v>
      </c>
      <c r="CG22" s="175">
        <v>54.17</v>
      </c>
      <c r="CH22" s="175">
        <v>54.493000000000002</v>
      </c>
      <c r="CI22" s="175">
        <v>54.814</v>
      </c>
      <c r="CJ22" s="175">
        <v>55.131999999999998</v>
      </c>
      <c r="CK22" s="176">
        <v>55.451000000000001</v>
      </c>
    </row>
    <row r="23" spans="1:89" s="164" customFormat="1" ht="15" customHeight="1" x14ac:dyDescent="0.2">
      <c r="B23" s="173">
        <v>1</v>
      </c>
      <c r="C23" s="174">
        <v>3</v>
      </c>
      <c r="D23" s="174">
        <v>1</v>
      </c>
      <c r="E23" s="174" t="s">
        <v>215</v>
      </c>
      <c r="F23" s="174" t="s">
        <v>289</v>
      </c>
      <c r="G23" s="174" t="s">
        <v>744</v>
      </c>
      <c r="H23" s="174" t="s">
        <v>745</v>
      </c>
      <c r="I23" s="175">
        <v>11.186999999999999</v>
      </c>
      <c r="J23" s="175">
        <v>12.436999999999999</v>
      </c>
      <c r="K23" s="175">
        <v>13.959</v>
      </c>
      <c r="L23" s="175">
        <v>15.617000000000001</v>
      </c>
      <c r="M23" s="175">
        <v>17.337</v>
      </c>
      <c r="N23" s="175">
        <v>18.91</v>
      </c>
      <c r="O23" s="175">
        <v>20.164000000000001</v>
      </c>
      <c r="P23" s="175">
        <v>21.19</v>
      </c>
      <c r="Q23" s="175">
        <v>22.196999999999999</v>
      </c>
      <c r="R23" s="175">
        <v>23.29</v>
      </c>
      <c r="S23" s="175">
        <v>24.334</v>
      </c>
      <c r="T23" s="175">
        <v>25.266999999999999</v>
      </c>
      <c r="U23" s="175">
        <v>26.044</v>
      </c>
      <c r="V23" s="175">
        <v>26.867999999999999</v>
      </c>
      <c r="W23" s="175">
        <v>27.774999999999999</v>
      </c>
      <c r="X23" s="175">
        <v>28.614000000000001</v>
      </c>
      <c r="Y23" s="175">
        <v>29.491</v>
      </c>
      <c r="Z23" s="175">
        <v>30.315999999999999</v>
      </c>
      <c r="AA23" s="175">
        <v>30.991</v>
      </c>
      <c r="AB23" s="175">
        <v>31.510999999999999</v>
      </c>
      <c r="AC23" s="175">
        <v>31.866</v>
      </c>
      <c r="AD23" s="175">
        <v>32.226999999999997</v>
      </c>
      <c r="AE23" s="175">
        <v>32.524000000000001</v>
      </c>
      <c r="AF23" s="175">
        <v>32.863</v>
      </c>
      <c r="AG23" s="175">
        <v>33.253</v>
      </c>
      <c r="AH23" s="175">
        <v>33.697000000000003</v>
      </c>
      <c r="AI23" s="175">
        <v>34.116999999999997</v>
      </c>
      <c r="AJ23" s="175">
        <v>34.616999999999997</v>
      </c>
      <c r="AK23" s="175">
        <v>34.959000000000003</v>
      </c>
      <c r="AL23" s="175">
        <v>35.576999999999998</v>
      </c>
      <c r="AM23" s="175">
        <v>35.988</v>
      </c>
      <c r="AN23" s="175">
        <v>36.591000000000001</v>
      </c>
      <c r="AO23" s="175">
        <v>37.033999999999999</v>
      </c>
      <c r="AP23" s="175">
        <v>37.445999999999998</v>
      </c>
      <c r="AQ23" s="175">
        <v>37.813000000000002</v>
      </c>
      <c r="AR23" s="175">
        <v>38.28</v>
      </c>
      <c r="AS23" s="175">
        <v>38.737000000000002</v>
      </c>
      <c r="AT23" s="175">
        <v>39.170999999999999</v>
      </c>
      <c r="AU23" s="175">
        <v>39.597999999999999</v>
      </c>
      <c r="AV23" s="175">
        <v>40.017000000000003</v>
      </c>
      <c r="AW23" s="175">
        <v>40.430999999999997</v>
      </c>
      <c r="AX23" s="175">
        <v>40.838999999999999</v>
      </c>
      <c r="AY23" s="175">
        <v>41.262</v>
      </c>
      <c r="AZ23" s="175">
        <v>41.680999999999997</v>
      </c>
      <c r="BA23" s="175">
        <v>42.097999999999999</v>
      </c>
      <c r="BB23" s="175">
        <v>42.512</v>
      </c>
      <c r="BC23" s="175">
        <v>42.926000000000002</v>
      </c>
      <c r="BD23" s="175">
        <v>43.392000000000003</v>
      </c>
      <c r="BE23" s="175">
        <v>43.847999999999999</v>
      </c>
      <c r="BF23" s="175">
        <v>44.206000000000003</v>
      </c>
      <c r="BG23" s="175">
        <v>44.595999999999997</v>
      </c>
      <c r="BH23" s="175">
        <v>44.975999999999999</v>
      </c>
      <c r="BI23" s="175">
        <v>45.332999999999998</v>
      </c>
      <c r="BJ23" s="175">
        <v>45.682000000000002</v>
      </c>
      <c r="BK23" s="175">
        <v>46.027999999999999</v>
      </c>
      <c r="BL23" s="175">
        <v>46.372</v>
      </c>
      <c r="BM23" s="175">
        <v>46.710999999999999</v>
      </c>
      <c r="BN23" s="175">
        <v>47.045000000000002</v>
      </c>
      <c r="BO23" s="175">
        <v>47.375</v>
      </c>
      <c r="BP23" s="175">
        <v>47.698999999999998</v>
      </c>
      <c r="BQ23" s="175">
        <v>48.018999999999998</v>
      </c>
      <c r="BR23" s="175">
        <v>48.325000000000003</v>
      </c>
      <c r="BS23" s="175">
        <v>48.625999999999998</v>
      </c>
      <c r="BT23" s="175">
        <v>48.921999999999997</v>
      </c>
      <c r="BU23" s="175">
        <v>49.213000000000001</v>
      </c>
      <c r="BV23" s="175">
        <v>49.5</v>
      </c>
      <c r="BW23" s="175">
        <v>49.783000000000001</v>
      </c>
      <c r="BX23" s="175">
        <v>50.063000000000002</v>
      </c>
      <c r="BY23" s="175">
        <v>50.341000000000001</v>
      </c>
      <c r="BZ23" s="175">
        <v>50.616</v>
      </c>
      <c r="CA23" s="175">
        <v>50.89</v>
      </c>
      <c r="CB23" s="175">
        <v>51.162999999999997</v>
      </c>
      <c r="CC23" s="175">
        <v>51.433999999999997</v>
      </c>
      <c r="CD23" s="175">
        <v>51.704999999999998</v>
      </c>
      <c r="CE23" s="175">
        <v>51.973999999999997</v>
      </c>
      <c r="CF23" s="175">
        <v>52.243000000000002</v>
      </c>
      <c r="CG23" s="175">
        <v>52.509</v>
      </c>
      <c r="CH23" s="175">
        <v>52.773000000000003</v>
      </c>
      <c r="CI23" s="175">
        <v>53.034999999999997</v>
      </c>
      <c r="CJ23" s="175">
        <v>53.292999999999999</v>
      </c>
      <c r="CK23" s="176">
        <v>53.552999999999997</v>
      </c>
    </row>
    <row r="24" spans="1:89" s="147" customFormat="1" ht="15" customHeight="1" x14ac:dyDescent="0.2">
      <c r="B24" s="173">
        <v>1</v>
      </c>
      <c r="C24" s="174">
        <v>4</v>
      </c>
      <c r="D24" s="174">
        <v>1</v>
      </c>
      <c r="E24" s="174" t="s">
        <v>216</v>
      </c>
      <c r="F24" s="174" t="s">
        <v>289</v>
      </c>
      <c r="G24" s="174" t="s">
        <v>744</v>
      </c>
      <c r="H24" s="174" t="s">
        <v>745</v>
      </c>
      <c r="I24" s="175">
        <v>11.186999999999999</v>
      </c>
      <c r="J24" s="175">
        <v>12.436999999999999</v>
      </c>
      <c r="K24" s="175">
        <v>13.959</v>
      </c>
      <c r="L24" s="175">
        <v>15.617000000000001</v>
      </c>
      <c r="M24" s="175">
        <v>17.337</v>
      </c>
      <c r="N24" s="175">
        <v>18.91</v>
      </c>
      <c r="O24" s="175">
        <v>20.164000000000001</v>
      </c>
      <c r="P24" s="175">
        <v>21.19</v>
      </c>
      <c r="Q24" s="175">
        <v>22.196999999999999</v>
      </c>
      <c r="R24" s="175">
        <v>23.29</v>
      </c>
      <c r="S24" s="175">
        <v>24.334</v>
      </c>
      <c r="T24" s="175">
        <v>25.266999999999999</v>
      </c>
      <c r="U24" s="175">
        <v>26.044</v>
      </c>
      <c r="V24" s="175">
        <v>26.867999999999999</v>
      </c>
      <c r="W24" s="175">
        <v>27.774999999999999</v>
      </c>
      <c r="X24" s="175">
        <v>28.614000000000001</v>
      </c>
      <c r="Y24" s="175">
        <v>29.491</v>
      </c>
      <c r="Z24" s="175">
        <v>30.315999999999999</v>
      </c>
      <c r="AA24" s="175">
        <v>30.991</v>
      </c>
      <c r="AB24" s="175">
        <v>31.510999999999999</v>
      </c>
      <c r="AC24" s="175">
        <v>31.866</v>
      </c>
      <c r="AD24" s="175">
        <v>32.226999999999997</v>
      </c>
      <c r="AE24" s="175">
        <v>32.524000000000001</v>
      </c>
      <c r="AF24" s="175">
        <v>32.863</v>
      </c>
      <c r="AG24" s="175">
        <v>33.253</v>
      </c>
      <c r="AH24" s="175">
        <v>33.697000000000003</v>
      </c>
      <c r="AI24" s="175">
        <v>34.116999999999997</v>
      </c>
      <c r="AJ24" s="175">
        <v>34.616999999999997</v>
      </c>
      <c r="AK24" s="175">
        <v>34.959000000000003</v>
      </c>
      <c r="AL24" s="175">
        <v>35.576999999999998</v>
      </c>
      <c r="AM24" s="175">
        <v>35.988</v>
      </c>
      <c r="AN24" s="175">
        <v>36.591000000000001</v>
      </c>
      <c r="AO24" s="175">
        <v>37.033999999999999</v>
      </c>
      <c r="AP24" s="175">
        <v>37.445999999999998</v>
      </c>
      <c r="AQ24" s="175">
        <v>37.813000000000002</v>
      </c>
      <c r="AR24" s="175">
        <v>38.28</v>
      </c>
      <c r="AS24" s="175">
        <v>38.737000000000002</v>
      </c>
      <c r="AT24" s="175">
        <v>39.170999999999999</v>
      </c>
      <c r="AU24" s="175">
        <v>39.597999999999999</v>
      </c>
      <c r="AV24" s="175">
        <v>40.017000000000003</v>
      </c>
      <c r="AW24" s="175">
        <v>40.430999999999997</v>
      </c>
      <c r="AX24" s="175">
        <v>40.838999999999999</v>
      </c>
      <c r="AY24" s="175">
        <v>41.262</v>
      </c>
      <c r="AZ24" s="175">
        <v>41.680999999999997</v>
      </c>
      <c r="BA24" s="175">
        <v>42.097999999999999</v>
      </c>
      <c r="BB24" s="175">
        <v>42.512</v>
      </c>
      <c r="BC24" s="175">
        <v>42.926000000000002</v>
      </c>
      <c r="BD24" s="175">
        <v>43.392000000000003</v>
      </c>
      <c r="BE24" s="175">
        <v>43.847999999999999</v>
      </c>
      <c r="BF24" s="175">
        <v>44.206000000000003</v>
      </c>
      <c r="BG24" s="175">
        <v>44.595999999999997</v>
      </c>
      <c r="BH24" s="175">
        <v>44.975999999999999</v>
      </c>
      <c r="BI24" s="175">
        <v>45.332999999999998</v>
      </c>
      <c r="BJ24" s="175">
        <v>45.682000000000002</v>
      </c>
      <c r="BK24" s="175">
        <v>46.027999999999999</v>
      </c>
      <c r="BL24" s="175">
        <v>46.372</v>
      </c>
      <c r="BM24" s="175">
        <v>46.710999999999999</v>
      </c>
      <c r="BN24" s="175">
        <v>47.045000000000002</v>
      </c>
      <c r="BO24" s="175">
        <v>47.375</v>
      </c>
      <c r="BP24" s="175">
        <v>47.698999999999998</v>
      </c>
      <c r="BQ24" s="175">
        <v>48.018999999999998</v>
      </c>
      <c r="BR24" s="175">
        <v>48.325000000000003</v>
      </c>
      <c r="BS24" s="175">
        <v>48.625999999999998</v>
      </c>
      <c r="BT24" s="175">
        <v>48.921999999999997</v>
      </c>
      <c r="BU24" s="175">
        <v>49.213000000000001</v>
      </c>
      <c r="BV24" s="175">
        <v>49.5</v>
      </c>
      <c r="BW24" s="175">
        <v>49.783000000000001</v>
      </c>
      <c r="BX24" s="175">
        <v>50.063000000000002</v>
      </c>
      <c r="BY24" s="175">
        <v>50.341000000000001</v>
      </c>
      <c r="BZ24" s="175">
        <v>50.616</v>
      </c>
      <c r="CA24" s="175">
        <v>50.89</v>
      </c>
      <c r="CB24" s="175">
        <v>51.162999999999997</v>
      </c>
      <c r="CC24" s="175">
        <v>51.433999999999997</v>
      </c>
      <c r="CD24" s="175">
        <v>51.704999999999998</v>
      </c>
      <c r="CE24" s="175">
        <v>51.973999999999997</v>
      </c>
      <c r="CF24" s="175">
        <v>52.243000000000002</v>
      </c>
      <c r="CG24" s="175">
        <v>52.509</v>
      </c>
      <c r="CH24" s="175">
        <v>52.773000000000003</v>
      </c>
      <c r="CI24" s="175">
        <v>53.034999999999997</v>
      </c>
      <c r="CJ24" s="175">
        <v>53.292999999999999</v>
      </c>
      <c r="CK24" s="176">
        <v>53.552999999999997</v>
      </c>
    </row>
    <row r="25" spans="1:89" s="147" customFormat="1" ht="15" customHeight="1" x14ac:dyDescent="0.2">
      <c r="B25" s="173">
        <v>1</v>
      </c>
      <c r="C25" s="174">
        <v>1</v>
      </c>
      <c r="D25" s="174">
        <v>2</v>
      </c>
      <c r="E25" s="174" t="s">
        <v>217</v>
      </c>
      <c r="F25" s="174" t="s">
        <v>289</v>
      </c>
      <c r="G25" s="174" t="s">
        <v>746</v>
      </c>
      <c r="H25" s="174" t="s">
        <v>747</v>
      </c>
      <c r="I25" s="175">
        <v>4.782</v>
      </c>
      <c r="J25" s="175">
        <v>5.4059999999999997</v>
      </c>
      <c r="K25" s="175">
        <v>6.2210000000000001</v>
      </c>
      <c r="L25" s="175">
        <v>7.1079999999999997</v>
      </c>
      <c r="M25" s="175">
        <v>8.0470000000000006</v>
      </c>
      <c r="N25" s="175">
        <v>8.9459999999999997</v>
      </c>
      <c r="O25" s="175">
        <v>9.734</v>
      </c>
      <c r="P25" s="175">
        <v>10.430999999999999</v>
      </c>
      <c r="Q25" s="175">
        <v>11.112</v>
      </c>
      <c r="R25" s="175">
        <v>11.808</v>
      </c>
      <c r="S25" s="175">
        <v>12.47</v>
      </c>
      <c r="T25" s="175">
        <v>13.055999999999999</v>
      </c>
      <c r="U25" s="175">
        <v>13.555</v>
      </c>
      <c r="V25" s="175">
        <v>14.079000000000001</v>
      </c>
      <c r="W25" s="175">
        <v>14.664999999999999</v>
      </c>
      <c r="X25" s="175">
        <v>15.223000000000001</v>
      </c>
      <c r="Y25" s="175">
        <v>15.759</v>
      </c>
      <c r="Z25" s="175">
        <v>16.219000000000001</v>
      </c>
      <c r="AA25" s="175">
        <v>16.544</v>
      </c>
      <c r="AB25" s="175">
        <v>16.747</v>
      </c>
      <c r="AC25" s="175">
        <v>17.125</v>
      </c>
      <c r="AD25" s="175">
        <v>17.061</v>
      </c>
      <c r="AE25" s="175">
        <v>17.023</v>
      </c>
      <c r="AF25" s="175">
        <v>17.09</v>
      </c>
      <c r="AG25" s="175">
        <v>17.062999999999999</v>
      </c>
      <c r="AH25" s="175">
        <v>17.044</v>
      </c>
      <c r="AI25" s="175">
        <v>17.048999999999999</v>
      </c>
      <c r="AJ25" s="175">
        <v>17.045999999999999</v>
      </c>
      <c r="AK25" s="175">
        <v>16.988</v>
      </c>
      <c r="AL25" s="175">
        <v>16.988</v>
      </c>
      <c r="AM25" s="175">
        <v>16.978999999999999</v>
      </c>
      <c r="AN25" s="175">
        <v>16.835000000000001</v>
      </c>
      <c r="AO25" s="175">
        <v>17.399999999999999</v>
      </c>
      <c r="AP25" s="175">
        <v>17.326000000000001</v>
      </c>
      <c r="AQ25" s="175">
        <v>17.163</v>
      </c>
      <c r="AR25" s="175">
        <v>17.013999999999999</v>
      </c>
      <c r="AS25" s="175">
        <v>16.745999999999999</v>
      </c>
      <c r="AT25" s="175">
        <v>16.414000000000001</v>
      </c>
      <c r="AU25" s="175">
        <v>15.653</v>
      </c>
      <c r="AV25" s="175">
        <v>14.199</v>
      </c>
      <c r="AW25" s="175">
        <v>13.888</v>
      </c>
      <c r="AX25" s="175">
        <v>13.747999999999999</v>
      </c>
      <c r="AY25" s="175">
        <v>13.423</v>
      </c>
      <c r="AZ25" s="175">
        <v>12.801</v>
      </c>
      <c r="BA25" s="175">
        <v>12.243</v>
      </c>
      <c r="BB25" s="175">
        <v>11.711</v>
      </c>
      <c r="BC25" s="175">
        <v>11.346</v>
      </c>
      <c r="BD25" s="175">
        <v>10.885999999999999</v>
      </c>
      <c r="BE25" s="175">
        <v>10.412000000000001</v>
      </c>
      <c r="BF25" s="175">
        <v>9.7330000000000005</v>
      </c>
      <c r="BG25" s="175">
        <v>9.16</v>
      </c>
      <c r="BH25" s="175">
        <v>8.5709999999999997</v>
      </c>
      <c r="BI25" s="175">
        <v>7.9669999999999996</v>
      </c>
      <c r="BJ25" s="175">
        <v>7.3490000000000002</v>
      </c>
      <c r="BK25" s="175">
        <v>6.72</v>
      </c>
      <c r="BL25" s="175">
        <v>6.1280000000000001</v>
      </c>
      <c r="BM25" s="175">
        <v>5.6070000000000002</v>
      </c>
      <c r="BN25" s="175">
        <v>5.1980000000000004</v>
      </c>
      <c r="BO25" s="175">
        <v>5.1269999999999998</v>
      </c>
      <c r="BP25" s="175">
        <v>5.1680000000000001</v>
      </c>
      <c r="BQ25" s="175">
        <v>5.2080000000000002</v>
      </c>
      <c r="BR25" s="175">
        <v>5.1260000000000003</v>
      </c>
      <c r="BS25" s="175">
        <v>5.0449999999999999</v>
      </c>
      <c r="BT25" s="175">
        <v>4.9640000000000004</v>
      </c>
      <c r="BU25" s="175">
        <v>4.8840000000000003</v>
      </c>
      <c r="BV25" s="175">
        <v>4.8040000000000003</v>
      </c>
      <c r="BW25" s="175">
        <v>4.726</v>
      </c>
      <c r="BX25" s="175">
        <v>4.6479999999999997</v>
      </c>
      <c r="BY25" s="175">
        <v>4.5709999999999997</v>
      </c>
      <c r="BZ25" s="175">
        <v>4.4950000000000001</v>
      </c>
      <c r="CA25" s="175">
        <v>4.42</v>
      </c>
      <c r="CB25" s="175">
        <v>4.3970000000000002</v>
      </c>
      <c r="CC25" s="175">
        <v>4.3739999999999997</v>
      </c>
      <c r="CD25" s="175">
        <v>4.351</v>
      </c>
      <c r="CE25" s="175">
        <v>4.3280000000000003</v>
      </c>
      <c r="CF25" s="175">
        <v>4.3049999999999997</v>
      </c>
      <c r="CG25" s="175">
        <v>4.2809999999999997</v>
      </c>
      <c r="CH25" s="175">
        <v>4.258</v>
      </c>
      <c r="CI25" s="175">
        <v>4.234</v>
      </c>
      <c r="CJ25" s="175">
        <v>4.21</v>
      </c>
      <c r="CK25" s="176">
        <v>4.1859999999999999</v>
      </c>
    </row>
    <row r="26" spans="1:89" s="147" customFormat="1" ht="15" customHeight="1" x14ac:dyDescent="0.2">
      <c r="B26" s="173">
        <v>1</v>
      </c>
      <c r="C26" s="174">
        <v>2</v>
      </c>
      <c r="D26" s="174">
        <v>2</v>
      </c>
      <c r="E26" s="174" t="s">
        <v>71</v>
      </c>
      <c r="F26" s="174" t="s">
        <v>289</v>
      </c>
      <c r="G26" s="174" t="s">
        <v>746</v>
      </c>
      <c r="H26" s="174" t="s">
        <v>747</v>
      </c>
      <c r="I26" s="175">
        <v>4.782</v>
      </c>
      <c r="J26" s="175">
        <v>5.4059999999999997</v>
      </c>
      <c r="K26" s="175">
        <v>6.2210000000000001</v>
      </c>
      <c r="L26" s="175">
        <v>7.1079999999999997</v>
      </c>
      <c r="M26" s="175">
        <v>8.0470000000000006</v>
      </c>
      <c r="N26" s="175">
        <v>8.9459999999999997</v>
      </c>
      <c r="O26" s="175">
        <v>9.734</v>
      </c>
      <c r="P26" s="175">
        <v>10.430999999999999</v>
      </c>
      <c r="Q26" s="175">
        <v>11.112</v>
      </c>
      <c r="R26" s="175">
        <v>11.808</v>
      </c>
      <c r="S26" s="175">
        <v>12.47</v>
      </c>
      <c r="T26" s="175">
        <v>13.055999999999999</v>
      </c>
      <c r="U26" s="175">
        <v>13.555</v>
      </c>
      <c r="V26" s="175">
        <v>14.079000000000001</v>
      </c>
      <c r="W26" s="175">
        <v>14.664999999999999</v>
      </c>
      <c r="X26" s="175">
        <v>15.223000000000001</v>
      </c>
      <c r="Y26" s="175">
        <v>15.759</v>
      </c>
      <c r="Z26" s="175">
        <v>16.219000000000001</v>
      </c>
      <c r="AA26" s="175">
        <v>16.544</v>
      </c>
      <c r="AB26" s="175">
        <v>16.747</v>
      </c>
      <c r="AC26" s="175">
        <v>17.125</v>
      </c>
      <c r="AD26" s="175">
        <v>17.061</v>
      </c>
      <c r="AE26" s="175">
        <v>17.023</v>
      </c>
      <c r="AF26" s="175">
        <v>17.09</v>
      </c>
      <c r="AG26" s="175">
        <v>17.062999999999999</v>
      </c>
      <c r="AH26" s="175">
        <v>17.044</v>
      </c>
      <c r="AI26" s="175">
        <v>17.048999999999999</v>
      </c>
      <c r="AJ26" s="175">
        <v>17.045999999999999</v>
      </c>
      <c r="AK26" s="175">
        <v>16.988</v>
      </c>
      <c r="AL26" s="175">
        <v>16.988</v>
      </c>
      <c r="AM26" s="175">
        <v>16.978999999999999</v>
      </c>
      <c r="AN26" s="175">
        <v>16.835000000000001</v>
      </c>
      <c r="AO26" s="175">
        <v>17.399999999999999</v>
      </c>
      <c r="AP26" s="175">
        <v>17.326000000000001</v>
      </c>
      <c r="AQ26" s="175">
        <v>17.163</v>
      </c>
      <c r="AR26" s="175">
        <v>17.013999999999999</v>
      </c>
      <c r="AS26" s="175">
        <v>16.745999999999999</v>
      </c>
      <c r="AT26" s="175">
        <v>16.414000000000001</v>
      </c>
      <c r="AU26" s="175">
        <v>15.653</v>
      </c>
      <c r="AV26" s="175">
        <v>14.199</v>
      </c>
      <c r="AW26" s="175">
        <v>13.888</v>
      </c>
      <c r="AX26" s="175">
        <v>13.747999999999999</v>
      </c>
      <c r="AY26" s="175">
        <v>13.423</v>
      </c>
      <c r="AZ26" s="175">
        <v>12.801</v>
      </c>
      <c r="BA26" s="175">
        <v>12.243</v>
      </c>
      <c r="BB26" s="175">
        <v>11.711</v>
      </c>
      <c r="BC26" s="175">
        <v>11.346</v>
      </c>
      <c r="BD26" s="175">
        <v>10.885999999999999</v>
      </c>
      <c r="BE26" s="175">
        <v>10.412000000000001</v>
      </c>
      <c r="BF26" s="175">
        <v>9.7330000000000005</v>
      </c>
      <c r="BG26" s="175">
        <v>9.16</v>
      </c>
      <c r="BH26" s="175">
        <v>8.5709999999999997</v>
      </c>
      <c r="BI26" s="175">
        <v>7.9669999999999996</v>
      </c>
      <c r="BJ26" s="175">
        <v>7.3490000000000002</v>
      </c>
      <c r="BK26" s="175">
        <v>6.72</v>
      </c>
      <c r="BL26" s="175">
        <v>6.1280000000000001</v>
      </c>
      <c r="BM26" s="175">
        <v>5.6070000000000002</v>
      </c>
      <c r="BN26" s="175">
        <v>5.1980000000000004</v>
      </c>
      <c r="BO26" s="175">
        <v>5.1269999999999998</v>
      </c>
      <c r="BP26" s="175">
        <v>5.1680000000000001</v>
      </c>
      <c r="BQ26" s="175">
        <v>5.2080000000000002</v>
      </c>
      <c r="BR26" s="175">
        <v>5.1260000000000003</v>
      </c>
      <c r="BS26" s="175">
        <v>5.0449999999999999</v>
      </c>
      <c r="BT26" s="175">
        <v>4.9640000000000004</v>
      </c>
      <c r="BU26" s="175">
        <v>4.8840000000000003</v>
      </c>
      <c r="BV26" s="175">
        <v>4.8040000000000003</v>
      </c>
      <c r="BW26" s="175">
        <v>4.726</v>
      </c>
      <c r="BX26" s="175">
        <v>4.6479999999999997</v>
      </c>
      <c r="BY26" s="175">
        <v>4.5709999999999997</v>
      </c>
      <c r="BZ26" s="175">
        <v>4.4950000000000001</v>
      </c>
      <c r="CA26" s="175">
        <v>4.42</v>
      </c>
      <c r="CB26" s="175">
        <v>4.3970000000000002</v>
      </c>
      <c r="CC26" s="175">
        <v>4.3739999999999997</v>
      </c>
      <c r="CD26" s="175">
        <v>4.351</v>
      </c>
      <c r="CE26" s="175">
        <v>4.3280000000000003</v>
      </c>
      <c r="CF26" s="175">
        <v>4.3049999999999997</v>
      </c>
      <c r="CG26" s="175">
        <v>4.2809999999999997</v>
      </c>
      <c r="CH26" s="175">
        <v>4.258</v>
      </c>
      <c r="CI26" s="175">
        <v>4.234</v>
      </c>
      <c r="CJ26" s="175">
        <v>4.21</v>
      </c>
      <c r="CK26" s="176">
        <v>4.1859999999999999</v>
      </c>
    </row>
    <row r="27" spans="1:89" s="147" customFormat="1" ht="15" customHeight="1" x14ac:dyDescent="0.2">
      <c r="B27" s="173">
        <v>1</v>
      </c>
      <c r="C27" s="174">
        <v>3</v>
      </c>
      <c r="D27" s="174">
        <v>2</v>
      </c>
      <c r="E27" s="174" t="s">
        <v>215</v>
      </c>
      <c r="F27" s="174" t="s">
        <v>289</v>
      </c>
      <c r="G27" s="174" t="s">
        <v>746</v>
      </c>
      <c r="H27" s="174" t="s">
        <v>747</v>
      </c>
      <c r="I27" s="175">
        <v>4.782</v>
      </c>
      <c r="J27" s="175">
        <v>5.4059999999999997</v>
      </c>
      <c r="K27" s="175">
        <v>6.2210000000000001</v>
      </c>
      <c r="L27" s="175">
        <v>7.1079999999999997</v>
      </c>
      <c r="M27" s="175">
        <v>8.0470000000000006</v>
      </c>
      <c r="N27" s="175">
        <v>8.9459999999999997</v>
      </c>
      <c r="O27" s="175">
        <v>9.734</v>
      </c>
      <c r="P27" s="175">
        <v>10.430999999999999</v>
      </c>
      <c r="Q27" s="175">
        <v>11.112</v>
      </c>
      <c r="R27" s="175">
        <v>11.808</v>
      </c>
      <c r="S27" s="175">
        <v>12.47</v>
      </c>
      <c r="T27" s="175">
        <v>13.055999999999999</v>
      </c>
      <c r="U27" s="175">
        <v>13.555</v>
      </c>
      <c r="V27" s="175">
        <v>14.079000000000001</v>
      </c>
      <c r="W27" s="175">
        <v>14.664999999999999</v>
      </c>
      <c r="X27" s="175">
        <v>15.223000000000001</v>
      </c>
      <c r="Y27" s="175">
        <v>15.759</v>
      </c>
      <c r="Z27" s="175">
        <v>16.219000000000001</v>
      </c>
      <c r="AA27" s="175">
        <v>16.544</v>
      </c>
      <c r="AB27" s="175">
        <v>16.747</v>
      </c>
      <c r="AC27" s="175">
        <v>17.125</v>
      </c>
      <c r="AD27" s="175">
        <v>17.061</v>
      </c>
      <c r="AE27" s="175">
        <v>17.023</v>
      </c>
      <c r="AF27" s="175">
        <v>17.09</v>
      </c>
      <c r="AG27" s="175">
        <v>17.062999999999999</v>
      </c>
      <c r="AH27" s="175">
        <v>17.044</v>
      </c>
      <c r="AI27" s="175">
        <v>17.048999999999999</v>
      </c>
      <c r="AJ27" s="175">
        <v>17.045999999999999</v>
      </c>
      <c r="AK27" s="175">
        <v>16.988</v>
      </c>
      <c r="AL27" s="175">
        <v>16.988</v>
      </c>
      <c r="AM27" s="175">
        <v>16.978999999999999</v>
      </c>
      <c r="AN27" s="175">
        <v>16.835000000000001</v>
      </c>
      <c r="AO27" s="175">
        <v>17.399999999999999</v>
      </c>
      <c r="AP27" s="175">
        <v>17.326000000000001</v>
      </c>
      <c r="AQ27" s="175">
        <v>17.163</v>
      </c>
      <c r="AR27" s="175">
        <v>17.013999999999999</v>
      </c>
      <c r="AS27" s="175">
        <v>16.745999999999999</v>
      </c>
      <c r="AT27" s="175">
        <v>16.414000000000001</v>
      </c>
      <c r="AU27" s="175">
        <v>15.653</v>
      </c>
      <c r="AV27" s="175">
        <v>14.199</v>
      </c>
      <c r="AW27" s="175">
        <v>13.888</v>
      </c>
      <c r="AX27" s="175">
        <v>13.747999999999999</v>
      </c>
      <c r="AY27" s="175">
        <v>13.423</v>
      </c>
      <c r="AZ27" s="175">
        <v>12.801</v>
      </c>
      <c r="BA27" s="175">
        <v>12.243</v>
      </c>
      <c r="BB27" s="175">
        <v>11.711</v>
      </c>
      <c r="BC27" s="175">
        <v>11.346</v>
      </c>
      <c r="BD27" s="175">
        <v>10.885999999999999</v>
      </c>
      <c r="BE27" s="175">
        <v>10.412000000000001</v>
      </c>
      <c r="BF27" s="175">
        <v>10.11</v>
      </c>
      <c r="BG27" s="175">
        <v>9.67</v>
      </c>
      <c r="BH27" s="175">
        <v>9.218</v>
      </c>
      <c r="BI27" s="175">
        <v>8.7550000000000008</v>
      </c>
      <c r="BJ27" s="175">
        <v>8.2810000000000006</v>
      </c>
      <c r="BK27" s="175">
        <v>7.8</v>
      </c>
      <c r="BL27" s="175">
        <v>7.3079999999999998</v>
      </c>
      <c r="BM27" s="175">
        <v>6.8330000000000002</v>
      </c>
      <c r="BN27" s="175">
        <v>6.3890000000000002</v>
      </c>
      <c r="BO27" s="175">
        <v>5.9359999999999999</v>
      </c>
      <c r="BP27" s="175">
        <v>5.593</v>
      </c>
      <c r="BQ27" s="175">
        <v>5.2939999999999996</v>
      </c>
      <c r="BR27" s="175">
        <v>5.1660000000000004</v>
      </c>
      <c r="BS27" s="175">
        <v>5.1980000000000004</v>
      </c>
      <c r="BT27" s="175">
        <v>5.23</v>
      </c>
      <c r="BU27" s="175">
        <v>5.2619999999999996</v>
      </c>
      <c r="BV27" s="175">
        <v>5.2930000000000001</v>
      </c>
      <c r="BW27" s="175">
        <v>5.3230000000000004</v>
      </c>
      <c r="BX27" s="175">
        <v>5.3540000000000001</v>
      </c>
      <c r="BY27" s="175">
        <v>5.3840000000000003</v>
      </c>
      <c r="BZ27" s="175">
        <v>5.4139999999999997</v>
      </c>
      <c r="CA27" s="175">
        <v>5.4429999999999996</v>
      </c>
      <c r="CB27" s="175">
        <v>5.4729999999999999</v>
      </c>
      <c r="CC27" s="175">
        <v>5.5019999999999998</v>
      </c>
      <c r="CD27" s="175">
        <v>5.532</v>
      </c>
      <c r="CE27" s="175">
        <v>5.5609999999999999</v>
      </c>
      <c r="CF27" s="175">
        <v>5.59</v>
      </c>
      <c r="CG27" s="175">
        <v>5.6189999999999998</v>
      </c>
      <c r="CH27" s="175">
        <v>5.6479999999999997</v>
      </c>
      <c r="CI27" s="175">
        <v>5.6760000000000002</v>
      </c>
      <c r="CJ27" s="175">
        <v>5.7039999999999997</v>
      </c>
      <c r="CK27" s="176">
        <v>5.7320000000000002</v>
      </c>
    </row>
    <row r="28" spans="1:89" s="177" customFormat="1" ht="15" customHeight="1" x14ac:dyDescent="0.2">
      <c r="B28" s="173">
        <v>1</v>
      </c>
      <c r="C28" s="174">
        <v>4</v>
      </c>
      <c r="D28" s="174">
        <v>2</v>
      </c>
      <c r="E28" s="174" t="s">
        <v>216</v>
      </c>
      <c r="F28" s="174" t="s">
        <v>289</v>
      </c>
      <c r="G28" s="174" t="s">
        <v>746</v>
      </c>
      <c r="H28" s="174" t="s">
        <v>747</v>
      </c>
      <c r="I28" s="175">
        <v>4.782</v>
      </c>
      <c r="J28" s="175">
        <v>5.4059999999999997</v>
      </c>
      <c r="K28" s="175">
        <v>6.2210000000000001</v>
      </c>
      <c r="L28" s="175">
        <v>7.1079999999999997</v>
      </c>
      <c r="M28" s="175">
        <v>8.0470000000000006</v>
      </c>
      <c r="N28" s="175">
        <v>8.9459999999999997</v>
      </c>
      <c r="O28" s="175">
        <v>9.734</v>
      </c>
      <c r="P28" s="175">
        <v>10.430999999999999</v>
      </c>
      <c r="Q28" s="175">
        <v>11.112</v>
      </c>
      <c r="R28" s="175">
        <v>11.808</v>
      </c>
      <c r="S28" s="175">
        <v>12.47</v>
      </c>
      <c r="T28" s="175">
        <v>13.055999999999999</v>
      </c>
      <c r="U28" s="175">
        <v>13.555</v>
      </c>
      <c r="V28" s="175">
        <v>14.079000000000001</v>
      </c>
      <c r="W28" s="175">
        <v>14.664999999999999</v>
      </c>
      <c r="X28" s="175">
        <v>15.223000000000001</v>
      </c>
      <c r="Y28" s="175">
        <v>15.759</v>
      </c>
      <c r="Z28" s="175">
        <v>16.219000000000001</v>
      </c>
      <c r="AA28" s="175">
        <v>16.544</v>
      </c>
      <c r="AB28" s="175">
        <v>16.747</v>
      </c>
      <c r="AC28" s="175">
        <v>17.125</v>
      </c>
      <c r="AD28" s="175">
        <v>17.061</v>
      </c>
      <c r="AE28" s="175">
        <v>17.023</v>
      </c>
      <c r="AF28" s="175">
        <v>17.09</v>
      </c>
      <c r="AG28" s="175">
        <v>17.062999999999999</v>
      </c>
      <c r="AH28" s="175">
        <v>17.044</v>
      </c>
      <c r="AI28" s="175">
        <v>17.048999999999999</v>
      </c>
      <c r="AJ28" s="175">
        <v>17.045999999999999</v>
      </c>
      <c r="AK28" s="175">
        <v>16.988</v>
      </c>
      <c r="AL28" s="175">
        <v>16.988</v>
      </c>
      <c r="AM28" s="175">
        <v>16.978999999999999</v>
      </c>
      <c r="AN28" s="175">
        <v>16.835000000000001</v>
      </c>
      <c r="AO28" s="175">
        <v>17.399999999999999</v>
      </c>
      <c r="AP28" s="175">
        <v>17.326000000000001</v>
      </c>
      <c r="AQ28" s="175">
        <v>17.163</v>
      </c>
      <c r="AR28" s="175">
        <v>17.013999999999999</v>
      </c>
      <c r="AS28" s="175">
        <v>16.745999999999999</v>
      </c>
      <c r="AT28" s="175">
        <v>16.414000000000001</v>
      </c>
      <c r="AU28" s="175">
        <v>15.653</v>
      </c>
      <c r="AV28" s="175">
        <v>14.199</v>
      </c>
      <c r="AW28" s="175">
        <v>13.888</v>
      </c>
      <c r="AX28" s="175">
        <v>13.747999999999999</v>
      </c>
      <c r="AY28" s="175">
        <v>13.423</v>
      </c>
      <c r="AZ28" s="175">
        <v>12.801</v>
      </c>
      <c r="BA28" s="175">
        <v>12.243</v>
      </c>
      <c r="BB28" s="175">
        <v>11.711</v>
      </c>
      <c r="BC28" s="175">
        <v>11.346</v>
      </c>
      <c r="BD28" s="175">
        <v>10.885999999999999</v>
      </c>
      <c r="BE28" s="175">
        <v>10.412000000000001</v>
      </c>
      <c r="BF28" s="175">
        <v>10.11</v>
      </c>
      <c r="BG28" s="175">
        <v>9.67</v>
      </c>
      <c r="BH28" s="175">
        <v>9.218</v>
      </c>
      <c r="BI28" s="175">
        <v>8.7550000000000008</v>
      </c>
      <c r="BJ28" s="175">
        <v>8.2810000000000006</v>
      </c>
      <c r="BK28" s="175">
        <v>7.8</v>
      </c>
      <c r="BL28" s="175">
        <v>7.3079999999999998</v>
      </c>
      <c r="BM28" s="175">
        <v>6.8330000000000002</v>
      </c>
      <c r="BN28" s="175">
        <v>6.3890000000000002</v>
      </c>
      <c r="BO28" s="175">
        <v>5.9359999999999999</v>
      </c>
      <c r="BP28" s="175">
        <v>5.593</v>
      </c>
      <c r="BQ28" s="175">
        <v>5.2939999999999996</v>
      </c>
      <c r="BR28" s="175">
        <v>5.1660000000000004</v>
      </c>
      <c r="BS28" s="175">
        <v>5.1980000000000004</v>
      </c>
      <c r="BT28" s="175">
        <v>5.23</v>
      </c>
      <c r="BU28" s="175">
        <v>5.2619999999999996</v>
      </c>
      <c r="BV28" s="175">
        <v>5.2930000000000001</v>
      </c>
      <c r="BW28" s="175">
        <v>5.3230000000000004</v>
      </c>
      <c r="BX28" s="175">
        <v>5.3540000000000001</v>
      </c>
      <c r="BY28" s="175">
        <v>5.3840000000000003</v>
      </c>
      <c r="BZ28" s="175">
        <v>5.4139999999999997</v>
      </c>
      <c r="CA28" s="175">
        <v>5.4429999999999996</v>
      </c>
      <c r="CB28" s="175">
        <v>5.4729999999999999</v>
      </c>
      <c r="CC28" s="175">
        <v>5.5019999999999998</v>
      </c>
      <c r="CD28" s="175">
        <v>5.532</v>
      </c>
      <c r="CE28" s="175">
        <v>5.5609999999999999</v>
      </c>
      <c r="CF28" s="175">
        <v>5.59</v>
      </c>
      <c r="CG28" s="175">
        <v>5.6189999999999998</v>
      </c>
      <c r="CH28" s="175">
        <v>5.6479999999999997</v>
      </c>
      <c r="CI28" s="175">
        <v>5.6760000000000002</v>
      </c>
      <c r="CJ28" s="175">
        <v>5.7039999999999997</v>
      </c>
      <c r="CK28" s="176">
        <v>5.7320000000000002</v>
      </c>
    </row>
    <row r="29" spans="1:89" s="147" customFormat="1" ht="15" customHeight="1" x14ac:dyDescent="0.2">
      <c r="B29" s="173">
        <v>1</v>
      </c>
      <c r="C29" s="174">
        <v>1</v>
      </c>
      <c r="D29" s="174">
        <v>3</v>
      </c>
      <c r="E29" s="174" t="s">
        <v>217</v>
      </c>
      <c r="F29" s="174" t="s">
        <v>748</v>
      </c>
      <c r="G29" s="174" t="s">
        <v>289</v>
      </c>
      <c r="H29" s="174" t="s">
        <v>745</v>
      </c>
      <c r="I29" s="175">
        <v>0.23100000000000001</v>
      </c>
      <c r="J29" s="175">
        <v>0.45300000000000001</v>
      </c>
      <c r="K29" s="175">
        <v>0.72899999999999998</v>
      </c>
      <c r="L29" s="175">
        <v>1.0469999999999999</v>
      </c>
      <c r="M29" s="175">
        <v>1.395</v>
      </c>
      <c r="N29" s="175">
        <v>1.7589999999999999</v>
      </c>
      <c r="O29" s="175">
        <v>2.1240000000000001</v>
      </c>
      <c r="P29" s="175">
        <v>2.4769999999999999</v>
      </c>
      <c r="Q29" s="175">
        <v>2.8010000000000002</v>
      </c>
      <c r="R29" s="175">
        <v>3.0830000000000002</v>
      </c>
      <c r="S29" s="175">
        <v>3.306</v>
      </c>
      <c r="T29" s="175">
        <v>3.444</v>
      </c>
      <c r="U29" s="175">
        <v>3.5579999999999998</v>
      </c>
      <c r="V29" s="175">
        <v>3.68</v>
      </c>
      <c r="W29" s="175">
        <v>3.82</v>
      </c>
      <c r="X29" s="175">
        <v>3.9289999999999998</v>
      </c>
      <c r="Y29" s="175">
        <v>3.9630000000000001</v>
      </c>
      <c r="Z29" s="175">
        <v>3.9550000000000001</v>
      </c>
      <c r="AA29" s="175">
        <v>3.9390000000000001</v>
      </c>
      <c r="AB29" s="175">
        <v>3.9420000000000002</v>
      </c>
      <c r="AC29" s="175">
        <v>3.988</v>
      </c>
      <c r="AD29" s="175">
        <v>4.0510000000000002</v>
      </c>
      <c r="AE29" s="175">
        <v>4.0860000000000003</v>
      </c>
      <c r="AF29" s="175">
        <v>4.1070000000000002</v>
      </c>
      <c r="AG29" s="175">
        <v>4.1159999999999997</v>
      </c>
      <c r="AH29" s="175">
        <v>4.1529999999999996</v>
      </c>
      <c r="AI29" s="175">
        <v>4.1779999999999999</v>
      </c>
      <c r="AJ29" s="175">
        <v>4.1920000000000002</v>
      </c>
      <c r="AK29" s="175">
        <v>4.2009999999999996</v>
      </c>
      <c r="AL29" s="175">
        <v>4.2060000000000004</v>
      </c>
      <c r="AM29" s="175">
        <v>4.2119999999999997</v>
      </c>
      <c r="AN29" s="175">
        <v>4.2350000000000003</v>
      </c>
      <c r="AO29" s="175">
        <v>4.2370000000000001</v>
      </c>
      <c r="AP29" s="175">
        <v>4.2309999999999999</v>
      </c>
      <c r="AQ29" s="175">
        <v>4.218</v>
      </c>
      <c r="AR29" s="175">
        <v>4.2149999999999999</v>
      </c>
      <c r="AS29" s="175">
        <v>4.2089999999999996</v>
      </c>
      <c r="AT29" s="175">
        <v>4.2009999999999996</v>
      </c>
      <c r="AU29" s="175">
        <v>4.1929999999999996</v>
      </c>
      <c r="AV29" s="175">
        <v>4.1859999999999999</v>
      </c>
      <c r="AW29" s="175">
        <v>4.181</v>
      </c>
      <c r="AX29" s="175">
        <v>4.1790000000000003</v>
      </c>
      <c r="AY29" s="175">
        <v>4.1829999999999998</v>
      </c>
      <c r="AZ29" s="175">
        <v>4.1920000000000002</v>
      </c>
      <c r="BA29" s="175">
        <v>4.2080000000000002</v>
      </c>
      <c r="BB29" s="175">
        <v>4.2320000000000002</v>
      </c>
      <c r="BC29" s="175">
        <v>4.2640000000000002</v>
      </c>
      <c r="BD29" s="175">
        <v>4.2729999999999997</v>
      </c>
      <c r="BE29" s="175">
        <v>4.28</v>
      </c>
      <c r="BF29" s="175">
        <v>4.2850000000000001</v>
      </c>
      <c r="BG29" s="175">
        <v>4.2869999999999999</v>
      </c>
      <c r="BH29" s="175">
        <v>4.2880000000000003</v>
      </c>
      <c r="BI29" s="175">
        <v>4.2869999999999999</v>
      </c>
      <c r="BJ29" s="175">
        <v>4.2839999999999998</v>
      </c>
      <c r="BK29" s="175">
        <v>4.2809999999999997</v>
      </c>
      <c r="BL29" s="175">
        <v>4.2779999999999996</v>
      </c>
      <c r="BM29" s="175">
        <v>4.2729999999999997</v>
      </c>
      <c r="BN29" s="175">
        <v>4.2679999999999998</v>
      </c>
      <c r="BO29" s="175">
        <v>4.2619999999999996</v>
      </c>
      <c r="BP29" s="175">
        <v>4.2549999999999999</v>
      </c>
      <c r="BQ29" s="175">
        <v>4.2480000000000002</v>
      </c>
      <c r="BR29" s="175">
        <v>4.2389999999999999</v>
      </c>
      <c r="BS29" s="175">
        <v>4.2300000000000004</v>
      </c>
      <c r="BT29" s="175">
        <v>4.2190000000000003</v>
      </c>
      <c r="BU29" s="175">
        <v>4.2089999999999996</v>
      </c>
      <c r="BV29" s="175">
        <v>4.1970000000000001</v>
      </c>
      <c r="BW29" s="175">
        <v>4.1849999999999996</v>
      </c>
      <c r="BX29" s="175">
        <v>4.173</v>
      </c>
      <c r="BY29" s="175">
        <v>4.16</v>
      </c>
      <c r="BZ29" s="175">
        <v>4.1470000000000002</v>
      </c>
      <c r="CA29" s="175">
        <v>4.1340000000000003</v>
      </c>
      <c r="CB29" s="175">
        <v>4.12</v>
      </c>
      <c r="CC29" s="175">
        <v>4.1059999999999999</v>
      </c>
      <c r="CD29" s="175">
        <v>4.0919999999999996</v>
      </c>
      <c r="CE29" s="175">
        <v>4.077</v>
      </c>
      <c r="CF29" s="175">
        <v>4.0620000000000003</v>
      </c>
      <c r="CG29" s="175">
        <v>4.0469999999999997</v>
      </c>
      <c r="CH29" s="175">
        <v>4.032</v>
      </c>
      <c r="CI29" s="175">
        <v>4.016</v>
      </c>
      <c r="CJ29" s="175">
        <v>4</v>
      </c>
      <c r="CK29" s="176">
        <v>3.9830000000000001</v>
      </c>
    </row>
    <row r="30" spans="1:89" s="177" customFormat="1" ht="15" customHeight="1" x14ac:dyDescent="0.2">
      <c r="B30" s="173">
        <v>1</v>
      </c>
      <c r="C30" s="174">
        <v>1</v>
      </c>
      <c r="D30" s="174">
        <v>3</v>
      </c>
      <c r="E30" s="174" t="s">
        <v>217</v>
      </c>
      <c r="F30" s="174" t="s">
        <v>749</v>
      </c>
      <c r="G30" s="174" t="s">
        <v>289</v>
      </c>
      <c r="H30" s="174" t="s">
        <v>745</v>
      </c>
      <c r="I30" s="175">
        <v>0</v>
      </c>
      <c r="J30" s="175">
        <v>0</v>
      </c>
      <c r="K30" s="175">
        <v>0.19</v>
      </c>
      <c r="L30" s="175">
        <v>0.40200000000000002</v>
      </c>
      <c r="M30" s="175">
        <v>0.69299999999999995</v>
      </c>
      <c r="N30" s="175">
        <v>1.0649999999999999</v>
      </c>
      <c r="O30" s="175">
        <v>1.5209999999999999</v>
      </c>
      <c r="P30" s="175">
        <v>2.0249999999999999</v>
      </c>
      <c r="Q30" s="175">
        <v>2.5750000000000002</v>
      </c>
      <c r="R30" s="175">
        <v>3.1619999999999999</v>
      </c>
      <c r="S30" s="175">
        <v>3.8069999999999999</v>
      </c>
      <c r="T30" s="175">
        <v>4.4480000000000004</v>
      </c>
      <c r="U30" s="175">
        <v>5.0759999999999996</v>
      </c>
      <c r="V30" s="175">
        <v>5.7779999999999996</v>
      </c>
      <c r="W30" s="175">
        <v>6.6310000000000002</v>
      </c>
      <c r="X30" s="175">
        <v>7.593</v>
      </c>
      <c r="Y30" s="175">
        <v>8.5809999999999995</v>
      </c>
      <c r="Z30" s="175">
        <v>9.5120000000000005</v>
      </c>
      <c r="AA30" s="175">
        <v>10.297000000000001</v>
      </c>
      <c r="AB30" s="175">
        <v>10.936</v>
      </c>
      <c r="AC30" s="175">
        <v>11.465999999999999</v>
      </c>
      <c r="AD30" s="175">
        <v>11.974</v>
      </c>
      <c r="AE30" s="175">
        <v>12.422000000000001</v>
      </c>
      <c r="AF30" s="175">
        <v>12.848000000000001</v>
      </c>
      <c r="AG30" s="175">
        <v>13.266999999999999</v>
      </c>
      <c r="AH30" s="175">
        <v>13.714</v>
      </c>
      <c r="AI30" s="175">
        <v>14.114000000000001</v>
      </c>
      <c r="AJ30" s="175">
        <v>14.462</v>
      </c>
      <c r="AK30" s="175">
        <v>14.781000000000001</v>
      </c>
      <c r="AL30" s="175">
        <v>15.135999999999999</v>
      </c>
      <c r="AM30" s="175">
        <v>15.986000000000001</v>
      </c>
      <c r="AN30" s="175">
        <v>16.452000000000002</v>
      </c>
      <c r="AO30" s="175">
        <v>16.670999999999999</v>
      </c>
      <c r="AP30" s="175">
        <v>16.882000000000001</v>
      </c>
      <c r="AQ30" s="175">
        <v>17.077999999999999</v>
      </c>
      <c r="AR30" s="175">
        <v>17.326000000000001</v>
      </c>
      <c r="AS30" s="175">
        <v>17.510000000000002</v>
      </c>
      <c r="AT30" s="175">
        <v>17.687000000000001</v>
      </c>
      <c r="AU30" s="175">
        <v>17.864999999999998</v>
      </c>
      <c r="AV30" s="175">
        <v>18.042999999999999</v>
      </c>
      <c r="AW30" s="175">
        <v>18.22</v>
      </c>
      <c r="AX30" s="175">
        <v>18.398</v>
      </c>
      <c r="AY30" s="175">
        <v>18.585000000000001</v>
      </c>
      <c r="AZ30" s="175">
        <v>18.771000000000001</v>
      </c>
      <c r="BA30" s="175">
        <v>18.957999999999998</v>
      </c>
      <c r="BB30" s="175">
        <v>19.143999999999998</v>
      </c>
      <c r="BC30" s="175">
        <v>19.329999999999998</v>
      </c>
      <c r="BD30" s="175">
        <v>19.535</v>
      </c>
      <c r="BE30" s="175">
        <v>19.734999999999999</v>
      </c>
      <c r="BF30" s="175">
        <v>19.954000000000001</v>
      </c>
      <c r="BG30" s="175">
        <v>20.146000000000001</v>
      </c>
      <c r="BH30" s="175">
        <v>20.334</v>
      </c>
      <c r="BI30" s="175">
        <v>20.510999999999999</v>
      </c>
      <c r="BJ30" s="175">
        <v>20.684999999999999</v>
      </c>
      <c r="BK30" s="175">
        <v>20.858000000000001</v>
      </c>
      <c r="BL30" s="175">
        <v>21.029</v>
      </c>
      <c r="BM30" s="175">
        <v>21.199000000000002</v>
      </c>
      <c r="BN30" s="175">
        <v>21.367000000000001</v>
      </c>
      <c r="BO30" s="175">
        <v>21.532</v>
      </c>
      <c r="BP30" s="175">
        <v>21.696000000000002</v>
      </c>
      <c r="BQ30" s="175">
        <v>21.856999999999999</v>
      </c>
      <c r="BR30" s="175">
        <v>22.013000000000002</v>
      </c>
      <c r="BS30" s="175">
        <v>22.166</v>
      </c>
      <c r="BT30" s="175">
        <v>22.317</v>
      </c>
      <c r="BU30" s="175">
        <v>22.466000000000001</v>
      </c>
      <c r="BV30" s="175">
        <v>22.613</v>
      </c>
      <c r="BW30" s="175">
        <v>22.757999999999999</v>
      </c>
      <c r="BX30" s="175">
        <v>22.902000000000001</v>
      </c>
      <c r="BY30" s="175">
        <v>23.045000000000002</v>
      </c>
      <c r="BZ30" s="175">
        <v>23.187999999999999</v>
      </c>
      <c r="CA30" s="175">
        <v>23.329000000000001</v>
      </c>
      <c r="CB30" s="175">
        <v>23.47</v>
      </c>
      <c r="CC30" s="175">
        <v>23.611000000000001</v>
      </c>
      <c r="CD30" s="175">
        <v>23.751000000000001</v>
      </c>
      <c r="CE30" s="175">
        <v>23.890999999999998</v>
      </c>
      <c r="CF30" s="175">
        <v>24.03</v>
      </c>
      <c r="CG30" s="175">
        <v>24.169</v>
      </c>
      <c r="CH30" s="175">
        <v>24.306000000000001</v>
      </c>
      <c r="CI30" s="175">
        <v>24.443000000000001</v>
      </c>
      <c r="CJ30" s="175">
        <v>24.577999999999999</v>
      </c>
      <c r="CK30" s="176">
        <v>24.713999999999999</v>
      </c>
    </row>
    <row r="31" spans="1:89" s="177" customFormat="1" ht="15" customHeight="1" x14ac:dyDescent="0.2">
      <c r="B31" s="173">
        <v>1</v>
      </c>
      <c r="C31" s="174">
        <v>1</v>
      </c>
      <c r="D31" s="174">
        <v>3</v>
      </c>
      <c r="E31" s="174" t="s">
        <v>217</v>
      </c>
      <c r="F31" s="174" t="s">
        <v>750</v>
      </c>
      <c r="G31" s="174" t="s">
        <v>289</v>
      </c>
      <c r="H31" s="174" t="s">
        <v>745</v>
      </c>
      <c r="I31" s="175">
        <v>10.913</v>
      </c>
      <c r="J31" s="175">
        <v>11.852</v>
      </c>
      <c r="K31" s="175">
        <v>12.776</v>
      </c>
      <c r="L31" s="175">
        <v>13.734</v>
      </c>
      <c r="M31" s="175">
        <v>14.61</v>
      </c>
      <c r="N31" s="175">
        <v>15.212</v>
      </c>
      <c r="O31" s="175">
        <v>15.385</v>
      </c>
      <c r="P31" s="175">
        <v>15.276</v>
      </c>
      <c r="Q31" s="175">
        <v>15.114000000000001</v>
      </c>
      <c r="R31" s="175">
        <v>15.035</v>
      </c>
      <c r="S31" s="175">
        <v>14.904999999999999</v>
      </c>
      <c r="T31" s="175">
        <v>14.737</v>
      </c>
      <c r="U31" s="175">
        <v>14.458</v>
      </c>
      <c r="V31" s="175">
        <v>14.121</v>
      </c>
      <c r="W31" s="175">
        <v>13.673</v>
      </c>
      <c r="X31" s="175">
        <v>13.125999999999999</v>
      </c>
      <c r="Y31" s="175">
        <v>12.694000000000001</v>
      </c>
      <c r="Z31" s="175">
        <v>12.371</v>
      </c>
      <c r="AA31" s="175">
        <v>12.148</v>
      </c>
      <c r="AB31" s="175">
        <v>11.964</v>
      </c>
      <c r="AC31" s="175">
        <v>11.731999999999999</v>
      </c>
      <c r="AD31" s="175">
        <v>11.494</v>
      </c>
      <c r="AE31" s="175">
        <v>11.231</v>
      </c>
      <c r="AF31" s="175">
        <v>10.981999999999999</v>
      </c>
      <c r="AG31" s="175">
        <v>10.746</v>
      </c>
      <c r="AH31" s="175">
        <v>10.486000000000001</v>
      </c>
      <c r="AI31" s="175">
        <v>10.27</v>
      </c>
      <c r="AJ31" s="175">
        <v>10.208</v>
      </c>
      <c r="AK31" s="175">
        <v>10.026999999999999</v>
      </c>
      <c r="AL31" s="175">
        <v>10.090999999999999</v>
      </c>
      <c r="AM31" s="175">
        <v>9.4459999999999997</v>
      </c>
      <c r="AN31" s="175">
        <v>9.3309999999999995</v>
      </c>
      <c r="AO31" s="175">
        <v>9.3580000000000005</v>
      </c>
      <c r="AP31" s="175">
        <v>9.3789999999999996</v>
      </c>
      <c r="AQ31" s="175">
        <v>9.39</v>
      </c>
      <c r="AR31" s="175">
        <v>9.4269999999999996</v>
      </c>
      <c r="AS31" s="175">
        <v>9.5269999999999992</v>
      </c>
      <c r="AT31" s="175">
        <v>9.6240000000000006</v>
      </c>
      <c r="AU31" s="175">
        <v>9.7210000000000001</v>
      </c>
      <c r="AV31" s="175">
        <v>9.8170000000000002</v>
      </c>
      <c r="AW31" s="175">
        <v>9.9139999999999997</v>
      </c>
      <c r="AX31" s="175">
        <v>10.010999999999999</v>
      </c>
      <c r="AY31" s="175">
        <v>10.112</v>
      </c>
      <c r="AZ31" s="175">
        <v>10.214</v>
      </c>
      <c r="BA31" s="175">
        <v>10.315</v>
      </c>
      <c r="BB31" s="175">
        <v>10.417</v>
      </c>
      <c r="BC31" s="175">
        <v>10.518000000000001</v>
      </c>
      <c r="BD31" s="175">
        <v>10.63</v>
      </c>
      <c r="BE31" s="175">
        <v>10.738</v>
      </c>
      <c r="BF31" s="175">
        <v>10.856999999999999</v>
      </c>
      <c r="BG31" s="175">
        <v>10.962</v>
      </c>
      <c r="BH31" s="175">
        <v>11.064</v>
      </c>
      <c r="BI31" s="175">
        <v>11.161</v>
      </c>
      <c r="BJ31" s="175">
        <v>11.255000000000001</v>
      </c>
      <c r="BK31" s="175">
        <v>11.349</v>
      </c>
      <c r="BL31" s="175">
        <v>11.442</v>
      </c>
      <c r="BM31" s="175">
        <v>11.535</v>
      </c>
      <c r="BN31" s="175">
        <v>11.625999999999999</v>
      </c>
      <c r="BO31" s="175">
        <v>11.715999999999999</v>
      </c>
      <c r="BP31" s="175">
        <v>11.805</v>
      </c>
      <c r="BQ31" s="175">
        <v>11.893000000000001</v>
      </c>
      <c r="BR31" s="175">
        <v>11.977</v>
      </c>
      <c r="BS31" s="175">
        <v>12.061</v>
      </c>
      <c r="BT31" s="175">
        <v>12.143000000000001</v>
      </c>
      <c r="BU31" s="175">
        <v>12.224</v>
      </c>
      <c r="BV31" s="175">
        <v>12.304</v>
      </c>
      <c r="BW31" s="175">
        <v>12.382999999999999</v>
      </c>
      <c r="BX31" s="175">
        <v>12.461</v>
      </c>
      <c r="BY31" s="175">
        <v>12.539</v>
      </c>
      <c r="BZ31" s="175">
        <v>12.616</v>
      </c>
      <c r="CA31" s="175">
        <v>12.693</v>
      </c>
      <c r="CB31" s="175">
        <v>12.77</v>
      </c>
      <c r="CC31" s="175">
        <v>12.847</v>
      </c>
      <c r="CD31" s="175">
        <v>12.923</v>
      </c>
      <c r="CE31" s="175">
        <v>12.999000000000001</v>
      </c>
      <c r="CF31" s="175">
        <v>13.074999999999999</v>
      </c>
      <c r="CG31" s="175">
        <v>13.15</v>
      </c>
      <c r="CH31" s="175">
        <v>13.225</v>
      </c>
      <c r="CI31" s="175">
        <v>13.298999999999999</v>
      </c>
      <c r="CJ31" s="175">
        <v>13.372999999999999</v>
      </c>
      <c r="CK31" s="176">
        <v>13.446999999999999</v>
      </c>
    </row>
    <row r="32" spans="1:89" s="177" customFormat="1" ht="15" customHeight="1" x14ac:dyDescent="0.2">
      <c r="B32" s="173">
        <v>1</v>
      </c>
      <c r="C32" s="174">
        <v>1</v>
      </c>
      <c r="D32" s="174">
        <v>3</v>
      </c>
      <c r="E32" s="174" t="s">
        <v>217</v>
      </c>
      <c r="F32" s="174" t="s">
        <v>751</v>
      </c>
      <c r="G32" s="174" t="s">
        <v>289</v>
      </c>
      <c r="H32" s="174" t="s">
        <v>745</v>
      </c>
      <c r="I32" s="175">
        <v>4.2000000000000003E-2</v>
      </c>
      <c r="J32" s="175">
        <v>0.13200000000000001</v>
      </c>
      <c r="K32" s="175">
        <v>0.26400000000000001</v>
      </c>
      <c r="L32" s="175">
        <v>0.435</v>
      </c>
      <c r="M32" s="175">
        <v>0.64</v>
      </c>
      <c r="N32" s="175">
        <v>0.874</v>
      </c>
      <c r="O32" s="175">
        <v>1.1339999999999999</v>
      </c>
      <c r="P32" s="175">
        <v>1.413</v>
      </c>
      <c r="Q32" s="175">
        <v>1.706</v>
      </c>
      <c r="R32" s="175">
        <v>2.0099999999999998</v>
      </c>
      <c r="S32" s="175">
        <v>2.3170000000000002</v>
      </c>
      <c r="T32" s="175">
        <v>2.6389999999999998</v>
      </c>
      <c r="U32" s="175">
        <v>2.9529999999999998</v>
      </c>
      <c r="V32" s="175">
        <v>3.2890000000000001</v>
      </c>
      <c r="W32" s="175">
        <v>3.6509999999999998</v>
      </c>
      <c r="X32" s="175">
        <v>3.9660000000000002</v>
      </c>
      <c r="Y32" s="175">
        <v>4.2530000000000001</v>
      </c>
      <c r="Z32" s="175">
        <v>4.4779999999999998</v>
      </c>
      <c r="AA32" s="175">
        <v>4.6079999999999997</v>
      </c>
      <c r="AB32" s="175">
        <v>4.6689999999999996</v>
      </c>
      <c r="AC32" s="175">
        <v>4.681</v>
      </c>
      <c r="AD32" s="175">
        <v>4.7069999999999999</v>
      </c>
      <c r="AE32" s="175">
        <v>4.7850000000000001</v>
      </c>
      <c r="AF32" s="175">
        <v>4.9269999999999996</v>
      </c>
      <c r="AG32" s="175">
        <v>5.1230000000000002</v>
      </c>
      <c r="AH32" s="175">
        <v>5.343</v>
      </c>
      <c r="AI32" s="175">
        <v>5.5549999999999997</v>
      </c>
      <c r="AJ32" s="175">
        <v>5.7539999999999996</v>
      </c>
      <c r="AK32" s="175">
        <v>5.9509999999999996</v>
      </c>
      <c r="AL32" s="175">
        <v>6.1449999999999996</v>
      </c>
      <c r="AM32" s="175">
        <v>6.3440000000000003</v>
      </c>
      <c r="AN32" s="175">
        <v>6.5730000000000004</v>
      </c>
      <c r="AO32" s="175">
        <v>6.7690000000000001</v>
      </c>
      <c r="AP32" s="175">
        <v>6.9539999999999997</v>
      </c>
      <c r="AQ32" s="175">
        <v>7.1260000000000003</v>
      </c>
      <c r="AR32" s="175">
        <v>7.3120000000000003</v>
      </c>
      <c r="AS32" s="175">
        <v>7.49</v>
      </c>
      <c r="AT32" s="175">
        <v>7.6580000000000004</v>
      </c>
      <c r="AU32" s="175">
        <v>7.819</v>
      </c>
      <c r="AV32" s="175">
        <v>7.9710000000000001</v>
      </c>
      <c r="AW32" s="175">
        <v>8.1150000000000002</v>
      </c>
      <c r="AX32" s="175">
        <v>8.2509999999999994</v>
      </c>
      <c r="AY32" s="175">
        <v>8.3819999999999997</v>
      </c>
      <c r="AZ32" s="175">
        <v>8.5039999999999996</v>
      </c>
      <c r="BA32" s="175">
        <v>8.6170000000000009</v>
      </c>
      <c r="BB32" s="175">
        <v>8.7200000000000006</v>
      </c>
      <c r="BC32" s="175">
        <v>8.8130000000000006</v>
      </c>
      <c r="BD32" s="175">
        <v>8.9550000000000001</v>
      </c>
      <c r="BE32" s="175">
        <v>9.0950000000000006</v>
      </c>
      <c r="BF32" s="175">
        <v>9.26</v>
      </c>
      <c r="BG32" s="175">
        <v>9.4030000000000005</v>
      </c>
      <c r="BH32" s="175">
        <v>9.5440000000000005</v>
      </c>
      <c r="BI32" s="175">
        <v>9.6820000000000004</v>
      </c>
      <c r="BJ32" s="175">
        <v>9.8179999999999996</v>
      </c>
      <c r="BK32" s="175">
        <v>9.9540000000000006</v>
      </c>
      <c r="BL32" s="175">
        <v>10.09</v>
      </c>
      <c r="BM32" s="175">
        <v>10.225</v>
      </c>
      <c r="BN32" s="175">
        <v>10.36</v>
      </c>
      <c r="BO32" s="175">
        <v>10.494999999999999</v>
      </c>
      <c r="BP32" s="175">
        <v>10.629</v>
      </c>
      <c r="BQ32" s="175">
        <v>10.762</v>
      </c>
      <c r="BR32" s="175">
        <v>10.893000000000001</v>
      </c>
      <c r="BS32" s="175">
        <v>11.023</v>
      </c>
      <c r="BT32" s="175">
        <v>11.151999999999999</v>
      </c>
      <c r="BU32" s="175">
        <v>11.281000000000001</v>
      </c>
      <c r="BV32" s="175">
        <v>11.409000000000001</v>
      </c>
      <c r="BW32" s="175">
        <v>11.536</v>
      </c>
      <c r="BX32" s="175">
        <v>11.663</v>
      </c>
      <c r="BY32" s="175">
        <v>11.79</v>
      </c>
      <c r="BZ32" s="175">
        <v>11.917</v>
      </c>
      <c r="CA32" s="175">
        <v>12.042999999999999</v>
      </c>
      <c r="CB32" s="175">
        <v>12.17</v>
      </c>
      <c r="CC32" s="175">
        <v>12.297000000000001</v>
      </c>
      <c r="CD32" s="175">
        <v>12.423</v>
      </c>
      <c r="CE32" s="175">
        <v>12.55</v>
      </c>
      <c r="CF32" s="175">
        <v>12.677</v>
      </c>
      <c r="CG32" s="175">
        <v>12.804</v>
      </c>
      <c r="CH32" s="175">
        <v>12.93</v>
      </c>
      <c r="CI32" s="175">
        <v>13.055999999999999</v>
      </c>
      <c r="CJ32" s="175">
        <v>13.182</v>
      </c>
      <c r="CK32" s="176">
        <v>13.308</v>
      </c>
    </row>
    <row r="33" spans="1:89" s="177" customFormat="1" ht="15" customHeight="1" x14ac:dyDescent="0.2">
      <c r="B33" s="173">
        <v>1</v>
      </c>
      <c r="C33" s="174">
        <v>2</v>
      </c>
      <c r="D33" s="174">
        <v>3</v>
      </c>
      <c r="E33" s="174" t="s">
        <v>71</v>
      </c>
      <c r="F33" s="174" t="s">
        <v>748</v>
      </c>
      <c r="G33" s="174" t="s">
        <v>289</v>
      </c>
      <c r="H33" s="174" t="s">
        <v>745</v>
      </c>
      <c r="I33" s="175">
        <v>0.23100000000000001</v>
      </c>
      <c r="J33" s="175">
        <v>0.45300000000000001</v>
      </c>
      <c r="K33" s="175">
        <v>0.72899999999999998</v>
      </c>
      <c r="L33" s="175">
        <v>1.0469999999999999</v>
      </c>
      <c r="M33" s="175">
        <v>1.395</v>
      </c>
      <c r="N33" s="175">
        <v>1.7589999999999999</v>
      </c>
      <c r="O33" s="175">
        <v>2.1240000000000001</v>
      </c>
      <c r="P33" s="175">
        <v>2.4769999999999999</v>
      </c>
      <c r="Q33" s="175">
        <v>2.8010000000000002</v>
      </c>
      <c r="R33" s="175">
        <v>3.0830000000000002</v>
      </c>
      <c r="S33" s="175">
        <v>3.306</v>
      </c>
      <c r="T33" s="175">
        <v>3.444</v>
      </c>
      <c r="U33" s="175">
        <v>3.5579999999999998</v>
      </c>
      <c r="V33" s="175">
        <v>3.68</v>
      </c>
      <c r="W33" s="175">
        <v>3.82</v>
      </c>
      <c r="X33" s="175">
        <v>3.9289999999999998</v>
      </c>
      <c r="Y33" s="175">
        <v>3.9630000000000001</v>
      </c>
      <c r="Z33" s="175">
        <v>3.9550000000000001</v>
      </c>
      <c r="AA33" s="175">
        <v>3.9390000000000001</v>
      </c>
      <c r="AB33" s="175">
        <v>3.9420000000000002</v>
      </c>
      <c r="AC33" s="175">
        <v>3.988</v>
      </c>
      <c r="AD33" s="175">
        <v>4.0510000000000002</v>
      </c>
      <c r="AE33" s="175">
        <v>4.0860000000000003</v>
      </c>
      <c r="AF33" s="175">
        <v>4.1070000000000002</v>
      </c>
      <c r="AG33" s="175">
        <v>4.1159999999999997</v>
      </c>
      <c r="AH33" s="175">
        <v>4.1529999999999996</v>
      </c>
      <c r="AI33" s="175">
        <v>4.1779999999999999</v>
      </c>
      <c r="AJ33" s="175">
        <v>4.1920000000000002</v>
      </c>
      <c r="AK33" s="175">
        <v>4.2009999999999996</v>
      </c>
      <c r="AL33" s="175">
        <v>4.2060000000000004</v>
      </c>
      <c r="AM33" s="175">
        <v>4.2119999999999997</v>
      </c>
      <c r="AN33" s="175">
        <v>4.2350000000000003</v>
      </c>
      <c r="AO33" s="175">
        <v>4.2370000000000001</v>
      </c>
      <c r="AP33" s="175">
        <v>4.2309999999999999</v>
      </c>
      <c r="AQ33" s="175">
        <v>4.218</v>
      </c>
      <c r="AR33" s="175">
        <v>4.2149999999999999</v>
      </c>
      <c r="AS33" s="175">
        <v>4.2089999999999996</v>
      </c>
      <c r="AT33" s="175">
        <v>4.2009999999999996</v>
      </c>
      <c r="AU33" s="175">
        <v>4.1929999999999996</v>
      </c>
      <c r="AV33" s="175">
        <v>4.1859999999999999</v>
      </c>
      <c r="AW33" s="175">
        <v>4.181</v>
      </c>
      <c r="AX33" s="175">
        <v>4.1790000000000003</v>
      </c>
      <c r="AY33" s="175">
        <v>4.1829999999999998</v>
      </c>
      <c r="AZ33" s="175">
        <v>4.1920000000000002</v>
      </c>
      <c r="BA33" s="175">
        <v>4.2080000000000002</v>
      </c>
      <c r="BB33" s="175">
        <v>4.2320000000000002</v>
      </c>
      <c r="BC33" s="175">
        <v>4.2640000000000002</v>
      </c>
      <c r="BD33" s="175">
        <v>4.2729999999999997</v>
      </c>
      <c r="BE33" s="175">
        <v>4.28</v>
      </c>
      <c r="BF33" s="175">
        <v>4.2850000000000001</v>
      </c>
      <c r="BG33" s="175">
        <v>4.2869999999999999</v>
      </c>
      <c r="BH33" s="175">
        <v>4.2880000000000003</v>
      </c>
      <c r="BI33" s="175">
        <v>4.2869999999999999</v>
      </c>
      <c r="BJ33" s="175">
        <v>4.2839999999999998</v>
      </c>
      <c r="BK33" s="175">
        <v>4.2809999999999997</v>
      </c>
      <c r="BL33" s="175">
        <v>4.2779999999999996</v>
      </c>
      <c r="BM33" s="175">
        <v>4.2729999999999997</v>
      </c>
      <c r="BN33" s="175">
        <v>4.2679999999999998</v>
      </c>
      <c r="BO33" s="175">
        <v>4.2619999999999996</v>
      </c>
      <c r="BP33" s="175">
        <v>4.2549999999999999</v>
      </c>
      <c r="BQ33" s="175">
        <v>4.2480000000000002</v>
      </c>
      <c r="BR33" s="175">
        <v>4.2389999999999999</v>
      </c>
      <c r="BS33" s="175">
        <v>4.2300000000000004</v>
      </c>
      <c r="BT33" s="175">
        <v>4.2190000000000003</v>
      </c>
      <c r="BU33" s="175">
        <v>4.2089999999999996</v>
      </c>
      <c r="BV33" s="175">
        <v>4.1970000000000001</v>
      </c>
      <c r="BW33" s="175">
        <v>4.1849999999999996</v>
      </c>
      <c r="BX33" s="175">
        <v>4.173</v>
      </c>
      <c r="BY33" s="175">
        <v>4.16</v>
      </c>
      <c r="BZ33" s="175">
        <v>4.1470000000000002</v>
      </c>
      <c r="CA33" s="175">
        <v>4.1340000000000003</v>
      </c>
      <c r="CB33" s="175">
        <v>4.12</v>
      </c>
      <c r="CC33" s="175">
        <v>4.1059999999999999</v>
      </c>
      <c r="CD33" s="175">
        <v>4.0919999999999996</v>
      </c>
      <c r="CE33" s="175">
        <v>4.077</v>
      </c>
      <c r="CF33" s="175">
        <v>4.0620000000000003</v>
      </c>
      <c r="CG33" s="175">
        <v>4.0469999999999997</v>
      </c>
      <c r="CH33" s="175">
        <v>4.032</v>
      </c>
      <c r="CI33" s="175">
        <v>4.016</v>
      </c>
      <c r="CJ33" s="175">
        <v>4</v>
      </c>
      <c r="CK33" s="176">
        <v>3.9830000000000001</v>
      </c>
    </row>
    <row r="34" spans="1:89" s="177" customFormat="1" ht="15" customHeight="1" x14ac:dyDescent="0.2">
      <c r="B34" s="173">
        <v>1</v>
      </c>
      <c r="C34" s="174">
        <v>2</v>
      </c>
      <c r="D34" s="174">
        <v>3</v>
      </c>
      <c r="E34" s="174" t="s">
        <v>71</v>
      </c>
      <c r="F34" s="174" t="s">
        <v>749</v>
      </c>
      <c r="G34" s="174" t="s">
        <v>289</v>
      </c>
      <c r="H34" s="174" t="s">
        <v>745</v>
      </c>
      <c r="I34" s="175">
        <v>0</v>
      </c>
      <c r="J34" s="175">
        <v>0</v>
      </c>
      <c r="K34" s="175">
        <v>0.19</v>
      </c>
      <c r="L34" s="175">
        <v>0.40200000000000002</v>
      </c>
      <c r="M34" s="175">
        <v>0.69299999999999995</v>
      </c>
      <c r="N34" s="175">
        <v>1.0649999999999999</v>
      </c>
      <c r="O34" s="175">
        <v>1.5209999999999999</v>
      </c>
      <c r="P34" s="175">
        <v>2.0249999999999999</v>
      </c>
      <c r="Q34" s="175">
        <v>2.5750000000000002</v>
      </c>
      <c r="R34" s="175">
        <v>3.1619999999999999</v>
      </c>
      <c r="S34" s="175">
        <v>3.8069999999999999</v>
      </c>
      <c r="T34" s="175">
        <v>4.4480000000000004</v>
      </c>
      <c r="U34" s="175">
        <v>5.0759999999999996</v>
      </c>
      <c r="V34" s="175">
        <v>5.7779999999999996</v>
      </c>
      <c r="W34" s="175">
        <v>6.6310000000000002</v>
      </c>
      <c r="X34" s="175">
        <v>7.593</v>
      </c>
      <c r="Y34" s="175">
        <v>8.5809999999999995</v>
      </c>
      <c r="Z34" s="175">
        <v>9.5120000000000005</v>
      </c>
      <c r="AA34" s="175">
        <v>10.297000000000001</v>
      </c>
      <c r="AB34" s="175">
        <v>10.936</v>
      </c>
      <c r="AC34" s="175">
        <v>11.465999999999999</v>
      </c>
      <c r="AD34" s="175">
        <v>11.974</v>
      </c>
      <c r="AE34" s="175">
        <v>12.422000000000001</v>
      </c>
      <c r="AF34" s="175">
        <v>12.848000000000001</v>
      </c>
      <c r="AG34" s="175">
        <v>13.266999999999999</v>
      </c>
      <c r="AH34" s="175">
        <v>13.714</v>
      </c>
      <c r="AI34" s="175">
        <v>14.114000000000001</v>
      </c>
      <c r="AJ34" s="175">
        <v>14.462</v>
      </c>
      <c r="AK34" s="175">
        <v>14.781000000000001</v>
      </c>
      <c r="AL34" s="175">
        <v>15.135999999999999</v>
      </c>
      <c r="AM34" s="175">
        <v>15.986000000000001</v>
      </c>
      <c r="AN34" s="175">
        <v>16.452000000000002</v>
      </c>
      <c r="AO34" s="175">
        <v>16.670999999999999</v>
      </c>
      <c r="AP34" s="175">
        <v>16.882000000000001</v>
      </c>
      <c r="AQ34" s="175">
        <v>17.077999999999999</v>
      </c>
      <c r="AR34" s="175">
        <v>17.326000000000001</v>
      </c>
      <c r="AS34" s="175">
        <v>17.510000000000002</v>
      </c>
      <c r="AT34" s="175">
        <v>17.687000000000001</v>
      </c>
      <c r="AU34" s="175">
        <v>17.864999999999998</v>
      </c>
      <c r="AV34" s="175">
        <v>18.042999999999999</v>
      </c>
      <c r="AW34" s="175">
        <v>18.22</v>
      </c>
      <c r="AX34" s="175">
        <v>18.398</v>
      </c>
      <c r="AY34" s="175">
        <v>18.585000000000001</v>
      </c>
      <c r="AZ34" s="175">
        <v>18.771000000000001</v>
      </c>
      <c r="BA34" s="175">
        <v>18.957999999999998</v>
      </c>
      <c r="BB34" s="175">
        <v>19.143999999999998</v>
      </c>
      <c r="BC34" s="175">
        <v>19.329999999999998</v>
      </c>
      <c r="BD34" s="175">
        <v>19.535</v>
      </c>
      <c r="BE34" s="175">
        <v>19.734999999999999</v>
      </c>
      <c r="BF34" s="175">
        <v>19.954000000000001</v>
      </c>
      <c r="BG34" s="175">
        <v>20.146000000000001</v>
      </c>
      <c r="BH34" s="175">
        <v>20.334</v>
      </c>
      <c r="BI34" s="175">
        <v>20.510999999999999</v>
      </c>
      <c r="BJ34" s="175">
        <v>20.684999999999999</v>
      </c>
      <c r="BK34" s="175">
        <v>20.858000000000001</v>
      </c>
      <c r="BL34" s="175">
        <v>21.029</v>
      </c>
      <c r="BM34" s="175">
        <v>21.199000000000002</v>
      </c>
      <c r="BN34" s="175">
        <v>21.367000000000001</v>
      </c>
      <c r="BO34" s="175">
        <v>21.532</v>
      </c>
      <c r="BP34" s="175">
        <v>21.696000000000002</v>
      </c>
      <c r="BQ34" s="175">
        <v>21.856999999999999</v>
      </c>
      <c r="BR34" s="175">
        <v>22.013000000000002</v>
      </c>
      <c r="BS34" s="175">
        <v>22.166</v>
      </c>
      <c r="BT34" s="175">
        <v>22.317</v>
      </c>
      <c r="BU34" s="175">
        <v>22.466000000000001</v>
      </c>
      <c r="BV34" s="175">
        <v>22.613</v>
      </c>
      <c r="BW34" s="175">
        <v>22.757999999999999</v>
      </c>
      <c r="BX34" s="175">
        <v>22.902000000000001</v>
      </c>
      <c r="BY34" s="175">
        <v>23.045000000000002</v>
      </c>
      <c r="BZ34" s="175">
        <v>23.187999999999999</v>
      </c>
      <c r="CA34" s="175">
        <v>23.329000000000001</v>
      </c>
      <c r="CB34" s="175">
        <v>23.47</v>
      </c>
      <c r="CC34" s="175">
        <v>23.611000000000001</v>
      </c>
      <c r="CD34" s="175">
        <v>23.751000000000001</v>
      </c>
      <c r="CE34" s="175">
        <v>23.890999999999998</v>
      </c>
      <c r="CF34" s="175">
        <v>24.03</v>
      </c>
      <c r="CG34" s="175">
        <v>24.169</v>
      </c>
      <c r="CH34" s="175">
        <v>24.306000000000001</v>
      </c>
      <c r="CI34" s="175">
        <v>24.443000000000001</v>
      </c>
      <c r="CJ34" s="175">
        <v>24.577999999999999</v>
      </c>
      <c r="CK34" s="176">
        <v>24.713999999999999</v>
      </c>
    </row>
    <row r="35" spans="1:89" ht="15" customHeight="1" x14ac:dyDescent="0.2">
      <c r="A35" s="178"/>
      <c r="B35" s="173">
        <v>1</v>
      </c>
      <c r="C35" s="174">
        <v>2</v>
      </c>
      <c r="D35" s="174">
        <v>3</v>
      </c>
      <c r="E35" s="174" t="s">
        <v>71</v>
      </c>
      <c r="F35" s="174" t="s">
        <v>750</v>
      </c>
      <c r="G35" s="174" t="s">
        <v>289</v>
      </c>
      <c r="H35" s="174" t="s">
        <v>745</v>
      </c>
      <c r="I35" s="175">
        <v>10.913</v>
      </c>
      <c r="J35" s="175">
        <v>11.852</v>
      </c>
      <c r="K35" s="175">
        <v>12.776</v>
      </c>
      <c r="L35" s="175">
        <v>13.734</v>
      </c>
      <c r="M35" s="175">
        <v>14.61</v>
      </c>
      <c r="N35" s="175">
        <v>15.212</v>
      </c>
      <c r="O35" s="175">
        <v>15.385</v>
      </c>
      <c r="P35" s="175">
        <v>15.276</v>
      </c>
      <c r="Q35" s="175">
        <v>15.114000000000001</v>
      </c>
      <c r="R35" s="175">
        <v>15.035</v>
      </c>
      <c r="S35" s="175">
        <v>14.904999999999999</v>
      </c>
      <c r="T35" s="175">
        <v>14.737</v>
      </c>
      <c r="U35" s="175">
        <v>14.458</v>
      </c>
      <c r="V35" s="175">
        <v>14.121</v>
      </c>
      <c r="W35" s="175">
        <v>13.673</v>
      </c>
      <c r="X35" s="175">
        <v>13.125999999999999</v>
      </c>
      <c r="Y35" s="175">
        <v>12.694000000000001</v>
      </c>
      <c r="Z35" s="175">
        <v>12.371</v>
      </c>
      <c r="AA35" s="175">
        <v>12.148</v>
      </c>
      <c r="AB35" s="175">
        <v>11.964</v>
      </c>
      <c r="AC35" s="175">
        <v>11.731999999999999</v>
      </c>
      <c r="AD35" s="175">
        <v>11.494</v>
      </c>
      <c r="AE35" s="175">
        <v>11.231</v>
      </c>
      <c r="AF35" s="175">
        <v>10.981999999999999</v>
      </c>
      <c r="AG35" s="175">
        <v>10.746</v>
      </c>
      <c r="AH35" s="175">
        <v>10.486000000000001</v>
      </c>
      <c r="AI35" s="175">
        <v>10.27</v>
      </c>
      <c r="AJ35" s="175">
        <v>10.208</v>
      </c>
      <c r="AK35" s="175">
        <v>10.026999999999999</v>
      </c>
      <c r="AL35" s="175">
        <v>10.090999999999999</v>
      </c>
      <c r="AM35" s="175">
        <v>9.4459999999999997</v>
      </c>
      <c r="AN35" s="175">
        <v>9.3309999999999995</v>
      </c>
      <c r="AO35" s="175">
        <v>9.3580000000000005</v>
      </c>
      <c r="AP35" s="175">
        <v>9.3789999999999996</v>
      </c>
      <c r="AQ35" s="175">
        <v>9.39</v>
      </c>
      <c r="AR35" s="175">
        <v>9.4269999999999996</v>
      </c>
      <c r="AS35" s="175">
        <v>9.5269999999999992</v>
      </c>
      <c r="AT35" s="175">
        <v>9.6240000000000006</v>
      </c>
      <c r="AU35" s="175">
        <v>9.7210000000000001</v>
      </c>
      <c r="AV35" s="175">
        <v>9.8170000000000002</v>
      </c>
      <c r="AW35" s="175">
        <v>9.9139999999999997</v>
      </c>
      <c r="AX35" s="175">
        <v>10.010999999999999</v>
      </c>
      <c r="AY35" s="175">
        <v>10.112</v>
      </c>
      <c r="AZ35" s="175">
        <v>10.214</v>
      </c>
      <c r="BA35" s="175">
        <v>10.315</v>
      </c>
      <c r="BB35" s="175">
        <v>10.417</v>
      </c>
      <c r="BC35" s="175">
        <v>10.518000000000001</v>
      </c>
      <c r="BD35" s="175">
        <v>10.63</v>
      </c>
      <c r="BE35" s="175">
        <v>10.738</v>
      </c>
      <c r="BF35" s="175">
        <v>10.856999999999999</v>
      </c>
      <c r="BG35" s="175">
        <v>10.962</v>
      </c>
      <c r="BH35" s="175">
        <v>11.064</v>
      </c>
      <c r="BI35" s="175">
        <v>11.161</v>
      </c>
      <c r="BJ35" s="175">
        <v>11.255000000000001</v>
      </c>
      <c r="BK35" s="175">
        <v>11.349</v>
      </c>
      <c r="BL35" s="175">
        <v>11.442</v>
      </c>
      <c r="BM35" s="175">
        <v>11.535</v>
      </c>
      <c r="BN35" s="175">
        <v>11.625999999999999</v>
      </c>
      <c r="BO35" s="175">
        <v>11.715999999999999</v>
      </c>
      <c r="BP35" s="175">
        <v>11.805</v>
      </c>
      <c r="BQ35" s="175">
        <v>11.893000000000001</v>
      </c>
      <c r="BR35" s="175">
        <v>11.977</v>
      </c>
      <c r="BS35" s="175">
        <v>12.061</v>
      </c>
      <c r="BT35" s="175">
        <v>12.143000000000001</v>
      </c>
      <c r="BU35" s="175">
        <v>12.224</v>
      </c>
      <c r="BV35" s="175">
        <v>12.304</v>
      </c>
      <c r="BW35" s="175">
        <v>12.382999999999999</v>
      </c>
      <c r="BX35" s="175">
        <v>12.461</v>
      </c>
      <c r="BY35" s="175">
        <v>12.539</v>
      </c>
      <c r="BZ35" s="175">
        <v>12.616</v>
      </c>
      <c r="CA35" s="175">
        <v>12.693</v>
      </c>
      <c r="CB35" s="175">
        <v>12.77</v>
      </c>
      <c r="CC35" s="175">
        <v>12.847</v>
      </c>
      <c r="CD35" s="175">
        <v>12.923</v>
      </c>
      <c r="CE35" s="175">
        <v>12.999000000000001</v>
      </c>
      <c r="CF35" s="175">
        <v>13.074999999999999</v>
      </c>
      <c r="CG35" s="175">
        <v>13.15</v>
      </c>
      <c r="CH35" s="175">
        <v>13.225</v>
      </c>
      <c r="CI35" s="175">
        <v>13.298999999999999</v>
      </c>
      <c r="CJ35" s="175">
        <v>13.372999999999999</v>
      </c>
      <c r="CK35" s="176">
        <v>13.446999999999999</v>
      </c>
    </row>
    <row r="36" spans="1:89" s="147" customFormat="1" ht="15" customHeight="1" x14ac:dyDescent="0.2">
      <c r="B36" s="173">
        <v>1</v>
      </c>
      <c r="C36" s="174">
        <v>2</v>
      </c>
      <c r="D36" s="174">
        <v>3</v>
      </c>
      <c r="E36" s="174" t="s">
        <v>71</v>
      </c>
      <c r="F36" s="174" t="s">
        <v>751</v>
      </c>
      <c r="G36" s="174" t="s">
        <v>289</v>
      </c>
      <c r="H36" s="174" t="s">
        <v>745</v>
      </c>
      <c r="I36" s="175">
        <v>4.2000000000000003E-2</v>
      </c>
      <c r="J36" s="175">
        <v>0.13200000000000001</v>
      </c>
      <c r="K36" s="175">
        <v>0.26400000000000001</v>
      </c>
      <c r="L36" s="175">
        <v>0.435</v>
      </c>
      <c r="M36" s="175">
        <v>0.64</v>
      </c>
      <c r="N36" s="175">
        <v>0.874</v>
      </c>
      <c r="O36" s="175">
        <v>1.1339999999999999</v>
      </c>
      <c r="P36" s="175">
        <v>1.413</v>
      </c>
      <c r="Q36" s="175">
        <v>1.706</v>
      </c>
      <c r="R36" s="175">
        <v>2.0099999999999998</v>
      </c>
      <c r="S36" s="175">
        <v>2.3170000000000002</v>
      </c>
      <c r="T36" s="175">
        <v>2.6389999999999998</v>
      </c>
      <c r="U36" s="175">
        <v>2.9529999999999998</v>
      </c>
      <c r="V36" s="175">
        <v>3.2890000000000001</v>
      </c>
      <c r="W36" s="175">
        <v>3.6509999999999998</v>
      </c>
      <c r="X36" s="175">
        <v>3.9660000000000002</v>
      </c>
      <c r="Y36" s="175">
        <v>4.2530000000000001</v>
      </c>
      <c r="Z36" s="175">
        <v>4.4779999999999998</v>
      </c>
      <c r="AA36" s="175">
        <v>4.6079999999999997</v>
      </c>
      <c r="AB36" s="175">
        <v>4.6689999999999996</v>
      </c>
      <c r="AC36" s="175">
        <v>4.681</v>
      </c>
      <c r="AD36" s="175">
        <v>4.7069999999999999</v>
      </c>
      <c r="AE36" s="175">
        <v>4.7850000000000001</v>
      </c>
      <c r="AF36" s="175">
        <v>4.9269999999999996</v>
      </c>
      <c r="AG36" s="175">
        <v>5.1230000000000002</v>
      </c>
      <c r="AH36" s="175">
        <v>5.343</v>
      </c>
      <c r="AI36" s="175">
        <v>5.5549999999999997</v>
      </c>
      <c r="AJ36" s="175">
        <v>5.7539999999999996</v>
      </c>
      <c r="AK36" s="175">
        <v>5.9509999999999996</v>
      </c>
      <c r="AL36" s="175">
        <v>6.1449999999999996</v>
      </c>
      <c r="AM36" s="175">
        <v>6.3440000000000003</v>
      </c>
      <c r="AN36" s="175">
        <v>6.5730000000000004</v>
      </c>
      <c r="AO36" s="175">
        <v>6.7690000000000001</v>
      </c>
      <c r="AP36" s="175">
        <v>6.9539999999999997</v>
      </c>
      <c r="AQ36" s="175">
        <v>7.1260000000000003</v>
      </c>
      <c r="AR36" s="175">
        <v>7.3120000000000003</v>
      </c>
      <c r="AS36" s="175">
        <v>7.49</v>
      </c>
      <c r="AT36" s="175">
        <v>7.6580000000000004</v>
      </c>
      <c r="AU36" s="175">
        <v>7.819</v>
      </c>
      <c r="AV36" s="175">
        <v>7.9710000000000001</v>
      </c>
      <c r="AW36" s="175">
        <v>8.1150000000000002</v>
      </c>
      <c r="AX36" s="175">
        <v>8.2509999999999994</v>
      </c>
      <c r="AY36" s="175">
        <v>8.3819999999999997</v>
      </c>
      <c r="AZ36" s="175">
        <v>8.5039999999999996</v>
      </c>
      <c r="BA36" s="175">
        <v>8.6170000000000009</v>
      </c>
      <c r="BB36" s="175">
        <v>8.7200000000000006</v>
      </c>
      <c r="BC36" s="175">
        <v>8.8130000000000006</v>
      </c>
      <c r="BD36" s="175">
        <v>8.9550000000000001</v>
      </c>
      <c r="BE36" s="175">
        <v>9.0950000000000006</v>
      </c>
      <c r="BF36" s="175">
        <v>9.26</v>
      </c>
      <c r="BG36" s="175">
        <v>9.4030000000000005</v>
      </c>
      <c r="BH36" s="175">
        <v>9.5440000000000005</v>
      </c>
      <c r="BI36" s="175">
        <v>9.6820000000000004</v>
      </c>
      <c r="BJ36" s="175">
        <v>9.8179999999999996</v>
      </c>
      <c r="BK36" s="175">
        <v>9.9540000000000006</v>
      </c>
      <c r="BL36" s="175">
        <v>10.09</v>
      </c>
      <c r="BM36" s="175">
        <v>10.225</v>
      </c>
      <c r="BN36" s="175">
        <v>10.36</v>
      </c>
      <c r="BO36" s="175">
        <v>10.494999999999999</v>
      </c>
      <c r="BP36" s="175">
        <v>10.629</v>
      </c>
      <c r="BQ36" s="175">
        <v>10.762</v>
      </c>
      <c r="BR36" s="175">
        <v>10.893000000000001</v>
      </c>
      <c r="BS36" s="175">
        <v>11.023</v>
      </c>
      <c r="BT36" s="175">
        <v>11.151999999999999</v>
      </c>
      <c r="BU36" s="175">
        <v>11.281000000000001</v>
      </c>
      <c r="BV36" s="175">
        <v>11.409000000000001</v>
      </c>
      <c r="BW36" s="175">
        <v>11.536</v>
      </c>
      <c r="BX36" s="175">
        <v>11.663</v>
      </c>
      <c r="BY36" s="175">
        <v>11.79</v>
      </c>
      <c r="BZ36" s="175">
        <v>11.917</v>
      </c>
      <c r="CA36" s="175">
        <v>12.042999999999999</v>
      </c>
      <c r="CB36" s="175">
        <v>12.17</v>
      </c>
      <c r="CC36" s="175">
        <v>12.297000000000001</v>
      </c>
      <c r="CD36" s="175">
        <v>12.423</v>
      </c>
      <c r="CE36" s="175">
        <v>12.55</v>
      </c>
      <c r="CF36" s="175">
        <v>12.677</v>
      </c>
      <c r="CG36" s="175">
        <v>12.804</v>
      </c>
      <c r="CH36" s="175">
        <v>12.93</v>
      </c>
      <c r="CI36" s="175">
        <v>13.055999999999999</v>
      </c>
      <c r="CJ36" s="175">
        <v>13.182</v>
      </c>
      <c r="CK36" s="176">
        <v>13.308</v>
      </c>
    </row>
    <row r="37" spans="1:89" ht="15" customHeight="1" x14ac:dyDescent="0.2">
      <c r="A37" s="178"/>
      <c r="B37" s="173">
        <v>1</v>
      </c>
      <c r="C37" s="174">
        <v>3</v>
      </c>
      <c r="D37" s="174">
        <v>3</v>
      </c>
      <c r="E37" s="174" t="s">
        <v>215</v>
      </c>
      <c r="F37" s="174" t="s">
        <v>748</v>
      </c>
      <c r="G37" s="174" t="s">
        <v>289</v>
      </c>
      <c r="H37" s="174" t="s">
        <v>745</v>
      </c>
      <c r="I37" s="175">
        <v>0.23100000000000001</v>
      </c>
      <c r="J37" s="175">
        <v>0.45300000000000001</v>
      </c>
      <c r="K37" s="175">
        <v>0.72899999999999998</v>
      </c>
      <c r="L37" s="175">
        <v>1.0469999999999999</v>
      </c>
      <c r="M37" s="175">
        <v>1.395</v>
      </c>
      <c r="N37" s="175">
        <v>1.7589999999999999</v>
      </c>
      <c r="O37" s="175">
        <v>2.1240000000000001</v>
      </c>
      <c r="P37" s="175">
        <v>2.4769999999999999</v>
      </c>
      <c r="Q37" s="175">
        <v>2.8010000000000002</v>
      </c>
      <c r="R37" s="175">
        <v>3.0830000000000002</v>
      </c>
      <c r="S37" s="175">
        <v>3.306</v>
      </c>
      <c r="T37" s="175">
        <v>3.444</v>
      </c>
      <c r="U37" s="175">
        <v>3.5579999999999998</v>
      </c>
      <c r="V37" s="175">
        <v>3.68</v>
      </c>
      <c r="W37" s="175">
        <v>3.82</v>
      </c>
      <c r="X37" s="175">
        <v>3.9289999999999998</v>
      </c>
      <c r="Y37" s="175">
        <v>3.9630000000000001</v>
      </c>
      <c r="Z37" s="175">
        <v>3.9550000000000001</v>
      </c>
      <c r="AA37" s="175">
        <v>3.9390000000000001</v>
      </c>
      <c r="AB37" s="175">
        <v>3.9420000000000002</v>
      </c>
      <c r="AC37" s="175">
        <v>3.988</v>
      </c>
      <c r="AD37" s="175">
        <v>4.0510000000000002</v>
      </c>
      <c r="AE37" s="175">
        <v>4.0860000000000003</v>
      </c>
      <c r="AF37" s="175">
        <v>4.1070000000000002</v>
      </c>
      <c r="AG37" s="175">
        <v>4.1159999999999997</v>
      </c>
      <c r="AH37" s="175">
        <v>4.1529999999999996</v>
      </c>
      <c r="AI37" s="175">
        <v>4.1779999999999999</v>
      </c>
      <c r="AJ37" s="175">
        <v>4.1920000000000002</v>
      </c>
      <c r="AK37" s="175">
        <v>4.2009999999999996</v>
      </c>
      <c r="AL37" s="175">
        <v>4.2060000000000004</v>
      </c>
      <c r="AM37" s="175">
        <v>4.2119999999999997</v>
      </c>
      <c r="AN37" s="175">
        <v>4.2350000000000003</v>
      </c>
      <c r="AO37" s="175">
        <v>4.2370000000000001</v>
      </c>
      <c r="AP37" s="175">
        <v>4.2309999999999999</v>
      </c>
      <c r="AQ37" s="175">
        <v>4.218</v>
      </c>
      <c r="AR37" s="175">
        <v>4.2149999999999999</v>
      </c>
      <c r="AS37" s="175">
        <v>4.2089999999999996</v>
      </c>
      <c r="AT37" s="175">
        <v>4.2009999999999996</v>
      </c>
      <c r="AU37" s="175">
        <v>4.1929999999999996</v>
      </c>
      <c r="AV37" s="175">
        <v>4.1859999999999999</v>
      </c>
      <c r="AW37" s="175">
        <v>4.181</v>
      </c>
      <c r="AX37" s="175">
        <v>4.1790000000000003</v>
      </c>
      <c r="AY37" s="175">
        <v>4.1829999999999998</v>
      </c>
      <c r="AZ37" s="175">
        <v>4.1920000000000002</v>
      </c>
      <c r="BA37" s="175">
        <v>4.2080000000000002</v>
      </c>
      <c r="BB37" s="175">
        <v>4.2320000000000002</v>
      </c>
      <c r="BC37" s="175">
        <v>4.2640000000000002</v>
      </c>
      <c r="BD37" s="175">
        <v>4.2729999999999997</v>
      </c>
      <c r="BE37" s="175">
        <v>4.28</v>
      </c>
      <c r="BF37" s="175">
        <v>4.2649999999999997</v>
      </c>
      <c r="BG37" s="175">
        <v>4.26</v>
      </c>
      <c r="BH37" s="175">
        <v>4.2549999999999999</v>
      </c>
      <c r="BI37" s="175">
        <v>4.2460000000000004</v>
      </c>
      <c r="BJ37" s="175">
        <v>4.2370000000000001</v>
      </c>
      <c r="BK37" s="175">
        <v>4.226</v>
      </c>
      <c r="BL37" s="175">
        <v>4.2149999999999999</v>
      </c>
      <c r="BM37" s="175">
        <v>4.2039999999999997</v>
      </c>
      <c r="BN37" s="175">
        <v>4.1909999999999998</v>
      </c>
      <c r="BO37" s="175">
        <v>4.1779999999999999</v>
      </c>
      <c r="BP37" s="175">
        <v>4.1639999999999997</v>
      </c>
      <c r="BQ37" s="175">
        <v>4.149</v>
      </c>
      <c r="BR37" s="175">
        <v>4.133</v>
      </c>
      <c r="BS37" s="175">
        <v>4.1159999999999997</v>
      </c>
      <c r="BT37" s="175">
        <v>4.0990000000000002</v>
      </c>
      <c r="BU37" s="175">
        <v>4.08</v>
      </c>
      <c r="BV37" s="175">
        <v>4.0609999999999999</v>
      </c>
      <c r="BW37" s="175">
        <v>4.0419999999999998</v>
      </c>
      <c r="BX37" s="175">
        <v>4.0220000000000002</v>
      </c>
      <c r="BY37" s="175">
        <v>4.0019999999999998</v>
      </c>
      <c r="BZ37" s="175">
        <v>3.9809999999999999</v>
      </c>
      <c r="CA37" s="175">
        <v>3.96</v>
      </c>
      <c r="CB37" s="175">
        <v>3.9380000000000002</v>
      </c>
      <c r="CC37" s="175">
        <v>3.9159999999999999</v>
      </c>
      <c r="CD37" s="175">
        <v>3.8940000000000001</v>
      </c>
      <c r="CE37" s="175">
        <v>3.8719999999999999</v>
      </c>
      <c r="CF37" s="175">
        <v>3.8490000000000002</v>
      </c>
      <c r="CG37" s="175">
        <v>3.8260000000000001</v>
      </c>
      <c r="CH37" s="175">
        <v>3.8029999999999999</v>
      </c>
      <c r="CI37" s="175">
        <v>3.7789999999999999</v>
      </c>
      <c r="CJ37" s="175">
        <v>3.7549999999999999</v>
      </c>
      <c r="CK37" s="176">
        <v>3.7309999999999999</v>
      </c>
    </row>
    <row r="38" spans="1:89" ht="15" customHeight="1" x14ac:dyDescent="0.2">
      <c r="A38" s="178"/>
      <c r="B38" s="173">
        <v>1</v>
      </c>
      <c r="C38" s="174">
        <v>3</v>
      </c>
      <c r="D38" s="174">
        <v>3</v>
      </c>
      <c r="E38" s="174" t="s">
        <v>215</v>
      </c>
      <c r="F38" s="174" t="s">
        <v>749</v>
      </c>
      <c r="G38" s="174" t="s">
        <v>289</v>
      </c>
      <c r="H38" s="174" t="s">
        <v>745</v>
      </c>
      <c r="I38" s="175">
        <v>0</v>
      </c>
      <c r="J38" s="175">
        <v>0</v>
      </c>
      <c r="K38" s="175">
        <v>0.19</v>
      </c>
      <c r="L38" s="175">
        <v>0.40200000000000002</v>
      </c>
      <c r="M38" s="175">
        <v>0.69299999999999995</v>
      </c>
      <c r="N38" s="175">
        <v>1.0649999999999999</v>
      </c>
      <c r="O38" s="175">
        <v>1.5209999999999999</v>
      </c>
      <c r="P38" s="175">
        <v>2.0249999999999999</v>
      </c>
      <c r="Q38" s="175">
        <v>2.5750000000000002</v>
      </c>
      <c r="R38" s="175">
        <v>3.1619999999999999</v>
      </c>
      <c r="S38" s="175">
        <v>3.8069999999999999</v>
      </c>
      <c r="T38" s="175">
        <v>4.4480000000000004</v>
      </c>
      <c r="U38" s="175">
        <v>5.0759999999999996</v>
      </c>
      <c r="V38" s="175">
        <v>5.7779999999999996</v>
      </c>
      <c r="W38" s="175">
        <v>6.6310000000000002</v>
      </c>
      <c r="X38" s="175">
        <v>7.593</v>
      </c>
      <c r="Y38" s="175">
        <v>8.5809999999999995</v>
      </c>
      <c r="Z38" s="175">
        <v>9.5120000000000005</v>
      </c>
      <c r="AA38" s="175">
        <v>10.297000000000001</v>
      </c>
      <c r="AB38" s="175">
        <v>10.936</v>
      </c>
      <c r="AC38" s="175">
        <v>11.465999999999999</v>
      </c>
      <c r="AD38" s="175">
        <v>11.974</v>
      </c>
      <c r="AE38" s="175">
        <v>12.422000000000001</v>
      </c>
      <c r="AF38" s="175">
        <v>12.848000000000001</v>
      </c>
      <c r="AG38" s="175">
        <v>13.266999999999999</v>
      </c>
      <c r="AH38" s="175">
        <v>13.714</v>
      </c>
      <c r="AI38" s="175">
        <v>14.114000000000001</v>
      </c>
      <c r="AJ38" s="175">
        <v>14.462</v>
      </c>
      <c r="AK38" s="175">
        <v>14.781000000000001</v>
      </c>
      <c r="AL38" s="175">
        <v>15.135999999999999</v>
      </c>
      <c r="AM38" s="175">
        <v>15.986000000000001</v>
      </c>
      <c r="AN38" s="175">
        <v>16.452000000000002</v>
      </c>
      <c r="AO38" s="175">
        <v>16.670999999999999</v>
      </c>
      <c r="AP38" s="175">
        <v>16.882000000000001</v>
      </c>
      <c r="AQ38" s="175">
        <v>17.077999999999999</v>
      </c>
      <c r="AR38" s="175">
        <v>17.326000000000001</v>
      </c>
      <c r="AS38" s="175">
        <v>17.510000000000002</v>
      </c>
      <c r="AT38" s="175">
        <v>17.687000000000001</v>
      </c>
      <c r="AU38" s="175">
        <v>17.864999999999998</v>
      </c>
      <c r="AV38" s="175">
        <v>18.042999999999999</v>
      </c>
      <c r="AW38" s="175">
        <v>18.22</v>
      </c>
      <c r="AX38" s="175">
        <v>18.398</v>
      </c>
      <c r="AY38" s="175">
        <v>18.585000000000001</v>
      </c>
      <c r="AZ38" s="175">
        <v>18.771000000000001</v>
      </c>
      <c r="BA38" s="175">
        <v>18.957999999999998</v>
      </c>
      <c r="BB38" s="175">
        <v>19.143999999999998</v>
      </c>
      <c r="BC38" s="175">
        <v>19.329999999999998</v>
      </c>
      <c r="BD38" s="175">
        <v>19.535</v>
      </c>
      <c r="BE38" s="175">
        <v>19.734999999999999</v>
      </c>
      <c r="BF38" s="175">
        <v>19.905000000000001</v>
      </c>
      <c r="BG38" s="175">
        <v>20.079999999999998</v>
      </c>
      <c r="BH38" s="175">
        <v>20.25</v>
      </c>
      <c r="BI38" s="175">
        <v>20.41</v>
      </c>
      <c r="BJ38" s="175">
        <v>20.565999999999999</v>
      </c>
      <c r="BK38" s="175">
        <v>20.721</v>
      </c>
      <c r="BL38" s="175">
        <v>20.875</v>
      </c>
      <c r="BM38" s="175">
        <v>21.027000000000001</v>
      </c>
      <c r="BN38" s="175">
        <v>21.177</v>
      </c>
      <c r="BO38" s="175">
        <v>21.324000000000002</v>
      </c>
      <c r="BP38" s="175">
        <v>21.47</v>
      </c>
      <c r="BQ38" s="175">
        <v>21.613</v>
      </c>
      <c r="BR38" s="175">
        <v>21.75</v>
      </c>
      <c r="BS38" s="175">
        <v>21.885000000000002</v>
      </c>
      <c r="BT38" s="175">
        <v>22.016999999999999</v>
      </c>
      <c r="BU38" s="175">
        <v>22.146999999999998</v>
      </c>
      <c r="BV38" s="175">
        <v>22.276</v>
      </c>
      <c r="BW38" s="175">
        <v>22.402000000000001</v>
      </c>
      <c r="BX38" s="175">
        <v>22.527999999999999</v>
      </c>
      <c r="BY38" s="175">
        <v>22.652000000000001</v>
      </c>
      <c r="BZ38" s="175">
        <v>22.774999999999999</v>
      </c>
      <c r="CA38" s="175">
        <v>22.896999999999998</v>
      </c>
      <c r="CB38" s="175">
        <v>23.018999999999998</v>
      </c>
      <c r="CC38" s="175">
        <v>23.140999999999998</v>
      </c>
      <c r="CD38" s="175">
        <v>23.260999999999999</v>
      </c>
      <c r="CE38" s="175">
        <v>23.382000000000001</v>
      </c>
      <c r="CF38" s="175">
        <v>23.501999999999999</v>
      </c>
      <c r="CG38" s="175">
        <v>23.620999999999999</v>
      </c>
      <c r="CH38" s="175">
        <v>23.739000000000001</v>
      </c>
      <c r="CI38" s="175">
        <v>23.856000000000002</v>
      </c>
      <c r="CJ38" s="175">
        <v>23.972000000000001</v>
      </c>
      <c r="CK38" s="176">
        <v>24.088000000000001</v>
      </c>
    </row>
    <row r="39" spans="1:89" ht="15" customHeight="1" x14ac:dyDescent="0.2">
      <c r="A39" s="178"/>
      <c r="B39" s="173">
        <v>1</v>
      </c>
      <c r="C39" s="174">
        <v>3</v>
      </c>
      <c r="D39" s="174">
        <v>3</v>
      </c>
      <c r="E39" s="174" t="s">
        <v>215</v>
      </c>
      <c r="F39" s="174" t="s">
        <v>750</v>
      </c>
      <c r="G39" s="174" t="s">
        <v>289</v>
      </c>
      <c r="H39" s="174" t="s">
        <v>745</v>
      </c>
      <c r="I39" s="175">
        <v>10.913</v>
      </c>
      <c r="J39" s="175">
        <v>11.852</v>
      </c>
      <c r="K39" s="175">
        <v>12.776</v>
      </c>
      <c r="L39" s="175">
        <v>13.734</v>
      </c>
      <c r="M39" s="175">
        <v>14.61</v>
      </c>
      <c r="N39" s="175">
        <v>15.212</v>
      </c>
      <c r="O39" s="175">
        <v>15.385</v>
      </c>
      <c r="P39" s="175">
        <v>15.276</v>
      </c>
      <c r="Q39" s="175">
        <v>15.114000000000001</v>
      </c>
      <c r="R39" s="175">
        <v>15.035</v>
      </c>
      <c r="S39" s="175">
        <v>14.904999999999999</v>
      </c>
      <c r="T39" s="175">
        <v>14.737</v>
      </c>
      <c r="U39" s="175">
        <v>14.458</v>
      </c>
      <c r="V39" s="175">
        <v>14.121</v>
      </c>
      <c r="W39" s="175">
        <v>13.673</v>
      </c>
      <c r="X39" s="175">
        <v>13.125999999999999</v>
      </c>
      <c r="Y39" s="175">
        <v>12.694000000000001</v>
      </c>
      <c r="Z39" s="175">
        <v>12.371</v>
      </c>
      <c r="AA39" s="175">
        <v>12.148</v>
      </c>
      <c r="AB39" s="175">
        <v>11.964</v>
      </c>
      <c r="AC39" s="175">
        <v>11.731999999999999</v>
      </c>
      <c r="AD39" s="175">
        <v>11.494</v>
      </c>
      <c r="AE39" s="175">
        <v>11.231</v>
      </c>
      <c r="AF39" s="175">
        <v>10.981999999999999</v>
      </c>
      <c r="AG39" s="175">
        <v>10.746</v>
      </c>
      <c r="AH39" s="175">
        <v>10.486000000000001</v>
      </c>
      <c r="AI39" s="175">
        <v>10.27</v>
      </c>
      <c r="AJ39" s="175">
        <v>10.208</v>
      </c>
      <c r="AK39" s="175">
        <v>10.026999999999999</v>
      </c>
      <c r="AL39" s="175">
        <v>10.090999999999999</v>
      </c>
      <c r="AM39" s="175">
        <v>9.4459999999999997</v>
      </c>
      <c r="AN39" s="175">
        <v>9.3309999999999995</v>
      </c>
      <c r="AO39" s="175">
        <v>9.3580000000000005</v>
      </c>
      <c r="AP39" s="175">
        <v>9.3789999999999996</v>
      </c>
      <c r="AQ39" s="175">
        <v>9.39</v>
      </c>
      <c r="AR39" s="175">
        <v>9.4269999999999996</v>
      </c>
      <c r="AS39" s="175">
        <v>9.5269999999999992</v>
      </c>
      <c r="AT39" s="175">
        <v>9.6240000000000006</v>
      </c>
      <c r="AU39" s="175">
        <v>9.7210000000000001</v>
      </c>
      <c r="AV39" s="175">
        <v>9.8170000000000002</v>
      </c>
      <c r="AW39" s="175">
        <v>9.9139999999999997</v>
      </c>
      <c r="AX39" s="175">
        <v>10.010999999999999</v>
      </c>
      <c r="AY39" s="175">
        <v>10.112</v>
      </c>
      <c r="AZ39" s="175">
        <v>10.214</v>
      </c>
      <c r="BA39" s="175">
        <v>10.315</v>
      </c>
      <c r="BB39" s="175">
        <v>10.417</v>
      </c>
      <c r="BC39" s="175">
        <v>10.518000000000001</v>
      </c>
      <c r="BD39" s="175">
        <v>10.63</v>
      </c>
      <c r="BE39" s="175">
        <v>10.738</v>
      </c>
      <c r="BF39" s="175">
        <v>10.83</v>
      </c>
      <c r="BG39" s="175">
        <v>10.926</v>
      </c>
      <c r="BH39" s="175">
        <v>11.018000000000001</v>
      </c>
      <c r="BI39" s="175">
        <v>11.106</v>
      </c>
      <c r="BJ39" s="175">
        <v>11.19</v>
      </c>
      <c r="BK39" s="175">
        <v>11.275</v>
      </c>
      <c r="BL39" s="175">
        <v>11.359</v>
      </c>
      <c r="BM39" s="175">
        <v>11.441000000000001</v>
      </c>
      <c r="BN39" s="175">
        <v>11.523</v>
      </c>
      <c r="BO39" s="175">
        <v>11.603</v>
      </c>
      <c r="BP39" s="175">
        <v>11.682</v>
      </c>
      <c r="BQ39" s="175">
        <v>11.76</v>
      </c>
      <c r="BR39" s="175">
        <v>11.835000000000001</v>
      </c>
      <c r="BS39" s="175">
        <v>11.907999999999999</v>
      </c>
      <c r="BT39" s="175">
        <v>11.98</v>
      </c>
      <c r="BU39" s="175">
        <v>12.051</v>
      </c>
      <c r="BV39" s="175">
        <v>12.121</v>
      </c>
      <c r="BW39" s="175">
        <v>12.19</v>
      </c>
      <c r="BX39" s="175">
        <v>12.257999999999999</v>
      </c>
      <c r="BY39" s="175">
        <v>12.324999999999999</v>
      </c>
      <c r="BZ39" s="175">
        <v>12.391999999999999</v>
      </c>
      <c r="CA39" s="175">
        <v>12.459</v>
      </c>
      <c r="CB39" s="175">
        <v>12.525</v>
      </c>
      <c r="CC39" s="175">
        <v>12.590999999999999</v>
      </c>
      <c r="CD39" s="175">
        <v>12.657</v>
      </c>
      <c r="CE39" s="175">
        <v>12.723000000000001</v>
      </c>
      <c r="CF39" s="175">
        <v>12.788</v>
      </c>
      <c r="CG39" s="175">
        <v>12.853</v>
      </c>
      <c r="CH39" s="175">
        <v>12.917</v>
      </c>
      <c r="CI39" s="175">
        <v>12.981</v>
      </c>
      <c r="CJ39" s="175">
        <v>13.044</v>
      </c>
      <c r="CK39" s="176">
        <v>13.106999999999999</v>
      </c>
    </row>
    <row r="40" spans="1:89" ht="15" customHeight="1" x14ac:dyDescent="0.2">
      <c r="A40" s="178"/>
      <c r="B40" s="173">
        <v>1</v>
      </c>
      <c r="C40" s="174">
        <v>3</v>
      </c>
      <c r="D40" s="174">
        <v>3</v>
      </c>
      <c r="E40" s="174" t="s">
        <v>215</v>
      </c>
      <c r="F40" s="174" t="s">
        <v>751</v>
      </c>
      <c r="G40" s="174" t="s">
        <v>289</v>
      </c>
      <c r="H40" s="174" t="s">
        <v>745</v>
      </c>
      <c r="I40" s="175">
        <v>4.2000000000000003E-2</v>
      </c>
      <c r="J40" s="175">
        <v>0.13200000000000001</v>
      </c>
      <c r="K40" s="175">
        <v>0.26400000000000001</v>
      </c>
      <c r="L40" s="175">
        <v>0.435</v>
      </c>
      <c r="M40" s="175">
        <v>0.64</v>
      </c>
      <c r="N40" s="175">
        <v>0.874</v>
      </c>
      <c r="O40" s="175">
        <v>1.1339999999999999</v>
      </c>
      <c r="P40" s="175">
        <v>1.413</v>
      </c>
      <c r="Q40" s="175">
        <v>1.706</v>
      </c>
      <c r="R40" s="175">
        <v>2.0099999999999998</v>
      </c>
      <c r="S40" s="175">
        <v>2.3170000000000002</v>
      </c>
      <c r="T40" s="175">
        <v>2.6389999999999998</v>
      </c>
      <c r="U40" s="175">
        <v>2.9529999999999998</v>
      </c>
      <c r="V40" s="175">
        <v>3.2890000000000001</v>
      </c>
      <c r="W40" s="175">
        <v>3.6509999999999998</v>
      </c>
      <c r="X40" s="175">
        <v>3.9660000000000002</v>
      </c>
      <c r="Y40" s="175">
        <v>4.2530000000000001</v>
      </c>
      <c r="Z40" s="175">
        <v>4.4779999999999998</v>
      </c>
      <c r="AA40" s="175">
        <v>4.6079999999999997</v>
      </c>
      <c r="AB40" s="175">
        <v>4.6689999999999996</v>
      </c>
      <c r="AC40" s="175">
        <v>4.681</v>
      </c>
      <c r="AD40" s="175">
        <v>4.7069999999999999</v>
      </c>
      <c r="AE40" s="175">
        <v>4.7850000000000001</v>
      </c>
      <c r="AF40" s="175">
        <v>4.9269999999999996</v>
      </c>
      <c r="AG40" s="175">
        <v>5.1230000000000002</v>
      </c>
      <c r="AH40" s="175">
        <v>5.343</v>
      </c>
      <c r="AI40" s="175">
        <v>5.5549999999999997</v>
      </c>
      <c r="AJ40" s="175">
        <v>5.7539999999999996</v>
      </c>
      <c r="AK40" s="175">
        <v>5.9509999999999996</v>
      </c>
      <c r="AL40" s="175">
        <v>6.1449999999999996</v>
      </c>
      <c r="AM40" s="175">
        <v>6.3440000000000003</v>
      </c>
      <c r="AN40" s="175">
        <v>6.5730000000000004</v>
      </c>
      <c r="AO40" s="175">
        <v>6.7690000000000001</v>
      </c>
      <c r="AP40" s="175">
        <v>6.9539999999999997</v>
      </c>
      <c r="AQ40" s="175">
        <v>7.1260000000000003</v>
      </c>
      <c r="AR40" s="175">
        <v>7.3120000000000003</v>
      </c>
      <c r="AS40" s="175">
        <v>7.49</v>
      </c>
      <c r="AT40" s="175">
        <v>7.6580000000000004</v>
      </c>
      <c r="AU40" s="175">
        <v>7.819</v>
      </c>
      <c r="AV40" s="175">
        <v>7.9710000000000001</v>
      </c>
      <c r="AW40" s="175">
        <v>8.1150000000000002</v>
      </c>
      <c r="AX40" s="175">
        <v>8.2509999999999994</v>
      </c>
      <c r="AY40" s="175">
        <v>8.3819999999999997</v>
      </c>
      <c r="AZ40" s="175">
        <v>8.5039999999999996</v>
      </c>
      <c r="BA40" s="175">
        <v>8.6170000000000009</v>
      </c>
      <c r="BB40" s="175">
        <v>8.7200000000000006</v>
      </c>
      <c r="BC40" s="175">
        <v>8.8130000000000006</v>
      </c>
      <c r="BD40" s="175">
        <v>8.9550000000000001</v>
      </c>
      <c r="BE40" s="175">
        <v>9.0950000000000006</v>
      </c>
      <c r="BF40" s="175">
        <v>9.2059999999999995</v>
      </c>
      <c r="BG40" s="175">
        <v>9.33</v>
      </c>
      <c r="BH40" s="175">
        <v>9.4529999999999994</v>
      </c>
      <c r="BI40" s="175">
        <v>9.5719999999999992</v>
      </c>
      <c r="BJ40" s="175">
        <v>9.6890000000000001</v>
      </c>
      <c r="BK40" s="175">
        <v>9.8049999999999997</v>
      </c>
      <c r="BL40" s="175">
        <v>9.9220000000000006</v>
      </c>
      <c r="BM40" s="175">
        <v>10.039</v>
      </c>
      <c r="BN40" s="175">
        <v>10.154</v>
      </c>
      <c r="BO40" s="175">
        <v>10.269</v>
      </c>
      <c r="BP40" s="175">
        <v>10.382999999999999</v>
      </c>
      <c r="BQ40" s="175">
        <v>10.496</v>
      </c>
      <c r="BR40" s="175">
        <v>10.606999999999999</v>
      </c>
      <c r="BS40" s="175">
        <v>10.717000000000001</v>
      </c>
      <c r="BT40" s="175">
        <v>10.826000000000001</v>
      </c>
      <c r="BU40" s="175">
        <v>10.935</v>
      </c>
      <c r="BV40" s="175">
        <v>11.042</v>
      </c>
      <c r="BW40" s="175">
        <v>11.148999999999999</v>
      </c>
      <c r="BX40" s="175">
        <v>11.256</v>
      </c>
      <c r="BY40" s="175">
        <v>11.362</v>
      </c>
      <c r="BZ40" s="175">
        <v>11.468</v>
      </c>
      <c r="CA40" s="175">
        <v>11.574</v>
      </c>
      <c r="CB40" s="175">
        <v>11.68</v>
      </c>
      <c r="CC40" s="175">
        <v>11.786</v>
      </c>
      <c r="CD40" s="175">
        <v>11.891999999999999</v>
      </c>
      <c r="CE40" s="175">
        <v>11.997</v>
      </c>
      <c r="CF40" s="175">
        <v>12.103</v>
      </c>
      <c r="CG40" s="175">
        <v>12.209</v>
      </c>
      <c r="CH40" s="175">
        <v>12.314</v>
      </c>
      <c r="CI40" s="175">
        <v>12.419</v>
      </c>
      <c r="CJ40" s="175">
        <v>12.523</v>
      </c>
      <c r="CK40" s="176">
        <v>12.627000000000001</v>
      </c>
    </row>
    <row r="41" spans="1:89" ht="15" customHeight="1" x14ac:dyDescent="0.2">
      <c r="A41" s="178"/>
      <c r="B41" s="173">
        <v>1</v>
      </c>
      <c r="C41" s="174">
        <v>4</v>
      </c>
      <c r="D41" s="174">
        <v>3</v>
      </c>
      <c r="E41" s="174" t="s">
        <v>752</v>
      </c>
      <c r="F41" s="174" t="s">
        <v>748</v>
      </c>
      <c r="G41" s="174" t="s">
        <v>289</v>
      </c>
      <c r="H41" s="174" t="s">
        <v>745</v>
      </c>
      <c r="I41" s="175">
        <v>0.23100000000000001</v>
      </c>
      <c r="J41" s="175">
        <v>0.45300000000000001</v>
      </c>
      <c r="K41" s="175">
        <v>0.72899999999999998</v>
      </c>
      <c r="L41" s="175">
        <v>1.0469999999999999</v>
      </c>
      <c r="M41" s="175">
        <v>1.395</v>
      </c>
      <c r="N41" s="175">
        <v>1.7589999999999999</v>
      </c>
      <c r="O41" s="175">
        <v>2.1240000000000001</v>
      </c>
      <c r="P41" s="175">
        <v>2.4769999999999999</v>
      </c>
      <c r="Q41" s="175">
        <v>2.8010000000000002</v>
      </c>
      <c r="R41" s="175">
        <v>3.0830000000000002</v>
      </c>
      <c r="S41" s="175">
        <v>3.306</v>
      </c>
      <c r="T41" s="175">
        <v>3.444</v>
      </c>
      <c r="U41" s="175">
        <v>3.5579999999999998</v>
      </c>
      <c r="V41" s="175">
        <v>3.68</v>
      </c>
      <c r="W41" s="175">
        <v>3.82</v>
      </c>
      <c r="X41" s="175">
        <v>3.9289999999999998</v>
      </c>
      <c r="Y41" s="175">
        <v>3.9630000000000001</v>
      </c>
      <c r="Z41" s="175">
        <v>3.9550000000000001</v>
      </c>
      <c r="AA41" s="175">
        <v>3.9390000000000001</v>
      </c>
      <c r="AB41" s="175">
        <v>3.9420000000000002</v>
      </c>
      <c r="AC41" s="175">
        <v>3.988</v>
      </c>
      <c r="AD41" s="175">
        <v>4.0510000000000002</v>
      </c>
      <c r="AE41" s="175">
        <v>4.0860000000000003</v>
      </c>
      <c r="AF41" s="175">
        <v>4.1070000000000002</v>
      </c>
      <c r="AG41" s="175">
        <v>4.1159999999999997</v>
      </c>
      <c r="AH41" s="175">
        <v>4.1529999999999996</v>
      </c>
      <c r="AI41" s="175">
        <v>4.1779999999999999</v>
      </c>
      <c r="AJ41" s="175">
        <v>4.1920000000000002</v>
      </c>
      <c r="AK41" s="175">
        <v>4.2009999999999996</v>
      </c>
      <c r="AL41" s="175">
        <v>4.2060000000000004</v>
      </c>
      <c r="AM41" s="175">
        <v>4.2119999999999997</v>
      </c>
      <c r="AN41" s="175">
        <v>4.2350000000000003</v>
      </c>
      <c r="AO41" s="175">
        <v>4.2370000000000001</v>
      </c>
      <c r="AP41" s="175">
        <v>4.2309999999999999</v>
      </c>
      <c r="AQ41" s="175">
        <v>4.218</v>
      </c>
      <c r="AR41" s="175">
        <v>4.2149999999999999</v>
      </c>
      <c r="AS41" s="175">
        <v>4.2089999999999996</v>
      </c>
      <c r="AT41" s="175">
        <v>4.2009999999999996</v>
      </c>
      <c r="AU41" s="175">
        <v>4.1929999999999996</v>
      </c>
      <c r="AV41" s="175">
        <v>4.1859999999999999</v>
      </c>
      <c r="AW41" s="175">
        <v>4.181</v>
      </c>
      <c r="AX41" s="175">
        <v>4.1790000000000003</v>
      </c>
      <c r="AY41" s="175">
        <v>4.1829999999999998</v>
      </c>
      <c r="AZ41" s="175">
        <v>4.1920000000000002</v>
      </c>
      <c r="BA41" s="175">
        <v>4.2080000000000002</v>
      </c>
      <c r="BB41" s="175">
        <v>4.2320000000000002</v>
      </c>
      <c r="BC41" s="175">
        <v>4.2640000000000002</v>
      </c>
      <c r="BD41" s="175">
        <v>4.2729999999999997</v>
      </c>
      <c r="BE41" s="175">
        <v>4.28</v>
      </c>
      <c r="BF41" s="175">
        <v>4.2649999999999997</v>
      </c>
      <c r="BG41" s="175">
        <v>4.26</v>
      </c>
      <c r="BH41" s="175">
        <v>4.2549999999999999</v>
      </c>
      <c r="BI41" s="175">
        <v>4.2460000000000004</v>
      </c>
      <c r="BJ41" s="175">
        <v>4.2370000000000001</v>
      </c>
      <c r="BK41" s="175">
        <v>4.226</v>
      </c>
      <c r="BL41" s="175">
        <v>4.2149999999999999</v>
      </c>
      <c r="BM41" s="175">
        <v>4.2039999999999997</v>
      </c>
      <c r="BN41" s="175">
        <v>4.1909999999999998</v>
      </c>
      <c r="BO41" s="175">
        <v>4.1779999999999999</v>
      </c>
      <c r="BP41" s="175">
        <v>4.1639999999999997</v>
      </c>
      <c r="BQ41" s="175">
        <v>4.149</v>
      </c>
      <c r="BR41" s="175">
        <v>4.133</v>
      </c>
      <c r="BS41" s="175">
        <v>4.1159999999999997</v>
      </c>
      <c r="BT41" s="175">
        <v>4.0990000000000002</v>
      </c>
      <c r="BU41" s="175">
        <v>4.08</v>
      </c>
      <c r="BV41" s="175">
        <v>4.0609999999999999</v>
      </c>
      <c r="BW41" s="175">
        <v>4.0419999999999998</v>
      </c>
      <c r="BX41" s="175">
        <v>4.0220000000000002</v>
      </c>
      <c r="BY41" s="175">
        <v>4.0019999999999998</v>
      </c>
      <c r="BZ41" s="175">
        <v>3.9809999999999999</v>
      </c>
      <c r="CA41" s="175">
        <v>3.96</v>
      </c>
      <c r="CB41" s="175">
        <v>3.9380000000000002</v>
      </c>
      <c r="CC41" s="175">
        <v>3.9159999999999999</v>
      </c>
      <c r="CD41" s="175">
        <v>3.8940000000000001</v>
      </c>
      <c r="CE41" s="175">
        <v>3.8719999999999999</v>
      </c>
      <c r="CF41" s="175">
        <v>3.8490000000000002</v>
      </c>
      <c r="CG41" s="175">
        <v>3.8260000000000001</v>
      </c>
      <c r="CH41" s="175">
        <v>3.8029999999999999</v>
      </c>
      <c r="CI41" s="175">
        <v>3.7789999999999999</v>
      </c>
      <c r="CJ41" s="175">
        <v>3.7549999999999999</v>
      </c>
      <c r="CK41" s="176">
        <v>3.7309999999999999</v>
      </c>
    </row>
    <row r="42" spans="1:89" ht="15" customHeight="1" x14ac:dyDescent="0.2">
      <c r="A42" s="178"/>
      <c r="B42" s="173">
        <v>1</v>
      </c>
      <c r="C42" s="174">
        <v>4</v>
      </c>
      <c r="D42" s="174">
        <v>3</v>
      </c>
      <c r="E42" s="174" t="s">
        <v>752</v>
      </c>
      <c r="F42" s="174" t="s">
        <v>749</v>
      </c>
      <c r="G42" s="174" t="s">
        <v>289</v>
      </c>
      <c r="H42" s="174" t="s">
        <v>745</v>
      </c>
      <c r="I42" s="175">
        <v>0</v>
      </c>
      <c r="J42" s="175">
        <v>0</v>
      </c>
      <c r="K42" s="175">
        <v>0.19</v>
      </c>
      <c r="L42" s="175">
        <v>0.40200000000000002</v>
      </c>
      <c r="M42" s="175">
        <v>0.69299999999999995</v>
      </c>
      <c r="N42" s="175">
        <v>1.0649999999999999</v>
      </c>
      <c r="O42" s="175">
        <v>1.5209999999999999</v>
      </c>
      <c r="P42" s="175">
        <v>2.0249999999999999</v>
      </c>
      <c r="Q42" s="175">
        <v>2.5750000000000002</v>
      </c>
      <c r="R42" s="175">
        <v>3.1619999999999999</v>
      </c>
      <c r="S42" s="175">
        <v>3.8069999999999999</v>
      </c>
      <c r="T42" s="175">
        <v>4.4480000000000004</v>
      </c>
      <c r="U42" s="175">
        <v>5.0759999999999996</v>
      </c>
      <c r="V42" s="175">
        <v>5.7779999999999996</v>
      </c>
      <c r="W42" s="175">
        <v>6.6310000000000002</v>
      </c>
      <c r="X42" s="175">
        <v>7.593</v>
      </c>
      <c r="Y42" s="175">
        <v>8.5809999999999995</v>
      </c>
      <c r="Z42" s="175">
        <v>9.5120000000000005</v>
      </c>
      <c r="AA42" s="175">
        <v>10.297000000000001</v>
      </c>
      <c r="AB42" s="175">
        <v>10.936</v>
      </c>
      <c r="AC42" s="175">
        <v>11.465999999999999</v>
      </c>
      <c r="AD42" s="175">
        <v>11.974</v>
      </c>
      <c r="AE42" s="175">
        <v>12.422000000000001</v>
      </c>
      <c r="AF42" s="175">
        <v>12.848000000000001</v>
      </c>
      <c r="AG42" s="175">
        <v>13.266999999999999</v>
      </c>
      <c r="AH42" s="175">
        <v>13.714</v>
      </c>
      <c r="AI42" s="175">
        <v>14.114000000000001</v>
      </c>
      <c r="AJ42" s="175">
        <v>14.462</v>
      </c>
      <c r="AK42" s="175">
        <v>14.781000000000001</v>
      </c>
      <c r="AL42" s="175">
        <v>15.135999999999999</v>
      </c>
      <c r="AM42" s="175">
        <v>15.986000000000001</v>
      </c>
      <c r="AN42" s="175">
        <v>16.452000000000002</v>
      </c>
      <c r="AO42" s="175">
        <v>16.670999999999999</v>
      </c>
      <c r="AP42" s="175">
        <v>16.882000000000001</v>
      </c>
      <c r="AQ42" s="175">
        <v>17.077999999999999</v>
      </c>
      <c r="AR42" s="175">
        <v>17.326000000000001</v>
      </c>
      <c r="AS42" s="175">
        <v>17.510000000000002</v>
      </c>
      <c r="AT42" s="175">
        <v>17.687000000000001</v>
      </c>
      <c r="AU42" s="175">
        <v>17.864999999999998</v>
      </c>
      <c r="AV42" s="175">
        <v>18.042999999999999</v>
      </c>
      <c r="AW42" s="175">
        <v>18.22</v>
      </c>
      <c r="AX42" s="175">
        <v>18.398</v>
      </c>
      <c r="AY42" s="175">
        <v>18.585000000000001</v>
      </c>
      <c r="AZ42" s="175">
        <v>18.771000000000001</v>
      </c>
      <c r="BA42" s="175">
        <v>18.957999999999998</v>
      </c>
      <c r="BB42" s="175">
        <v>19.143999999999998</v>
      </c>
      <c r="BC42" s="175">
        <v>19.329999999999998</v>
      </c>
      <c r="BD42" s="175">
        <v>19.535</v>
      </c>
      <c r="BE42" s="175">
        <v>19.734999999999999</v>
      </c>
      <c r="BF42" s="175">
        <v>19.905000000000001</v>
      </c>
      <c r="BG42" s="175">
        <v>20.079999999999998</v>
      </c>
      <c r="BH42" s="175">
        <v>20.25</v>
      </c>
      <c r="BI42" s="175">
        <v>20.41</v>
      </c>
      <c r="BJ42" s="175">
        <v>20.565999999999999</v>
      </c>
      <c r="BK42" s="175">
        <v>20.721</v>
      </c>
      <c r="BL42" s="175">
        <v>20.875</v>
      </c>
      <c r="BM42" s="175">
        <v>21.027000000000001</v>
      </c>
      <c r="BN42" s="175">
        <v>21.177</v>
      </c>
      <c r="BO42" s="175">
        <v>21.324000000000002</v>
      </c>
      <c r="BP42" s="175">
        <v>21.47</v>
      </c>
      <c r="BQ42" s="175">
        <v>21.613</v>
      </c>
      <c r="BR42" s="175">
        <v>21.75</v>
      </c>
      <c r="BS42" s="175">
        <v>21.885000000000002</v>
      </c>
      <c r="BT42" s="175">
        <v>22.016999999999999</v>
      </c>
      <c r="BU42" s="175">
        <v>22.146999999999998</v>
      </c>
      <c r="BV42" s="175">
        <v>22.276</v>
      </c>
      <c r="BW42" s="175">
        <v>22.402000000000001</v>
      </c>
      <c r="BX42" s="175">
        <v>22.527999999999999</v>
      </c>
      <c r="BY42" s="175">
        <v>22.652000000000001</v>
      </c>
      <c r="BZ42" s="175">
        <v>22.774999999999999</v>
      </c>
      <c r="CA42" s="175">
        <v>22.896999999999998</v>
      </c>
      <c r="CB42" s="175">
        <v>23.018999999999998</v>
      </c>
      <c r="CC42" s="175">
        <v>23.140999999999998</v>
      </c>
      <c r="CD42" s="175">
        <v>23.260999999999999</v>
      </c>
      <c r="CE42" s="175">
        <v>23.382000000000001</v>
      </c>
      <c r="CF42" s="175">
        <v>23.501999999999999</v>
      </c>
      <c r="CG42" s="175">
        <v>23.620999999999999</v>
      </c>
      <c r="CH42" s="175">
        <v>23.739000000000001</v>
      </c>
      <c r="CI42" s="175">
        <v>23.856000000000002</v>
      </c>
      <c r="CJ42" s="175">
        <v>23.972000000000001</v>
      </c>
      <c r="CK42" s="176">
        <v>24.088000000000001</v>
      </c>
    </row>
    <row r="43" spans="1:89" ht="15" customHeight="1" x14ac:dyDescent="0.2">
      <c r="A43" s="178"/>
      <c r="B43" s="173">
        <v>1</v>
      </c>
      <c r="C43" s="174">
        <v>4</v>
      </c>
      <c r="D43" s="174">
        <v>3</v>
      </c>
      <c r="E43" s="174" t="s">
        <v>752</v>
      </c>
      <c r="F43" s="174" t="s">
        <v>750</v>
      </c>
      <c r="G43" s="174" t="s">
        <v>289</v>
      </c>
      <c r="H43" s="174" t="s">
        <v>745</v>
      </c>
      <c r="I43" s="175">
        <v>10.913</v>
      </c>
      <c r="J43" s="175">
        <v>11.852</v>
      </c>
      <c r="K43" s="175">
        <v>12.776</v>
      </c>
      <c r="L43" s="175">
        <v>13.734</v>
      </c>
      <c r="M43" s="175">
        <v>14.61</v>
      </c>
      <c r="N43" s="175">
        <v>15.212</v>
      </c>
      <c r="O43" s="175">
        <v>15.385</v>
      </c>
      <c r="P43" s="175">
        <v>15.276</v>
      </c>
      <c r="Q43" s="175">
        <v>15.114000000000001</v>
      </c>
      <c r="R43" s="175">
        <v>15.035</v>
      </c>
      <c r="S43" s="175">
        <v>14.904999999999999</v>
      </c>
      <c r="T43" s="175">
        <v>14.737</v>
      </c>
      <c r="U43" s="175">
        <v>14.458</v>
      </c>
      <c r="V43" s="175">
        <v>14.121</v>
      </c>
      <c r="W43" s="175">
        <v>13.673</v>
      </c>
      <c r="X43" s="175">
        <v>13.125999999999999</v>
      </c>
      <c r="Y43" s="175">
        <v>12.694000000000001</v>
      </c>
      <c r="Z43" s="175">
        <v>12.371</v>
      </c>
      <c r="AA43" s="175">
        <v>12.148</v>
      </c>
      <c r="AB43" s="175">
        <v>11.964</v>
      </c>
      <c r="AC43" s="175">
        <v>11.731999999999999</v>
      </c>
      <c r="AD43" s="175">
        <v>11.494</v>
      </c>
      <c r="AE43" s="175">
        <v>11.231</v>
      </c>
      <c r="AF43" s="175">
        <v>10.981999999999999</v>
      </c>
      <c r="AG43" s="175">
        <v>10.746</v>
      </c>
      <c r="AH43" s="175">
        <v>10.486000000000001</v>
      </c>
      <c r="AI43" s="175">
        <v>10.27</v>
      </c>
      <c r="AJ43" s="175">
        <v>10.208</v>
      </c>
      <c r="AK43" s="175">
        <v>10.026999999999999</v>
      </c>
      <c r="AL43" s="175">
        <v>10.090999999999999</v>
      </c>
      <c r="AM43" s="175">
        <v>9.4459999999999997</v>
      </c>
      <c r="AN43" s="175">
        <v>9.3309999999999995</v>
      </c>
      <c r="AO43" s="175">
        <v>9.3580000000000005</v>
      </c>
      <c r="AP43" s="175">
        <v>9.3789999999999996</v>
      </c>
      <c r="AQ43" s="175">
        <v>9.39</v>
      </c>
      <c r="AR43" s="175">
        <v>9.4269999999999996</v>
      </c>
      <c r="AS43" s="175">
        <v>9.5269999999999992</v>
      </c>
      <c r="AT43" s="175">
        <v>9.6240000000000006</v>
      </c>
      <c r="AU43" s="175">
        <v>9.7210000000000001</v>
      </c>
      <c r="AV43" s="175">
        <v>9.8170000000000002</v>
      </c>
      <c r="AW43" s="175">
        <v>9.9139999999999997</v>
      </c>
      <c r="AX43" s="175">
        <v>10.010999999999999</v>
      </c>
      <c r="AY43" s="175">
        <v>10.112</v>
      </c>
      <c r="AZ43" s="175">
        <v>10.214</v>
      </c>
      <c r="BA43" s="175">
        <v>10.315</v>
      </c>
      <c r="BB43" s="175">
        <v>10.417</v>
      </c>
      <c r="BC43" s="175">
        <v>10.518000000000001</v>
      </c>
      <c r="BD43" s="175">
        <v>10.63</v>
      </c>
      <c r="BE43" s="175">
        <v>10.738</v>
      </c>
      <c r="BF43" s="175">
        <v>10.83</v>
      </c>
      <c r="BG43" s="175">
        <v>10.926</v>
      </c>
      <c r="BH43" s="175">
        <v>11.018000000000001</v>
      </c>
      <c r="BI43" s="175">
        <v>11.106</v>
      </c>
      <c r="BJ43" s="175">
        <v>11.19</v>
      </c>
      <c r="BK43" s="175">
        <v>11.275</v>
      </c>
      <c r="BL43" s="175">
        <v>11.359</v>
      </c>
      <c r="BM43" s="175">
        <v>11.441000000000001</v>
      </c>
      <c r="BN43" s="175">
        <v>11.523</v>
      </c>
      <c r="BO43" s="175">
        <v>11.603</v>
      </c>
      <c r="BP43" s="175">
        <v>11.682</v>
      </c>
      <c r="BQ43" s="175">
        <v>11.76</v>
      </c>
      <c r="BR43" s="175">
        <v>11.835000000000001</v>
      </c>
      <c r="BS43" s="175">
        <v>11.907999999999999</v>
      </c>
      <c r="BT43" s="175">
        <v>11.98</v>
      </c>
      <c r="BU43" s="175">
        <v>12.051</v>
      </c>
      <c r="BV43" s="175">
        <v>12.121</v>
      </c>
      <c r="BW43" s="175">
        <v>12.19</v>
      </c>
      <c r="BX43" s="175">
        <v>12.257999999999999</v>
      </c>
      <c r="BY43" s="175">
        <v>12.324999999999999</v>
      </c>
      <c r="BZ43" s="175">
        <v>12.391999999999999</v>
      </c>
      <c r="CA43" s="175">
        <v>12.459</v>
      </c>
      <c r="CB43" s="175">
        <v>12.525</v>
      </c>
      <c r="CC43" s="175">
        <v>12.590999999999999</v>
      </c>
      <c r="CD43" s="175">
        <v>12.657</v>
      </c>
      <c r="CE43" s="175">
        <v>12.723000000000001</v>
      </c>
      <c r="CF43" s="175">
        <v>12.788</v>
      </c>
      <c r="CG43" s="175">
        <v>12.853</v>
      </c>
      <c r="CH43" s="175">
        <v>12.917</v>
      </c>
      <c r="CI43" s="175">
        <v>12.981</v>
      </c>
      <c r="CJ43" s="175">
        <v>13.044</v>
      </c>
      <c r="CK43" s="176">
        <v>13.106999999999999</v>
      </c>
    </row>
    <row r="44" spans="1:89" ht="15" customHeight="1" x14ac:dyDescent="0.2">
      <c r="A44" s="178"/>
      <c r="B44" s="173">
        <v>1</v>
      </c>
      <c r="C44" s="174">
        <v>4</v>
      </c>
      <c r="D44" s="174">
        <v>3</v>
      </c>
      <c r="E44" s="174" t="s">
        <v>752</v>
      </c>
      <c r="F44" s="174" t="s">
        <v>751</v>
      </c>
      <c r="G44" s="174" t="s">
        <v>289</v>
      </c>
      <c r="H44" s="174" t="s">
        <v>745</v>
      </c>
      <c r="I44" s="175">
        <v>4.2000000000000003E-2</v>
      </c>
      <c r="J44" s="175">
        <v>0.13200000000000001</v>
      </c>
      <c r="K44" s="175">
        <v>0.26400000000000001</v>
      </c>
      <c r="L44" s="175">
        <v>0.435</v>
      </c>
      <c r="M44" s="175">
        <v>0.64</v>
      </c>
      <c r="N44" s="175">
        <v>0.874</v>
      </c>
      <c r="O44" s="175">
        <v>1.1339999999999999</v>
      </c>
      <c r="P44" s="175">
        <v>1.413</v>
      </c>
      <c r="Q44" s="175">
        <v>1.706</v>
      </c>
      <c r="R44" s="175">
        <v>2.0099999999999998</v>
      </c>
      <c r="S44" s="175">
        <v>2.3170000000000002</v>
      </c>
      <c r="T44" s="175">
        <v>2.6389999999999998</v>
      </c>
      <c r="U44" s="175">
        <v>2.9529999999999998</v>
      </c>
      <c r="V44" s="175">
        <v>3.2890000000000001</v>
      </c>
      <c r="W44" s="175">
        <v>3.6509999999999998</v>
      </c>
      <c r="X44" s="175">
        <v>3.9660000000000002</v>
      </c>
      <c r="Y44" s="175">
        <v>4.2530000000000001</v>
      </c>
      <c r="Z44" s="175">
        <v>4.4779999999999998</v>
      </c>
      <c r="AA44" s="175">
        <v>4.6079999999999997</v>
      </c>
      <c r="AB44" s="175">
        <v>4.6689999999999996</v>
      </c>
      <c r="AC44" s="175">
        <v>4.681</v>
      </c>
      <c r="AD44" s="175">
        <v>4.7069999999999999</v>
      </c>
      <c r="AE44" s="175">
        <v>4.7850000000000001</v>
      </c>
      <c r="AF44" s="175">
        <v>4.9269999999999996</v>
      </c>
      <c r="AG44" s="175">
        <v>5.1230000000000002</v>
      </c>
      <c r="AH44" s="175">
        <v>5.343</v>
      </c>
      <c r="AI44" s="175">
        <v>5.5549999999999997</v>
      </c>
      <c r="AJ44" s="175">
        <v>5.7539999999999996</v>
      </c>
      <c r="AK44" s="175">
        <v>5.9509999999999996</v>
      </c>
      <c r="AL44" s="175">
        <v>6.1449999999999996</v>
      </c>
      <c r="AM44" s="175">
        <v>6.3440000000000003</v>
      </c>
      <c r="AN44" s="175">
        <v>6.5730000000000004</v>
      </c>
      <c r="AO44" s="175">
        <v>6.7690000000000001</v>
      </c>
      <c r="AP44" s="175">
        <v>6.9539999999999997</v>
      </c>
      <c r="AQ44" s="175">
        <v>7.1260000000000003</v>
      </c>
      <c r="AR44" s="175">
        <v>7.3120000000000003</v>
      </c>
      <c r="AS44" s="175">
        <v>7.49</v>
      </c>
      <c r="AT44" s="175">
        <v>7.6580000000000004</v>
      </c>
      <c r="AU44" s="175">
        <v>7.819</v>
      </c>
      <c r="AV44" s="175">
        <v>7.9710000000000001</v>
      </c>
      <c r="AW44" s="175">
        <v>8.1150000000000002</v>
      </c>
      <c r="AX44" s="175">
        <v>8.2509999999999994</v>
      </c>
      <c r="AY44" s="175">
        <v>8.3819999999999997</v>
      </c>
      <c r="AZ44" s="175">
        <v>8.5039999999999996</v>
      </c>
      <c r="BA44" s="175">
        <v>8.6170000000000009</v>
      </c>
      <c r="BB44" s="175">
        <v>8.7200000000000006</v>
      </c>
      <c r="BC44" s="175">
        <v>8.8130000000000006</v>
      </c>
      <c r="BD44" s="175">
        <v>8.9550000000000001</v>
      </c>
      <c r="BE44" s="175">
        <v>9.0950000000000006</v>
      </c>
      <c r="BF44" s="175">
        <v>9.2059999999999995</v>
      </c>
      <c r="BG44" s="175">
        <v>9.33</v>
      </c>
      <c r="BH44" s="175">
        <v>9.4529999999999994</v>
      </c>
      <c r="BI44" s="175">
        <v>9.5719999999999992</v>
      </c>
      <c r="BJ44" s="175">
        <v>9.6890000000000001</v>
      </c>
      <c r="BK44" s="175">
        <v>9.8049999999999997</v>
      </c>
      <c r="BL44" s="175">
        <v>9.9220000000000006</v>
      </c>
      <c r="BM44" s="175">
        <v>10.039</v>
      </c>
      <c r="BN44" s="175">
        <v>10.154</v>
      </c>
      <c r="BO44" s="175">
        <v>10.269</v>
      </c>
      <c r="BP44" s="175">
        <v>10.382999999999999</v>
      </c>
      <c r="BQ44" s="175">
        <v>10.496</v>
      </c>
      <c r="BR44" s="175">
        <v>10.606999999999999</v>
      </c>
      <c r="BS44" s="175">
        <v>10.717000000000001</v>
      </c>
      <c r="BT44" s="175">
        <v>10.826000000000001</v>
      </c>
      <c r="BU44" s="175">
        <v>10.935</v>
      </c>
      <c r="BV44" s="175">
        <v>11.042</v>
      </c>
      <c r="BW44" s="175">
        <v>11.148999999999999</v>
      </c>
      <c r="BX44" s="175">
        <v>11.256</v>
      </c>
      <c r="BY44" s="175">
        <v>11.362</v>
      </c>
      <c r="BZ44" s="175">
        <v>11.468</v>
      </c>
      <c r="CA44" s="175">
        <v>11.574</v>
      </c>
      <c r="CB44" s="175">
        <v>11.68</v>
      </c>
      <c r="CC44" s="175">
        <v>11.786</v>
      </c>
      <c r="CD44" s="175">
        <v>11.891999999999999</v>
      </c>
      <c r="CE44" s="175">
        <v>11.997</v>
      </c>
      <c r="CF44" s="175">
        <v>12.103</v>
      </c>
      <c r="CG44" s="175">
        <v>12.209</v>
      </c>
      <c r="CH44" s="175">
        <v>12.314</v>
      </c>
      <c r="CI44" s="175">
        <v>12.419</v>
      </c>
      <c r="CJ44" s="175">
        <v>12.523</v>
      </c>
      <c r="CK44" s="176">
        <v>12.627000000000001</v>
      </c>
    </row>
    <row r="45" spans="1:89" s="147" customFormat="1" ht="15" customHeight="1" x14ac:dyDescent="0.2">
      <c r="B45" s="173">
        <v>1</v>
      </c>
      <c r="C45" s="174">
        <v>1</v>
      </c>
      <c r="D45" s="174">
        <v>4</v>
      </c>
      <c r="E45" s="174" t="s">
        <v>217</v>
      </c>
      <c r="F45" s="174" t="s">
        <v>748</v>
      </c>
      <c r="G45" s="174" t="s">
        <v>289</v>
      </c>
      <c r="H45" s="174" t="s">
        <v>747</v>
      </c>
      <c r="I45" s="175">
        <v>0.17899999999999999</v>
      </c>
      <c r="J45" s="175">
        <v>0.34899999999999998</v>
      </c>
      <c r="K45" s="175">
        <v>0.55600000000000005</v>
      </c>
      <c r="L45" s="175">
        <v>0.79</v>
      </c>
      <c r="M45" s="175">
        <v>1.0409999999999999</v>
      </c>
      <c r="N45" s="175">
        <v>1.296</v>
      </c>
      <c r="O45" s="175">
        <v>1.5449999999999999</v>
      </c>
      <c r="P45" s="175">
        <v>1.778</v>
      </c>
      <c r="Q45" s="175">
        <v>1.986</v>
      </c>
      <c r="R45" s="175">
        <v>2.16</v>
      </c>
      <c r="S45" s="175">
        <v>2.2909999999999999</v>
      </c>
      <c r="T45" s="175">
        <v>2.3679999999999999</v>
      </c>
      <c r="U45" s="175">
        <v>2.4249999999999998</v>
      </c>
      <c r="V45" s="175">
        <v>2.4809999999999999</v>
      </c>
      <c r="W45" s="175">
        <v>2.5390000000000001</v>
      </c>
      <c r="X45" s="175">
        <v>2.573</v>
      </c>
      <c r="Y45" s="175">
        <v>2.56</v>
      </c>
      <c r="Z45" s="175">
        <v>2.5179999999999998</v>
      </c>
      <c r="AA45" s="175">
        <v>2.464</v>
      </c>
      <c r="AB45" s="175">
        <v>2.4119999999999999</v>
      </c>
      <c r="AC45" s="175">
        <v>2.4140000000000001</v>
      </c>
      <c r="AD45" s="175">
        <v>2.359</v>
      </c>
      <c r="AE45" s="175">
        <v>2.3010000000000002</v>
      </c>
      <c r="AF45" s="175">
        <v>2.2429999999999999</v>
      </c>
      <c r="AG45" s="175">
        <v>2.1760000000000002</v>
      </c>
      <c r="AH45" s="175">
        <v>2.1150000000000002</v>
      </c>
      <c r="AI45" s="175">
        <v>2.0619999999999998</v>
      </c>
      <c r="AJ45" s="175">
        <v>2.0110000000000001</v>
      </c>
      <c r="AK45" s="175">
        <v>1.9630000000000001</v>
      </c>
      <c r="AL45" s="175">
        <v>1.9139999999999999</v>
      </c>
      <c r="AM45" s="175">
        <v>1.861</v>
      </c>
      <c r="AN45" s="175">
        <v>1.8120000000000001</v>
      </c>
      <c r="AO45" s="175">
        <v>1.8480000000000001</v>
      </c>
      <c r="AP45" s="175">
        <v>1.821</v>
      </c>
      <c r="AQ45" s="175">
        <v>1.784</v>
      </c>
      <c r="AR45" s="175">
        <v>1.746</v>
      </c>
      <c r="AS45" s="175">
        <v>1.7090000000000001</v>
      </c>
      <c r="AT45" s="175">
        <v>1.6679999999999999</v>
      </c>
      <c r="AU45" s="175">
        <v>1.581</v>
      </c>
      <c r="AV45" s="175">
        <v>1.417</v>
      </c>
      <c r="AW45" s="175">
        <v>1.355</v>
      </c>
      <c r="AX45" s="175">
        <v>1.3080000000000001</v>
      </c>
      <c r="AY45" s="175">
        <v>1.246</v>
      </c>
      <c r="AZ45" s="175">
        <v>1.159</v>
      </c>
      <c r="BA45" s="175">
        <v>1.087</v>
      </c>
      <c r="BB45" s="175">
        <v>1.022</v>
      </c>
      <c r="BC45" s="175">
        <v>0.97399999999999998</v>
      </c>
      <c r="BD45" s="175">
        <v>0.90600000000000003</v>
      </c>
      <c r="BE45" s="175">
        <v>0.83799999999999997</v>
      </c>
      <c r="BF45" s="175">
        <v>0.754</v>
      </c>
      <c r="BG45" s="175">
        <v>0.67900000000000005</v>
      </c>
      <c r="BH45" s="175">
        <v>0.60399999999999998</v>
      </c>
      <c r="BI45" s="175">
        <v>0.52900000000000003</v>
      </c>
      <c r="BJ45" s="175">
        <v>0.45400000000000001</v>
      </c>
      <c r="BK45" s="175">
        <v>0.379</v>
      </c>
      <c r="BL45" s="175">
        <v>0.35499999999999998</v>
      </c>
      <c r="BM45" s="175">
        <v>0.35499999999999998</v>
      </c>
      <c r="BN45" s="175">
        <v>0.35399999999999998</v>
      </c>
      <c r="BO45" s="175">
        <v>0.35399999999999998</v>
      </c>
      <c r="BP45" s="175">
        <v>0.35299999999999998</v>
      </c>
      <c r="BQ45" s="175">
        <v>0.35299999999999998</v>
      </c>
      <c r="BR45" s="175">
        <v>0.34100000000000003</v>
      </c>
      <c r="BS45" s="175">
        <v>0.33100000000000002</v>
      </c>
      <c r="BT45" s="175">
        <v>0.32</v>
      </c>
      <c r="BU45" s="175">
        <v>0.31</v>
      </c>
      <c r="BV45" s="175">
        <v>0.3</v>
      </c>
      <c r="BW45" s="175">
        <v>0.28999999999999998</v>
      </c>
      <c r="BX45" s="175">
        <v>0.28100000000000003</v>
      </c>
      <c r="BY45" s="175">
        <v>0.27200000000000002</v>
      </c>
      <c r="BZ45" s="175">
        <v>0.26300000000000001</v>
      </c>
      <c r="CA45" s="175">
        <v>0.254</v>
      </c>
      <c r="CB45" s="175">
        <v>0.25</v>
      </c>
      <c r="CC45" s="175">
        <v>0.245</v>
      </c>
      <c r="CD45" s="175">
        <v>0.24099999999999999</v>
      </c>
      <c r="CE45" s="175">
        <v>0.23599999999999999</v>
      </c>
      <c r="CF45" s="175">
        <v>0.23200000000000001</v>
      </c>
      <c r="CG45" s="175">
        <v>0.22800000000000001</v>
      </c>
      <c r="CH45" s="175">
        <v>0.223</v>
      </c>
      <c r="CI45" s="175">
        <v>0.219</v>
      </c>
      <c r="CJ45" s="175">
        <v>0.215</v>
      </c>
      <c r="CK45" s="176">
        <v>0.21099999999999999</v>
      </c>
    </row>
    <row r="46" spans="1:89" ht="15" customHeight="1" x14ac:dyDescent="0.2">
      <c r="A46" s="178"/>
      <c r="B46" s="173">
        <v>1</v>
      </c>
      <c r="C46" s="174">
        <v>1</v>
      </c>
      <c r="D46" s="174">
        <v>4</v>
      </c>
      <c r="E46" s="174" t="s">
        <v>217</v>
      </c>
      <c r="F46" s="174" t="s">
        <v>749</v>
      </c>
      <c r="G46" s="174" t="s">
        <v>289</v>
      </c>
      <c r="H46" s="174" t="s">
        <v>747</v>
      </c>
      <c r="I46" s="175">
        <v>0</v>
      </c>
      <c r="J46" s="175">
        <v>0</v>
      </c>
      <c r="K46" s="175">
        <v>0.13700000000000001</v>
      </c>
      <c r="L46" s="175">
        <v>0.28799999999999998</v>
      </c>
      <c r="M46" s="175">
        <v>0.49399999999999999</v>
      </c>
      <c r="N46" s="175">
        <v>0.75600000000000001</v>
      </c>
      <c r="O46" s="175">
        <v>1.075</v>
      </c>
      <c r="P46" s="175">
        <v>1.425</v>
      </c>
      <c r="Q46" s="175">
        <v>1.804</v>
      </c>
      <c r="R46" s="175">
        <v>2.2050000000000001</v>
      </c>
      <c r="S46" s="175">
        <v>2.6429999999999998</v>
      </c>
      <c r="T46" s="175">
        <v>3.0739999999999998</v>
      </c>
      <c r="U46" s="175">
        <v>3.4940000000000002</v>
      </c>
      <c r="V46" s="175">
        <v>3.96</v>
      </c>
      <c r="W46" s="175">
        <v>4.5209999999999999</v>
      </c>
      <c r="X46" s="175">
        <v>5.1479999999999997</v>
      </c>
      <c r="Y46" s="175">
        <v>5.7859999999999996</v>
      </c>
      <c r="Z46" s="175">
        <v>6.3810000000000002</v>
      </c>
      <c r="AA46" s="175">
        <v>6.8760000000000003</v>
      </c>
      <c r="AB46" s="175">
        <v>7.27</v>
      </c>
      <c r="AC46" s="175">
        <v>7.718</v>
      </c>
      <c r="AD46" s="175">
        <v>7.9550000000000001</v>
      </c>
      <c r="AE46" s="175">
        <v>8.1739999999999995</v>
      </c>
      <c r="AF46" s="175">
        <v>8.4250000000000007</v>
      </c>
      <c r="AG46" s="175">
        <v>8.6069999999999993</v>
      </c>
      <c r="AH46" s="175">
        <v>8.7959999999999994</v>
      </c>
      <c r="AI46" s="175">
        <v>8.9749999999999996</v>
      </c>
      <c r="AJ46" s="175">
        <v>9.1120000000000001</v>
      </c>
      <c r="AK46" s="175">
        <v>9.2170000000000005</v>
      </c>
      <c r="AL46" s="175">
        <v>9.3170000000000002</v>
      </c>
      <c r="AM46" s="175">
        <v>9.59</v>
      </c>
      <c r="AN46" s="175">
        <v>9.6159999999999997</v>
      </c>
      <c r="AO46" s="175">
        <v>9.9860000000000007</v>
      </c>
      <c r="AP46" s="175">
        <v>9.9770000000000003</v>
      </c>
      <c r="AQ46" s="175">
        <v>9.9209999999999994</v>
      </c>
      <c r="AR46" s="175">
        <v>9.8729999999999993</v>
      </c>
      <c r="AS46" s="175">
        <v>9.7040000000000006</v>
      </c>
      <c r="AT46" s="175">
        <v>9.4979999999999993</v>
      </c>
      <c r="AU46" s="175">
        <v>9.0449999999999999</v>
      </c>
      <c r="AV46" s="175">
        <v>8.2040000000000006</v>
      </c>
      <c r="AW46" s="175">
        <v>8.032</v>
      </c>
      <c r="AX46" s="175">
        <v>7.9749999999999996</v>
      </c>
      <c r="AY46" s="175">
        <v>7.8150000000000004</v>
      </c>
      <c r="AZ46" s="175">
        <v>7.4809999999999999</v>
      </c>
      <c r="BA46" s="175">
        <v>7.1749999999999998</v>
      </c>
      <c r="BB46" s="175">
        <v>6.883</v>
      </c>
      <c r="BC46" s="175">
        <v>6.6870000000000003</v>
      </c>
      <c r="BD46" s="175">
        <v>6.4420000000000002</v>
      </c>
      <c r="BE46" s="175">
        <v>6.19</v>
      </c>
      <c r="BF46" s="175">
        <v>5.8159999999999998</v>
      </c>
      <c r="BG46" s="175">
        <v>5.5069999999999997</v>
      </c>
      <c r="BH46" s="175">
        <v>5.1879999999999997</v>
      </c>
      <c r="BI46" s="175">
        <v>4.8609999999999998</v>
      </c>
      <c r="BJ46" s="175">
        <v>4.5270000000000001</v>
      </c>
      <c r="BK46" s="175">
        <v>4.1859999999999999</v>
      </c>
      <c r="BL46" s="175">
        <v>3.8380000000000001</v>
      </c>
      <c r="BM46" s="175">
        <v>3.4849999999999999</v>
      </c>
      <c r="BN46" s="175">
        <v>3.1240000000000001</v>
      </c>
      <c r="BO46" s="175">
        <v>3.036</v>
      </c>
      <c r="BP46" s="175">
        <v>3.0590000000000002</v>
      </c>
      <c r="BQ46" s="175">
        <v>3.0819999999999999</v>
      </c>
      <c r="BR46" s="175">
        <v>3.036</v>
      </c>
      <c r="BS46" s="175">
        <v>2.9910000000000001</v>
      </c>
      <c r="BT46" s="175">
        <v>2.9460000000000002</v>
      </c>
      <c r="BU46" s="175">
        <v>2.9009999999999998</v>
      </c>
      <c r="BV46" s="175">
        <v>2.8559999999999999</v>
      </c>
      <c r="BW46" s="175">
        <v>2.8119999999999998</v>
      </c>
      <c r="BX46" s="175">
        <v>2.7679999999999998</v>
      </c>
      <c r="BY46" s="175">
        <v>2.7250000000000001</v>
      </c>
      <c r="BZ46" s="175">
        <v>2.6819999999999999</v>
      </c>
      <c r="CA46" s="175">
        <v>2.64</v>
      </c>
      <c r="CB46" s="175">
        <v>2.6269999999999998</v>
      </c>
      <c r="CC46" s="175">
        <v>2.6139999999999999</v>
      </c>
      <c r="CD46" s="175">
        <v>2.601</v>
      </c>
      <c r="CE46" s="175">
        <v>2.5870000000000002</v>
      </c>
      <c r="CF46" s="175">
        <v>2.5739999999999998</v>
      </c>
      <c r="CG46" s="175">
        <v>2.5609999999999999</v>
      </c>
      <c r="CH46" s="175">
        <v>2.5470000000000002</v>
      </c>
      <c r="CI46" s="175">
        <v>2.5339999999999998</v>
      </c>
      <c r="CJ46" s="175">
        <v>2.52</v>
      </c>
      <c r="CK46" s="176">
        <v>2.5059999999999998</v>
      </c>
    </row>
    <row r="47" spans="1:89" ht="15" customHeight="1" x14ac:dyDescent="0.2">
      <c r="A47" s="178"/>
      <c r="B47" s="173">
        <v>1</v>
      </c>
      <c r="C47" s="174">
        <v>1</v>
      </c>
      <c r="D47" s="174">
        <v>4</v>
      </c>
      <c r="E47" s="174" t="s">
        <v>217</v>
      </c>
      <c r="F47" s="174" t="s">
        <v>750</v>
      </c>
      <c r="G47" s="174" t="s">
        <v>289</v>
      </c>
      <c r="H47" s="174" t="s">
        <v>747</v>
      </c>
      <c r="I47" s="175">
        <v>4.57</v>
      </c>
      <c r="J47" s="175">
        <v>4.9560000000000004</v>
      </c>
      <c r="K47" s="175">
        <v>5.3280000000000003</v>
      </c>
      <c r="L47" s="175">
        <v>5.7050000000000001</v>
      </c>
      <c r="M47" s="175">
        <v>6.04</v>
      </c>
      <c r="N47" s="175">
        <v>6.2569999999999997</v>
      </c>
      <c r="O47" s="175">
        <v>6.2990000000000004</v>
      </c>
      <c r="P47" s="175">
        <v>6.226</v>
      </c>
      <c r="Q47" s="175">
        <v>6.1280000000000001</v>
      </c>
      <c r="R47" s="175">
        <v>6.0549999999999997</v>
      </c>
      <c r="S47" s="175">
        <v>5.9569999999999999</v>
      </c>
      <c r="T47" s="175">
        <v>5.8410000000000002</v>
      </c>
      <c r="U47" s="175">
        <v>5.6790000000000003</v>
      </c>
      <c r="V47" s="175">
        <v>5.492</v>
      </c>
      <c r="W47" s="175">
        <v>5.2640000000000002</v>
      </c>
      <c r="X47" s="175">
        <v>5</v>
      </c>
      <c r="Y47" s="175">
        <v>4.774</v>
      </c>
      <c r="Z47" s="175">
        <v>4.585</v>
      </c>
      <c r="AA47" s="175">
        <v>4.431</v>
      </c>
      <c r="AB47" s="175">
        <v>4.2939999999999996</v>
      </c>
      <c r="AC47" s="175">
        <v>4.21</v>
      </c>
      <c r="AD47" s="175">
        <v>4.0170000000000003</v>
      </c>
      <c r="AE47" s="175">
        <v>3.843</v>
      </c>
      <c r="AF47" s="175">
        <v>3.7</v>
      </c>
      <c r="AG47" s="175">
        <v>3.54</v>
      </c>
      <c r="AH47" s="175">
        <v>3.3740000000000001</v>
      </c>
      <c r="AI47" s="175">
        <v>3.2320000000000002</v>
      </c>
      <c r="AJ47" s="175">
        <v>3.1269999999999998</v>
      </c>
      <c r="AK47" s="175">
        <v>2.9950000000000001</v>
      </c>
      <c r="AL47" s="175">
        <v>2.927</v>
      </c>
      <c r="AM47" s="175">
        <v>2.6970000000000001</v>
      </c>
      <c r="AN47" s="175">
        <v>2.5779999999999998</v>
      </c>
      <c r="AO47" s="175">
        <v>2.6160000000000001</v>
      </c>
      <c r="AP47" s="175">
        <v>2.5619999999999998</v>
      </c>
      <c r="AQ47" s="175">
        <v>2.4950000000000001</v>
      </c>
      <c r="AR47" s="175">
        <v>2.4340000000000002</v>
      </c>
      <c r="AS47" s="175">
        <v>2.3879999999999999</v>
      </c>
      <c r="AT47" s="175">
        <v>2.33</v>
      </c>
      <c r="AU47" s="175">
        <v>2.2160000000000002</v>
      </c>
      <c r="AV47" s="175">
        <v>2.0089999999999999</v>
      </c>
      <c r="AW47" s="175">
        <v>1.9690000000000001</v>
      </c>
      <c r="AX47" s="175">
        <v>1.9470000000000001</v>
      </c>
      <c r="AY47" s="175">
        <v>1.903</v>
      </c>
      <c r="AZ47" s="175">
        <v>1.8180000000000001</v>
      </c>
      <c r="BA47" s="175">
        <v>1.742</v>
      </c>
      <c r="BB47" s="175">
        <v>1.671</v>
      </c>
      <c r="BC47" s="175">
        <v>1.623</v>
      </c>
      <c r="BD47" s="175">
        <v>1.56</v>
      </c>
      <c r="BE47" s="175">
        <v>1.496</v>
      </c>
      <c r="BF47" s="175">
        <v>1.403</v>
      </c>
      <c r="BG47" s="175">
        <v>1.325</v>
      </c>
      <c r="BH47" s="175">
        <v>1.2450000000000001</v>
      </c>
      <c r="BI47" s="175">
        <v>1.163</v>
      </c>
      <c r="BJ47" s="175">
        <v>1.079</v>
      </c>
      <c r="BK47" s="175">
        <v>0.99299999999999999</v>
      </c>
      <c r="BL47" s="175">
        <v>0.90600000000000003</v>
      </c>
      <c r="BM47" s="175">
        <v>0.81699999999999995</v>
      </c>
      <c r="BN47" s="175">
        <v>0.75600000000000001</v>
      </c>
      <c r="BO47" s="175">
        <v>0.76200000000000001</v>
      </c>
      <c r="BP47" s="175">
        <v>0.76700000000000002</v>
      </c>
      <c r="BQ47" s="175">
        <v>0.77300000000000002</v>
      </c>
      <c r="BR47" s="175">
        <v>0.76100000000000001</v>
      </c>
      <c r="BS47" s="175">
        <v>0.749</v>
      </c>
      <c r="BT47" s="175">
        <v>0.73799999999999999</v>
      </c>
      <c r="BU47" s="175">
        <v>0.72599999999999998</v>
      </c>
      <c r="BV47" s="175">
        <v>0.71399999999999997</v>
      </c>
      <c r="BW47" s="175">
        <v>0.70299999999999996</v>
      </c>
      <c r="BX47" s="175">
        <v>0.69199999999999995</v>
      </c>
      <c r="BY47" s="175">
        <v>0.68</v>
      </c>
      <c r="BZ47" s="175">
        <v>0.66900000000000004</v>
      </c>
      <c r="CA47" s="175">
        <v>0.65800000000000003</v>
      </c>
      <c r="CB47" s="175">
        <v>0.65500000000000003</v>
      </c>
      <c r="CC47" s="175">
        <v>0.65200000000000002</v>
      </c>
      <c r="CD47" s="175">
        <v>0.64800000000000002</v>
      </c>
      <c r="CE47" s="175">
        <v>0.64500000000000002</v>
      </c>
      <c r="CF47" s="175">
        <v>0.64100000000000001</v>
      </c>
      <c r="CG47" s="175">
        <v>0.63800000000000001</v>
      </c>
      <c r="CH47" s="175">
        <v>0.63400000000000001</v>
      </c>
      <c r="CI47" s="175">
        <v>0.63100000000000001</v>
      </c>
      <c r="CJ47" s="175">
        <v>0.627</v>
      </c>
      <c r="CK47" s="176">
        <v>0.623</v>
      </c>
    </row>
    <row r="48" spans="1:89" ht="15" customHeight="1" x14ac:dyDescent="0.2">
      <c r="A48" s="178"/>
      <c r="B48" s="173">
        <v>1</v>
      </c>
      <c r="C48" s="174">
        <v>1</v>
      </c>
      <c r="D48" s="174">
        <v>4</v>
      </c>
      <c r="E48" s="174" t="s">
        <v>217</v>
      </c>
      <c r="F48" s="174" t="s">
        <v>751</v>
      </c>
      <c r="G48" s="174" t="s">
        <v>289</v>
      </c>
      <c r="H48" s="174" t="s">
        <v>747</v>
      </c>
      <c r="I48" s="175">
        <v>3.3000000000000002E-2</v>
      </c>
      <c r="J48" s="175">
        <v>0.10100000000000001</v>
      </c>
      <c r="K48" s="175">
        <v>0.2</v>
      </c>
      <c r="L48" s="175">
        <v>0.32600000000000001</v>
      </c>
      <c r="M48" s="175">
        <v>0.47299999999999998</v>
      </c>
      <c r="N48" s="175">
        <v>0.63700000000000001</v>
      </c>
      <c r="O48" s="175">
        <v>0.81499999999999995</v>
      </c>
      <c r="P48" s="175">
        <v>1.002</v>
      </c>
      <c r="Q48" s="175">
        <v>1.1950000000000001</v>
      </c>
      <c r="R48" s="175">
        <v>1.3879999999999999</v>
      </c>
      <c r="S48" s="175">
        <v>1.579</v>
      </c>
      <c r="T48" s="175">
        <v>1.7729999999999999</v>
      </c>
      <c r="U48" s="175">
        <v>1.956</v>
      </c>
      <c r="V48" s="175">
        <v>2.1459999999999999</v>
      </c>
      <c r="W48" s="175">
        <v>2.3410000000000002</v>
      </c>
      <c r="X48" s="175">
        <v>2.5019999999999998</v>
      </c>
      <c r="Y48" s="175">
        <v>2.6389999999999998</v>
      </c>
      <c r="Z48" s="175">
        <v>2.734</v>
      </c>
      <c r="AA48" s="175">
        <v>2.7730000000000001</v>
      </c>
      <c r="AB48" s="175">
        <v>2.77</v>
      </c>
      <c r="AC48" s="175">
        <v>2.7839999999999998</v>
      </c>
      <c r="AD48" s="175">
        <v>2.7290000000000001</v>
      </c>
      <c r="AE48" s="175">
        <v>2.7050000000000001</v>
      </c>
      <c r="AF48" s="175">
        <v>2.722</v>
      </c>
      <c r="AG48" s="175">
        <v>2.74</v>
      </c>
      <c r="AH48" s="175">
        <v>2.7589999999999999</v>
      </c>
      <c r="AI48" s="175">
        <v>2.7810000000000001</v>
      </c>
      <c r="AJ48" s="175">
        <v>2.7959999999999998</v>
      </c>
      <c r="AK48" s="175">
        <v>2.8140000000000001</v>
      </c>
      <c r="AL48" s="175">
        <v>2.8290000000000002</v>
      </c>
      <c r="AM48" s="175">
        <v>2.8319999999999999</v>
      </c>
      <c r="AN48" s="175">
        <v>2.8290000000000002</v>
      </c>
      <c r="AO48" s="175">
        <v>2.95</v>
      </c>
      <c r="AP48" s="175">
        <v>2.9660000000000002</v>
      </c>
      <c r="AQ48" s="175">
        <v>2.964</v>
      </c>
      <c r="AR48" s="175">
        <v>2.96</v>
      </c>
      <c r="AS48" s="175">
        <v>2.944</v>
      </c>
      <c r="AT48" s="175">
        <v>2.9169999999999998</v>
      </c>
      <c r="AU48" s="175">
        <v>2.8109999999999999</v>
      </c>
      <c r="AV48" s="175">
        <v>2.57</v>
      </c>
      <c r="AW48" s="175">
        <v>2.532</v>
      </c>
      <c r="AX48" s="175">
        <v>2.516</v>
      </c>
      <c r="AY48" s="175">
        <v>2.4590000000000001</v>
      </c>
      <c r="AZ48" s="175">
        <v>2.343</v>
      </c>
      <c r="BA48" s="175">
        <v>2.238</v>
      </c>
      <c r="BB48" s="175">
        <v>2.1349999999999998</v>
      </c>
      <c r="BC48" s="175">
        <v>2.0619999999999998</v>
      </c>
      <c r="BD48" s="175">
        <v>1.9770000000000001</v>
      </c>
      <c r="BE48" s="175">
        <v>1.8879999999999999</v>
      </c>
      <c r="BF48" s="175">
        <v>1.7589999999999999</v>
      </c>
      <c r="BG48" s="175">
        <v>1.649</v>
      </c>
      <c r="BH48" s="175">
        <v>1.5329999999999999</v>
      </c>
      <c r="BI48" s="175">
        <v>1.4139999999999999</v>
      </c>
      <c r="BJ48" s="175">
        <v>1.29</v>
      </c>
      <c r="BK48" s="175">
        <v>1.1619999999999999</v>
      </c>
      <c r="BL48" s="175">
        <v>1.0289999999999999</v>
      </c>
      <c r="BM48" s="175">
        <v>0.95099999999999996</v>
      </c>
      <c r="BN48" s="175">
        <v>0.96399999999999997</v>
      </c>
      <c r="BO48" s="175">
        <v>0.97599999999999998</v>
      </c>
      <c r="BP48" s="175">
        <v>0.98799999999999999</v>
      </c>
      <c r="BQ48" s="175">
        <v>1.0009999999999999</v>
      </c>
      <c r="BR48" s="175">
        <v>0.98799999999999999</v>
      </c>
      <c r="BS48" s="175">
        <v>0.97399999999999998</v>
      </c>
      <c r="BT48" s="175">
        <v>0.96099999999999997</v>
      </c>
      <c r="BU48" s="175">
        <v>0.94699999999999995</v>
      </c>
      <c r="BV48" s="175">
        <v>0.93400000000000005</v>
      </c>
      <c r="BW48" s="175">
        <v>0.92100000000000004</v>
      </c>
      <c r="BX48" s="175">
        <v>0.90700000000000003</v>
      </c>
      <c r="BY48" s="175">
        <v>0.89400000000000002</v>
      </c>
      <c r="BZ48" s="175">
        <v>0.88100000000000001</v>
      </c>
      <c r="CA48" s="175">
        <v>0.86799999999999999</v>
      </c>
      <c r="CB48" s="175">
        <v>0.86599999999999999</v>
      </c>
      <c r="CC48" s="175">
        <v>0.86399999999999999</v>
      </c>
      <c r="CD48" s="175">
        <v>0.86199999999999999</v>
      </c>
      <c r="CE48" s="175">
        <v>0.86</v>
      </c>
      <c r="CF48" s="175">
        <v>0.85799999999999998</v>
      </c>
      <c r="CG48" s="175">
        <v>0.85499999999999998</v>
      </c>
      <c r="CH48" s="175">
        <v>0.85299999999999998</v>
      </c>
      <c r="CI48" s="175">
        <v>0.85</v>
      </c>
      <c r="CJ48" s="175">
        <v>0.84799999999999998</v>
      </c>
      <c r="CK48" s="176">
        <v>0.84499999999999997</v>
      </c>
    </row>
    <row r="49" spans="1:89" ht="15" customHeight="1" x14ac:dyDescent="0.2">
      <c r="A49" s="178"/>
      <c r="B49" s="173">
        <v>1</v>
      </c>
      <c r="C49" s="174">
        <v>2</v>
      </c>
      <c r="D49" s="174">
        <v>4</v>
      </c>
      <c r="E49" s="174" t="s">
        <v>71</v>
      </c>
      <c r="F49" s="174" t="s">
        <v>748</v>
      </c>
      <c r="G49" s="174" t="s">
        <v>289</v>
      </c>
      <c r="H49" s="174" t="s">
        <v>747</v>
      </c>
      <c r="I49" s="175">
        <v>0.17899999999999999</v>
      </c>
      <c r="J49" s="175">
        <v>0.34899999999999998</v>
      </c>
      <c r="K49" s="175">
        <v>0.55600000000000005</v>
      </c>
      <c r="L49" s="175">
        <v>0.79</v>
      </c>
      <c r="M49" s="175">
        <v>1.0409999999999999</v>
      </c>
      <c r="N49" s="175">
        <v>1.296</v>
      </c>
      <c r="O49" s="175">
        <v>1.5449999999999999</v>
      </c>
      <c r="P49" s="175">
        <v>1.778</v>
      </c>
      <c r="Q49" s="175">
        <v>1.986</v>
      </c>
      <c r="R49" s="175">
        <v>2.16</v>
      </c>
      <c r="S49" s="175">
        <v>2.2909999999999999</v>
      </c>
      <c r="T49" s="175">
        <v>2.3679999999999999</v>
      </c>
      <c r="U49" s="175">
        <v>2.4249999999999998</v>
      </c>
      <c r="V49" s="175">
        <v>2.4809999999999999</v>
      </c>
      <c r="W49" s="175">
        <v>2.5390000000000001</v>
      </c>
      <c r="X49" s="175">
        <v>2.573</v>
      </c>
      <c r="Y49" s="175">
        <v>2.56</v>
      </c>
      <c r="Z49" s="175">
        <v>2.5179999999999998</v>
      </c>
      <c r="AA49" s="175">
        <v>2.464</v>
      </c>
      <c r="AB49" s="175">
        <v>2.4119999999999999</v>
      </c>
      <c r="AC49" s="175">
        <v>2.4140000000000001</v>
      </c>
      <c r="AD49" s="175">
        <v>2.359</v>
      </c>
      <c r="AE49" s="175">
        <v>2.3010000000000002</v>
      </c>
      <c r="AF49" s="175">
        <v>2.2429999999999999</v>
      </c>
      <c r="AG49" s="175">
        <v>2.1760000000000002</v>
      </c>
      <c r="AH49" s="175">
        <v>2.1150000000000002</v>
      </c>
      <c r="AI49" s="175">
        <v>2.0619999999999998</v>
      </c>
      <c r="AJ49" s="175">
        <v>2.0110000000000001</v>
      </c>
      <c r="AK49" s="175">
        <v>1.9630000000000001</v>
      </c>
      <c r="AL49" s="175">
        <v>1.9139999999999999</v>
      </c>
      <c r="AM49" s="175">
        <v>1.861</v>
      </c>
      <c r="AN49" s="175">
        <v>1.8120000000000001</v>
      </c>
      <c r="AO49" s="175">
        <v>1.8480000000000001</v>
      </c>
      <c r="AP49" s="175">
        <v>1.821</v>
      </c>
      <c r="AQ49" s="175">
        <v>1.784</v>
      </c>
      <c r="AR49" s="175">
        <v>1.746</v>
      </c>
      <c r="AS49" s="175">
        <v>1.7090000000000001</v>
      </c>
      <c r="AT49" s="175">
        <v>1.6679999999999999</v>
      </c>
      <c r="AU49" s="175">
        <v>1.581</v>
      </c>
      <c r="AV49" s="175">
        <v>1.417</v>
      </c>
      <c r="AW49" s="175">
        <v>1.355</v>
      </c>
      <c r="AX49" s="175">
        <v>1.3080000000000001</v>
      </c>
      <c r="AY49" s="175">
        <v>1.246</v>
      </c>
      <c r="AZ49" s="175">
        <v>1.159</v>
      </c>
      <c r="BA49" s="175">
        <v>1.087</v>
      </c>
      <c r="BB49" s="175">
        <v>1.022</v>
      </c>
      <c r="BC49" s="175">
        <v>0.97399999999999998</v>
      </c>
      <c r="BD49" s="175">
        <v>0.90600000000000003</v>
      </c>
      <c r="BE49" s="175">
        <v>0.83799999999999997</v>
      </c>
      <c r="BF49" s="175">
        <v>0.754</v>
      </c>
      <c r="BG49" s="175">
        <v>0.67900000000000005</v>
      </c>
      <c r="BH49" s="175">
        <v>0.60399999999999998</v>
      </c>
      <c r="BI49" s="175">
        <v>0.52900000000000003</v>
      </c>
      <c r="BJ49" s="175">
        <v>0.45400000000000001</v>
      </c>
      <c r="BK49" s="175">
        <v>0.379</v>
      </c>
      <c r="BL49" s="175">
        <v>0.35499999999999998</v>
      </c>
      <c r="BM49" s="175">
        <v>0.35499999999999998</v>
      </c>
      <c r="BN49" s="175">
        <v>0.35399999999999998</v>
      </c>
      <c r="BO49" s="175">
        <v>0.35399999999999998</v>
      </c>
      <c r="BP49" s="175">
        <v>0.35299999999999998</v>
      </c>
      <c r="BQ49" s="175">
        <v>0.35299999999999998</v>
      </c>
      <c r="BR49" s="175">
        <v>0.34100000000000003</v>
      </c>
      <c r="BS49" s="175">
        <v>0.33100000000000002</v>
      </c>
      <c r="BT49" s="175">
        <v>0.32</v>
      </c>
      <c r="BU49" s="175">
        <v>0.31</v>
      </c>
      <c r="BV49" s="175">
        <v>0.3</v>
      </c>
      <c r="BW49" s="175">
        <v>0.28999999999999998</v>
      </c>
      <c r="BX49" s="175">
        <v>0.28100000000000003</v>
      </c>
      <c r="BY49" s="175">
        <v>0.27200000000000002</v>
      </c>
      <c r="BZ49" s="175">
        <v>0.26300000000000001</v>
      </c>
      <c r="CA49" s="175">
        <v>0.254</v>
      </c>
      <c r="CB49" s="175">
        <v>0.25</v>
      </c>
      <c r="CC49" s="175">
        <v>0.245</v>
      </c>
      <c r="CD49" s="175">
        <v>0.24099999999999999</v>
      </c>
      <c r="CE49" s="175">
        <v>0.23599999999999999</v>
      </c>
      <c r="CF49" s="175">
        <v>0.23200000000000001</v>
      </c>
      <c r="CG49" s="175">
        <v>0.22800000000000001</v>
      </c>
      <c r="CH49" s="175">
        <v>0.223</v>
      </c>
      <c r="CI49" s="175">
        <v>0.219</v>
      </c>
      <c r="CJ49" s="175">
        <v>0.215</v>
      </c>
      <c r="CK49" s="176">
        <v>0.21099999999999999</v>
      </c>
    </row>
    <row r="50" spans="1:89" ht="15" customHeight="1" x14ac:dyDescent="0.2">
      <c r="A50" s="178"/>
      <c r="B50" s="173">
        <v>1</v>
      </c>
      <c r="C50" s="174">
        <v>2</v>
      </c>
      <c r="D50" s="174">
        <v>4</v>
      </c>
      <c r="E50" s="174" t="s">
        <v>71</v>
      </c>
      <c r="F50" s="174" t="s">
        <v>749</v>
      </c>
      <c r="G50" s="174" t="s">
        <v>289</v>
      </c>
      <c r="H50" s="174" t="s">
        <v>747</v>
      </c>
      <c r="I50" s="175">
        <v>0</v>
      </c>
      <c r="J50" s="175">
        <v>0</v>
      </c>
      <c r="K50" s="175">
        <v>0.13700000000000001</v>
      </c>
      <c r="L50" s="175">
        <v>0.28799999999999998</v>
      </c>
      <c r="M50" s="175">
        <v>0.49399999999999999</v>
      </c>
      <c r="N50" s="175">
        <v>0.75600000000000001</v>
      </c>
      <c r="O50" s="175">
        <v>1.075</v>
      </c>
      <c r="P50" s="175">
        <v>1.425</v>
      </c>
      <c r="Q50" s="175">
        <v>1.804</v>
      </c>
      <c r="R50" s="175">
        <v>2.2050000000000001</v>
      </c>
      <c r="S50" s="175">
        <v>2.6429999999999998</v>
      </c>
      <c r="T50" s="175">
        <v>3.0739999999999998</v>
      </c>
      <c r="U50" s="175">
        <v>3.4940000000000002</v>
      </c>
      <c r="V50" s="175">
        <v>3.96</v>
      </c>
      <c r="W50" s="175">
        <v>4.5209999999999999</v>
      </c>
      <c r="X50" s="175">
        <v>5.1479999999999997</v>
      </c>
      <c r="Y50" s="175">
        <v>5.7859999999999996</v>
      </c>
      <c r="Z50" s="175">
        <v>6.3810000000000002</v>
      </c>
      <c r="AA50" s="175">
        <v>6.8760000000000003</v>
      </c>
      <c r="AB50" s="175">
        <v>7.27</v>
      </c>
      <c r="AC50" s="175">
        <v>7.718</v>
      </c>
      <c r="AD50" s="175">
        <v>7.9550000000000001</v>
      </c>
      <c r="AE50" s="175">
        <v>8.1739999999999995</v>
      </c>
      <c r="AF50" s="175">
        <v>8.4250000000000007</v>
      </c>
      <c r="AG50" s="175">
        <v>8.6069999999999993</v>
      </c>
      <c r="AH50" s="175">
        <v>8.7959999999999994</v>
      </c>
      <c r="AI50" s="175">
        <v>8.9749999999999996</v>
      </c>
      <c r="AJ50" s="175">
        <v>9.1120000000000001</v>
      </c>
      <c r="AK50" s="175">
        <v>9.2170000000000005</v>
      </c>
      <c r="AL50" s="175">
        <v>9.3170000000000002</v>
      </c>
      <c r="AM50" s="175">
        <v>9.59</v>
      </c>
      <c r="AN50" s="175">
        <v>9.6159999999999997</v>
      </c>
      <c r="AO50" s="175">
        <v>9.9860000000000007</v>
      </c>
      <c r="AP50" s="175">
        <v>9.9770000000000003</v>
      </c>
      <c r="AQ50" s="175">
        <v>9.9209999999999994</v>
      </c>
      <c r="AR50" s="175">
        <v>9.8729999999999993</v>
      </c>
      <c r="AS50" s="175">
        <v>9.7040000000000006</v>
      </c>
      <c r="AT50" s="175">
        <v>9.4979999999999993</v>
      </c>
      <c r="AU50" s="175">
        <v>9.0449999999999999</v>
      </c>
      <c r="AV50" s="175">
        <v>8.2040000000000006</v>
      </c>
      <c r="AW50" s="175">
        <v>8.032</v>
      </c>
      <c r="AX50" s="175">
        <v>7.9749999999999996</v>
      </c>
      <c r="AY50" s="175">
        <v>7.8150000000000004</v>
      </c>
      <c r="AZ50" s="175">
        <v>7.4809999999999999</v>
      </c>
      <c r="BA50" s="175">
        <v>7.1749999999999998</v>
      </c>
      <c r="BB50" s="175">
        <v>6.883</v>
      </c>
      <c r="BC50" s="175">
        <v>6.6870000000000003</v>
      </c>
      <c r="BD50" s="175">
        <v>6.4420000000000002</v>
      </c>
      <c r="BE50" s="175">
        <v>6.19</v>
      </c>
      <c r="BF50" s="175">
        <v>5.8159999999999998</v>
      </c>
      <c r="BG50" s="175">
        <v>5.5069999999999997</v>
      </c>
      <c r="BH50" s="175">
        <v>5.1879999999999997</v>
      </c>
      <c r="BI50" s="175">
        <v>4.8609999999999998</v>
      </c>
      <c r="BJ50" s="175">
        <v>4.5270000000000001</v>
      </c>
      <c r="BK50" s="175">
        <v>4.1859999999999999</v>
      </c>
      <c r="BL50" s="175">
        <v>3.8380000000000001</v>
      </c>
      <c r="BM50" s="175">
        <v>3.4849999999999999</v>
      </c>
      <c r="BN50" s="175">
        <v>3.1240000000000001</v>
      </c>
      <c r="BO50" s="175">
        <v>3.036</v>
      </c>
      <c r="BP50" s="175">
        <v>3.0590000000000002</v>
      </c>
      <c r="BQ50" s="175">
        <v>3.0819999999999999</v>
      </c>
      <c r="BR50" s="175">
        <v>3.036</v>
      </c>
      <c r="BS50" s="175">
        <v>2.9910000000000001</v>
      </c>
      <c r="BT50" s="175">
        <v>2.9460000000000002</v>
      </c>
      <c r="BU50" s="175">
        <v>2.9009999999999998</v>
      </c>
      <c r="BV50" s="175">
        <v>2.8559999999999999</v>
      </c>
      <c r="BW50" s="175">
        <v>2.8119999999999998</v>
      </c>
      <c r="BX50" s="175">
        <v>2.7679999999999998</v>
      </c>
      <c r="BY50" s="175">
        <v>2.7250000000000001</v>
      </c>
      <c r="BZ50" s="175">
        <v>2.6819999999999999</v>
      </c>
      <c r="CA50" s="175">
        <v>2.64</v>
      </c>
      <c r="CB50" s="175">
        <v>2.6269999999999998</v>
      </c>
      <c r="CC50" s="175">
        <v>2.6139999999999999</v>
      </c>
      <c r="CD50" s="175">
        <v>2.601</v>
      </c>
      <c r="CE50" s="175">
        <v>2.5870000000000002</v>
      </c>
      <c r="CF50" s="175">
        <v>2.5739999999999998</v>
      </c>
      <c r="CG50" s="175">
        <v>2.5609999999999999</v>
      </c>
      <c r="CH50" s="175">
        <v>2.5470000000000002</v>
      </c>
      <c r="CI50" s="175">
        <v>2.5339999999999998</v>
      </c>
      <c r="CJ50" s="175">
        <v>2.52</v>
      </c>
      <c r="CK50" s="176">
        <v>2.5059999999999998</v>
      </c>
    </row>
    <row r="51" spans="1:89" ht="15" customHeight="1" x14ac:dyDescent="0.2">
      <c r="A51" s="178"/>
      <c r="B51" s="173">
        <v>1</v>
      </c>
      <c r="C51" s="174">
        <v>2</v>
      </c>
      <c r="D51" s="174">
        <v>4</v>
      </c>
      <c r="E51" s="174" t="s">
        <v>71</v>
      </c>
      <c r="F51" s="174" t="s">
        <v>750</v>
      </c>
      <c r="G51" s="174" t="s">
        <v>289</v>
      </c>
      <c r="H51" s="174" t="s">
        <v>747</v>
      </c>
      <c r="I51" s="175">
        <v>4.57</v>
      </c>
      <c r="J51" s="175">
        <v>4.9560000000000004</v>
      </c>
      <c r="K51" s="175">
        <v>5.3280000000000003</v>
      </c>
      <c r="L51" s="175">
        <v>5.7050000000000001</v>
      </c>
      <c r="M51" s="175">
        <v>6.04</v>
      </c>
      <c r="N51" s="175">
        <v>6.2569999999999997</v>
      </c>
      <c r="O51" s="175">
        <v>6.2990000000000004</v>
      </c>
      <c r="P51" s="175">
        <v>6.226</v>
      </c>
      <c r="Q51" s="175">
        <v>6.1280000000000001</v>
      </c>
      <c r="R51" s="175">
        <v>6.0549999999999997</v>
      </c>
      <c r="S51" s="175">
        <v>5.9569999999999999</v>
      </c>
      <c r="T51" s="175">
        <v>5.8410000000000002</v>
      </c>
      <c r="U51" s="175">
        <v>5.6790000000000003</v>
      </c>
      <c r="V51" s="175">
        <v>5.492</v>
      </c>
      <c r="W51" s="175">
        <v>5.2640000000000002</v>
      </c>
      <c r="X51" s="175">
        <v>5</v>
      </c>
      <c r="Y51" s="175">
        <v>4.774</v>
      </c>
      <c r="Z51" s="175">
        <v>4.585</v>
      </c>
      <c r="AA51" s="175">
        <v>4.431</v>
      </c>
      <c r="AB51" s="175">
        <v>4.2939999999999996</v>
      </c>
      <c r="AC51" s="175">
        <v>4.21</v>
      </c>
      <c r="AD51" s="175">
        <v>4.0170000000000003</v>
      </c>
      <c r="AE51" s="175">
        <v>3.843</v>
      </c>
      <c r="AF51" s="175">
        <v>3.7</v>
      </c>
      <c r="AG51" s="175">
        <v>3.54</v>
      </c>
      <c r="AH51" s="175">
        <v>3.3740000000000001</v>
      </c>
      <c r="AI51" s="175">
        <v>3.2320000000000002</v>
      </c>
      <c r="AJ51" s="175">
        <v>3.1269999999999998</v>
      </c>
      <c r="AK51" s="175">
        <v>2.9950000000000001</v>
      </c>
      <c r="AL51" s="175">
        <v>2.927</v>
      </c>
      <c r="AM51" s="175">
        <v>2.6970000000000001</v>
      </c>
      <c r="AN51" s="175">
        <v>2.5779999999999998</v>
      </c>
      <c r="AO51" s="175">
        <v>2.6160000000000001</v>
      </c>
      <c r="AP51" s="175">
        <v>2.5619999999999998</v>
      </c>
      <c r="AQ51" s="175">
        <v>2.4950000000000001</v>
      </c>
      <c r="AR51" s="175">
        <v>2.4340000000000002</v>
      </c>
      <c r="AS51" s="175">
        <v>2.3879999999999999</v>
      </c>
      <c r="AT51" s="175">
        <v>2.33</v>
      </c>
      <c r="AU51" s="175">
        <v>2.2160000000000002</v>
      </c>
      <c r="AV51" s="175">
        <v>2.0089999999999999</v>
      </c>
      <c r="AW51" s="175">
        <v>1.9690000000000001</v>
      </c>
      <c r="AX51" s="175">
        <v>1.9470000000000001</v>
      </c>
      <c r="AY51" s="175">
        <v>1.903</v>
      </c>
      <c r="AZ51" s="175">
        <v>1.8180000000000001</v>
      </c>
      <c r="BA51" s="175">
        <v>1.742</v>
      </c>
      <c r="BB51" s="175">
        <v>1.671</v>
      </c>
      <c r="BC51" s="175">
        <v>1.623</v>
      </c>
      <c r="BD51" s="175">
        <v>1.56</v>
      </c>
      <c r="BE51" s="175">
        <v>1.496</v>
      </c>
      <c r="BF51" s="175">
        <v>1.403</v>
      </c>
      <c r="BG51" s="175">
        <v>1.325</v>
      </c>
      <c r="BH51" s="175">
        <v>1.2450000000000001</v>
      </c>
      <c r="BI51" s="175">
        <v>1.163</v>
      </c>
      <c r="BJ51" s="175">
        <v>1.079</v>
      </c>
      <c r="BK51" s="175">
        <v>0.99299999999999999</v>
      </c>
      <c r="BL51" s="175">
        <v>0.90600000000000003</v>
      </c>
      <c r="BM51" s="175">
        <v>0.81699999999999995</v>
      </c>
      <c r="BN51" s="175">
        <v>0.75600000000000001</v>
      </c>
      <c r="BO51" s="175">
        <v>0.76200000000000001</v>
      </c>
      <c r="BP51" s="175">
        <v>0.76700000000000002</v>
      </c>
      <c r="BQ51" s="175">
        <v>0.77300000000000002</v>
      </c>
      <c r="BR51" s="175">
        <v>0.76100000000000001</v>
      </c>
      <c r="BS51" s="175">
        <v>0.749</v>
      </c>
      <c r="BT51" s="175">
        <v>0.73799999999999999</v>
      </c>
      <c r="BU51" s="175">
        <v>0.72599999999999998</v>
      </c>
      <c r="BV51" s="175">
        <v>0.71399999999999997</v>
      </c>
      <c r="BW51" s="175">
        <v>0.70299999999999996</v>
      </c>
      <c r="BX51" s="175">
        <v>0.69199999999999995</v>
      </c>
      <c r="BY51" s="175">
        <v>0.68</v>
      </c>
      <c r="BZ51" s="175">
        <v>0.66900000000000004</v>
      </c>
      <c r="CA51" s="175">
        <v>0.65800000000000003</v>
      </c>
      <c r="CB51" s="175">
        <v>0.65500000000000003</v>
      </c>
      <c r="CC51" s="175">
        <v>0.65200000000000002</v>
      </c>
      <c r="CD51" s="175">
        <v>0.64800000000000002</v>
      </c>
      <c r="CE51" s="175">
        <v>0.64500000000000002</v>
      </c>
      <c r="CF51" s="175">
        <v>0.64100000000000001</v>
      </c>
      <c r="CG51" s="175">
        <v>0.63800000000000001</v>
      </c>
      <c r="CH51" s="175">
        <v>0.63400000000000001</v>
      </c>
      <c r="CI51" s="175">
        <v>0.63100000000000001</v>
      </c>
      <c r="CJ51" s="175">
        <v>0.627</v>
      </c>
      <c r="CK51" s="176">
        <v>0.623</v>
      </c>
    </row>
    <row r="52" spans="1:89" ht="15" customHeight="1" x14ac:dyDescent="0.2">
      <c r="A52" s="178"/>
      <c r="B52" s="173">
        <v>1</v>
      </c>
      <c r="C52" s="174">
        <v>2</v>
      </c>
      <c r="D52" s="174">
        <v>4</v>
      </c>
      <c r="E52" s="174" t="s">
        <v>71</v>
      </c>
      <c r="F52" s="174" t="s">
        <v>751</v>
      </c>
      <c r="G52" s="174" t="s">
        <v>289</v>
      </c>
      <c r="H52" s="174" t="s">
        <v>747</v>
      </c>
      <c r="I52" s="175">
        <v>3.3000000000000002E-2</v>
      </c>
      <c r="J52" s="175">
        <v>0.10100000000000001</v>
      </c>
      <c r="K52" s="175">
        <v>0.2</v>
      </c>
      <c r="L52" s="175">
        <v>0.32600000000000001</v>
      </c>
      <c r="M52" s="175">
        <v>0.47299999999999998</v>
      </c>
      <c r="N52" s="175">
        <v>0.63700000000000001</v>
      </c>
      <c r="O52" s="175">
        <v>0.81499999999999995</v>
      </c>
      <c r="P52" s="175">
        <v>1.002</v>
      </c>
      <c r="Q52" s="175">
        <v>1.1950000000000001</v>
      </c>
      <c r="R52" s="175">
        <v>1.3879999999999999</v>
      </c>
      <c r="S52" s="175">
        <v>1.579</v>
      </c>
      <c r="T52" s="175">
        <v>1.7729999999999999</v>
      </c>
      <c r="U52" s="175">
        <v>1.956</v>
      </c>
      <c r="V52" s="175">
        <v>2.1459999999999999</v>
      </c>
      <c r="W52" s="175">
        <v>2.3410000000000002</v>
      </c>
      <c r="X52" s="175">
        <v>2.5019999999999998</v>
      </c>
      <c r="Y52" s="175">
        <v>2.6389999999999998</v>
      </c>
      <c r="Z52" s="175">
        <v>2.734</v>
      </c>
      <c r="AA52" s="175">
        <v>2.7730000000000001</v>
      </c>
      <c r="AB52" s="175">
        <v>2.77</v>
      </c>
      <c r="AC52" s="175">
        <v>2.7839999999999998</v>
      </c>
      <c r="AD52" s="175">
        <v>2.7290000000000001</v>
      </c>
      <c r="AE52" s="175">
        <v>2.7050000000000001</v>
      </c>
      <c r="AF52" s="175">
        <v>2.722</v>
      </c>
      <c r="AG52" s="175">
        <v>2.74</v>
      </c>
      <c r="AH52" s="175">
        <v>2.7589999999999999</v>
      </c>
      <c r="AI52" s="175">
        <v>2.7810000000000001</v>
      </c>
      <c r="AJ52" s="175">
        <v>2.7959999999999998</v>
      </c>
      <c r="AK52" s="175">
        <v>2.8140000000000001</v>
      </c>
      <c r="AL52" s="175">
        <v>2.8290000000000002</v>
      </c>
      <c r="AM52" s="175">
        <v>2.8319999999999999</v>
      </c>
      <c r="AN52" s="175">
        <v>2.8290000000000002</v>
      </c>
      <c r="AO52" s="175">
        <v>2.95</v>
      </c>
      <c r="AP52" s="175">
        <v>2.9660000000000002</v>
      </c>
      <c r="AQ52" s="175">
        <v>2.964</v>
      </c>
      <c r="AR52" s="175">
        <v>2.96</v>
      </c>
      <c r="AS52" s="175">
        <v>2.944</v>
      </c>
      <c r="AT52" s="175">
        <v>2.9169999999999998</v>
      </c>
      <c r="AU52" s="175">
        <v>2.8109999999999999</v>
      </c>
      <c r="AV52" s="175">
        <v>2.57</v>
      </c>
      <c r="AW52" s="175">
        <v>2.532</v>
      </c>
      <c r="AX52" s="175">
        <v>2.516</v>
      </c>
      <c r="AY52" s="175">
        <v>2.4590000000000001</v>
      </c>
      <c r="AZ52" s="175">
        <v>2.343</v>
      </c>
      <c r="BA52" s="175">
        <v>2.238</v>
      </c>
      <c r="BB52" s="175">
        <v>2.1349999999999998</v>
      </c>
      <c r="BC52" s="175">
        <v>2.0619999999999998</v>
      </c>
      <c r="BD52" s="175">
        <v>1.9770000000000001</v>
      </c>
      <c r="BE52" s="175">
        <v>1.8879999999999999</v>
      </c>
      <c r="BF52" s="175">
        <v>1.7589999999999999</v>
      </c>
      <c r="BG52" s="175">
        <v>1.649</v>
      </c>
      <c r="BH52" s="175">
        <v>1.5329999999999999</v>
      </c>
      <c r="BI52" s="175">
        <v>1.4139999999999999</v>
      </c>
      <c r="BJ52" s="175">
        <v>1.29</v>
      </c>
      <c r="BK52" s="175">
        <v>1.1619999999999999</v>
      </c>
      <c r="BL52" s="175">
        <v>1.0289999999999999</v>
      </c>
      <c r="BM52" s="175">
        <v>0.95099999999999996</v>
      </c>
      <c r="BN52" s="175">
        <v>0.96399999999999997</v>
      </c>
      <c r="BO52" s="175">
        <v>0.97599999999999998</v>
      </c>
      <c r="BP52" s="175">
        <v>0.98799999999999999</v>
      </c>
      <c r="BQ52" s="175">
        <v>1.0009999999999999</v>
      </c>
      <c r="BR52" s="175">
        <v>0.98799999999999999</v>
      </c>
      <c r="BS52" s="175">
        <v>0.97399999999999998</v>
      </c>
      <c r="BT52" s="175">
        <v>0.96099999999999997</v>
      </c>
      <c r="BU52" s="175">
        <v>0.94699999999999995</v>
      </c>
      <c r="BV52" s="175">
        <v>0.93400000000000005</v>
      </c>
      <c r="BW52" s="175">
        <v>0.92100000000000004</v>
      </c>
      <c r="BX52" s="175">
        <v>0.90700000000000003</v>
      </c>
      <c r="BY52" s="175">
        <v>0.89400000000000002</v>
      </c>
      <c r="BZ52" s="175">
        <v>0.88100000000000001</v>
      </c>
      <c r="CA52" s="175">
        <v>0.86799999999999999</v>
      </c>
      <c r="CB52" s="175">
        <v>0.86599999999999999</v>
      </c>
      <c r="CC52" s="175">
        <v>0.86399999999999999</v>
      </c>
      <c r="CD52" s="175">
        <v>0.86199999999999999</v>
      </c>
      <c r="CE52" s="175">
        <v>0.86</v>
      </c>
      <c r="CF52" s="175">
        <v>0.85799999999999998</v>
      </c>
      <c r="CG52" s="175">
        <v>0.85499999999999998</v>
      </c>
      <c r="CH52" s="175">
        <v>0.85299999999999998</v>
      </c>
      <c r="CI52" s="175">
        <v>0.85</v>
      </c>
      <c r="CJ52" s="175">
        <v>0.84799999999999998</v>
      </c>
      <c r="CK52" s="176">
        <v>0.84499999999999997</v>
      </c>
    </row>
    <row r="53" spans="1:89" s="147" customFormat="1" ht="15" customHeight="1" x14ac:dyDescent="0.2">
      <c r="B53" s="173">
        <v>1</v>
      </c>
      <c r="C53" s="174">
        <v>3</v>
      </c>
      <c r="D53" s="174">
        <v>4</v>
      </c>
      <c r="E53" s="174" t="s">
        <v>215</v>
      </c>
      <c r="F53" s="174" t="s">
        <v>748</v>
      </c>
      <c r="G53" s="174" t="s">
        <v>289</v>
      </c>
      <c r="H53" s="174" t="s">
        <v>747</v>
      </c>
      <c r="I53" s="175">
        <v>0.17899999999999999</v>
      </c>
      <c r="J53" s="175">
        <v>0.34899999999999998</v>
      </c>
      <c r="K53" s="175">
        <v>0.55600000000000005</v>
      </c>
      <c r="L53" s="175">
        <v>0.79</v>
      </c>
      <c r="M53" s="175">
        <v>1.0409999999999999</v>
      </c>
      <c r="N53" s="175">
        <v>1.296</v>
      </c>
      <c r="O53" s="175">
        <v>1.5449999999999999</v>
      </c>
      <c r="P53" s="175">
        <v>1.778</v>
      </c>
      <c r="Q53" s="175">
        <v>1.986</v>
      </c>
      <c r="R53" s="175">
        <v>2.16</v>
      </c>
      <c r="S53" s="175">
        <v>2.2909999999999999</v>
      </c>
      <c r="T53" s="175">
        <v>2.3679999999999999</v>
      </c>
      <c r="U53" s="175">
        <v>2.4249999999999998</v>
      </c>
      <c r="V53" s="175">
        <v>2.4809999999999999</v>
      </c>
      <c r="W53" s="175">
        <v>2.5390000000000001</v>
      </c>
      <c r="X53" s="175">
        <v>2.573</v>
      </c>
      <c r="Y53" s="175">
        <v>2.56</v>
      </c>
      <c r="Z53" s="175">
        <v>2.5179999999999998</v>
      </c>
      <c r="AA53" s="175">
        <v>2.464</v>
      </c>
      <c r="AB53" s="175">
        <v>2.4119999999999999</v>
      </c>
      <c r="AC53" s="175">
        <v>2.4140000000000001</v>
      </c>
      <c r="AD53" s="175">
        <v>2.359</v>
      </c>
      <c r="AE53" s="175">
        <v>2.3010000000000002</v>
      </c>
      <c r="AF53" s="175">
        <v>2.2429999999999999</v>
      </c>
      <c r="AG53" s="175">
        <v>2.1760000000000002</v>
      </c>
      <c r="AH53" s="175">
        <v>2.1150000000000002</v>
      </c>
      <c r="AI53" s="175">
        <v>2.0619999999999998</v>
      </c>
      <c r="AJ53" s="175">
        <v>2.0110000000000001</v>
      </c>
      <c r="AK53" s="175">
        <v>1.9630000000000001</v>
      </c>
      <c r="AL53" s="175">
        <v>1.9139999999999999</v>
      </c>
      <c r="AM53" s="175">
        <v>1.861</v>
      </c>
      <c r="AN53" s="175">
        <v>1.8120000000000001</v>
      </c>
      <c r="AO53" s="175">
        <v>1.8480000000000001</v>
      </c>
      <c r="AP53" s="175">
        <v>1.821</v>
      </c>
      <c r="AQ53" s="175">
        <v>1.784</v>
      </c>
      <c r="AR53" s="175">
        <v>1.746</v>
      </c>
      <c r="AS53" s="175">
        <v>1.7090000000000001</v>
      </c>
      <c r="AT53" s="175">
        <v>1.6679999999999999</v>
      </c>
      <c r="AU53" s="175">
        <v>1.581</v>
      </c>
      <c r="AV53" s="175">
        <v>1.417</v>
      </c>
      <c r="AW53" s="175">
        <v>1.355</v>
      </c>
      <c r="AX53" s="175">
        <v>1.3080000000000001</v>
      </c>
      <c r="AY53" s="175">
        <v>1.246</v>
      </c>
      <c r="AZ53" s="175">
        <v>1.159</v>
      </c>
      <c r="BA53" s="175">
        <v>1.087</v>
      </c>
      <c r="BB53" s="175">
        <v>1.022</v>
      </c>
      <c r="BC53" s="175">
        <v>0.97399999999999998</v>
      </c>
      <c r="BD53" s="175">
        <v>0.90600000000000003</v>
      </c>
      <c r="BE53" s="175">
        <v>0.83799999999999997</v>
      </c>
      <c r="BF53" s="175">
        <v>0.78100000000000003</v>
      </c>
      <c r="BG53" s="175">
        <v>0.71599999999999997</v>
      </c>
      <c r="BH53" s="175">
        <v>0.65100000000000002</v>
      </c>
      <c r="BI53" s="175">
        <v>0.58599999999999997</v>
      </c>
      <c r="BJ53" s="175">
        <v>0.52</v>
      </c>
      <c r="BK53" s="175">
        <v>0.45500000000000002</v>
      </c>
      <c r="BL53" s="175">
        <v>0.39100000000000001</v>
      </c>
      <c r="BM53" s="175">
        <v>0.34899999999999998</v>
      </c>
      <c r="BN53" s="175">
        <v>0.34799999999999998</v>
      </c>
      <c r="BO53" s="175">
        <v>0.34699999999999998</v>
      </c>
      <c r="BP53" s="175">
        <v>0.34599999999999997</v>
      </c>
      <c r="BQ53" s="175">
        <v>0.34399999999999997</v>
      </c>
      <c r="BR53" s="175">
        <v>0.34300000000000003</v>
      </c>
      <c r="BS53" s="175">
        <v>0.34200000000000003</v>
      </c>
      <c r="BT53" s="175">
        <v>0.34</v>
      </c>
      <c r="BU53" s="175">
        <v>0.33900000000000002</v>
      </c>
      <c r="BV53" s="175">
        <v>0.33700000000000002</v>
      </c>
      <c r="BW53" s="175">
        <v>0.33500000000000002</v>
      </c>
      <c r="BX53" s="175">
        <v>0.33400000000000002</v>
      </c>
      <c r="BY53" s="175">
        <v>0.33200000000000002</v>
      </c>
      <c r="BZ53" s="175">
        <v>0.33</v>
      </c>
      <c r="CA53" s="175">
        <v>0.32900000000000001</v>
      </c>
      <c r="CB53" s="175">
        <v>0.32700000000000001</v>
      </c>
      <c r="CC53" s="175">
        <v>0.32500000000000001</v>
      </c>
      <c r="CD53" s="175">
        <v>0.32300000000000001</v>
      </c>
      <c r="CE53" s="175">
        <v>0.32100000000000001</v>
      </c>
      <c r="CF53" s="175">
        <v>0.31900000000000001</v>
      </c>
      <c r="CG53" s="175">
        <v>0.318</v>
      </c>
      <c r="CH53" s="175">
        <v>0.316</v>
      </c>
      <c r="CI53" s="175">
        <v>0.314</v>
      </c>
      <c r="CJ53" s="175">
        <v>0.312</v>
      </c>
      <c r="CK53" s="176">
        <v>0.31</v>
      </c>
    </row>
    <row r="54" spans="1:89" ht="15" customHeight="1" x14ac:dyDescent="0.2">
      <c r="A54" s="178"/>
      <c r="B54" s="173">
        <v>1</v>
      </c>
      <c r="C54" s="174">
        <v>3</v>
      </c>
      <c r="D54" s="174">
        <v>4</v>
      </c>
      <c r="E54" s="174" t="s">
        <v>215</v>
      </c>
      <c r="F54" s="174" t="s">
        <v>749</v>
      </c>
      <c r="G54" s="174" t="s">
        <v>289</v>
      </c>
      <c r="H54" s="174" t="s">
        <v>747</v>
      </c>
      <c r="I54" s="175">
        <v>0</v>
      </c>
      <c r="J54" s="175">
        <v>0</v>
      </c>
      <c r="K54" s="175">
        <v>0.13700000000000001</v>
      </c>
      <c r="L54" s="175">
        <v>0.28799999999999998</v>
      </c>
      <c r="M54" s="175">
        <v>0.49399999999999999</v>
      </c>
      <c r="N54" s="175">
        <v>0.75600000000000001</v>
      </c>
      <c r="O54" s="175">
        <v>1.075</v>
      </c>
      <c r="P54" s="175">
        <v>1.425</v>
      </c>
      <c r="Q54" s="175">
        <v>1.804</v>
      </c>
      <c r="R54" s="175">
        <v>2.2050000000000001</v>
      </c>
      <c r="S54" s="175">
        <v>2.6429999999999998</v>
      </c>
      <c r="T54" s="175">
        <v>3.0739999999999998</v>
      </c>
      <c r="U54" s="175">
        <v>3.4940000000000002</v>
      </c>
      <c r="V54" s="175">
        <v>3.96</v>
      </c>
      <c r="W54" s="175">
        <v>4.5209999999999999</v>
      </c>
      <c r="X54" s="175">
        <v>5.1479999999999997</v>
      </c>
      <c r="Y54" s="175">
        <v>5.7859999999999996</v>
      </c>
      <c r="Z54" s="175">
        <v>6.3810000000000002</v>
      </c>
      <c r="AA54" s="175">
        <v>6.8760000000000003</v>
      </c>
      <c r="AB54" s="175">
        <v>7.27</v>
      </c>
      <c r="AC54" s="175">
        <v>7.718</v>
      </c>
      <c r="AD54" s="175">
        <v>7.9550000000000001</v>
      </c>
      <c r="AE54" s="175">
        <v>8.1739999999999995</v>
      </c>
      <c r="AF54" s="175">
        <v>8.4250000000000007</v>
      </c>
      <c r="AG54" s="175">
        <v>8.6069999999999993</v>
      </c>
      <c r="AH54" s="175">
        <v>8.7959999999999994</v>
      </c>
      <c r="AI54" s="175">
        <v>8.9749999999999996</v>
      </c>
      <c r="AJ54" s="175">
        <v>9.1120000000000001</v>
      </c>
      <c r="AK54" s="175">
        <v>9.2170000000000005</v>
      </c>
      <c r="AL54" s="175">
        <v>9.3170000000000002</v>
      </c>
      <c r="AM54" s="175">
        <v>9.59</v>
      </c>
      <c r="AN54" s="175">
        <v>9.6159999999999997</v>
      </c>
      <c r="AO54" s="175">
        <v>9.9860000000000007</v>
      </c>
      <c r="AP54" s="175">
        <v>9.9770000000000003</v>
      </c>
      <c r="AQ54" s="175">
        <v>9.9209999999999994</v>
      </c>
      <c r="AR54" s="175">
        <v>9.8729999999999993</v>
      </c>
      <c r="AS54" s="175">
        <v>9.7040000000000006</v>
      </c>
      <c r="AT54" s="175">
        <v>9.4979999999999993</v>
      </c>
      <c r="AU54" s="175">
        <v>9.0449999999999999</v>
      </c>
      <c r="AV54" s="175">
        <v>8.2040000000000006</v>
      </c>
      <c r="AW54" s="175">
        <v>8.032</v>
      </c>
      <c r="AX54" s="175">
        <v>7.9749999999999996</v>
      </c>
      <c r="AY54" s="175">
        <v>7.8150000000000004</v>
      </c>
      <c r="AZ54" s="175">
        <v>7.4809999999999999</v>
      </c>
      <c r="BA54" s="175">
        <v>7.1749999999999998</v>
      </c>
      <c r="BB54" s="175">
        <v>6.883</v>
      </c>
      <c r="BC54" s="175">
        <v>6.6870000000000003</v>
      </c>
      <c r="BD54" s="175">
        <v>6.4420000000000002</v>
      </c>
      <c r="BE54" s="175">
        <v>6.19</v>
      </c>
      <c r="BF54" s="175">
        <v>6.0439999999999996</v>
      </c>
      <c r="BG54" s="175">
        <v>5.8140000000000001</v>
      </c>
      <c r="BH54" s="175">
        <v>5.577</v>
      </c>
      <c r="BI54" s="175">
        <v>5.3330000000000002</v>
      </c>
      <c r="BJ54" s="175">
        <v>5.0839999999999996</v>
      </c>
      <c r="BK54" s="175">
        <v>4.8310000000000004</v>
      </c>
      <c r="BL54" s="175">
        <v>4.5720000000000001</v>
      </c>
      <c r="BM54" s="175">
        <v>4.3090000000000002</v>
      </c>
      <c r="BN54" s="175">
        <v>4.0410000000000004</v>
      </c>
      <c r="BO54" s="175">
        <v>3.7690000000000001</v>
      </c>
      <c r="BP54" s="175">
        <v>3.4910000000000001</v>
      </c>
      <c r="BQ54" s="175">
        <v>3.21</v>
      </c>
      <c r="BR54" s="175">
        <v>3.0670000000000002</v>
      </c>
      <c r="BS54" s="175">
        <v>3.0859999999999999</v>
      </c>
      <c r="BT54" s="175">
        <v>3.1040000000000001</v>
      </c>
      <c r="BU54" s="175">
        <v>3.1230000000000002</v>
      </c>
      <c r="BV54" s="175">
        <v>3.141</v>
      </c>
      <c r="BW54" s="175">
        <v>3.1589999999999998</v>
      </c>
      <c r="BX54" s="175">
        <v>3.1760000000000002</v>
      </c>
      <c r="BY54" s="175">
        <v>3.194</v>
      </c>
      <c r="BZ54" s="175">
        <v>3.2109999999999999</v>
      </c>
      <c r="CA54" s="175">
        <v>3.2280000000000002</v>
      </c>
      <c r="CB54" s="175">
        <v>3.246</v>
      </c>
      <c r="CC54" s="175">
        <v>3.2629999999999999</v>
      </c>
      <c r="CD54" s="175">
        <v>3.28</v>
      </c>
      <c r="CE54" s="175">
        <v>3.2970000000000002</v>
      </c>
      <c r="CF54" s="175">
        <v>3.3140000000000001</v>
      </c>
      <c r="CG54" s="175">
        <v>3.331</v>
      </c>
      <c r="CH54" s="175">
        <v>3.347</v>
      </c>
      <c r="CI54" s="175">
        <v>3.3639999999999999</v>
      </c>
      <c r="CJ54" s="175">
        <v>3.38</v>
      </c>
      <c r="CK54" s="176">
        <v>3.3959999999999999</v>
      </c>
    </row>
    <row r="55" spans="1:89" ht="15" customHeight="1" x14ac:dyDescent="0.2">
      <c r="A55" s="178"/>
      <c r="B55" s="173">
        <v>1</v>
      </c>
      <c r="C55" s="174">
        <v>3</v>
      </c>
      <c r="D55" s="174">
        <v>4</v>
      </c>
      <c r="E55" s="174" t="s">
        <v>215</v>
      </c>
      <c r="F55" s="174" t="s">
        <v>750</v>
      </c>
      <c r="G55" s="174" t="s">
        <v>289</v>
      </c>
      <c r="H55" s="174" t="s">
        <v>747</v>
      </c>
      <c r="I55" s="175">
        <v>4.57</v>
      </c>
      <c r="J55" s="175">
        <v>4.9560000000000004</v>
      </c>
      <c r="K55" s="175">
        <v>5.3280000000000003</v>
      </c>
      <c r="L55" s="175">
        <v>5.7050000000000001</v>
      </c>
      <c r="M55" s="175">
        <v>6.04</v>
      </c>
      <c r="N55" s="175">
        <v>6.2569999999999997</v>
      </c>
      <c r="O55" s="175">
        <v>6.2990000000000004</v>
      </c>
      <c r="P55" s="175">
        <v>6.226</v>
      </c>
      <c r="Q55" s="175">
        <v>6.1280000000000001</v>
      </c>
      <c r="R55" s="175">
        <v>6.0549999999999997</v>
      </c>
      <c r="S55" s="175">
        <v>5.9569999999999999</v>
      </c>
      <c r="T55" s="175">
        <v>5.8410000000000002</v>
      </c>
      <c r="U55" s="175">
        <v>5.6790000000000003</v>
      </c>
      <c r="V55" s="175">
        <v>5.492</v>
      </c>
      <c r="W55" s="175">
        <v>5.2640000000000002</v>
      </c>
      <c r="X55" s="175">
        <v>5</v>
      </c>
      <c r="Y55" s="175">
        <v>4.774</v>
      </c>
      <c r="Z55" s="175">
        <v>4.585</v>
      </c>
      <c r="AA55" s="175">
        <v>4.431</v>
      </c>
      <c r="AB55" s="175">
        <v>4.2939999999999996</v>
      </c>
      <c r="AC55" s="175">
        <v>4.21</v>
      </c>
      <c r="AD55" s="175">
        <v>4.0170000000000003</v>
      </c>
      <c r="AE55" s="175">
        <v>3.843</v>
      </c>
      <c r="AF55" s="175">
        <v>3.7</v>
      </c>
      <c r="AG55" s="175">
        <v>3.54</v>
      </c>
      <c r="AH55" s="175">
        <v>3.3740000000000001</v>
      </c>
      <c r="AI55" s="175">
        <v>3.2320000000000002</v>
      </c>
      <c r="AJ55" s="175">
        <v>3.1269999999999998</v>
      </c>
      <c r="AK55" s="175">
        <v>2.9950000000000001</v>
      </c>
      <c r="AL55" s="175">
        <v>2.927</v>
      </c>
      <c r="AM55" s="175">
        <v>2.6970000000000001</v>
      </c>
      <c r="AN55" s="175">
        <v>2.5779999999999998</v>
      </c>
      <c r="AO55" s="175">
        <v>2.6160000000000001</v>
      </c>
      <c r="AP55" s="175">
        <v>2.5619999999999998</v>
      </c>
      <c r="AQ55" s="175">
        <v>2.4950000000000001</v>
      </c>
      <c r="AR55" s="175">
        <v>2.4340000000000002</v>
      </c>
      <c r="AS55" s="175">
        <v>2.3879999999999999</v>
      </c>
      <c r="AT55" s="175">
        <v>2.33</v>
      </c>
      <c r="AU55" s="175">
        <v>2.2160000000000002</v>
      </c>
      <c r="AV55" s="175">
        <v>2.0089999999999999</v>
      </c>
      <c r="AW55" s="175">
        <v>1.9690000000000001</v>
      </c>
      <c r="AX55" s="175">
        <v>1.9470000000000001</v>
      </c>
      <c r="AY55" s="175">
        <v>1.903</v>
      </c>
      <c r="AZ55" s="175">
        <v>1.8180000000000001</v>
      </c>
      <c r="BA55" s="175">
        <v>1.742</v>
      </c>
      <c r="BB55" s="175">
        <v>1.671</v>
      </c>
      <c r="BC55" s="175">
        <v>1.623</v>
      </c>
      <c r="BD55" s="175">
        <v>1.56</v>
      </c>
      <c r="BE55" s="175">
        <v>1.496</v>
      </c>
      <c r="BF55" s="175">
        <v>1.4550000000000001</v>
      </c>
      <c r="BG55" s="175">
        <v>1.395</v>
      </c>
      <c r="BH55" s="175">
        <v>1.333</v>
      </c>
      <c r="BI55" s="175">
        <v>1.27</v>
      </c>
      <c r="BJ55" s="175">
        <v>1.2050000000000001</v>
      </c>
      <c r="BK55" s="175">
        <v>1.139</v>
      </c>
      <c r="BL55" s="175">
        <v>1.0720000000000001</v>
      </c>
      <c r="BM55" s="175">
        <v>1.0029999999999999</v>
      </c>
      <c r="BN55" s="175">
        <v>0.93400000000000005</v>
      </c>
      <c r="BO55" s="175">
        <v>0.86299999999999999</v>
      </c>
      <c r="BP55" s="175">
        <v>0.79100000000000004</v>
      </c>
      <c r="BQ55" s="175">
        <v>0.76400000000000001</v>
      </c>
      <c r="BR55" s="175">
        <v>0.76900000000000002</v>
      </c>
      <c r="BS55" s="175">
        <v>0.77400000000000002</v>
      </c>
      <c r="BT55" s="175">
        <v>0.77900000000000003</v>
      </c>
      <c r="BU55" s="175">
        <v>0.78300000000000003</v>
      </c>
      <c r="BV55" s="175">
        <v>0.78800000000000003</v>
      </c>
      <c r="BW55" s="175">
        <v>0.79200000000000004</v>
      </c>
      <c r="BX55" s="175">
        <v>0.79700000000000004</v>
      </c>
      <c r="BY55" s="175">
        <v>0.80100000000000005</v>
      </c>
      <c r="BZ55" s="175">
        <v>0.80600000000000005</v>
      </c>
      <c r="CA55" s="175">
        <v>0.81</v>
      </c>
      <c r="CB55" s="175">
        <v>0.81399999999999995</v>
      </c>
      <c r="CC55" s="175">
        <v>0.81799999999999995</v>
      </c>
      <c r="CD55" s="175">
        <v>0.82299999999999995</v>
      </c>
      <c r="CE55" s="175">
        <v>0.82699999999999996</v>
      </c>
      <c r="CF55" s="175">
        <v>0.83099999999999996</v>
      </c>
      <c r="CG55" s="175">
        <v>0.83499999999999996</v>
      </c>
      <c r="CH55" s="175">
        <v>0.84</v>
      </c>
      <c r="CI55" s="175">
        <v>0.84399999999999997</v>
      </c>
      <c r="CJ55" s="175">
        <v>0.84799999999999998</v>
      </c>
      <c r="CK55" s="176">
        <v>0.85199999999999998</v>
      </c>
    </row>
    <row r="56" spans="1:89" ht="15" customHeight="1" x14ac:dyDescent="0.2">
      <c r="A56" s="178"/>
      <c r="B56" s="173">
        <v>1</v>
      </c>
      <c r="C56" s="174">
        <v>3</v>
      </c>
      <c r="D56" s="174">
        <v>4</v>
      </c>
      <c r="E56" s="174" t="s">
        <v>215</v>
      </c>
      <c r="F56" s="174" t="s">
        <v>751</v>
      </c>
      <c r="G56" s="174" t="s">
        <v>289</v>
      </c>
      <c r="H56" s="174" t="s">
        <v>747</v>
      </c>
      <c r="I56" s="175">
        <v>3.3000000000000002E-2</v>
      </c>
      <c r="J56" s="175">
        <v>0.10100000000000001</v>
      </c>
      <c r="K56" s="175">
        <v>0.2</v>
      </c>
      <c r="L56" s="175">
        <v>0.32600000000000001</v>
      </c>
      <c r="M56" s="175">
        <v>0.47299999999999998</v>
      </c>
      <c r="N56" s="175">
        <v>0.63700000000000001</v>
      </c>
      <c r="O56" s="175">
        <v>0.81499999999999995</v>
      </c>
      <c r="P56" s="175">
        <v>1.002</v>
      </c>
      <c r="Q56" s="175">
        <v>1.1950000000000001</v>
      </c>
      <c r="R56" s="175">
        <v>1.3879999999999999</v>
      </c>
      <c r="S56" s="175">
        <v>1.579</v>
      </c>
      <c r="T56" s="175">
        <v>1.7729999999999999</v>
      </c>
      <c r="U56" s="175">
        <v>1.956</v>
      </c>
      <c r="V56" s="175">
        <v>2.1459999999999999</v>
      </c>
      <c r="W56" s="175">
        <v>2.3410000000000002</v>
      </c>
      <c r="X56" s="175">
        <v>2.5019999999999998</v>
      </c>
      <c r="Y56" s="175">
        <v>2.6389999999999998</v>
      </c>
      <c r="Z56" s="175">
        <v>2.734</v>
      </c>
      <c r="AA56" s="175">
        <v>2.7730000000000001</v>
      </c>
      <c r="AB56" s="175">
        <v>2.77</v>
      </c>
      <c r="AC56" s="175">
        <v>2.7839999999999998</v>
      </c>
      <c r="AD56" s="175">
        <v>2.7290000000000001</v>
      </c>
      <c r="AE56" s="175">
        <v>2.7050000000000001</v>
      </c>
      <c r="AF56" s="175">
        <v>2.722</v>
      </c>
      <c r="AG56" s="175">
        <v>2.74</v>
      </c>
      <c r="AH56" s="175">
        <v>2.7589999999999999</v>
      </c>
      <c r="AI56" s="175">
        <v>2.7810000000000001</v>
      </c>
      <c r="AJ56" s="175">
        <v>2.7959999999999998</v>
      </c>
      <c r="AK56" s="175">
        <v>2.8140000000000001</v>
      </c>
      <c r="AL56" s="175">
        <v>2.8290000000000002</v>
      </c>
      <c r="AM56" s="175">
        <v>2.8319999999999999</v>
      </c>
      <c r="AN56" s="175">
        <v>2.8290000000000002</v>
      </c>
      <c r="AO56" s="175">
        <v>2.95</v>
      </c>
      <c r="AP56" s="175">
        <v>2.9660000000000002</v>
      </c>
      <c r="AQ56" s="175">
        <v>2.964</v>
      </c>
      <c r="AR56" s="175">
        <v>2.96</v>
      </c>
      <c r="AS56" s="175">
        <v>2.944</v>
      </c>
      <c r="AT56" s="175">
        <v>2.9169999999999998</v>
      </c>
      <c r="AU56" s="175">
        <v>2.8109999999999999</v>
      </c>
      <c r="AV56" s="175">
        <v>2.57</v>
      </c>
      <c r="AW56" s="175">
        <v>2.532</v>
      </c>
      <c r="AX56" s="175">
        <v>2.516</v>
      </c>
      <c r="AY56" s="175">
        <v>2.4590000000000001</v>
      </c>
      <c r="AZ56" s="175">
        <v>2.343</v>
      </c>
      <c r="BA56" s="175">
        <v>2.238</v>
      </c>
      <c r="BB56" s="175">
        <v>2.1349999999999998</v>
      </c>
      <c r="BC56" s="175">
        <v>2.0619999999999998</v>
      </c>
      <c r="BD56" s="175">
        <v>1.9770000000000001</v>
      </c>
      <c r="BE56" s="175">
        <v>1.8879999999999999</v>
      </c>
      <c r="BF56" s="175">
        <v>1.83</v>
      </c>
      <c r="BG56" s="175">
        <v>1.746</v>
      </c>
      <c r="BH56" s="175">
        <v>1.6579999999999999</v>
      </c>
      <c r="BI56" s="175">
        <v>1.5660000000000001</v>
      </c>
      <c r="BJ56" s="175">
        <v>1.472</v>
      </c>
      <c r="BK56" s="175">
        <v>1.375</v>
      </c>
      <c r="BL56" s="175">
        <v>1.2749999999999999</v>
      </c>
      <c r="BM56" s="175">
        <v>1.1719999999999999</v>
      </c>
      <c r="BN56" s="175">
        <v>1.0660000000000001</v>
      </c>
      <c r="BO56" s="175">
        <v>0.95799999999999996</v>
      </c>
      <c r="BP56" s="175">
        <v>0.96599999999999997</v>
      </c>
      <c r="BQ56" s="175">
        <v>0.97599999999999998</v>
      </c>
      <c r="BR56" s="175">
        <v>0.98599999999999999</v>
      </c>
      <c r="BS56" s="175">
        <v>0.997</v>
      </c>
      <c r="BT56" s="175">
        <v>1.0069999999999999</v>
      </c>
      <c r="BU56" s="175">
        <v>1.0169999999999999</v>
      </c>
      <c r="BV56" s="175">
        <v>1.0269999999999999</v>
      </c>
      <c r="BW56" s="175">
        <v>1.0369999999999999</v>
      </c>
      <c r="BX56" s="175">
        <v>1.0469999999999999</v>
      </c>
      <c r="BY56" s="175">
        <v>1.0569999999999999</v>
      </c>
      <c r="BZ56" s="175">
        <v>1.0669999999999999</v>
      </c>
      <c r="CA56" s="175">
        <v>1.0760000000000001</v>
      </c>
      <c r="CB56" s="175">
        <v>1.0860000000000001</v>
      </c>
      <c r="CC56" s="175">
        <v>1.0960000000000001</v>
      </c>
      <c r="CD56" s="175">
        <v>1.1060000000000001</v>
      </c>
      <c r="CE56" s="175">
        <v>1.1160000000000001</v>
      </c>
      <c r="CF56" s="175">
        <v>1.1259999999999999</v>
      </c>
      <c r="CG56" s="175">
        <v>1.135</v>
      </c>
      <c r="CH56" s="175">
        <v>1.145</v>
      </c>
      <c r="CI56" s="175">
        <v>1.155</v>
      </c>
      <c r="CJ56" s="175">
        <v>1.165</v>
      </c>
      <c r="CK56" s="176">
        <v>1.1739999999999999</v>
      </c>
    </row>
    <row r="57" spans="1:89" ht="15" customHeight="1" x14ac:dyDescent="0.2">
      <c r="A57" s="178"/>
      <c r="B57" s="173">
        <v>1</v>
      </c>
      <c r="C57" s="174">
        <v>4</v>
      </c>
      <c r="D57" s="174">
        <v>4</v>
      </c>
      <c r="E57" s="174" t="s">
        <v>752</v>
      </c>
      <c r="F57" s="174" t="s">
        <v>748</v>
      </c>
      <c r="G57" s="174" t="s">
        <v>289</v>
      </c>
      <c r="H57" s="174" t="s">
        <v>747</v>
      </c>
      <c r="I57" s="175">
        <v>0.17899999999999999</v>
      </c>
      <c r="J57" s="175">
        <v>0.34899999999999998</v>
      </c>
      <c r="K57" s="175">
        <v>0.55600000000000005</v>
      </c>
      <c r="L57" s="175">
        <v>0.79</v>
      </c>
      <c r="M57" s="175">
        <v>1.0409999999999999</v>
      </c>
      <c r="N57" s="175">
        <v>1.296</v>
      </c>
      <c r="O57" s="175">
        <v>1.5449999999999999</v>
      </c>
      <c r="P57" s="175">
        <v>1.778</v>
      </c>
      <c r="Q57" s="175">
        <v>1.986</v>
      </c>
      <c r="R57" s="175">
        <v>2.16</v>
      </c>
      <c r="S57" s="175">
        <v>2.2909999999999999</v>
      </c>
      <c r="T57" s="175">
        <v>2.3679999999999999</v>
      </c>
      <c r="U57" s="175">
        <v>2.4249999999999998</v>
      </c>
      <c r="V57" s="175">
        <v>2.4809999999999999</v>
      </c>
      <c r="W57" s="175">
        <v>2.5390000000000001</v>
      </c>
      <c r="X57" s="175">
        <v>2.573</v>
      </c>
      <c r="Y57" s="175">
        <v>2.56</v>
      </c>
      <c r="Z57" s="175">
        <v>2.5179999999999998</v>
      </c>
      <c r="AA57" s="175">
        <v>2.464</v>
      </c>
      <c r="AB57" s="175">
        <v>2.4119999999999999</v>
      </c>
      <c r="AC57" s="175">
        <v>2.4140000000000001</v>
      </c>
      <c r="AD57" s="175">
        <v>2.359</v>
      </c>
      <c r="AE57" s="175">
        <v>2.3010000000000002</v>
      </c>
      <c r="AF57" s="175">
        <v>2.2429999999999999</v>
      </c>
      <c r="AG57" s="175">
        <v>2.1760000000000002</v>
      </c>
      <c r="AH57" s="175">
        <v>2.1150000000000002</v>
      </c>
      <c r="AI57" s="175">
        <v>2.0619999999999998</v>
      </c>
      <c r="AJ57" s="175">
        <v>2.0110000000000001</v>
      </c>
      <c r="AK57" s="175">
        <v>1.9630000000000001</v>
      </c>
      <c r="AL57" s="175">
        <v>1.9139999999999999</v>
      </c>
      <c r="AM57" s="175">
        <v>1.861</v>
      </c>
      <c r="AN57" s="175">
        <v>1.8120000000000001</v>
      </c>
      <c r="AO57" s="175">
        <v>1.8480000000000001</v>
      </c>
      <c r="AP57" s="175">
        <v>1.821</v>
      </c>
      <c r="AQ57" s="175">
        <v>1.784</v>
      </c>
      <c r="AR57" s="175">
        <v>1.746</v>
      </c>
      <c r="AS57" s="175">
        <v>1.7090000000000001</v>
      </c>
      <c r="AT57" s="175">
        <v>1.6679999999999999</v>
      </c>
      <c r="AU57" s="175">
        <v>1.581</v>
      </c>
      <c r="AV57" s="175">
        <v>1.417</v>
      </c>
      <c r="AW57" s="175">
        <v>1.355</v>
      </c>
      <c r="AX57" s="175">
        <v>1.3080000000000001</v>
      </c>
      <c r="AY57" s="175">
        <v>1.246</v>
      </c>
      <c r="AZ57" s="175">
        <v>1.159</v>
      </c>
      <c r="BA57" s="175">
        <v>1.087</v>
      </c>
      <c r="BB57" s="175">
        <v>1.022</v>
      </c>
      <c r="BC57" s="175">
        <v>0.97399999999999998</v>
      </c>
      <c r="BD57" s="175">
        <v>0.90600000000000003</v>
      </c>
      <c r="BE57" s="175">
        <v>0.83799999999999997</v>
      </c>
      <c r="BF57" s="175">
        <v>0.78100000000000003</v>
      </c>
      <c r="BG57" s="175">
        <v>0.71599999999999997</v>
      </c>
      <c r="BH57" s="175">
        <v>0.65100000000000002</v>
      </c>
      <c r="BI57" s="175">
        <v>0.58599999999999997</v>
      </c>
      <c r="BJ57" s="175">
        <v>0.52</v>
      </c>
      <c r="BK57" s="175">
        <v>0.45500000000000002</v>
      </c>
      <c r="BL57" s="175">
        <v>0.39100000000000001</v>
      </c>
      <c r="BM57" s="175">
        <v>0.34899999999999998</v>
      </c>
      <c r="BN57" s="175">
        <v>0.34799999999999998</v>
      </c>
      <c r="BO57" s="175">
        <v>0.34699999999999998</v>
      </c>
      <c r="BP57" s="175">
        <v>0.34599999999999997</v>
      </c>
      <c r="BQ57" s="175">
        <v>0.34399999999999997</v>
      </c>
      <c r="BR57" s="175">
        <v>0.34300000000000003</v>
      </c>
      <c r="BS57" s="175">
        <v>0.34200000000000003</v>
      </c>
      <c r="BT57" s="175">
        <v>0.34</v>
      </c>
      <c r="BU57" s="175">
        <v>0.33900000000000002</v>
      </c>
      <c r="BV57" s="175">
        <v>0.33700000000000002</v>
      </c>
      <c r="BW57" s="175">
        <v>0.33500000000000002</v>
      </c>
      <c r="BX57" s="175">
        <v>0.33400000000000002</v>
      </c>
      <c r="BY57" s="175">
        <v>0.33200000000000002</v>
      </c>
      <c r="BZ57" s="175">
        <v>0.33</v>
      </c>
      <c r="CA57" s="175">
        <v>0.32900000000000001</v>
      </c>
      <c r="CB57" s="175">
        <v>0.32700000000000001</v>
      </c>
      <c r="CC57" s="175">
        <v>0.32500000000000001</v>
      </c>
      <c r="CD57" s="175">
        <v>0.32300000000000001</v>
      </c>
      <c r="CE57" s="175">
        <v>0.32100000000000001</v>
      </c>
      <c r="CF57" s="175">
        <v>0.31900000000000001</v>
      </c>
      <c r="CG57" s="175">
        <v>0.318</v>
      </c>
      <c r="CH57" s="175">
        <v>0.316</v>
      </c>
      <c r="CI57" s="175">
        <v>0.314</v>
      </c>
      <c r="CJ57" s="175">
        <v>0.312</v>
      </c>
      <c r="CK57" s="176">
        <v>0.31</v>
      </c>
    </row>
    <row r="58" spans="1:89" ht="15" customHeight="1" x14ac:dyDescent="0.2">
      <c r="A58" s="178"/>
      <c r="B58" s="173">
        <v>1</v>
      </c>
      <c r="C58" s="174">
        <v>4</v>
      </c>
      <c r="D58" s="174">
        <v>4</v>
      </c>
      <c r="E58" s="174" t="s">
        <v>752</v>
      </c>
      <c r="F58" s="174" t="s">
        <v>749</v>
      </c>
      <c r="G58" s="174" t="s">
        <v>289</v>
      </c>
      <c r="H58" s="174" t="s">
        <v>747</v>
      </c>
      <c r="I58" s="175">
        <v>0</v>
      </c>
      <c r="J58" s="175">
        <v>0</v>
      </c>
      <c r="K58" s="175">
        <v>0.13700000000000001</v>
      </c>
      <c r="L58" s="175">
        <v>0.28799999999999998</v>
      </c>
      <c r="M58" s="175">
        <v>0.49399999999999999</v>
      </c>
      <c r="N58" s="175">
        <v>0.75600000000000001</v>
      </c>
      <c r="O58" s="175">
        <v>1.075</v>
      </c>
      <c r="P58" s="175">
        <v>1.425</v>
      </c>
      <c r="Q58" s="175">
        <v>1.804</v>
      </c>
      <c r="R58" s="175">
        <v>2.2050000000000001</v>
      </c>
      <c r="S58" s="175">
        <v>2.6429999999999998</v>
      </c>
      <c r="T58" s="175">
        <v>3.0739999999999998</v>
      </c>
      <c r="U58" s="175">
        <v>3.4940000000000002</v>
      </c>
      <c r="V58" s="175">
        <v>3.96</v>
      </c>
      <c r="W58" s="175">
        <v>4.5209999999999999</v>
      </c>
      <c r="X58" s="175">
        <v>5.1479999999999997</v>
      </c>
      <c r="Y58" s="175">
        <v>5.7859999999999996</v>
      </c>
      <c r="Z58" s="175">
        <v>6.3810000000000002</v>
      </c>
      <c r="AA58" s="175">
        <v>6.8760000000000003</v>
      </c>
      <c r="AB58" s="175">
        <v>7.27</v>
      </c>
      <c r="AC58" s="175">
        <v>7.718</v>
      </c>
      <c r="AD58" s="175">
        <v>7.9550000000000001</v>
      </c>
      <c r="AE58" s="175">
        <v>8.1739999999999995</v>
      </c>
      <c r="AF58" s="175">
        <v>8.4250000000000007</v>
      </c>
      <c r="AG58" s="175">
        <v>8.6069999999999993</v>
      </c>
      <c r="AH58" s="175">
        <v>8.7959999999999994</v>
      </c>
      <c r="AI58" s="175">
        <v>8.9749999999999996</v>
      </c>
      <c r="AJ58" s="175">
        <v>9.1120000000000001</v>
      </c>
      <c r="AK58" s="175">
        <v>9.2170000000000005</v>
      </c>
      <c r="AL58" s="175">
        <v>9.3170000000000002</v>
      </c>
      <c r="AM58" s="175">
        <v>9.59</v>
      </c>
      <c r="AN58" s="175">
        <v>9.6159999999999997</v>
      </c>
      <c r="AO58" s="175">
        <v>9.9860000000000007</v>
      </c>
      <c r="AP58" s="175">
        <v>9.9770000000000003</v>
      </c>
      <c r="AQ58" s="175">
        <v>9.9209999999999994</v>
      </c>
      <c r="AR58" s="175">
        <v>9.8729999999999993</v>
      </c>
      <c r="AS58" s="175">
        <v>9.7040000000000006</v>
      </c>
      <c r="AT58" s="175">
        <v>9.4979999999999993</v>
      </c>
      <c r="AU58" s="175">
        <v>9.0449999999999999</v>
      </c>
      <c r="AV58" s="175">
        <v>8.2040000000000006</v>
      </c>
      <c r="AW58" s="175">
        <v>8.032</v>
      </c>
      <c r="AX58" s="175">
        <v>7.9749999999999996</v>
      </c>
      <c r="AY58" s="175">
        <v>7.8150000000000004</v>
      </c>
      <c r="AZ58" s="175">
        <v>7.4809999999999999</v>
      </c>
      <c r="BA58" s="175">
        <v>7.1749999999999998</v>
      </c>
      <c r="BB58" s="175">
        <v>6.883</v>
      </c>
      <c r="BC58" s="175">
        <v>6.6870000000000003</v>
      </c>
      <c r="BD58" s="175">
        <v>6.4420000000000002</v>
      </c>
      <c r="BE58" s="175">
        <v>6.19</v>
      </c>
      <c r="BF58" s="175">
        <v>6.0439999999999996</v>
      </c>
      <c r="BG58" s="175">
        <v>5.8140000000000001</v>
      </c>
      <c r="BH58" s="175">
        <v>5.577</v>
      </c>
      <c r="BI58" s="175">
        <v>5.3330000000000002</v>
      </c>
      <c r="BJ58" s="175">
        <v>5.0839999999999996</v>
      </c>
      <c r="BK58" s="175">
        <v>4.8310000000000004</v>
      </c>
      <c r="BL58" s="175">
        <v>4.5720000000000001</v>
      </c>
      <c r="BM58" s="175">
        <v>4.3090000000000002</v>
      </c>
      <c r="BN58" s="175">
        <v>4.0410000000000004</v>
      </c>
      <c r="BO58" s="175">
        <v>3.7690000000000001</v>
      </c>
      <c r="BP58" s="175">
        <v>3.4910000000000001</v>
      </c>
      <c r="BQ58" s="175">
        <v>3.21</v>
      </c>
      <c r="BR58" s="175">
        <v>3.0670000000000002</v>
      </c>
      <c r="BS58" s="175">
        <v>3.0859999999999999</v>
      </c>
      <c r="BT58" s="175">
        <v>3.1040000000000001</v>
      </c>
      <c r="BU58" s="175">
        <v>3.1230000000000002</v>
      </c>
      <c r="BV58" s="175">
        <v>3.141</v>
      </c>
      <c r="BW58" s="175">
        <v>3.1589999999999998</v>
      </c>
      <c r="BX58" s="175">
        <v>3.1760000000000002</v>
      </c>
      <c r="BY58" s="175">
        <v>3.194</v>
      </c>
      <c r="BZ58" s="175">
        <v>3.2109999999999999</v>
      </c>
      <c r="CA58" s="175">
        <v>3.2280000000000002</v>
      </c>
      <c r="CB58" s="175">
        <v>3.246</v>
      </c>
      <c r="CC58" s="175">
        <v>3.2629999999999999</v>
      </c>
      <c r="CD58" s="175">
        <v>3.28</v>
      </c>
      <c r="CE58" s="175">
        <v>3.2970000000000002</v>
      </c>
      <c r="CF58" s="175">
        <v>3.3140000000000001</v>
      </c>
      <c r="CG58" s="175">
        <v>3.331</v>
      </c>
      <c r="CH58" s="175">
        <v>3.347</v>
      </c>
      <c r="CI58" s="175">
        <v>3.3639999999999999</v>
      </c>
      <c r="CJ58" s="175">
        <v>3.38</v>
      </c>
      <c r="CK58" s="176">
        <v>3.3959999999999999</v>
      </c>
    </row>
    <row r="59" spans="1:89" ht="15" customHeight="1" x14ac:dyDescent="0.2">
      <c r="A59" s="178"/>
      <c r="B59" s="173">
        <v>1</v>
      </c>
      <c r="C59" s="174">
        <v>4</v>
      </c>
      <c r="D59" s="174">
        <v>4</v>
      </c>
      <c r="E59" s="174" t="s">
        <v>752</v>
      </c>
      <c r="F59" s="174" t="s">
        <v>750</v>
      </c>
      <c r="G59" s="174" t="s">
        <v>289</v>
      </c>
      <c r="H59" s="174" t="s">
        <v>747</v>
      </c>
      <c r="I59" s="175">
        <v>4.57</v>
      </c>
      <c r="J59" s="175">
        <v>4.9560000000000004</v>
      </c>
      <c r="K59" s="175">
        <v>5.3280000000000003</v>
      </c>
      <c r="L59" s="175">
        <v>5.7050000000000001</v>
      </c>
      <c r="M59" s="175">
        <v>6.04</v>
      </c>
      <c r="N59" s="175">
        <v>6.2569999999999997</v>
      </c>
      <c r="O59" s="175">
        <v>6.2990000000000004</v>
      </c>
      <c r="P59" s="175">
        <v>6.226</v>
      </c>
      <c r="Q59" s="175">
        <v>6.1280000000000001</v>
      </c>
      <c r="R59" s="175">
        <v>6.0549999999999997</v>
      </c>
      <c r="S59" s="175">
        <v>5.9569999999999999</v>
      </c>
      <c r="T59" s="175">
        <v>5.8410000000000002</v>
      </c>
      <c r="U59" s="175">
        <v>5.6790000000000003</v>
      </c>
      <c r="V59" s="175">
        <v>5.492</v>
      </c>
      <c r="W59" s="175">
        <v>5.2640000000000002</v>
      </c>
      <c r="X59" s="175">
        <v>5</v>
      </c>
      <c r="Y59" s="175">
        <v>4.774</v>
      </c>
      <c r="Z59" s="175">
        <v>4.585</v>
      </c>
      <c r="AA59" s="175">
        <v>4.431</v>
      </c>
      <c r="AB59" s="175">
        <v>4.2939999999999996</v>
      </c>
      <c r="AC59" s="175">
        <v>4.21</v>
      </c>
      <c r="AD59" s="175">
        <v>4.0170000000000003</v>
      </c>
      <c r="AE59" s="175">
        <v>3.843</v>
      </c>
      <c r="AF59" s="175">
        <v>3.7</v>
      </c>
      <c r="AG59" s="175">
        <v>3.54</v>
      </c>
      <c r="AH59" s="175">
        <v>3.3740000000000001</v>
      </c>
      <c r="AI59" s="175">
        <v>3.2320000000000002</v>
      </c>
      <c r="AJ59" s="175">
        <v>3.1269999999999998</v>
      </c>
      <c r="AK59" s="175">
        <v>2.9950000000000001</v>
      </c>
      <c r="AL59" s="175">
        <v>2.927</v>
      </c>
      <c r="AM59" s="175">
        <v>2.6970000000000001</v>
      </c>
      <c r="AN59" s="175">
        <v>2.5779999999999998</v>
      </c>
      <c r="AO59" s="175">
        <v>2.6160000000000001</v>
      </c>
      <c r="AP59" s="175">
        <v>2.5619999999999998</v>
      </c>
      <c r="AQ59" s="175">
        <v>2.4950000000000001</v>
      </c>
      <c r="AR59" s="175">
        <v>2.4340000000000002</v>
      </c>
      <c r="AS59" s="175">
        <v>2.3879999999999999</v>
      </c>
      <c r="AT59" s="175">
        <v>2.33</v>
      </c>
      <c r="AU59" s="175">
        <v>2.2160000000000002</v>
      </c>
      <c r="AV59" s="175">
        <v>2.0089999999999999</v>
      </c>
      <c r="AW59" s="175">
        <v>1.9690000000000001</v>
      </c>
      <c r="AX59" s="175">
        <v>1.9470000000000001</v>
      </c>
      <c r="AY59" s="175">
        <v>1.903</v>
      </c>
      <c r="AZ59" s="175">
        <v>1.8180000000000001</v>
      </c>
      <c r="BA59" s="175">
        <v>1.742</v>
      </c>
      <c r="BB59" s="175">
        <v>1.671</v>
      </c>
      <c r="BC59" s="175">
        <v>1.623</v>
      </c>
      <c r="BD59" s="175">
        <v>1.56</v>
      </c>
      <c r="BE59" s="175">
        <v>1.496</v>
      </c>
      <c r="BF59" s="175">
        <v>1.4550000000000001</v>
      </c>
      <c r="BG59" s="175">
        <v>1.395</v>
      </c>
      <c r="BH59" s="175">
        <v>1.333</v>
      </c>
      <c r="BI59" s="175">
        <v>1.27</v>
      </c>
      <c r="BJ59" s="175">
        <v>1.2050000000000001</v>
      </c>
      <c r="BK59" s="175">
        <v>1.139</v>
      </c>
      <c r="BL59" s="175">
        <v>1.0720000000000001</v>
      </c>
      <c r="BM59" s="175">
        <v>1.0029999999999999</v>
      </c>
      <c r="BN59" s="175">
        <v>0.93400000000000005</v>
      </c>
      <c r="BO59" s="175">
        <v>0.86299999999999999</v>
      </c>
      <c r="BP59" s="175">
        <v>0.79100000000000004</v>
      </c>
      <c r="BQ59" s="175">
        <v>0.76400000000000001</v>
      </c>
      <c r="BR59" s="175">
        <v>0.76900000000000002</v>
      </c>
      <c r="BS59" s="175">
        <v>0.77400000000000002</v>
      </c>
      <c r="BT59" s="175">
        <v>0.77900000000000003</v>
      </c>
      <c r="BU59" s="175">
        <v>0.78300000000000003</v>
      </c>
      <c r="BV59" s="175">
        <v>0.78800000000000003</v>
      </c>
      <c r="BW59" s="175">
        <v>0.79200000000000004</v>
      </c>
      <c r="BX59" s="175">
        <v>0.79700000000000004</v>
      </c>
      <c r="BY59" s="175">
        <v>0.80100000000000005</v>
      </c>
      <c r="BZ59" s="175">
        <v>0.80600000000000005</v>
      </c>
      <c r="CA59" s="175">
        <v>0.81</v>
      </c>
      <c r="CB59" s="175">
        <v>0.81399999999999995</v>
      </c>
      <c r="CC59" s="175">
        <v>0.81799999999999995</v>
      </c>
      <c r="CD59" s="175">
        <v>0.82299999999999995</v>
      </c>
      <c r="CE59" s="175">
        <v>0.82699999999999996</v>
      </c>
      <c r="CF59" s="175">
        <v>0.83099999999999996</v>
      </c>
      <c r="CG59" s="175">
        <v>0.83499999999999996</v>
      </c>
      <c r="CH59" s="175">
        <v>0.84</v>
      </c>
      <c r="CI59" s="175">
        <v>0.84399999999999997</v>
      </c>
      <c r="CJ59" s="175">
        <v>0.84799999999999998</v>
      </c>
      <c r="CK59" s="176">
        <v>0.85199999999999998</v>
      </c>
    </row>
    <row r="60" spans="1:89" ht="15" customHeight="1" x14ac:dyDescent="0.2">
      <c r="A60" s="178"/>
      <c r="B60" s="173">
        <v>1</v>
      </c>
      <c r="C60" s="174">
        <v>4</v>
      </c>
      <c r="D60" s="174">
        <v>4</v>
      </c>
      <c r="E60" s="174" t="s">
        <v>752</v>
      </c>
      <c r="F60" s="174" t="s">
        <v>751</v>
      </c>
      <c r="G60" s="174" t="s">
        <v>289</v>
      </c>
      <c r="H60" s="174" t="s">
        <v>747</v>
      </c>
      <c r="I60" s="175">
        <v>3.3000000000000002E-2</v>
      </c>
      <c r="J60" s="175">
        <v>0.10100000000000001</v>
      </c>
      <c r="K60" s="175">
        <v>0.2</v>
      </c>
      <c r="L60" s="175">
        <v>0.32600000000000001</v>
      </c>
      <c r="M60" s="175">
        <v>0.47299999999999998</v>
      </c>
      <c r="N60" s="175">
        <v>0.63700000000000001</v>
      </c>
      <c r="O60" s="175">
        <v>0.81499999999999995</v>
      </c>
      <c r="P60" s="175">
        <v>1.002</v>
      </c>
      <c r="Q60" s="175">
        <v>1.1950000000000001</v>
      </c>
      <c r="R60" s="175">
        <v>1.3879999999999999</v>
      </c>
      <c r="S60" s="175">
        <v>1.579</v>
      </c>
      <c r="T60" s="175">
        <v>1.7729999999999999</v>
      </c>
      <c r="U60" s="175">
        <v>1.956</v>
      </c>
      <c r="V60" s="175">
        <v>2.1459999999999999</v>
      </c>
      <c r="W60" s="175">
        <v>2.3410000000000002</v>
      </c>
      <c r="X60" s="175">
        <v>2.5019999999999998</v>
      </c>
      <c r="Y60" s="175">
        <v>2.6389999999999998</v>
      </c>
      <c r="Z60" s="175">
        <v>2.734</v>
      </c>
      <c r="AA60" s="175">
        <v>2.7730000000000001</v>
      </c>
      <c r="AB60" s="175">
        <v>2.77</v>
      </c>
      <c r="AC60" s="175">
        <v>2.7839999999999998</v>
      </c>
      <c r="AD60" s="175">
        <v>2.7290000000000001</v>
      </c>
      <c r="AE60" s="175">
        <v>2.7050000000000001</v>
      </c>
      <c r="AF60" s="175">
        <v>2.722</v>
      </c>
      <c r="AG60" s="175">
        <v>2.74</v>
      </c>
      <c r="AH60" s="175">
        <v>2.7589999999999999</v>
      </c>
      <c r="AI60" s="175">
        <v>2.7810000000000001</v>
      </c>
      <c r="AJ60" s="175">
        <v>2.7959999999999998</v>
      </c>
      <c r="AK60" s="175">
        <v>2.8140000000000001</v>
      </c>
      <c r="AL60" s="175">
        <v>2.8290000000000002</v>
      </c>
      <c r="AM60" s="175">
        <v>2.8319999999999999</v>
      </c>
      <c r="AN60" s="175">
        <v>2.8290000000000002</v>
      </c>
      <c r="AO60" s="175">
        <v>2.95</v>
      </c>
      <c r="AP60" s="175">
        <v>2.9660000000000002</v>
      </c>
      <c r="AQ60" s="175">
        <v>2.964</v>
      </c>
      <c r="AR60" s="175">
        <v>2.96</v>
      </c>
      <c r="AS60" s="175">
        <v>2.944</v>
      </c>
      <c r="AT60" s="175">
        <v>2.9169999999999998</v>
      </c>
      <c r="AU60" s="175">
        <v>2.8109999999999999</v>
      </c>
      <c r="AV60" s="175">
        <v>2.57</v>
      </c>
      <c r="AW60" s="175">
        <v>2.532</v>
      </c>
      <c r="AX60" s="175">
        <v>2.516</v>
      </c>
      <c r="AY60" s="175">
        <v>2.4590000000000001</v>
      </c>
      <c r="AZ60" s="175">
        <v>2.343</v>
      </c>
      <c r="BA60" s="175">
        <v>2.238</v>
      </c>
      <c r="BB60" s="175">
        <v>2.1349999999999998</v>
      </c>
      <c r="BC60" s="175">
        <v>2.0619999999999998</v>
      </c>
      <c r="BD60" s="175">
        <v>1.9770000000000001</v>
      </c>
      <c r="BE60" s="175">
        <v>1.8879999999999999</v>
      </c>
      <c r="BF60" s="175">
        <v>1.83</v>
      </c>
      <c r="BG60" s="175">
        <v>1.746</v>
      </c>
      <c r="BH60" s="175">
        <v>1.6579999999999999</v>
      </c>
      <c r="BI60" s="175">
        <v>1.5660000000000001</v>
      </c>
      <c r="BJ60" s="175">
        <v>1.472</v>
      </c>
      <c r="BK60" s="175">
        <v>1.375</v>
      </c>
      <c r="BL60" s="175">
        <v>1.2749999999999999</v>
      </c>
      <c r="BM60" s="175">
        <v>1.1719999999999999</v>
      </c>
      <c r="BN60" s="175">
        <v>1.0660000000000001</v>
      </c>
      <c r="BO60" s="175">
        <v>0.95799999999999996</v>
      </c>
      <c r="BP60" s="175">
        <v>0.96599999999999997</v>
      </c>
      <c r="BQ60" s="175">
        <v>0.97599999999999998</v>
      </c>
      <c r="BR60" s="175">
        <v>0.98599999999999999</v>
      </c>
      <c r="BS60" s="175">
        <v>0.997</v>
      </c>
      <c r="BT60" s="175">
        <v>1.0069999999999999</v>
      </c>
      <c r="BU60" s="175">
        <v>1.0169999999999999</v>
      </c>
      <c r="BV60" s="175">
        <v>1.0269999999999999</v>
      </c>
      <c r="BW60" s="175">
        <v>1.0369999999999999</v>
      </c>
      <c r="BX60" s="175">
        <v>1.0469999999999999</v>
      </c>
      <c r="BY60" s="175">
        <v>1.0569999999999999</v>
      </c>
      <c r="BZ60" s="175">
        <v>1.0669999999999999</v>
      </c>
      <c r="CA60" s="175">
        <v>1.0760000000000001</v>
      </c>
      <c r="CB60" s="175">
        <v>1.0860000000000001</v>
      </c>
      <c r="CC60" s="175">
        <v>1.0960000000000001</v>
      </c>
      <c r="CD60" s="175">
        <v>1.1060000000000001</v>
      </c>
      <c r="CE60" s="175">
        <v>1.1160000000000001</v>
      </c>
      <c r="CF60" s="175">
        <v>1.1259999999999999</v>
      </c>
      <c r="CG60" s="175">
        <v>1.135</v>
      </c>
      <c r="CH60" s="175">
        <v>1.145</v>
      </c>
      <c r="CI60" s="175">
        <v>1.155</v>
      </c>
      <c r="CJ60" s="175">
        <v>1.165</v>
      </c>
      <c r="CK60" s="176">
        <v>1.1739999999999999</v>
      </c>
    </row>
    <row r="61" spans="1:89" s="147" customFormat="1" ht="15" customHeight="1" x14ac:dyDescent="0.2">
      <c r="B61" s="173">
        <v>2</v>
      </c>
      <c r="C61" s="174">
        <v>1</v>
      </c>
      <c r="D61" s="174">
        <v>1</v>
      </c>
      <c r="E61" s="174" t="s">
        <v>217</v>
      </c>
      <c r="F61" s="174" t="s">
        <v>291</v>
      </c>
      <c r="G61" s="174" t="s">
        <v>753</v>
      </c>
      <c r="H61" s="174" t="s">
        <v>745</v>
      </c>
      <c r="I61" s="175">
        <v>0</v>
      </c>
      <c r="J61" s="175">
        <v>0</v>
      </c>
      <c r="K61" s="175">
        <v>0</v>
      </c>
      <c r="L61" s="175">
        <v>0</v>
      </c>
      <c r="M61" s="175">
        <v>0</v>
      </c>
      <c r="N61" s="175">
        <v>0</v>
      </c>
      <c r="O61" s="175">
        <v>0</v>
      </c>
      <c r="P61" s="175">
        <v>0</v>
      </c>
      <c r="Q61" s="175">
        <v>0</v>
      </c>
      <c r="R61" s="175">
        <v>0.40899999999999997</v>
      </c>
      <c r="S61" s="175">
        <v>1.214</v>
      </c>
      <c r="T61" s="175">
        <v>2.032</v>
      </c>
      <c r="U61" s="175">
        <v>2.8570000000000002</v>
      </c>
      <c r="V61" s="175">
        <v>3.794</v>
      </c>
      <c r="W61" s="175">
        <v>4.8559999999999999</v>
      </c>
      <c r="X61" s="175">
        <v>6.0460000000000003</v>
      </c>
      <c r="Y61" s="175">
        <v>7.3559999999999999</v>
      </c>
      <c r="Z61" s="175">
        <v>8.7609999999999992</v>
      </c>
      <c r="AA61" s="175">
        <v>10.23</v>
      </c>
      <c r="AB61" s="175">
        <v>11.749000000000001</v>
      </c>
      <c r="AC61" s="175">
        <v>13.287000000000001</v>
      </c>
      <c r="AD61" s="175">
        <v>15.000999999999999</v>
      </c>
      <c r="AE61" s="175">
        <v>16.699000000000002</v>
      </c>
      <c r="AF61" s="175">
        <v>18.407</v>
      </c>
      <c r="AG61" s="175">
        <v>20.119</v>
      </c>
      <c r="AH61" s="175">
        <v>21.834</v>
      </c>
      <c r="AI61" s="175">
        <v>23.536000000000001</v>
      </c>
      <c r="AJ61" s="175">
        <v>25.209</v>
      </c>
      <c r="AK61" s="175">
        <v>26.87</v>
      </c>
      <c r="AL61" s="175">
        <v>28.513999999999999</v>
      </c>
      <c r="AM61" s="175">
        <v>30.157</v>
      </c>
      <c r="AN61" s="175">
        <v>31.881</v>
      </c>
      <c r="AO61" s="175">
        <v>34.143999999999998</v>
      </c>
      <c r="AP61" s="175">
        <v>37.134</v>
      </c>
      <c r="AQ61" s="175">
        <v>42.619</v>
      </c>
      <c r="AR61" s="175">
        <v>47.838000000000001</v>
      </c>
      <c r="AS61" s="175">
        <v>52.584000000000003</v>
      </c>
      <c r="AT61" s="175">
        <v>56.889000000000003</v>
      </c>
      <c r="AU61" s="175">
        <v>60.725000000000001</v>
      </c>
      <c r="AV61" s="175">
        <v>65.33</v>
      </c>
      <c r="AW61" s="175">
        <v>70.775000000000006</v>
      </c>
      <c r="AX61" s="175">
        <v>76.909000000000006</v>
      </c>
      <c r="AY61" s="175">
        <v>83.545000000000002</v>
      </c>
      <c r="AZ61" s="175">
        <v>86.247</v>
      </c>
      <c r="BA61" s="175">
        <v>88.941000000000003</v>
      </c>
      <c r="BB61" s="175">
        <v>91.527000000000001</v>
      </c>
      <c r="BC61" s="175">
        <v>93.975999999999999</v>
      </c>
      <c r="BD61" s="175">
        <v>95.510999999999996</v>
      </c>
      <c r="BE61" s="175">
        <v>97.902000000000001</v>
      </c>
      <c r="BF61" s="175">
        <v>100.291</v>
      </c>
      <c r="BG61" s="175">
        <v>101.261</v>
      </c>
      <c r="BH61" s="175">
        <v>102.20699999999999</v>
      </c>
      <c r="BI61" s="175">
        <v>103.104</v>
      </c>
      <c r="BJ61" s="175">
        <v>103.98</v>
      </c>
      <c r="BK61" s="175">
        <v>104.85299999999999</v>
      </c>
      <c r="BL61" s="175">
        <v>105.462</v>
      </c>
      <c r="BM61" s="175">
        <v>105.745</v>
      </c>
      <c r="BN61" s="175">
        <v>106.012</v>
      </c>
      <c r="BO61" s="175">
        <v>106.265</v>
      </c>
      <c r="BP61" s="175">
        <v>106.502</v>
      </c>
      <c r="BQ61" s="175">
        <v>106.724</v>
      </c>
      <c r="BR61" s="175">
        <v>106.914</v>
      </c>
      <c r="BS61" s="175">
        <v>107.089</v>
      </c>
      <c r="BT61" s="175">
        <v>107.248</v>
      </c>
      <c r="BU61" s="175">
        <v>107.395</v>
      </c>
      <c r="BV61" s="175">
        <v>107.53</v>
      </c>
      <c r="BW61" s="175">
        <v>107.65300000000001</v>
      </c>
      <c r="BX61" s="175">
        <v>107.76600000000001</v>
      </c>
      <c r="BY61" s="175">
        <v>107.872</v>
      </c>
      <c r="BZ61" s="175">
        <v>107.971</v>
      </c>
      <c r="CA61" s="175">
        <v>108.06399999999999</v>
      </c>
      <c r="CB61" s="175">
        <v>108.151</v>
      </c>
      <c r="CC61" s="175">
        <v>108.23399999999999</v>
      </c>
      <c r="CD61" s="175">
        <v>108.313</v>
      </c>
      <c r="CE61" s="175">
        <v>108.387</v>
      </c>
      <c r="CF61" s="175">
        <v>108.455</v>
      </c>
      <c r="CG61" s="175">
        <v>108.518</v>
      </c>
      <c r="CH61" s="175">
        <v>108.574</v>
      </c>
      <c r="CI61" s="175">
        <v>108.623</v>
      </c>
      <c r="CJ61" s="175">
        <v>108.66200000000001</v>
      </c>
      <c r="CK61" s="176">
        <v>108.702</v>
      </c>
    </row>
    <row r="62" spans="1:89" ht="15" customHeight="1" x14ac:dyDescent="0.2">
      <c r="A62" s="178"/>
      <c r="B62" s="173">
        <v>2</v>
      </c>
      <c r="C62" s="174">
        <v>2</v>
      </c>
      <c r="D62" s="174">
        <v>1</v>
      </c>
      <c r="E62" s="174" t="s">
        <v>71</v>
      </c>
      <c r="F62" s="174" t="s">
        <v>291</v>
      </c>
      <c r="G62" s="174" t="s">
        <v>753</v>
      </c>
      <c r="H62" s="174" t="s">
        <v>745</v>
      </c>
      <c r="I62" s="175">
        <v>0</v>
      </c>
      <c r="J62" s="175">
        <v>0</v>
      </c>
      <c r="K62" s="175">
        <v>0</v>
      </c>
      <c r="L62" s="175">
        <v>0</v>
      </c>
      <c r="M62" s="175">
        <v>0</v>
      </c>
      <c r="N62" s="175">
        <v>0</v>
      </c>
      <c r="O62" s="175">
        <v>0</v>
      </c>
      <c r="P62" s="175">
        <v>0</v>
      </c>
      <c r="Q62" s="175">
        <v>0</v>
      </c>
      <c r="R62" s="175">
        <v>0.40899999999999997</v>
      </c>
      <c r="S62" s="175">
        <v>1.214</v>
      </c>
      <c r="T62" s="175">
        <v>2.032</v>
      </c>
      <c r="U62" s="175">
        <v>2.8570000000000002</v>
      </c>
      <c r="V62" s="175">
        <v>3.794</v>
      </c>
      <c r="W62" s="175">
        <v>4.8559999999999999</v>
      </c>
      <c r="X62" s="175">
        <v>6.0460000000000003</v>
      </c>
      <c r="Y62" s="175">
        <v>7.3559999999999999</v>
      </c>
      <c r="Z62" s="175">
        <v>8.7609999999999992</v>
      </c>
      <c r="AA62" s="175">
        <v>10.23</v>
      </c>
      <c r="AB62" s="175">
        <v>11.749000000000001</v>
      </c>
      <c r="AC62" s="175">
        <v>13.287000000000001</v>
      </c>
      <c r="AD62" s="175">
        <v>15.000999999999999</v>
      </c>
      <c r="AE62" s="175">
        <v>16.699000000000002</v>
      </c>
      <c r="AF62" s="175">
        <v>18.407</v>
      </c>
      <c r="AG62" s="175">
        <v>20.119</v>
      </c>
      <c r="AH62" s="175">
        <v>21.834</v>
      </c>
      <c r="AI62" s="175">
        <v>23.536000000000001</v>
      </c>
      <c r="AJ62" s="175">
        <v>25.209</v>
      </c>
      <c r="AK62" s="175">
        <v>26.87</v>
      </c>
      <c r="AL62" s="175">
        <v>28.513999999999999</v>
      </c>
      <c r="AM62" s="175">
        <v>30.157</v>
      </c>
      <c r="AN62" s="175">
        <v>31.881</v>
      </c>
      <c r="AO62" s="175">
        <v>34.143999999999998</v>
      </c>
      <c r="AP62" s="175">
        <v>37.134</v>
      </c>
      <c r="AQ62" s="175">
        <v>42.619</v>
      </c>
      <c r="AR62" s="175">
        <v>47.838000000000001</v>
      </c>
      <c r="AS62" s="175">
        <v>52.584000000000003</v>
      </c>
      <c r="AT62" s="175">
        <v>56.889000000000003</v>
      </c>
      <c r="AU62" s="175">
        <v>60.725000000000001</v>
      </c>
      <c r="AV62" s="175">
        <v>65.33</v>
      </c>
      <c r="AW62" s="175">
        <v>70.775000000000006</v>
      </c>
      <c r="AX62" s="175">
        <v>76.909000000000006</v>
      </c>
      <c r="AY62" s="175">
        <v>83.545000000000002</v>
      </c>
      <c r="AZ62" s="175">
        <v>86.247</v>
      </c>
      <c r="BA62" s="175">
        <v>88.941000000000003</v>
      </c>
      <c r="BB62" s="175">
        <v>91.527000000000001</v>
      </c>
      <c r="BC62" s="175">
        <v>93.975999999999999</v>
      </c>
      <c r="BD62" s="175">
        <v>95.510999999999996</v>
      </c>
      <c r="BE62" s="175">
        <v>97.902000000000001</v>
      </c>
      <c r="BF62" s="175">
        <v>100.291</v>
      </c>
      <c r="BG62" s="175">
        <v>101.261</v>
      </c>
      <c r="BH62" s="175">
        <v>102.20699999999999</v>
      </c>
      <c r="BI62" s="175">
        <v>103.104</v>
      </c>
      <c r="BJ62" s="175">
        <v>103.98</v>
      </c>
      <c r="BK62" s="175">
        <v>104.85299999999999</v>
      </c>
      <c r="BL62" s="175">
        <v>105.462</v>
      </c>
      <c r="BM62" s="175">
        <v>105.745</v>
      </c>
      <c r="BN62" s="175">
        <v>106.012</v>
      </c>
      <c r="BO62" s="175">
        <v>106.265</v>
      </c>
      <c r="BP62" s="175">
        <v>106.502</v>
      </c>
      <c r="BQ62" s="175">
        <v>106.724</v>
      </c>
      <c r="BR62" s="175">
        <v>106.914</v>
      </c>
      <c r="BS62" s="175">
        <v>107.089</v>
      </c>
      <c r="BT62" s="175">
        <v>107.248</v>
      </c>
      <c r="BU62" s="175">
        <v>107.395</v>
      </c>
      <c r="BV62" s="175">
        <v>107.53</v>
      </c>
      <c r="BW62" s="175">
        <v>107.65300000000001</v>
      </c>
      <c r="BX62" s="175">
        <v>107.76600000000001</v>
      </c>
      <c r="BY62" s="175">
        <v>107.872</v>
      </c>
      <c r="BZ62" s="175">
        <v>107.971</v>
      </c>
      <c r="CA62" s="175">
        <v>108.06399999999999</v>
      </c>
      <c r="CB62" s="175">
        <v>108.151</v>
      </c>
      <c r="CC62" s="175">
        <v>108.23399999999999</v>
      </c>
      <c r="CD62" s="175">
        <v>108.313</v>
      </c>
      <c r="CE62" s="175">
        <v>108.387</v>
      </c>
      <c r="CF62" s="175">
        <v>108.455</v>
      </c>
      <c r="CG62" s="175">
        <v>108.518</v>
      </c>
      <c r="CH62" s="175">
        <v>108.574</v>
      </c>
      <c r="CI62" s="175">
        <v>108.623</v>
      </c>
      <c r="CJ62" s="175">
        <v>108.66200000000001</v>
      </c>
      <c r="CK62" s="176">
        <v>108.702</v>
      </c>
    </row>
    <row r="63" spans="1:89" ht="15" customHeight="1" x14ac:dyDescent="0.2">
      <c r="A63" s="178"/>
      <c r="B63" s="173">
        <v>2</v>
      </c>
      <c r="C63" s="174">
        <v>3</v>
      </c>
      <c r="D63" s="174">
        <v>1</v>
      </c>
      <c r="E63" s="174" t="s">
        <v>215</v>
      </c>
      <c r="F63" s="174" t="s">
        <v>291</v>
      </c>
      <c r="G63" s="174" t="s">
        <v>753</v>
      </c>
      <c r="H63" s="174" t="s">
        <v>745</v>
      </c>
      <c r="I63" s="175">
        <v>0</v>
      </c>
      <c r="J63" s="175">
        <v>0</v>
      </c>
      <c r="K63" s="175">
        <v>0</v>
      </c>
      <c r="L63" s="175">
        <v>0</v>
      </c>
      <c r="M63" s="175">
        <v>0</v>
      </c>
      <c r="N63" s="175">
        <v>0</v>
      </c>
      <c r="O63" s="175">
        <v>0</v>
      </c>
      <c r="P63" s="175">
        <v>0</v>
      </c>
      <c r="Q63" s="175">
        <v>0</v>
      </c>
      <c r="R63" s="175">
        <v>0.40899999999999997</v>
      </c>
      <c r="S63" s="175">
        <v>1.214</v>
      </c>
      <c r="T63" s="175">
        <v>2.032</v>
      </c>
      <c r="U63" s="175">
        <v>2.8570000000000002</v>
      </c>
      <c r="V63" s="175">
        <v>3.794</v>
      </c>
      <c r="W63" s="175">
        <v>4.8559999999999999</v>
      </c>
      <c r="X63" s="175">
        <v>6.0460000000000003</v>
      </c>
      <c r="Y63" s="175">
        <v>7.3559999999999999</v>
      </c>
      <c r="Z63" s="175">
        <v>8.7609999999999992</v>
      </c>
      <c r="AA63" s="175">
        <v>10.23</v>
      </c>
      <c r="AB63" s="175">
        <v>11.749000000000001</v>
      </c>
      <c r="AC63" s="175">
        <v>13.287000000000001</v>
      </c>
      <c r="AD63" s="175">
        <v>15.000999999999999</v>
      </c>
      <c r="AE63" s="175">
        <v>16.699000000000002</v>
      </c>
      <c r="AF63" s="175">
        <v>18.407</v>
      </c>
      <c r="AG63" s="175">
        <v>20.119</v>
      </c>
      <c r="AH63" s="175">
        <v>21.834</v>
      </c>
      <c r="AI63" s="175">
        <v>23.536000000000001</v>
      </c>
      <c r="AJ63" s="175">
        <v>25.209</v>
      </c>
      <c r="AK63" s="175">
        <v>26.87</v>
      </c>
      <c r="AL63" s="175">
        <v>28.513999999999999</v>
      </c>
      <c r="AM63" s="175">
        <v>30.157</v>
      </c>
      <c r="AN63" s="175">
        <v>31.881</v>
      </c>
      <c r="AO63" s="175">
        <v>34.143999999999998</v>
      </c>
      <c r="AP63" s="175">
        <v>37.134</v>
      </c>
      <c r="AQ63" s="175">
        <v>42.619</v>
      </c>
      <c r="AR63" s="175">
        <v>47.838000000000001</v>
      </c>
      <c r="AS63" s="175">
        <v>52.584000000000003</v>
      </c>
      <c r="AT63" s="175">
        <v>56.889000000000003</v>
      </c>
      <c r="AU63" s="175">
        <v>60.725000000000001</v>
      </c>
      <c r="AV63" s="175">
        <v>65.33</v>
      </c>
      <c r="AW63" s="175">
        <v>70.775000000000006</v>
      </c>
      <c r="AX63" s="175">
        <v>76.909000000000006</v>
      </c>
      <c r="AY63" s="175">
        <v>83.545000000000002</v>
      </c>
      <c r="AZ63" s="175">
        <v>86.247</v>
      </c>
      <c r="BA63" s="175">
        <v>88.941000000000003</v>
      </c>
      <c r="BB63" s="175">
        <v>91.527000000000001</v>
      </c>
      <c r="BC63" s="175">
        <v>93.975999999999999</v>
      </c>
      <c r="BD63" s="175">
        <v>95.510999999999996</v>
      </c>
      <c r="BE63" s="175">
        <v>97.902000000000001</v>
      </c>
      <c r="BF63" s="175">
        <v>99.46</v>
      </c>
      <c r="BG63" s="175">
        <v>100.845</v>
      </c>
      <c r="BH63" s="175">
        <v>101.684</v>
      </c>
      <c r="BI63" s="175">
        <v>102.474</v>
      </c>
      <c r="BJ63" s="175">
        <v>103.241</v>
      </c>
      <c r="BK63" s="175">
        <v>104.005</v>
      </c>
      <c r="BL63" s="175">
        <v>104.762</v>
      </c>
      <c r="BM63" s="175">
        <v>104.967</v>
      </c>
      <c r="BN63" s="175">
        <v>105.15300000000001</v>
      </c>
      <c r="BO63" s="175">
        <v>105.32299999999999</v>
      </c>
      <c r="BP63" s="175">
        <v>105.47799999999999</v>
      </c>
      <c r="BQ63" s="175">
        <v>105.617</v>
      </c>
      <c r="BR63" s="175">
        <v>105.724</v>
      </c>
      <c r="BS63" s="175">
        <v>105.815</v>
      </c>
      <c r="BT63" s="175">
        <v>105.89100000000001</v>
      </c>
      <c r="BU63" s="175">
        <v>105.953</v>
      </c>
      <c r="BV63" s="175">
        <v>106.003</v>
      </c>
      <c r="BW63" s="175">
        <v>106.042</v>
      </c>
      <c r="BX63" s="175">
        <v>106.07</v>
      </c>
      <c r="BY63" s="175">
        <v>106.09</v>
      </c>
      <c r="BZ63" s="175">
        <v>106.10299999999999</v>
      </c>
      <c r="CA63" s="175">
        <v>106.10899999999999</v>
      </c>
      <c r="CB63" s="175">
        <v>106.11</v>
      </c>
      <c r="CC63" s="175">
        <v>106.10599999999999</v>
      </c>
      <c r="CD63" s="175">
        <v>106.09699999999999</v>
      </c>
      <c r="CE63" s="175">
        <v>106.083</v>
      </c>
      <c r="CF63" s="175">
        <v>106.06399999999999</v>
      </c>
      <c r="CG63" s="175">
        <v>106.039</v>
      </c>
      <c r="CH63" s="175">
        <v>106.00700000000001</v>
      </c>
      <c r="CI63" s="175">
        <v>106.173</v>
      </c>
      <c r="CJ63" s="175">
        <v>106.39700000000001</v>
      </c>
      <c r="CK63" s="176">
        <v>106.623</v>
      </c>
    </row>
    <row r="64" spans="1:89" ht="15" customHeight="1" x14ac:dyDescent="0.2">
      <c r="A64" s="178"/>
      <c r="B64" s="173">
        <v>2</v>
      </c>
      <c r="C64" s="174">
        <v>4</v>
      </c>
      <c r="D64" s="174">
        <v>1</v>
      </c>
      <c r="E64" s="174" t="s">
        <v>216</v>
      </c>
      <c r="F64" s="174" t="s">
        <v>291</v>
      </c>
      <c r="G64" s="174" t="s">
        <v>753</v>
      </c>
      <c r="H64" s="174" t="s">
        <v>745</v>
      </c>
      <c r="I64" s="181">
        <v>0</v>
      </c>
      <c r="J64" s="181">
        <v>0</v>
      </c>
      <c r="K64" s="181">
        <v>0</v>
      </c>
      <c r="L64" s="181">
        <v>0</v>
      </c>
      <c r="M64" s="181">
        <v>0</v>
      </c>
      <c r="N64" s="181">
        <v>0</v>
      </c>
      <c r="O64" s="181">
        <v>0</v>
      </c>
      <c r="P64" s="181">
        <v>0</v>
      </c>
      <c r="Q64" s="181">
        <v>0</v>
      </c>
      <c r="R64" s="181">
        <v>0.40899999999999997</v>
      </c>
      <c r="S64" s="181">
        <v>1.214</v>
      </c>
      <c r="T64" s="181">
        <v>2.032</v>
      </c>
      <c r="U64" s="181">
        <v>2.8570000000000002</v>
      </c>
      <c r="V64" s="181">
        <v>3.794</v>
      </c>
      <c r="W64" s="181">
        <v>4.8559999999999999</v>
      </c>
      <c r="X64" s="181">
        <v>6.0460000000000003</v>
      </c>
      <c r="Y64" s="181">
        <v>7.3559999999999999</v>
      </c>
      <c r="Z64" s="181">
        <v>8.7609999999999992</v>
      </c>
      <c r="AA64" s="181">
        <v>10.23</v>
      </c>
      <c r="AB64" s="181">
        <v>11.749000000000001</v>
      </c>
      <c r="AC64" s="181">
        <v>13.287000000000001</v>
      </c>
      <c r="AD64" s="181">
        <v>15.000999999999999</v>
      </c>
      <c r="AE64" s="181">
        <v>16.699000000000002</v>
      </c>
      <c r="AF64" s="181">
        <v>18.407</v>
      </c>
      <c r="AG64" s="181">
        <v>20.119</v>
      </c>
      <c r="AH64" s="181">
        <v>21.834</v>
      </c>
      <c r="AI64" s="181">
        <v>23.536000000000001</v>
      </c>
      <c r="AJ64" s="181">
        <v>25.209</v>
      </c>
      <c r="AK64" s="181">
        <v>26.87</v>
      </c>
      <c r="AL64" s="181">
        <v>28.513999999999999</v>
      </c>
      <c r="AM64" s="181">
        <v>30.157</v>
      </c>
      <c r="AN64" s="181">
        <v>31.881</v>
      </c>
      <c r="AO64" s="181">
        <v>34.143999999999998</v>
      </c>
      <c r="AP64" s="181">
        <v>37.134</v>
      </c>
      <c r="AQ64" s="181">
        <v>42.619</v>
      </c>
      <c r="AR64" s="181">
        <v>47.838000000000001</v>
      </c>
      <c r="AS64" s="181">
        <v>52.584000000000003</v>
      </c>
      <c r="AT64" s="181">
        <v>56.889000000000003</v>
      </c>
      <c r="AU64" s="181">
        <v>60.725000000000001</v>
      </c>
      <c r="AV64" s="181">
        <v>65.33</v>
      </c>
      <c r="AW64" s="181">
        <v>70.775000000000006</v>
      </c>
      <c r="AX64" s="181">
        <v>76.909000000000006</v>
      </c>
      <c r="AY64" s="181">
        <v>83.545000000000002</v>
      </c>
      <c r="AZ64" s="181">
        <v>86.247</v>
      </c>
      <c r="BA64" s="181">
        <v>88.941000000000003</v>
      </c>
      <c r="BB64" s="181">
        <v>91.527000000000001</v>
      </c>
      <c r="BC64" s="181">
        <v>93.975999999999999</v>
      </c>
      <c r="BD64" s="181">
        <v>95.510999999999996</v>
      </c>
      <c r="BE64" s="181">
        <v>97.902000000000001</v>
      </c>
      <c r="BF64" s="181">
        <v>99.46</v>
      </c>
      <c r="BG64" s="181">
        <v>100.845</v>
      </c>
      <c r="BH64" s="181">
        <v>101.684</v>
      </c>
      <c r="BI64" s="181">
        <v>102.474</v>
      </c>
      <c r="BJ64" s="181">
        <v>103.241</v>
      </c>
      <c r="BK64" s="181">
        <v>104.005</v>
      </c>
      <c r="BL64" s="181">
        <v>104.762</v>
      </c>
      <c r="BM64" s="181">
        <v>104.967</v>
      </c>
      <c r="BN64" s="181">
        <v>105.15300000000001</v>
      </c>
      <c r="BO64" s="181">
        <v>105.32299999999999</v>
      </c>
      <c r="BP64" s="181">
        <v>105.47799999999999</v>
      </c>
      <c r="BQ64" s="181">
        <v>105.617</v>
      </c>
      <c r="BR64" s="181">
        <v>105.724</v>
      </c>
      <c r="BS64" s="181">
        <v>105.815</v>
      </c>
      <c r="BT64" s="181">
        <v>105.89100000000001</v>
      </c>
      <c r="BU64" s="181">
        <v>105.953</v>
      </c>
      <c r="BV64" s="181">
        <v>106.003</v>
      </c>
      <c r="BW64" s="181">
        <v>106.042</v>
      </c>
      <c r="BX64" s="181">
        <v>106.07</v>
      </c>
      <c r="BY64" s="181">
        <v>106.09</v>
      </c>
      <c r="BZ64" s="181">
        <v>106.10299999999999</v>
      </c>
      <c r="CA64" s="181">
        <v>106.10899999999999</v>
      </c>
      <c r="CB64" s="181">
        <v>106.11</v>
      </c>
      <c r="CC64" s="181">
        <v>106.10599999999999</v>
      </c>
      <c r="CD64" s="181">
        <v>106.09699999999999</v>
      </c>
      <c r="CE64" s="181">
        <v>106.083</v>
      </c>
      <c r="CF64" s="181">
        <v>106.06399999999999</v>
      </c>
      <c r="CG64" s="181">
        <v>106.039</v>
      </c>
      <c r="CH64" s="181">
        <v>106.00700000000001</v>
      </c>
      <c r="CI64" s="181">
        <v>106.173</v>
      </c>
      <c r="CJ64" s="181">
        <v>106.39700000000001</v>
      </c>
      <c r="CK64" s="182">
        <v>106.623</v>
      </c>
    </row>
    <row r="65" spans="1:89" ht="15" customHeight="1" x14ac:dyDescent="0.2">
      <c r="A65" s="178"/>
      <c r="B65" s="173">
        <v>2</v>
      </c>
      <c r="C65" s="174">
        <v>1</v>
      </c>
      <c r="D65" s="174">
        <v>2</v>
      </c>
      <c r="E65" s="174" t="s">
        <v>217</v>
      </c>
      <c r="F65" s="174" t="s">
        <v>291</v>
      </c>
      <c r="G65" s="174" t="s">
        <v>754</v>
      </c>
      <c r="H65" s="174" t="s">
        <v>747</v>
      </c>
      <c r="I65" s="181">
        <v>0</v>
      </c>
      <c r="J65" s="181">
        <v>0</v>
      </c>
      <c r="K65" s="181">
        <v>0</v>
      </c>
      <c r="L65" s="181">
        <v>0</v>
      </c>
      <c r="M65" s="181">
        <v>0</v>
      </c>
      <c r="N65" s="181">
        <v>0</v>
      </c>
      <c r="O65" s="181">
        <v>0</v>
      </c>
      <c r="P65" s="181">
        <v>0</v>
      </c>
      <c r="Q65" s="181">
        <v>0</v>
      </c>
      <c r="R65" s="181">
        <v>0.05</v>
      </c>
      <c r="S65" s="181">
        <v>0.14899999999999999</v>
      </c>
      <c r="T65" s="181">
        <v>0.25</v>
      </c>
      <c r="U65" s="181">
        <v>0.35199999999999998</v>
      </c>
      <c r="V65" s="181">
        <v>0.45800000000000002</v>
      </c>
      <c r="W65" s="181">
        <v>0.56799999999999995</v>
      </c>
      <c r="X65" s="181">
        <v>0.68300000000000005</v>
      </c>
      <c r="Y65" s="181">
        <v>0.80300000000000005</v>
      </c>
      <c r="Z65" s="181">
        <v>0.92600000000000005</v>
      </c>
      <c r="AA65" s="181">
        <v>1.054</v>
      </c>
      <c r="AB65" s="181">
        <v>1.1839999999999999</v>
      </c>
      <c r="AC65" s="181">
        <v>1.339</v>
      </c>
      <c r="AD65" s="181">
        <v>1.4750000000000001</v>
      </c>
      <c r="AE65" s="181">
        <v>1.6120000000000001</v>
      </c>
      <c r="AF65" s="181">
        <v>1.7609999999999999</v>
      </c>
      <c r="AG65" s="181">
        <v>1.91</v>
      </c>
      <c r="AH65" s="181">
        <v>2.0739999999999998</v>
      </c>
      <c r="AI65" s="181">
        <v>2.258</v>
      </c>
      <c r="AJ65" s="181">
        <v>2.4529999999999998</v>
      </c>
      <c r="AK65" s="181">
        <v>2.6549999999999998</v>
      </c>
      <c r="AL65" s="181">
        <v>2.8769999999999998</v>
      </c>
      <c r="AM65" s="181">
        <v>3.1</v>
      </c>
      <c r="AN65" s="181">
        <v>3.51</v>
      </c>
      <c r="AO65" s="181">
        <v>4.1239999999999997</v>
      </c>
      <c r="AP65" s="181">
        <v>4.6120000000000001</v>
      </c>
      <c r="AQ65" s="181">
        <v>5.2480000000000002</v>
      </c>
      <c r="AR65" s="181">
        <v>5.8079999999999998</v>
      </c>
      <c r="AS65" s="181">
        <v>6.2480000000000002</v>
      </c>
      <c r="AT65" s="181">
        <v>6.6029999999999998</v>
      </c>
      <c r="AU65" s="181">
        <v>6.6719999999999997</v>
      </c>
      <c r="AV65" s="181">
        <v>6.3310000000000004</v>
      </c>
      <c r="AW65" s="181">
        <v>6.4660000000000002</v>
      </c>
      <c r="AX65" s="181">
        <v>6.66</v>
      </c>
      <c r="AY65" s="181">
        <v>6.74</v>
      </c>
      <c r="AZ65" s="181">
        <v>6.5069999999999997</v>
      </c>
      <c r="BA65" s="181">
        <v>6.3250000000000002</v>
      </c>
      <c r="BB65" s="181">
        <v>6.2</v>
      </c>
      <c r="BC65" s="181">
        <v>6.165</v>
      </c>
      <c r="BD65" s="181">
        <v>5.9930000000000003</v>
      </c>
      <c r="BE65" s="181">
        <v>5.8760000000000003</v>
      </c>
      <c r="BF65" s="181">
        <v>5.55</v>
      </c>
      <c r="BG65" s="181">
        <v>5.2240000000000002</v>
      </c>
      <c r="BH65" s="181">
        <v>4.899</v>
      </c>
      <c r="BI65" s="181">
        <v>4.5730000000000004</v>
      </c>
      <c r="BJ65" s="181">
        <v>4.1920000000000002</v>
      </c>
      <c r="BK65" s="181">
        <v>3.8519999999999999</v>
      </c>
      <c r="BL65" s="181">
        <v>3.5379999999999998</v>
      </c>
      <c r="BM65" s="181">
        <v>3.24</v>
      </c>
      <c r="BN65" s="181">
        <v>2.9740000000000002</v>
      </c>
      <c r="BO65" s="181">
        <v>2.734</v>
      </c>
      <c r="BP65" s="181">
        <v>2.5190000000000001</v>
      </c>
      <c r="BQ65" s="181">
        <v>2.3239999999999998</v>
      </c>
      <c r="BR65" s="181">
        <v>2.2389999999999999</v>
      </c>
      <c r="BS65" s="181">
        <v>2.157</v>
      </c>
      <c r="BT65" s="181">
        <v>2.0790000000000002</v>
      </c>
      <c r="BU65" s="181">
        <v>2.0059999999999998</v>
      </c>
      <c r="BV65" s="181">
        <v>1.9359999999999999</v>
      </c>
      <c r="BW65" s="181">
        <v>1.869</v>
      </c>
      <c r="BX65" s="181">
        <v>1.8049999999999999</v>
      </c>
      <c r="BY65" s="181">
        <v>1.7450000000000001</v>
      </c>
      <c r="BZ65" s="181">
        <v>1.6879999999999999</v>
      </c>
      <c r="CA65" s="181">
        <v>1.6339999999999999</v>
      </c>
      <c r="CB65" s="181">
        <v>1.6140000000000001</v>
      </c>
      <c r="CC65" s="181">
        <v>1.5940000000000001</v>
      </c>
      <c r="CD65" s="181">
        <v>1.5740000000000001</v>
      </c>
      <c r="CE65" s="181">
        <v>1.5549999999999999</v>
      </c>
      <c r="CF65" s="181">
        <v>1.5349999999999999</v>
      </c>
      <c r="CG65" s="181">
        <v>1.5169999999999999</v>
      </c>
      <c r="CH65" s="181">
        <v>1.498</v>
      </c>
      <c r="CI65" s="181">
        <v>1.48</v>
      </c>
      <c r="CJ65" s="181">
        <v>1.4610000000000001</v>
      </c>
      <c r="CK65" s="182">
        <v>1.4430000000000001</v>
      </c>
    </row>
    <row r="66" spans="1:89" ht="15" customHeight="1" x14ac:dyDescent="0.2">
      <c r="A66" s="178"/>
      <c r="B66" s="173">
        <v>2</v>
      </c>
      <c r="C66" s="174">
        <v>2</v>
      </c>
      <c r="D66" s="174">
        <v>2</v>
      </c>
      <c r="E66" s="174" t="s">
        <v>71</v>
      </c>
      <c r="F66" s="174" t="s">
        <v>291</v>
      </c>
      <c r="G66" s="174" t="s">
        <v>754</v>
      </c>
      <c r="H66" s="174" t="s">
        <v>747</v>
      </c>
      <c r="I66" s="181">
        <v>0</v>
      </c>
      <c r="J66" s="181">
        <v>0</v>
      </c>
      <c r="K66" s="181">
        <v>0</v>
      </c>
      <c r="L66" s="181">
        <v>0</v>
      </c>
      <c r="M66" s="181">
        <v>0</v>
      </c>
      <c r="N66" s="181">
        <v>0</v>
      </c>
      <c r="O66" s="181">
        <v>0</v>
      </c>
      <c r="P66" s="181">
        <v>0</v>
      </c>
      <c r="Q66" s="181">
        <v>0</v>
      </c>
      <c r="R66" s="181">
        <v>0.05</v>
      </c>
      <c r="S66" s="181">
        <v>0.14899999999999999</v>
      </c>
      <c r="T66" s="181">
        <v>0.25</v>
      </c>
      <c r="U66" s="181">
        <v>0.35199999999999998</v>
      </c>
      <c r="V66" s="181">
        <v>0.45800000000000002</v>
      </c>
      <c r="W66" s="181">
        <v>0.56799999999999995</v>
      </c>
      <c r="X66" s="181">
        <v>0.68300000000000005</v>
      </c>
      <c r="Y66" s="181">
        <v>0.80300000000000005</v>
      </c>
      <c r="Z66" s="181">
        <v>0.92600000000000005</v>
      </c>
      <c r="AA66" s="181">
        <v>1.054</v>
      </c>
      <c r="AB66" s="181">
        <v>1.1839999999999999</v>
      </c>
      <c r="AC66" s="181">
        <v>1.339</v>
      </c>
      <c r="AD66" s="181">
        <v>1.4750000000000001</v>
      </c>
      <c r="AE66" s="181">
        <v>1.6120000000000001</v>
      </c>
      <c r="AF66" s="181">
        <v>1.7609999999999999</v>
      </c>
      <c r="AG66" s="181">
        <v>1.91</v>
      </c>
      <c r="AH66" s="181">
        <v>2.0739999999999998</v>
      </c>
      <c r="AI66" s="181">
        <v>2.258</v>
      </c>
      <c r="AJ66" s="181">
        <v>2.4529999999999998</v>
      </c>
      <c r="AK66" s="181">
        <v>2.6549999999999998</v>
      </c>
      <c r="AL66" s="181">
        <v>2.8769999999999998</v>
      </c>
      <c r="AM66" s="181">
        <v>3.1</v>
      </c>
      <c r="AN66" s="181">
        <v>3.51</v>
      </c>
      <c r="AO66" s="181">
        <v>4.1239999999999997</v>
      </c>
      <c r="AP66" s="181">
        <v>4.6120000000000001</v>
      </c>
      <c r="AQ66" s="181">
        <v>5.2480000000000002</v>
      </c>
      <c r="AR66" s="181">
        <v>5.8079999999999998</v>
      </c>
      <c r="AS66" s="181">
        <v>6.2480000000000002</v>
      </c>
      <c r="AT66" s="181">
        <v>6.6029999999999998</v>
      </c>
      <c r="AU66" s="181">
        <v>6.6719999999999997</v>
      </c>
      <c r="AV66" s="181">
        <v>6.3310000000000004</v>
      </c>
      <c r="AW66" s="181">
        <v>6.4660000000000002</v>
      </c>
      <c r="AX66" s="181">
        <v>6.66</v>
      </c>
      <c r="AY66" s="181">
        <v>6.74</v>
      </c>
      <c r="AZ66" s="181">
        <v>6.5069999999999997</v>
      </c>
      <c r="BA66" s="181">
        <v>6.3250000000000002</v>
      </c>
      <c r="BB66" s="181">
        <v>6.2</v>
      </c>
      <c r="BC66" s="181">
        <v>6.165</v>
      </c>
      <c r="BD66" s="181">
        <v>5.9930000000000003</v>
      </c>
      <c r="BE66" s="181">
        <v>5.8760000000000003</v>
      </c>
      <c r="BF66" s="181">
        <v>5.55</v>
      </c>
      <c r="BG66" s="181">
        <v>5.2240000000000002</v>
      </c>
      <c r="BH66" s="181">
        <v>4.899</v>
      </c>
      <c r="BI66" s="181">
        <v>4.5730000000000004</v>
      </c>
      <c r="BJ66" s="181">
        <v>4.1920000000000002</v>
      </c>
      <c r="BK66" s="181">
        <v>3.8519999999999999</v>
      </c>
      <c r="BL66" s="181">
        <v>3.5379999999999998</v>
      </c>
      <c r="BM66" s="181">
        <v>3.24</v>
      </c>
      <c r="BN66" s="181">
        <v>2.9740000000000002</v>
      </c>
      <c r="BO66" s="181">
        <v>2.734</v>
      </c>
      <c r="BP66" s="181">
        <v>2.5190000000000001</v>
      </c>
      <c r="BQ66" s="181">
        <v>2.3239999999999998</v>
      </c>
      <c r="BR66" s="181">
        <v>2.2389999999999999</v>
      </c>
      <c r="BS66" s="181">
        <v>2.157</v>
      </c>
      <c r="BT66" s="181">
        <v>2.0790000000000002</v>
      </c>
      <c r="BU66" s="181">
        <v>2.0059999999999998</v>
      </c>
      <c r="BV66" s="181">
        <v>1.9359999999999999</v>
      </c>
      <c r="BW66" s="181">
        <v>1.869</v>
      </c>
      <c r="BX66" s="181">
        <v>1.8049999999999999</v>
      </c>
      <c r="BY66" s="181">
        <v>1.7450000000000001</v>
      </c>
      <c r="BZ66" s="181">
        <v>1.6879999999999999</v>
      </c>
      <c r="CA66" s="181">
        <v>1.6339999999999999</v>
      </c>
      <c r="CB66" s="181">
        <v>1.6140000000000001</v>
      </c>
      <c r="CC66" s="181">
        <v>1.5940000000000001</v>
      </c>
      <c r="CD66" s="181">
        <v>1.5740000000000001</v>
      </c>
      <c r="CE66" s="181">
        <v>1.5549999999999999</v>
      </c>
      <c r="CF66" s="181">
        <v>1.5349999999999999</v>
      </c>
      <c r="CG66" s="181">
        <v>1.5169999999999999</v>
      </c>
      <c r="CH66" s="181">
        <v>1.498</v>
      </c>
      <c r="CI66" s="181">
        <v>1.48</v>
      </c>
      <c r="CJ66" s="181">
        <v>1.4610000000000001</v>
      </c>
      <c r="CK66" s="182">
        <v>1.4430000000000001</v>
      </c>
    </row>
    <row r="67" spans="1:89" ht="15" customHeight="1" x14ac:dyDescent="0.2">
      <c r="A67" s="178"/>
      <c r="B67" s="173">
        <v>2</v>
      </c>
      <c r="C67" s="174">
        <v>3</v>
      </c>
      <c r="D67" s="174">
        <v>2</v>
      </c>
      <c r="E67" s="174" t="s">
        <v>215</v>
      </c>
      <c r="F67" s="174" t="s">
        <v>291</v>
      </c>
      <c r="G67" s="174" t="s">
        <v>754</v>
      </c>
      <c r="H67" s="174" t="s">
        <v>747</v>
      </c>
      <c r="I67" s="181">
        <v>0</v>
      </c>
      <c r="J67" s="181">
        <v>0</v>
      </c>
      <c r="K67" s="181">
        <v>0</v>
      </c>
      <c r="L67" s="181">
        <v>0</v>
      </c>
      <c r="M67" s="181">
        <v>0</v>
      </c>
      <c r="N67" s="181">
        <v>0</v>
      </c>
      <c r="O67" s="181">
        <v>0</v>
      </c>
      <c r="P67" s="181">
        <v>0</v>
      </c>
      <c r="Q67" s="181">
        <v>0</v>
      </c>
      <c r="R67" s="181">
        <v>0.05</v>
      </c>
      <c r="S67" s="181">
        <v>0.14899999999999999</v>
      </c>
      <c r="T67" s="181">
        <v>0.25</v>
      </c>
      <c r="U67" s="181">
        <v>0.35199999999999998</v>
      </c>
      <c r="V67" s="181">
        <v>0.45800000000000002</v>
      </c>
      <c r="W67" s="181">
        <v>0.56799999999999995</v>
      </c>
      <c r="X67" s="181">
        <v>0.68300000000000005</v>
      </c>
      <c r="Y67" s="181">
        <v>0.80300000000000005</v>
      </c>
      <c r="Z67" s="181">
        <v>0.92600000000000005</v>
      </c>
      <c r="AA67" s="181">
        <v>1.054</v>
      </c>
      <c r="AB67" s="181">
        <v>1.1839999999999999</v>
      </c>
      <c r="AC67" s="181">
        <v>1.339</v>
      </c>
      <c r="AD67" s="181">
        <v>1.4750000000000001</v>
      </c>
      <c r="AE67" s="181">
        <v>1.6120000000000001</v>
      </c>
      <c r="AF67" s="181">
        <v>1.7609999999999999</v>
      </c>
      <c r="AG67" s="181">
        <v>1.91</v>
      </c>
      <c r="AH67" s="181">
        <v>2.0739999999999998</v>
      </c>
      <c r="AI67" s="181">
        <v>2.258</v>
      </c>
      <c r="AJ67" s="181">
        <v>2.4529999999999998</v>
      </c>
      <c r="AK67" s="181">
        <v>2.6549999999999998</v>
      </c>
      <c r="AL67" s="181">
        <v>2.8769999999999998</v>
      </c>
      <c r="AM67" s="181">
        <v>3.1</v>
      </c>
      <c r="AN67" s="181">
        <v>3.51</v>
      </c>
      <c r="AO67" s="181">
        <v>4.1239999999999997</v>
      </c>
      <c r="AP67" s="181">
        <v>4.6120000000000001</v>
      </c>
      <c r="AQ67" s="181">
        <v>5.2480000000000002</v>
      </c>
      <c r="AR67" s="181">
        <v>5.8079999999999998</v>
      </c>
      <c r="AS67" s="181">
        <v>6.2480000000000002</v>
      </c>
      <c r="AT67" s="181">
        <v>6.6029999999999998</v>
      </c>
      <c r="AU67" s="181">
        <v>6.6719999999999997</v>
      </c>
      <c r="AV67" s="181">
        <v>6.3310000000000004</v>
      </c>
      <c r="AW67" s="181">
        <v>6.4660000000000002</v>
      </c>
      <c r="AX67" s="181">
        <v>6.66</v>
      </c>
      <c r="AY67" s="181">
        <v>6.74</v>
      </c>
      <c r="AZ67" s="181">
        <v>6.5069999999999997</v>
      </c>
      <c r="BA67" s="181">
        <v>6.3250000000000002</v>
      </c>
      <c r="BB67" s="181">
        <v>6.2</v>
      </c>
      <c r="BC67" s="181">
        <v>6.165</v>
      </c>
      <c r="BD67" s="181">
        <v>5.9930000000000003</v>
      </c>
      <c r="BE67" s="181">
        <v>5.8760000000000003</v>
      </c>
      <c r="BF67" s="181">
        <v>5.8710000000000004</v>
      </c>
      <c r="BG67" s="181">
        <v>5.7880000000000003</v>
      </c>
      <c r="BH67" s="181">
        <v>5.7050000000000001</v>
      </c>
      <c r="BI67" s="181">
        <v>5.6260000000000003</v>
      </c>
      <c r="BJ67" s="181">
        <v>5.5540000000000003</v>
      </c>
      <c r="BK67" s="181">
        <v>5.4889999999999999</v>
      </c>
      <c r="BL67" s="181">
        <v>5.4320000000000004</v>
      </c>
      <c r="BM67" s="181">
        <v>5.343</v>
      </c>
      <c r="BN67" s="181">
        <v>5.266</v>
      </c>
      <c r="BO67" s="181">
        <v>5.1970000000000001</v>
      </c>
      <c r="BP67" s="181">
        <v>5.1349999999999998</v>
      </c>
      <c r="BQ67" s="181">
        <v>5.0819999999999999</v>
      </c>
      <c r="BR67" s="181">
        <v>5.0369999999999999</v>
      </c>
      <c r="BS67" s="181">
        <v>5</v>
      </c>
      <c r="BT67" s="181">
        <v>4.9710000000000001</v>
      </c>
      <c r="BU67" s="181">
        <v>4.9550000000000001</v>
      </c>
      <c r="BV67" s="181">
        <v>4.9640000000000004</v>
      </c>
      <c r="BW67" s="181">
        <v>4.9729999999999999</v>
      </c>
      <c r="BX67" s="181">
        <v>4.9820000000000002</v>
      </c>
      <c r="BY67" s="181">
        <v>4.9909999999999997</v>
      </c>
      <c r="BZ67" s="181">
        <v>5.0010000000000003</v>
      </c>
      <c r="CA67" s="181">
        <v>5.0069999999999997</v>
      </c>
      <c r="CB67" s="181">
        <v>5.0090000000000003</v>
      </c>
      <c r="CC67" s="181">
        <v>5.0110000000000001</v>
      </c>
      <c r="CD67" s="181">
        <v>5.0149999999999997</v>
      </c>
      <c r="CE67" s="181">
        <v>5.0270000000000001</v>
      </c>
      <c r="CF67" s="181">
        <v>5.0380000000000003</v>
      </c>
      <c r="CG67" s="181">
        <v>5.05</v>
      </c>
      <c r="CH67" s="181">
        <v>5.0609999999999999</v>
      </c>
      <c r="CI67" s="181">
        <v>5.0730000000000004</v>
      </c>
      <c r="CJ67" s="181">
        <v>5.0839999999999996</v>
      </c>
      <c r="CK67" s="182">
        <v>5.0960000000000001</v>
      </c>
    </row>
    <row r="68" spans="1:89" ht="15" customHeight="1" x14ac:dyDescent="0.2">
      <c r="A68" s="178"/>
      <c r="B68" s="173">
        <v>2</v>
      </c>
      <c r="C68" s="174">
        <v>4</v>
      </c>
      <c r="D68" s="174">
        <v>2</v>
      </c>
      <c r="E68" s="174" t="s">
        <v>216</v>
      </c>
      <c r="F68" s="174" t="s">
        <v>291</v>
      </c>
      <c r="G68" s="174" t="s">
        <v>754</v>
      </c>
      <c r="H68" s="174" t="s">
        <v>747</v>
      </c>
      <c r="I68" s="181">
        <v>0</v>
      </c>
      <c r="J68" s="181">
        <v>0</v>
      </c>
      <c r="K68" s="181">
        <v>0</v>
      </c>
      <c r="L68" s="181">
        <v>0</v>
      </c>
      <c r="M68" s="181">
        <v>0</v>
      </c>
      <c r="N68" s="181">
        <v>0</v>
      </c>
      <c r="O68" s="181">
        <v>0</v>
      </c>
      <c r="P68" s="181">
        <v>0</v>
      </c>
      <c r="Q68" s="181">
        <v>0</v>
      </c>
      <c r="R68" s="181">
        <v>0.05</v>
      </c>
      <c r="S68" s="181">
        <v>0.14899999999999999</v>
      </c>
      <c r="T68" s="181">
        <v>0.25</v>
      </c>
      <c r="U68" s="181">
        <v>0.35199999999999998</v>
      </c>
      <c r="V68" s="181">
        <v>0.45800000000000002</v>
      </c>
      <c r="W68" s="181">
        <v>0.56799999999999995</v>
      </c>
      <c r="X68" s="181">
        <v>0.68300000000000005</v>
      </c>
      <c r="Y68" s="181">
        <v>0.80300000000000005</v>
      </c>
      <c r="Z68" s="181">
        <v>0.92600000000000005</v>
      </c>
      <c r="AA68" s="181">
        <v>1.054</v>
      </c>
      <c r="AB68" s="181">
        <v>1.1839999999999999</v>
      </c>
      <c r="AC68" s="181">
        <v>1.339</v>
      </c>
      <c r="AD68" s="181">
        <v>1.4750000000000001</v>
      </c>
      <c r="AE68" s="181">
        <v>1.6120000000000001</v>
      </c>
      <c r="AF68" s="181">
        <v>1.7609999999999999</v>
      </c>
      <c r="AG68" s="181">
        <v>1.91</v>
      </c>
      <c r="AH68" s="181">
        <v>2.0739999999999998</v>
      </c>
      <c r="AI68" s="181">
        <v>2.258</v>
      </c>
      <c r="AJ68" s="181">
        <v>2.4529999999999998</v>
      </c>
      <c r="AK68" s="181">
        <v>2.6549999999999998</v>
      </c>
      <c r="AL68" s="181">
        <v>2.8769999999999998</v>
      </c>
      <c r="AM68" s="181">
        <v>3.1</v>
      </c>
      <c r="AN68" s="181">
        <v>3.51</v>
      </c>
      <c r="AO68" s="181">
        <v>4.1239999999999997</v>
      </c>
      <c r="AP68" s="181">
        <v>4.6120000000000001</v>
      </c>
      <c r="AQ68" s="181">
        <v>5.2480000000000002</v>
      </c>
      <c r="AR68" s="181">
        <v>5.8079999999999998</v>
      </c>
      <c r="AS68" s="181">
        <v>6.2480000000000002</v>
      </c>
      <c r="AT68" s="181">
        <v>6.6029999999999998</v>
      </c>
      <c r="AU68" s="181">
        <v>6.6719999999999997</v>
      </c>
      <c r="AV68" s="181">
        <v>6.3310000000000004</v>
      </c>
      <c r="AW68" s="181">
        <v>6.4660000000000002</v>
      </c>
      <c r="AX68" s="181">
        <v>6.66</v>
      </c>
      <c r="AY68" s="181">
        <v>6.74</v>
      </c>
      <c r="AZ68" s="181">
        <v>6.5069999999999997</v>
      </c>
      <c r="BA68" s="181">
        <v>6.3250000000000002</v>
      </c>
      <c r="BB68" s="181">
        <v>6.2</v>
      </c>
      <c r="BC68" s="181">
        <v>6.165</v>
      </c>
      <c r="BD68" s="181">
        <v>5.9930000000000003</v>
      </c>
      <c r="BE68" s="181">
        <v>5.8760000000000003</v>
      </c>
      <c r="BF68" s="181">
        <v>5.8710000000000004</v>
      </c>
      <c r="BG68" s="181">
        <v>5.7880000000000003</v>
      </c>
      <c r="BH68" s="181">
        <v>5.7050000000000001</v>
      </c>
      <c r="BI68" s="181">
        <v>5.6260000000000003</v>
      </c>
      <c r="BJ68" s="181">
        <v>5.5540000000000003</v>
      </c>
      <c r="BK68" s="181">
        <v>5.4889999999999999</v>
      </c>
      <c r="BL68" s="181">
        <v>5.4320000000000004</v>
      </c>
      <c r="BM68" s="181">
        <v>5.343</v>
      </c>
      <c r="BN68" s="181">
        <v>5.266</v>
      </c>
      <c r="BO68" s="181">
        <v>5.1970000000000001</v>
      </c>
      <c r="BP68" s="181">
        <v>5.1349999999999998</v>
      </c>
      <c r="BQ68" s="181">
        <v>5.0819999999999999</v>
      </c>
      <c r="BR68" s="181">
        <v>5.0369999999999999</v>
      </c>
      <c r="BS68" s="181">
        <v>5</v>
      </c>
      <c r="BT68" s="181">
        <v>4.9710000000000001</v>
      </c>
      <c r="BU68" s="181">
        <v>4.9550000000000001</v>
      </c>
      <c r="BV68" s="181">
        <v>4.9640000000000004</v>
      </c>
      <c r="BW68" s="181">
        <v>4.9729999999999999</v>
      </c>
      <c r="BX68" s="181">
        <v>4.9820000000000002</v>
      </c>
      <c r="BY68" s="181">
        <v>4.9909999999999997</v>
      </c>
      <c r="BZ68" s="181">
        <v>5.0010000000000003</v>
      </c>
      <c r="CA68" s="181">
        <v>5.0069999999999997</v>
      </c>
      <c r="CB68" s="181">
        <v>5.0090000000000003</v>
      </c>
      <c r="CC68" s="181">
        <v>5.0110000000000001</v>
      </c>
      <c r="CD68" s="181">
        <v>5.0149999999999997</v>
      </c>
      <c r="CE68" s="181">
        <v>5.0270000000000001</v>
      </c>
      <c r="CF68" s="181">
        <v>5.0380000000000003</v>
      </c>
      <c r="CG68" s="181">
        <v>5.05</v>
      </c>
      <c r="CH68" s="181">
        <v>5.0609999999999999</v>
      </c>
      <c r="CI68" s="181">
        <v>5.0730000000000004</v>
      </c>
      <c r="CJ68" s="181">
        <v>5.0839999999999996</v>
      </c>
      <c r="CK68" s="182">
        <v>5.0960000000000001</v>
      </c>
    </row>
    <row r="69" spans="1:89" ht="15" customHeight="1" x14ac:dyDescent="0.2">
      <c r="A69" s="178"/>
      <c r="B69" s="173">
        <v>2</v>
      </c>
      <c r="C69" s="174">
        <v>1</v>
      </c>
      <c r="D69" s="174">
        <v>3</v>
      </c>
      <c r="E69" s="174" t="s">
        <v>217</v>
      </c>
      <c r="F69" s="174" t="s">
        <v>755</v>
      </c>
      <c r="G69" s="174" t="s">
        <v>291</v>
      </c>
      <c r="H69" s="174" t="s">
        <v>745</v>
      </c>
      <c r="I69" s="181">
        <v>0</v>
      </c>
      <c r="J69" s="181">
        <v>0</v>
      </c>
      <c r="K69" s="181">
        <v>0</v>
      </c>
      <c r="L69" s="181">
        <v>0</v>
      </c>
      <c r="M69" s="181">
        <v>0</v>
      </c>
      <c r="N69" s="181">
        <v>0</v>
      </c>
      <c r="O69" s="181">
        <v>0</v>
      </c>
      <c r="P69" s="181">
        <v>0</v>
      </c>
      <c r="Q69" s="181">
        <v>0</v>
      </c>
      <c r="R69" s="181">
        <v>0.20399999999999999</v>
      </c>
      <c r="S69" s="181">
        <v>0.60699999999999998</v>
      </c>
      <c r="T69" s="181">
        <v>1.016</v>
      </c>
      <c r="U69" s="181">
        <v>1.4279999999999999</v>
      </c>
      <c r="V69" s="181">
        <v>1.8480000000000001</v>
      </c>
      <c r="W69" s="181">
        <v>2.2799999999999998</v>
      </c>
      <c r="X69" s="181">
        <v>2.7210000000000001</v>
      </c>
      <c r="Y69" s="181">
        <v>3.1720000000000002</v>
      </c>
      <c r="Z69" s="181">
        <v>3.6339999999999999</v>
      </c>
      <c r="AA69" s="181">
        <v>4.1079999999999997</v>
      </c>
      <c r="AB69" s="181">
        <v>4.5949999999999998</v>
      </c>
      <c r="AC69" s="181">
        <v>5.0819999999999999</v>
      </c>
      <c r="AD69" s="181">
        <v>5.5789999999999997</v>
      </c>
      <c r="AE69" s="181">
        <v>6.0640000000000001</v>
      </c>
      <c r="AF69" s="181">
        <v>6.5540000000000003</v>
      </c>
      <c r="AG69" s="181">
        <v>7.0490000000000004</v>
      </c>
      <c r="AH69" s="181">
        <v>7.55</v>
      </c>
      <c r="AI69" s="181">
        <v>8.0530000000000008</v>
      </c>
      <c r="AJ69" s="181">
        <v>8.5549999999999997</v>
      </c>
      <c r="AK69" s="181">
        <v>9.0679999999999996</v>
      </c>
      <c r="AL69" s="181">
        <v>9.593</v>
      </c>
      <c r="AM69" s="181">
        <v>10.143000000000001</v>
      </c>
      <c r="AN69" s="181">
        <v>10.760999999999999</v>
      </c>
      <c r="AO69" s="181">
        <v>11.346</v>
      </c>
      <c r="AP69" s="181">
        <v>11.933999999999999</v>
      </c>
      <c r="AQ69" s="181">
        <v>12.747</v>
      </c>
      <c r="AR69" s="181">
        <v>13.516</v>
      </c>
      <c r="AS69" s="181">
        <v>13.944000000000001</v>
      </c>
      <c r="AT69" s="181">
        <v>13.958</v>
      </c>
      <c r="AU69" s="181">
        <v>13.545</v>
      </c>
      <c r="AV69" s="181">
        <v>12.973000000000001</v>
      </c>
      <c r="AW69" s="181">
        <v>12.252000000000001</v>
      </c>
      <c r="AX69" s="181">
        <v>11.414999999999999</v>
      </c>
      <c r="AY69" s="181">
        <v>10.547000000000001</v>
      </c>
      <c r="AZ69" s="181">
        <v>10.228</v>
      </c>
      <c r="BA69" s="181">
        <v>9.9090000000000007</v>
      </c>
      <c r="BB69" s="181">
        <v>9.59</v>
      </c>
      <c r="BC69" s="181">
        <v>9.27</v>
      </c>
      <c r="BD69" s="181">
        <v>8.9459999999999997</v>
      </c>
      <c r="BE69" s="181">
        <v>8.6140000000000008</v>
      </c>
      <c r="BF69" s="181">
        <v>8.2739999999999991</v>
      </c>
      <c r="BG69" s="181">
        <v>7.9240000000000004</v>
      </c>
      <c r="BH69" s="181">
        <v>7.5670000000000002</v>
      </c>
      <c r="BI69" s="181">
        <v>7.202</v>
      </c>
      <c r="BJ69" s="181">
        <v>6.8319999999999999</v>
      </c>
      <c r="BK69" s="181">
        <v>6.4580000000000002</v>
      </c>
      <c r="BL69" s="181">
        <v>6.0780000000000003</v>
      </c>
      <c r="BM69" s="181">
        <v>5.6950000000000003</v>
      </c>
      <c r="BN69" s="181">
        <v>5.3079999999999998</v>
      </c>
      <c r="BO69" s="181">
        <v>4.9169999999999998</v>
      </c>
      <c r="BP69" s="181">
        <v>4.5209999999999999</v>
      </c>
      <c r="BQ69" s="181">
        <v>4.1219999999999999</v>
      </c>
      <c r="BR69" s="181">
        <v>3.7189999999999999</v>
      </c>
      <c r="BS69" s="181">
        <v>3.3119999999999998</v>
      </c>
      <c r="BT69" s="181">
        <v>2.9020000000000001</v>
      </c>
      <c r="BU69" s="181">
        <v>2.4889999999999999</v>
      </c>
      <c r="BV69" s="181">
        <v>2.0739999999999998</v>
      </c>
      <c r="BW69" s="181">
        <v>1.6559999999999999</v>
      </c>
      <c r="BX69" s="181">
        <v>1.234</v>
      </c>
      <c r="BY69" s="181">
        <v>0.81100000000000005</v>
      </c>
      <c r="BZ69" s="181">
        <v>0.38600000000000001</v>
      </c>
      <c r="CA69" s="181">
        <v>0</v>
      </c>
      <c r="CB69" s="181">
        <v>0</v>
      </c>
      <c r="CC69" s="181">
        <v>0</v>
      </c>
      <c r="CD69" s="181">
        <v>0</v>
      </c>
      <c r="CE69" s="181">
        <v>0</v>
      </c>
      <c r="CF69" s="181">
        <v>0</v>
      </c>
      <c r="CG69" s="181">
        <v>0</v>
      </c>
      <c r="CH69" s="181">
        <v>0</v>
      </c>
      <c r="CI69" s="181">
        <v>0</v>
      </c>
      <c r="CJ69" s="181">
        <v>0</v>
      </c>
      <c r="CK69" s="182">
        <v>0</v>
      </c>
    </row>
    <row r="70" spans="1:89" s="147" customFormat="1" ht="15" customHeight="1" x14ac:dyDescent="0.2">
      <c r="B70" s="173">
        <v>2</v>
      </c>
      <c r="C70" s="174">
        <v>1</v>
      </c>
      <c r="D70" s="174">
        <v>3</v>
      </c>
      <c r="E70" s="174" t="s">
        <v>217</v>
      </c>
      <c r="F70" s="174" t="s">
        <v>756</v>
      </c>
      <c r="G70" s="174" t="s">
        <v>291</v>
      </c>
      <c r="H70" s="174" t="s">
        <v>745</v>
      </c>
      <c r="I70" s="181">
        <v>0</v>
      </c>
      <c r="J70" s="181">
        <v>0</v>
      </c>
      <c r="K70" s="181">
        <v>0</v>
      </c>
      <c r="L70" s="181">
        <v>0</v>
      </c>
      <c r="M70" s="181">
        <v>0</v>
      </c>
      <c r="N70" s="181">
        <v>0</v>
      </c>
      <c r="O70" s="181">
        <v>0</v>
      </c>
      <c r="P70" s="181">
        <v>0</v>
      </c>
      <c r="Q70" s="181">
        <v>0</v>
      </c>
      <c r="R70" s="181">
        <v>0</v>
      </c>
      <c r="S70" s="181">
        <v>0</v>
      </c>
      <c r="T70" s="181">
        <v>0</v>
      </c>
      <c r="U70" s="181">
        <v>0</v>
      </c>
      <c r="V70" s="181">
        <v>0</v>
      </c>
      <c r="W70" s="181">
        <v>0</v>
      </c>
      <c r="X70" s="181">
        <v>0</v>
      </c>
      <c r="Y70" s="181">
        <v>0</v>
      </c>
      <c r="Z70" s="181">
        <v>0</v>
      </c>
      <c r="AA70" s="181">
        <v>0</v>
      </c>
      <c r="AB70" s="181">
        <v>0</v>
      </c>
      <c r="AC70" s="181">
        <v>0</v>
      </c>
      <c r="AD70" s="181">
        <v>0.14599999999999999</v>
      </c>
      <c r="AE70" s="181">
        <v>0.29299999999999998</v>
      </c>
      <c r="AF70" s="181">
        <v>0.442</v>
      </c>
      <c r="AG70" s="181">
        <v>0.59399999999999997</v>
      </c>
      <c r="AH70" s="181">
        <v>0.747</v>
      </c>
      <c r="AI70" s="181">
        <v>0.90100000000000002</v>
      </c>
      <c r="AJ70" s="181">
        <v>1.056</v>
      </c>
      <c r="AK70" s="181">
        <v>1.214</v>
      </c>
      <c r="AL70" s="181">
        <v>1.375</v>
      </c>
      <c r="AM70" s="181">
        <v>1.54</v>
      </c>
      <c r="AN70" s="181">
        <v>1.7170000000000001</v>
      </c>
      <c r="AO70" s="181">
        <v>1.891</v>
      </c>
      <c r="AP70" s="181">
        <v>2.0670000000000002</v>
      </c>
      <c r="AQ70" s="181">
        <v>2.762</v>
      </c>
      <c r="AR70" s="181">
        <v>3.6520000000000001</v>
      </c>
      <c r="AS70" s="181">
        <v>4.8460000000000001</v>
      </c>
      <c r="AT70" s="181">
        <v>6.6369999999999996</v>
      </c>
      <c r="AU70" s="181">
        <v>9.3879999999999999</v>
      </c>
      <c r="AV70" s="181">
        <v>13.016</v>
      </c>
      <c r="AW70" s="181">
        <v>17.286999999999999</v>
      </c>
      <c r="AX70" s="181">
        <v>21.952000000000002</v>
      </c>
      <c r="AY70" s="181">
        <v>26.724</v>
      </c>
      <c r="AZ70" s="181">
        <v>27.640999999999998</v>
      </c>
      <c r="BA70" s="181">
        <v>28.558</v>
      </c>
      <c r="BB70" s="181">
        <v>29.475000000000001</v>
      </c>
      <c r="BC70" s="181">
        <v>30.391999999999999</v>
      </c>
      <c r="BD70" s="181">
        <v>30.13</v>
      </c>
      <c r="BE70" s="181">
        <v>30.728999999999999</v>
      </c>
      <c r="BF70" s="181">
        <v>31.323</v>
      </c>
      <c r="BG70" s="181">
        <v>31.902999999999999</v>
      </c>
      <c r="BH70" s="181">
        <v>32.479999999999997</v>
      </c>
      <c r="BI70" s="181">
        <v>33.043999999999997</v>
      </c>
      <c r="BJ70" s="181">
        <v>33.603000000000002</v>
      </c>
      <c r="BK70" s="181">
        <v>34.164000000000001</v>
      </c>
      <c r="BL70" s="181">
        <v>34.726999999999997</v>
      </c>
      <c r="BM70" s="181">
        <v>35.287999999999997</v>
      </c>
      <c r="BN70" s="181">
        <v>35.847999999999999</v>
      </c>
      <c r="BO70" s="181">
        <v>36.406999999999996</v>
      </c>
      <c r="BP70" s="181">
        <v>36.966000000000001</v>
      </c>
      <c r="BQ70" s="181">
        <v>37.521999999999998</v>
      </c>
      <c r="BR70" s="181">
        <v>38.07</v>
      </c>
      <c r="BS70" s="181">
        <v>38.615000000000002</v>
      </c>
      <c r="BT70" s="181">
        <v>39.159999999999997</v>
      </c>
      <c r="BU70" s="181">
        <v>39.701999999999998</v>
      </c>
      <c r="BV70" s="181">
        <v>40.243000000000002</v>
      </c>
      <c r="BW70" s="181">
        <v>40.781999999999996</v>
      </c>
      <c r="BX70" s="181">
        <v>41.320999999999998</v>
      </c>
      <c r="BY70" s="181">
        <v>41.859000000000002</v>
      </c>
      <c r="BZ70" s="181">
        <v>42.396999999999998</v>
      </c>
      <c r="CA70" s="181">
        <v>42.893000000000001</v>
      </c>
      <c r="CB70" s="181">
        <v>43.002000000000002</v>
      </c>
      <c r="CC70" s="181">
        <v>43.109000000000002</v>
      </c>
      <c r="CD70" s="181">
        <v>43.215000000000003</v>
      </c>
      <c r="CE70" s="181">
        <v>43.32</v>
      </c>
      <c r="CF70" s="181">
        <v>43.423000000000002</v>
      </c>
      <c r="CG70" s="181">
        <v>43.524000000000001</v>
      </c>
      <c r="CH70" s="181">
        <v>43.622</v>
      </c>
      <c r="CI70" s="181">
        <v>43.718000000000004</v>
      </c>
      <c r="CJ70" s="181">
        <v>43.811</v>
      </c>
      <c r="CK70" s="182">
        <v>43.904000000000003</v>
      </c>
    </row>
    <row r="71" spans="1:89" ht="15" customHeight="1" x14ac:dyDescent="0.2">
      <c r="A71" s="178"/>
      <c r="B71" s="173">
        <v>2</v>
      </c>
      <c r="C71" s="174">
        <v>1</v>
      </c>
      <c r="D71" s="174">
        <v>3</v>
      </c>
      <c r="E71" s="174" t="s">
        <v>217</v>
      </c>
      <c r="F71" s="174" t="s">
        <v>757</v>
      </c>
      <c r="G71" s="174" t="s">
        <v>291</v>
      </c>
      <c r="H71" s="174" t="s">
        <v>745</v>
      </c>
      <c r="I71" s="181">
        <v>0</v>
      </c>
      <c r="J71" s="181">
        <v>0</v>
      </c>
      <c r="K71" s="181">
        <v>0</v>
      </c>
      <c r="L71" s="181">
        <v>0</v>
      </c>
      <c r="M71" s="181">
        <v>0</v>
      </c>
      <c r="N71" s="181">
        <v>0</v>
      </c>
      <c r="O71" s="181">
        <v>0</v>
      </c>
      <c r="P71" s="181">
        <v>0</v>
      </c>
      <c r="Q71" s="181">
        <v>0</v>
      </c>
      <c r="R71" s="181">
        <v>0.20399999999999999</v>
      </c>
      <c r="S71" s="181">
        <v>0.60699999999999998</v>
      </c>
      <c r="T71" s="181">
        <v>1.016</v>
      </c>
      <c r="U71" s="181">
        <v>1.4279999999999999</v>
      </c>
      <c r="V71" s="181">
        <v>1.8480000000000001</v>
      </c>
      <c r="W71" s="181">
        <v>2.2799999999999998</v>
      </c>
      <c r="X71" s="181">
        <v>2.7210000000000001</v>
      </c>
      <c r="Y71" s="181">
        <v>3.1720000000000002</v>
      </c>
      <c r="Z71" s="181">
        <v>3.6339999999999999</v>
      </c>
      <c r="AA71" s="181">
        <v>4.1079999999999997</v>
      </c>
      <c r="AB71" s="181">
        <v>4.5949999999999998</v>
      </c>
      <c r="AC71" s="181">
        <v>5.0819999999999999</v>
      </c>
      <c r="AD71" s="181">
        <v>5.5789999999999997</v>
      </c>
      <c r="AE71" s="181">
        <v>6.0640000000000001</v>
      </c>
      <c r="AF71" s="181">
        <v>6.5540000000000003</v>
      </c>
      <c r="AG71" s="181">
        <v>7.0490000000000004</v>
      </c>
      <c r="AH71" s="181">
        <v>7.55</v>
      </c>
      <c r="AI71" s="181">
        <v>8.0530000000000008</v>
      </c>
      <c r="AJ71" s="181">
        <v>8.5549999999999997</v>
      </c>
      <c r="AK71" s="181">
        <v>9.0679999999999996</v>
      </c>
      <c r="AL71" s="181">
        <v>9.593</v>
      </c>
      <c r="AM71" s="181">
        <v>10.143000000000001</v>
      </c>
      <c r="AN71" s="181">
        <v>10.760999999999999</v>
      </c>
      <c r="AO71" s="181">
        <v>11.346</v>
      </c>
      <c r="AP71" s="181">
        <v>11.933999999999999</v>
      </c>
      <c r="AQ71" s="181">
        <v>13.3</v>
      </c>
      <c r="AR71" s="181">
        <v>14.323</v>
      </c>
      <c r="AS71" s="181">
        <v>15.118</v>
      </c>
      <c r="AT71" s="181">
        <v>15.707000000000001</v>
      </c>
      <c r="AU71" s="181">
        <v>16.216999999999999</v>
      </c>
      <c r="AV71" s="181">
        <v>16.952000000000002</v>
      </c>
      <c r="AW71" s="181">
        <v>17.902999999999999</v>
      </c>
      <c r="AX71" s="181">
        <v>19.056000000000001</v>
      </c>
      <c r="AY71" s="181">
        <v>20.414000000000001</v>
      </c>
      <c r="AZ71" s="181">
        <v>21.018000000000001</v>
      </c>
      <c r="BA71" s="181">
        <v>21.661000000000001</v>
      </c>
      <c r="BB71" s="181">
        <v>22.343</v>
      </c>
      <c r="BC71" s="181">
        <v>23.064</v>
      </c>
      <c r="BD71" s="181">
        <v>23.763999999999999</v>
      </c>
      <c r="BE71" s="181">
        <v>24.463000000000001</v>
      </c>
      <c r="BF71" s="181">
        <v>25.204000000000001</v>
      </c>
      <c r="BG71" s="181">
        <v>25.908000000000001</v>
      </c>
      <c r="BH71" s="181">
        <v>26.613</v>
      </c>
      <c r="BI71" s="181">
        <v>27.309000000000001</v>
      </c>
      <c r="BJ71" s="181">
        <v>28.004000000000001</v>
      </c>
      <c r="BK71" s="181">
        <v>28.702000000000002</v>
      </c>
      <c r="BL71" s="181">
        <v>29.146999999999998</v>
      </c>
      <c r="BM71" s="181">
        <v>29.274000000000001</v>
      </c>
      <c r="BN71" s="181">
        <v>29.396999999999998</v>
      </c>
      <c r="BO71" s="181">
        <v>29.516999999999999</v>
      </c>
      <c r="BP71" s="181">
        <v>29.632999999999999</v>
      </c>
      <c r="BQ71" s="181">
        <v>29.745000000000001</v>
      </c>
      <c r="BR71" s="181">
        <v>29.849</v>
      </c>
      <c r="BS71" s="181">
        <v>29.948</v>
      </c>
      <c r="BT71" s="181">
        <v>30.044</v>
      </c>
      <c r="BU71" s="181">
        <v>30.137</v>
      </c>
      <c r="BV71" s="181">
        <v>30.225999999999999</v>
      </c>
      <c r="BW71" s="181">
        <v>30.312000000000001</v>
      </c>
      <c r="BX71" s="181">
        <v>30.396999999999998</v>
      </c>
      <c r="BY71" s="181">
        <v>30.478999999999999</v>
      </c>
      <c r="BZ71" s="181">
        <v>30.559000000000001</v>
      </c>
      <c r="CA71" s="181">
        <v>30.638000000000002</v>
      </c>
      <c r="CB71" s="181">
        <v>30.716000000000001</v>
      </c>
      <c r="CC71" s="181">
        <v>30.792000000000002</v>
      </c>
      <c r="CD71" s="181">
        <v>30.867999999999999</v>
      </c>
      <c r="CE71" s="181">
        <v>30.943000000000001</v>
      </c>
      <c r="CF71" s="181">
        <v>31.015999999999998</v>
      </c>
      <c r="CG71" s="181">
        <v>31.088000000000001</v>
      </c>
      <c r="CH71" s="181">
        <v>31.158999999999999</v>
      </c>
      <c r="CI71" s="181">
        <v>31.227</v>
      </c>
      <c r="CJ71" s="181">
        <v>31.292999999999999</v>
      </c>
      <c r="CK71" s="182">
        <v>31.36</v>
      </c>
    </row>
    <row r="72" spans="1:89" ht="15" customHeight="1" x14ac:dyDescent="0.2">
      <c r="A72" s="178"/>
      <c r="B72" s="173">
        <v>2</v>
      </c>
      <c r="C72" s="174">
        <v>1</v>
      </c>
      <c r="D72" s="174">
        <v>3</v>
      </c>
      <c r="E72" s="174" t="s">
        <v>217</v>
      </c>
      <c r="F72" s="174" t="s">
        <v>758</v>
      </c>
      <c r="G72" s="174" t="s">
        <v>291</v>
      </c>
      <c r="H72" s="174" t="s">
        <v>745</v>
      </c>
      <c r="I72" s="181">
        <v>0</v>
      </c>
      <c r="J72" s="181">
        <v>0</v>
      </c>
      <c r="K72" s="181">
        <v>0</v>
      </c>
      <c r="L72" s="181">
        <v>0</v>
      </c>
      <c r="M72" s="181">
        <v>0</v>
      </c>
      <c r="N72" s="181">
        <v>0</v>
      </c>
      <c r="O72" s="181">
        <v>0</v>
      </c>
      <c r="P72" s="181">
        <v>0</v>
      </c>
      <c r="Q72" s="181">
        <v>0</v>
      </c>
      <c r="R72" s="181">
        <v>0</v>
      </c>
      <c r="S72" s="181">
        <v>0</v>
      </c>
      <c r="T72" s="181">
        <v>0</v>
      </c>
      <c r="U72" s="181">
        <v>1E-3</v>
      </c>
      <c r="V72" s="181">
        <v>9.7000000000000003E-2</v>
      </c>
      <c r="W72" s="181">
        <v>0.29699999999999999</v>
      </c>
      <c r="X72" s="181">
        <v>0.60399999999999998</v>
      </c>
      <c r="Y72" s="181">
        <v>1.0129999999999999</v>
      </c>
      <c r="Z72" s="181">
        <v>1.4930000000000001</v>
      </c>
      <c r="AA72" s="181">
        <v>2.0139999999999998</v>
      </c>
      <c r="AB72" s="181">
        <v>2.56</v>
      </c>
      <c r="AC72" s="181">
        <v>3.1219999999999999</v>
      </c>
      <c r="AD72" s="181">
        <v>3.6970000000000001</v>
      </c>
      <c r="AE72" s="181">
        <v>4.2770000000000001</v>
      </c>
      <c r="AF72" s="181">
        <v>4.8559999999999999</v>
      </c>
      <c r="AG72" s="181">
        <v>5.4279999999999999</v>
      </c>
      <c r="AH72" s="181">
        <v>5.984</v>
      </c>
      <c r="AI72" s="181">
        <v>6.5179999999999998</v>
      </c>
      <c r="AJ72" s="181">
        <v>7.02</v>
      </c>
      <c r="AK72" s="181">
        <v>7.4820000000000002</v>
      </c>
      <c r="AL72" s="181">
        <v>7.8949999999999996</v>
      </c>
      <c r="AM72" s="181">
        <v>8.2490000000000006</v>
      </c>
      <c r="AN72" s="181">
        <v>8.5329999999999995</v>
      </c>
      <c r="AO72" s="181">
        <v>8.8789999999999996</v>
      </c>
      <c r="AP72" s="181">
        <v>9.5239999999999991</v>
      </c>
      <c r="AQ72" s="181">
        <v>10.699</v>
      </c>
      <c r="AR72" s="181">
        <v>11.475</v>
      </c>
      <c r="AS72" s="181">
        <v>11.904</v>
      </c>
      <c r="AT72" s="181">
        <v>11.964</v>
      </c>
      <c r="AU72" s="181">
        <v>11.154999999999999</v>
      </c>
      <c r="AV72" s="181">
        <v>10.186</v>
      </c>
      <c r="AW72" s="181">
        <v>9.3230000000000004</v>
      </c>
      <c r="AX72" s="181">
        <v>8.6329999999999991</v>
      </c>
      <c r="AY72" s="181">
        <v>8.1920000000000002</v>
      </c>
      <c r="AZ72" s="181">
        <v>7.9610000000000003</v>
      </c>
      <c r="BA72" s="181">
        <v>7.8140000000000001</v>
      </c>
      <c r="BB72" s="181">
        <v>7.6870000000000003</v>
      </c>
      <c r="BC72" s="181">
        <v>7.5679999999999996</v>
      </c>
      <c r="BD72" s="181">
        <v>7.415</v>
      </c>
      <c r="BE72" s="181">
        <v>7.258</v>
      </c>
      <c r="BF72" s="181">
        <v>7.2080000000000002</v>
      </c>
      <c r="BG72" s="181">
        <v>7.077</v>
      </c>
      <c r="BH72" s="181">
        <v>6.9420000000000002</v>
      </c>
      <c r="BI72" s="181">
        <v>6.8019999999999996</v>
      </c>
      <c r="BJ72" s="181">
        <v>6.6580000000000004</v>
      </c>
      <c r="BK72" s="181">
        <v>6.5119999999999996</v>
      </c>
      <c r="BL72" s="181">
        <v>6.3639999999999999</v>
      </c>
      <c r="BM72" s="181">
        <v>6.2140000000000004</v>
      </c>
      <c r="BN72" s="181">
        <v>6.0620000000000003</v>
      </c>
      <c r="BO72" s="181">
        <v>5.907</v>
      </c>
      <c r="BP72" s="181">
        <v>5.7489999999999997</v>
      </c>
      <c r="BQ72" s="181">
        <v>5.59</v>
      </c>
      <c r="BR72" s="181">
        <v>5.4279999999999999</v>
      </c>
      <c r="BS72" s="181">
        <v>5.2640000000000002</v>
      </c>
      <c r="BT72" s="181">
        <v>5.0979999999999999</v>
      </c>
      <c r="BU72" s="181">
        <v>4.931</v>
      </c>
      <c r="BV72" s="181">
        <v>4.7619999999999996</v>
      </c>
      <c r="BW72" s="181">
        <v>4.5910000000000002</v>
      </c>
      <c r="BX72" s="181">
        <v>4.4180000000000001</v>
      </c>
      <c r="BY72" s="181">
        <v>4.2450000000000001</v>
      </c>
      <c r="BZ72" s="181">
        <v>4.07</v>
      </c>
      <c r="CA72" s="181">
        <v>3.895</v>
      </c>
      <c r="CB72" s="181">
        <v>3.7170000000000001</v>
      </c>
      <c r="CC72" s="181">
        <v>3.54</v>
      </c>
      <c r="CD72" s="181">
        <v>3.3610000000000002</v>
      </c>
      <c r="CE72" s="181">
        <v>3.181</v>
      </c>
      <c r="CF72" s="181">
        <v>2.9990000000000001</v>
      </c>
      <c r="CG72" s="181">
        <v>2.8170000000000002</v>
      </c>
      <c r="CH72" s="181">
        <v>2.6339999999999999</v>
      </c>
      <c r="CI72" s="181">
        <v>2.4500000000000002</v>
      </c>
      <c r="CJ72" s="181">
        <v>2.2650000000000001</v>
      </c>
      <c r="CK72" s="182">
        <v>2.0790000000000002</v>
      </c>
    </row>
    <row r="73" spans="1:89" ht="15" customHeight="1" x14ac:dyDescent="0.2">
      <c r="A73" s="178"/>
      <c r="B73" s="173">
        <v>2</v>
      </c>
      <c r="C73" s="174">
        <v>1</v>
      </c>
      <c r="D73" s="174">
        <v>3</v>
      </c>
      <c r="E73" s="174" t="s">
        <v>217</v>
      </c>
      <c r="F73" s="174" t="s">
        <v>759</v>
      </c>
      <c r="G73" s="174" t="s">
        <v>291</v>
      </c>
      <c r="H73" s="174" t="s">
        <v>745</v>
      </c>
      <c r="I73" s="181">
        <v>0</v>
      </c>
      <c r="J73" s="181">
        <v>0</v>
      </c>
      <c r="K73" s="181">
        <v>0</v>
      </c>
      <c r="L73" s="181">
        <v>0</v>
      </c>
      <c r="M73" s="181">
        <v>0</v>
      </c>
      <c r="N73" s="181">
        <v>0</v>
      </c>
      <c r="O73" s="181">
        <v>0</v>
      </c>
      <c r="P73" s="181">
        <v>0</v>
      </c>
      <c r="Q73" s="181">
        <v>0</v>
      </c>
      <c r="R73" s="181">
        <v>0</v>
      </c>
      <c r="S73" s="181">
        <v>0</v>
      </c>
      <c r="T73" s="181">
        <v>0</v>
      </c>
      <c r="U73" s="181">
        <v>0</v>
      </c>
      <c r="V73" s="181">
        <v>0</v>
      </c>
      <c r="W73" s="181">
        <v>0</v>
      </c>
      <c r="X73" s="181">
        <v>0</v>
      </c>
      <c r="Y73" s="181">
        <v>0</v>
      </c>
      <c r="Z73" s="181">
        <v>0</v>
      </c>
      <c r="AA73" s="181">
        <v>0</v>
      </c>
      <c r="AB73" s="181">
        <v>0</v>
      </c>
      <c r="AC73" s="181">
        <v>0</v>
      </c>
      <c r="AD73" s="181">
        <v>0</v>
      </c>
      <c r="AE73" s="181">
        <v>0</v>
      </c>
      <c r="AF73" s="181">
        <v>0</v>
      </c>
      <c r="AG73" s="181">
        <v>0</v>
      </c>
      <c r="AH73" s="181">
        <v>4.0000000000000001E-3</v>
      </c>
      <c r="AI73" s="181">
        <v>1.0999999999999999E-2</v>
      </c>
      <c r="AJ73" s="181">
        <v>2.1999999999999999E-2</v>
      </c>
      <c r="AK73" s="181">
        <v>3.7999999999999999E-2</v>
      </c>
      <c r="AL73" s="181">
        <v>5.8000000000000003E-2</v>
      </c>
      <c r="AM73" s="181">
        <v>8.2000000000000003E-2</v>
      </c>
      <c r="AN73" s="181">
        <v>0.109</v>
      </c>
      <c r="AO73" s="181">
        <v>0.68300000000000005</v>
      </c>
      <c r="AP73" s="181">
        <v>1.6759999999999999</v>
      </c>
      <c r="AQ73" s="181">
        <v>3.1110000000000002</v>
      </c>
      <c r="AR73" s="181">
        <v>4.8710000000000004</v>
      </c>
      <c r="AS73" s="181">
        <v>6.7720000000000002</v>
      </c>
      <c r="AT73" s="181">
        <v>8.6229999999999993</v>
      </c>
      <c r="AU73" s="181">
        <v>10.42</v>
      </c>
      <c r="AV73" s="181">
        <v>12.202999999999999</v>
      </c>
      <c r="AW73" s="181">
        <v>14.01</v>
      </c>
      <c r="AX73" s="181">
        <v>15.853</v>
      </c>
      <c r="AY73" s="181">
        <v>17.667000000000002</v>
      </c>
      <c r="AZ73" s="181">
        <v>19.398</v>
      </c>
      <c r="BA73" s="181">
        <v>20.998999999999999</v>
      </c>
      <c r="BB73" s="181">
        <v>22.431999999999999</v>
      </c>
      <c r="BC73" s="181">
        <v>23.681000000000001</v>
      </c>
      <c r="BD73" s="181">
        <v>25.256</v>
      </c>
      <c r="BE73" s="181">
        <v>26.838000000000001</v>
      </c>
      <c r="BF73" s="181">
        <v>28.283000000000001</v>
      </c>
      <c r="BG73" s="181">
        <v>28.448</v>
      </c>
      <c r="BH73" s="181">
        <v>28.605</v>
      </c>
      <c r="BI73" s="181">
        <v>28.747</v>
      </c>
      <c r="BJ73" s="181">
        <v>28.882000000000001</v>
      </c>
      <c r="BK73" s="181">
        <v>29.015999999999998</v>
      </c>
      <c r="BL73" s="181">
        <v>29.146999999999998</v>
      </c>
      <c r="BM73" s="181">
        <v>29.274000000000001</v>
      </c>
      <c r="BN73" s="181">
        <v>29.396999999999998</v>
      </c>
      <c r="BO73" s="181">
        <v>29.516999999999999</v>
      </c>
      <c r="BP73" s="181">
        <v>29.632999999999999</v>
      </c>
      <c r="BQ73" s="181">
        <v>29.745000000000001</v>
      </c>
      <c r="BR73" s="181">
        <v>29.849</v>
      </c>
      <c r="BS73" s="181">
        <v>29.948</v>
      </c>
      <c r="BT73" s="181">
        <v>30.044</v>
      </c>
      <c r="BU73" s="181">
        <v>30.137</v>
      </c>
      <c r="BV73" s="181">
        <v>30.225999999999999</v>
      </c>
      <c r="BW73" s="181">
        <v>30.312000000000001</v>
      </c>
      <c r="BX73" s="181">
        <v>30.396999999999998</v>
      </c>
      <c r="BY73" s="181">
        <v>30.478999999999999</v>
      </c>
      <c r="BZ73" s="181">
        <v>30.559000000000001</v>
      </c>
      <c r="CA73" s="181">
        <v>30.638000000000002</v>
      </c>
      <c r="CB73" s="181">
        <v>30.716000000000001</v>
      </c>
      <c r="CC73" s="181">
        <v>30.792000000000002</v>
      </c>
      <c r="CD73" s="181">
        <v>30.867999999999999</v>
      </c>
      <c r="CE73" s="181">
        <v>30.943000000000001</v>
      </c>
      <c r="CF73" s="181">
        <v>31.015999999999998</v>
      </c>
      <c r="CG73" s="181">
        <v>31.088000000000001</v>
      </c>
      <c r="CH73" s="181">
        <v>31.158999999999999</v>
      </c>
      <c r="CI73" s="181">
        <v>31.227</v>
      </c>
      <c r="CJ73" s="181">
        <v>31.292999999999999</v>
      </c>
      <c r="CK73" s="182">
        <v>31.36</v>
      </c>
    </row>
    <row r="74" spans="1:89" ht="15" customHeight="1" x14ac:dyDescent="0.2">
      <c r="A74" s="178"/>
      <c r="B74" s="173">
        <v>2</v>
      </c>
      <c r="C74" s="174">
        <v>2</v>
      </c>
      <c r="D74" s="174">
        <v>3</v>
      </c>
      <c r="E74" s="174" t="s">
        <v>71</v>
      </c>
      <c r="F74" s="174" t="s">
        <v>755</v>
      </c>
      <c r="G74" s="174" t="s">
        <v>291</v>
      </c>
      <c r="H74" s="174" t="s">
        <v>745</v>
      </c>
      <c r="I74" s="181">
        <v>0</v>
      </c>
      <c r="J74" s="181">
        <v>0</v>
      </c>
      <c r="K74" s="181">
        <v>0</v>
      </c>
      <c r="L74" s="181">
        <v>0</v>
      </c>
      <c r="M74" s="181">
        <v>0</v>
      </c>
      <c r="N74" s="181">
        <v>0</v>
      </c>
      <c r="O74" s="181">
        <v>0</v>
      </c>
      <c r="P74" s="181">
        <v>0</v>
      </c>
      <c r="Q74" s="181">
        <v>0</v>
      </c>
      <c r="R74" s="181">
        <v>0.20399999999999999</v>
      </c>
      <c r="S74" s="181">
        <v>0.60699999999999998</v>
      </c>
      <c r="T74" s="181">
        <v>1.016</v>
      </c>
      <c r="U74" s="181">
        <v>1.4279999999999999</v>
      </c>
      <c r="V74" s="181">
        <v>1.8480000000000001</v>
      </c>
      <c r="W74" s="181">
        <v>2.2799999999999998</v>
      </c>
      <c r="X74" s="181">
        <v>2.7210000000000001</v>
      </c>
      <c r="Y74" s="181">
        <v>3.1720000000000002</v>
      </c>
      <c r="Z74" s="181">
        <v>3.6339999999999999</v>
      </c>
      <c r="AA74" s="181">
        <v>4.1079999999999997</v>
      </c>
      <c r="AB74" s="181">
        <v>4.5949999999999998</v>
      </c>
      <c r="AC74" s="181">
        <v>5.0819999999999999</v>
      </c>
      <c r="AD74" s="181">
        <v>5.5789999999999997</v>
      </c>
      <c r="AE74" s="181">
        <v>6.0640000000000001</v>
      </c>
      <c r="AF74" s="181">
        <v>6.5540000000000003</v>
      </c>
      <c r="AG74" s="181">
        <v>7.0490000000000004</v>
      </c>
      <c r="AH74" s="181">
        <v>7.55</v>
      </c>
      <c r="AI74" s="181">
        <v>8.0530000000000008</v>
      </c>
      <c r="AJ74" s="181">
        <v>8.5549999999999997</v>
      </c>
      <c r="AK74" s="181">
        <v>9.0679999999999996</v>
      </c>
      <c r="AL74" s="181">
        <v>9.593</v>
      </c>
      <c r="AM74" s="181">
        <v>10.143000000000001</v>
      </c>
      <c r="AN74" s="181">
        <v>10.760999999999999</v>
      </c>
      <c r="AO74" s="181">
        <v>11.346</v>
      </c>
      <c r="AP74" s="181">
        <v>11.933999999999999</v>
      </c>
      <c r="AQ74" s="181">
        <v>12.747</v>
      </c>
      <c r="AR74" s="181">
        <v>13.516</v>
      </c>
      <c r="AS74" s="181">
        <v>13.944000000000001</v>
      </c>
      <c r="AT74" s="181">
        <v>13.958</v>
      </c>
      <c r="AU74" s="181">
        <v>13.545</v>
      </c>
      <c r="AV74" s="181">
        <v>12.973000000000001</v>
      </c>
      <c r="AW74" s="181">
        <v>12.252000000000001</v>
      </c>
      <c r="AX74" s="181">
        <v>11.414999999999999</v>
      </c>
      <c r="AY74" s="181">
        <v>10.547000000000001</v>
      </c>
      <c r="AZ74" s="181">
        <v>10.228</v>
      </c>
      <c r="BA74" s="181">
        <v>9.9090000000000007</v>
      </c>
      <c r="BB74" s="181">
        <v>9.59</v>
      </c>
      <c r="BC74" s="181">
        <v>9.27</v>
      </c>
      <c r="BD74" s="181">
        <v>8.9459999999999997</v>
      </c>
      <c r="BE74" s="181">
        <v>8.6140000000000008</v>
      </c>
      <c r="BF74" s="181">
        <v>8.2739999999999991</v>
      </c>
      <c r="BG74" s="181">
        <v>7.9240000000000004</v>
      </c>
      <c r="BH74" s="181">
        <v>7.5670000000000002</v>
      </c>
      <c r="BI74" s="181">
        <v>7.202</v>
      </c>
      <c r="BJ74" s="181">
        <v>6.8319999999999999</v>
      </c>
      <c r="BK74" s="181">
        <v>6.4580000000000002</v>
      </c>
      <c r="BL74" s="181">
        <v>6.0780000000000003</v>
      </c>
      <c r="BM74" s="181">
        <v>5.6950000000000003</v>
      </c>
      <c r="BN74" s="181">
        <v>5.3079999999999998</v>
      </c>
      <c r="BO74" s="181">
        <v>4.9169999999999998</v>
      </c>
      <c r="BP74" s="181">
        <v>4.5209999999999999</v>
      </c>
      <c r="BQ74" s="181">
        <v>4.1219999999999999</v>
      </c>
      <c r="BR74" s="181">
        <v>3.7189999999999999</v>
      </c>
      <c r="BS74" s="181">
        <v>3.3119999999999998</v>
      </c>
      <c r="BT74" s="181">
        <v>2.9020000000000001</v>
      </c>
      <c r="BU74" s="181">
        <v>2.4889999999999999</v>
      </c>
      <c r="BV74" s="181">
        <v>2.0739999999999998</v>
      </c>
      <c r="BW74" s="181">
        <v>1.6559999999999999</v>
      </c>
      <c r="BX74" s="181">
        <v>1.234</v>
      </c>
      <c r="BY74" s="181">
        <v>0.81100000000000005</v>
      </c>
      <c r="BZ74" s="181">
        <v>0.38600000000000001</v>
      </c>
      <c r="CA74" s="181">
        <v>0</v>
      </c>
      <c r="CB74" s="181">
        <v>0</v>
      </c>
      <c r="CC74" s="181">
        <v>0</v>
      </c>
      <c r="CD74" s="181">
        <v>0</v>
      </c>
      <c r="CE74" s="181">
        <v>0</v>
      </c>
      <c r="CF74" s="181">
        <v>0</v>
      </c>
      <c r="CG74" s="181">
        <v>0</v>
      </c>
      <c r="CH74" s="181">
        <v>0</v>
      </c>
      <c r="CI74" s="181">
        <v>0</v>
      </c>
      <c r="CJ74" s="181">
        <v>0</v>
      </c>
      <c r="CK74" s="182">
        <v>0</v>
      </c>
    </row>
    <row r="75" spans="1:89" ht="15" customHeight="1" x14ac:dyDescent="0.2">
      <c r="A75" s="178"/>
      <c r="B75" s="173">
        <v>2</v>
      </c>
      <c r="C75" s="174">
        <v>2</v>
      </c>
      <c r="D75" s="174">
        <v>3</v>
      </c>
      <c r="E75" s="174" t="s">
        <v>71</v>
      </c>
      <c r="F75" s="174" t="s">
        <v>756</v>
      </c>
      <c r="G75" s="174" t="s">
        <v>291</v>
      </c>
      <c r="H75" s="174" t="s">
        <v>745</v>
      </c>
      <c r="I75" s="181">
        <v>0</v>
      </c>
      <c r="J75" s="181">
        <v>0</v>
      </c>
      <c r="K75" s="181">
        <v>0</v>
      </c>
      <c r="L75" s="181">
        <v>0</v>
      </c>
      <c r="M75" s="181">
        <v>0</v>
      </c>
      <c r="N75" s="181">
        <v>0</v>
      </c>
      <c r="O75" s="181">
        <v>0</v>
      </c>
      <c r="P75" s="181">
        <v>0</v>
      </c>
      <c r="Q75" s="181">
        <v>0</v>
      </c>
      <c r="R75" s="181">
        <v>0</v>
      </c>
      <c r="S75" s="181">
        <v>0</v>
      </c>
      <c r="T75" s="181">
        <v>0</v>
      </c>
      <c r="U75" s="181">
        <v>0</v>
      </c>
      <c r="V75" s="181">
        <v>0</v>
      </c>
      <c r="W75" s="181">
        <v>0</v>
      </c>
      <c r="X75" s="181">
        <v>0</v>
      </c>
      <c r="Y75" s="181">
        <v>0</v>
      </c>
      <c r="Z75" s="181">
        <v>0</v>
      </c>
      <c r="AA75" s="181">
        <v>0</v>
      </c>
      <c r="AB75" s="181">
        <v>0</v>
      </c>
      <c r="AC75" s="181">
        <v>0</v>
      </c>
      <c r="AD75" s="181">
        <v>0.14599999999999999</v>
      </c>
      <c r="AE75" s="181">
        <v>0.29299999999999998</v>
      </c>
      <c r="AF75" s="181">
        <v>0.442</v>
      </c>
      <c r="AG75" s="181">
        <v>0.59399999999999997</v>
      </c>
      <c r="AH75" s="181">
        <v>0.747</v>
      </c>
      <c r="AI75" s="181">
        <v>0.90100000000000002</v>
      </c>
      <c r="AJ75" s="181">
        <v>1.056</v>
      </c>
      <c r="AK75" s="181">
        <v>1.214</v>
      </c>
      <c r="AL75" s="181">
        <v>1.375</v>
      </c>
      <c r="AM75" s="181">
        <v>1.54</v>
      </c>
      <c r="AN75" s="181">
        <v>1.7170000000000001</v>
      </c>
      <c r="AO75" s="181">
        <v>1.891</v>
      </c>
      <c r="AP75" s="181">
        <v>2.0670000000000002</v>
      </c>
      <c r="AQ75" s="181">
        <v>2.762</v>
      </c>
      <c r="AR75" s="181">
        <v>3.6520000000000001</v>
      </c>
      <c r="AS75" s="181">
        <v>4.8460000000000001</v>
      </c>
      <c r="AT75" s="181">
        <v>6.6369999999999996</v>
      </c>
      <c r="AU75" s="181">
        <v>9.3879999999999999</v>
      </c>
      <c r="AV75" s="181">
        <v>13.016</v>
      </c>
      <c r="AW75" s="181">
        <v>17.286999999999999</v>
      </c>
      <c r="AX75" s="181">
        <v>21.952000000000002</v>
      </c>
      <c r="AY75" s="181">
        <v>26.724</v>
      </c>
      <c r="AZ75" s="181">
        <v>27.640999999999998</v>
      </c>
      <c r="BA75" s="181">
        <v>28.558</v>
      </c>
      <c r="BB75" s="181">
        <v>29.475000000000001</v>
      </c>
      <c r="BC75" s="181">
        <v>30.391999999999999</v>
      </c>
      <c r="BD75" s="181">
        <v>30.13</v>
      </c>
      <c r="BE75" s="181">
        <v>30.728999999999999</v>
      </c>
      <c r="BF75" s="181">
        <v>31.323</v>
      </c>
      <c r="BG75" s="181">
        <v>31.902999999999999</v>
      </c>
      <c r="BH75" s="181">
        <v>32.479999999999997</v>
      </c>
      <c r="BI75" s="181">
        <v>33.043999999999997</v>
      </c>
      <c r="BJ75" s="181">
        <v>33.603000000000002</v>
      </c>
      <c r="BK75" s="181">
        <v>34.164000000000001</v>
      </c>
      <c r="BL75" s="181">
        <v>34.726999999999997</v>
      </c>
      <c r="BM75" s="181">
        <v>35.287999999999997</v>
      </c>
      <c r="BN75" s="181">
        <v>35.847999999999999</v>
      </c>
      <c r="BO75" s="181">
        <v>36.406999999999996</v>
      </c>
      <c r="BP75" s="181">
        <v>36.966000000000001</v>
      </c>
      <c r="BQ75" s="181">
        <v>37.521999999999998</v>
      </c>
      <c r="BR75" s="181">
        <v>38.07</v>
      </c>
      <c r="BS75" s="181">
        <v>38.615000000000002</v>
      </c>
      <c r="BT75" s="181">
        <v>39.159999999999997</v>
      </c>
      <c r="BU75" s="181">
        <v>39.701999999999998</v>
      </c>
      <c r="BV75" s="181">
        <v>40.243000000000002</v>
      </c>
      <c r="BW75" s="181">
        <v>40.781999999999996</v>
      </c>
      <c r="BX75" s="181">
        <v>41.320999999999998</v>
      </c>
      <c r="BY75" s="181">
        <v>41.859000000000002</v>
      </c>
      <c r="BZ75" s="181">
        <v>42.396999999999998</v>
      </c>
      <c r="CA75" s="181">
        <v>42.893000000000001</v>
      </c>
      <c r="CB75" s="181">
        <v>43.002000000000002</v>
      </c>
      <c r="CC75" s="181">
        <v>43.109000000000002</v>
      </c>
      <c r="CD75" s="181">
        <v>43.215000000000003</v>
      </c>
      <c r="CE75" s="181">
        <v>43.32</v>
      </c>
      <c r="CF75" s="181">
        <v>43.423000000000002</v>
      </c>
      <c r="CG75" s="181">
        <v>43.524000000000001</v>
      </c>
      <c r="CH75" s="181">
        <v>43.622</v>
      </c>
      <c r="CI75" s="181">
        <v>43.718000000000004</v>
      </c>
      <c r="CJ75" s="181">
        <v>43.811</v>
      </c>
      <c r="CK75" s="182">
        <v>43.904000000000003</v>
      </c>
    </row>
    <row r="76" spans="1:89" ht="15" customHeight="1" x14ac:dyDescent="0.2">
      <c r="A76" s="178"/>
      <c r="B76" s="173">
        <v>2</v>
      </c>
      <c r="C76" s="174">
        <v>2</v>
      </c>
      <c r="D76" s="174">
        <v>3</v>
      </c>
      <c r="E76" s="174" t="s">
        <v>71</v>
      </c>
      <c r="F76" s="174" t="s">
        <v>757</v>
      </c>
      <c r="G76" s="174" t="s">
        <v>291</v>
      </c>
      <c r="H76" s="174" t="s">
        <v>745</v>
      </c>
      <c r="I76" s="181">
        <v>0</v>
      </c>
      <c r="J76" s="181">
        <v>0</v>
      </c>
      <c r="K76" s="181">
        <v>0</v>
      </c>
      <c r="L76" s="181">
        <v>0</v>
      </c>
      <c r="M76" s="181">
        <v>0</v>
      </c>
      <c r="N76" s="181">
        <v>0</v>
      </c>
      <c r="O76" s="181">
        <v>0</v>
      </c>
      <c r="P76" s="181">
        <v>0</v>
      </c>
      <c r="Q76" s="181">
        <v>0</v>
      </c>
      <c r="R76" s="181">
        <v>0.20399999999999999</v>
      </c>
      <c r="S76" s="181">
        <v>0.60699999999999998</v>
      </c>
      <c r="T76" s="181">
        <v>1.016</v>
      </c>
      <c r="U76" s="181">
        <v>1.4279999999999999</v>
      </c>
      <c r="V76" s="181">
        <v>1.8480000000000001</v>
      </c>
      <c r="W76" s="181">
        <v>2.2799999999999998</v>
      </c>
      <c r="X76" s="181">
        <v>2.7210000000000001</v>
      </c>
      <c r="Y76" s="181">
        <v>3.1720000000000002</v>
      </c>
      <c r="Z76" s="181">
        <v>3.6339999999999999</v>
      </c>
      <c r="AA76" s="181">
        <v>4.1079999999999997</v>
      </c>
      <c r="AB76" s="181">
        <v>4.5949999999999998</v>
      </c>
      <c r="AC76" s="181">
        <v>5.0819999999999999</v>
      </c>
      <c r="AD76" s="181">
        <v>5.5789999999999997</v>
      </c>
      <c r="AE76" s="181">
        <v>6.0640000000000001</v>
      </c>
      <c r="AF76" s="181">
        <v>6.5540000000000003</v>
      </c>
      <c r="AG76" s="181">
        <v>7.0490000000000004</v>
      </c>
      <c r="AH76" s="181">
        <v>7.55</v>
      </c>
      <c r="AI76" s="181">
        <v>8.0530000000000008</v>
      </c>
      <c r="AJ76" s="181">
        <v>8.5549999999999997</v>
      </c>
      <c r="AK76" s="181">
        <v>9.0679999999999996</v>
      </c>
      <c r="AL76" s="181">
        <v>9.593</v>
      </c>
      <c r="AM76" s="181">
        <v>10.143000000000001</v>
      </c>
      <c r="AN76" s="181">
        <v>10.760999999999999</v>
      </c>
      <c r="AO76" s="181">
        <v>11.346</v>
      </c>
      <c r="AP76" s="181">
        <v>11.933999999999999</v>
      </c>
      <c r="AQ76" s="181">
        <v>13.3</v>
      </c>
      <c r="AR76" s="181">
        <v>14.323</v>
      </c>
      <c r="AS76" s="181">
        <v>15.118</v>
      </c>
      <c r="AT76" s="181">
        <v>15.707000000000001</v>
      </c>
      <c r="AU76" s="181">
        <v>16.216999999999999</v>
      </c>
      <c r="AV76" s="181">
        <v>16.952000000000002</v>
      </c>
      <c r="AW76" s="181">
        <v>17.902999999999999</v>
      </c>
      <c r="AX76" s="181">
        <v>19.056000000000001</v>
      </c>
      <c r="AY76" s="181">
        <v>20.414000000000001</v>
      </c>
      <c r="AZ76" s="181">
        <v>21.018000000000001</v>
      </c>
      <c r="BA76" s="181">
        <v>21.661000000000001</v>
      </c>
      <c r="BB76" s="181">
        <v>22.343</v>
      </c>
      <c r="BC76" s="181">
        <v>23.064</v>
      </c>
      <c r="BD76" s="181">
        <v>23.763999999999999</v>
      </c>
      <c r="BE76" s="181">
        <v>24.463000000000001</v>
      </c>
      <c r="BF76" s="181">
        <v>25.204000000000001</v>
      </c>
      <c r="BG76" s="181">
        <v>25.908000000000001</v>
      </c>
      <c r="BH76" s="181">
        <v>26.613</v>
      </c>
      <c r="BI76" s="181">
        <v>27.309000000000001</v>
      </c>
      <c r="BJ76" s="181">
        <v>28.004000000000001</v>
      </c>
      <c r="BK76" s="181">
        <v>28.702000000000002</v>
      </c>
      <c r="BL76" s="181">
        <v>29.146999999999998</v>
      </c>
      <c r="BM76" s="181">
        <v>29.274000000000001</v>
      </c>
      <c r="BN76" s="181">
        <v>29.396999999999998</v>
      </c>
      <c r="BO76" s="181">
        <v>29.516999999999999</v>
      </c>
      <c r="BP76" s="181">
        <v>29.632999999999999</v>
      </c>
      <c r="BQ76" s="181">
        <v>29.745000000000001</v>
      </c>
      <c r="BR76" s="181">
        <v>29.849</v>
      </c>
      <c r="BS76" s="181">
        <v>29.948</v>
      </c>
      <c r="BT76" s="181">
        <v>30.044</v>
      </c>
      <c r="BU76" s="181">
        <v>30.137</v>
      </c>
      <c r="BV76" s="181">
        <v>30.225999999999999</v>
      </c>
      <c r="BW76" s="181">
        <v>30.312000000000001</v>
      </c>
      <c r="BX76" s="181">
        <v>30.396999999999998</v>
      </c>
      <c r="BY76" s="181">
        <v>30.478999999999999</v>
      </c>
      <c r="BZ76" s="181">
        <v>30.559000000000001</v>
      </c>
      <c r="CA76" s="181">
        <v>30.638000000000002</v>
      </c>
      <c r="CB76" s="181">
        <v>30.716000000000001</v>
      </c>
      <c r="CC76" s="181">
        <v>30.792000000000002</v>
      </c>
      <c r="CD76" s="181">
        <v>30.867999999999999</v>
      </c>
      <c r="CE76" s="181">
        <v>30.943000000000001</v>
      </c>
      <c r="CF76" s="181">
        <v>31.015999999999998</v>
      </c>
      <c r="CG76" s="181">
        <v>31.088000000000001</v>
      </c>
      <c r="CH76" s="181">
        <v>31.158999999999999</v>
      </c>
      <c r="CI76" s="181">
        <v>31.227</v>
      </c>
      <c r="CJ76" s="181">
        <v>31.292999999999999</v>
      </c>
      <c r="CK76" s="182">
        <v>31.36</v>
      </c>
    </row>
    <row r="77" spans="1:89" ht="15" customHeight="1" x14ac:dyDescent="0.2">
      <c r="A77" s="178"/>
      <c r="B77" s="173">
        <v>2</v>
      </c>
      <c r="C77" s="174">
        <v>2</v>
      </c>
      <c r="D77" s="174">
        <v>3</v>
      </c>
      <c r="E77" s="174" t="s">
        <v>71</v>
      </c>
      <c r="F77" s="174" t="s">
        <v>758</v>
      </c>
      <c r="G77" s="174" t="s">
        <v>291</v>
      </c>
      <c r="H77" s="174" t="s">
        <v>745</v>
      </c>
      <c r="I77" s="181">
        <v>0</v>
      </c>
      <c r="J77" s="181">
        <v>0</v>
      </c>
      <c r="K77" s="181">
        <v>0</v>
      </c>
      <c r="L77" s="181">
        <v>0</v>
      </c>
      <c r="M77" s="181">
        <v>0</v>
      </c>
      <c r="N77" s="181">
        <v>0</v>
      </c>
      <c r="O77" s="181">
        <v>0</v>
      </c>
      <c r="P77" s="181">
        <v>0</v>
      </c>
      <c r="Q77" s="181">
        <v>0</v>
      </c>
      <c r="R77" s="181">
        <v>0</v>
      </c>
      <c r="S77" s="181">
        <v>0</v>
      </c>
      <c r="T77" s="181">
        <v>0</v>
      </c>
      <c r="U77" s="181">
        <v>1E-3</v>
      </c>
      <c r="V77" s="181">
        <v>9.7000000000000003E-2</v>
      </c>
      <c r="W77" s="181">
        <v>0.29699999999999999</v>
      </c>
      <c r="X77" s="181">
        <v>0.60399999999999998</v>
      </c>
      <c r="Y77" s="181">
        <v>1.0129999999999999</v>
      </c>
      <c r="Z77" s="181">
        <v>1.4930000000000001</v>
      </c>
      <c r="AA77" s="181">
        <v>2.0139999999999998</v>
      </c>
      <c r="AB77" s="181">
        <v>2.56</v>
      </c>
      <c r="AC77" s="181">
        <v>3.1219999999999999</v>
      </c>
      <c r="AD77" s="181">
        <v>3.6970000000000001</v>
      </c>
      <c r="AE77" s="181">
        <v>4.2770000000000001</v>
      </c>
      <c r="AF77" s="181">
        <v>4.8559999999999999</v>
      </c>
      <c r="AG77" s="181">
        <v>5.4279999999999999</v>
      </c>
      <c r="AH77" s="181">
        <v>5.984</v>
      </c>
      <c r="AI77" s="181">
        <v>6.5179999999999998</v>
      </c>
      <c r="AJ77" s="181">
        <v>7.02</v>
      </c>
      <c r="AK77" s="181">
        <v>7.4820000000000002</v>
      </c>
      <c r="AL77" s="181">
        <v>7.8949999999999996</v>
      </c>
      <c r="AM77" s="181">
        <v>8.2490000000000006</v>
      </c>
      <c r="AN77" s="181">
        <v>8.5329999999999995</v>
      </c>
      <c r="AO77" s="181">
        <v>8.8789999999999996</v>
      </c>
      <c r="AP77" s="181">
        <v>9.5239999999999991</v>
      </c>
      <c r="AQ77" s="181">
        <v>10.699</v>
      </c>
      <c r="AR77" s="181">
        <v>11.475</v>
      </c>
      <c r="AS77" s="181">
        <v>11.904</v>
      </c>
      <c r="AT77" s="181">
        <v>11.964</v>
      </c>
      <c r="AU77" s="181">
        <v>11.154999999999999</v>
      </c>
      <c r="AV77" s="181">
        <v>10.186</v>
      </c>
      <c r="AW77" s="181">
        <v>9.3230000000000004</v>
      </c>
      <c r="AX77" s="181">
        <v>8.6329999999999991</v>
      </c>
      <c r="AY77" s="181">
        <v>8.1920000000000002</v>
      </c>
      <c r="AZ77" s="181">
        <v>7.9610000000000003</v>
      </c>
      <c r="BA77" s="181">
        <v>7.8140000000000001</v>
      </c>
      <c r="BB77" s="181">
        <v>7.6870000000000003</v>
      </c>
      <c r="BC77" s="181">
        <v>7.5679999999999996</v>
      </c>
      <c r="BD77" s="181">
        <v>7.415</v>
      </c>
      <c r="BE77" s="181">
        <v>7.258</v>
      </c>
      <c r="BF77" s="181">
        <v>7.2080000000000002</v>
      </c>
      <c r="BG77" s="181">
        <v>7.077</v>
      </c>
      <c r="BH77" s="181">
        <v>6.9420000000000002</v>
      </c>
      <c r="BI77" s="181">
        <v>6.8019999999999996</v>
      </c>
      <c r="BJ77" s="181">
        <v>6.6580000000000004</v>
      </c>
      <c r="BK77" s="181">
        <v>6.5119999999999996</v>
      </c>
      <c r="BL77" s="181">
        <v>6.3639999999999999</v>
      </c>
      <c r="BM77" s="181">
        <v>6.2140000000000004</v>
      </c>
      <c r="BN77" s="181">
        <v>6.0620000000000003</v>
      </c>
      <c r="BO77" s="181">
        <v>5.907</v>
      </c>
      <c r="BP77" s="181">
        <v>5.7489999999999997</v>
      </c>
      <c r="BQ77" s="181">
        <v>5.59</v>
      </c>
      <c r="BR77" s="181">
        <v>5.4279999999999999</v>
      </c>
      <c r="BS77" s="181">
        <v>5.2640000000000002</v>
      </c>
      <c r="BT77" s="181">
        <v>5.0979999999999999</v>
      </c>
      <c r="BU77" s="181">
        <v>4.931</v>
      </c>
      <c r="BV77" s="181">
        <v>4.7619999999999996</v>
      </c>
      <c r="BW77" s="181">
        <v>4.5910000000000002</v>
      </c>
      <c r="BX77" s="181">
        <v>4.4180000000000001</v>
      </c>
      <c r="BY77" s="181">
        <v>4.2450000000000001</v>
      </c>
      <c r="BZ77" s="181">
        <v>4.07</v>
      </c>
      <c r="CA77" s="181">
        <v>3.895</v>
      </c>
      <c r="CB77" s="181">
        <v>3.7170000000000001</v>
      </c>
      <c r="CC77" s="181">
        <v>3.54</v>
      </c>
      <c r="CD77" s="181">
        <v>3.3610000000000002</v>
      </c>
      <c r="CE77" s="181">
        <v>3.181</v>
      </c>
      <c r="CF77" s="181">
        <v>2.9990000000000001</v>
      </c>
      <c r="CG77" s="181">
        <v>2.8170000000000002</v>
      </c>
      <c r="CH77" s="181">
        <v>2.6339999999999999</v>
      </c>
      <c r="CI77" s="181">
        <v>2.4500000000000002</v>
      </c>
      <c r="CJ77" s="181">
        <v>2.2650000000000001</v>
      </c>
      <c r="CK77" s="182">
        <v>2.0790000000000002</v>
      </c>
    </row>
    <row r="78" spans="1:89" s="147" customFormat="1" ht="15" customHeight="1" x14ac:dyDescent="0.2">
      <c r="B78" s="173">
        <v>2</v>
      </c>
      <c r="C78" s="174">
        <v>2</v>
      </c>
      <c r="D78" s="174">
        <v>3</v>
      </c>
      <c r="E78" s="174" t="s">
        <v>71</v>
      </c>
      <c r="F78" s="174" t="s">
        <v>759</v>
      </c>
      <c r="G78" s="174" t="s">
        <v>291</v>
      </c>
      <c r="H78" s="174" t="s">
        <v>745</v>
      </c>
      <c r="I78" s="181">
        <v>0</v>
      </c>
      <c r="J78" s="181">
        <v>0</v>
      </c>
      <c r="K78" s="181">
        <v>0</v>
      </c>
      <c r="L78" s="181">
        <v>0</v>
      </c>
      <c r="M78" s="181">
        <v>0</v>
      </c>
      <c r="N78" s="181">
        <v>0</v>
      </c>
      <c r="O78" s="181">
        <v>0</v>
      </c>
      <c r="P78" s="181">
        <v>0</v>
      </c>
      <c r="Q78" s="181">
        <v>0</v>
      </c>
      <c r="R78" s="181">
        <v>0</v>
      </c>
      <c r="S78" s="181">
        <v>0</v>
      </c>
      <c r="T78" s="181">
        <v>0</v>
      </c>
      <c r="U78" s="181">
        <v>0</v>
      </c>
      <c r="V78" s="181">
        <v>0</v>
      </c>
      <c r="W78" s="181">
        <v>0</v>
      </c>
      <c r="X78" s="181">
        <v>0</v>
      </c>
      <c r="Y78" s="181">
        <v>0</v>
      </c>
      <c r="Z78" s="181">
        <v>0</v>
      </c>
      <c r="AA78" s="181">
        <v>0</v>
      </c>
      <c r="AB78" s="181">
        <v>0</v>
      </c>
      <c r="AC78" s="181">
        <v>0</v>
      </c>
      <c r="AD78" s="181">
        <v>0</v>
      </c>
      <c r="AE78" s="181">
        <v>0</v>
      </c>
      <c r="AF78" s="181">
        <v>0</v>
      </c>
      <c r="AG78" s="181">
        <v>0</v>
      </c>
      <c r="AH78" s="181">
        <v>4.0000000000000001E-3</v>
      </c>
      <c r="AI78" s="181">
        <v>1.0999999999999999E-2</v>
      </c>
      <c r="AJ78" s="181">
        <v>2.1999999999999999E-2</v>
      </c>
      <c r="AK78" s="181">
        <v>3.7999999999999999E-2</v>
      </c>
      <c r="AL78" s="181">
        <v>5.8000000000000003E-2</v>
      </c>
      <c r="AM78" s="181">
        <v>8.2000000000000003E-2</v>
      </c>
      <c r="AN78" s="181">
        <v>0.109</v>
      </c>
      <c r="AO78" s="181">
        <v>0.68300000000000005</v>
      </c>
      <c r="AP78" s="181">
        <v>1.6759999999999999</v>
      </c>
      <c r="AQ78" s="181">
        <v>3.1110000000000002</v>
      </c>
      <c r="AR78" s="181">
        <v>4.8710000000000004</v>
      </c>
      <c r="AS78" s="181">
        <v>6.7720000000000002</v>
      </c>
      <c r="AT78" s="181">
        <v>8.6229999999999993</v>
      </c>
      <c r="AU78" s="181">
        <v>10.42</v>
      </c>
      <c r="AV78" s="181">
        <v>12.202999999999999</v>
      </c>
      <c r="AW78" s="181">
        <v>14.01</v>
      </c>
      <c r="AX78" s="181">
        <v>15.853</v>
      </c>
      <c r="AY78" s="181">
        <v>17.667000000000002</v>
      </c>
      <c r="AZ78" s="181">
        <v>19.398</v>
      </c>
      <c r="BA78" s="181">
        <v>20.998999999999999</v>
      </c>
      <c r="BB78" s="181">
        <v>22.431999999999999</v>
      </c>
      <c r="BC78" s="181">
        <v>23.681000000000001</v>
      </c>
      <c r="BD78" s="181">
        <v>25.256</v>
      </c>
      <c r="BE78" s="181">
        <v>26.838000000000001</v>
      </c>
      <c r="BF78" s="181">
        <v>28.283000000000001</v>
      </c>
      <c r="BG78" s="181">
        <v>28.448</v>
      </c>
      <c r="BH78" s="181">
        <v>28.605</v>
      </c>
      <c r="BI78" s="181">
        <v>28.747</v>
      </c>
      <c r="BJ78" s="181">
        <v>28.882000000000001</v>
      </c>
      <c r="BK78" s="181">
        <v>29.015999999999998</v>
      </c>
      <c r="BL78" s="181">
        <v>29.146999999999998</v>
      </c>
      <c r="BM78" s="181">
        <v>29.274000000000001</v>
      </c>
      <c r="BN78" s="181">
        <v>29.396999999999998</v>
      </c>
      <c r="BO78" s="181">
        <v>29.516999999999999</v>
      </c>
      <c r="BP78" s="181">
        <v>29.632999999999999</v>
      </c>
      <c r="BQ78" s="181">
        <v>29.745000000000001</v>
      </c>
      <c r="BR78" s="181">
        <v>29.849</v>
      </c>
      <c r="BS78" s="181">
        <v>29.948</v>
      </c>
      <c r="BT78" s="181">
        <v>30.044</v>
      </c>
      <c r="BU78" s="181">
        <v>30.137</v>
      </c>
      <c r="BV78" s="181">
        <v>30.225999999999999</v>
      </c>
      <c r="BW78" s="181">
        <v>30.312000000000001</v>
      </c>
      <c r="BX78" s="181">
        <v>30.396999999999998</v>
      </c>
      <c r="BY78" s="181">
        <v>30.478999999999999</v>
      </c>
      <c r="BZ78" s="181">
        <v>30.559000000000001</v>
      </c>
      <c r="CA78" s="181">
        <v>30.638000000000002</v>
      </c>
      <c r="CB78" s="181">
        <v>30.716000000000001</v>
      </c>
      <c r="CC78" s="181">
        <v>30.792000000000002</v>
      </c>
      <c r="CD78" s="181">
        <v>30.867999999999999</v>
      </c>
      <c r="CE78" s="181">
        <v>30.943000000000001</v>
      </c>
      <c r="CF78" s="181">
        <v>31.015999999999998</v>
      </c>
      <c r="CG78" s="181">
        <v>31.088000000000001</v>
      </c>
      <c r="CH78" s="181">
        <v>31.158999999999999</v>
      </c>
      <c r="CI78" s="181">
        <v>31.227</v>
      </c>
      <c r="CJ78" s="181">
        <v>31.292999999999999</v>
      </c>
      <c r="CK78" s="182">
        <v>31.36</v>
      </c>
    </row>
    <row r="79" spans="1:89" ht="15" customHeight="1" x14ac:dyDescent="0.2">
      <c r="A79" s="178"/>
      <c r="B79" s="173">
        <v>2</v>
      </c>
      <c r="C79" s="174">
        <v>3</v>
      </c>
      <c r="D79" s="174">
        <v>3</v>
      </c>
      <c r="E79" s="174" t="s">
        <v>215</v>
      </c>
      <c r="F79" s="174" t="s">
        <v>755</v>
      </c>
      <c r="G79" s="174" t="s">
        <v>291</v>
      </c>
      <c r="H79" s="174" t="s">
        <v>745</v>
      </c>
      <c r="I79" s="181">
        <v>0</v>
      </c>
      <c r="J79" s="181">
        <v>0</v>
      </c>
      <c r="K79" s="181">
        <v>0</v>
      </c>
      <c r="L79" s="181">
        <v>0</v>
      </c>
      <c r="M79" s="181">
        <v>0</v>
      </c>
      <c r="N79" s="181">
        <v>0</v>
      </c>
      <c r="O79" s="181">
        <v>0</v>
      </c>
      <c r="P79" s="181">
        <v>0</v>
      </c>
      <c r="Q79" s="181">
        <v>0</v>
      </c>
      <c r="R79" s="181">
        <v>0.20399999999999999</v>
      </c>
      <c r="S79" s="181">
        <v>0.60699999999999998</v>
      </c>
      <c r="T79" s="181">
        <v>1.016</v>
      </c>
      <c r="U79" s="181">
        <v>1.4279999999999999</v>
      </c>
      <c r="V79" s="181">
        <v>1.8480000000000001</v>
      </c>
      <c r="W79" s="181">
        <v>2.2799999999999998</v>
      </c>
      <c r="X79" s="181">
        <v>2.7210000000000001</v>
      </c>
      <c r="Y79" s="181">
        <v>3.1720000000000002</v>
      </c>
      <c r="Z79" s="181">
        <v>3.6339999999999999</v>
      </c>
      <c r="AA79" s="181">
        <v>4.1079999999999997</v>
      </c>
      <c r="AB79" s="181">
        <v>4.5949999999999998</v>
      </c>
      <c r="AC79" s="181">
        <v>5.0819999999999999</v>
      </c>
      <c r="AD79" s="181">
        <v>5.5789999999999997</v>
      </c>
      <c r="AE79" s="181">
        <v>6.0640000000000001</v>
      </c>
      <c r="AF79" s="181">
        <v>6.5540000000000003</v>
      </c>
      <c r="AG79" s="181">
        <v>7.0490000000000004</v>
      </c>
      <c r="AH79" s="181">
        <v>7.55</v>
      </c>
      <c r="AI79" s="181">
        <v>8.0530000000000008</v>
      </c>
      <c r="AJ79" s="181">
        <v>8.5549999999999997</v>
      </c>
      <c r="AK79" s="181">
        <v>9.0679999999999996</v>
      </c>
      <c r="AL79" s="181">
        <v>9.593</v>
      </c>
      <c r="AM79" s="181">
        <v>10.143000000000001</v>
      </c>
      <c r="AN79" s="181">
        <v>10.760999999999999</v>
      </c>
      <c r="AO79" s="181">
        <v>11.346</v>
      </c>
      <c r="AP79" s="181">
        <v>11.933999999999999</v>
      </c>
      <c r="AQ79" s="181">
        <v>12.747</v>
      </c>
      <c r="AR79" s="181">
        <v>13.516</v>
      </c>
      <c r="AS79" s="181">
        <v>13.944000000000001</v>
      </c>
      <c r="AT79" s="181">
        <v>13.958</v>
      </c>
      <c r="AU79" s="181">
        <v>13.545</v>
      </c>
      <c r="AV79" s="181">
        <v>12.973000000000001</v>
      </c>
      <c r="AW79" s="181">
        <v>12.252000000000001</v>
      </c>
      <c r="AX79" s="181">
        <v>11.414999999999999</v>
      </c>
      <c r="AY79" s="181">
        <v>10.547000000000001</v>
      </c>
      <c r="AZ79" s="181">
        <v>10.228</v>
      </c>
      <c r="BA79" s="181">
        <v>9.9090000000000007</v>
      </c>
      <c r="BB79" s="181">
        <v>9.59</v>
      </c>
      <c r="BC79" s="181">
        <v>9.27</v>
      </c>
      <c r="BD79" s="181">
        <v>8.9459999999999997</v>
      </c>
      <c r="BE79" s="181">
        <v>8.6140000000000008</v>
      </c>
      <c r="BF79" s="181">
        <v>8.2579999999999991</v>
      </c>
      <c r="BG79" s="181">
        <v>7.9029999999999996</v>
      </c>
      <c r="BH79" s="181">
        <v>7.54</v>
      </c>
      <c r="BI79" s="181">
        <v>7.17</v>
      </c>
      <c r="BJ79" s="181">
        <v>6.7939999999999996</v>
      </c>
      <c r="BK79" s="181">
        <v>6.4139999999999997</v>
      </c>
      <c r="BL79" s="181">
        <v>6.0289999999999999</v>
      </c>
      <c r="BM79" s="181">
        <v>5.64</v>
      </c>
      <c r="BN79" s="181">
        <v>5.2480000000000002</v>
      </c>
      <c r="BO79" s="181">
        <v>4.851</v>
      </c>
      <c r="BP79" s="181">
        <v>4.4489999999999998</v>
      </c>
      <c r="BQ79" s="181">
        <v>4.0439999999999996</v>
      </c>
      <c r="BR79" s="181">
        <v>3.6349999999999998</v>
      </c>
      <c r="BS79" s="181">
        <v>3.222</v>
      </c>
      <c r="BT79" s="181">
        <v>2.806</v>
      </c>
      <c r="BU79" s="181">
        <v>2.387</v>
      </c>
      <c r="BV79" s="181">
        <v>1.966</v>
      </c>
      <c r="BW79" s="181">
        <v>1.542</v>
      </c>
      <c r="BX79" s="181">
        <v>1.1140000000000001</v>
      </c>
      <c r="BY79" s="181">
        <v>0.68500000000000005</v>
      </c>
      <c r="BZ79" s="181">
        <v>0.254</v>
      </c>
      <c r="CA79" s="181">
        <v>0</v>
      </c>
      <c r="CB79" s="181">
        <v>0</v>
      </c>
      <c r="CC79" s="181">
        <v>0</v>
      </c>
      <c r="CD79" s="181">
        <v>0</v>
      </c>
      <c r="CE79" s="181">
        <v>0</v>
      </c>
      <c r="CF79" s="181">
        <v>0</v>
      </c>
      <c r="CG79" s="181">
        <v>0</v>
      </c>
      <c r="CH79" s="181">
        <v>0</v>
      </c>
      <c r="CI79" s="181">
        <v>0</v>
      </c>
      <c r="CJ79" s="181">
        <v>0</v>
      </c>
      <c r="CK79" s="182">
        <v>0</v>
      </c>
    </row>
    <row r="80" spans="1:89" ht="15" customHeight="1" x14ac:dyDescent="0.2">
      <c r="A80" s="178"/>
      <c r="B80" s="173">
        <v>2</v>
      </c>
      <c r="C80" s="174">
        <v>3</v>
      </c>
      <c r="D80" s="174">
        <v>3</v>
      </c>
      <c r="E80" s="174" t="s">
        <v>215</v>
      </c>
      <c r="F80" s="174" t="s">
        <v>756</v>
      </c>
      <c r="G80" s="174" t="s">
        <v>291</v>
      </c>
      <c r="H80" s="174" t="s">
        <v>745</v>
      </c>
      <c r="I80" s="181">
        <v>0</v>
      </c>
      <c r="J80" s="181">
        <v>0</v>
      </c>
      <c r="K80" s="181">
        <v>0</v>
      </c>
      <c r="L80" s="181">
        <v>0</v>
      </c>
      <c r="M80" s="181">
        <v>0</v>
      </c>
      <c r="N80" s="181">
        <v>0</v>
      </c>
      <c r="O80" s="181">
        <v>0</v>
      </c>
      <c r="P80" s="181">
        <v>0</v>
      </c>
      <c r="Q80" s="181">
        <v>0</v>
      </c>
      <c r="R80" s="181">
        <v>0</v>
      </c>
      <c r="S80" s="181">
        <v>0</v>
      </c>
      <c r="T80" s="181">
        <v>0</v>
      </c>
      <c r="U80" s="181">
        <v>0</v>
      </c>
      <c r="V80" s="181">
        <v>0</v>
      </c>
      <c r="W80" s="181">
        <v>0</v>
      </c>
      <c r="X80" s="181">
        <v>0</v>
      </c>
      <c r="Y80" s="181">
        <v>0</v>
      </c>
      <c r="Z80" s="181">
        <v>0</v>
      </c>
      <c r="AA80" s="181">
        <v>0</v>
      </c>
      <c r="AB80" s="181">
        <v>0</v>
      </c>
      <c r="AC80" s="181">
        <v>0</v>
      </c>
      <c r="AD80" s="181">
        <v>0.14599999999999999</v>
      </c>
      <c r="AE80" s="181">
        <v>0.29299999999999998</v>
      </c>
      <c r="AF80" s="181">
        <v>0.442</v>
      </c>
      <c r="AG80" s="181">
        <v>0.59399999999999997</v>
      </c>
      <c r="AH80" s="181">
        <v>0.747</v>
      </c>
      <c r="AI80" s="181">
        <v>0.90100000000000002</v>
      </c>
      <c r="AJ80" s="181">
        <v>1.056</v>
      </c>
      <c r="AK80" s="181">
        <v>1.214</v>
      </c>
      <c r="AL80" s="181">
        <v>1.375</v>
      </c>
      <c r="AM80" s="181">
        <v>1.54</v>
      </c>
      <c r="AN80" s="181">
        <v>1.7170000000000001</v>
      </c>
      <c r="AO80" s="181">
        <v>1.891</v>
      </c>
      <c r="AP80" s="181">
        <v>2.0670000000000002</v>
      </c>
      <c r="AQ80" s="181">
        <v>2.762</v>
      </c>
      <c r="AR80" s="181">
        <v>3.6520000000000001</v>
      </c>
      <c r="AS80" s="181">
        <v>4.8460000000000001</v>
      </c>
      <c r="AT80" s="181">
        <v>6.6369999999999996</v>
      </c>
      <c r="AU80" s="181">
        <v>9.3879999999999999</v>
      </c>
      <c r="AV80" s="181">
        <v>13.016</v>
      </c>
      <c r="AW80" s="181">
        <v>17.286999999999999</v>
      </c>
      <c r="AX80" s="181">
        <v>21.952000000000002</v>
      </c>
      <c r="AY80" s="181">
        <v>26.724</v>
      </c>
      <c r="AZ80" s="181">
        <v>27.640999999999998</v>
      </c>
      <c r="BA80" s="181">
        <v>28.558</v>
      </c>
      <c r="BB80" s="181">
        <v>29.475000000000001</v>
      </c>
      <c r="BC80" s="181">
        <v>30.391999999999999</v>
      </c>
      <c r="BD80" s="181">
        <v>30.13</v>
      </c>
      <c r="BE80" s="181">
        <v>30.728999999999999</v>
      </c>
      <c r="BF80" s="181">
        <v>31.338999999999999</v>
      </c>
      <c r="BG80" s="181">
        <v>31.925000000000001</v>
      </c>
      <c r="BH80" s="181">
        <v>32.506999999999998</v>
      </c>
      <c r="BI80" s="181">
        <v>33.076000000000001</v>
      </c>
      <c r="BJ80" s="181">
        <v>33.640999999999998</v>
      </c>
      <c r="BK80" s="181">
        <v>34.207999999999998</v>
      </c>
      <c r="BL80" s="181">
        <v>34.776000000000003</v>
      </c>
      <c r="BM80" s="181">
        <v>35.343000000000004</v>
      </c>
      <c r="BN80" s="181">
        <v>35.908999999999999</v>
      </c>
      <c r="BO80" s="181">
        <v>36.472999999999999</v>
      </c>
      <c r="BP80" s="181">
        <v>37.037999999999997</v>
      </c>
      <c r="BQ80" s="181">
        <v>37.6</v>
      </c>
      <c r="BR80" s="181">
        <v>38.154000000000003</v>
      </c>
      <c r="BS80" s="181">
        <v>38.704999999999998</v>
      </c>
      <c r="BT80" s="181">
        <v>39.256</v>
      </c>
      <c r="BU80" s="181">
        <v>39.804000000000002</v>
      </c>
      <c r="BV80" s="181">
        <v>40.35</v>
      </c>
      <c r="BW80" s="181">
        <v>40.895000000000003</v>
      </c>
      <c r="BX80" s="181">
        <v>41.441000000000003</v>
      </c>
      <c r="BY80" s="181">
        <v>41.984999999999999</v>
      </c>
      <c r="BZ80" s="181">
        <v>42.529000000000003</v>
      </c>
      <c r="CA80" s="181">
        <v>42.893000000000001</v>
      </c>
      <c r="CB80" s="181">
        <v>43.002000000000002</v>
      </c>
      <c r="CC80" s="181">
        <v>43.109000000000002</v>
      </c>
      <c r="CD80" s="181">
        <v>43.215000000000003</v>
      </c>
      <c r="CE80" s="181">
        <v>43.32</v>
      </c>
      <c r="CF80" s="181">
        <v>43.423000000000002</v>
      </c>
      <c r="CG80" s="181">
        <v>43.524000000000001</v>
      </c>
      <c r="CH80" s="181">
        <v>43.622</v>
      </c>
      <c r="CI80" s="181">
        <v>43.718000000000004</v>
      </c>
      <c r="CJ80" s="181">
        <v>43.811</v>
      </c>
      <c r="CK80" s="182">
        <v>43.904000000000003</v>
      </c>
    </row>
    <row r="81" spans="1:89" ht="15" customHeight="1" x14ac:dyDescent="0.2">
      <c r="A81" s="178"/>
      <c r="B81" s="173">
        <v>2</v>
      </c>
      <c r="C81" s="174">
        <v>3</v>
      </c>
      <c r="D81" s="174">
        <v>3</v>
      </c>
      <c r="E81" s="174" t="s">
        <v>215</v>
      </c>
      <c r="F81" s="174" t="s">
        <v>757</v>
      </c>
      <c r="G81" s="174" t="s">
        <v>291</v>
      </c>
      <c r="H81" s="174" t="s">
        <v>745</v>
      </c>
      <c r="I81" s="181">
        <v>0</v>
      </c>
      <c r="J81" s="181">
        <v>0</v>
      </c>
      <c r="K81" s="181">
        <v>0</v>
      </c>
      <c r="L81" s="181">
        <v>0</v>
      </c>
      <c r="M81" s="181">
        <v>0</v>
      </c>
      <c r="N81" s="181">
        <v>0</v>
      </c>
      <c r="O81" s="181">
        <v>0</v>
      </c>
      <c r="P81" s="181">
        <v>0</v>
      </c>
      <c r="Q81" s="181">
        <v>0</v>
      </c>
      <c r="R81" s="181">
        <v>0.20399999999999999</v>
      </c>
      <c r="S81" s="181">
        <v>0.60699999999999998</v>
      </c>
      <c r="T81" s="181">
        <v>1.016</v>
      </c>
      <c r="U81" s="181">
        <v>1.4279999999999999</v>
      </c>
      <c r="V81" s="181">
        <v>1.8480000000000001</v>
      </c>
      <c r="W81" s="181">
        <v>2.2799999999999998</v>
      </c>
      <c r="X81" s="181">
        <v>2.7210000000000001</v>
      </c>
      <c r="Y81" s="181">
        <v>3.1720000000000002</v>
      </c>
      <c r="Z81" s="181">
        <v>3.6339999999999999</v>
      </c>
      <c r="AA81" s="181">
        <v>4.1079999999999997</v>
      </c>
      <c r="AB81" s="181">
        <v>4.5949999999999998</v>
      </c>
      <c r="AC81" s="181">
        <v>5.0819999999999999</v>
      </c>
      <c r="AD81" s="181">
        <v>5.5789999999999997</v>
      </c>
      <c r="AE81" s="181">
        <v>6.0640000000000001</v>
      </c>
      <c r="AF81" s="181">
        <v>6.5540000000000003</v>
      </c>
      <c r="AG81" s="181">
        <v>7.0490000000000004</v>
      </c>
      <c r="AH81" s="181">
        <v>7.55</v>
      </c>
      <c r="AI81" s="181">
        <v>8.0530000000000008</v>
      </c>
      <c r="AJ81" s="181">
        <v>8.5549999999999997</v>
      </c>
      <c r="AK81" s="181">
        <v>9.0679999999999996</v>
      </c>
      <c r="AL81" s="181">
        <v>9.593</v>
      </c>
      <c r="AM81" s="181">
        <v>10.143000000000001</v>
      </c>
      <c r="AN81" s="181">
        <v>10.760999999999999</v>
      </c>
      <c r="AO81" s="181">
        <v>11.346</v>
      </c>
      <c r="AP81" s="181">
        <v>11.933999999999999</v>
      </c>
      <c r="AQ81" s="181">
        <v>13.3</v>
      </c>
      <c r="AR81" s="181">
        <v>14.323</v>
      </c>
      <c r="AS81" s="181">
        <v>15.118</v>
      </c>
      <c r="AT81" s="181">
        <v>15.707000000000001</v>
      </c>
      <c r="AU81" s="181">
        <v>16.216999999999999</v>
      </c>
      <c r="AV81" s="181">
        <v>16.952000000000002</v>
      </c>
      <c r="AW81" s="181">
        <v>17.902999999999999</v>
      </c>
      <c r="AX81" s="181">
        <v>19.056000000000001</v>
      </c>
      <c r="AY81" s="181">
        <v>20.414000000000001</v>
      </c>
      <c r="AZ81" s="181">
        <v>21.018000000000001</v>
      </c>
      <c r="BA81" s="181">
        <v>21.661000000000001</v>
      </c>
      <c r="BB81" s="181">
        <v>22.343</v>
      </c>
      <c r="BC81" s="181">
        <v>23.064</v>
      </c>
      <c r="BD81" s="181">
        <v>23.763999999999999</v>
      </c>
      <c r="BE81" s="181">
        <v>24.463000000000001</v>
      </c>
      <c r="BF81" s="181">
        <v>25.119</v>
      </c>
      <c r="BG81" s="181">
        <v>25.795000000000002</v>
      </c>
      <c r="BH81" s="181">
        <v>26.471</v>
      </c>
      <c r="BI81" s="181">
        <v>27.138000000000002</v>
      </c>
      <c r="BJ81" s="181">
        <v>27.803000000000001</v>
      </c>
      <c r="BK81" s="181">
        <v>28.472000000000001</v>
      </c>
      <c r="BL81" s="181">
        <v>29.143999999999998</v>
      </c>
      <c r="BM81" s="181">
        <v>29.274000000000001</v>
      </c>
      <c r="BN81" s="181">
        <v>29.396999999999998</v>
      </c>
      <c r="BO81" s="181">
        <v>29.516999999999999</v>
      </c>
      <c r="BP81" s="181">
        <v>29.632999999999999</v>
      </c>
      <c r="BQ81" s="181">
        <v>29.745000000000001</v>
      </c>
      <c r="BR81" s="181">
        <v>29.849</v>
      </c>
      <c r="BS81" s="181">
        <v>29.948</v>
      </c>
      <c r="BT81" s="181">
        <v>30.044</v>
      </c>
      <c r="BU81" s="181">
        <v>30.137</v>
      </c>
      <c r="BV81" s="181">
        <v>30.225999999999999</v>
      </c>
      <c r="BW81" s="181">
        <v>30.312000000000001</v>
      </c>
      <c r="BX81" s="181">
        <v>30.396999999999998</v>
      </c>
      <c r="BY81" s="181">
        <v>30.478999999999999</v>
      </c>
      <c r="BZ81" s="181">
        <v>30.559000000000001</v>
      </c>
      <c r="CA81" s="181">
        <v>30.638000000000002</v>
      </c>
      <c r="CB81" s="181">
        <v>30.716000000000001</v>
      </c>
      <c r="CC81" s="181">
        <v>30.792000000000002</v>
      </c>
      <c r="CD81" s="181">
        <v>30.867999999999999</v>
      </c>
      <c r="CE81" s="181">
        <v>30.943000000000001</v>
      </c>
      <c r="CF81" s="181">
        <v>31.015999999999998</v>
      </c>
      <c r="CG81" s="181">
        <v>31.088000000000001</v>
      </c>
      <c r="CH81" s="181">
        <v>31.158999999999999</v>
      </c>
      <c r="CI81" s="181">
        <v>31.227</v>
      </c>
      <c r="CJ81" s="181">
        <v>31.292999999999999</v>
      </c>
      <c r="CK81" s="182">
        <v>31.36</v>
      </c>
    </row>
    <row r="82" spans="1:89" ht="15" customHeight="1" x14ac:dyDescent="0.2">
      <c r="A82" s="178"/>
      <c r="B82" s="173">
        <v>2</v>
      </c>
      <c r="C82" s="174">
        <v>3</v>
      </c>
      <c r="D82" s="174">
        <v>3</v>
      </c>
      <c r="E82" s="174" t="s">
        <v>215</v>
      </c>
      <c r="F82" s="174" t="s">
        <v>758</v>
      </c>
      <c r="G82" s="174" t="s">
        <v>291</v>
      </c>
      <c r="H82" s="174" t="s">
        <v>745</v>
      </c>
      <c r="I82" s="181">
        <v>0</v>
      </c>
      <c r="J82" s="181">
        <v>0</v>
      </c>
      <c r="K82" s="181">
        <v>0</v>
      </c>
      <c r="L82" s="181">
        <v>0</v>
      </c>
      <c r="M82" s="181">
        <v>0</v>
      </c>
      <c r="N82" s="181">
        <v>0</v>
      </c>
      <c r="O82" s="181">
        <v>0</v>
      </c>
      <c r="P82" s="181">
        <v>0</v>
      </c>
      <c r="Q82" s="181">
        <v>0</v>
      </c>
      <c r="R82" s="181">
        <v>0</v>
      </c>
      <c r="S82" s="181">
        <v>0</v>
      </c>
      <c r="T82" s="181">
        <v>0</v>
      </c>
      <c r="U82" s="181">
        <v>1E-3</v>
      </c>
      <c r="V82" s="181">
        <v>9.7000000000000003E-2</v>
      </c>
      <c r="W82" s="181">
        <v>0.29699999999999999</v>
      </c>
      <c r="X82" s="181">
        <v>0.60399999999999998</v>
      </c>
      <c r="Y82" s="181">
        <v>1.0129999999999999</v>
      </c>
      <c r="Z82" s="181">
        <v>1.4930000000000001</v>
      </c>
      <c r="AA82" s="181">
        <v>2.0139999999999998</v>
      </c>
      <c r="AB82" s="181">
        <v>2.56</v>
      </c>
      <c r="AC82" s="181">
        <v>3.1219999999999999</v>
      </c>
      <c r="AD82" s="181">
        <v>3.6970000000000001</v>
      </c>
      <c r="AE82" s="181">
        <v>4.2770000000000001</v>
      </c>
      <c r="AF82" s="181">
        <v>4.8559999999999999</v>
      </c>
      <c r="AG82" s="181">
        <v>5.4279999999999999</v>
      </c>
      <c r="AH82" s="181">
        <v>5.984</v>
      </c>
      <c r="AI82" s="181">
        <v>6.5179999999999998</v>
      </c>
      <c r="AJ82" s="181">
        <v>7.02</v>
      </c>
      <c r="AK82" s="181">
        <v>7.4820000000000002</v>
      </c>
      <c r="AL82" s="181">
        <v>7.8949999999999996</v>
      </c>
      <c r="AM82" s="181">
        <v>8.2490000000000006</v>
      </c>
      <c r="AN82" s="181">
        <v>8.5329999999999995</v>
      </c>
      <c r="AO82" s="181">
        <v>8.8789999999999996</v>
      </c>
      <c r="AP82" s="181">
        <v>9.5239999999999991</v>
      </c>
      <c r="AQ82" s="181">
        <v>10.699</v>
      </c>
      <c r="AR82" s="181">
        <v>11.475</v>
      </c>
      <c r="AS82" s="181">
        <v>11.904</v>
      </c>
      <c r="AT82" s="181">
        <v>11.964</v>
      </c>
      <c r="AU82" s="181">
        <v>11.154999999999999</v>
      </c>
      <c r="AV82" s="181">
        <v>10.186</v>
      </c>
      <c r="AW82" s="181">
        <v>9.3230000000000004</v>
      </c>
      <c r="AX82" s="181">
        <v>8.6329999999999991</v>
      </c>
      <c r="AY82" s="181">
        <v>8.1920000000000002</v>
      </c>
      <c r="AZ82" s="181">
        <v>7.9610000000000003</v>
      </c>
      <c r="BA82" s="181">
        <v>7.8140000000000001</v>
      </c>
      <c r="BB82" s="181">
        <v>7.6870000000000003</v>
      </c>
      <c r="BC82" s="181">
        <v>7.5679999999999996</v>
      </c>
      <c r="BD82" s="181">
        <v>7.415</v>
      </c>
      <c r="BE82" s="181">
        <v>7.258</v>
      </c>
      <c r="BF82" s="181">
        <v>6.9820000000000002</v>
      </c>
      <c r="BG82" s="181">
        <v>6.7750000000000004</v>
      </c>
      <c r="BH82" s="181">
        <v>6.5609999999999999</v>
      </c>
      <c r="BI82" s="181">
        <v>6.343</v>
      </c>
      <c r="BJ82" s="181">
        <v>6.1210000000000004</v>
      </c>
      <c r="BK82" s="181">
        <v>5.8949999999999996</v>
      </c>
      <c r="BL82" s="181">
        <v>5.6669999999999998</v>
      </c>
      <c r="BM82" s="181">
        <v>5.4359999999999999</v>
      </c>
      <c r="BN82" s="181">
        <v>5.202</v>
      </c>
      <c r="BO82" s="181">
        <v>4.9649999999999999</v>
      </c>
      <c r="BP82" s="181">
        <v>4.7249999999999996</v>
      </c>
      <c r="BQ82" s="181">
        <v>4.4829999999999997</v>
      </c>
      <c r="BR82" s="181">
        <v>4.2380000000000004</v>
      </c>
      <c r="BS82" s="181">
        <v>3.9910000000000001</v>
      </c>
      <c r="BT82" s="181">
        <v>3.74</v>
      </c>
      <c r="BU82" s="181">
        <v>3.4889999999999999</v>
      </c>
      <c r="BV82" s="181">
        <v>3.2349999999999999</v>
      </c>
      <c r="BW82" s="181">
        <v>2.9790000000000001</v>
      </c>
      <c r="BX82" s="181">
        <v>2.7210000000000001</v>
      </c>
      <c r="BY82" s="181">
        <v>2.4630000000000001</v>
      </c>
      <c r="BZ82" s="181">
        <v>2.202</v>
      </c>
      <c r="CA82" s="181">
        <v>1.94</v>
      </c>
      <c r="CB82" s="181">
        <v>1.6759999999999999</v>
      </c>
      <c r="CC82" s="181">
        <v>1.411</v>
      </c>
      <c r="CD82" s="181">
        <v>1.145</v>
      </c>
      <c r="CE82" s="181">
        <v>0.878</v>
      </c>
      <c r="CF82" s="181">
        <v>0.60799999999999998</v>
      </c>
      <c r="CG82" s="181">
        <v>0.33800000000000002</v>
      </c>
      <c r="CH82" s="181">
        <v>6.6000000000000003E-2</v>
      </c>
      <c r="CI82" s="181">
        <v>0</v>
      </c>
      <c r="CJ82" s="181">
        <v>0</v>
      </c>
      <c r="CK82" s="182">
        <v>0</v>
      </c>
    </row>
    <row r="83" spans="1:89" ht="15" customHeight="1" x14ac:dyDescent="0.2">
      <c r="A83" s="178"/>
      <c r="B83" s="173">
        <v>2</v>
      </c>
      <c r="C83" s="174">
        <v>3</v>
      </c>
      <c r="D83" s="174">
        <v>3</v>
      </c>
      <c r="E83" s="174" t="s">
        <v>215</v>
      </c>
      <c r="F83" s="174" t="s">
        <v>759</v>
      </c>
      <c r="G83" s="174" t="s">
        <v>291</v>
      </c>
      <c r="H83" s="174" t="s">
        <v>745</v>
      </c>
      <c r="I83" s="181">
        <v>0</v>
      </c>
      <c r="J83" s="181">
        <v>0</v>
      </c>
      <c r="K83" s="181">
        <v>0</v>
      </c>
      <c r="L83" s="181">
        <v>0</v>
      </c>
      <c r="M83" s="181">
        <v>0</v>
      </c>
      <c r="N83" s="181">
        <v>0</v>
      </c>
      <c r="O83" s="181">
        <v>0</v>
      </c>
      <c r="P83" s="181">
        <v>0</v>
      </c>
      <c r="Q83" s="181">
        <v>0</v>
      </c>
      <c r="R83" s="181">
        <v>0</v>
      </c>
      <c r="S83" s="181">
        <v>0</v>
      </c>
      <c r="T83" s="181">
        <v>0</v>
      </c>
      <c r="U83" s="181">
        <v>0</v>
      </c>
      <c r="V83" s="181">
        <v>0</v>
      </c>
      <c r="W83" s="181">
        <v>0</v>
      </c>
      <c r="X83" s="181">
        <v>0</v>
      </c>
      <c r="Y83" s="181">
        <v>0</v>
      </c>
      <c r="Z83" s="181">
        <v>0</v>
      </c>
      <c r="AA83" s="181">
        <v>0</v>
      </c>
      <c r="AB83" s="181">
        <v>0</v>
      </c>
      <c r="AC83" s="181">
        <v>0</v>
      </c>
      <c r="AD83" s="181">
        <v>0</v>
      </c>
      <c r="AE83" s="181">
        <v>0</v>
      </c>
      <c r="AF83" s="181">
        <v>0</v>
      </c>
      <c r="AG83" s="181">
        <v>0</v>
      </c>
      <c r="AH83" s="181">
        <v>4.0000000000000001E-3</v>
      </c>
      <c r="AI83" s="181">
        <v>1.0999999999999999E-2</v>
      </c>
      <c r="AJ83" s="181">
        <v>2.1999999999999999E-2</v>
      </c>
      <c r="AK83" s="181">
        <v>3.7999999999999999E-2</v>
      </c>
      <c r="AL83" s="181">
        <v>5.8000000000000003E-2</v>
      </c>
      <c r="AM83" s="181">
        <v>8.2000000000000003E-2</v>
      </c>
      <c r="AN83" s="181">
        <v>0.109</v>
      </c>
      <c r="AO83" s="181">
        <v>0.68300000000000005</v>
      </c>
      <c r="AP83" s="181">
        <v>1.6759999999999999</v>
      </c>
      <c r="AQ83" s="181">
        <v>3.1110000000000002</v>
      </c>
      <c r="AR83" s="181">
        <v>4.8710000000000004</v>
      </c>
      <c r="AS83" s="181">
        <v>6.7720000000000002</v>
      </c>
      <c r="AT83" s="181">
        <v>8.6229999999999993</v>
      </c>
      <c r="AU83" s="181">
        <v>10.42</v>
      </c>
      <c r="AV83" s="181">
        <v>12.202999999999999</v>
      </c>
      <c r="AW83" s="181">
        <v>14.01</v>
      </c>
      <c r="AX83" s="181">
        <v>15.853</v>
      </c>
      <c r="AY83" s="181">
        <v>17.667000000000002</v>
      </c>
      <c r="AZ83" s="181">
        <v>19.398</v>
      </c>
      <c r="BA83" s="181">
        <v>20.998999999999999</v>
      </c>
      <c r="BB83" s="181">
        <v>22.431999999999999</v>
      </c>
      <c r="BC83" s="181">
        <v>23.681000000000001</v>
      </c>
      <c r="BD83" s="181">
        <v>25.256</v>
      </c>
      <c r="BE83" s="181">
        <v>26.838000000000001</v>
      </c>
      <c r="BF83" s="181">
        <v>27.762</v>
      </c>
      <c r="BG83" s="181">
        <v>28.448</v>
      </c>
      <c r="BH83" s="181">
        <v>28.605</v>
      </c>
      <c r="BI83" s="181">
        <v>28.747</v>
      </c>
      <c r="BJ83" s="181">
        <v>28.882000000000001</v>
      </c>
      <c r="BK83" s="181">
        <v>29.015999999999998</v>
      </c>
      <c r="BL83" s="181">
        <v>29.146999999999998</v>
      </c>
      <c r="BM83" s="181">
        <v>29.274000000000001</v>
      </c>
      <c r="BN83" s="181">
        <v>29.396999999999998</v>
      </c>
      <c r="BO83" s="181">
        <v>29.516999999999999</v>
      </c>
      <c r="BP83" s="181">
        <v>29.632999999999999</v>
      </c>
      <c r="BQ83" s="181">
        <v>29.745000000000001</v>
      </c>
      <c r="BR83" s="181">
        <v>29.849</v>
      </c>
      <c r="BS83" s="181">
        <v>29.948</v>
      </c>
      <c r="BT83" s="181">
        <v>30.044</v>
      </c>
      <c r="BU83" s="181">
        <v>30.137</v>
      </c>
      <c r="BV83" s="181">
        <v>30.225999999999999</v>
      </c>
      <c r="BW83" s="181">
        <v>30.312000000000001</v>
      </c>
      <c r="BX83" s="181">
        <v>30.396999999999998</v>
      </c>
      <c r="BY83" s="181">
        <v>30.478999999999999</v>
      </c>
      <c r="BZ83" s="181">
        <v>30.559000000000001</v>
      </c>
      <c r="CA83" s="181">
        <v>30.638000000000002</v>
      </c>
      <c r="CB83" s="181">
        <v>30.716000000000001</v>
      </c>
      <c r="CC83" s="181">
        <v>30.792000000000002</v>
      </c>
      <c r="CD83" s="181">
        <v>30.867999999999999</v>
      </c>
      <c r="CE83" s="181">
        <v>30.943000000000001</v>
      </c>
      <c r="CF83" s="181">
        <v>31.015999999999998</v>
      </c>
      <c r="CG83" s="181">
        <v>31.088000000000001</v>
      </c>
      <c r="CH83" s="181">
        <v>31.158999999999999</v>
      </c>
      <c r="CI83" s="181">
        <v>31.227</v>
      </c>
      <c r="CJ83" s="181">
        <v>31.292999999999999</v>
      </c>
      <c r="CK83" s="182">
        <v>31.36</v>
      </c>
    </row>
    <row r="84" spans="1:89" ht="15" customHeight="1" x14ac:dyDescent="0.2">
      <c r="A84" s="178"/>
      <c r="B84" s="173">
        <v>2</v>
      </c>
      <c r="C84" s="174">
        <v>4</v>
      </c>
      <c r="D84" s="174">
        <v>3</v>
      </c>
      <c r="E84" s="174" t="s">
        <v>752</v>
      </c>
      <c r="F84" s="174" t="s">
        <v>755</v>
      </c>
      <c r="G84" s="174" t="s">
        <v>291</v>
      </c>
      <c r="H84" s="174" t="s">
        <v>745</v>
      </c>
      <c r="I84" s="181">
        <v>0</v>
      </c>
      <c r="J84" s="181">
        <v>0</v>
      </c>
      <c r="K84" s="181">
        <v>0</v>
      </c>
      <c r="L84" s="181">
        <v>0</v>
      </c>
      <c r="M84" s="181">
        <v>0</v>
      </c>
      <c r="N84" s="181">
        <v>0</v>
      </c>
      <c r="O84" s="181">
        <v>0</v>
      </c>
      <c r="P84" s="181">
        <v>0</v>
      </c>
      <c r="Q84" s="181">
        <v>0</v>
      </c>
      <c r="R84" s="181">
        <v>0.20399999999999999</v>
      </c>
      <c r="S84" s="181">
        <v>0.60699999999999998</v>
      </c>
      <c r="T84" s="181">
        <v>1.016</v>
      </c>
      <c r="U84" s="181">
        <v>1.4279999999999999</v>
      </c>
      <c r="V84" s="181">
        <v>1.8480000000000001</v>
      </c>
      <c r="W84" s="181">
        <v>2.2799999999999998</v>
      </c>
      <c r="X84" s="181">
        <v>2.7210000000000001</v>
      </c>
      <c r="Y84" s="181">
        <v>3.1720000000000002</v>
      </c>
      <c r="Z84" s="181">
        <v>3.6339999999999999</v>
      </c>
      <c r="AA84" s="181">
        <v>4.1079999999999997</v>
      </c>
      <c r="AB84" s="181">
        <v>4.5949999999999998</v>
      </c>
      <c r="AC84" s="181">
        <v>5.0819999999999999</v>
      </c>
      <c r="AD84" s="181">
        <v>5.5789999999999997</v>
      </c>
      <c r="AE84" s="181">
        <v>6.0640000000000001</v>
      </c>
      <c r="AF84" s="181">
        <v>6.5540000000000003</v>
      </c>
      <c r="AG84" s="181">
        <v>7.0490000000000004</v>
      </c>
      <c r="AH84" s="181">
        <v>7.55</v>
      </c>
      <c r="AI84" s="181">
        <v>8.0530000000000008</v>
      </c>
      <c r="AJ84" s="181">
        <v>8.5549999999999997</v>
      </c>
      <c r="AK84" s="181">
        <v>9.0679999999999996</v>
      </c>
      <c r="AL84" s="181">
        <v>9.593</v>
      </c>
      <c r="AM84" s="181">
        <v>10.143000000000001</v>
      </c>
      <c r="AN84" s="181">
        <v>10.760999999999999</v>
      </c>
      <c r="AO84" s="181">
        <v>11.346</v>
      </c>
      <c r="AP84" s="181">
        <v>11.933999999999999</v>
      </c>
      <c r="AQ84" s="181">
        <v>12.747</v>
      </c>
      <c r="AR84" s="181">
        <v>13.516</v>
      </c>
      <c r="AS84" s="181">
        <v>13.944000000000001</v>
      </c>
      <c r="AT84" s="181">
        <v>13.958</v>
      </c>
      <c r="AU84" s="181">
        <v>13.545</v>
      </c>
      <c r="AV84" s="181">
        <v>12.973000000000001</v>
      </c>
      <c r="AW84" s="181">
        <v>12.252000000000001</v>
      </c>
      <c r="AX84" s="181">
        <v>11.414999999999999</v>
      </c>
      <c r="AY84" s="181">
        <v>10.547000000000001</v>
      </c>
      <c r="AZ84" s="181">
        <v>10.228</v>
      </c>
      <c r="BA84" s="181">
        <v>9.9090000000000007</v>
      </c>
      <c r="BB84" s="181">
        <v>9.59</v>
      </c>
      <c r="BC84" s="181">
        <v>9.27</v>
      </c>
      <c r="BD84" s="181">
        <v>8.9459999999999997</v>
      </c>
      <c r="BE84" s="181">
        <v>8.6140000000000008</v>
      </c>
      <c r="BF84" s="181">
        <v>8.2579999999999991</v>
      </c>
      <c r="BG84" s="181">
        <v>7.9029999999999996</v>
      </c>
      <c r="BH84" s="181">
        <v>7.54</v>
      </c>
      <c r="BI84" s="181">
        <v>7.17</v>
      </c>
      <c r="BJ84" s="181">
        <v>6.7939999999999996</v>
      </c>
      <c r="BK84" s="181">
        <v>6.4139999999999997</v>
      </c>
      <c r="BL84" s="181">
        <v>6.0289999999999999</v>
      </c>
      <c r="BM84" s="181">
        <v>5.64</v>
      </c>
      <c r="BN84" s="181">
        <v>5.2480000000000002</v>
      </c>
      <c r="BO84" s="181">
        <v>4.851</v>
      </c>
      <c r="BP84" s="181">
        <v>4.4489999999999998</v>
      </c>
      <c r="BQ84" s="181">
        <v>4.0439999999999996</v>
      </c>
      <c r="BR84" s="181">
        <v>3.6349999999999998</v>
      </c>
      <c r="BS84" s="181">
        <v>3.222</v>
      </c>
      <c r="BT84" s="181">
        <v>2.806</v>
      </c>
      <c r="BU84" s="181">
        <v>2.387</v>
      </c>
      <c r="BV84" s="181">
        <v>1.966</v>
      </c>
      <c r="BW84" s="181">
        <v>1.542</v>
      </c>
      <c r="BX84" s="181">
        <v>1.1140000000000001</v>
      </c>
      <c r="BY84" s="181">
        <v>0.68500000000000005</v>
      </c>
      <c r="BZ84" s="181">
        <v>0.254</v>
      </c>
      <c r="CA84" s="181">
        <v>0</v>
      </c>
      <c r="CB84" s="181">
        <v>0</v>
      </c>
      <c r="CC84" s="181">
        <v>0</v>
      </c>
      <c r="CD84" s="181">
        <v>0</v>
      </c>
      <c r="CE84" s="181">
        <v>0</v>
      </c>
      <c r="CF84" s="181">
        <v>0</v>
      </c>
      <c r="CG84" s="181">
        <v>0</v>
      </c>
      <c r="CH84" s="181">
        <v>0</v>
      </c>
      <c r="CI84" s="181">
        <v>0</v>
      </c>
      <c r="CJ84" s="181">
        <v>0</v>
      </c>
      <c r="CK84" s="182">
        <v>0</v>
      </c>
    </row>
    <row r="85" spans="1:89" ht="15" customHeight="1" x14ac:dyDescent="0.2">
      <c r="A85" s="178"/>
      <c r="B85" s="173">
        <v>2</v>
      </c>
      <c r="C85" s="174">
        <v>4</v>
      </c>
      <c r="D85" s="174">
        <v>3</v>
      </c>
      <c r="E85" s="174" t="s">
        <v>752</v>
      </c>
      <c r="F85" s="174" t="s">
        <v>756</v>
      </c>
      <c r="G85" s="174" t="s">
        <v>291</v>
      </c>
      <c r="H85" s="174" t="s">
        <v>745</v>
      </c>
      <c r="I85" s="181">
        <v>0</v>
      </c>
      <c r="J85" s="181">
        <v>0</v>
      </c>
      <c r="K85" s="181">
        <v>0</v>
      </c>
      <c r="L85" s="181">
        <v>0</v>
      </c>
      <c r="M85" s="181">
        <v>0</v>
      </c>
      <c r="N85" s="181">
        <v>0</v>
      </c>
      <c r="O85" s="181">
        <v>0</v>
      </c>
      <c r="P85" s="181">
        <v>0</v>
      </c>
      <c r="Q85" s="181">
        <v>0</v>
      </c>
      <c r="R85" s="181">
        <v>0</v>
      </c>
      <c r="S85" s="181">
        <v>0</v>
      </c>
      <c r="T85" s="181">
        <v>0</v>
      </c>
      <c r="U85" s="181">
        <v>0</v>
      </c>
      <c r="V85" s="181">
        <v>0</v>
      </c>
      <c r="W85" s="181">
        <v>0</v>
      </c>
      <c r="X85" s="181">
        <v>0</v>
      </c>
      <c r="Y85" s="181">
        <v>0</v>
      </c>
      <c r="Z85" s="181">
        <v>0</v>
      </c>
      <c r="AA85" s="181">
        <v>0</v>
      </c>
      <c r="AB85" s="181">
        <v>0</v>
      </c>
      <c r="AC85" s="181">
        <v>0</v>
      </c>
      <c r="AD85" s="181">
        <v>0.14599999999999999</v>
      </c>
      <c r="AE85" s="181">
        <v>0.29299999999999998</v>
      </c>
      <c r="AF85" s="181">
        <v>0.442</v>
      </c>
      <c r="AG85" s="181">
        <v>0.59399999999999997</v>
      </c>
      <c r="AH85" s="181">
        <v>0.747</v>
      </c>
      <c r="AI85" s="181">
        <v>0.90100000000000002</v>
      </c>
      <c r="AJ85" s="181">
        <v>1.056</v>
      </c>
      <c r="AK85" s="181">
        <v>1.214</v>
      </c>
      <c r="AL85" s="181">
        <v>1.375</v>
      </c>
      <c r="AM85" s="181">
        <v>1.54</v>
      </c>
      <c r="AN85" s="181">
        <v>1.7170000000000001</v>
      </c>
      <c r="AO85" s="181">
        <v>1.891</v>
      </c>
      <c r="AP85" s="181">
        <v>2.0670000000000002</v>
      </c>
      <c r="AQ85" s="181">
        <v>2.762</v>
      </c>
      <c r="AR85" s="181">
        <v>3.6520000000000001</v>
      </c>
      <c r="AS85" s="181">
        <v>4.8460000000000001</v>
      </c>
      <c r="AT85" s="181">
        <v>6.6369999999999996</v>
      </c>
      <c r="AU85" s="181">
        <v>9.3879999999999999</v>
      </c>
      <c r="AV85" s="181">
        <v>13.016</v>
      </c>
      <c r="AW85" s="181">
        <v>17.286999999999999</v>
      </c>
      <c r="AX85" s="181">
        <v>21.952000000000002</v>
      </c>
      <c r="AY85" s="181">
        <v>26.724</v>
      </c>
      <c r="AZ85" s="181">
        <v>27.640999999999998</v>
      </c>
      <c r="BA85" s="181">
        <v>28.558</v>
      </c>
      <c r="BB85" s="181">
        <v>29.475000000000001</v>
      </c>
      <c r="BC85" s="181">
        <v>30.391999999999999</v>
      </c>
      <c r="BD85" s="181">
        <v>30.13</v>
      </c>
      <c r="BE85" s="181">
        <v>30.728999999999999</v>
      </c>
      <c r="BF85" s="181">
        <v>31.338999999999999</v>
      </c>
      <c r="BG85" s="181">
        <v>31.925000000000001</v>
      </c>
      <c r="BH85" s="181">
        <v>32.506999999999998</v>
      </c>
      <c r="BI85" s="181">
        <v>33.076000000000001</v>
      </c>
      <c r="BJ85" s="181">
        <v>33.640999999999998</v>
      </c>
      <c r="BK85" s="181">
        <v>34.207999999999998</v>
      </c>
      <c r="BL85" s="181">
        <v>34.776000000000003</v>
      </c>
      <c r="BM85" s="181">
        <v>35.343000000000004</v>
      </c>
      <c r="BN85" s="181">
        <v>35.908999999999999</v>
      </c>
      <c r="BO85" s="181">
        <v>36.472999999999999</v>
      </c>
      <c r="BP85" s="181">
        <v>37.037999999999997</v>
      </c>
      <c r="BQ85" s="181">
        <v>37.6</v>
      </c>
      <c r="BR85" s="181">
        <v>38.154000000000003</v>
      </c>
      <c r="BS85" s="181">
        <v>38.704999999999998</v>
      </c>
      <c r="BT85" s="181">
        <v>39.256</v>
      </c>
      <c r="BU85" s="181">
        <v>39.804000000000002</v>
      </c>
      <c r="BV85" s="181">
        <v>40.35</v>
      </c>
      <c r="BW85" s="181">
        <v>40.895000000000003</v>
      </c>
      <c r="BX85" s="181">
        <v>41.441000000000003</v>
      </c>
      <c r="BY85" s="181">
        <v>41.984999999999999</v>
      </c>
      <c r="BZ85" s="181">
        <v>42.529000000000003</v>
      </c>
      <c r="CA85" s="181">
        <v>42.893000000000001</v>
      </c>
      <c r="CB85" s="181">
        <v>43.002000000000002</v>
      </c>
      <c r="CC85" s="181">
        <v>43.109000000000002</v>
      </c>
      <c r="CD85" s="181">
        <v>43.215000000000003</v>
      </c>
      <c r="CE85" s="181">
        <v>43.32</v>
      </c>
      <c r="CF85" s="181">
        <v>43.423000000000002</v>
      </c>
      <c r="CG85" s="181">
        <v>43.524000000000001</v>
      </c>
      <c r="CH85" s="181">
        <v>43.622</v>
      </c>
      <c r="CI85" s="181">
        <v>43.718000000000004</v>
      </c>
      <c r="CJ85" s="181">
        <v>43.811</v>
      </c>
      <c r="CK85" s="182">
        <v>43.904000000000003</v>
      </c>
    </row>
    <row r="86" spans="1:89" ht="15" customHeight="1" x14ac:dyDescent="0.2">
      <c r="A86" s="178"/>
      <c r="B86" s="173">
        <v>2</v>
      </c>
      <c r="C86" s="174">
        <v>4</v>
      </c>
      <c r="D86" s="174">
        <v>3</v>
      </c>
      <c r="E86" s="174" t="s">
        <v>752</v>
      </c>
      <c r="F86" s="174" t="s">
        <v>757</v>
      </c>
      <c r="G86" s="174" t="s">
        <v>291</v>
      </c>
      <c r="H86" s="174" t="s">
        <v>745</v>
      </c>
      <c r="I86" s="181">
        <v>0</v>
      </c>
      <c r="J86" s="181">
        <v>0</v>
      </c>
      <c r="K86" s="181">
        <v>0</v>
      </c>
      <c r="L86" s="181">
        <v>0</v>
      </c>
      <c r="M86" s="181">
        <v>0</v>
      </c>
      <c r="N86" s="181">
        <v>0</v>
      </c>
      <c r="O86" s="181">
        <v>0</v>
      </c>
      <c r="P86" s="181">
        <v>0</v>
      </c>
      <c r="Q86" s="181">
        <v>0</v>
      </c>
      <c r="R86" s="181">
        <v>0.20399999999999999</v>
      </c>
      <c r="S86" s="181">
        <v>0.60699999999999998</v>
      </c>
      <c r="T86" s="181">
        <v>1.016</v>
      </c>
      <c r="U86" s="181">
        <v>1.4279999999999999</v>
      </c>
      <c r="V86" s="181">
        <v>1.8480000000000001</v>
      </c>
      <c r="W86" s="181">
        <v>2.2799999999999998</v>
      </c>
      <c r="X86" s="181">
        <v>2.7210000000000001</v>
      </c>
      <c r="Y86" s="181">
        <v>3.1720000000000002</v>
      </c>
      <c r="Z86" s="181">
        <v>3.6339999999999999</v>
      </c>
      <c r="AA86" s="181">
        <v>4.1079999999999997</v>
      </c>
      <c r="AB86" s="181">
        <v>4.5949999999999998</v>
      </c>
      <c r="AC86" s="181">
        <v>5.0819999999999999</v>
      </c>
      <c r="AD86" s="181">
        <v>5.5789999999999997</v>
      </c>
      <c r="AE86" s="181">
        <v>6.0640000000000001</v>
      </c>
      <c r="AF86" s="181">
        <v>6.5540000000000003</v>
      </c>
      <c r="AG86" s="181">
        <v>7.0490000000000004</v>
      </c>
      <c r="AH86" s="181">
        <v>7.55</v>
      </c>
      <c r="AI86" s="181">
        <v>8.0530000000000008</v>
      </c>
      <c r="AJ86" s="181">
        <v>8.5549999999999997</v>
      </c>
      <c r="AK86" s="181">
        <v>9.0679999999999996</v>
      </c>
      <c r="AL86" s="181">
        <v>9.593</v>
      </c>
      <c r="AM86" s="181">
        <v>10.143000000000001</v>
      </c>
      <c r="AN86" s="181">
        <v>10.760999999999999</v>
      </c>
      <c r="AO86" s="181">
        <v>11.346</v>
      </c>
      <c r="AP86" s="181">
        <v>11.933999999999999</v>
      </c>
      <c r="AQ86" s="181">
        <v>13.3</v>
      </c>
      <c r="AR86" s="181">
        <v>14.323</v>
      </c>
      <c r="AS86" s="181">
        <v>15.118</v>
      </c>
      <c r="AT86" s="181">
        <v>15.707000000000001</v>
      </c>
      <c r="AU86" s="181">
        <v>16.216999999999999</v>
      </c>
      <c r="AV86" s="181">
        <v>16.952000000000002</v>
      </c>
      <c r="AW86" s="181">
        <v>17.902999999999999</v>
      </c>
      <c r="AX86" s="181">
        <v>19.056000000000001</v>
      </c>
      <c r="AY86" s="181">
        <v>20.414000000000001</v>
      </c>
      <c r="AZ86" s="181">
        <v>21.018000000000001</v>
      </c>
      <c r="BA86" s="181">
        <v>21.661000000000001</v>
      </c>
      <c r="BB86" s="181">
        <v>22.343</v>
      </c>
      <c r="BC86" s="181">
        <v>23.064</v>
      </c>
      <c r="BD86" s="181">
        <v>23.763999999999999</v>
      </c>
      <c r="BE86" s="181">
        <v>24.463000000000001</v>
      </c>
      <c r="BF86" s="181">
        <v>25.119</v>
      </c>
      <c r="BG86" s="181">
        <v>25.795000000000002</v>
      </c>
      <c r="BH86" s="181">
        <v>26.471</v>
      </c>
      <c r="BI86" s="181">
        <v>27.138000000000002</v>
      </c>
      <c r="BJ86" s="181">
        <v>27.803000000000001</v>
      </c>
      <c r="BK86" s="181">
        <v>28.472000000000001</v>
      </c>
      <c r="BL86" s="181">
        <v>29.143999999999998</v>
      </c>
      <c r="BM86" s="181">
        <v>29.274000000000001</v>
      </c>
      <c r="BN86" s="181">
        <v>29.396999999999998</v>
      </c>
      <c r="BO86" s="181">
        <v>29.516999999999999</v>
      </c>
      <c r="BP86" s="181">
        <v>29.632999999999999</v>
      </c>
      <c r="BQ86" s="181">
        <v>29.745000000000001</v>
      </c>
      <c r="BR86" s="181">
        <v>29.849</v>
      </c>
      <c r="BS86" s="181">
        <v>29.948</v>
      </c>
      <c r="BT86" s="181">
        <v>30.044</v>
      </c>
      <c r="BU86" s="181">
        <v>30.137</v>
      </c>
      <c r="BV86" s="181">
        <v>30.225999999999999</v>
      </c>
      <c r="BW86" s="181">
        <v>30.312000000000001</v>
      </c>
      <c r="BX86" s="181">
        <v>30.396999999999998</v>
      </c>
      <c r="BY86" s="181">
        <v>30.478999999999999</v>
      </c>
      <c r="BZ86" s="181">
        <v>30.559000000000001</v>
      </c>
      <c r="CA86" s="181">
        <v>30.638000000000002</v>
      </c>
      <c r="CB86" s="181">
        <v>30.716000000000001</v>
      </c>
      <c r="CC86" s="181">
        <v>30.792000000000002</v>
      </c>
      <c r="CD86" s="181">
        <v>30.867999999999999</v>
      </c>
      <c r="CE86" s="181">
        <v>30.943000000000001</v>
      </c>
      <c r="CF86" s="181">
        <v>31.015999999999998</v>
      </c>
      <c r="CG86" s="181">
        <v>31.088000000000001</v>
      </c>
      <c r="CH86" s="181">
        <v>31.158999999999999</v>
      </c>
      <c r="CI86" s="181">
        <v>31.227</v>
      </c>
      <c r="CJ86" s="181">
        <v>31.292999999999999</v>
      </c>
      <c r="CK86" s="182">
        <v>31.36</v>
      </c>
    </row>
    <row r="87" spans="1:89" s="147" customFormat="1" ht="15" customHeight="1" x14ac:dyDescent="0.2">
      <c r="B87" s="173">
        <v>2</v>
      </c>
      <c r="C87" s="174">
        <v>4</v>
      </c>
      <c r="D87" s="174">
        <v>3</v>
      </c>
      <c r="E87" s="174" t="s">
        <v>752</v>
      </c>
      <c r="F87" s="174" t="s">
        <v>758</v>
      </c>
      <c r="G87" s="174" t="s">
        <v>291</v>
      </c>
      <c r="H87" s="174" t="s">
        <v>745</v>
      </c>
      <c r="I87" s="181">
        <v>0</v>
      </c>
      <c r="J87" s="181">
        <v>0</v>
      </c>
      <c r="K87" s="181">
        <v>0</v>
      </c>
      <c r="L87" s="181">
        <v>0</v>
      </c>
      <c r="M87" s="181">
        <v>0</v>
      </c>
      <c r="N87" s="181">
        <v>0</v>
      </c>
      <c r="O87" s="181">
        <v>0</v>
      </c>
      <c r="P87" s="181">
        <v>0</v>
      </c>
      <c r="Q87" s="181">
        <v>0</v>
      </c>
      <c r="R87" s="181">
        <v>0</v>
      </c>
      <c r="S87" s="181">
        <v>0</v>
      </c>
      <c r="T87" s="181">
        <v>0</v>
      </c>
      <c r="U87" s="181">
        <v>1E-3</v>
      </c>
      <c r="V87" s="181">
        <v>9.7000000000000003E-2</v>
      </c>
      <c r="W87" s="181">
        <v>0.29699999999999999</v>
      </c>
      <c r="X87" s="181">
        <v>0.60399999999999998</v>
      </c>
      <c r="Y87" s="181">
        <v>1.0129999999999999</v>
      </c>
      <c r="Z87" s="181">
        <v>1.4930000000000001</v>
      </c>
      <c r="AA87" s="181">
        <v>2.0139999999999998</v>
      </c>
      <c r="AB87" s="181">
        <v>2.56</v>
      </c>
      <c r="AC87" s="181">
        <v>3.1219999999999999</v>
      </c>
      <c r="AD87" s="181">
        <v>3.6970000000000001</v>
      </c>
      <c r="AE87" s="181">
        <v>4.2770000000000001</v>
      </c>
      <c r="AF87" s="181">
        <v>4.8559999999999999</v>
      </c>
      <c r="AG87" s="181">
        <v>5.4279999999999999</v>
      </c>
      <c r="AH87" s="181">
        <v>5.984</v>
      </c>
      <c r="AI87" s="181">
        <v>6.5179999999999998</v>
      </c>
      <c r="AJ87" s="181">
        <v>7.02</v>
      </c>
      <c r="AK87" s="181">
        <v>7.4820000000000002</v>
      </c>
      <c r="AL87" s="181">
        <v>7.8949999999999996</v>
      </c>
      <c r="AM87" s="181">
        <v>8.2490000000000006</v>
      </c>
      <c r="AN87" s="181">
        <v>8.5329999999999995</v>
      </c>
      <c r="AO87" s="181">
        <v>8.8789999999999996</v>
      </c>
      <c r="AP87" s="181">
        <v>9.5239999999999991</v>
      </c>
      <c r="AQ87" s="181">
        <v>10.699</v>
      </c>
      <c r="AR87" s="181">
        <v>11.475</v>
      </c>
      <c r="AS87" s="181">
        <v>11.904</v>
      </c>
      <c r="AT87" s="181">
        <v>11.964</v>
      </c>
      <c r="AU87" s="181">
        <v>11.154999999999999</v>
      </c>
      <c r="AV87" s="181">
        <v>10.186</v>
      </c>
      <c r="AW87" s="181">
        <v>9.3230000000000004</v>
      </c>
      <c r="AX87" s="181">
        <v>8.6329999999999991</v>
      </c>
      <c r="AY87" s="181">
        <v>8.1920000000000002</v>
      </c>
      <c r="AZ87" s="181">
        <v>7.9610000000000003</v>
      </c>
      <c r="BA87" s="181">
        <v>7.8140000000000001</v>
      </c>
      <c r="BB87" s="181">
        <v>7.6870000000000003</v>
      </c>
      <c r="BC87" s="181">
        <v>7.5679999999999996</v>
      </c>
      <c r="BD87" s="181">
        <v>7.415</v>
      </c>
      <c r="BE87" s="181">
        <v>7.258</v>
      </c>
      <c r="BF87" s="181">
        <v>6.9820000000000002</v>
      </c>
      <c r="BG87" s="181">
        <v>6.7750000000000004</v>
      </c>
      <c r="BH87" s="181">
        <v>6.5609999999999999</v>
      </c>
      <c r="BI87" s="181">
        <v>6.343</v>
      </c>
      <c r="BJ87" s="181">
        <v>6.1210000000000004</v>
      </c>
      <c r="BK87" s="181">
        <v>5.8949999999999996</v>
      </c>
      <c r="BL87" s="181">
        <v>5.6669999999999998</v>
      </c>
      <c r="BM87" s="181">
        <v>5.4359999999999999</v>
      </c>
      <c r="BN87" s="181">
        <v>5.202</v>
      </c>
      <c r="BO87" s="181">
        <v>4.9649999999999999</v>
      </c>
      <c r="BP87" s="181">
        <v>4.7249999999999996</v>
      </c>
      <c r="BQ87" s="181">
        <v>4.4829999999999997</v>
      </c>
      <c r="BR87" s="181">
        <v>4.2380000000000004</v>
      </c>
      <c r="BS87" s="181">
        <v>3.9910000000000001</v>
      </c>
      <c r="BT87" s="181">
        <v>3.74</v>
      </c>
      <c r="BU87" s="181">
        <v>3.4889999999999999</v>
      </c>
      <c r="BV87" s="181">
        <v>3.2349999999999999</v>
      </c>
      <c r="BW87" s="181">
        <v>2.9790000000000001</v>
      </c>
      <c r="BX87" s="181">
        <v>2.7210000000000001</v>
      </c>
      <c r="BY87" s="181">
        <v>2.4630000000000001</v>
      </c>
      <c r="BZ87" s="181">
        <v>2.202</v>
      </c>
      <c r="CA87" s="181">
        <v>1.94</v>
      </c>
      <c r="CB87" s="181">
        <v>1.6759999999999999</v>
      </c>
      <c r="CC87" s="181">
        <v>1.411</v>
      </c>
      <c r="CD87" s="181">
        <v>1.145</v>
      </c>
      <c r="CE87" s="181">
        <v>0.878</v>
      </c>
      <c r="CF87" s="181">
        <v>0.60799999999999998</v>
      </c>
      <c r="CG87" s="181">
        <v>0.33800000000000002</v>
      </c>
      <c r="CH87" s="181">
        <v>6.6000000000000003E-2</v>
      </c>
      <c r="CI87" s="181">
        <v>0</v>
      </c>
      <c r="CJ87" s="181">
        <v>0</v>
      </c>
      <c r="CK87" s="182">
        <v>0</v>
      </c>
    </row>
    <row r="88" spans="1:89" ht="15" customHeight="1" x14ac:dyDescent="0.2">
      <c r="A88" s="178"/>
      <c r="B88" s="173">
        <v>2</v>
      </c>
      <c r="C88" s="174">
        <v>4</v>
      </c>
      <c r="D88" s="174">
        <v>3</v>
      </c>
      <c r="E88" s="174" t="s">
        <v>752</v>
      </c>
      <c r="F88" s="174" t="s">
        <v>759</v>
      </c>
      <c r="G88" s="174" t="s">
        <v>291</v>
      </c>
      <c r="H88" s="174" t="s">
        <v>745</v>
      </c>
      <c r="I88" s="181">
        <v>0</v>
      </c>
      <c r="J88" s="181">
        <v>0</v>
      </c>
      <c r="K88" s="181">
        <v>0</v>
      </c>
      <c r="L88" s="181">
        <v>0</v>
      </c>
      <c r="M88" s="181">
        <v>0</v>
      </c>
      <c r="N88" s="181">
        <v>0</v>
      </c>
      <c r="O88" s="181">
        <v>0</v>
      </c>
      <c r="P88" s="181">
        <v>0</v>
      </c>
      <c r="Q88" s="181">
        <v>0</v>
      </c>
      <c r="R88" s="181">
        <v>0</v>
      </c>
      <c r="S88" s="181">
        <v>0</v>
      </c>
      <c r="T88" s="181">
        <v>0</v>
      </c>
      <c r="U88" s="181">
        <v>0</v>
      </c>
      <c r="V88" s="181">
        <v>0</v>
      </c>
      <c r="W88" s="181">
        <v>0</v>
      </c>
      <c r="X88" s="181">
        <v>0</v>
      </c>
      <c r="Y88" s="181">
        <v>0</v>
      </c>
      <c r="Z88" s="181">
        <v>0</v>
      </c>
      <c r="AA88" s="181">
        <v>0</v>
      </c>
      <c r="AB88" s="181">
        <v>0</v>
      </c>
      <c r="AC88" s="181">
        <v>0</v>
      </c>
      <c r="AD88" s="181">
        <v>0</v>
      </c>
      <c r="AE88" s="181">
        <v>0</v>
      </c>
      <c r="AF88" s="181">
        <v>0</v>
      </c>
      <c r="AG88" s="181">
        <v>0</v>
      </c>
      <c r="AH88" s="181">
        <v>4.0000000000000001E-3</v>
      </c>
      <c r="AI88" s="181">
        <v>1.0999999999999999E-2</v>
      </c>
      <c r="AJ88" s="181">
        <v>2.1999999999999999E-2</v>
      </c>
      <c r="AK88" s="181">
        <v>3.7999999999999999E-2</v>
      </c>
      <c r="AL88" s="181">
        <v>5.8000000000000003E-2</v>
      </c>
      <c r="AM88" s="181">
        <v>8.2000000000000003E-2</v>
      </c>
      <c r="AN88" s="181">
        <v>0.109</v>
      </c>
      <c r="AO88" s="181">
        <v>0.68300000000000005</v>
      </c>
      <c r="AP88" s="181">
        <v>1.6759999999999999</v>
      </c>
      <c r="AQ88" s="181">
        <v>3.1110000000000002</v>
      </c>
      <c r="AR88" s="181">
        <v>4.8710000000000004</v>
      </c>
      <c r="AS88" s="181">
        <v>6.7720000000000002</v>
      </c>
      <c r="AT88" s="181">
        <v>8.6229999999999993</v>
      </c>
      <c r="AU88" s="181">
        <v>10.42</v>
      </c>
      <c r="AV88" s="181">
        <v>12.202999999999999</v>
      </c>
      <c r="AW88" s="181">
        <v>14.01</v>
      </c>
      <c r="AX88" s="181">
        <v>15.853</v>
      </c>
      <c r="AY88" s="181">
        <v>17.667000000000002</v>
      </c>
      <c r="AZ88" s="181">
        <v>19.398</v>
      </c>
      <c r="BA88" s="181">
        <v>20.998999999999999</v>
      </c>
      <c r="BB88" s="181">
        <v>22.431999999999999</v>
      </c>
      <c r="BC88" s="181">
        <v>23.681000000000001</v>
      </c>
      <c r="BD88" s="181">
        <v>25.256</v>
      </c>
      <c r="BE88" s="181">
        <v>26.838000000000001</v>
      </c>
      <c r="BF88" s="181">
        <v>27.762</v>
      </c>
      <c r="BG88" s="181">
        <v>28.448</v>
      </c>
      <c r="BH88" s="181">
        <v>28.605</v>
      </c>
      <c r="BI88" s="181">
        <v>28.747</v>
      </c>
      <c r="BJ88" s="181">
        <v>28.882000000000001</v>
      </c>
      <c r="BK88" s="181">
        <v>29.015999999999998</v>
      </c>
      <c r="BL88" s="181">
        <v>29.146999999999998</v>
      </c>
      <c r="BM88" s="181">
        <v>29.274000000000001</v>
      </c>
      <c r="BN88" s="181">
        <v>29.396999999999998</v>
      </c>
      <c r="BO88" s="181">
        <v>29.516999999999999</v>
      </c>
      <c r="BP88" s="181">
        <v>29.632999999999999</v>
      </c>
      <c r="BQ88" s="181">
        <v>29.745000000000001</v>
      </c>
      <c r="BR88" s="181">
        <v>29.849</v>
      </c>
      <c r="BS88" s="181">
        <v>29.948</v>
      </c>
      <c r="BT88" s="181">
        <v>30.044</v>
      </c>
      <c r="BU88" s="181">
        <v>30.137</v>
      </c>
      <c r="BV88" s="181">
        <v>30.225999999999999</v>
      </c>
      <c r="BW88" s="181">
        <v>30.312000000000001</v>
      </c>
      <c r="BX88" s="181">
        <v>30.396999999999998</v>
      </c>
      <c r="BY88" s="181">
        <v>30.478999999999999</v>
      </c>
      <c r="BZ88" s="181">
        <v>30.559000000000001</v>
      </c>
      <c r="CA88" s="181">
        <v>30.638000000000002</v>
      </c>
      <c r="CB88" s="181">
        <v>30.716000000000001</v>
      </c>
      <c r="CC88" s="181">
        <v>30.792000000000002</v>
      </c>
      <c r="CD88" s="181">
        <v>30.867999999999999</v>
      </c>
      <c r="CE88" s="181">
        <v>30.943000000000001</v>
      </c>
      <c r="CF88" s="181">
        <v>31.015999999999998</v>
      </c>
      <c r="CG88" s="181">
        <v>31.088000000000001</v>
      </c>
      <c r="CH88" s="181">
        <v>31.158999999999999</v>
      </c>
      <c r="CI88" s="181">
        <v>31.227</v>
      </c>
      <c r="CJ88" s="181">
        <v>31.292999999999999</v>
      </c>
      <c r="CK88" s="182">
        <v>31.36</v>
      </c>
    </row>
    <row r="89" spans="1:89" ht="15" customHeight="1" x14ac:dyDescent="0.2">
      <c r="A89" s="178"/>
      <c r="B89" s="173">
        <v>2</v>
      </c>
      <c r="C89" s="174">
        <v>1</v>
      </c>
      <c r="D89" s="174">
        <v>4</v>
      </c>
      <c r="E89" s="174" t="s">
        <v>217</v>
      </c>
      <c r="F89" s="174" t="s">
        <v>755</v>
      </c>
      <c r="G89" s="174" t="s">
        <v>291</v>
      </c>
      <c r="H89" s="174" t="s">
        <v>747</v>
      </c>
      <c r="I89" s="181">
        <v>0</v>
      </c>
      <c r="J89" s="181">
        <v>0</v>
      </c>
      <c r="K89" s="181">
        <v>0</v>
      </c>
      <c r="L89" s="181">
        <v>0</v>
      </c>
      <c r="M89" s="181">
        <v>0</v>
      </c>
      <c r="N89" s="181">
        <v>0</v>
      </c>
      <c r="O89" s="181">
        <v>0</v>
      </c>
      <c r="P89" s="181">
        <v>0</v>
      </c>
      <c r="Q89" s="181">
        <v>0</v>
      </c>
      <c r="R89" s="181">
        <v>2.8000000000000001E-2</v>
      </c>
      <c r="S89" s="181">
        <v>8.5000000000000006E-2</v>
      </c>
      <c r="T89" s="181">
        <v>0.14199999999999999</v>
      </c>
      <c r="U89" s="181">
        <v>0.19900000000000001</v>
      </c>
      <c r="V89" s="181">
        <v>0.25800000000000001</v>
      </c>
      <c r="W89" s="181">
        <v>0.31900000000000001</v>
      </c>
      <c r="X89" s="181">
        <v>0.38100000000000001</v>
      </c>
      <c r="Y89" s="181">
        <v>0.44500000000000001</v>
      </c>
      <c r="Z89" s="181">
        <v>0.51100000000000001</v>
      </c>
      <c r="AA89" s="181">
        <v>0.57799999999999996</v>
      </c>
      <c r="AB89" s="181">
        <v>0.64600000000000002</v>
      </c>
      <c r="AC89" s="181">
        <v>0.72799999999999998</v>
      </c>
      <c r="AD89" s="181">
        <v>0.79300000000000004</v>
      </c>
      <c r="AE89" s="181">
        <v>0.86</v>
      </c>
      <c r="AF89" s="181">
        <v>0.93300000000000005</v>
      </c>
      <c r="AG89" s="181">
        <v>1.0069999999999999</v>
      </c>
      <c r="AH89" s="181">
        <v>1.091</v>
      </c>
      <c r="AI89" s="181">
        <v>1.1870000000000001</v>
      </c>
      <c r="AJ89" s="181">
        <v>1.29</v>
      </c>
      <c r="AK89" s="181">
        <v>1.395</v>
      </c>
      <c r="AL89" s="181">
        <v>1.5129999999999999</v>
      </c>
      <c r="AM89" s="181">
        <v>1.637</v>
      </c>
      <c r="AN89" s="181">
        <v>1.8759999999999999</v>
      </c>
      <c r="AO89" s="181">
        <v>2.2370000000000001</v>
      </c>
      <c r="AP89" s="181">
        <v>2.5649999999999999</v>
      </c>
      <c r="AQ89" s="181">
        <v>2.968</v>
      </c>
      <c r="AR89" s="181">
        <v>3.3929999999999998</v>
      </c>
      <c r="AS89" s="181">
        <v>3.7549999999999999</v>
      </c>
      <c r="AT89" s="181">
        <v>4.032</v>
      </c>
      <c r="AU89" s="181">
        <v>4.0940000000000003</v>
      </c>
      <c r="AV89" s="181">
        <v>3.7829999999999999</v>
      </c>
      <c r="AW89" s="181">
        <v>3.6509999999999998</v>
      </c>
      <c r="AX89" s="181">
        <v>3.4569999999999999</v>
      </c>
      <c r="AY89" s="181">
        <v>3.133</v>
      </c>
      <c r="AZ89" s="181">
        <v>2.8450000000000002</v>
      </c>
      <c r="BA89" s="181">
        <v>2.5870000000000002</v>
      </c>
      <c r="BB89" s="181">
        <v>2.3879999999999999</v>
      </c>
      <c r="BC89" s="181">
        <v>2.2400000000000002</v>
      </c>
      <c r="BD89" s="181">
        <v>2.0419999999999998</v>
      </c>
      <c r="BE89" s="181">
        <v>1.851</v>
      </c>
      <c r="BF89" s="181">
        <v>1.6379999999999999</v>
      </c>
      <c r="BG89" s="181">
        <v>1.425</v>
      </c>
      <c r="BH89" s="181">
        <v>1.212</v>
      </c>
      <c r="BI89" s="181">
        <v>0.999</v>
      </c>
      <c r="BJ89" s="181">
        <v>0.83899999999999997</v>
      </c>
      <c r="BK89" s="181">
        <v>0.70099999999999996</v>
      </c>
      <c r="BL89" s="181">
        <v>0.58399999999999996</v>
      </c>
      <c r="BM89" s="181">
        <v>0.48399999999999999</v>
      </c>
      <c r="BN89" s="181">
        <v>0.39900000000000002</v>
      </c>
      <c r="BO89" s="181">
        <v>0.32700000000000001</v>
      </c>
      <c r="BP89" s="181">
        <v>0.26600000000000001</v>
      </c>
      <c r="BQ89" s="181">
        <v>0.214</v>
      </c>
      <c r="BR89" s="181">
        <v>0.182</v>
      </c>
      <c r="BS89" s="181">
        <v>0.153</v>
      </c>
      <c r="BT89" s="181">
        <v>0.126</v>
      </c>
      <c r="BU89" s="181">
        <v>0.10199999999999999</v>
      </c>
      <c r="BV89" s="181">
        <v>0.08</v>
      </c>
      <c r="BW89" s="181">
        <v>0.06</v>
      </c>
      <c r="BX89" s="181">
        <v>4.2000000000000003E-2</v>
      </c>
      <c r="BY89" s="181">
        <v>2.5999999999999999E-2</v>
      </c>
      <c r="BZ89" s="181">
        <v>1.2E-2</v>
      </c>
      <c r="CA89" s="181">
        <v>0</v>
      </c>
      <c r="CB89" s="181">
        <v>0</v>
      </c>
      <c r="CC89" s="181">
        <v>0</v>
      </c>
      <c r="CD89" s="181">
        <v>0</v>
      </c>
      <c r="CE89" s="181">
        <v>0</v>
      </c>
      <c r="CF89" s="181">
        <v>0</v>
      </c>
      <c r="CG89" s="181">
        <v>0</v>
      </c>
      <c r="CH89" s="181">
        <v>0</v>
      </c>
      <c r="CI89" s="181">
        <v>0</v>
      </c>
      <c r="CJ89" s="181">
        <v>0</v>
      </c>
      <c r="CK89" s="182">
        <v>0</v>
      </c>
    </row>
    <row r="90" spans="1:89" ht="15" customHeight="1" x14ac:dyDescent="0.2">
      <c r="A90" s="178"/>
      <c r="B90" s="173">
        <v>2</v>
      </c>
      <c r="C90" s="174">
        <v>1</v>
      </c>
      <c r="D90" s="174">
        <v>4</v>
      </c>
      <c r="E90" s="174" t="s">
        <v>217</v>
      </c>
      <c r="F90" s="174" t="s">
        <v>756</v>
      </c>
      <c r="G90" s="174" t="s">
        <v>291</v>
      </c>
      <c r="H90" s="174" t="s">
        <v>747</v>
      </c>
      <c r="I90" s="181">
        <v>0</v>
      </c>
      <c r="J90" s="181">
        <v>0</v>
      </c>
      <c r="K90" s="181">
        <v>0</v>
      </c>
      <c r="L90" s="181">
        <v>0</v>
      </c>
      <c r="M90" s="181">
        <v>0</v>
      </c>
      <c r="N90" s="181">
        <v>0</v>
      </c>
      <c r="O90" s="181">
        <v>0</v>
      </c>
      <c r="P90" s="181">
        <v>0</v>
      </c>
      <c r="Q90" s="181">
        <v>0</v>
      </c>
      <c r="R90" s="181">
        <v>0</v>
      </c>
      <c r="S90" s="181">
        <v>0</v>
      </c>
      <c r="T90" s="181">
        <v>0</v>
      </c>
      <c r="U90" s="181">
        <v>0</v>
      </c>
      <c r="V90" s="181">
        <v>0</v>
      </c>
      <c r="W90" s="181">
        <v>0</v>
      </c>
      <c r="X90" s="181">
        <v>0</v>
      </c>
      <c r="Y90" s="181">
        <v>0</v>
      </c>
      <c r="Z90" s="181">
        <v>0</v>
      </c>
      <c r="AA90" s="181">
        <v>0</v>
      </c>
      <c r="AB90" s="181">
        <v>0</v>
      </c>
      <c r="AC90" s="181">
        <v>0</v>
      </c>
      <c r="AD90" s="181">
        <v>1.0999999999999999E-2</v>
      </c>
      <c r="AE90" s="181">
        <v>2.1999999999999999E-2</v>
      </c>
      <c r="AF90" s="181">
        <v>3.2000000000000001E-2</v>
      </c>
      <c r="AG90" s="181">
        <v>4.2000000000000003E-2</v>
      </c>
      <c r="AH90" s="181">
        <v>5.2999999999999999E-2</v>
      </c>
      <c r="AI90" s="181">
        <v>6.2E-2</v>
      </c>
      <c r="AJ90" s="181">
        <v>7.1999999999999995E-2</v>
      </c>
      <c r="AK90" s="181">
        <v>8.2000000000000003E-2</v>
      </c>
      <c r="AL90" s="181">
        <v>9.0999999999999998E-2</v>
      </c>
      <c r="AM90" s="181">
        <v>9.9000000000000005E-2</v>
      </c>
      <c r="AN90" s="181">
        <v>0.112</v>
      </c>
      <c r="AO90" s="181">
        <v>0.13</v>
      </c>
      <c r="AP90" s="181">
        <v>0.14199999999999999</v>
      </c>
      <c r="AQ90" s="181">
        <v>0.184</v>
      </c>
      <c r="AR90" s="181">
        <v>0.23799999999999999</v>
      </c>
      <c r="AS90" s="181">
        <v>0.30599999999999999</v>
      </c>
      <c r="AT90" s="181">
        <v>0.41399999999999998</v>
      </c>
      <c r="AU90" s="181">
        <v>0.55100000000000005</v>
      </c>
      <c r="AV90" s="181">
        <v>0.69399999999999995</v>
      </c>
      <c r="AW90" s="181">
        <v>0.92100000000000004</v>
      </c>
      <c r="AX90" s="181">
        <v>1.194</v>
      </c>
      <c r="AY90" s="181">
        <v>1.468</v>
      </c>
      <c r="AZ90" s="181">
        <v>1.5089999999999999</v>
      </c>
      <c r="BA90" s="181">
        <v>1.56</v>
      </c>
      <c r="BB90" s="181">
        <v>1.625</v>
      </c>
      <c r="BC90" s="181">
        <v>1.712</v>
      </c>
      <c r="BD90" s="181">
        <v>1.708</v>
      </c>
      <c r="BE90" s="181">
        <v>1.7529999999999999</v>
      </c>
      <c r="BF90" s="181">
        <v>1.681</v>
      </c>
      <c r="BG90" s="181">
        <v>1.6080000000000001</v>
      </c>
      <c r="BH90" s="181">
        <v>1.536</v>
      </c>
      <c r="BI90" s="181">
        <v>1.4630000000000001</v>
      </c>
      <c r="BJ90" s="181">
        <v>1.31</v>
      </c>
      <c r="BK90" s="181">
        <v>1.173</v>
      </c>
      <c r="BL90" s="181">
        <v>1.05</v>
      </c>
      <c r="BM90" s="181">
        <v>0.93899999999999995</v>
      </c>
      <c r="BN90" s="181">
        <v>0.84</v>
      </c>
      <c r="BO90" s="181">
        <v>0.751</v>
      </c>
      <c r="BP90" s="181">
        <v>0.67200000000000004</v>
      </c>
      <c r="BQ90" s="181">
        <v>0.6</v>
      </c>
      <c r="BR90" s="181">
        <v>0.57299999999999995</v>
      </c>
      <c r="BS90" s="181">
        <v>0.54600000000000004</v>
      </c>
      <c r="BT90" s="181">
        <v>0.52100000000000002</v>
      </c>
      <c r="BU90" s="181">
        <v>0.497</v>
      </c>
      <c r="BV90" s="181">
        <v>0.47299999999999998</v>
      </c>
      <c r="BW90" s="181">
        <v>0.45100000000000001</v>
      </c>
      <c r="BX90" s="181">
        <v>0.43</v>
      </c>
      <c r="BY90" s="181">
        <v>0.40899999999999997</v>
      </c>
      <c r="BZ90" s="181">
        <v>0.39</v>
      </c>
      <c r="CA90" s="181">
        <v>0.371</v>
      </c>
      <c r="CB90" s="181">
        <v>0.36099999999999999</v>
      </c>
      <c r="CC90" s="181">
        <v>0.35099999999999998</v>
      </c>
      <c r="CD90" s="181">
        <v>0.34100000000000003</v>
      </c>
      <c r="CE90" s="181">
        <v>0.33200000000000002</v>
      </c>
      <c r="CF90" s="181">
        <v>0.32200000000000001</v>
      </c>
      <c r="CG90" s="181">
        <v>0.314</v>
      </c>
      <c r="CH90" s="181">
        <v>0.30499999999999999</v>
      </c>
      <c r="CI90" s="181">
        <v>0.29599999999999999</v>
      </c>
      <c r="CJ90" s="181">
        <v>0.28799999999999998</v>
      </c>
      <c r="CK90" s="182">
        <v>0.28000000000000003</v>
      </c>
    </row>
    <row r="91" spans="1:89" ht="15" customHeight="1" x14ac:dyDescent="0.2">
      <c r="A91" s="178"/>
      <c r="B91" s="173">
        <v>2</v>
      </c>
      <c r="C91" s="174">
        <v>1</v>
      </c>
      <c r="D91" s="174">
        <v>4</v>
      </c>
      <c r="E91" s="174" t="s">
        <v>217</v>
      </c>
      <c r="F91" s="174" t="s">
        <v>757</v>
      </c>
      <c r="G91" s="174" t="s">
        <v>291</v>
      </c>
      <c r="H91" s="174" t="s">
        <v>747</v>
      </c>
      <c r="I91" s="181">
        <v>0</v>
      </c>
      <c r="J91" s="181">
        <v>0</v>
      </c>
      <c r="K91" s="181">
        <v>0</v>
      </c>
      <c r="L91" s="181">
        <v>0</v>
      </c>
      <c r="M91" s="181">
        <v>0</v>
      </c>
      <c r="N91" s="181">
        <v>0</v>
      </c>
      <c r="O91" s="181">
        <v>0</v>
      </c>
      <c r="P91" s="181">
        <v>0</v>
      </c>
      <c r="Q91" s="181">
        <v>0</v>
      </c>
      <c r="R91" s="181">
        <v>2.1999999999999999E-2</v>
      </c>
      <c r="S91" s="181">
        <v>6.5000000000000002E-2</v>
      </c>
      <c r="T91" s="181">
        <v>0.109</v>
      </c>
      <c r="U91" s="181">
        <v>0.153</v>
      </c>
      <c r="V91" s="181">
        <v>0.19800000000000001</v>
      </c>
      <c r="W91" s="181">
        <v>0.24399999999999999</v>
      </c>
      <c r="X91" s="181">
        <v>0.29099999999999998</v>
      </c>
      <c r="Y91" s="181">
        <v>0.33900000000000002</v>
      </c>
      <c r="Z91" s="181">
        <v>0.38900000000000001</v>
      </c>
      <c r="AA91" s="181">
        <v>0.439</v>
      </c>
      <c r="AB91" s="181">
        <v>0.49099999999999999</v>
      </c>
      <c r="AC91" s="181">
        <v>0.55300000000000005</v>
      </c>
      <c r="AD91" s="181">
        <v>0.60199999999999998</v>
      </c>
      <c r="AE91" s="181">
        <v>0.65100000000000002</v>
      </c>
      <c r="AF91" s="181">
        <v>0.70499999999999996</v>
      </c>
      <c r="AG91" s="181">
        <v>0.75900000000000001</v>
      </c>
      <c r="AH91" s="181">
        <v>0.81799999999999995</v>
      </c>
      <c r="AI91" s="181">
        <v>0.88300000000000001</v>
      </c>
      <c r="AJ91" s="181">
        <v>0.95199999999999996</v>
      </c>
      <c r="AK91" s="181">
        <v>1.026</v>
      </c>
      <c r="AL91" s="181">
        <v>1.1080000000000001</v>
      </c>
      <c r="AM91" s="181">
        <v>1.1870000000000001</v>
      </c>
      <c r="AN91" s="181">
        <v>1.3360000000000001</v>
      </c>
      <c r="AO91" s="181">
        <v>1.538</v>
      </c>
      <c r="AP91" s="181">
        <v>1.645</v>
      </c>
      <c r="AQ91" s="181">
        <v>1.7769999999999999</v>
      </c>
      <c r="AR91" s="181">
        <v>1.806</v>
      </c>
      <c r="AS91" s="181">
        <v>1.7749999999999999</v>
      </c>
      <c r="AT91" s="181">
        <v>1.7210000000000001</v>
      </c>
      <c r="AU91" s="181">
        <v>1.6120000000000001</v>
      </c>
      <c r="AV91" s="181">
        <v>1.4790000000000001</v>
      </c>
      <c r="AW91" s="181">
        <v>1.522</v>
      </c>
      <c r="AX91" s="181">
        <v>1.631</v>
      </c>
      <c r="AY91" s="181">
        <v>1.7509999999999999</v>
      </c>
      <c r="AZ91" s="181">
        <v>1.7649999999999999</v>
      </c>
      <c r="BA91" s="181">
        <v>1.7849999999999999</v>
      </c>
      <c r="BB91" s="181">
        <v>1.794</v>
      </c>
      <c r="BC91" s="181">
        <v>1.8149999999999999</v>
      </c>
      <c r="BD91" s="181">
        <v>1.843</v>
      </c>
      <c r="BE91" s="181">
        <v>1.87</v>
      </c>
      <c r="BF91" s="181">
        <v>1.855</v>
      </c>
      <c r="BG91" s="181">
        <v>1.839</v>
      </c>
      <c r="BH91" s="181">
        <v>1.8240000000000001</v>
      </c>
      <c r="BI91" s="181">
        <v>1.8089999999999999</v>
      </c>
      <c r="BJ91" s="181">
        <v>1.772</v>
      </c>
      <c r="BK91" s="181">
        <v>1.736</v>
      </c>
      <c r="BL91" s="181">
        <v>1.6839999999999999</v>
      </c>
      <c r="BM91" s="181">
        <v>1.6160000000000001</v>
      </c>
      <c r="BN91" s="181">
        <v>1.55</v>
      </c>
      <c r="BO91" s="181">
        <v>1.4870000000000001</v>
      </c>
      <c r="BP91" s="181">
        <v>1.427</v>
      </c>
      <c r="BQ91" s="181">
        <v>1.3680000000000001</v>
      </c>
      <c r="BR91" s="181">
        <v>1.3420000000000001</v>
      </c>
      <c r="BS91" s="181">
        <v>1.3169999999999999</v>
      </c>
      <c r="BT91" s="181">
        <v>1.292</v>
      </c>
      <c r="BU91" s="181">
        <v>1.2669999999999999</v>
      </c>
      <c r="BV91" s="181">
        <v>1.242</v>
      </c>
      <c r="BW91" s="181">
        <v>1.218</v>
      </c>
      <c r="BX91" s="181">
        <v>1.194</v>
      </c>
      <c r="BY91" s="181">
        <v>1.171</v>
      </c>
      <c r="BZ91" s="181">
        <v>1.1479999999999999</v>
      </c>
      <c r="CA91" s="181">
        <v>1.125</v>
      </c>
      <c r="CB91" s="181">
        <v>1.115</v>
      </c>
      <c r="CC91" s="181">
        <v>1.1060000000000001</v>
      </c>
      <c r="CD91" s="181">
        <v>1.0960000000000001</v>
      </c>
      <c r="CE91" s="181">
        <v>1.0860000000000001</v>
      </c>
      <c r="CF91" s="181">
        <v>1.077</v>
      </c>
      <c r="CG91" s="181">
        <v>1.0669999999999999</v>
      </c>
      <c r="CH91" s="181">
        <v>1.0580000000000001</v>
      </c>
      <c r="CI91" s="181">
        <v>1.048</v>
      </c>
      <c r="CJ91" s="181">
        <v>1.0389999999999999</v>
      </c>
      <c r="CK91" s="182">
        <v>1.03</v>
      </c>
    </row>
    <row r="92" spans="1:89" ht="15" customHeight="1" x14ac:dyDescent="0.2">
      <c r="A92" s="178"/>
      <c r="B92" s="173">
        <v>2</v>
      </c>
      <c r="C92" s="174">
        <v>1</v>
      </c>
      <c r="D92" s="174">
        <v>4</v>
      </c>
      <c r="E92" s="174" t="s">
        <v>217</v>
      </c>
      <c r="F92" s="174" t="s">
        <v>758</v>
      </c>
      <c r="G92" s="174" t="s">
        <v>291</v>
      </c>
      <c r="H92" s="174" t="s">
        <v>747</v>
      </c>
      <c r="I92" s="181">
        <v>0</v>
      </c>
      <c r="J92" s="181">
        <v>0</v>
      </c>
      <c r="K92" s="181">
        <v>0</v>
      </c>
      <c r="L92" s="181">
        <v>0</v>
      </c>
      <c r="M92" s="181">
        <v>0</v>
      </c>
      <c r="N92" s="181">
        <v>0</v>
      </c>
      <c r="O92" s="181">
        <v>0</v>
      </c>
      <c r="P92" s="181">
        <v>0</v>
      </c>
      <c r="Q92" s="181">
        <v>0</v>
      </c>
      <c r="R92" s="181">
        <v>0</v>
      </c>
      <c r="S92" s="181">
        <v>0</v>
      </c>
      <c r="T92" s="181">
        <v>0</v>
      </c>
      <c r="U92" s="181">
        <v>0</v>
      </c>
      <c r="V92" s="181">
        <v>0</v>
      </c>
      <c r="W92" s="181">
        <v>0</v>
      </c>
      <c r="X92" s="181">
        <v>1.0999999999999999E-2</v>
      </c>
      <c r="Y92" s="181">
        <v>1.7999999999999999E-2</v>
      </c>
      <c r="Z92" s="181">
        <v>2.7E-2</v>
      </c>
      <c r="AA92" s="181">
        <v>3.6999999999999998E-2</v>
      </c>
      <c r="AB92" s="181">
        <v>4.7E-2</v>
      </c>
      <c r="AC92" s="181">
        <v>5.8000000000000003E-2</v>
      </c>
      <c r="AD92" s="181">
        <v>6.9000000000000006E-2</v>
      </c>
      <c r="AE92" s="181">
        <v>7.9000000000000001E-2</v>
      </c>
      <c r="AF92" s="181">
        <v>0.09</v>
      </c>
      <c r="AG92" s="181">
        <v>0.10100000000000001</v>
      </c>
      <c r="AH92" s="181">
        <v>0.113</v>
      </c>
      <c r="AI92" s="181">
        <v>0.125</v>
      </c>
      <c r="AJ92" s="181">
        <v>0.13700000000000001</v>
      </c>
      <c r="AK92" s="181">
        <v>0.14899999999999999</v>
      </c>
      <c r="AL92" s="181">
        <v>0.16</v>
      </c>
      <c r="AM92" s="181">
        <v>0.16900000000000001</v>
      </c>
      <c r="AN92" s="181">
        <v>0.17499999999999999</v>
      </c>
      <c r="AO92" s="181">
        <v>0.19</v>
      </c>
      <c r="AP92" s="181">
        <v>0.20399999999999999</v>
      </c>
      <c r="AQ92" s="181">
        <v>0.22600000000000001</v>
      </c>
      <c r="AR92" s="181">
        <v>0.24099999999999999</v>
      </c>
      <c r="AS92" s="181">
        <v>0.247</v>
      </c>
      <c r="AT92" s="181">
        <v>0.245</v>
      </c>
      <c r="AU92" s="181">
        <v>0.214</v>
      </c>
      <c r="AV92" s="181">
        <v>0.17299999999999999</v>
      </c>
      <c r="AW92" s="181">
        <v>0.15</v>
      </c>
      <c r="AX92" s="181">
        <v>0.13100000000000001</v>
      </c>
      <c r="AY92" s="181">
        <v>0.11700000000000001</v>
      </c>
      <c r="AZ92" s="181">
        <v>0.105</v>
      </c>
      <c r="BA92" s="181">
        <v>9.8000000000000004E-2</v>
      </c>
      <c r="BB92" s="181">
        <v>9.0999999999999998E-2</v>
      </c>
      <c r="BC92" s="181">
        <v>8.6999999999999994E-2</v>
      </c>
      <c r="BD92" s="181">
        <v>7.9000000000000001E-2</v>
      </c>
      <c r="BE92" s="181">
        <v>7.0999999999999994E-2</v>
      </c>
      <c r="BF92" s="181">
        <v>6.3E-2</v>
      </c>
      <c r="BG92" s="181">
        <v>5.5E-2</v>
      </c>
      <c r="BH92" s="181">
        <v>4.8000000000000001E-2</v>
      </c>
      <c r="BI92" s="181">
        <v>4.1000000000000002E-2</v>
      </c>
      <c r="BJ92" s="181">
        <v>3.4000000000000002E-2</v>
      </c>
      <c r="BK92" s="181">
        <v>2.7E-2</v>
      </c>
      <c r="BL92" s="181">
        <v>2.5000000000000001E-2</v>
      </c>
      <c r="BM92" s="181">
        <v>2.5000000000000001E-2</v>
      </c>
      <c r="BN92" s="181">
        <v>2.4E-2</v>
      </c>
      <c r="BO92" s="181">
        <v>2.4E-2</v>
      </c>
      <c r="BP92" s="181">
        <v>2.3E-2</v>
      </c>
      <c r="BQ92" s="181">
        <v>2.1999999999999999E-2</v>
      </c>
      <c r="BR92" s="181">
        <v>2.1999999999999999E-2</v>
      </c>
      <c r="BS92" s="181">
        <v>2.1000000000000001E-2</v>
      </c>
      <c r="BT92" s="181">
        <v>0.02</v>
      </c>
      <c r="BU92" s="181">
        <v>0.02</v>
      </c>
      <c r="BV92" s="181">
        <v>1.9E-2</v>
      </c>
      <c r="BW92" s="181">
        <v>1.7999999999999999E-2</v>
      </c>
      <c r="BX92" s="181">
        <v>1.7999999999999999E-2</v>
      </c>
      <c r="BY92" s="181">
        <v>1.7000000000000001E-2</v>
      </c>
      <c r="BZ92" s="181">
        <v>1.6E-2</v>
      </c>
      <c r="CA92" s="181">
        <v>1.6E-2</v>
      </c>
      <c r="CB92" s="181">
        <v>1.4999999999999999E-2</v>
      </c>
      <c r="CC92" s="181">
        <v>1.4E-2</v>
      </c>
      <c r="CD92" s="181">
        <v>1.2999999999999999E-2</v>
      </c>
      <c r="CE92" s="181">
        <v>1.2999999999999999E-2</v>
      </c>
      <c r="CF92" s="181">
        <v>1.2E-2</v>
      </c>
      <c r="CG92" s="181">
        <v>1.0999999999999999E-2</v>
      </c>
      <c r="CH92" s="181">
        <v>1.0999999999999999E-2</v>
      </c>
      <c r="CI92" s="181">
        <v>0.01</v>
      </c>
      <c r="CJ92" s="181">
        <v>8.9999999999999993E-3</v>
      </c>
      <c r="CK92" s="182">
        <v>8.0000000000000002E-3</v>
      </c>
    </row>
    <row r="93" spans="1:89" ht="15" customHeight="1" x14ac:dyDescent="0.2">
      <c r="A93" s="178"/>
      <c r="B93" s="173">
        <v>2</v>
      </c>
      <c r="C93" s="174">
        <v>1</v>
      </c>
      <c r="D93" s="174">
        <v>4</v>
      </c>
      <c r="E93" s="174" t="s">
        <v>217</v>
      </c>
      <c r="F93" s="174" t="s">
        <v>760</v>
      </c>
      <c r="G93" s="174" t="s">
        <v>291</v>
      </c>
      <c r="H93" s="174" t="s">
        <v>747</v>
      </c>
      <c r="I93" s="181">
        <v>0</v>
      </c>
      <c r="J93" s="181">
        <v>0</v>
      </c>
      <c r="K93" s="181">
        <v>0</v>
      </c>
      <c r="L93" s="181">
        <v>0</v>
      </c>
      <c r="M93" s="181">
        <v>0</v>
      </c>
      <c r="N93" s="181">
        <v>0</v>
      </c>
      <c r="O93" s="181">
        <v>0</v>
      </c>
      <c r="P93" s="181">
        <v>0</v>
      </c>
      <c r="Q93" s="181">
        <v>0</v>
      </c>
      <c r="R93" s="181">
        <v>0</v>
      </c>
      <c r="S93" s="181">
        <v>0</v>
      </c>
      <c r="T93" s="181">
        <v>0</v>
      </c>
      <c r="U93" s="181">
        <v>0</v>
      </c>
      <c r="V93" s="181">
        <v>0</v>
      </c>
      <c r="W93" s="181">
        <v>0</v>
      </c>
      <c r="X93" s="181">
        <v>0</v>
      </c>
      <c r="Y93" s="181">
        <v>0</v>
      </c>
      <c r="Z93" s="181">
        <v>0</v>
      </c>
      <c r="AA93" s="181">
        <v>0</v>
      </c>
      <c r="AB93" s="181">
        <v>0</v>
      </c>
      <c r="AC93" s="181">
        <v>0</v>
      </c>
      <c r="AD93" s="181">
        <v>0</v>
      </c>
      <c r="AE93" s="181">
        <v>0</v>
      </c>
      <c r="AF93" s="181">
        <v>0</v>
      </c>
      <c r="AG93" s="181">
        <v>0</v>
      </c>
      <c r="AH93" s="181">
        <v>0</v>
      </c>
      <c r="AI93" s="181">
        <v>0</v>
      </c>
      <c r="AJ93" s="181">
        <v>0</v>
      </c>
      <c r="AK93" s="181">
        <v>0</v>
      </c>
      <c r="AL93" s="181">
        <v>0</v>
      </c>
      <c r="AM93" s="181">
        <v>8.0000000000000002E-3</v>
      </c>
      <c r="AN93" s="181">
        <v>1.0999999999999999E-2</v>
      </c>
      <c r="AO93" s="181">
        <v>2.9000000000000001E-2</v>
      </c>
      <c r="AP93" s="181">
        <v>5.6000000000000001E-2</v>
      </c>
      <c r="AQ93" s="181">
        <v>9.1999999999999998E-2</v>
      </c>
      <c r="AR93" s="181">
        <v>0.13</v>
      </c>
      <c r="AS93" s="181">
        <v>0.16500000000000001</v>
      </c>
      <c r="AT93" s="181">
        <v>0.19</v>
      </c>
      <c r="AU93" s="181">
        <v>0.20200000000000001</v>
      </c>
      <c r="AV93" s="181">
        <v>0.20300000000000001</v>
      </c>
      <c r="AW93" s="181">
        <v>0.221</v>
      </c>
      <c r="AX93" s="181">
        <v>0.247</v>
      </c>
      <c r="AY93" s="181">
        <v>0.27100000000000002</v>
      </c>
      <c r="AZ93" s="181">
        <v>0.28299999999999997</v>
      </c>
      <c r="BA93" s="181">
        <v>0.29499999999999998</v>
      </c>
      <c r="BB93" s="181">
        <v>0.30299999999999999</v>
      </c>
      <c r="BC93" s="181">
        <v>0.311</v>
      </c>
      <c r="BD93" s="181">
        <v>0.32100000000000001</v>
      </c>
      <c r="BE93" s="181">
        <v>0.33</v>
      </c>
      <c r="BF93" s="181">
        <v>0.313</v>
      </c>
      <c r="BG93" s="181">
        <v>0.29599999999999999</v>
      </c>
      <c r="BH93" s="181">
        <v>0.27800000000000002</v>
      </c>
      <c r="BI93" s="181">
        <v>0.26100000000000001</v>
      </c>
      <c r="BJ93" s="181">
        <v>0.23699999999999999</v>
      </c>
      <c r="BK93" s="181">
        <v>0.215</v>
      </c>
      <c r="BL93" s="181">
        <v>0.19500000000000001</v>
      </c>
      <c r="BM93" s="181">
        <v>0.17699999999999999</v>
      </c>
      <c r="BN93" s="181">
        <v>0.16</v>
      </c>
      <c r="BO93" s="181">
        <v>0.14499999999999999</v>
      </c>
      <c r="BP93" s="181">
        <v>0.13100000000000001</v>
      </c>
      <c r="BQ93" s="181">
        <v>0.11899999999999999</v>
      </c>
      <c r="BR93" s="181">
        <v>0.11899999999999999</v>
      </c>
      <c r="BS93" s="181">
        <v>0.12</v>
      </c>
      <c r="BT93" s="181">
        <v>0.12</v>
      </c>
      <c r="BU93" s="181">
        <v>0.121</v>
      </c>
      <c r="BV93" s="181">
        <v>0.121</v>
      </c>
      <c r="BW93" s="181">
        <v>0.121</v>
      </c>
      <c r="BX93" s="181">
        <v>0.122</v>
      </c>
      <c r="BY93" s="181">
        <v>0.122</v>
      </c>
      <c r="BZ93" s="181">
        <v>0.122</v>
      </c>
      <c r="CA93" s="181">
        <v>0.123</v>
      </c>
      <c r="CB93" s="181">
        <v>0.123</v>
      </c>
      <c r="CC93" s="181">
        <v>0.123</v>
      </c>
      <c r="CD93" s="181">
        <v>0.123</v>
      </c>
      <c r="CE93" s="181">
        <v>0.124</v>
      </c>
      <c r="CF93" s="181">
        <v>0.124</v>
      </c>
      <c r="CG93" s="181">
        <v>0.124</v>
      </c>
      <c r="CH93" s="181">
        <v>0.125</v>
      </c>
      <c r="CI93" s="181">
        <v>0.125</v>
      </c>
      <c r="CJ93" s="181">
        <v>0.125</v>
      </c>
      <c r="CK93" s="182">
        <v>0.125</v>
      </c>
    </row>
    <row r="94" spans="1:89" ht="15" customHeight="1" x14ac:dyDescent="0.2">
      <c r="A94" s="178"/>
      <c r="B94" s="173">
        <v>2</v>
      </c>
      <c r="C94" s="174">
        <v>2</v>
      </c>
      <c r="D94" s="174">
        <v>4</v>
      </c>
      <c r="E94" s="174" t="s">
        <v>71</v>
      </c>
      <c r="F94" s="174" t="s">
        <v>755</v>
      </c>
      <c r="G94" s="174" t="s">
        <v>291</v>
      </c>
      <c r="H94" s="174" t="s">
        <v>747</v>
      </c>
      <c r="I94" s="181">
        <v>0</v>
      </c>
      <c r="J94" s="181">
        <v>0</v>
      </c>
      <c r="K94" s="181">
        <v>0</v>
      </c>
      <c r="L94" s="181">
        <v>0</v>
      </c>
      <c r="M94" s="181">
        <v>0</v>
      </c>
      <c r="N94" s="181">
        <v>0</v>
      </c>
      <c r="O94" s="181">
        <v>0</v>
      </c>
      <c r="P94" s="181">
        <v>0</v>
      </c>
      <c r="Q94" s="181">
        <v>0</v>
      </c>
      <c r="R94" s="181">
        <v>2.8000000000000001E-2</v>
      </c>
      <c r="S94" s="181">
        <v>8.5000000000000006E-2</v>
      </c>
      <c r="T94" s="181">
        <v>0.14199999999999999</v>
      </c>
      <c r="U94" s="181">
        <v>0.19900000000000001</v>
      </c>
      <c r="V94" s="181">
        <v>0.25800000000000001</v>
      </c>
      <c r="W94" s="181">
        <v>0.31900000000000001</v>
      </c>
      <c r="X94" s="181">
        <v>0.38100000000000001</v>
      </c>
      <c r="Y94" s="181">
        <v>0.44500000000000001</v>
      </c>
      <c r="Z94" s="181">
        <v>0.51100000000000001</v>
      </c>
      <c r="AA94" s="181">
        <v>0.57799999999999996</v>
      </c>
      <c r="AB94" s="181">
        <v>0.64600000000000002</v>
      </c>
      <c r="AC94" s="181">
        <v>0.72799999999999998</v>
      </c>
      <c r="AD94" s="181">
        <v>0.79300000000000004</v>
      </c>
      <c r="AE94" s="181">
        <v>0.86</v>
      </c>
      <c r="AF94" s="181">
        <v>0.93300000000000005</v>
      </c>
      <c r="AG94" s="181">
        <v>1.0069999999999999</v>
      </c>
      <c r="AH94" s="181">
        <v>1.091</v>
      </c>
      <c r="AI94" s="181">
        <v>1.1870000000000001</v>
      </c>
      <c r="AJ94" s="181">
        <v>1.29</v>
      </c>
      <c r="AK94" s="181">
        <v>1.395</v>
      </c>
      <c r="AL94" s="181">
        <v>1.5129999999999999</v>
      </c>
      <c r="AM94" s="181">
        <v>1.637</v>
      </c>
      <c r="AN94" s="181">
        <v>1.8759999999999999</v>
      </c>
      <c r="AO94" s="181">
        <v>2.2370000000000001</v>
      </c>
      <c r="AP94" s="181">
        <v>2.5649999999999999</v>
      </c>
      <c r="AQ94" s="181">
        <v>2.968</v>
      </c>
      <c r="AR94" s="181">
        <v>3.3929999999999998</v>
      </c>
      <c r="AS94" s="181">
        <v>3.7549999999999999</v>
      </c>
      <c r="AT94" s="181">
        <v>4.032</v>
      </c>
      <c r="AU94" s="181">
        <v>4.0940000000000003</v>
      </c>
      <c r="AV94" s="181">
        <v>3.7829999999999999</v>
      </c>
      <c r="AW94" s="181">
        <v>3.6509999999999998</v>
      </c>
      <c r="AX94" s="181">
        <v>3.4569999999999999</v>
      </c>
      <c r="AY94" s="181">
        <v>3.133</v>
      </c>
      <c r="AZ94" s="181">
        <v>2.8450000000000002</v>
      </c>
      <c r="BA94" s="181">
        <v>2.5870000000000002</v>
      </c>
      <c r="BB94" s="181">
        <v>2.3879999999999999</v>
      </c>
      <c r="BC94" s="181">
        <v>2.2400000000000002</v>
      </c>
      <c r="BD94" s="181">
        <v>2.0419999999999998</v>
      </c>
      <c r="BE94" s="181">
        <v>1.851</v>
      </c>
      <c r="BF94" s="181">
        <v>1.6379999999999999</v>
      </c>
      <c r="BG94" s="181">
        <v>1.425</v>
      </c>
      <c r="BH94" s="181">
        <v>1.212</v>
      </c>
      <c r="BI94" s="181">
        <v>0.999</v>
      </c>
      <c r="BJ94" s="181">
        <v>0.83899999999999997</v>
      </c>
      <c r="BK94" s="181">
        <v>0.70099999999999996</v>
      </c>
      <c r="BL94" s="181">
        <v>0.58399999999999996</v>
      </c>
      <c r="BM94" s="181">
        <v>0.48399999999999999</v>
      </c>
      <c r="BN94" s="181">
        <v>0.39900000000000002</v>
      </c>
      <c r="BO94" s="181">
        <v>0.32700000000000001</v>
      </c>
      <c r="BP94" s="181">
        <v>0.26600000000000001</v>
      </c>
      <c r="BQ94" s="181">
        <v>0.214</v>
      </c>
      <c r="BR94" s="181">
        <v>0.182</v>
      </c>
      <c r="BS94" s="181">
        <v>0.153</v>
      </c>
      <c r="BT94" s="181">
        <v>0.126</v>
      </c>
      <c r="BU94" s="181">
        <v>0.10199999999999999</v>
      </c>
      <c r="BV94" s="181">
        <v>0.08</v>
      </c>
      <c r="BW94" s="181">
        <v>0.06</v>
      </c>
      <c r="BX94" s="181">
        <v>4.2000000000000003E-2</v>
      </c>
      <c r="BY94" s="181">
        <v>2.5999999999999999E-2</v>
      </c>
      <c r="BZ94" s="181">
        <v>1.2E-2</v>
      </c>
      <c r="CA94" s="181">
        <v>0</v>
      </c>
      <c r="CB94" s="181">
        <v>0</v>
      </c>
      <c r="CC94" s="181">
        <v>0</v>
      </c>
      <c r="CD94" s="181">
        <v>0</v>
      </c>
      <c r="CE94" s="181">
        <v>0</v>
      </c>
      <c r="CF94" s="181">
        <v>0</v>
      </c>
      <c r="CG94" s="181">
        <v>0</v>
      </c>
      <c r="CH94" s="181">
        <v>0</v>
      </c>
      <c r="CI94" s="181">
        <v>0</v>
      </c>
      <c r="CJ94" s="181">
        <v>0</v>
      </c>
      <c r="CK94" s="182">
        <v>0</v>
      </c>
    </row>
    <row r="95" spans="1:89" s="147" customFormat="1" ht="15" customHeight="1" x14ac:dyDescent="0.2">
      <c r="B95" s="173">
        <v>2</v>
      </c>
      <c r="C95" s="174">
        <v>2</v>
      </c>
      <c r="D95" s="174">
        <v>4</v>
      </c>
      <c r="E95" s="174" t="s">
        <v>71</v>
      </c>
      <c r="F95" s="174" t="s">
        <v>756</v>
      </c>
      <c r="G95" s="174" t="s">
        <v>291</v>
      </c>
      <c r="H95" s="174" t="s">
        <v>747</v>
      </c>
      <c r="I95" s="181">
        <v>0</v>
      </c>
      <c r="J95" s="181">
        <v>0</v>
      </c>
      <c r="K95" s="181">
        <v>0</v>
      </c>
      <c r="L95" s="181">
        <v>0</v>
      </c>
      <c r="M95" s="181">
        <v>0</v>
      </c>
      <c r="N95" s="181">
        <v>0</v>
      </c>
      <c r="O95" s="181">
        <v>0</v>
      </c>
      <c r="P95" s="181">
        <v>0</v>
      </c>
      <c r="Q95" s="181">
        <v>0</v>
      </c>
      <c r="R95" s="181">
        <v>0</v>
      </c>
      <c r="S95" s="181">
        <v>0</v>
      </c>
      <c r="T95" s="181">
        <v>0</v>
      </c>
      <c r="U95" s="181">
        <v>0</v>
      </c>
      <c r="V95" s="181">
        <v>0</v>
      </c>
      <c r="W95" s="181">
        <v>0</v>
      </c>
      <c r="X95" s="181">
        <v>0</v>
      </c>
      <c r="Y95" s="181">
        <v>0</v>
      </c>
      <c r="Z95" s="181">
        <v>0</v>
      </c>
      <c r="AA95" s="181">
        <v>0</v>
      </c>
      <c r="AB95" s="181">
        <v>0</v>
      </c>
      <c r="AC95" s="181">
        <v>0</v>
      </c>
      <c r="AD95" s="181">
        <v>1.0999999999999999E-2</v>
      </c>
      <c r="AE95" s="181">
        <v>2.1999999999999999E-2</v>
      </c>
      <c r="AF95" s="181">
        <v>3.2000000000000001E-2</v>
      </c>
      <c r="AG95" s="181">
        <v>4.2000000000000003E-2</v>
      </c>
      <c r="AH95" s="181">
        <v>5.2999999999999999E-2</v>
      </c>
      <c r="AI95" s="181">
        <v>6.2E-2</v>
      </c>
      <c r="AJ95" s="181">
        <v>7.1999999999999995E-2</v>
      </c>
      <c r="AK95" s="181">
        <v>8.2000000000000003E-2</v>
      </c>
      <c r="AL95" s="181">
        <v>9.0999999999999998E-2</v>
      </c>
      <c r="AM95" s="181">
        <v>9.9000000000000005E-2</v>
      </c>
      <c r="AN95" s="181">
        <v>0.112</v>
      </c>
      <c r="AO95" s="181">
        <v>0.13</v>
      </c>
      <c r="AP95" s="181">
        <v>0.14199999999999999</v>
      </c>
      <c r="AQ95" s="181">
        <v>0.184</v>
      </c>
      <c r="AR95" s="181">
        <v>0.23799999999999999</v>
      </c>
      <c r="AS95" s="181">
        <v>0.30599999999999999</v>
      </c>
      <c r="AT95" s="181">
        <v>0.41399999999999998</v>
      </c>
      <c r="AU95" s="181">
        <v>0.55100000000000005</v>
      </c>
      <c r="AV95" s="181">
        <v>0.69399999999999995</v>
      </c>
      <c r="AW95" s="181">
        <v>0.92100000000000004</v>
      </c>
      <c r="AX95" s="181">
        <v>1.194</v>
      </c>
      <c r="AY95" s="181">
        <v>1.468</v>
      </c>
      <c r="AZ95" s="181">
        <v>1.5089999999999999</v>
      </c>
      <c r="BA95" s="181">
        <v>1.56</v>
      </c>
      <c r="BB95" s="181">
        <v>1.625</v>
      </c>
      <c r="BC95" s="181">
        <v>1.712</v>
      </c>
      <c r="BD95" s="181">
        <v>1.708</v>
      </c>
      <c r="BE95" s="181">
        <v>1.7529999999999999</v>
      </c>
      <c r="BF95" s="181">
        <v>1.681</v>
      </c>
      <c r="BG95" s="181">
        <v>1.6080000000000001</v>
      </c>
      <c r="BH95" s="181">
        <v>1.536</v>
      </c>
      <c r="BI95" s="181">
        <v>1.4630000000000001</v>
      </c>
      <c r="BJ95" s="181">
        <v>1.31</v>
      </c>
      <c r="BK95" s="181">
        <v>1.173</v>
      </c>
      <c r="BL95" s="181">
        <v>1.05</v>
      </c>
      <c r="BM95" s="181">
        <v>0.93899999999999995</v>
      </c>
      <c r="BN95" s="181">
        <v>0.84</v>
      </c>
      <c r="BO95" s="181">
        <v>0.751</v>
      </c>
      <c r="BP95" s="181">
        <v>0.67200000000000004</v>
      </c>
      <c r="BQ95" s="181">
        <v>0.6</v>
      </c>
      <c r="BR95" s="181">
        <v>0.57299999999999995</v>
      </c>
      <c r="BS95" s="181">
        <v>0.54600000000000004</v>
      </c>
      <c r="BT95" s="181">
        <v>0.52100000000000002</v>
      </c>
      <c r="BU95" s="181">
        <v>0.497</v>
      </c>
      <c r="BV95" s="181">
        <v>0.47299999999999998</v>
      </c>
      <c r="BW95" s="181">
        <v>0.45100000000000001</v>
      </c>
      <c r="BX95" s="181">
        <v>0.43</v>
      </c>
      <c r="BY95" s="181">
        <v>0.40899999999999997</v>
      </c>
      <c r="BZ95" s="181">
        <v>0.39</v>
      </c>
      <c r="CA95" s="181">
        <v>0.371</v>
      </c>
      <c r="CB95" s="181">
        <v>0.36099999999999999</v>
      </c>
      <c r="CC95" s="181">
        <v>0.35099999999999998</v>
      </c>
      <c r="CD95" s="181">
        <v>0.34100000000000003</v>
      </c>
      <c r="CE95" s="181">
        <v>0.33200000000000002</v>
      </c>
      <c r="CF95" s="181">
        <v>0.32200000000000001</v>
      </c>
      <c r="CG95" s="181">
        <v>0.314</v>
      </c>
      <c r="CH95" s="181">
        <v>0.30499999999999999</v>
      </c>
      <c r="CI95" s="181">
        <v>0.29599999999999999</v>
      </c>
      <c r="CJ95" s="181">
        <v>0.28799999999999998</v>
      </c>
      <c r="CK95" s="182">
        <v>0.28000000000000003</v>
      </c>
    </row>
    <row r="96" spans="1:89" ht="15" customHeight="1" x14ac:dyDescent="0.2">
      <c r="A96" s="178"/>
      <c r="B96" s="173">
        <v>2</v>
      </c>
      <c r="C96" s="174">
        <v>2</v>
      </c>
      <c r="D96" s="174">
        <v>4</v>
      </c>
      <c r="E96" s="174" t="s">
        <v>71</v>
      </c>
      <c r="F96" s="174" t="s">
        <v>757</v>
      </c>
      <c r="G96" s="174" t="s">
        <v>291</v>
      </c>
      <c r="H96" s="174" t="s">
        <v>747</v>
      </c>
      <c r="I96" s="181">
        <v>0</v>
      </c>
      <c r="J96" s="181">
        <v>0</v>
      </c>
      <c r="K96" s="181">
        <v>0</v>
      </c>
      <c r="L96" s="181">
        <v>0</v>
      </c>
      <c r="M96" s="181">
        <v>0</v>
      </c>
      <c r="N96" s="181">
        <v>0</v>
      </c>
      <c r="O96" s="181">
        <v>0</v>
      </c>
      <c r="P96" s="181">
        <v>0</v>
      </c>
      <c r="Q96" s="181">
        <v>0</v>
      </c>
      <c r="R96" s="181">
        <v>2.1999999999999999E-2</v>
      </c>
      <c r="S96" s="181">
        <v>6.5000000000000002E-2</v>
      </c>
      <c r="T96" s="181">
        <v>0.109</v>
      </c>
      <c r="U96" s="181">
        <v>0.153</v>
      </c>
      <c r="V96" s="181">
        <v>0.19800000000000001</v>
      </c>
      <c r="W96" s="181">
        <v>0.24399999999999999</v>
      </c>
      <c r="X96" s="181">
        <v>0.29099999999999998</v>
      </c>
      <c r="Y96" s="181">
        <v>0.33900000000000002</v>
      </c>
      <c r="Z96" s="181">
        <v>0.38900000000000001</v>
      </c>
      <c r="AA96" s="181">
        <v>0.439</v>
      </c>
      <c r="AB96" s="181">
        <v>0.49099999999999999</v>
      </c>
      <c r="AC96" s="181">
        <v>0.55300000000000005</v>
      </c>
      <c r="AD96" s="181">
        <v>0.60199999999999998</v>
      </c>
      <c r="AE96" s="181">
        <v>0.65100000000000002</v>
      </c>
      <c r="AF96" s="181">
        <v>0.70499999999999996</v>
      </c>
      <c r="AG96" s="181">
        <v>0.75900000000000001</v>
      </c>
      <c r="AH96" s="181">
        <v>0.81799999999999995</v>
      </c>
      <c r="AI96" s="181">
        <v>0.88300000000000001</v>
      </c>
      <c r="AJ96" s="181">
        <v>0.95199999999999996</v>
      </c>
      <c r="AK96" s="181">
        <v>1.026</v>
      </c>
      <c r="AL96" s="181">
        <v>1.1080000000000001</v>
      </c>
      <c r="AM96" s="181">
        <v>1.1870000000000001</v>
      </c>
      <c r="AN96" s="181">
        <v>1.3360000000000001</v>
      </c>
      <c r="AO96" s="181">
        <v>1.538</v>
      </c>
      <c r="AP96" s="181">
        <v>1.645</v>
      </c>
      <c r="AQ96" s="181">
        <v>1.7769999999999999</v>
      </c>
      <c r="AR96" s="181">
        <v>1.806</v>
      </c>
      <c r="AS96" s="181">
        <v>1.7749999999999999</v>
      </c>
      <c r="AT96" s="181">
        <v>1.7210000000000001</v>
      </c>
      <c r="AU96" s="181">
        <v>1.6120000000000001</v>
      </c>
      <c r="AV96" s="181">
        <v>1.4790000000000001</v>
      </c>
      <c r="AW96" s="181">
        <v>1.522</v>
      </c>
      <c r="AX96" s="181">
        <v>1.631</v>
      </c>
      <c r="AY96" s="181">
        <v>1.7509999999999999</v>
      </c>
      <c r="AZ96" s="181">
        <v>1.7649999999999999</v>
      </c>
      <c r="BA96" s="181">
        <v>1.7849999999999999</v>
      </c>
      <c r="BB96" s="181">
        <v>1.794</v>
      </c>
      <c r="BC96" s="181">
        <v>1.8149999999999999</v>
      </c>
      <c r="BD96" s="181">
        <v>1.843</v>
      </c>
      <c r="BE96" s="181">
        <v>1.87</v>
      </c>
      <c r="BF96" s="181">
        <v>1.855</v>
      </c>
      <c r="BG96" s="181">
        <v>1.839</v>
      </c>
      <c r="BH96" s="181">
        <v>1.8240000000000001</v>
      </c>
      <c r="BI96" s="181">
        <v>1.8089999999999999</v>
      </c>
      <c r="BJ96" s="181">
        <v>1.772</v>
      </c>
      <c r="BK96" s="181">
        <v>1.736</v>
      </c>
      <c r="BL96" s="181">
        <v>1.6839999999999999</v>
      </c>
      <c r="BM96" s="181">
        <v>1.6160000000000001</v>
      </c>
      <c r="BN96" s="181">
        <v>1.55</v>
      </c>
      <c r="BO96" s="181">
        <v>1.4870000000000001</v>
      </c>
      <c r="BP96" s="181">
        <v>1.427</v>
      </c>
      <c r="BQ96" s="181">
        <v>1.3680000000000001</v>
      </c>
      <c r="BR96" s="181">
        <v>1.3420000000000001</v>
      </c>
      <c r="BS96" s="181">
        <v>1.3169999999999999</v>
      </c>
      <c r="BT96" s="181">
        <v>1.292</v>
      </c>
      <c r="BU96" s="181">
        <v>1.2669999999999999</v>
      </c>
      <c r="BV96" s="181">
        <v>1.242</v>
      </c>
      <c r="BW96" s="181">
        <v>1.218</v>
      </c>
      <c r="BX96" s="181">
        <v>1.194</v>
      </c>
      <c r="BY96" s="181">
        <v>1.171</v>
      </c>
      <c r="BZ96" s="181">
        <v>1.1479999999999999</v>
      </c>
      <c r="CA96" s="181">
        <v>1.125</v>
      </c>
      <c r="CB96" s="181">
        <v>1.115</v>
      </c>
      <c r="CC96" s="181">
        <v>1.1060000000000001</v>
      </c>
      <c r="CD96" s="181">
        <v>1.0960000000000001</v>
      </c>
      <c r="CE96" s="181">
        <v>1.0860000000000001</v>
      </c>
      <c r="CF96" s="181">
        <v>1.077</v>
      </c>
      <c r="CG96" s="181">
        <v>1.0669999999999999</v>
      </c>
      <c r="CH96" s="181">
        <v>1.0580000000000001</v>
      </c>
      <c r="CI96" s="181">
        <v>1.048</v>
      </c>
      <c r="CJ96" s="181">
        <v>1.0389999999999999</v>
      </c>
      <c r="CK96" s="182">
        <v>1.03</v>
      </c>
    </row>
    <row r="97" spans="1:89" ht="15" customHeight="1" x14ac:dyDescent="0.2">
      <c r="A97" s="178"/>
      <c r="B97" s="173">
        <v>2</v>
      </c>
      <c r="C97" s="174">
        <v>2</v>
      </c>
      <c r="D97" s="174">
        <v>4</v>
      </c>
      <c r="E97" s="174" t="s">
        <v>71</v>
      </c>
      <c r="F97" s="174" t="s">
        <v>758</v>
      </c>
      <c r="G97" s="174" t="s">
        <v>291</v>
      </c>
      <c r="H97" s="174" t="s">
        <v>747</v>
      </c>
      <c r="I97" s="181">
        <v>0</v>
      </c>
      <c r="J97" s="181">
        <v>0</v>
      </c>
      <c r="K97" s="181">
        <v>0</v>
      </c>
      <c r="L97" s="181">
        <v>0</v>
      </c>
      <c r="M97" s="181">
        <v>0</v>
      </c>
      <c r="N97" s="181">
        <v>0</v>
      </c>
      <c r="O97" s="181">
        <v>0</v>
      </c>
      <c r="P97" s="181">
        <v>0</v>
      </c>
      <c r="Q97" s="181">
        <v>0</v>
      </c>
      <c r="R97" s="181">
        <v>0</v>
      </c>
      <c r="S97" s="181">
        <v>0</v>
      </c>
      <c r="T97" s="181">
        <v>0</v>
      </c>
      <c r="U97" s="181">
        <v>0</v>
      </c>
      <c r="V97" s="181">
        <v>0</v>
      </c>
      <c r="W97" s="181">
        <v>0</v>
      </c>
      <c r="X97" s="181">
        <v>1.0999999999999999E-2</v>
      </c>
      <c r="Y97" s="181">
        <v>1.7999999999999999E-2</v>
      </c>
      <c r="Z97" s="181">
        <v>2.7E-2</v>
      </c>
      <c r="AA97" s="181">
        <v>3.6999999999999998E-2</v>
      </c>
      <c r="AB97" s="181">
        <v>4.7E-2</v>
      </c>
      <c r="AC97" s="181">
        <v>5.8000000000000003E-2</v>
      </c>
      <c r="AD97" s="181">
        <v>6.9000000000000006E-2</v>
      </c>
      <c r="AE97" s="181">
        <v>7.9000000000000001E-2</v>
      </c>
      <c r="AF97" s="181">
        <v>0.09</v>
      </c>
      <c r="AG97" s="181">
        <v>0.10100000000000001</v>
      </c>
      <c r="AH97" s="181">
        <v>0.113</v>
      </c>
      <c r="AI97" s="181">
        <v>0.125</v>
      </c>
      <c r="AJ97" s="181">
        <v>0.13700000000000001</v>
      </c>
      <c r="AK97" s="181">
        <v>0.14899999999999999</v>
      </c>
      <c r="AL97" s="181">
        <v>0.16</v>
      </c>
      <c r="AM97" s="181">
        <v>0.16900000000000001</v>
      </c>
      <c r="AN97" s="181">
        <v>0.17499999999999999</v>
      </c>
      <c r="AO97" s="181">
        <v>0.19</v>
      </c>
      <c r="AP97" s="181">
        <v>0.20399999999999999</v>
      </c>
      <c r="AQ97" s="181">
        <v>0.22600000000000001</v>
      </c>
      <c r="AR97" s="181">
        <v>0.24099999999999999</v>
      </c>
      <c r="AS97" s="181">
        <v>0.247</v>
      </c>
      <c r="AT97" s="181">
        <v>0.245</v>
      </c>
      <c r="AU97" s="181">
        <v>0.214</v>
      </c>
      <c r="AV97" s="181">
        <v>0.17299999999999999</v>
      </c>
      <c r="AW97" s="181">
        <v>0.15</v>
      </c>
      <c r="AX97" s="181">
        <v>0.13100000000000001</v>
      </c>
      <c r="AY97" s="181">
        <v>0.11700000000000001</v>
      </c>
      <c r="AZ97" s="181">
        <v>0.105</v>
      </c>
      <c r="BA97" s="181">
        <v>9.8000000000000004E-2</v>
      </c>
      <c r="BB97" s="181">
        <v>9.0999999999999998E-2</v>
      </c>
      <c r="BC97" s="181">
        <v>8.6999999999999994E-2</v>
      </c>
      <c r="BD97" s="181">
        <v>7.9000000000000001E-2</v>
      </c>
      <c r="BE97" s="181">
        <v>7.0999999999999994E-2</v>
      </c>
      <c r="BF97" s="181">
        <v>6.3E-2</v>
      </c>
      <c r="BG97" s="181">
        <v>5.5E-2</v>
      </c>
      <c r="BH97" s="181">
        <v>4.8000000000000001E-2</v>
      </c>
      <c r="BI97" s="181">
        <v>4.1000000000000002E-2</v>
      </c>
      <c r="BJ97" s="181">
        <v>3.4000000000000002E-2</v>
      </c>
      <c r="BK97" s="181">
        <v>2.7E-2</v>
      </c>
      <c r="BL97" s="181">
        <v>2.5000000000000001E-2</v>
      </c>
      <c r="BM97" s="181">
        <v>2.5000000000000001E-2</v>
      </c>
      <c r="BN97" s="181">
        <v>2.4E-2</v>
      </c>
      <c r="BO97" s="181">
        <v>2.4E-2</v>
      </c>
      <c r="BP97" s="181">
        <v>2.3E-2</v>
      </c>
      <c r="BQ97" s="181">
        <v>2.1999999999999999E-2</v>
      </c>
      <c r="BR97" s="181">
        <v>2.1999999999999999E-2</v>
      </c>
      <c r="BS97" s="181">
        <v>2.1000000000000001E-2</v>
      </c>
      <c r="BT97" s="181">
        <v>0.02</v>
      </c>
      <c r="BU97" s="181">
        <v>0.02</v>
      </c>
      <c r="BV97" s="181">
        <v>1.9E-2</v>
      </c>
      <c r="BW97" s="181">
        <v>1.7999999999999999E-2</v>
      </c>
      <c r="BX97" s="181">
        <v>1.7999999999999999E-2</v>
      </c>
      <c r="BY97" s="181">
        <v>1.7000000000000001E-2</v>
      </c>
      <c r="BZ97" s="181">
        <v>1.6E-2</v>
      </c>
      <c r="CA97" s="181">
        <v>1.6E-2</v>
      </c>
      <c r="CB97" s="181">
        <v>1.4999999999999999E-2</v>
      </c>
      <c r="CC97" s="181">
        <v>1.4E-2</v>
      </c>
      <c r="CD97" s="181">
        <v>1.2999999999999999E-2</v>
      </c>
      <c r="CE97" s="181">
        <v>1.2999999999999999E-2</v>
      </c>
      <c r="CF97" s="181">
        <v>1.2E-2</v>
      </c>
      <c r="CG97" s="181">
        <v>1.0999999999999999E-2</v>
      </c>
      <c r="CH97" s="181">
        <v>1.0999999999999999E-2</v>
      </c>
      <c r="CI97" s="181">
        <v>0.01</v>
      </c>
      <c r="CJ97" s="181">
        <v>8.9999999999999993E-3</v>
      </c>
      <c r="CK97" s="182">
        <v>8.0000000000000002E-3</v>
      </c>
    </row>
    <row r="98" spans="1:89" ht="15" customHeight="1" x14ac:dyDescent="0.2">
      <c r="A98" s="178"/>
      <c r="B98" s="173">
        <v>2</v>
      </c>
      <c r="C98" s="174">
        <v>2</v>
      </c>
      <c r="D98" s="174">
        <v>4</v>
      </c>
      <c r="E98" s="174" t="s">
        <v>71</v>
      </c>
      <c r="F98" s="174" t="s">
        <v>759</v>
      </c>
      <c r="G98" s="174" t="s">
        <v>291</v>
      </c>
      <c r="H98" s="174" t="s">
        <v>747</v>
      </c>
      <c r="I98" s="181">
        <v>0</v>
      </c>
      <c r="J98" s="181">
        <v>0</v>
      </c>
      <c r="K98" s="181">
        <v>0</v>
      </c>
      <c r="L98" s="181">
        <v>0</v>
      </c>
      <c r="M98" s="181">
        <v>0</v>
      </c>
      <c r="N98" s="181">
        <v>0</v>
      </c>
      <c r="O98" s="181">
        <v>0</v>
      </c>
      <c r="P98" s="181">
        <v>0</v>
      </c>
      <c r="Q98" s="181">
        <v>0</v>
      </c>
      <c r="R98" s="181">
        <v>0</v>
      </c>
      <c r="S98" s="181">
        <v>0</v>
      </c>
      <c r="T98" s="181">
        <v>0</v>
      </c>
      <c r="U98" s="181">
        <v>0</v>
      </c>
      <c r="V98" s="181">
        <v>0</v>
      </c>
      <c r="W98" s="181">
        <v>0</v>
      </c>
      <c r="X98" s="181">
        <v>0</v>
      </c>
      <c r="Y98" s="181">
        <v>0</v>
      </c>
      <c r="Z98" s="181">
        <v>0</v>
      </c>
      <c r="AA98" s="181">
        <v>0</v>
      </c>
      <c r="AB98" s="181">
        <v>0</v>
      </c>
      <c r="AC98" s="181">
        <v>0</v>
      </c>
      <c r="AD98" s="181">
        <v>0</v>
      </c>
      <c r="AE98" s="181">
        <v>0</v>
      </c>
      <c r="AF98" s="181">
        <v>0</v>
      </c>
      <c r="AG98" s="181">
        <v>0</v>
      </c>
      <c r="AH98" s="181">
        <v>0</v>
      </c>
      <c r="AI98" s="181">
        <v>0</v>
      </c>
      <c r="AJ98" s="181">
        <v>0</v>
      </c>
      <c r="AK98" s="181">
        <v>0</v>
      </c>
      <c r="AL98" s="181">
        <v>0</v>
      </c>
      <c r="AM98" s="181">
        <v>8.0000000000000002E-3</v>
      </c>
      <c r="AN98" s="181">
        <v>1.0999999999999999E-2</v>
      </c>
      <c r="AO98" s="181">
        <v>2.9000000000000001E-2</v>
      </c>
      <c r="AP98" s="181">
        <v>5.6000000000000001E-2</v>
      </c>
      <c r="AQ98" s="181">
        <v>9.1999999999999998E-2</v>
      </c>
      <c r="AR98" s="181">
        <v>0.13</v>
      </c>
      <c r="AS98" s="181">
        <v>0.16500000000000001</v>
      </c>
      <c r="AT98" s="181">
        <v>0.19</v>
      </c>
      <c r="AU98" s="181">
        <v>0.20200000000000001</v>
      </c>
      <c r="AV98" s="181">
        <v>0.20300000000000001</v>
      </c>
      <c r="AW98" s="181">
        <v>0.221</v>
      </c>
      <c r="AX98" s="181">
        <v>0.247</v>
      </c>
      <c r="AY98" s="181">
        <v>0.27100000000000002</v>
      </c>
      <c r="AZ98" s="181">
        <v>0.28299999999999997</v>
      </c>
      <c r="BA98" s="181">
        <v>0.29499999999999998</v>
      </c>
      <c r="BB98" s="181">
        <v>0.30299999999999999</v>
      </c>
      <c r="BC98" s="181">
        <v>0.311</v>
      </c>
      <c r="BD98" s="181">
        <v>0.32100000000000001</v>
      </c>
      <c r="BE98" s="181">
        <v>0.33</v>
      </c>
      <c r="BF98" s="181">
        <v>0.313</v>
      </c>
      <c r="BG98" s="181">
        <v>0.29599999999999999</v>
      </c>
      <c r="BH98" s="181">
        <v>0.27800000000000002</v>
      </c>
      <c r="BI98" s="181">
        <v>0.26100000000000001</v>
      </c>
      <c r="BJ98" s="181">
        <v>0.23699999999999999</v>
      </c>
      <c r="BK98" s="181">
        <v>0.215</v>
      </c>
      <c r="BL98" s="181">
        <v>0.19500000000000001</v>
      </c>
      <c r="BM98" s="181">
        <v>0.17699999999999999</v>
      </c>
      <c r="BN98" s="181">
        <v>0.16</v>
      </c>
      <c r="BO98" s="181">
        <v>0.14499999999999999</v>
      </c>
      <c r="BP98" s="181">
        <v>0.13100000000000001</v>
      </c>
      <c r="BQ98" s="181">
        <v>0.11899999999999999</v>
      </c>
      <c r="BR98" s="181">
        <v>0.11899999999999999</v>
      </c>
      <c r="BS98" s="181">
        <v>0.12</v>
      </c>
      <c r="BT98" s="181">
        <v>0.12</v>
      </c>
      <c r="BU98" s="181">
        <v>0.121</v>
      </c>
      <c r="BV98" s="181">
        <v>0.121</v>
      </c>
      <c r="BW98" s="181">
        <v>0.121</v>
      </c>
      <c r="BX98" s="181">
        <v>0.122</v>
      </c>
      <c r="BY98" s="181">
        <v>0.122</v>
      </c>
      <c r="BZ98" s="181">
        <v>0.122</v>
      </c>
      <c r="CA98" s="181">
        <v>0.123</v>
      </c>
      <c r="CB98" s="181">
        <v>0.123</v>
      </c>
      <c r="CC98" s="181">
        <v>0.123</v>
      </c>
      <c r="CD98" s="181">
        <v>0.123</v>
      </c>
      <c r="CE98" s="181">
        <v>0.124</v>
      </c>
      <c r="CF98" s="181">
        <v>0.124</v>
      </c>
      <c r="CG98" s="181">
        <v>0.124</v>
      </c>
      <c r="CH98" s="181">
        <v>0.125</v>
      </c>
      <c r="CI98" s="181">
        <v>0.125</v>
      </c>
      <c r="CJ98" s="181">
        <v>0.125</v>
      </c>
      <c r="CK98" s="182">
        <v>0.125</v>
      </c>
    </row>
    <row r="99" spans="1:89" ht="15" customHeight="1" x14ac:dyDescent="0.2">
      <c r="A99" s="178"/>
      <c r="B99" s="173">
        <v>2</v>
      </c>
      <c r="C99" s="174">
        <v>3</v>
      </c>
      <c r="D99" s="174">
        <v>4</v>
      </c>
      <c r="E99" s="174" t="s">
        <v>215</v>
      </c>
      <c r="F99" s="174" t="s">
        <v>755</v>
      </c>
      <c r="G99" s="174" t="s">
        <v>291</v>
      </c>
      <c r="H99" s="174" t="s">
        <v>747</v>
      </c>
      <c r="I99" s="181">
        <v>0</v>
      </c>
      <c r="J99" s="181">
        <v>0</v>
      </c>
      <c r="K99" s="181">
        <v>0</v>
      </c>
      <c r="L99" s="181">
        <v>0</v>
      </c>
      <c r="M99" s="181">
        <v>0</v>
      </c>
      <c r="N99" s="181">
        <v>0</v>
      </c>
      <c r="O99" s="181">
        <v>0</v>
      </c>
      <c r="P99" s="181">
        <v>0</v>
      </c>
      <c r="Q99" s="181">
        <v>0</v>
      </c>
      <c r="R99" s="181">
        <v>2.8000000000000001E-2</v>
      </c>
      <c r="S99" s="181">
        <v>8.5000000000000006E-2</v>
      </c>
      <c r="T99" s="181">
        <v>0.14199999999999999</v>
      </c>
      <c r="U99" s="181">
        <v>0.19900000000000001</v>
      </c>
      <c r="V99" s="181">
        <v>0.25800000000000001</v>
      </c>
      <c r="W99" s="181">
        <v>0.31900000000000001</v>
      </c>
      <c r="X99" s="181">
        <v>0.38100000000000001</v>
      </c>
      <c r="Y99" s="181">
        <v>0.44500000000000001</v>
      </c>
      <c r="Z99" s="181">
        <v>0.51100000000000001</v>
      </c>
      <c r="AA99" s="181">
        <v>0.57799999999999996</v>
      </c>
      <c r="AB99" s="181">
        <v>0.64600000000000002</v>
      </c>
      <c r="AC99" s="181">
        <v>0.72799999999999998</v>
      </c>
      <c r="AD99" s="181">
        <v>0.79300000000000004</v>
      </c>
      <c r="AE99" s="181">
        <v>0.86</v>
      </c>
      <c r="AF99" s="181">
        <v>0.93300000000000005</v>
      </c>
      <c r="AG99" s="181">
        <v>1.0069999999999999</v>
      </c>
      <c r="AH99" s="181">
        <v>1.091</v>
      </c>
      <c r="AI99" s="181">
        <v>1.1870000000000001</v>
      </c>
      <c r="AJ99" s="181">
        <v>1.29</v>
      </c>
      <c r="AK99" s="181">
        <v>1.395</v>
      </c>
      <c r="AL99" s="181">
        <v>1.5129999999999999</v>
      </c>
      <c r="AM99" s="181">
        <v>1.637</v>
      </c>
      <c r="AN99" s="181">
        <v>1.8759999999999999</v>
      </c>
      <c r="AO99" s="181">
        <v>2.2370000000000001</v>
      </c>
      <c r="AP99" s="181">
        <v>2.5649999999999999</v>
      </c>
      <c r="AQ99" s="181">
        <v>2.968</v>
      </c>
      <c r="AR99" s="181">
        <v>3.3929999999999998</v>
      </c>
      <c r="AS99" s="181">
        <v>3.7549999999999999</v>
      </c>
      <c r="AT99" s="181">
        <v>4.032</v>
      </c>
      <c r="AU99" s="181">
        <v>4.0940000000000003</v>
      </c>
      <c r="AV99" s="181">
        <v>3.7829999999999999</v>
      </c>
      <c r="AW99" s="181">
        <v>3.6509999999999998</v>
      </c>
      <c r="AX99" s="181">
        <v>3.4569999999999999</v>
      </c>
      <c r="AY99" s="181">
        <v>3.133</v>
      </c>
      <c r="AZ99" s="181">
        <v>2.8450000000000002</v>
      </c>
      <c r="BA99" s="181">
        <v>2.5870000000000002</v>
      </c>
      <c r="BB99" s="181">
        <v>2.3879999999999999</v>
      </c>
      <c r="BC99" s="181">
        <v>2.2400000000000002</v>
      </c>
      <c r="BD99" s="181">
        <v>2.0419999999999998</v>
      </c>
      <c r="BE99" s="181">
        <v>1.851</v>
      </c>
      <c r="BF99" s="181">
        <v>1.732</v>
      </c>
      <c r="BG99" s="181">
        <v>1.5740000000000001</v>
      </c>
      <c r="BH99" s="181">
        <v>1.421</v>
      </c>
      <c r="BI99" s="181">
        <v>1.2749999999999999</v>
      </c>
      <c r="BJ99" s="181">
        <v>1.1359999999999999</v>
      </c>
      <c r="BK99" s="181">
        <v>1.0049999999999999</v>
      </c>
      <c r="BL99" s="181">
        <v>0.88</v>
      </c>
      <c r="BM99" s="181">
        <v>0.76400000000000001</v>
      </c>
      <c r="BN99" s="181">
        <v>0.65500000000000003</v>
      </c>
      <c r="BO99" s="181">
        <v>0.55400000000000005</v>
      </c>
      <c r="BP99" s="181">
        <v>0.46</v>
      </c>
      <c r="BQ99" s="181">
        <v>0.376</v>
      </c>
      <c r="BR99" s="181">
        <v>0.29899999999999999</v>
      </c>
      <c r="BS99" s="181">
        <v>0.23100000000000001</v>
      </c>
      <c r="BT99" s="181">
        <v>0.17100000000000001</v>
      </c>
      <c r="BU99" s="181">
        <v>0.124</v>
      </c>
      <c r="BV99" s="181">
        <v>0.10199999999999999</v>
      </c>
      <c r="BW99" s="181">
        <v>0.08</v>
      </c>
      <c r="BX99" s="181">
        <v>5.8000000000000003E-2</v>
      </c>
      <c r="BY99" s="181">
        <v>3.5999999999999997E-2</v>
      </c>
      <c r="BZ99" s="181">
        <v>1.2999999999999999E-2</v>
      </c>
      <c r="CA99" s="181">
        <v>0</v>
      </c>
      <c r="CB99" s="181">
        <v>0</v>
      </c>
      <c r="CC99" s="181">
        <v>0</v>
      </c>
      <c r="CD99" s="181">
        <v>0</v>
      </c>
      <c r="CE99" s="181">
        <v>0</v>
      </c>
      <c r="CF99" s="181">
        <v>0</v>
      </c>
      <c r="CG99" s="181">
        <v>0</v>
      </c>
      <c r="CH99" s="181">
        <v>0</v>
      </c>
      <c r="CI99" s="181">
        <v>0</v>
      </c>
      <c r="CJ99" s="181">
        <v>0</v>
      </c>
      <c r="CK99" s="182">
        <v>0</v>
      </c>
    </row>
    <row r="100" spans="1:89" ht="15" customHeight="1" x14ac:dyDescent="0.2">
      <c r="A100" s="178"/>
      <c r="B100" s="173">
        <v>2</v>
      </c>
      <c r="C100" s="174">
        <v>3</v>
      </c>
      <c r="D100" s="174">
        <v>4</v>
      </c>
      <c r="E100" s="174" t="s">
        <v>215</v>
      </c>
      <c r="F100" s="174" t="s">
        <v>756</v>
      </c>
      <c r="G100" s="174" t="s">
        <v>291</v>
      </c>
      <c r="H100" s="174" t="s">
        <v>747</v>
      </c>
      <c r="I100" s="181">
        <v>0</v>
      </c>
      <c r="J100" s="181">
        <v>0</v>
      </c>
      <c r="K100" s="181">
        <v>0</v>
      </c>
      <c r="L100" s="181">
        <v>0</v>
      </c>
      <c r="M100" s="181">
        <v>0</v>
      </c>
      <c r="N100" s="181">
        <v>0</v>
      </c>
      <c r="O100" s="181">
        <v>0</v>
      </c>
      <c r="P100" s="181">
        <v>0</v>
      </c>
      <c r="Q100" s="181">
        <v>0</v>
      </c>
      <c r="R100" s="181">
        <v>0</v>
      </c>
      <c r="S100" s="181">
        <v>0</v>
      </c>
      <c r="T100" s="181">
        <v>0</v>
      </c>
      <c r="U100" s="181">
        <v>0</v>
      </c>
      <c r="V100" s="181">
        <v>0</v>
      </c>
      <c r="W100" s="181">
        <v>0</v>
      </c>
      <c r="X100" s="181">
        <v>0</v>
      </c>
      <c r="Y100" s="181">
        <v>0</v>
      </c>
      <c r="Z100" s="181">
        <v>0</v>
      </c>
      <c r="AA100" s="181">
        <v>0</v>
      </c>
      <c r="AB100" s="181">
        <v>0</v>
      </c>
      <c r="AC100" s="181">
        <v>0</v>
      </c>
      <c r="AD100" s="181">
        <v>1.0999999999999999E-2</v>
      </c>
      <c r="AE100" s="181">
        <v>2.1999999999999999E-2</v>
      </c>
      <c r="AF100" s="181">
        <v>3.2000000000000001E-2</v>
      </c>
      <c r="AG100" s="181">
        <v>4.2000000000000003E-2</v>
      </c>
      <c r="AH100" s="181">
        <v>5.2999999999999999E-2</v>
      </c>
      <c r="AI100" s="181">
        <v>6.2E-2</v>
      </c>
      <c r="AJ100" s="181">
        <v>7.1999999999999995E-2</v>
      </c>
      <c r="AK100" s="181">
        <v>8.2000000000000003E-2</v>
      </c>
      <c r="AL100" s="181">
        <v>9.0999999999999998E-2</v>
      </c>
      <c r="AM100" s="181">
        <v>9.9000000000000005E-2</v>
      </c>
      <c r="AN100" s="181">
        <v>0.112</v>
      </c>
      <c r="AO100" s="181">
        <v>0.13</v>
      </c>
      <c r="AP100" s="181">
        <v>0.14199999999999999</v>
      </c>
      <c r="AQ100" s="181">
        <v>0.184</v>
      </c>
      <c r="AR100" s="181">
        <v>0.23799999999999999</v>
      </c>
      <c r="AS100" s="181">
        <v>0.30599999999999999</v>
      </c>
      <c r="AT100" s="181">
        <v>0.41399999999999998</v>
      </c>
      <c r="AU100" s="181">
        <v>0.55100000000000005</v>
      </c>
      <c r="AV100" s="181">
        <v>0.69399999999999995</v>
      </c>
      <c r="AW100" s="181">
        <v>0.92100000000000004</v>
      </c>
      <c r="AX100" s="181">
        <v>1.194</v>
      </c>
      <c r="AY100" s="181">
        <v>1.468</v>
      </c>
      <c r="AZ100" s="181">
        <v>1.5089999999999999</v>
      </c>
      <c r="BA100" s="181">
        <v>1.56</v>
      </c>
      <c r="BB100" s="181">
        <v>1.625</v>
      </c>
      <c r="BC100" s="181">
        <v>1.712</v>
      </c>
      <c r="BD100" s="181">
        <v>1.708</v>
      </c>
      <c r="BE100" s="181">
        <v>1.7529999999999999</v>
      </c>
      <c r="BF100" s="181">
        <v>1.8160000000000001</v>
      </c>
      <c r="BG100" s="181">
        <v>1.867</v>
      </c>
      <c r="BH100" s="181">
        <v>1.9179999999999999</v>
      </c>
      <c r="BI100" s="181">
        <v>1.9690000000000001</v>
      </c>
      <c r="BJ100" s="181">
        <v>2.0209999999999999</v>
      </c>
      <c r="BK100" s="181">
        <v>2.073</v>
      </c>
      <c r="BL100" s="181">
        <v>2.1259999999999999</v>
      </c>
      <c r="BM100" s="181">
        <v>2.1800000000000002</v>
      </c>
      <c r="BN100" s="181">
        <v>2.234</v>
      </c>
      <c r="BO100" s="181">
        <v>2.2890000000000001</v>
      </c>
      <c r="BP100" s="181">
        <v>2.3439999999999999</v>
      </c>
      <c r="BQ100" s="181">
        <v>2.4</v>
      </c>
      <c r="BR100" s="181">
        <v>2.4550000000000001</v>
      </c>
      <c r="BS100" s="181">
        <v>2.512</v>
      </c>
      <c r="BT100" s="181">
        <v>2.5680000000000001</v>
      </c>
      <c r="BU100" s="181">
        <v>2.6259999999999999</v>
      </c>
      <c r="BV100" s="181">
        <v>2.6829999999999998</v>
      </c>
      <c r="BW100" s="181">
        <v>2.7410000000000001</v>
      </c>
      <c r="BX100" s="181">
        <v>2.8</v>
      </c>
      <c r="BY100" s="181">
        <v>2.859</v>
      </c>
      <c r="BZ100" s="181">
        <v>2.919</v>
      </c>
      <c r="CA100" s="181">
        <v>2.9670000000000001</v>
      </c>
      <c r="CB100" s="181">
        <v>2.9980000000000002</v>
      </c>
      <c r="CC100" s="181">
        <v>3.028</v>
      </c>
      <c r="CD100" s="181">
        <v>3.0590000000000002</v>
      </c>
      <c r="CE100" s="181">
        <v>3.089</v>
      </c>
      <c r="CF100" s="181">
        <v>3.12</v>
      </c>
      <c r="CG100" s="181">
        <v>3.15</v>
      </c>
      <c r="CH100" s="181">
        <v>3.181</v>
      </c>
      <c r="CI100" s="181">
        <v>3.2109999999999999</v>
      </c>
      <c r="CJ100" s="181">
        <v>3.242</v>
      </c>
      <c r="CK100" s="182">
        <v>3.2719999999999998</v>
      </c>
    </row>
    <row r="101" spans="1:89" ht="15" customHeight="1" x14ac:dyDescent="0.2">
      <c r="B101" s="173">
        <v>2</v>
      </c>
      <c r="C101" s="174">
        <v>3</v>
      </c>
      <c r="D101" s="174">
        <v>4</v>
      </c>
      <c r="E101" s="174" t="s">
        <v>215</v>
      </c>
      <c r="F101" s="174" t="s">
        <v>757</v>
      </c>
      <c r="G101" s="174" t="s">
        <v>291</v>
      </c>
      <c r="H101" s="174" t="s">
        <v>747</v>
      </c>
      <c r="I101" s="181">
        <v>0</v>
      </c>
      <c r="J101" s="181">
        <v>0</v>
      </c>
      <c r="K101" s="181">
        <v>0</v>
      </c>
      <c r="L101" s="181">
        <v>0</v>
      </c>
      <c r="M101" s="181">
        <v>0</v>
      </c>
      <c r="N101" s="181">
        <v>0</v>
      </c>
      <c r="O101" s="181">
        <v>0</v>
      </c>
      <c r="P101" s="181">
        <v>0</v>
      </c>
      <c r="Q101" s="181">
        <v>0</v>
      </c>
      <c r="R101" s="181">
        <v>2.1999999999999999E-2</v>
      </c>
      <c r="S101" s="181">
        <v>6.5000000000000002E-2</v>
      </c>
      <c r="T101" s="181">
        <v>0.109</v>
      </c>
      <c r="U101" s="181">
        <v>0.153</v>
      </c>
      <c r="V101" s="181">
        <v>0.19800000000000001</v>
      </c>
      <c r="W101" s="181">
        <v>0.24399999999999999</v>
      </c>
      <c r="X101" s="181">
        <v>0.29099999999999998</v>
      </c>
      <c r="Y101" s="181">
        <v>0.33900000000000002</v>
      </c>
      <c r="Z101" s="181">
        <v>0.38900000000000001</v>
      </c>
      <c r="AA101" s="181">
        <v>0.439</v>
      </c>
      <c r="AB101" s="181">
        <v>0.49099999999999999</v>
      </c>
      <c r="AC101" s="181">
        <v>0.55300000000000005</v>
      </c>
      <c r="AD101" s="181">
        <v>0.60199999999999998</v>
      </c>
      <c r="AE101" s="181">
        <v>0.65100000000000002</v>
      </c>
      <c r="AF101" s="181">
        <v>0.70499999999999996</v>
      </c>
      <c r="AG101" s="181">
        <v>0.75900000000000001</v>
      </c>
      <c r="AH101" s="181">
        <v>0.81799999999999995</v>
      </c>
      <c r="AI101" s="181">
        <v>0.88300000000000001</v>
      </c>
      <c r="AJ101" s="181">
        <v>0.95199999999999996</v>
      </c>
      <c r="AK101" s="181">
        <v>1.026</v>
      </c>
      <c r="AL101" s="181">
        <v>1.1080000000000001</v>
      </c>
      <c r="AM101" s="181">
        <v>1.1870000000000001</v>
      </c>
      <c r="AN101" s="181">
        <v>1.3360000000000001</v>
      </c>
      <c r="AO101" s="181">
        <v>1.538</v>
      </c>
      <c r="AP101" s="181">
        <v>1.645</v>
      </c>
      <c r="AQ101" s="181">
        <v>1.7769999999999999</v>
      </c>
      <c r="AR101" s="181">
        <v>1.806</v>
      </c>
      <c r="AS101" s="181">
        <v>1.7749999999999999</v>
      </c>
      <c r="AT101" s="181">
        <v>1.7210000000000001</v>
      </c>
      <c r="AU101" s="181">
        <v>1.6120000000000001</v>
      </c>
      <c r="AV101" s="181">
        <v>1.4790000000000001</v>
      </c>
      <c r="AW101" s="181">
        <v>1.522</v>
      </c>
      <c r="AX101" s="181">
        <v>1.631</v>
      </c>
      <c r="AY101" s="181">
        <v>1.7509999999999999</v>
      </c>
      <c r="AZ101" s="181">
        <v>1.7649999999999999</v>
      </c>
      <c r="BA101" s="181">
        <v>1.7849999999999999</v>
      </c>
      <c r="BB101" s="181">
        <v>1.794</v>
      </c>
      <c r="BC101" s="181">
        <v>1.8149999999999999</v>
      </c>
      <c r="BD101" s="181">
        <v>1.843</v>
      </c>
      <c r="BE101" s="181">
        <v>1.87</v>
      </c>
      <c r="BF101" s="181">
        <v>1.9219999999999999</v>
      </c>
      <c r="BG101" s="181">
        <v>1.956</v>
      </c>
      <c r="BH101" s="181">
        <v>1.988</v>
      </c>
      <c r="BI101" s="181">
        <v>2.0179999999999998</v>
      </c>
      <c r="BJ101" s="181">
        <v>2.048</v>
      </c>
      <c r="BK101" s="181">
        <v>2.0760000000000001</v>
      </c>
      <c r="BL101" s="181">
        <v>2.1040000000000001</v>
      </c>
      <c r="BM101" s="181">
        <v>2.093</v>
      </c>
      <c r="BN101" s="181">
        <v>2.08</v>
      </c>
      <c r="BO101" s="181">
        <v>2.0670000000000002</v>
      </c>
      <c r="BP101" s="181">
        <v>2.0539999999999998</v>
      </c>
      <c r="BQ101" s="181">
        <v>2.04</v>
      </c>
      <c r="BR101" s="181">
        <v>2.0259999999999998</v>
      </c>
      <c r="BS101" s="181">
        <v>2.0110000000000001</v>
      </c>
      <c r="BT101" s="181">
        <v>1.996</v>
      </c>
      <c r="BU101" s="181">
        <v>1.98</v>
      </c>
      <c r="BV101" s="181">
        <v>1.964</v>
      </c>
      <c r="BW101" s="181">
        <v>1.948</v>
      </c>
      <c r="BX101" s="181">
        <v>1.9319999999999999</v>
      </c>
      <c r="BY101" s="181">
        <v>1.915</v>
      </c>
      <c r="BZ101" s="181">
        <v>1.8979999999999999</v>
      </c>
      <c r="CA101" s="181">
        <v>1.881</v>
      </c>
      <c r="CB101" s="181">
        <v>1.863</v>
      </c>
      <c r="CC101" s="181">
        <v>1.8460000000000001</v>
      </c>
      <c r="CD101" s="181">
        <v>1.8280000000000001</v>
      </c>
      <c r="CE101" s="181">
        <v>1.81</v>
      </c>
      <c r="CF101" s="181">
        <v>1.792</v>
      </c>
      <c r="CG101" s="181">
        <v>1.774</v>
      </c>
      <c r="CH101" s="181">
        <v>1.7549999999999999</v>
      </c>
      <c r="CI101" s="181">
        <v>1.7370000000000001</v>
      </c>
      <c r="CJ101" s="181">
        <v>1.718</v>
      </c>
      <c r="CK101" s="182">
        <v>1.6990000000000001</v>
      </c>
    </row>
    <row r="102" spans="1:89" ht="15" customHeight="1" x14ac:dyDescent="0.2">
      <c r="B102" s="173">
        <v>2</v>
      </c>
      <c r="C102" s="174">
        <v>3</v>
      </c>
      <c r="D102" s="174">
        <v>4</v>
      </c>
      <c r="E102" s="174" t="s">
        <v>215</v>
      </c>
      <c r="F102" s="174" t="s">
        <v>758</v>
      </c>
      <c r="G102" s="174" t="s">
        <v>291</v>
      </c>
      <c r="H102" s="174" t="s">
        <v>747</v>
      </c>
      <c r="I102" s="181">
        <v>0</v>
      </c>
      <c r="J102" s="181">
        <v>0</v>
      </c>
      <c r="K102" s="181">
        <v>0</v>
      </c>
      <c r="L102" s="181">
        <v>0</v>
      </c>
      <c r="M102" s="181">
        <v>0</v>
      </c>
      <c r="N102" s="181">
        <v>0</v>
      </c>
      <c r="O102" s="181">
        <v>0</v>
      </c>
      <c r="P102" s="181">
        <v>0</v>
      </c>
      <c r="Q102" s="181">
        <v>0</v>
      </c>
      <c r="R102" s="181">
        <v>0</v>
      </c>
      <c r="S102" s="181">
        <v>0</v>
      </c>
      <c r="T102" s="181">
        <v>0</v>
      </c>
      <c r="U102" s="181">
        <v>0</v>
      </c>
      <c r="V102" s="181">
        <v>0</v>
      </c>
      <c r="W102" s="181">
        <v>0</v>
      </c>
      <c r="X102" s="181">
        <v>1.0999999999999999E-2</v>
      </c>
      <c r="Y102" s="181">
        <v>1.7999999999999999E-2</v>
      </c>
      <c r="Z102" s="181">
        <v>2.7E-2</v>
      </c>
      <c r="AA102" s="181">
        <v>3.6999999999999998E-2</v>
      </c>
      <c r="AB102" s="181">
        <v>4.7E-2</v>
      </c>
      <c r="AC102" s="181">
        <v>5.8000000000000003E-2</v>
      </c>
      <c r="AD102" s="181">
        <v>6.9000000000000006E-2</v>
      </c>
      <c r="AE102" s="181">
        <v>7.9000000000000001E-2</v>
      </c>
      <c r="AF102" s="181">
        <v>0.09</v>
      </c>
      <c r="AG102" s="181">
        <v>0.10100000000000001</v>
      </c>
      <c r="AH102" s="181">
        <v>0.113</v>
      </c>
      <c r="AI102" s="181">
        <v>0.125</v>
      </c>
      <c r="AJ102" s="181">
        <v>0.13700000000000001</v>
      </c>
      <c r="AK102" s="181">
        <v>0.14899999999999999</v>
      </c>
      <c r="AL102" s="181">
        <v>0.16</v>
      </c>
      <c r="AM102" s="181">
        <v>0.16900000000000001</v>
      </c>
      <c r="AN102" s="181">
        <v>0.17499999999999999</v>
      </c>
      <c r="AO102" s="181">
        <v>0.19</v>
      </c>
      <c r="AP102" s="181">
        <v>0.20399999999999999</v>
      </c>
      <c r="AQ102" s="181">
        <v>0.22600000000000001</v>
      </c>
      <c r="AR102" s="181">
        <v>0.24099999999999999</v>
      </c>
      <c r="AS102" s="181">
        <v>0.247</v>
      </c>
      <c r="AT102" s="181">
        <v>0.245</v>
      </c>
      <c r="AU102" s="181">
        <v>0.214</v>
      </c>
      <c r="AV102" s="181">
        <v>0.17299999999999999</v>
      </c>
      <c r="AW102" s="181">
        <v>0.15</v>
      </c>
      <c r="AX102" s="181">
        <v>0.13100000000000001</v>
      </c>
      <c r="AY102" s="181">
        <v>0.11700000000000001</v>
      </c>
      <c r="AZ102" s="181">
        <v>0.105</v>
      </c>
      <c r="BA102" s="181">
        <v>9.8000000000000004E-2</v>
      </c>
      <c r="BB102" s="181">
        <v>9.0999999999999998E-2</v>
      </c>
      <c r="BC102" s="181">
        <v>8.6999999999999994E-2</v>
      </c>
      <c r="BD102" s="181">
        <v>7.9000000000000001E-2</v>
      </c>
      <c r="BE102" s="181">
        <v>7.0999999999999994E-2</v>
      </c>
      <c r="BF102" s="181">
        <v>6.4000000000000001E-2</v>
      </c>
      <c r="BG102" s="181">
        <v>5.7000000000000002E-2</v>
      </c>
      <c r="BH102" s="181">
        <v>5.0999999999999997E-2</v>
      </c>
      <c r="BI102" s="181">
        <v>4.3999999999999997E-2</v>
      </c>
      <c r="BJ102" s="181">
        <v>3.7999999999999999E-2</v>
      </c>
      <c r="BK102" s="181">
        <v>3.3000000000000002E-2</v>
      </c>
      <c r="BL102" s="181">
        <v>2.7E-2</v>
      </c>
      <c r="BM102" s="181">
        <v>2.1999999999999999E-2</v>
      </c>
      <c r="BN102" s="181">
        <v>2.1000000000000001E-2</v>
      </c>
      <c r="BO102" s="181">
        <v>0.02</v>
      </c>
      <c r="BP102" s="181">
        <v>1.9E-2</v>
      </c>
      <c r="BQ102" s="181">
        <v>1.7999999999999999E-2</v>
      </c>
      <c r="BR102" s="181">
        <v>1.7000000000000001E-2</v>
      </c>
      <c r="BS102" s="181">
        <v>1.6E-2</v>
      </c>
      <c r="BT102" s="181">
        <v>1.4999999999999999E-2</v>
      </c>
      <c r="BU102" s="181">
        <v>1.4E-2</v>
      </c>
      <c r="BV102" s="181">
        <v>1.2999999999999999E-2</v>
      </c>
      <c r="BW102" s="181">
        <v>1.2E-2</v>
      </c>
      <c r="BX102" s="181">
        <v>1.0999999999999999E-2</v>
      </c>
      <c r="BY102" s="181">
        <v>0.01</v>
      </c>
      <c r="BZ102" s="181">
        <v>8.9999999999999993E-3</v>
      </c>
      <c r="CA102" s="181">
        <v>8.0000000000000002E-3</v>
      </c>
      <c r="CB102" s="181">
        <v>7.0000000000000001E-3</v>
      </c>
      <c r="CC102" s="181">
        <v>6.0000000000000001E-3</v>
      </c>
      <c r="CD102" s="181">
        <v>5.0000000000000001E-3</v>
      </c>
      <c r="CE102" s="181">
        <v>4.0000000000000001E-3</v>
      </c>
      <c r="CF102" s="181">
        <v>2E-3</v>
      </c>
      <c r="CG102" s="181">
        <v>1E-3</v>
      </c>
      <c r="CH102" s="181">
        <v>0</v>
      </c>
      <c r="CI102" s="181">
        <v>0</v>
      </c>
      <c r="CJ102" s="181">
        <v>0</v>
      </c>
      <c r="CK102" s="182">
        <v>0</v>
      </c>
    </row>
    <row r="103" spans="1:89" ht="15" customHeight="1" x14ac:dyDescent="0.2">
      <c r="B103" s="173">
        <v>2</v>
      </c>
      <c r="C103" s="174">
        <v>3</v>
      </c>
      <c r="D103" s="174">
        <v>4</v>
      </c>
      <c r="E103" s="174" t="s">
        <v>215</v>
      </c>
      <c r="F103" s="174" t="s">
        <v>759</v>
      </c>
      <c r="G103" s="174" t="s">
        <v>291</v>
      </c>
      <c r="H103" s="174" t="s">
        <v>747</v>
      </c>
      <c r="I103" s="181">
        <v>0</v>
      </c>
      <c r="J103" s="181">
        <v>0</v>
      </c>
      <c r="K103" s="181">
        <v>0</v>
      </c>
      <c r="L103" s="181">
        <v>0</v>
      </c>
      <c r="M103" s="181">
        <v>0</v>
      </c>
      <c r="N103" s="181">
        <v>0</v>
      </c>
      <c r="O103" s="181">
        <v>0</v>
      </c>
      <c r="P103" s="181">
        <v>0</v>
      </c>
      <c r="Q103" s="181">
        <v>0</v>
      </c>
      <c r="R103" s="181">
        <v>0</v>
      </c>
      <c r="S103" s="181">
        <v>0</v>
      </c>
      <c r="T103" s="181">
        <v>0</v>
      </c>
      <c r="U103" s="181">
        <v>0</v>
      </c>
      <c r="V103" s="181">
        <v>0</v>
      </c>
      <c r="W103" s="181">
        <v>0</v>
      </c>
      <c r="X103" s="181">
        <v>0</v>
      </c>
      <c r="Y103" s="181">
        <v>0</v>
      </c>
      <c r="Z103" s="181">
        <v>0</v>
      </c>
      <c r="AA103" s="181">
        <v>0</v>
      </c>
      <c r="AB103" s="181">
        <v>0</v>
      </c>
      <c r="AC103" s="181">
        <v>0</v>
      </c>
      <c r="AD103" s="181">
        <v>0</v>
      </c>
      <c r="AE103" s="181">
        <v>0</v>
      </c>
      <c r="AF103" s="181">
        <v>0</v>
      </c>
      <c r="AG103" s="181">
        <v>0</v>
      </c>
      <c r="AH103" s="181">
        <v>0</v>
      </c>
      <c r="AI103" s="181">
        <v>0</v>
      </c>
      <c r="AJ103" s="181">
        <v>0</v>
      </c>
      <c r="AK103" s="181">
        <v>0</v>
      </c>
      <c r="AL103" s="181">
        <v>0</v>
      </c>
      <c r="AM103" s="181">
        <v>8.0000000000000002E-3</v>
      </c>
      <c r="AN103" s="181">
        <v>1.0999999999999999E-2</v>
      </c>
      <c r="AO103" s="181">
        <v>2.9000000000000001E-2</v>
      </c>
      <c r="AP103" s="181">
        <v>5.6000000000000001E-2</v>
      </c>
      <c r="AQ103" s="181">
        <v>9.1999999999999998E-2</v>
      </c>
      <c r="AR103" s="181">
        <v>0.13</v>
      </c>
      <c r="AS103" s="181">
        <v>0.16500000000000001</v>
      </c>
      <c r="AT103" s="181">
        <v>0.19</v>
      </c>
      <c r="AU103" s="181">
        <v>0.20200000000000001</v>
      </c>
      <c r="AV103" s="181">
        <v>0.20300000000000001</v>
      </c>
      <c r="AW103" s="181">
        <v>0.221</v>
      </c>
      <c r="AX103" s="181">
        <v>0.247</v>
      </c>
      <c r="AY103" s="181">
        <v>0.27100000000000002</v>
      </c>
      <c r="AZ103" s="181">
        <v>0.28299999999999997</v>
      </c>
      <c r="BA103" s="181">
        <v>0.29499999999999998</v>
      </c>
      <c r="BB103" s="181">
        <v>0.30299999999999999</v>
      </c>
      <c r="BC103" s="181">
        <v>0.311</v>
      </c>
      <c r="BD103" s="181">
        <v>0.32100000000000001</v>
      </c>
      <c r="BE103" s="181">
        <v>0.33</v>
      </c>
      <c r="BF103" s="181">
        <v>0.33600000000000002</v>
      </c>
      <c r="BG103" s="181">
        <v>0.33500000000000002</v>
      </c>
      <c r="BH103" s="181">
        <v>0.32700000000000001</v>
      </c>
      <c r="BI103" s="181">
        <v>0.31900000000000001</v>
      </c>
      <c r="BJ103" s="181">
        <v>0.31</v>
      </c>
      <c r="BK103" s="181">
        <v>0.30199999999999999</v>
      </c>
      <c r="BL103" s="181">
        <v>0.29299999999999998</v>
      </c>
      <c r="BM103" s="181">
        <v>0.28499999999999998</v>
      </c>
      <c r="BN103" s="181">
        <v>0.27600000000000002</v>
      </c>
      <c r="BO103" s="181">
        <v>0.26700000000000002</v>
      </c>
      <c r="BP103" s="181">
        <v>0.25800000000000001</v>
      </c>
      <c r="BQ103" s="181">
        <v>0.249</v>
      </c>
      <c r="BR103" s="181">
        <v>0.23899999999999999</v>
      </c>
      <c r="BS103" s="181">
        <v>0.23</v>
      </c>
      <c r="BT103" s="181">
        <v>0.22</v>
      </c>
      <c r="BU103" s="181">
        <v>0.21099999999999999</v>
      </c>
      <c r="BV103" s="181">
        <v>0.20100000000000001</v>
      </c>
      <c r="BW103" s="181">
        <v>0.191</v>
      </c>
      <c r="BX103" s="181">
        <v>0.182</v>
      </c>
      <c r="BY103" s="181">
        <v>0.17199999999999999</v>
      </c>
      <c r="BZ103" s="181">
        <v>0.16200000000000001</v>
      </c>
      <c r="CA103" s="181">
        <v>0.152</v>
      </c>
      <c r="CB103" s="181">
        <v>0.14199999999999999</v>
      </c>
      <c r="CC103" s="181">
        <v>0.13200000000000001</v>
      </c>
      <c r="CD103" s="181">
        <v>0.123</v>
      </c>
      <c r="CE103" s="181">
        <v>0.124</v>
      </c>
      <c r="CF103" s="181">
        <v>0.124</v>
      </c>
      <c r="CG103" s="181">
        <v>0.124</v>
      </c>
      <c r="CH103" s="181">
        <v>0.125</v>
      </c>
      <c r="CI103" s="181">
        <v>0.125</v>
      </c>
      <c r="CJ103" s="181">
        <v>0.125</v>
      </c>
      <c r="CK103" s="182">
        <v>0.125</v>
      </c>
    </row>
    <row r="104" spans="1:89" ht="15" customHeight="1" x14ac:dyDescent="0.2">
      <c r="B104" s="173">
        <v>2</v>
      </c>
      <c r="C104" s="174">
        <v>4</v>
      </c>
      <c r="D104" s="174">
        <v>4</v>
      </c>
      <c r="E104" s="174" t="s">
        <v>752</v>
      </c>
      <c r="F104" s="174" t="s">
        <v>755</v>
      </c>
      <c r="G104" s="174" t="s">
        <v>291</v>
      </c>
      <c r="H104" s="174" t="s">
        <v>747</v>
      </c>
      <c r="I104" s="181">
        <v>0</v>
      </c>
      <c r="J104" s="181">
        <v>0</v>
      </c>
      <c r="K104" s="181">
        <v>0</v>
      </c>
      <c r="L104" s="181">
        <v>0</v>
      </c>
      <c r="M104" s="181">
        <v>0</v>
      </c>
      <c r="N104" s="181">
        <v>0</v>
      </c>
      <c r="O104" s="181">
        <v>0</v>
      </c>
      <c r="P104" s="181">
        <v>0</v>
      </c>
      <c r="Q104" s="181">
        <v>0</v>
      </c>
      <c r="R104" s="181">
        <v>2.8000000000000001E-2</v>
      </c>
      <c r="S104" s="181">
        <v>8.5000000000000006E-2</v>
      </c>
      <c r="T104" s="181">
        <v>0.14199999999999999</v>
      </c>
      <c r="U104" s="181">
        <v>0.19900000000000001</v>
      </c>
      <c r="V104" s="181">
        <v>0.25800000000000001</v>
      </c>
      <c r="W104" s="181">
        <v>0.31900000000000001</v>
      </c>
      <c r="X104" s="181">
        <v>0.38100000000000001</v>
      </c>
      <c r="Y104" s="181">
        <v>0.44500000000000001</v>
      </c>
      <c r="Z104" s="181">
        <v>0.51100000000000001</v>
      </c>
      <c r="AA104" s="181">
        <v>0.57799999999999996</v>
      </c>
      <c r="AB104" s="181">
        <v>0.64600000000000002</v>
      </c>
      <c r="AC104" s="181">
        <v>0.72799999999999998</v>
      </c>
      <c r="AD104" s="181">
        <v>0.79300000000000004</v>
      </c>
      <c r="AE104" s="181">
        <v>0.86</v>
      </c>
      <c r="AF104" s="181">
        <v>0.93300000000000005</v>
      </c>
      <c r="AG104" s="181">
        <v>1.0069999999999999</v>
      </c>
      <c r="AH104" s="181">
        <v>1.091</v>
      </c>
      <c r="AI104" s="181">
        <v>1.1870000000000001</v>
      </c>
      <c r="AJ104" s="181">
        <v>1.29</v>
      </c>
      <c r="AK104" s="181">
        <v>1.395</v>
      </c>
      <c r="AL104" s="181">
        <v>1.5129999999999999</v>
      </c>
      <c r="AM104" s="181">
        <v>1.637</v>
      </c>
      <c r="AN104" s="181">
        <v>1.8759999999999999</v>
      </c>
      <c r="AO104" s="181">
        <v>2.2370000000000001</v>
      </c>
      <c r="AP104" s="181">
        <v>2.5649999999999999</v>
      </c>
      <c r="AQ104" s="181">
        <v>2.968</v>
      </c>
      <c r="AR104" s="181">
        <v>3.3929999999999998</v>
      </c>
      <c r="AS104" s="181">
        <v>3.7549999999999999</v>
      </c>
      <c r="AT104" s="181">
        <v>4.032</v>
      </c>
      <c r="AU104" s="181">
        <v>4.0940000000000003</v>
      </c>
      <c r="AV104" s="181">
        <v>3.7829999999999999</v>
      </c>
      <c r="AW104" s="181">
        <v>3.6509999999999998</v>
      </c>
      <c r="AX104" s="181">
        <v>3.4569999999999999</v>
      </c>
      <c r="AY104" s="181">
        <v>3.133</v>
      </c>
      <c r="AZ104" s="181">
        <v>2.8450000000000002</v>
      </c>
      <c r="BA104" s="181">
        <v>2.5870000000000002</v>
      </c>
      <c r="BB104" s="181">
        <v>2.3879999999999999</v>
      </c>
      <c r="BC104" s="181">
        <v>2.2400000000000002</v>
      </c>
      <c r="BD104" s="181">
        <v>2.0419999999999998</v>
      </c>
      <c r="BE104" s="181">
        <v>1.851</v>
      </c>
      <c r="BF104" s="181">
        <v>1.732</v>
      </c>
      <c r="BG104" s="181">
        <v>1.5740000000000001</v>
      </c>
      <c r="BH104" s="181">
        <v>1.421</v>
      </c>
      <c r="BI104" s="181">
        <v>1.2749999999999999</v>
      </c>
      <c r="BJ104" s="181">
        <v>1.1359999999999999</v>
      </c>
      <c r="BK104" s="181">
        <v>1.0049999999999999</v>
      </c>
      <c r="BL104" s="181">
        <v>0.88</v>
      </c>
      <c r="BM104" s="181">
        <v>0.76400000000000001</v>
      </c>
      <c r="BN104" s="181">
        <v>0.65500000000000003</v>
      </c>
      <c r="BO104" s="181">
        <v>0.55400000000000005</v>
      </c>
      <c r="BP104" s="181">
        <v>0.46</v>
      </c>
      <c r="BQ104" s="181">
        <v>0.376</v>
      </c>
      <c r="BR104" s="181">
        <v>0.29899999999999999</v>
      </c>
      <c r="BS104" s="181">
        <v>0.23100000000000001</v>
      </c>
      <c r="BT104" s="181">
        <v>0.17100000000000001</v>
      </c>
      <c r="BU104" s="181">
        <v>0.124</v>
      </c>
      <c r="BV104" s="181">
        <v>0.10199999999999999</v>
      </c>
      <c r="BW104" s="181">
        <v>0.08</v>
      </c>
      <c r="BX104" s="181">
        <v>5.8000000000000003E-2</v>
      </c>
      <c r="BY104" s="181">
        <v>3.5999999999999997E-2</v>
      </c>
      <c r="BZ104" s="181">
        <v>1.2999999999999999E-2</v>
      </c>
      <c r="CA104" s="181">
        <v>0</v>
      </c>
      <c r="CB104" s="181">
        <v>0</v>
      </c>
      <c r="CC104" s="181">
        <v>0</v>
      </c>
      <c r="CD104" s="181">
        <v>0</v>
      </c>
      <c r="CE104" s="181">
        <v>0</v>
      </c>
      <c r="CF104" s="181">
        <v>0</v>
      </c>
      <c r="CG104" s="181">
        <v>0</v>
      </c>
      <c r="CH104" s="181">
        <v>0</v>
      </c>
      <c r="CI104" s="181">
        <v>0</v>
      </c>
      <c r="CJ104" s="181">
        <v>0</v>
      </c>
      <c r="CK104" s="182">
        <v>0</v>
      </c>
    </row>
    <row r="105" spans="1:89" ht="15" customHeight="1" x14ac:dyDescent="0.2">
      <c r="B105" s="173">
        <v>2</v>
      </c>
      <c r="C105" s="174">
        <v>4</v>
      </c>
      <c r="D105" s="174">
        <v>4</v>
      </c>
      <c r="E105" s="174" t="s">
        <v>752</v>
      </c>
      <c r="F105" s="174" t="s">
        <v>756</v>
      </c>
      <c r="G105" s="174" t="s">
        <v>291</v>
      </c>
      <c r="H105" s="174" t="s">
        <v>747</v>
      </c>
      <c r="I105" s="181">
        <v>0</v>
      </c>
      <c r="J105" s="181">
        <v>0</v>
      </c>
      <c r="K105" s="181">
        <v>0</v>
      </c>
      <c r="L105" s="181">
        <v>0</v>
      </c>
      <c r="M105" s="181">
        <v>0</v>
      </c>
      <c r="N105" s="181">
        <v>0</v>
      </c>
      <c r="O105" s="181">
        <v>0</v>
      </c>
      <c r="P105" s="181">
        <v>0</v>
      </c>
      <c r="Q105" s="181">
        <v>0</v>
      </c>
      <c r="R105" s="181">
        <v>0</v>
      </c>
      <c r="S105" s="181">
        <v>0</v>
      </c>
      <c r="T105" s="181">
        <v>0</v>
      </c>
      <c r="U105" s="181">
        <v>0</v>
      </c>
      <c r="V105" s="181">
        <v>0</v>
      </c>
      <c r="W105" s="181">
        <v>0</v>
      </c>
      <c r="X105" s="181">
        <v>0</v>
      </c>
      <c r="Y105" s="181">
        <v>0</v>
      </c>
      <c r="Z105" s="181">
        <v>0</v>
      </c>
      <c r="AA105" s="181">
        <v>0</v>
      </c>
      <c r="AB105" s="181">
        <v>0</v>
      </c>
      <c r="AC105" s="181">
        <v>0</v>
      </c>
      <c r="AD105" s="181">
        <v>1.0999999999999999E-2</v>
      </c>
      <c r="AE105" s="181">
        <v>2.1999999999999999E-2</v>
      </c>
      <c r="AF105" s="181">
        <v>3.2000000000000001E-2</v>
      </c>
      <c r="AG105" s="181">
        <v>4.2000000000000003E-2</v>
      </c>
      <c r="AH105" s="181">
        <v>5.2999999999999999E-2</v>
      </c>
      <c r="AI105" s="181">
        <v>6.2E-2</v>
      </c>
      <c r="AJ105" s="181">
        <v>7.1999999999999995E-2</v>
      </c>
      <c r="AK105" s="181">
        <v>8.2000000000000003E-2</v>
      </c>
      <c r="AL105" s="181">
        <v>9.0999999999999998E-2</v>
      </c>
      <c r="AM105" s="181">
        <v>9.9000000000000005E-2</v>
      </c>
      <c r="AN105" s="181">
        <v>0.112</v>
      </c>
      <c r="AO105" s="181">
        <v>0.13</v>
      </c>
      <c r="AP105" s="181">
        <v>0.14199999999999999</v>
      </c>
      <c r="AQ105" s="181">
        <v>0.184</v>
      </c>
      <c r="AR105" s="181">
        <v>0.23799999999999999</v>
      </c>
      <c r="AS105" s="181">
        <v>0.30599999999999999</v>
      </c>
      <c r="AT105" s="181">
        <v>0.41399999999999998</v>
      </c>
      <c r="AU105" s="181">
        <v>0.55100000000000005</v>
      </c>
      <c r="AV105" s="181">
        <v>0.69399999999999995</v>
      </c>
      <c r="AW105" s="181">
        <v>0.92100000000000004</v>
      </c>
      <c r="AX105" s="181">
        <v>1.194</v>
      </c>
      <c r="AY105" s="181">
        <v>1.468</v>
      </c>
      <c r="AZ105" s="181">
        <v>1.5089999999999999</v>
      </c>
      <c r="BA105" s="181">
        <v>1.56</v>
      </c>
      <c r="BB105" s="181">
        <v>1.625</v>
      </c>
      <c r="BC105" s="181">
        <v>1.712</v>
      </c>
      <c r="BD105" s="181">
        <v>1.708</v>
      </c>
      <c r="BE105" s="181">
        <v>1.7529999999999999</v>
      </c>
      <c r="BF105" s="181">
        <v>1.8160000000000001</v>
      </c>
      <c r="BG105" s="181">
        <v>1.867</v>
      </c>
      <c r="BH105" s="181">
        <v>1.9179999999999999</v>
      </c>
      <c r="BI105" s="181">
        <v>1.9690000000000001</v>
      </c>
      <c r="BJ105" s="181">
        <v>2.0209999999999999</v>
      </c>
      <c r="BK105" s="181">
        <v>2.073</v>
      </c>
      <c r="BL105" s="181">
        <v>2.1259999999999999</v>
      </c>
      <c r="BM105" s="181">
        <v>2.1800000000000002</v>
      </c>
      <c r="BN105" s="181">
        <v>2.234</v>
      </c>
      <c r="BO105" s="181">
        <v>2.2890000000000001</v>
      </c>
      <c r="BP105" s="181">
        <v>2.3439999999999999</v>
      </c>
      <c r="BQ105" s="181">
        <v>2.4</v>
      </c>
      <c r="BR105" s="181">
        <v>2.4550000000000001</v>
      </c>
      <c r="BS105" s="181">
        <v>2.512</v>
      </c>
      <c r="BT105" s="181">
        <v>2.5680000000000001</v>
      </c>
      <c r="BU105" s="181">
        <v>2.6259999999999999</v>
      </c>
      <c r="BV105" s="181">
        <v>2.6829999999999998</v>
      </c>
      <c r="BW105" s="181">
        <v>2.7410000000000001</v>
      </c>
      <c r="BX105" s="181">
        <v>2.8</v>
      </c>
      <c r="BY105" s="181">
        <v>2.859</v>
      </c>
      <c r="BZ105" s="181">
        <v>2.919</v>
      </c>
      <c r="CA105" s="181">
        <v>2.9670000000000001</v>
      </c>
      <c r="CB105" s="181">
        <v>2.9980000000000002</v>
      </c>
      <c r="CC105" s="181">
        <v>3.028</v>
      </c>
      <c r="CD105" s="181">
        <v>3.0590000000000002</v>
      </c>
      <c r="CE105" s="181">
        <v>3.089</v>
      </c>
      <c r="CF105" s="181">
        <v>3.12</v>
      </c>
      <c r="CG105" s="181">
        <v>3.15</v>
      </c>
      <c r="CH105" s="181">
        <v>3.181</v>
      </c>
      <c r="CI105" s="181">
        <v>3.2109999999999999</v>
      </c>
      <c r="CJ105" s="181">
        <v>3.242</v>
      </c>
      <c r="CK105" s="182">
        <v>3.2719999999999998</v>
      </c>
    </row>
    <row r="106" spans="1:89" ht="15" customHeight="1" x14ac:dyDescent="0.2">
      <c r="B106" s="173">
        <v>2</v>
      </c>
      <c r="C106" s="174">
        <v>4</v>
      </c>
      <c r="D106" s="174">
        <v>4</v>
      </c>
      <c r="E106" s="174" t="s">
        <v>752</v>
      </c>
      <c r="F106" s="174" t="s">
        <v>757</v>
      </c>
      <c r="G106" s="174" t="s">
        <v>291</v>
      </c>
      <c r="H106" s="174" t="s">
        <v>747</v>
      </c>
      <c r="I106" s="181">
        <v>0</v>
      </c>
      <c r="J106" s="181">
        <v>0</v>
      </c>
      <c r="K106" s="181">
        <v>0</v>
      </c>
      <c r="L106" s="181">
        <v>0</v>
      </c>
      <c r="M106" s="181">
        <v>0</v>
      </c>
      <c r="N106" s="181">
        <v>0</v>
      </c>
      <c r="O106" s="181">
        <v>0</v>
      </c>
      <c r="P106" s="181">
        <v>0</v>
      </c>
      <c r="Q106" s="181">
        <v>0</v>
      </c>
      <c r="R106" s="181">
        <v>2.1999999999999999E-2</v>
      </c>
      <c r="S106" s="181">
        <v>6.5000000000000002E-2</v>
      </c>
      <c r="T106" s="181">
        <v>0.109</v>
      </c>
      <c r="U106" s="181">
        <v>0.153</v>
      </c>
      <c r="V106" s="181">
        <v>0.19800000000000001</v>
      </c>
      <c r="W106" s="181">
        <v>0.24399999999999999</v>
      </c>
      <c r="X106" s="181">
        <v>0.29099999999999998</v>
      </c>
      <c r="Y106" s="181">
        <v>0.33900000000000002</v>
      </c>
      <c r="Z106" s="181">
        <v>0.38900000000000001</v>
      </c>
      <c r="AA106" s="181">
        <v>0.439</v>
      </c>
      <c r="AB106" s="181">
        <v>0.49099999999999999</v>
      </c>
      <c r="AC106" s="181">
        <v>0.55300000000000005</v>
      </c>
      <c r="AD106" s="181">
        <v>0.60199999999999998</v>
      </c>
      <c r="AE106" s="181">
        <v>0.65100000000000002</v>
      </c>
      <c r="AF106" s="181">
        <v>0.70499999999999996</v>
      </c>
      <c r="AG106" s="181">
        <v>0.75900000000000001</v>
      </c>
      <c r="AH106" s="181">
        <v>0.81799999999999995</v>
      </c>
      <c r="AI106" s="181">
        <v>0.88300000000000001</v>
      </c>
      <c r="AJ106" s="181">
        <v>0.95199999999999996</v>
      </c>
      <c r="AK106" s="181">
        <v>1.026</v>
      </c>
      <c r="AL106" s="181">
        <v>1.1080000000000001</v>
      </c>
      <c r="AM106" s="181">
        <v>1.1870000000000001</v>
      </c>
      <c r="AN106" s="181">
        <v>1.3360000000000001</v>
      </c>
      <c r="AO106" s="181">
        <v>1.538</v>
      </c>
      <c r="AP106" s="181">
        <v>1.645</v>
      </c>
      <c r="AQ106" s="181">
        <v>1.7769999999999999</v>
      </c>
      <c r="AR106" s="181">
        <v>1.806</v>
      </c>
      <c r="AS106" s="181">
        <v>1.7749999999999999</v>
      </c>
      <c r="AT106" s="181">
        <v>1.7210000000000001</v>
      </c>
      <c r="AU106" s="181">
        <v>1.6120000000000001</v>
      </c>
      <c r="AV106" s="181">
        <v>1.4790000000000001</v>
      </c>
      <c r="AW106" s="181">
        <v>1.522</v>
      </c>
      <c r="AX106" s="181">
        <v>1.631</v>
      </c>
      <c r="AY106" s="181">
        <v>1.7509999999999999</v>
      </c>
      <c r="AZ106" s="181">
        <v>1.7649999999999999</v>
      </c>
      <c r="BA106" s="181">
        <v>1.7849999999999999</v>
      </c>
      <c r="BB106" s="181">
        <v>1.794</v>
      </c>
      <c r="BC106" s="181">
        <v>1.8149999999999999</v>
      </c>
      <c r="BD106" s="181">
        <v>1.843</v>
      </c>
      <c r="BE106" s="181">
        <v>1.87</v>
      </c>
      <c r="BF106" s="181">
        <v>1.9219999999999999</v>
      </c>
      <c r="BG106" s="181">
        <v>1.956</v>
      </c>
      <c r="BH106" s="181">
        <v>1.988</v>
      </c>
      <c r="BI106" s="181">
        <v>2.0179999999999998</v>
      </c>
      <c r="BJ106" s="181">
        <v>2.048</v>
      </c>
      <c r="BK106" s="181">
        <v>2.0760000000000001</v>
      </c>
      <c r="BL106" s="181">
        <v>2.1040000000000001</v>
      </c>
      <c r="BM106" s="181">
        <v>2.093</v>
      </c>
      <c r="BN106" s="181">
        <v>2.08</v>
      </c>
      <c r="BO106" s="181">
        <v>2.0670000000000002</v>
      </c>
      <c r="BP106" s="181">
        <v>2.0539999999999998</v>
      </c>
      <c r="BQ106" s="181">
        <v>2.04</v>
      </c>
      <c r="BR106" s="181">
        <v>2.0259999999999998</v>
      </c>
      <c r="BS106" s="181">
        <v>2.0110000000000001</v>
      </c>
      <c r="BT106" s="181">
        <v>1.996</v>
      </c>
      <c r="BU106" s="181">
        <v>1.98</v>
      </c>
      <c r="BV106" s="181">
        <v>1.964</v>
      </c>
      <c r="BW106" s="181">
        <v>1.948</v>
      </c>
      <c r="BX106" s="181">
        <v>1.9319999999999999</v>
      </c>
      <c r="BY106" s="181">
        <v>1.915</v>
      </c>
      <c r="BZ106" s="181">
        <v>1.8979999999999999</v>
      </c>
      <c r="CA106" s="181">
        <v>1.881</v>
      </c>
      <c r="CB106" s="181">
        <v>1.863</v>
      </c>
      <c r="CC106" s="181">
        <v>1.8460000000000001</v>
      </c>
      <c r="CD106" s="181">
        <v>1.8280000000000001</v>
      </c>
      <c r="CE106" s="181">
        <v>1.81</v>
      </c>
      <c r="CF106" s="181">
        <v>1.792</v>
      </c>
      <c r="CG106" s="181">
        <v>1.774</v>
      </c>
      <c r="CH106" s="181">
        <v>1.7549999999999999</v>
      </c>
      <c r="CI106" s="181">
        <v>1.7370000000000001</v>
      </c>
      <c r="CJ106" s="181">
        <v>1.718</v>
      </c>
      <c r="CK106" s="182">
        <v>1.6990000000000001</v>
      </c>
    </row>
    <row r="107" spans="1:89" ht="15" customHeight="1" x14ac:dyDescent="0.2">
      <c r="B107" s="173">
        <v>2</v>
      </c>
      <c r="C107" s="174">
        <v>4</v>
      </c>
      <c r="D107" s="174">
        <v>4</v>
      </c>
      <c r="E107" s="174" t="s">
        <v>752</v>
      </c>
      <c r="F107" s="174" t="s">
        <v>758</v>
      </c>
      <c r="G107" s="174" t="s">
        <v>291</v>
      </c>
      <c r="H107" s="174" t="s">
        <v>747</v>
      </c>
      <c r="I107" s="181">
        <v>0</v>
      </c>
      <c r="J107" s="181">
        <v>0</v>
      </c>
      <c r="K107" s="181">
        <v>0</v>
      </c>
      <c r="L107" s="181">
        <v>0</v>
      </c>
      <c r="M107" s="181">
        <v>0</v>
      </c>
      <c r="N107" s="181">
        <v>0</v>
      </c>
      <c r="O107" s="181">
        <v>0</v>
      </c>
      <c r="P107" s="181">
        <v>0</v>
      </c>
      <c r="Q107" s="181">
        <v>0</v>
      </c>
      <c r="R107" s="181">
        <v>0</v>
      </c>
      <c r="S107" s="181">
        <v>0</v>
      </c>
      <c r="T107" s="181">
        <v>0</v>
      </c>
      <c r="U107" s="181">
        <v>0</v>
      </c>
      <c r="V107" s="181">
        <v>0</v>
      </c>
      <c r="W107" s="181">
        <v>0</v>
      </c>
      <c r="X107" s="181">
        <v>1.0999999999999999E-2</v>
      </c>
      <c r="Y107" s="181">
        <v>1.7999999999999999E-2</v>
      </c>
      <c r="Z107" s="181">
        <v>2.7E-2</v>
      </c>
      <c r="AA107" s="181">
        <v>3.6999999999999998E-2</v>
      </c>
      <c r="AB107" s="181">
        <v>4.7E-2</v>
      </c>
      <c r="AC107" s="181">
        <v>5.8000000000000003E-2</v>
      </c>
      <c r="AD107" s="181">
        <v>6.9000000000000006E-2</v>
      </c>
      <c r="AE107" s="181">
        <v>7.9000000000000001E-2</v>
      </c>
      <c r="AF107" s="181">
        <v>0.09</v>
      </c>
      <c r="AG107" s="181">
        <v>0.10100000000000001</v>
      </c>
      <c r="AH107" s="181">
        <v>0.113</v>
      </c>
      <c r="AI107" s="181">
        <v>0.125</v>
      </c>
      <c r="AJ107" s="181">
        <v>0.13700000000000001</v>
      </c>
      <c r="AK107" s="181">
        <v>0.14899999999999999</v>
      </c>
      <c r="AL107" s="181">
        <v>0.16</v>
      </c>
      <c r="AM107" s="181">
        <v>0.16900000000000001</v>
      </c>
      <c r="AN107" s="181">
        <v>0.17499999999999999</v>
      </c>
      <c r="AO107" s="181">
        <v>0.19</v>
      </c>
      <c r="AP107" s="181">
        <v>0.20399999999999999</v>
      </c>
      <c r="AQ107" s="181">
        <v>0.22600000000000001</v>
      </c>
      <c r="AR107" s="181">
        <v>0.24099999999999999</v>
      </c>
      <c r="AS107" s="181">
        <v>0.247</v>
      </c>
      <c r="AT107" s="181">
        <v>0.245</v>
      </c>
      <c r="AU107" s="181">
        <v>0.214</v>
      </c>
      <c r="AV107" s="181">
        <v>0.17299999999999999</v>
      </c>
      <c r="AW107" s="181">
        <v>0.15</v>
      </c>
      <c r="AX107" s="181">
        <v>0.13100000000000001</v>
      </c>
      <c r="AY107" s="181">
        <v>0.11700000000000001</v>
      </c>
      <c r="AZ107" s="181">
        <v>0.105</v>
      </c>
      <c r="BA107" s="181">
        <v>9.8000000000000004E-2</v>
      </c>
      <c r="BB107" s="181">
        <v>9.0999999999999998E-2</v>
      </c>
      <c r="BC107" s="181">
        <v>8.6999999999999994E-2</v>
      </c>
      <c r="BD107" s="181">
        <v>7.9000000000000001E-2</v>
      </c>
      <c r="BE107" s="181">
        <v>7.0999999999999994E-2</v>
      </c>
      <c r="BF107" s="181">
        <v>6.4000000000000001E-2</v>
      </c>
      <c r="BG107" s="181">
        <v>5.7000000000000002E-2</v>
      </c>
      <c r="BH107" s="181">
        <v>5.0999999999999997E-2</v>
      </c>
      <c r="BI107" s="181">
        <v>4.3999999999999997E-2</v>
      </c>
      <c r="BJ107" s="181">
        <v>3.7999999999999999E-2</v>
      </c>
      <c r="BK107" s="181">
        <v>3.3000000000000002E-2</v>
      </c>
      <c r="BL107" s="181">
        <v>2.7E-2</v>
      </c>
      <c r="BM107" s="181">
        <v>2.1999999999999999E-2</v>
      </c>
      <c r="BN107" s="181">
        <v>2.1000000000000001E-2</v>
      </c>
      <c r="BO107" s="181">
        <v>0.02</v>
      </c>
      <c r="BP107" s="181">
        <v>1.9E-2</v>
      </c>
      <c r="BQ107" s="181">
        <v>1.7999999999999999E-2</v>
      </c>
      <c r="BR107" s="181">
        <v>1.7000000000000001E-2</v>
      </c>
      <c r="BS107" s="181">
        <v>1.6E-2</v>
      </c>
      <c r="BT107" s="181">
        <v>1.4999999999999999E-2</v>
      </c>
      <c r="BU107" s="181">
        <v>1.4E-2</v>
      </c>
      <c r="BV107" s="181">
        <v>1.2999999999999999E-2</v>
      </c>
      <c r="BW107" s="181">
        <v>1.2E-2</v>
      </c>
      <c r="BX107" s="181">
        <v>1.0999999999999999E-2</v>
      </c>
      <c r="BY107" s="181">
        <v>0.01</v>
      </c>
      <c r="BZ107" s="181">
        <v>8.9999999999999993E-3</v>
      </c>
      <c r="CA107" s="181">
        <v>8.0000000000000002E-3</v>
      </c>
      <c r="CB107" s="181">
        <v>7.0000000000000001E-3</v>
      </c>
      <c r="CC107" s="181">
        <v>6.0000000000000001E-3</v>
      </c>
      <c r="CD107" s="181">
        <v>5.0000000000000001E-3</v>
      </c>
      <c r="CE107" s="181">
        <v>4.0000000000000001E-3</v>
      </c>
      <c r="CF107" s="181">
        <v>2E-3</v>
      </c>
      <c r="CG107" s="181">
        <v>1E-3</v>
      </c>
      <c r="CH107" s="181">
        <v>0</v>
      </c>
      <c r="CI107" s="181">
        <v>0</v>
      </c>
      <c r="CJ107" s="181">
        <v>0</v>
      </c>
      <c r="CK107" s="182">
        <v>0</v>
      </c>
    </row>
    <row r="108" spans="1:89" ht="15" customHeight="1" x14ac:dyDescent="0.2">
      <c r="B108" s="173">
        <v>2</v>
      </c>
      <c r="C108" s="174">
        <v>4</v>
      </c>
      <c r="D108" s="174">
        <v>4</v>
      </c>
      <c r="E108" s="174" t="s">
        <v>752</v>
      </c>
      <c r="F108" s="174" t="s">
        <v>759</v>
      </c>
      <c r="G108" s="174" t="s">
        <v>291</v>
      </c>
      <c r="H108" s="174" t="s">
        <v>747</v>
      </c>
      <c r="I108" s="181">
        <v>0</v>
      </c>
      <c r="J108" s="181">
        <v>0</v>
      </c>
      <c r="K108" s="181">
        <v>0</v>
      </c>
      <c r="L108" s="181">
        <v>0</v>
      </c>
      <c r="M108" s="181">
        <v>0</v>
      </c>
      <c r="N108" s="181">
        <v>0</v>
      </c>
      <c r="O108" s="181">
        <v>0</v>
      </c>
      <c r="P108" s="181">
        <v>0</v>
      </c>
      <c r="Q108" s="181">
        <v>0</v>
      </c>
      <c r="R108" s="181">
        <v>0</v>
      </c>
      <c r="S108" s="181">
        <v>0</v>
      </c>
      <c r="T108" s="181">
        <v>0</v>
      </c>
      <c r="U108" s="181">
        <v>0</v>
      </c>
      <c r="V108" s="181">
        <v>0</v>
      </c>
      <c r="W108" s="181">
        <v>0</v>
      </c>
      <c r="X108" s="181">
        <v>0</v>
      </c>
      <c r="Y108" s="181">
        <v>0</v>
      </c>
      <c r="Z108" s="181">
        <v>0</v>
      </c>
      <c r="AA108" s="181">
        <v>0</v>
      </c>
      <c r="AB108" s="181">
        <v>0</v>
      </c>
      <c r="AC108" s="181">
        <v>0</v>
      </c>
      <c r="AD108" s="181">
        <v>0</v>
      </c>
      <c r="AE108" s="181">
        <v>0</v>
      </c>
      <c r="AF108" s="181">
        <v>0</v>
      </c>
      <c r="AG108" s="181">
        <v>0</v>
      </c>
      <c r="AH108" s="181">
        <v>0</v>
      </c>
      <c r="AI108" s="181">
        <v>0</v>
      </c>
      <c r="AJ108" s="181">
        <v>0</v>
      </c>
      <c r="AK108" s="181">
        <v>0</v>
      </c>
      <c r="AL108" s="181">
        <v>0</v>
      </c>
      <c r="AM108" s="181">
        <v>8.0000000000000002E-3</v>
      </c>
      <c r="AN108" s="181">
        <v>1.0999999999999999E-2</v>
      </c>
      <c r="AO108" s="181">
        <v>2.9000000000000001E-2</v>
      </c>
      <c r="AP108" s="181">
        <v>5.6000000000000001E-2</v>
      </c>
      <c r="AQ108" s="181">
        <v>9.1999999999999998E-2</v>
      </c>
      <c r="AR108" s="181">
        <v>0.13</v>
      </c>
      <c r="AS108" s="181">
        <v>0.16500000000000001</v>
      </c>
      <c r="AT108" s="181">
        <v>0.19</v>
      </c>
      <c r="AU108" s="181">
        <v>0.20200000000000001</v>
      </c>
      <c r="AV108" s="181">
        <v>0.20300000000000001</v>
      </c>
      <c r="AW108" s="181">
        <v>0.221</v>
      </c>
      <c r="AX108" s="181">
        <v>0.247</v>
      </c>
      <c r="AY108" s="181">
        <v>0.27100000000000002</v>
      </c>
      <c r="AZ108" s="181">
        <v>0.28299999999999997</v>
      </c>
      <c r="BA108" s="181">
        <v>0.29499999999999998</v>
      </c>
      <c r="BB108" s="181">
        <v>0.30299999999999999</v>
      </c>
      <c r="BC108" s="181">
        <v>0.311</v>
      </c>
      <c r="BD108" s="181">
        <v>0.32100000000000001</v>
      </c>
      <c r="BE108" s="181">
        <v>0.33</v>
      </c>
      <c r="BF108" s="181">
        <v>0.33600000000000002</v>
      </c>
      <c r="BG108" s="181">
        <v>0.33500000000000002</v>
      </c>
      <c r="BH108" s="181">
        <v>0.32700000000000001</v>
      </c>
      <c r="BI108" s="181">
        <v>0.31900000000000001</v>
      </c>
      <c r="BJ108" s="181">
        <v>0.31</v>
      </c>
      <c r="BK108" s="181">
        <v>0.30199999999999999</v>
      </c>
      <c r="BL108" s="181">
        <v>0.29299999999999998</v>
      </c>
      <c r="BM108" s="181">
        <v>0.28499999999999998</v>
      </c>
      <c r="BN108" s="181">
        <v>0.27600000000000002</v>
      </c>
      <c r="BO108" s="181">
        <v>0.26700000000000002</v>
      </c>
      <c r="BP108" s="181">
        <v>0.25800000000000001</v>
      </c>
      <c r="BQ108" s="181">
        <v>0.249</v>
      </c>
      <c r="BR108" s="181">
        <v>0.23899999999999999</v>
      </c>
      <c r="BS108" s="181">
        <v>0.23</v>
      </c>
      <c r="BT108" s="181">
        <v>0.22</v>
      </c>
      <c r="BU108" s="181">
        <v>0.21099999999999999</v>
      </c>
      <c r="BV108" s="181">
        <v>0.20100000000000001</v>
      </c>
      <c r="BW108" s="181">
        <v>0.191</v>
      </c>
      <c r="BX108" s="181">
        <v>0.182</v>
      </c>
      <c r="BY108" s="181">
        <v>0.17199999999999999</v>
      </c>
      <c r="BZ108" s="181">
        <v>0.16200000000000001</v>
      </c>
      <c r="CA108" s="181">
        <v>0.152</v>
      </c>
      <c r="CB108" s="181">
        <v>0.14199999999999999</v>
      </c>
      <c r="CC108" s="181">
        <v>0.13200000000000001</v>
      </c>
      <c r="CD108" s="181">
        <v>0.123</v>
      </c>
      <c r="CE108" s="181">
        <v>0.124</v>
      </c>
      <c r="CF108" s="181">
        <v>0.124</v>
      </c>
      <c r="CG108" s="181">
        <v>0.124</v>
      </c>
      <c r="CH108" s="181">
        <v>0.125</v>
      </c>
      <c r="CI108" s="181">
        <v>0.125</v>
      </c>
      <c r="CJ108" s="181">
        <v>0.125</v>
      </c>
      <c r="CK108" s="182">
        <v>0.125</v>
      </c>
    </row>
    <row r="109" spans="1:89" ht="15" customHeight="1" x14ac:dyDescent="0.2">
      <c r="B109" s="173">
        <v>3</v>
      </c>
      <c r="C109" s="174">
        <v>1</v>
      </c>
      <c r="D109" s="174">
        <v>1</v>
      </c>
      <c r="E109" s="174" t="s">
        <v>217</v>
      </c>
      <c r="F109" s="174" t="s">
        <v>761</v>
      </c>
      <c r="G109" s="174" t="s">
        <v>762</v>
      </c>
      <c r="H109" s="174" t="s">
        <v>745</v>
      </c>
      <c r="I109" s="181">
        <v>17.126999999999999</v>
      </c>
      <c r="J109" s="181">
        <v>17.536999999999999</v>
      </c>
      <c r="K109" s="181">
        <v>17.946000000000002</v>
      </c>
      <c r="L109" s="181">
        <v>18.399999999999999</v>
      </c>
      <c r="M109" s="181">
        <v>18.940999999999999</v>
      </c>
      <c r="N109" s="181">
        <v>19.584</v>
      </c>
      <c r="O109" s="181">
        <v>20.327999999999999</v>
      </c>
      <c r="P109" s="181">
        <v>21.17</v>
      </c>
      <c r="Q109" s="181">
        <v>22.292000000000002</v>
      </c>
      <c r="R109" s="181">
        <v>23.782</v>
      </c>
      <c r="S109" s="181">
        <v>25.72</v>
      </c>
      <c r="T109" s="181">
        <v>28.186</v>
      </c>
      <c r="U109" s="181">
        <v>31.04</v>
      </c>
      <c r="V109" s="181">
        <v>34.128</v>
      </c>
      <c r="W109" s="181">
        <v>37.218000000000004</v>
      </c>
      <c r="X109" s="181">
        <v>40.149000000000001</v>
      </c>
      <c r="Y109" s="181">
        <v>42.984999999999999</v>
      </c>
      <c r="Z109" s="181">
        <v>45.823999999999998</v>
      </c>
      <c r="AA109" s="181">
        <v>48.661999999999999</v>
      </c>
      <c r="AB109" s="181">
        <v>51.975000000000001</v>
      </c>
      <c r="AC109" s="181">
        <v>55.121000000000002</v>
      </c>
      <c r="AD109" s="181">
        <v>58.408999999999999</v>
      </c>
      <c r="AE109" s="181">
        <v>61.48</v>
      </c>
      <c r="AF109" s="181">
        <v>63.957999999999998</v>
      </c>
      <c r="AG109" s="181">
        <v>66.444999999999993</v>
      </c>
      <c r="AH109" s="181">
        <v>68.977999999999994</v>
      </c>
      <c r="AI109" s="181">
        <v>72.013000000000005</v>
      </c>
      <c r="AJ109" s="181">
        <v>76.043999999999997</v>
      </c>
      <c r="AK109" s="181">
        <v>80.909000000000006</v>
      </c>
      <c r="AL109" s="181">
        <v>86.659000000000006</v>
      </c>
      <c r="AM109" s="181">
        <v>92.820999999999998</v>
      </c>
      <c r="AN109" s="181">
        <v>100.65600000000001</v>
      </c>
      <c r="AO109" s="181">
        <v>108.733</v>
      </c>
      <c r="AP109" s="181">
        <v>117.872</v>
      </c>
      <c r="AQ109" s="181">
        <v>127.026</v>
      </c>
      <c r="AR109" s="181">
        <v>133.05799999999999</v>
      </c>
      <c r="AS109" s="181">
        <v>137.964</v>
      </c>
      <c r="AT109" s="181">
        <v>144.21899999999999</v>
      </c>
      <c r="AU109" s="181">
        <v>149.16399999999999</v>
      </c>
      <c r="AV109" s="181">
        <v>152.70099999999999</v>
      </c>
      <c r="AW109" s="181">
        <v>155.33000000000001</v>
      </c>
      <c r="AX109" s="181">
        <v>156.524</v>
      </c>
      <c r="AY109" s="181">
        <v>156.69499999999999</v>
      </c>
      <c r="AZ109" s="181">
        <v>155.852</v>
      </c>
      <c r="BA109" s="181">
        <v>154.63800000000001</v>
      </c>
      <c r="BB109" s="181">
        <v>156.614</v>
      </c>
      <c r="BC109" s="181">
        <v>157.96299999999999</v>
      </c>
      <c r="BD109" s="181">
        <v>159.24700000000001</v>
      </c>
      <c r="BE109" s="181">
        <v>160.48500000000001</v>
      </c>
      <c r="BF109" s="181">
        <v>163.56399999999999</v>
      </c>
      <c r="BG109" s="181">
        <v>164.36799999999999</v>
      </c>
      <c r="BH109" s="181">
        <v>165.12200000000001</v>
      </c>
      <c r="BI109" s="181">
        <v>165.792</v>
      </c>
      <c r="BJ109" s="181">
        <v>166.41900000000001</v>
      </c>
      <c r="BK109" s="181">
        <v>167.035</v>
      </c>
      <c r="BL109" s="181">
        <v>167.63399999999999</v>
      </c>
      <c r="BM109" s="181">
        <v>168.21199999999999</v>
      </c>
      <c r="BN109" s="181">
        <v>168.76599999999999</v>
      </c>
      <c r="BO109" s="181">
        <v>169.29900000000001</v>
      </c>
      <c r="BP109" s="181">
        <v>169.80699999999999</v>
      </c>
      <c r="BQ109" s="181">
        <v>170.29300000000001</v>
      </c>
      <c r="BR109" s="181">
        <v>170.72800000000001</v>
      </c>
      <c r="BS109" s="181">
        <v>171.96799999999999</v>
      </c>
      <c r="BT109" s="181">
        <v>174.49299999999999</v>
      </c>
      <c r="BU109" s="181">
        <v>177.005</v>
      </c>
      <c r="BV109" s="181">
        <v>178.87200000000001</v>
      </c>
      <c r="BW109" s="181">
        <v>180.453</v>
      </c>
      <c r="BX109" s="181">
        <v>182.02799999999999</v>
      </c>
      <c r="BY109" s="181">
        <v>182.87200000000001</v>
      </c>
      <c r="BZ109" s="181">
        <v>183.35400000000001</v>
      </c>
      <c r="CA109" s="181">
        <v>183.828</v>
      </c>
      <c r="CB109" s="181">
        <v>184.29400000000001</v>
      </c>
      <c r="CC109" s="181">
        <v>184.755</v>
      </c>
      <c r="CD109" s="181">
        <v>185.209</v>
      </c>
      <c r="CE109" s="181">
        <v>185.65700000000001</v>
      </c>
      <c r="CF109" s="181">
        <v>186.09800000000001</v>
      </c>
      <c r="CG109" s="181">
        <v>186.53100000000001</v>
      </c>
      <c r="CH109" s="181">
        <v>186.953</v>
      </c>
      <c r="CI109" s="181">
        <v>187.363</v>
      </c>
      <c r="CJ109" s="181">
        <v>187.76</v>
      </c>
      <c r="CK109" s="182">
        <v>188.15799999999999</v>
      </c>
    </row>
    <row r="110" spans="1:89" ht="15" customHeight="1" x14ac:dyDescent="0.2">
      <c r="B110" s="173">
        <v>3</v>
      </c>
      <c r="C110" s="174">
        <v>2</v>
      </c>
      <c r="D110" s="174">
        <v>1</v>
      </c>
      <c r="E110" s="174" t="s">
        <v>71</v>
      </c>
      <c r="F110" s="174" t="s">
        <v>761</v>
      </c>
      <c r="G110" s="174" t="s">
        <v>762</v>
      </c>
      <c r="H110" s="174" t="s">
        <v>745</v>
      </c>
      <c r="I110" s="181">
        <v>17.126999999999999</v>
      </c>
      <c r="J110" s="181">
        <v>17.536999999999999</v>
      </c>
      <c r="K110" s="181">
        <v>17.946000000000002</v>
      </c>
      <c r="L110" s="181">
        <v>18.399999999999999</v>
      </c>
      <c r="M110" s="181">
        <v>18.940999999999999</v>
      </c>
      <c r="N110" s="181">
        <v>19.584</v>
      </c>
      <c r="O110" s="181">
        <v>20.327999999999999</v>
      </c>
      <c r="P110" s="181">
        <v>21.17</v>
      </c>
      <c r="Q110" s="181">
        <v>22.292000000000002</v>
      </c>
      <c r="R110" s="181">
        <v>23.782</v>
      </c>
      <c r="S110" s="181">
        <v>25.72</v>
      </c>
      <c r="T110" s="181">
        <v>28.186</v>
      </c>
      <c r="U110" s="181">
        <v>31.04</v>
      </c>
      <c r="V110" s="181">
        <v>34.128</v>
      </c>
      <c r="W110" s="181">
        <v>37.218000000000004</v>
      </c>
      <c r="X110" s="181">
        <v>40.149000000000001</v>
      </c>
      <c r="Y110" s="181">
        <v>42.984999999999999</v>
      </c>
      <c r="Z110" s="181">
        <v>45.823999999999998</v>
      </c>
      <c r="AA110" s="181">
        <v>48.661999999999999</v>
      </c>
      <c r="AB110" s="181">
        <v>51.975000000000001</v>
      </c>
      <c r="AC110" s="181">
        <v>55.121000000000002</v>
      </c>
      <c r="AD110" s="181">
        <v>58.408999999999999</v>
      </c>
      <c r="AE110" s="181">
        <v>61.48</v>
      </c>
      <c r="AF110" s="181">
        <v>63.957999999999998</v>
      </c>
      <c r="AG110" s="181">
        <v>66.444999999999993</v>
      </c>
      <c r="AH110" s="181">
        <v>68.977999999999994</v>
      </c>
      <c r="AI110" s="181">
        <v>72.013000000000005</v>
      </c>
      <c r="AJ110" s="181">
        <v>76.043999999999997</v>
      </c>
      <c r="AK110" s="181">
        <v>80.909000000000006</v>
      </c>
      <c r="AL110" s="181">
        <v>86.659000000000006</v>
      </c>
      <c r="AM110" s="181">
        <v>92.820999999999998</v>
      </c>
      <c r="AN110" s="181">
        <v>100.65600000000001</v>
      </c>
      <c r="AO110" s="181">
        <v>108.733</v>
      </c>
      <c r="AP110" s="181">
        <v>117.872</v>
      </c>
      <c r="AQ110" s="181">
        <v>127.026</v>
      </c>
      <c r="AR110" s="181">
        <v>133.05799999999999</v>
      </c>
      <c r="AS110" s="181">
        <v>137.964</v>
      </c>
      <c r="AT110" s="181">
        <v>144.21899999999999</v>
      </c>
      <c r="AU110" s="181">
        <v>149.16399999999999</v>
      </c>
      <c r="AV110" s="181">
        <v>152.70099999999999</v>
      </c>
      <c r="AW110" s="181">
        <v>155.33000000000001</v>
      </c>
      <c r="AX110" s="181">
        <v>156.524</v>
      </c>
      <c r="AY110" s="181">
        <v>156.69499999999999</v>
      </c>
      <c r="AZ110" s="181">
        <v>155.852</v>
      </c>
      <c r="BA110" s="181">
        <v>154.63800000000001</v>
      </c>
      <c r="BB110" s="181">
        <v>156.614</v>
      </c>
      <c r="BC110" s="181">
        <v>157.96299999999999</v>
      </c>
      <c r="BD110" s="181">
        <v>159.24700000000001</v>
      </c>
      <c r="BE110" s="181">
        <v>160.48500000000001</v>
      </c>
      <c r="BF110" s="181">
        <v>163.56399999999999</v>
      </c>
      <c r="BG110" s="181">
        <v>164.36799999999999</v>
      </c>
      <c r="BH110" s="181">
        <v>165.12200000000001</v>
      </c>
      <c r="BI110" s="181">
        <v>165.792</v>
      </c>
      <c r="BJ110" s="181">
        <v>166.41900000000001</v>
      </c>
      <c r="BK110" s="181">
        <v>167.035</v>
      </c>
      <c r="BL110" s="181">
        <v>167.63399999999999</v>
      </c>
      <c r="BM110" s="181">
        <v>168.21199999999999</v>
      </c>
      <c r="BN110" s="181">
        <v>168.76599999999999</v>
      </c>
      <c r="BO110" s="181">
        <v>169.29900000000001</v>
      </c>
      <c r="BP110" s="181">
        <v>169.80699999999999</v>
      </c>
      <c r="BQ110" s="181">
        <v>170.29300000000001</v>
      </c>
      <c r="BR110" s="181">
        <v>170.72800000000001</v>
      </c>
      <c r="BS110" s="181">
        <v>171.96799999999999</v>
      </c>
      <c r="BT110" s="181">
        <v>174.49299999999999</v>
      </c>
      <c r="BU110" s="181">
        <v>177.005</v>
      </c>
      <c r="BV110" s="181">
        <v>178.87200000000001</v>
      </c>
      <c r="BW110" s="181">
        <v>180.453</v>
      </c>
      <c r="BX110" s="181">
        <v>182.02799999999999</v>
      </c>
      <c r="BY110" s="181">
        <v>182.87200000000001</v>
      </c>
      <c r="BZ110" s="181">
        <v>183.35400000000001</v>
      </c>
      <c r="CA110" s="181">
        <v>183.828</v>
      </c>
      <c r="CB110" s="181">
        <v>184.29400000000001</v>
      </c>
      <c r="CC110" s="181">
        <v>184.755</v>
      </c>
      <c r="CD110" s="181">
        <v>185.209</v>
      </c>
      <c r="CE110" s="181">
        <v>185.65700000000001</v>
      </c>
      <c r="CF110" s="181">
        <v>186.09800000000001</v>
      </c>
      <c r="CG110" s="181">
        <v>186.53100000000001</v>
      </c>
      <c r="CH110" s="181">
        <v>186.953</v>
      </c>
      <c r="CI110" s="181">
        <v>187.363</v>
      </c>
      <c r="CJ110" s="181">
        <v>187.76</v>
      </c>
      <c r="CK110" s="182">
        <v>188.15799999999999</v>
      </c>
    </row>
    <row r="111" spans="1:89" ht="15" customHeight="1" x14ac:dyDescent="0.2">
      <c r="B111" s="173">
        <v>3</v>
      </c>
      <c r="C111" s="174">
        <v>3</v>
      </c>
      <c r="D111" s="174">
        <v>1</v>
      </c>
      <c r="E111" s="174" t="s">
        <v>215</v>
      </c>
      <c r="F111" s="174" t="s">
        <v>761</v>
      </c>
      <c r="G111" s="174" t="s">
        <v>762</v>
      </c>
      <c r="H111" s="174" t="s">
        <v>745</v>
      </c>
      <c r="I111" s="181">
        <v>17.126999999999999</v>
      </c>
      <c r="J111" s="181">
        <v>17.536999999999999</v>
      </c>
      <c r="K111" s="181">
        <v>17.946000000000002</v>
      </c>
      <c r="L111" s="181">
        <v>18.399999999999999</v>
      </c>
      <c r="M111" s="181">
        <v>18.940999999999999</v>
      </c>
      <c r="N111" s="181">
        <v>19.584</v>
      </c>
      <c r="O111" s="181">
        <v>20.327999999999999</v>
      </c>
      <c r="P111" s="181">
        <v>21.17</v>
      </c>
      <c r="Q111" s="181">
        <v>22.292000000000002</v>
      </c>
      <c r="R111" s="181">
        <v>23.782</v>
      </c>
      <c r="S111" s="181">
        <v>25.72</v>
      </c>
      <c r="T111" s="181">
        <v>28.186</v>
      </c>
      <c r="U111" s="181">
        <v>31.04</v>
      </c>
      <c r="V111" s="181">
        <v>34.128</v>
      </c>
      <c r="W111" s="181">
        <v>37.218000000000004</v>
      </c>
      <c r="X111" s="181">
        <v>40.149000000000001</v>
      </c>
      <c r="Y111" s="181">
        <v>42.984999999999999</v>
      </c>
      <c r="Z111" s="181">
        <v>45.823999999999998</v>
      </c>
      <c r="AA111" s="181">
        <v>48.661999999999999</v>
      </c>
      <c r="AB111" s="181">
        <v>51.975000000000001</v>
      </c>
      <c r="AC111" s="181">
        <v>55.121000000000002</v>
      </c>
      <c r="AD111" s="181">
        <v>58.408999999999999</v>
      </c>
      <c r="AE111" s="181">
        <v>61.48</v>
      </c>
      <c r="AF111" s="181">
        <v>63.957999999999998</v>
      </c>
      <c r="AG111" s="181">
        <v>66.444999999999993</v>
      </c>
      <c r="AH111" s="181">
        <v>68.977999999999994</v>
      </c>
      <c r="AI111" s="181">
        <v>72.013000000000005</v>
      </c>
      <c r="AJ111" s="181">
        <v>76.043999999999997</v>
      </c>
      <c r="AK111" s="181">
        <v>80.909000000000006</v>
      </c>
      <c r="AL111" s="181">
        <v>86.659000000000006</v>
      </c>
      <c r="AM111" s="181">
        <v>92.820999999999998</v>
      </c>
      <c r="AN111" s="181">
        <v>100.65600000000001</v>
      </c>
      <c r="AO111" s="181">
        <v>108.733</v>
      </c>
      <c r="AP111" s="181">
        <v>117.872</v>
      </c>
      <c r="AQ111" s="181">
        <v>127.026</v>
      </c>
      <c r="AR111" s="181">
        <v>133.05799999999999</v>
      </c>
      <c r="AS111" s="181">
        <v>137.964</v>
      </c>
      <c r="AT111" s="181">
        <v>144.21899999999999</v>
      </c>
      <c r="AU111" s="181">
        <v>149.16399999999999</v>
      </c>
      <c r="AV111" s="181">
        <v>152.70099999999999</v>
      </c>
      <c r="AW111" s="181">
        <v>155.33000000000001</v>
      </c>
      <c r="AX111" s="181">
        <v>156.524</v>
      </c>
      <c r="AY111" s="181">
        <v>156.69499999999999</v>
      </c>
      <c r="AZ111" s="181">
        <v>155.852</v>
      </c>
      <c r="BA111" s="181">
        <v>154.63800000000001</v>
      </c>
      <c r="BB111" s="181">
        <v>156.614</v>
      </c>
      <c r="BC111" s="181">
        <v>157.96299999999999</v>
      </c>
      <c r="BD111" s="181">
        <v>159.24700000000001</v>
      </c>
      <c r="BE111" s="181">
        <v>160.48500000000001</v>
      </c>
      <c r="BF111" s="181">
        <v>158.80699999999999</v>
      </c>
      <c r="BG111" s="181">
        <v>158.92599999999999</v>
      </c>
      <c r="BH111" s="181">
        <v>158.989</v>
      </c>
      <c r="BI111" s="181">
        <v>158.77099999999999</v>
      </c>
      <c r="BJ111" s="181">
        <v>158.191</v>
      </c>
      <c r="BK111" s="181">
        <v>157.589</v>
      </c>
      <c r="BL111" s="181">
        <v>156.95699999999999</v>
      </c>
      <c r="BM111" s="181">
        <v>156.297</v>
      </c>
      <c r="BN111" s="181">
        <v>155.60599999999999</v>
      </c>
      <c r="BO111" s="181">
        <v>154.88399999999999</v>
      </c>
      <c r="BP111" s="181">
        <v>154.12799999999999</v>
      </c>
      <c r="BQ111" s="181">
        <v>154.83000000000001</v>
      </c>
      <c r="BR111" s="181">
        <v>156.46100000000001</v>
      </c>
      <c r="BS111" s="181">
        <v>158.078</v>
      </c>
      <c r="BT111" s="181">
        <v>159.68600000000001</v>
      </c>
      <c r="BU111" s="181">
        <v>161.28</v>
      </c>
      <c r="BV111" s="181">
        <v>162.863</v>
      </c>
      <c r="BW111" s="181">
        <v>163.89699999999999</v>
      </c>
      <c r="BX111" s="181">
        <v>164.595</v>
      </c>
      <c r="BY111" s="181">
        <v>165.28200000000001</v>
      </c>
      <c r="BZ111" s="181">
        <v>165.96199999999999</v>
      </c>
      <c r="CA111" s="181">
        <v>166.63499999999999</v>
      </c>
      <c r="CB111" s="181">
        <v>167.303</v>
      </c>
      <c r="CC111" s="181">
        <v>167.96700000000001</v>
      </c>
      <c r="CD111" s="181">
        <v>168.626</v>
      </c>
      <c r="CE111" s="181">
        <v>169.28</v>
      </c>
      <c r="CF111" s="181">
        <v>169.93</v>
      </c>
      <c r="CG111" s="181">
        <v>170.57300000000001</v>
      </c>
      <c r="CH111" s="181">
        <v>171.20699999999999</v>
      </c>
      <c r="CI111" s="181">
        <v>171.83199999999999</v>
      </c>
      <c r="CJ111" s="181">
        <v>172.446</v>
      </c>
      <c r="CK111" s="182">
        <v>173.06200000000001</v>
      </c>
    </row>
    <row r="112" spans="1:89" ht="15" customHeight="1" x14ac:dyDescent="0.2">
      <c r="B112" s="173">
        <v>3</v>
      </c>
      <c r="C112" s="174">
        <v>4</v>
      </c>
      <c r="D112" s="174">
        <v>1</v>
      </c>
      <c r="E112" s="174" t="s">
        <v>216</v>
      </c>
      <c r="F112" s="174" t="s">
        <v>761</v>
      </c>
      <c r="G112" s="174" t="s">
        <v>762</v>
      </c>
      <c r="H112" s="174" t="s">
        <v>745</v>
      </c>
      <c r="I112" s="181">
        <v>17.126999999999999</v>
      </c>
      <c r="J112" s="181">
        <v>17.536999999999999</v>
      </c>
      <c r="K112" s="181">
        <v>17.946000000000002</v>
      </c>
      <c r="L112" s="181">
        <v>18.399999999999999</v>
      </c>
      <c r="M112" s="181">
        <v>18.940999999999999</v>
      </c>
      <c r="N112" s="181">
        <v>19.584</v>
      </c>
      <c r="O112" s="181">
        <v>20.327999999999999</v>
      </c>
      <c r="P112" s="181">
        <v>21.17</v>
      </c>
      <c r="Q112" s="181">
        <v>22.292000000000002</v>
      </c>
      <c r="R112" s="181">
        <v>23.782</v>
      </c>
      <c r="S112" s="181">
        <v>25.72</v>
      </c>
      <c r="T112" s="181">
        <v>28.186</v>
      </c>
      <c r="U112" s="181">
        <v>31.04</v>
      </c>
      <c r="V112" s="181">
        <v>34.128</v>
      </c>
      <c r="W112" s="181">
        <v>37.218000000000004</v>
      </c>
      <c r="X112" s="181">
        <v>40.149000000000001</v>
      </c>
      <c r="Y112" s="181">
        <v>42.984999999999999</v>
      </c>
      <c r="Z112" s="181">
        <v>45.823999999999998</v>
      </c>
      <c r="AA112" s="181">
        <v>48.661999999999999</v>
      </c>
      <c r="AB112" s="181">
        <v>51.975000000000001</v>
      </c>
      <c r="AC112" s="181">
        <v>55.121000000000002</v>
      </c>
      <c r="AD112" s="181">
        <v>58.408999999999999</v>
      </c>
      <c r="AE112" s="181">
        <v>61.48</v>
      </c>
      <c r="AF112" s="181">
        <v>63.957999999999998</v>
      </c>
      <c r="AG112" s="181">
        <v>66.444999999999993</v>
      </c>
      <c r="AH112" s="181">
        <v>68.977999999999994</v>
      </c>
      <c r="AI112" s="181">
        <v>72.013000000000005</v>
      </c>
      <c r="AJ112" s="181">
        <v>76.043999999999997</v>
      </c>
      <c r="AK112" s="181">
        <v>80.909000000000006</v>
      </c>
      <c r="AL112" s="181">
        <v>86.659000000000006</v>
      </c>
      <c r="AM112" s="181">
        <v>92.820999999999998</v>
      </c>
      <c r="AN112" s="181">
        <v>100.65600000000001</v>
      </c>
      <c r="AO112" s="181">
        <v>108.733</v>
      </c>
      <c r="AP112" s="181">
        <v>117.872</v>
      </c>
      <c r="AQ112" s="181">
        <v>127.026</v>
      </c>
      <c r="AR112" s="181">
        <v>133.05799999999999</v>
      </c>
      <c r="AS112" s="181">
        <v>137.964</v>
      </c>
      <c r="AT112" s="181">
        <v>144.21899999999999</v>
      </c>
      <c r="AU112" s="181">
        <v>149.16399999999999</v>
      </c>
      <c r="AV112" s="181">
        <v>152.70099999999999</v>
      </c>
      <c r="AW112" s="181">
        <v>155.33000000000001</v>
      </c>
      <c r="AX112" s="181">
        <v>156.524</v>
      </c>
      <c r="AY112" s="181">
        <v>156.69499999999999</v>
      </c>
      <c r="AZ112" s="181">
        <v>155.852</v>
      </c>
      <c r="BA112" s="181">
        <v>154.63800000000001</v>
      </c>
      <c r="BB112" s="181">
        <v>156.614</v>
      </c>
      <c r="BC112" s="181">
        <v>157.96299999999999</v>
      </c>
      <c r="BD112" s="181">
        <v>159.24700000000001</v>
      </c>
      <c r="BE112" s="181">
        <v>160.48500000000001</v>
      </c>
      <c r="BF112" s="181">
        <v>158.80699999999999</v>
      </c>
      <c r="BG112" s="181">
        <v>158.92599999999999</v>
      </c>
      <c r="BH112" s="181">
        <v>158.989</v>
      </c>
      <c r="BI112" s="181">
        <v>158.77099999999999</v>
      </c>
      <c r="BJ112" s="181">
        <v>158.191</v>
      </c>
      <c r="BK112" s="181">
        <v>157.589</v>
      </c>
      <c r="BL112" s="181">
        <v>156.95699999999999</v>
      </c>
      <c r="BM112" s="181">
        <v>156.297</v>
      </c>
      <c r="BN112" s="181">
        <v>155.60599999999999</v>
      </c>
      <c r="BO112" s="181">
        <v>154.88399999999999</v>
      </c>
      <c r="BP112" s="181">
        <v>154.12799999999999</v>
      </c>
      <c r="BQ112" s="181">
        <v>154.83000000000001</v>
      </c>
      <c r="BR112" s="181">
        <v>156.46100000000001</v>
      </c>
      <c r="BS112" s="181">
        <v>158.078</v>
      </c>
      <c r="BT112" s="181">
        <v>159.68600000000001</v>
      </c>
      <c r="BU112" s="181">
        <v>161.28</v>
      </c>
      <c r="BV112" s="181">
        <v>162.863</v>
      </c>
      <c r="BW112" s="181">
        <v>163.89699999999999</v>
      </c>
      <c r="BX112" s="181">
        <v>164.595</v>
      </c>
      <c r="BY112" s="181">
        <v>165.28200000000001</v>
      </c>
      <c r="BZ112" s="181">
        <v>165.96199999999999</v>
      </c>
      <c r="CA112" s="181">
        <v>166.63499999999999</v>
      </c>
      <c r="CB112" s="181">
        <v>167.303</v>
      </c>
      <c r="CC112" s="181">
        <v>167.96700000000001</v>
      </c>
      <c r="CD112" s="181">
        <v>168.626</v>
      </c>
      <c r="CE112" s="181">
        <v>169.28</v>
      </c>
      <c r="CF112" s="181">
        <v>169.93</v>
      </c>
      <c r="CG112" s="181">
        <v>170.57300000000001</v>
      </c>
      <c r="CH112" s="181">
        <v>171.20699999999999</v>
      </c>
      <c r="CI112" s="181">
        <v>171.83199999999999</v>
      </c>
      <c r="CJ112" s="181">
        <v>172.446</v>
      </c>
      <c r="CK112" s="182">
        <v>173.06200000000001</v>
      </c>
    </row>
    <row r="113" spans="2:89" ht="15" customHeight="1" x14ac:dyDescent="0.2">
      <c r="B113" s="173">
        <v>3</v>
      </c>
      <c r="C113" s="174">
        <v>1</v>
      </c>
      <c r="D113" s="174">
        <v>2</v>
      </c>
      <c r="E113" s="174" t="s">
        <v>217</v>
      </c>
      <c r="F113" s="174" t="s">
        <v>761</v>
      </c>
      <c r="G113" s="174" t="s">
        <v>763</v>
      </c>
      <c r="H113" s="174" t="s">
        <v>747</v>
      </c>
      <c r="I113" s="181">
        <v>2.3679999999999999</v>
      </c>
      <c r="J113" s="181">
        <v>2.4769999999999999</v>
      </c>
      <c r="K113" s="181">
        <v>2.5630000000000002</v>
      </c>
      <c r="L113" s="181">
        <v>2.6389999999999998</v>
      </c>
      <c r="M113" s="181">
        <v>2.72</v>
      </c>
      <c r="N113" s="181">
        <v>2.91</v>
      </c>
      <c r="O113" s="181">
        <v>3.133</v>
      </c>
      <c r="P113" s="181">
        <v>3.379</v>
      </c>
      <c r="Q113" s="181">
        <v>3.6850000000000001</v>
      </c>
      <c r="R113" s="181">
        <v>4.0590000000000002</v>
      </c>
      <c r="S113" s="181">
        <v>4.5060000000000002</v>
      </c>
      <c r="T113" s="181">
        <v>5.0259999999999998</v>
      </c>
      <c r="U113" s="181">
        <v>5.5789999999999997</v>
      </c>
      <c r="V113" s="181">
        <v>6.1440000000000001</v>
      </c>
      <c r="W113" s="181">
        <v>6.6749999999999998</v>
      </c>
      <c r="X113" s="181">
        <v>7.1550000000000002</v>
      </c>
      <c r="Y113" s="181">
        <v>7.5819999999999999</v>
      </c>
      <c r="Z113" s="181">
        <v>7.9740000000000002</v>
      </c>
      <c r="AA113" s="181">
        <v>8.327</v>
      </c>
      <c r="AB113" s="181">
        <v>8.7669999999999995</v>
      </c>
      <c r="AC113" s="181">
        <v>9.3089999999999993</v>
      </c>
      <c r="AD113" s="181">
        <v>9.6210000000000004</v>
      </c>
      <c r="AE113" s="181">
        <v>9.9139999999999997</v>
      </c>
      <c r="AF113" s="181">
        <v>10.159000000000001</v>
      </c>
      <c r="AG113" s="181">
        <v>10.351000000000001</v>
      </c>
      <c r="AH113" s="181">
        <v>10.555</v>
      </c>
      <c r="AI113" s="181">
        <v>10.727</v>
      </c>
      <c r="AJ113" s="181">
        <v>11.048999999999999</v>
      </c>
      <c r="AK113" s="181">
        <v>11.507999999999999</v>
      </c>
      <c r="AL113" s="181">
        <v>12.134</v>
      </c>
      <c r="AM113" s="181">
        <v>12.784000000000001</v>
      </c>
      <c r="AN113" s="181">
        <v>13.433999999999999</v>
      </c>
      <c r="AO113" s="181">
        <v>14.704000000000001</v>
      </c>
      <c r="AP113" s="181">
        <v>15.609</v>
      </c>
      <c r="AQ113" s="181">
        <v>16.396999999999998</v>
      </c>
      <c r="AR113" s="181">
        <v>16.626000000000001</v>
      </c>
      <c r="AS113" s="181">
        <v>16.817</v>
      </c>
      <c r="AT113" s="181">
        <v>17.148</v>
      </c>
      <c r="AU113" s="181">
        <v>16.707999999999998</v>
      </c>
      <c r="AV113" s="181">
        <v>15.46</v>
      </c>
      <c r="AW113" s="181">
        <v>15.522</v>
      </c>
      <c r="AX113" s="181">
        <v>15.589</v>
      </c>
      <c r="AY113" s="181">
        <v>15.457000000000001</v>
      </c>
      <c r="AZ113" s="181">
        <v>15.007999999999999</v>
      </c>
      <c r="BA113" s="181">
        <v>14.638</v>
      </c>
      <c r="BB113" s="181">
        <v>14.378</v>
      </c>
      <c r="BC113" s="181">
        <v>14.271000000000001</v>
      </c>
      <c r="BD113" s="181">
        <v>14.093999999999999</v>
      </c>
      <c r="BE113" s="181">
        <v>13.916</v>
      </c>
      <c r="BF113" s="181">
        <v>13.651999999999999</v>
      </c>
      <c r="BG113" s="181">
        <v>13.324</v>
      </c>
      <c r="BH113" s="181">
        <v>13.028</v>
      </c>
      <c r="BI113" s="181">
        <v>12.794</v>
      </c>
      <c r="BJ113" s="181">
        <v>12.581</v>
      </c>
      <c r="BK113" s="181">
        <v>12.38</v>
      </c>
      <c r="BL113" s="181">
        <v>12.19</v>
      </c>
      <c r="BM113" s="181">
        <v>12.012</v>
      </c>
      <c r="BN113" s="181">
        <v>11.843</v>
      </c>
      <c r="BO113" s="181">
        <v>11.683</v>
      </c>
      <c r="BP113" s="181">
        <v>11.532999999999999</v>
      </c>
      <c r="BQ113" s="181">
        <v>11.391</v>
      </c>
      <c r="BR113" s="181">
        <v>11.385</v>
      </c>
      <c r="BS113" s="181">
        <v>11.391999999999999</v>
      </c>
      <c r="BT113" s="181">
        <v>11.419</v>
      </c>
      <c r="BU113" s="181">
        <v>11.445</v>
      </c>
      <c r="BV113" s="181">
        <v>11.444000000000001</v>
      </c>
      <c r="BW113" s="181">
        <v>11.433999999999999</v>
      </c>
      <c r="BX113" s="181">
        <v>11.425000000000001</v>
      </c>
      <c r="BY113" s="181">
        <v>11.34</v>
      </c>
      <c r="BZ113" s="181">
        <v>11.221</v>
      </c>
      <c r="CA113" s="181">
        <v>11.103</v>
      </c>
      <c r="CB113" s="181">
        <v>11.037000000000001</v>
      </c>
      <c r="CC113" s="181">
        <v>10.972</v>
      </c>
      <c r="CD113" s="181">
        <v>10.906000000000001</v>
      </c>
      <c r="CE113" s="181">
        <v>10.84</v>
      </c>
      <c r="CF113" s="181">
        <v>10.773999999999999</v>
      </c>
      <c r="CG113" s="181">
        <v>10.708</v>
      </c>
      <c r="CH113" s="181">
        <v>10.641999999999999</v>
      </c>
      <c r="CI113" s="181">
        <v>10.574999999999999</v>
      </c>
      <c r="CJ113" s="181">
        <v>10.507999999999999</v>
      </c>
      <c r="CK113" s="182">
        <v>10.442</v>
      </c>
    </row>
    <row r="114" spans="2:89" ht="15" customHeight="1" x14ac:dyDescent="0.2">
      <c r="B114" s="173">
        <v>3</v>
      </c>
      <c r="C114" s="174">
        <v>2</v>
      </c>
      <c r="D114" s="174">
        <v>2</v>
      </c>
      <c r="E114" s="174" t="s">
        <v>71</v>
      </c>
      <c r="F114" s="174" t="s">
        <v>761</v>
      </c>
      <c r="G114" s="174" t="s">
        <v>763</v>
      </c>
      <c r="H114" s="174" t="s">
        <v>747</v>
      </c>
      <c r="I114" s="181">
        <v>2.3679999999999999</v>
      </c>
      <c r="J114" s="181">
        <v>2.4769999999999999</v>
      </c>
      <c r="K114" s="181">
        <v>2.5630000000000002</v>
      </c>
      <c r="L114" s="181">
        <v>2.6389999999999998</v>
      </c>
      <c r="M114" s="181">
        <v>2.72</v>
      </c>
      <c r="N114" s="181">
        <v>2.91</v>
      </c>
      <c r="O114" s="181">
        <v>3.133</v>
      </c>
      <c r="P114" s="181">
        <v>3.379</v>
      </c>
      <c r="Q114" s="181">
        <v>3.6850000000000001</v>
      </c>
      <c r="R114" s="181">
        <v>4.0590000000000002</v>
      </c>
      <c r="S114" s="181">
        <v>4.5060000000000002</v>
      </c>
      <c r="T114" s="181">
        <v>5.0259999999999998</v>
      </c>
      <c r="U114" s="181">
        <v>5.5789999999999997</v>
      </c>
      <c r="V114" s="181">
        <v>6.1440000000000001</v>
      </c>
      <c r="W114" s="181">
        <v>6.6749999999999998</v>
      </c>
      <c r="X114" s="181">
        <v>7.1550000000000002</v>
      </c>
      <c r="Y114" s="181">
        <v>7.5819999999999999</v>
      </c>
      <c r="Z114" s="181">
        <v>7.9740000000000002</v>
      </c>
      <c r="AA114" s="181">
        <v>8.327</v>
      </c>
      <c r="AB114" s="181">
        <v>8.7669999999999995</v>
      </c>
      <c r="AC114" s="181">
        <v>9.3089999999999993</v>
      </c>
      <c r="AD114" s="181">
        <v>9.6210000000000004</v>
      </c>
      <c r="AE114" s="181">
        <v>9.9139999999999997</v>
      </c>
      <c r="AF114" s="181">
        <v>10.159000000000001</v>
      </c>
      <c r="AG114" s="181">
        <v>10.351000000000001</v>
      </c>
      <c r="AH114" s="181">
        <v>10.555</v>
      </c>
      <c r="AI114" s="181">
        <v>10.727</v>
      </c>
      <c r="AJ114" s="181">
        <v>11.048999999999999</v>
      </c>
      <c r="AK114" s="181">
        <v>11.507999999999999</v>
      </c>
      <c r="AL114" s="181">
        <v>12.134</v>
      </c>
      <c r="AM114" s="181">
        <v>12.784000000000001</v>
      </c>
      <c r="AN114" s="181">
        <v>13.433999999999999</v>
      </c>
      <c r="AO114" s="181">
        <v>14.704000000000001</v>
      </c>
      <c r="AP114" s="181">
        <v>15.609</v>
      </c>
      <c r="AQ114" s="181">
        <v>16.396999999999998</v>
      </c>
      <c r="AR114" s="181">
        <v>16.626000000000001</v>
      </c>
      <c r="AS114" s="181">
        <v>16.817</v>
      </c>
      <c r="AT114" s="181">
        <v>17.148</v>
      </c>
      <c r="AU114" s="181">
        <v>16.707999999999998</v>
      </c>
      <c r="AV114" s="181">
        <v>15.46</v>
      </c>
      <c r="AW114" s="181">
        <v>15.522</v>
      </c>
      <c r="AX114" s="181">
        <v>15.589</v>
      </c>
      <c r="AY114" s="181">
        <v>15.457000000000001</v>
      </c>
      <c r="AZ114" s="181">
        <v>15.007999999999999</v>
      </c>
      <c r="BA114" s="181">
        <v>14.638</v>
      </c>
      <c r="BB114" s="181">
        <v>14.378</v>
      </c>
      <c r="BC114" s="181">
        <v>14.271000000000001</v>
      </c>
      <c r="BD114" s="181">
        <v>14.093999999999999</v>
      </c>
      <c r="BE114" s="181">
        <v>13.916</v>
      </c>
      <c r="BF114" s="181">
        <v>13.651999999999999</v>
      </c>
      <c r="BG114" s="181">
        <v>13.324</v>
      </c>
      <c r="BH114" s="181">
        <v>13.028</v>
      </c>
      <c r="BI114" s="181">
        <v>12.794</v>
      </c>
      <c r="BJ114" s="181">
        <v>12.581</v>
      </c>
      <c r="BK114" s="181">
        <v>12.38</v>
      </c>
      <c r="BL114" s="181">
        <v>12.19</v>
      </c>
      <c r="BM114" s="181">
        <v>12.012</v>
      </c>
      <c r="BN114" s="181">
        <v>11.843</v>
      </c>
      <c r="BO114" s="181">
        <v>11.683</v>
      </c>
      <c r="BP114" s="181">
        <v>11.532999999999999</v>
      </c>
      <c r="BQ114" s="181">
        <v>11.391</v>
      </c>
      <c r="BR114" s="181">
        <v>11.385</v>
      </c>
      <c r="BS114" s="181">
        <v>11.391999999999999</v>
      </c>
      <c r="BT114" s="181">
        <v>11.419</v>
      </c>
      <c r="BU114" s="181">
        <v>11.445</v>
      </c>
      <c r="BV114" s="181">
        <v>11.444000000000001</v>
      </c>
      <c r="BW114" s="181">
        <v>11.433999999999999</v>
      </c>
      <c r="BX114" s="181">
        <v>11.425000000000001</v>
      </c>
      <c r="BY114" s="181">
        <v>11.34</v>
      </c>
      <c r="BZ114" s="181">
        <v>11.221</v>
      </c>
      <c r="CA114" s="181">
        <v>11.103</v>
      </c>
      <c r="CB114" s="181">
        <v>11.037000000000001</v>
      </c>
      <c r="CC114" s="181">
        <v>10.972</v>
      </c>
      <c r="CD114" s="181">
        <v>10.906000000000001</v>
      </c>
      <c r="CE114" s="181">
        <v>10.84</v>
      </c>
      <c r="CF114" s="181">
        <v>10.773999999999999</v>
      </c>
      <c r="CG114" s="181">
        <v>10.708</v>
      </c>
      <c r="CH114" s="181">
        <v>10.641999999999999</v>
      </c>
      <c r="CI114" s="181">
        <v>10.574999999999999</v>
      </c>
      <c r="CJ114" s="181">
        <v>10.507999999999999</v>
      </c>
      <c r="CK114" s="182">
        <v>10.442</v>
      </c>
    </row>
    <row r="115" spans="2:89" ht="15" customHeight="1" x14ac:dyDescent="0.2">
      <c r="B115" s="173">
        <v>3</v>
      </c>
      <c r="C115" s="174">
        <v>3</v>
      </c>
      <c r="D115" s="174">
        <v>2</v>
      </c>
      <c r="E115" s="174" t="s">
        <v>215</v>
      </c>
      <c r="F115" s="174" t="s">
        <v>761</v>
      </c>
      <c r="G115" s="174" t="s">
        <v>763</v>
      </c>
      <c r="H115" s="174" t="s">
        <v>747</v>
      </c>
      <c r="I115" s="181">
        <v>2.3679999999999999</v>
      </c>
      <c r="J115" s="181">
        <v>2.4769999999999999</v>
      </c>
      <c r="K115" s="181">
        <v>2.5630000000000002</v>
      </c>
      <c r="L115" s="181">
        <v>2.6389999999999998</v>
      </c>
      <c r="M115" s="181">
        <v>2.72</v>
      </c>
      <c r="N115" s="181">
        <v>2.91</v>
      </c>
      <c r="O115" s="181">
        <v>3.133</v>
      </c>
      <c r="P115" s="181">
        <v>3.379</v>
      </c>
      <c r="Q115" s="181">
        <v>3.6850000000000001</v>
      </c>
      <c r="R115" s="181">
        <v>4.0590000000000002</v>
      </c>
      <c r="S115" s="181">
        <v>4.5060000000000002</v>
      </c>
      <c r="T115" s="181">
        <v>5.0259999999999998</v>
      </c>
      <c r="U115" s="181">
        <v>5.5789999999999997</v>
      </c>
      <c r="V115" s="181">
        <v>6.1440000000000001</v>
      </c>
      <c r="W115" s="181">
        <v>6.6749999999999998</v>
      </c>
      <c r="X115" s="181">
        <v>7.1550000000000002</v>
      </c>
      <c r="Y115" s="181">
        <v>7.5819999999999999</v>
      </c>
      <c r="Z115" s="181">
        <v>7.9740000000000002</v>
      </c>
      <c r="AA115" s="181">
        <v>8.327</v>
      </c>
      <c r="AB115" s="181">
        <v>8.7669999999999995</v>
      </c>
      <c r="AC115" s="181">
        <v>9.3089999999999993</v>
      </c>
      <c r="AD115" s="181">
        <v>9.6210000000000004</v>
      </c>
      <c r="AE115" s="181">
        <v>9.9139999999999997</v>
      </c>
      <c r="AF115" s="181">
        <v>10.159000000000001</v>
      </c>
      <c r="AG115" s="181">
        <v>10.351000000000001</v>
      </c>
      <c r="AH115" s="181">
        <v>10.555</v>
      </c>
      <c r="AI115" s="181">
        <v>10.727</v>
      </c>
      <c r="AJ115" s="181">
        <v>11.048999999999999</v>
      </c>
      <c r="AK115" s="181">
        <v>11.507999999999999</v>
      </c>
      <c r="AL115" s="181">
        <v>12.134</v>
      </c>
      <c r="AM115" s="181">
        <v>12.784000000000001</v>
      </c>
      <c r="AN115" s="181">
        <v>13.433999999999999</v>
      </c>
      <c r="AO115" s="181">
        <v>14.704000000000001</v>
      </c>
      <c r="AP115" s="181">
        <v>15.609</v>
      </c>
      <c r="AQ115" s="181">
        <v>16.396999999999998</v>
      </c>
      <c r="AR115" s="181">
        <v>16.626000000000001</v>
      </c>
      <c r="AS115" s="181">
        <v>16.817</v>
      </c>
      <c r="AT115" s="181">
        <v>17.148</v>
      </c>
      <c r="AU115" s="181">
        <v>16.707999999999998</v>
      </c>
      <c r="AV115" s="181">
        <v>15.46</v>
      </c>
      <c r="AW115" s="181">
        <v>15.522</v>
      </c>
      <c r="AX115" s="181">
        <v>15.589</v>
      </c>
      <c r="AY115" s="181">
        <v>15.457000000000001</v>
      </c>
      <c r="AZ115" s="181">
        <v>15.007999999999999</v>
      </c>
      <c r="BA115" s="181">
        <v>14.638</v>
      </c>
      <c r="BB115" s="181">
        <v>14.378</v>
      </c>
      <c r="BC115" s="181">
        <v>14.271000000000001</v>
      </c>
      <c r="BD115" s="181">
        <v>14.093999999999999</v>
      </c>
      <c r="BE115" s="181">
        <v>13.916</v>
      </c>
      <c r="BF115" s="181">
        <v>13.769</v>
      </c>
      <c r="BG115" s="181">
        <v>13.592000000000001</v>
      </c>
      <c r="BH115" s="181">
        <v>13.411</v>
      </c>
      <c r="BI115" s="181">
        <v>13.214</v>
      </c>
      <c r="BJ115" s="181">
        <v>12.994999999999999</v>
      </c>
      <c r="BK115" s="181">
        <v>12.773999999999999</v>
      </c>
      <c r="BL115" s="181">
        <v>12.571</v>
      </c>
      <c r="BM115" s="181">
        <v>12.362</v>
      </c>
      <c r="BN115" s="181">
        <v>12.141</v>
      </c>
      <c r="BO115" s="181">
        <v>11.907999999999999</v>
      </c>
      <c r="BP115" s="181">
        <v>11.662000000000001</v>
      </c>
      <c r="BQ115" s="181">
        <v>11.638999999999999</v>
      </c>
      <c r="BR115" s="181">
        <v>11.846</v>
      </c>
      <c r="BS115" s="181">
        <v>12.052</v>
      </c>
      <c r="BT115" s="181">
        <v>12.257999999999999</v>
      </c>
      <c r="BU115" s="181">
        <v>12.464</v>
      </c>
      <c r="BV115" s="181">
        <v>12.670999999999999</v>
      </c>
      <c r="BW115" s="181">
        <v>12.852</v>
      </c>
      <c r="BX115" s="181">
        <v>13.02</v>
      </c>
      <c r="BY115" s="181">
        <v>13.186999999999999</v>
      </c>
      <c r="BZ115" s="181">
        <v>13.353999999999999</v>
      </c>
      <c r="CA115" s="181">
        <v>13.522</v>
      </c>
      <c r="CB115" s="181">
        <v>13.691000000000001</v>
      </c>
      <c r="CC115" s="181">
        <v>13.861000000000001</v>
      </c>
      <c r="CD115" s="181">
        <v>14.031000000000001</v>
      </c>
      <c r="CE115" s="181">
        <v>14.201000000000001</v>
      </c>
      <c r="CF115" s="181">
        <v>14.372999999999999</v>
      </c>
      <c r="CG115" s="181">
        <v>14.544</v>
      </c>
      <c r="CH115" s="181">
        <v>14.715999999999999</v>
      </c>
      <c r="CI115" s="181">
        <v>14.888</v>
      </c>
      <c r="CJ115" s="181">
        <v>15.061</v>
      </c>
      <c r="CK115" s="182">
        <v>15.234</v>
      </c>
    </row>
    <row r="116" spans="2:89" ht="15" customHeight="1" x14ac:dyDescent="0.2">
      <c r="B116" s="173">
        <v>3</v>
      </c>
      <c r="C116" s="174">
        <v>4</v>
      </c>
      <c r="D116" s="174">
        <v>2</v>
      </c>
      <c r="E116" s="174" t="s">
        <v>216</v>
      </c>
      <c r="F116" s="174" t="s">
        <v>761</v>
      </c>
      <c r="G116" s="174" t="s">
        <v>763</v>
      </c>
      <c r="H116" s="174" t="s">
        <v>747</v>
      </c>
      <c r="I116" s="181">
        <v>2.3679999999999999</v>
      </c>
      <c r="J116" s="181">
        <v>2.4769999999999999</v>
      </c>
      <c r="K116" s="181">
        <v>2.5630000000000002</v>
      </c>
      <c r="L116" s="181">
        <v>2.6389999999999998</v>
      </c>
      <c r="M116" s="181">
        <v>2.72</v>
      </c>
      <c r="N116" s="181">
        <v>2.91</v>
      </c>
      <c r="O116" s="181">
        <v>3.133</v>
      </c>
      <c r="P116" s="181">
        <v>3.379</v>
      </c>
      <c r="Q116" s="181">
        <v>3.6850000000000001</v>
      </c>
      <c r="R116" s="181">
        <v>4.0590000000000002</v>
      </c>
      <c r="S116" s="181">
        <v>4.5060000000000002</v>
      </c>
      <c r="T116" s="181">
        <v>5.0259999999999998</v>
      </c>
      <c r="U116" s="181">
        <v>5.5789999999999997</v>
      </c>
      <c r="V116" s="181">
        <v>6.1440000000000001</v>
      </c>
      <c r="W116" s="181">
        <v>6.6749999999999998</v>
      </c>
      <c r="X116" s="181">
        <v>7.1550000000000002</v>
      </c>
      <c r="Y116" s="181">
        <v>7.5819999999999999</v>
      </c>
      <c r="Z116" s="181">
        <v>7.9740000000000002</v>
      </c>
      <c r="AA116" s="181">
        <v>8.327</v>
      </c>
      <c r="AB116" s="181">
        <v>8.7669999999999995</v>
      </c>
      <c r="AC116" s="181">
        <v>9.3089999999999993</v>
      </c>
      <c r="AD116" s="181">
        <v>9.6210000000000004</v>
      </c>
      <c r="AE116" s="181">
        <v>9.9139999999999997</v>
      </c>
      <c r="AF116" s="181">
        <v>10.159000000000001</v>
      </c>
      <c r="AG116" s="181">
        <v>10.351000000000001</v>
      </c>
      <c r="AH116" s="181">
        <v>10.555</v>
      </c>
      <c r="AI116" s="181">
        <v>10.727</v>
      </c>
      <c r="AJ116" s="181">
        <v>11.048999999999999</v>
      </c>
      <c r="AK116" s="181">
        <v>11.507999999999999</v>
      </c>
      <c r="AL116" s="181">
        <v>12.134</v>
      </c>
      <c r="AM116" s="181">
        <v>12.784000000000001</v>
      </c>
      <c r="AN116" s="181">
        <v>13.433999999999999</v>
      </c>
      <c r="AO116" s="181">
        <v>14.704000000000001</v>
      </c>
      <c r="AP116" s="181">
        <v>15.609</v>
      </c>
      <c r="AQ116" s="181">
        <v>16.396999999999998</v>
      </c>
      <c r="AR116" s="181">
        <v>16.626000000000001</v>
      </c>
      <c r="AS116" s="181">
        <v>16.817</v>
      </c>
      <c r="AT116" s="181">
        <v>17.148</v>
      </c>
      <c r="AU116" s="181">
        <v>16.707999999999998</v>
      </c>
      <c r="AV116" s="181">
        <v>15.46</v>
      </c>
      <c r="AW116" s="181">
        <v>15.522</v>
      </c>
      <c r="AX116" s="181">
        <v>15.589</v>
      </c>
      <c r="AY116" s="181">
        <v>15.457000000000001</v>
      </c>
      <c r="AZ116" s="181">
        <v>15.007999999999999</v>
      </c>
      <c r="BA116" s="181">
        <v>14.638</v>
      </c>
      <c r="BB116" s="181">
        <v>14.378</v>
      </c>
      <c r="BC116" s="181">
        <v>14.271000000000001</v>
      </c>
      <c r="BD116" s="181">
        <v>14.093999999999999</v>
      </c>
      <c r="BE116" s="181">
        <v>13.916</v>
      </c>
      <c r="BF116" s="181">
        <v>13.769</v>
      </c>
      <c r="BG116" s="181">
        <v>13.592000000000001</v>
      </c>
      <c r="BH116" s="181">
        <v>13.411</v>
      </c>
      <c r="BI116" s="181">
        <v>13.214</v>
      </c>
      <c r="BJ116" s="181">
        <v>12.994999999999999</v>
      </c>
      <c r="BK116" s="181">
        <v>12.773999999999999</v>
      </c>
      <c r="BL116" s="181">
        <v>12.571</v>
      </c>
      <c r="BM116" s="181">
        <v>12.362</v>
      </c>
      <c r="BN116" s="181">
        <v>12.141</v>
      </c>
      <c r="BO116" s="181">
        <v>11.907999999999999</v>
      </c>
      <c r="BP116" s="181">
        <v>11.662000000000001</v>
      </c>
      <c r="BQ116" s="181">
        <v>11.638999999999999</v>
      </c>
      <c r="BR116" s="181">
        <v>11.846</v>
      </c>
      <c r="BS116" s="181">
        <v>12.052</v>
      </c>
      <c r="BT116" s="181">
        <v>12.257999999999999</v>
      </c>
      <c r="BU116" s="181">
        <v>12.464</v>
      </c>
      <c r="BV116" s="181">
        <v>12.670999999999999</v>
      </c>
      <c r="BW116" s="181">
        <v>12.852</v>
      </c>
      <c r="BX116" s="181">
        <v>13.02</v>
      </c>
      <c r="BY116" s="181">
        <v>13.186999999999999</v>
      </c>
      <c r="BZ116" s="181">
        <v>13.353999999999999</v>
      </c>
      <c r="CA116" s="181">
        <v>13.522</v>
      </c>
      <c r="CB116" s="181">
        <v>13.691000000000001</v>
      </c>
      <c r="CC116" s="181">
        <v>13.861000000000001</v>
      </c>
      <c r="CD116" s="181">
        <v>14.031000000000001</v>
      </c>
      <c r="CE116" s="181">
        <v>14.201000000000001</v>
      </c>
      <c r="CF116" s="181">
        <v>14.372999999999999</v>
      </c>
      <c r="CG116" s="181">
        <v>14.544</v>
      </c>
      <c r="CH116" s="181">
        <v>14.715999999999999</v>
      </c>
      <c r="CI116" s="181">
        <v>14.888</v>
      </c>
      <c r="CJ116" s="181">
        <v>15.061</v>
      </c>
      <c r="CK116" s="182">
        <v>15.234</v>
      </c>
    </row>
    <row r="117" spans="2:89" ht="15" customHeight="1" x14ac:dyDescent="0.2">
      <c r="B117" s="173">
        <v>3</v>
      </c>
      <c r="C117" s="174">
        <v>1</v>
      </c>
      <c r="D117" s="174">
        <v>3</v>
      </c>
      <c r="E117" s="174" t="s">
        <v>217</v>
      </c>
      <c r="F117" s="174" t="s">
        <v>764</v>
      </c>
      <c r="G117" s="174" t="s">
        <v>293</v>
      </c>
      <c r="H117" s="174" t="s">
        <v>745</v>
      </c>
      <c r="I117" s="181">
        <v>17.126999999999999</v>
      </c>
      <c r="J117" s="181">
        <v>17.536999999999999</v>
      </c>
      <c r="K117" s="181">
        <v>17.946000000000002</v>
      </c>
      <c r="L117" s="181">
        <v>18.399999999999999</v>
      </c>
      <c r="M117" s="181">
        <v>18.940999999999999</v>
      </c>
      <c r="N117" s="181">
        <v>19.584</v>
      </c>
      <c r="O117" s="181">
        <v>20.318000000000001</v>
      </c>
      <c r="P117" s="181">
        <v>21.146000000000001</v>
      </c>
      <c r="Q117" s="181">
        <v>22.11</v>
      </c>
      <c r="R117" s="181">
        <v>23.206</v>
      </c>
      <c r="S117" s="181">
        <v>24.428000000000001</v>
      </c>
      <c r="T117" s="181">
        <v>25.811</v>
      </c>
      <c r="U117" s="181">
        <v>27.268999999999998</v>
      </c>
      <c r="V117" s="181">
        <v>28.815000000000001</v>
      </c>
      <c r="W117" s="181">
        <v>30.337</v>
      </c>
      <c r="X117" s="181">
        <v>31.666</v>
      </c>
      <c r="Y117" s="181">
        <v>32.811</v>
      </c>
      <c r="Z117" s="181">
        <v>33.820999999999998</v>
      </c>
      <c r="AA117" s="181">
        <v>34.701000000000001</v>
      </c>
      <c r="AB117" s="181">
        <v>35.514000000000003</v>
      </c>
      <c r="AC117" s="181">
        <v>36.195999999999998</v>
      </c>
      <c r="AD117" s="181">
        <v>37.048000000000002</v>
      </c>
      <c r="AE117" s="181">
        <v>37.877000000000002</v>
      </c>
      <c r="AF117" s="181">
        <v>38.668999999999997</v>
      </c>
      <c r="AG117" s="181">
        <v>39.496000000000002</v>
      </c>
      <c r="AH117" s="181">
        <v>40.49</v>
      </c>
      <c r="AI117" s="181">
        <v>41.698999999999998</v>
      </c>
      <c r="AJ117" s="181">
        <v>43.039000000000001</v>
      </c>
      <c r="AK117" s="181">
        <v>44.511000000000003</v>
      </c>
      <c r="AL117" s="181">
        <v>46.067999999999998</v>
      </c>
      <c r="AM117" s="181">
        <v>47.656999999999996</v>
      </c>
      <c r="AN117" s="181">
        <v>49.366</v>
      </c>
      <c r="AO117" s="181">
        <v>50.765000000000001</v>
      </c>
      <c r="AP117" s="181">
        <v>52.045999999999999</v>
      </c>
      <c r="AQ117" s="181">
        <v>53.218000000000004</v>
      </c>
      <c r="AR117" s="181">
        <v>54.514000000000003</v>
      </c>
      <c r="AS117" s="181">
        <v>55.786999999999999</v>
      </c>
      <c r="AT117" s="181">
        <v>57.021000000000001</v>
      </c>
      <c r="AU117" s="181">
        <v>58.243000000000002</v>
      </c>
      <c r="AV117" s="181">
        <v>59.453000000000003</v>
      </c>
      <c r="AW117" s="181">
        <v>60.651000000000003</v>
      </c>
      <c r="AX117" s="181">
        <v>61.837000000000003</v>
      </c>
      <c r="AY117" s="181">
        <v>63.042000000000002</v>
      </c>
      <c r="AZ117" s="181">
        <v>64.236999999999995</v>
      </c>
      <c r="BA117" s="181">
        <v>65.421999999999997</v>
      </c>
      <c r="BB117" s="181">
        <v>66.596999999999994</v>
      </c>
      <c r="BC117" s="181">
        <v>67.763999999999996</v>
      </c>
      <c r="BD117" s="181">
        <v>69.075000000000003</v>
      </c>
      <c r="BE117" s="181">
        <v>70.373999999999995</v>
      </c>
      <c r="BF117" s="181">
        <v>71.731999999999999</v>
      </c>
      <c r="BG117" s="181">
        <v>73.012</v>
      </c>
      <c r="BH117" s="181">
        <v>74.283000000000001</v>
      </c>
      <c r="BI117" s="181">
        <v>75.522999999999996</v>
      </c>
      <c r="BJ117" s="181">
        <v>76.753</v>
      </c>
      <c r="BK117" s="181">
        <v>77.986000000000004</v>
      </c>
      <c r="BL117" s="181">
        <v>79.222999999999999</v>
      </c>
      <c r="BM117" s="181">
        <v>80.456000000000003</v>
      </c>
      <c r="BN117" s="181">
        <v>81.685000000000002</v>
      </c>
      <c r="BO117" s="181">
        <v>82.912000000000006</v>
      </c>
      <c r="BP117" s="181">
        <v>84.138000000000005</v>
      </c>
      <c r="BQ117" s="181">
        <v>85.356999999999999</v>
      </c>
      <c r="BR117" s="181">
        <v>86.558000000000007</v>
      </c>
      <c r="BS117" s="181">
        <v>87.754000000000005</v>
      </c>
      <c r="BT117" s="181">
        <v>88.947999999999993</v>
      </c>
      <c r="BU117" s="181">
        <v>90.134</v>
      </c>
      <c r="BV117" s="181">
        <v>90.677999999999997</v>
      </c>
      <c r="BW117" s="181">
        <v>90.936999999999998</v>
      </c>
      <c r="BX117" s="181">
        <v>91.19</v>
      </c>
      <c r="BY117" s="181">
        <v>91.436000000000007</v>
      </c>
      <c r="BZ117" s="181">
        <v>91.677000000000007</v>
      </c>
      <c r="CA117" s="181">
        <v>91.914000000000001</v>
      </c>
      <c r="CB117" s="181">
        <v>92.147000000000006</v>
      </c>
      <c r="CC117" s="181">
        <v>92.376999999999995</v>
      </c>
      <c r="CD117" s="181">
        <v>92.605000000000004</v>
      </c>
      <c r="CE117" s="181">
        <v>92.828999999999994</v>
      </c>
      <c r="CF117" s="181">
        <v>93.049000000000007</v>
      </c>
      <c r="CG117" s="181">
        <v>93.265000000000001</v>
      </c>
      <c r="CH117" s="181">
        <v>93.477000000000004</v>
      </c>
      <c r="CI117" s="181">
        <v>93.682000000000002</v>
      </c>
      <c r="CJ117" s="181">
        <v>93.88</v>
      </c>
      <c r="CK117" s="182">
        <v>94.078999999999994</v>
      </c>
    </row>
    <row r="118" spans="2:89" ht="15" customHeight="1" x14ac:dyDescent="0.2">
      <c r="B118" s="173">
        <v>3</v>
      </c>
      <c r="C118" s="174">
        <v>1</v>
      </c>
      <c r="D118" s="174">
        <v>3</v>
      </c>
      <c r="E118" s="174" t="s">
        <v>217</v>
      </c>
      <c r="F118" s="174" t="s">
        <v>765</v>
      </c>
      <c r="G118" s="174" t="s">
        <v>293</v>
      </c>
      <c r="H118" s="174" t="s">
        <v>745</v>
      </c>
      <c r="I118" s="181">
        <v>0</v>
      </c>
      <c r="J118" s="181">
        <v>0</v>
      </c>
      <c r="K118" s="181">
        <v>0</v>
      </c>
      <c r="L118" s="181">
        <v>0</v>
      </c>
      <c r="M118" s="181">
        <v>0</v>
      </c>
      <c r="N118" s="181">
        <v>0</v>
      </c>
      <c r="O118" s="181">
        <v>0</v>
      </c>
      <c r="P118" s="181">
        <v>0</v>
      </c>
      <c r="Q118" s="181">
        <v>0</v>
      </c>
      <c r="R118" s="181">
        <v>0</v>
      </c>
      <c r="S118" s="181">
        <v>0</v>
      </c>
      <c r="T118" s="181">
        <v>0</v>
      </c>
      <c r="U118" s="181">
        <v>0</v>
      </c>
      <c r="V118" s="181">
        <v>0</v>
      </c>
      <c r="W118" s="181">
        <v>0</v>
      </c>
      <c r="X118" s="181">
        <v>0</v>
      </c>
      <c r="Y118" s="181">
        <v>0</v>
      </c>
      <c r="Z118" s="181">
        <v>0</v>
      </c>
      <c r="AA118" s="181">
        <v>1.0999999999999999E-2</v>
      </c>
      <c r="AB118" s="181">
        <v>0.52100000000000002</v>
      </c>
      <c r="AC118" s="181">
        <v>1.052</v>
      </c>
      <c r="AD118" s="181">
        <v>1.6739999999999999</v>
      </c>
      <c r="AE118" s="181">
        <v>2.258</v>
      </c>
      <c r="AF118" s="181">
        <v>2.4740000000000002</v>
      </c>
      <c r="AG118" s="181">
        <v>2.8719999999999999</v>
      </c>
      <c r="AH118" s="181">
        <v>3.3490000000000002</v>
      </c>
      <c r="AI118" s="181">
        <v>4.1360000000000001</v>
      </c>
      <c r="AJ118" s="181">
        <v>5.141</v>
      </c>
      <c r="AK118" s="181">
        <v>6.2759999999999998</v>
      </c>
      <c r="AL118" s="181">
        <v>7.7629999999999999</v>
      </c>
      <c r="AM118" s="181">
        <v>9.18</v>
      </c>
      <c r="AN118" s="181">
        <v>10.593</v>
      </c>
      <c r="AO118" s="181">
        <v>12.05</v>
      </c>
      <c r="AP118" s="181">
        <v>15.247</v>
      </c>
      <c r="AQ118" s="181">
        <v>19.553999999999998</v>
      </c>
      <c r="AR118" s="181">
        <v>21.81</v>
      </c>
      <c r="AS118" s="181">
        <v>24.137</v>
      </c>
      <c r="AT118" s="181">
        <v>26.934999999999999</v>
      </c>
      <c r="AU118" s="181">
        <v>29.527999999999999</v>
      </c>
      <c r="AV118" s="181">
        <v>31.227</v>
      </c>
      <c r="AW118" s="181">
        <v>32.887</v>
      </c>
      <c r="AX118" s="181">
        <v>33.951999999999998</v>
      </c>
      <c r="AY118" s="181">
        <v>34.619999999999997</v>
      </c>
      <c r="AZ118" s="181">
        <v>34.892000000000003</v>
      </c>
      <c r="BA118" s="181">
        <v>34.771000000000001</v>
      </c>
      <c r="BB118" s="181">
        <v>34.726999999999997</v>
      </c>
      <c r="BC118" s="181">
        <v>34.569000000000003</v>
      </c>
      <c r="BD118" s="181">
        <v>35.421999999999997</v>
      </c>
      <c r="BE118" s="181">
        <v>36.271000000000001</v>
      </c>
      <c r="BF118" s="181">
        <v>38.274999999999999</v>
      </c>
      <c r="BG118" s="181">
        <v>39.500999999999998</v>
      </c>
      <c r="BH118" s="181">
        <v>40.731000000000002</v>
      </c>
      <c r="BI118" s="181">
        <v>41.947000000000003</v>
      </c>
      <c r="BJ118" s="181">
        <v>43.161999999999999</v>
      </c>
      <c r="BK118" s="181">
        <v>44.384999999999998</v>
      </c>
      <c r="BL118" s="181">
        <v>45.616</v>
      </c>
      <c r="BM118" s="181">
        <v>46.847000000000001</v>
      </c>
      <c r="BN118" s="181">
        <v>48.081000000000003</v>
      </c>
      <c r="BO118" s="181">
        <v>49.317999999999998</v>
      </c>
      <c r="BP118" s="181">
        <v>50.558999999999997</v>
      </c>
      <c r="BQ118" s="181">
        <v>51.8</v>
      </c>
      <c r="BR118" s="181">
        <v>53.031999999999996</v>
      </c>
      <c r="BS118" s="181">
        <v>54.265000000000001</v>
      </c>
      <c r="BT118" s="181">
        <v>55.500999999999998</v>
      </c>
      <c r="BU118" s="181">
        <v>56.734000000000002</v>
      </c>
      <c r="BV118" s="181">
        <v>57.968000000000004</v>
      </c>
      <c r="BW118" s="181">
        <v>59.203000000000003</v>
      </c>
      <c r="BX118" s="181">
        <v>60.442</v>
      </c>
      <c r="BY118" s="181">
        <v>60.957000000000001</v>
      </c>
      <c r="BZ118" s="181">
        <v>61.118000000000002</v>
      </c>
      <c r="CA118" s="181">
        <v>61.276000000000003</v>
      </c>
      <c r="CB118" s="181">
        <v>61.430999999999997</v>
      </c>
      <c r="CC118" s="181">
        <v>61.585000000000001</v>
      </c>
      <c r="CD118" s="181">
        <v>61.735999999999997</v>
      </c>
      <c r="CE118" s="181">
        <v>61.886000000000003</v>
      </c>
      <c r="CF118" s="181">
        <v>62.033000000000001</v>
      </c>
      <c r="CG118" s="181">
        <v>62.177</v>
      </c>
      <c r="CH118" s="181">
        <v>62.317999999999998</v>
      </c>
      <c r="CI118" s="181">
        <v>62.454000000000001</v>
      </c>
      <c r="CJ118" s="181">
        <v>62.587000000000003</v>
      </c>
      <c r="CK118" s="182">
        <v>62.719000000000001</v>
      </c>
    </row>
    <row r="119" spans="2:89" ht="15" customHeight="1" x14ac:dyDescent="0.2">
      <c r="B119" s="173">
        <v>3</v>
      </c>
      <c r="C119" s="174">
        <v>1</v>
      </c>
      <c r="D119" s="174">
        <v>3</v>
      </c>
      <c r="E119" s="174" t="s">
        <v>217</v>
      </c>
      <c r="F119" s="174" t="s">
        <v>766</v>
      </c>
      <c r="G119" s="174" t="s">
        <v>293</v>
      </c>
      <c r="H119" s="174" t="s">
        <v>745</v>
      </c>
      <c r="I119" s="181">
        <v>0</v>
      </c>
      <c r="J119" s="181">
        <v>0</v>
      </c>
      <c r="K119" s="181">
        <v>0</v>
      </c>
      <c r="L119" s="181">
        <v>0</v>
      </c>
      <c r="M119" s="181">
        <v>0</v>
      </c>
      <c r="N119" s="181">
        <v>0</v>
      </c>
      <c r="O119" s="181">
        <v>0.01</v>
      </c>
      <c r="P119" s="181">
        <v>2.3E-2</v>
      </c>
      <c r="Q119" s="181">
        <v>0.17899999999999999</v>
      </c>
      <c r="R119" s="181">
        <v>0.56699999999999995</v>
      </c>
      <c r="S119" s="181">
        <v>1.262</v>
      </c>
      <c r="T119" s="181">
        <v>2.298</v>
      </c>
      <c r="U119" s="181">
        <v>3.6040000000000001</v>
      </c>
      <c r="V119" s="181">
        <v>4.9950000000000001</v>
      </c>
      <c r="W119" s="181">
        <v>6.3239999999999998</v>
      </c>
      <c r="X119" s="181">
        <v>7.5720000000000001</v>
      </c>
      <c r="Y119" s="181">
        <v>8.7629999999999999</v>
      </c>
      <c r="Z119" s="181">
        <v>9.9130000000000003</v>
      </c>
      <c r="AA119" s="181">
        <v>11.012</v>
      </c>
      <c r="AB119" s="181">
        <v>12.029</v>
      </c>
      <c r="AC119" s="181">
        <v>12.946</v>
      </c>
      <c r="AD119" s="181">
        <v>13.773</v>
      </c>
      <c r="AE119" s="181">
        <v>14.537000000000001</v>
      </c>
      <c r="AF119" s="181">
        <v>15.255000000000001</v>
      </c>
      <c r="AG119" s="181">
        <v>15.946999999999999</v>
      </c>
      <c r="AH119" s="181">
        <v>16.640999999999998</v>
      </c>
      <c r="AI119" s="181">
        <v>17.527000000000001</v>
      </c>
      <c r="AJ119" s="181">
        <v>19.271999999999998</v>
      </c>
      <c r="AK119" s="181">
        <v>21.79</v>
      </c>
      <c r="AL119" s="181">
        <v>24.946999999999999</v>
      </c>
      <c r="AM119" s="181">
        <v>28.558</v>
      </c>
      <c r="AN119" s="181">
        <v>32.380000000000003</v>
      </c>
      <c r="AO119" s="181">
        <v>36.103000000000002</v>
      </c>
      <c r="AP119" s="181">
        <v>39.615000000000002</v>
      </c>
      <c r="AQ119" s="181">
        <v>42.753999999999998</v>
      </c>
      <c r="AR119" s="181">
        <v>44.93</v>
      </c>
      <c r="AS119" s="181">
        <v>46.328000000000003</v>
      </c>
      <c r="AT119" s="181">
        <v>46.39</v>
      </c>
      <c r="AU119" s="181">
        <v>45.573999999999998</v>
      </c>
      <c r="AV119" s="181">
        <v>43.936</v>
      </c>
      <c r="AW119" s="181">
        <v>41.88</v>
      </c>
      <c r="AX119" s="181">
        <v>39.798000000000002</v>
      </c>
      <c r="AY119" s="181">
        <v>38.07</v>
      </c>
      <c r="AZ119" s="181">
        <v>36.520000000000003</v>
      </c>
      <c r="BA119" s="181">
        <v>34.579000000000001</v>
      </c>
      <c r="BB119" s="181">
        <v>32.573999999999998</v>
      </c>
      <c r="BC119" s="181">
        <v>30.657</v>
      </c>
      <c r="BD119" s="181">
        <v>28.731000000000002</v>
      </c>
      <c r="BE119" s="181">
        <v>26.773</v>
      </c>
      <c r="BF119" s="181">
        <v>25.274000000000001</v>
      </c>
      <c r="BG119" s="181">
        <v>23.405999999999999</v>
      </c>
      <c r="BH119" s="181">
        <v>21.504000000000001</v>
      </c>
      <c r="BI119" s="181">
        <v>19.574999999999999</v>
      </c>
      <c r="BJ119" s="181">
        <v>17.622</v>
      </c>
      <c r="BK119" s="181">
        <v>15.648</v>
      </c>
      <c r="BL119" s="181">
        <v>13.648999999999999</v>
      </c>
      <c r="BM119" s="181">
        <v>11.635</v>
      </c>
      <c r="BN119" s="181">
        <v>9.6029999999999998</v>
      </c>
      <c r="BO119" s="181">
        <v>7.5510000000000002</v>
      </c>
      <c r="BP119" s="181">
        <v>5.4770000000000003</v>
      </c>
      <c r="BQ119" s="181">
        <v>3.391</v>
      </c>
      <c r="BR119" s="181">
        <v>1.2889999999999999</v>
      </c>
      <c r="BS119" s="181">
        <v>0</v>
      </c>
      <c r="BT119" s="181">
        <v>0</v>
      </c>
      <c r="BU119" s="181">
        <v>0</v>
      </c>
      <c r="BV119" s="181">
        <v>0</v>
      </c>
      <c r="BW119" s="181">
        <v>0</v>
      </c>
      <c r="BX119" s="181">
        <v>0</v>
      </c>
      <c r="BY119" s="181">
        <v>0</v>
      </c>
      <c r="BZ119" s="181">
        <v>0</v>
      </c>
      <c r="CA119" s="181">
        <v>0</v>
      </c>
      <c r="CB119" s="181">
        <v>0</v>
      </c>
      <c r="CC119" s="181">
        <v>0</v>
      </c>
      <c r="CD119" s="181">
        <v>0</v>
      </c>
      <c r="CE119" s="181">
        <v>0</v>
      </c>
      <c r="CF119" s="181">
        <v>0</v>
      </c>
      <c r="CG119" s="181">
        <v>0</v>
      </c>
      <c r="CH119" s="181">
        <v>0</v>
      </c>
      <c r="CI119" s="181">
        <v>0</v>
      </c>
      <c r="CJ119" s="181">
        <v>0</v>
      </c>
      <c r="CK119" s="182">
        <v>0</v>
      </c>
    </row>
    <row r="120" spans="2:89" ht="15" customHeight="1" x14ac:dyDescent="0.2">
      <c r="B120" s="173">
        <v>3</v>
      </c>
      <c r="C120" s="174">
        <v>1</v>
      </c>
      <c r="D120" s="174">
        <v>3</v>
      </c>
      <c r="E120" s="174" t="s">
        <v>217</v>
      </c>
      <c r="F120" s="174" t="s">
        <v>767</v>
      </c>
      <c r="G120" s="174" t="s">
        <v>293</v>
      </c>
      <c r="H120" s="174" t="s">
        <v>745</v>
      </c>
      <c r="I120" s="181">
        <v>0</v>
      </c>
      <c r="J120" s="181">
        <v>0</v>
      </c>
      <c r="K120" s="181">
        <v>0</v>
      </c>
      <c r="L120" s="181">
        <v>0</v>
      </c>
      <c r="M120" s="181">
        <v>0</v>
      </c>
      <c r="N120" s="181">
        <v>0</v>
      </c>
      <c r="O120" s="181">
        <v>0</v>
      </c>
      <c r="P120" s="181">
        <v>1E-3</v>
      </c>
      <c r="Q120" s="181">
        <v>2E-3</v>
      </c>
      <c r="R120" s="181">
        <v>8.0000000000000002E-3</v>
      </c>
      <c r="S120" s="181">
        <v>0.03</v>
      </c>
      <c r="T120" s="181">
        <v>7.6999999999999999E-2</v>
      </c>
      <c r="U120" s="181">
        <v>0.16600000000000001</v>
      </c>
      <c r="V120" s="181">
        <v>0.318</v>
      </c>
      <c r="W120" s="181">
        <v>0.55700000000000005</v>
      </c>
      <c r="X120" s="181">
        <v>0.91100000000000003</v>
      </c>
      <c r="Y120" s="181">
        <v>1.411</v>
      </c>
      <c r="Z120" s="181">
        <v>2.09</v>
      </c>
      <c r="AA120" s="181">
        <v>2.9380000000000002</v>
      </c>
      <c r="AB120" s="181">
        <v>3.911</v>
      </c>
      <c r="AC120" s="181">
        <v>4.9269999999999996</v>
      </c>
      <c r="AD120" s="181">
        <v>5.9139999999999997</v>
      </c>
      <c r="AE120" s="181">
        <v>6.8079999999999998</v>
      </c>
      <c r="AF120" s="181">
        <v>7.5590000000000002</v>
      </c>
      <c r="AG120" s="181">
        <v>8.1300000000000008</v>
      </c>
      <c r="AH120" s="181">
        <v>8.4969999999999999</v>
      </c>
      <c r="AI120" s="181">
        <v>8.6509999999999998</v>
      </c>
      <c r="AJ120" s="181">
        <v>8.5920000000000005</v>
      </c>
      <c r="AK120" s="181">
        <v>8.3309999999999995</v>
      </c>
      <c r="AL120" s="181">
        <v>7.8810000000000002</v>
      </c>
      <c r="AM120" s="181">
        <v>7.4260000000000002</v>
      </c>
      <c r="AN120" s="181">
        <v>8.3170000000000002</v>
      </c>
      <c r="AO120" s="181">
        <v>9.8170000000000002</v>
      </c>
      <c r="AP120" s="181">
        <v>10.965</v>
      </c>
      <c r="AQ120" s="181">
        <v>11.5</v>
      </c>
      <c r="AR120" s="181">
        <v>11.805</v>
      </c>
      <c r="AS120" s="181">
        <v>11.712</v>
      </c>
      <c r="AT120" s="181">
        <v>13.872</v>
      </c>
      <c r="AU120" s="181">
        <v>15.819000000000001</v>
      </c>
      <c r="AV120" s="181">
        <v>18.085999999999999</v>
      </c>
      <c r="AW120" s="181">
        <v>19.911999999999999</v>
      </c>
      <c r="AX120" s="181">
        <v>20.937000000000001</v>
      </c>
      <c r="AY120" s="181">
        <v>20.963000000000001</v>
      </c>
      <c r="AZ120" s="181">
        <v>20.202000000000002</v>
      </c>
      <c r="BA120" s="181">
        <v>19.866</v>
      </c>
      <c r="BB120" s="181">
        <v>22.716000000000001</v>
      </c>
      <c r="BC120" s="181">
        <v>24.972999999999999</v>
      </c>
      <c r="BD120" s="181">
        <v>26.018999999999998</v>
      </c>
      <c r="BE120" s="181">
        <v>27.067</v>
      </c>
      <c r="BF120" s="181">
        <v>28.283000000000001</v>
      </c>
      <c r="BG120" s="181">
        <v>28.448</v>
      </c>
      <c r="BH120" s="181">
        <v>28.605</v>
      </c>
      <c r="BI120" s="181">
        <v>28.747</v>
      </c>
      <c r="BJ120" s="181">
        <v>28.882000000000001</v>
      </c>
      <c r="BK120" s="181">
        <v>29.015999999999998</v>
      </c>
      <c r="BL120" s="181">
        <v>29.146999999999998</v>
      </c>
      <c r="BM120" s="181">
        <v>29.274000000000001</v>
      </c>
      <c r="BN120" s="181">
        <v>29.396999999999998</v>
      </c>
      <c r="BO120" s="181">
        <v>29.516999999999999</v>
      </c>
      <c r="BP120" s="181">
        <v>29.632999999999999</v>
      </c>
      <c r="BQ120" s="181">
        <v>29.745000000000001</v>
      </c>
      <c r="BR120" s="181">
        <v>29.849</v>
      </c>
      <c r="BS120" s="181">
        <v>29.948</v>
      </c>
      <c r="BT120" s="181">
        <v>30.044</v>
      </c>
      <c r="BU120" s="181">
        <v>30.137</v>
      </c>
      <c r="BV120" s="181">
        <v>30.225999999999999</v>
      </c>
      <c r="BW120" s="181">
        <v>30.312000000000001</v>
      </c>
      <c r="BX120" s="181">
        <v>30.396999999999998</v>
      </c>
      <c r="BY120" s="181">
        <v>30.478999999999999</v>
      </c>
      <c r="BZ120" s="181">
        <v>30.559000000000001</v>
      </c>
      <c r="CA120" s="181">
        <v>30.638000000000002</v>
      </c>
      <c r="CB120" s="181">
        <v>30.716000000000001</v>
      </c>
      <c r="CC120" s="181">
        <v>30.792000000000002</v>
      </c>
      <c r="CD120" s="181">
        <v>30.867999999999999</v>
      </c>
      <c r="CE120" s="181">
        <v>30.943000000000001</v>
      </c>
      <c r="CF120" s="181">
        <v>31.015999999999998</v>
      </c>
      <c r="CG120" s="181">
        <v>31.088000000000001</v>
      </c>
      <c r="CH120" s="181">
        <v>31.158999999999999</v>
      </c>
      <c r="CI120" s="181">
        <v>31.227</v>
      </c>
      <c r="CJ120" s="181">
        <v>31.292999999999999</v>
      </c>
      <c r="CK120" s="182">
        <v>31.36</v>
      </c>
    </row>
    <row r="121" spans="2:89" ht="15" customHeight="1" x14ac:dyDescent="0.2">
      <c r="B121" s="173">
        <v>3</v>
      </c>
      <c r="C121" s="174">
        <v>2</v>
      </c>
      <c r="D121" s="174">
        <v>3</v>
      </c>
      <c r="E121" s="174" t="s">
        <v>71</v>
      </c>
      <c r="F121" s="174" t="s">
        <v>764</v>
      </c>
      <c r="G121" s="174" t="s">
        <v>293</v>
      </c>
      <c r="H121" s="174" t="s">
        <v>745</v>
      </c>
      <c r="I121" s="181">
        <v>17.126999999999999</v>
      </c>
      <c r="J121" s="181">
        <v>17.536999999999999</v>
      </c>
      <c r="K121" s="181">
        <v>17.946000000000002</v>
      </c>
      <c r="L121" s="181">
        <v>18.399999999999999</v>
      </c>
      <c r="M121" s="181">
        <v>18.940999999999999</v>
      </c>
      <c r="N121" s="181">
        <v>19.584</v>
      </c>
      <c r="O121" s="181">
        <v>20.318000000000001</v>
      </c>
      <c r="P121" s="181">
        <v>21.146000000000001</v>
      </c>
      <c r="Q121" s="181">
        <v>22.11</v>
      </c>
      <c r="R121" s="181">
        <v>23.206</v>
      </c>
      <c r="S121" s="181">
        <v>24.428000000000001</v>
      </c>
      <c r="T121" s="181">
        <v>25.811</v>
      </c>
      <c r="U121" s="181">
        <v>27.268999999999998</v>
      </c>
      <c r="V121" s="181">
        <v>28.815000000000001</v>
      </c>
      <c r="W121" s="181">
        <v>30.337</v>
      </c>
      <c r="X121" s="181">
        <v>31.666</v>
      </c>
      <c r="Y121" s="181">
        <v>32.811</v>
      </c>
      <c r="Z121" s="181">
        <v>33.820999999999998</v>
      </c>
      <c r="AA121" s="181">
        <v>34.701000000000001</v>
      </c>
      <c r="AB121" s="181">
        <v>35.514000000000003</v>
      </c>
      <c r="AC121" s="181">
        <v>36.195999999999998</v>
      </c>
      <c r="AD121" s="181">
        <v>37.048000000000002</v>
      </c>
      <c r="AE121" s="181">
        <v>37.877000000000002</v>
      </c>
      <c r="AF121" s="181">
        <v>38.668999999999997</v>
      </c>
      <c r="AG121" s="181">
        <v>39.496000000000002</v>
      </c>
      <c r="AH121" s="181">
        <v>40.49</v>
      </c>
      <c r="AI121" s="181">
        <v>41.698999999999998</v>
      </c>
      <c r="AJ121" s="181">
        <v>43.039000000000001</v>
      </c>
      <c r="AK121" s="181">
        <v>44.511000000000003</v>
      </c>
      <c r="AL121" s="181">
        <v>46.067999999999998</v>
      </c>
      <c r="AM121" s="181">
        <v>47.656999999999996</v>
      </c>
      <c r="AN121" s="181">
        <v>49.366</v>
      </c>
      <c r="AO121" s="181">
        <v>50.765000000000001</v>
      </c>
      <c r="AP121" s="181">
        <v>52.045999999999999</v>
      </c>
      <c r="AQ121" s="181">
        <v>53.218000000000004</v>
      </c>
      <c r="AR121" s="181">
        <v>54.514000000000003</v>
      </c>
      <c r="AS121" s="181">
        <v>55.786999999999999</v>
      </c>
      <c r="AT121" s="181">
        <v>57.021000000000001</v>
      </c>
      <c r="AU121" s="181">
        <v>58.243000000000002</v>
      </c>
      <c r="AV121" s="181">
        <v>59.453000000000003</v>
      </c>
      <c r="AW121" s="181">
        <v>60.651000000000003</v>
      </c>
      <c r="AX121" s="181">
        <v>61.837000000000003</v>
      </c>
      <c r="AY121" s="181">
        <v>63.042000000000002</v>
      </c>
      <c r="AZ121" s="181">
        <v>64.236999999999995</v>
      </c>
      <c r="BA121" s="181">
        <v>65.421999999999997</v>
      </c>
      <c r="BB121" s="181">
        <v>66.596999999999994</v>
      </c>
      <c r="BC121" s="181">
        <v>67.763999999999996</v>
      </c>
      <c r="BD121" s="181">
        <v>69.075000000000003</v>
      </c>
      <c r="BE121" s="181">
        <v>70.373999999999995</v>
      </c>
      <c r="BF121" s="181">
        <v>71.731999999999999</v>
      </c>
      <c r="BG121" s="181">
        <v>73.012</v>
      </c>
      <c r="BH121" s="181">
        <v>74.283000000000001</v>
      </c>
      <c r="BI121" s="181">
        <v>75.522999999999996</v>
      </c>
      <c r="BJ121" s="181">
        <v>76.753</v>
      </c>
      <c r="BK121" s="181">
        <v>77.986000000000004</v>
      </c>
      <c r="BL121" s="181">
        <v>79.222999999999999</v>
      </c>
      <c r="BM121" s="181">
        <v>80.456000000000003</v>
      </c>
      <c r="BN121" s="181">
        <v>81.685000000000002</v>
      </c>
      <c r="BO121" s="181">
        <v>82.912000000000006</v>
      </c>
      <c r="BP121" s="181">
        <v>84.138000000000005</v>
      </c>
      <c r="BQ121" s="181">
        <v>85.356999999999999</v>
      </c>
      <c r="BR121" s="181">
        <v>86.558000000000007</v>
      </c>
      <c r="BS121" s="181">
        <v>87.754000000000005</v>
      </c>
      <c r="BT121" s="181">
        <v>88.947999999999993</v>
      </c>
      <c r="BU121" s="181">
        <v>90.134</v>
      </c>
      <c r="BV121" s="181">
        <v>90.677999999999997</v>
      </c>
      <c r="BW121" s="181">
        <v>90.936999999999998</v>
      </c>
      <c r="BX121" s="181">
        <v>91.19</v>
      </c>
      <c r="BY121" s="181">
        <v>91.436000000000007</v>
      </c>
      <c r="BZ121" s="181">
        <v>91.677000000000007</v>
      </c>
      <c r="CA121" s="181">
        <v>91.914000000000001</v>
      </c>
      <c r="CB121" s="181">
        <v>92.147000000000006</v>
      </c>
      <c r="CC121" s="181">
        <v>92.376999999999995</v>
      </c>
      <c r="CD121" s="181">
        <v>92.605000000000004</v>
      </c>
      <c r="CE121" s="181">
        <v>92.828999999999994</v>
      </c>
      <c r="CF121" s="181">
        <v>93.049000000000007</v>
      </c>
      <c r="CG121" s="181">
        <v>93.265000000000001</v>
      </c>
      <c r="CH121" s="181">
        <v>93.477000000000004</v>
      </c>
      <c r="CI121" s="181">
        <v>93.682000000000002</v>
      </c>
      <c r="CJ121" s="181">
        <v>93.88</v>
      </c>
      <c r="CK121" s="182">
        <v>94.078999999999994</v>
      </c>
    </row>
    <row r="122" spans="2:89" ht="15" customHeight="1" x14ac:dyDescent="0.2">
      <c r="B122" s="173">
        <v>3</v>
      </c>
      <c r="C122" s="174">
        <v>2</v>
      </c>
      <c r="D122" s="174">
        <v>3</v>
      </c>
      <c r="E122" s="174" t="s">
        <v>71</v>
      </c>
      <c r="F122" s="174" t="s">
        <v>765</v>
      </c>
      <c r="G122" s="174" t="s">
        <v>293</v>
      </c>
      <c r="H122" s="174" t="s">
        <v>745</v>
      </c>
      <c r="I122" s="181">
        <v>0</v>
      </c>
      <c r="J122" s="181">
        <v>0</v>
      </c>
      <c r="K122" s="181">
        <v>0</v>
      </c>
      <c r="L122" s="181">
        <v>0</v>
      </c>
      <c r="M122" s="181">
        <v>0</v>
      </c>
      <c r="N122" s="181">
        <v>0</v>
      </c>
      <c r="O122" s="181">
        <v>0</v>
      </c>
      <c r="P122" s="181">
        <v>0</v>
      </c>
      <c r="Q122" s="181">
        <v>0</v>
      </c>
      <c r="R122" s="181">
        <v>0</v>
      </c>
      <c r="S122" s="181">
        <v>0</v>
      </c>
      <c r="T122" s="181">
        <v>0</v>
      </c>
      <c r="U122" s="181">
        <v>0</v>
      </c>
      <c r="V122" s="181">
        <v>0</v>
      </c>
      <c r="W122" s="181">
        <v>0</v>
      </c>
      <c r="X122" s="181">
        <v>0</v>
      </c>
      <c r="Y122" s="181">
        <v>0</v>
      </c>
      <c r="Z122" s="181">
        <v>0</v>
      </c>
      <c r="AA122" s="181">
        <v>1.0999999999999999E-2</v>
      </c>
      <c r="AB122" s="181">
        <v>0.52100000000000002</v>
      </c>
      <c r="AC122" s="181">
        <v>1.052</v>
      </c>
      <c r="AD122" s="181">
        <v>1.6739999999999999</v>
      </c>
      <c r="AE122" s="181">
        <v>2.258</v>
      </c>
      <c r="AF122" s="181">
        <v>2.4740000000000002</v>
      </c>
      <c r="AG122" s="181">
        <v>2.8719999999999999</v>
      </c>
      <c r="AH122" s="181">
        <v>3.3490000000000002</v>
      </c>
      <c r="AI122" s="181">
        <v>4.1360000000000001</v>
      </c>
      <c r="AJ122" s="181">
        <v>5.141</v>
      </c>
      <c r="AK122" s="181">
        <v>6.2759999999999998</v>
      </c>
      <c r="AL122" s="181">
        <v>7.7629999999999999</v>
      </c>
      <c r="AM122" s="181">
        <v>9.18</v>
      </c>
      <c r="AN122" s="181">
        <v>10.593</v>
      </c>
      <c r="AO122" s="181">
        <v>12.05</v>
      </c>
      <c r="AP122" s="181">
        <v>15.247</v>
      </c>
      <c r="AQ122" s="181">
        <v>19.553999999999998</v>
      </c>
      <c r="AR122" s="181">
        <v>21.81</v>
      </c>
      <c r="AS122" s="181">
        <v>24.137</v>
      </c>
      <c r="AT122" s="181">
        <v>26.934999999999999</v>
      </c>
      <c r="AU122" s="181">
        <v>29.527999999999999</v>
      </c>
      <c r="AV122" s="181">
        <v>31.227</v>
      </c>
      <c r="AW122" s="181">
        <v>32.887</v>
      </c>
      <c r="AX122" s="181">
        <v>33.951999999999998</v>
      </c>
      <c r="AY122" s="181">
        <v>34.619999999999997</v>
      </c>
      <c r="AZ122" s="181">
        <v>34.892000000000003</v>
      </c>
      <c r="BA122" s="181">
        <v>34.771000000000001</v>
      </c>
      <c r="BB122" s="181">
        <v>34.726999999999997</v>
      </c>
      <c r="BC122" s="181">
        <v>34.569000000000003</v>
      </c>
      <c r="BD122" s="181">
        <v>35.421999999999997</v>
      </c>
      <c r="BE122" s="181">
        <v>36.271000000000001</v>
      </c>
      <c r="BF122" s="181">
        <v>38.274999999999999</v>
      </c>
      <c r="BG122" s="181">
        <v>39.500999999999998</v>
      </c>
      <c r="BH122" s="181">
        <v>40.731000000000002</v>
      </c>
      <c r="BI122" s="181">
        <v>41.947000000000003</v>
      </c>
      <c r="BJ122" s="181">
        <v>43.161999999999999</v>
      </c>
      <c r="BK122" s="181">
        <v>44.384999999999998</v>
      </c>
      <c r="BL122" s="181">
        <v>45.616</v>
      </c>
      <c r="BM122" s="181">
        <v>46.847000000000001</v>
      </c>
      <c r="BN122" s="181">
        <v>48.081000000000003</v>
      </c>
      <c r="BO122" s="181">
        <v>49.317999999999998</v>
      </c>
      <c r="BP122" s="181">
        <v>50.558999999999997</v>
      </c>
      <c r="BQ122" s="181">
        <v>51.8</v>
      </c>
      <c r="BR122" s="181">
        <v>53.031999999999996</v>
      </c>
      <c r="BS122" s="181">
        <v>54.265000000000001</v>
      </c>
      <c r="BT122" s="181">
        <v>55.500999999999998</v>
      </c>
      <c r="BU122" s="181">
        <v>56.734000000000002</v>
      </c>
      <c r="BV122" s="181">
        <v>57.968000000000004</v>
      </c>
      <c r="BW122" s="181">
        <v>59.203000000000003</v>
      </c>
      <c r="BX122" s="181">
        <v>60.442</v>
      </c>
      <c r="BY122" s="181">
        <v>60.957000000000001</v>
      </c>
      <c r="BZ122" s="181">
        <v>61.118000000000002</v>
      </c>
      <c r="CA122" s="181">
        <v>61.276000000000003</v>
      </c>
      <c r="CB122" s="181">
        <v>61.430999999999997</v>
      </c>
      <c r="CC122" s="181">
        <v>61.585000000000001</v>
      </c>
      <c r="CD122" s="181">
        <v>61.735999999999997</v>
      </c>
      <c r="CE122" s="181">
        <v>61.886000000000003</v>
      </c>
      <c r="CF122" s="181">
        <v>62.033000000000001</v>
      </c>
      <c r="CG122" s="181">
        <v>62.177</v>
      </c>
      <c r="CH122" s="181">
        <v>62.317999999999998</v>
      </c>
      <c r="CI122" s="181">
        <v>62.454000000000001</v>
      </c>
      <c r="CJ122" s="181">
        <v>62.587000000000003</v>
      </c>
      <c r="CK122" s="182">
        <v>62.719000000000001</v>
      </c>
    </row>
    <row r="123" spans="2:89" ht="15" customHeight="1" x14ac:dyDescent="0.2">
      <c r="B123" s="173">
        <v>3</v>
      </c>
      <c r="C123" s="174">
        <v>2</v>
      </c>
      <c r="D123" s="174">
        <v>3</v>
      </c>
      <c r="E123" s="174" t="s">
        <v>71</v>
      </c>
      <c r="F123" s="174" t="s">
        <v>766</v>
      </c>
      <c r="G123" s="174" t="s">
        <v>293</v>
      </c>
      <c r="H123" s="174" t="s">
        <v>745</v>
      </c>
      <c r="I123" s="181">
        <v>0</v>
      </c>
      <c r="J123" s="181">
        <v>0</v>
      </c>
      <c r="K123" s="181">
        <v>0</v>
      </c>
      <c r="L123" s="181">
        <v>0</v>
      </c>
      <c r="M123" s="181">
        <v>0</v>
      </c>
      <c r="N123" s="181">
        <v>0</v>
      </c>
      <c r="O123" s="181">
        <v>0.01</v>
      </c>
      <c r="P123" s="181">
        <v>2.3E-2</v>
      </c>
      <c r="Q123" s="181">
        <v>0.17899999999999999</v>
      </c>
      <c r="R123" s="181">
        <v>0.56699999999999995</v>
      </c>
      <c r="S123" s="181">
        <v>1.262</v>
      </c>
      <c r="T123" s="181">
        <v>2.298</v>
      </c>
      <c r="U123" s="181">
        <v>3.6040000000000001</v>
      </c>
      <c r="V123" s="181">
        <v>4.9950000000000001</v>
      </c>
      <c r="W123" s="181">
        <v>6.3239999999999998</v>
      </c>
      <c r="X123" s="181">
        <v>7.5720000000000001</v>
      </c>
      <c r="Y123" s="181">
        <v>8.7629999999999999</v>
      </c>
      <c r="Z123" s="181">
        <v>9.9130000000000003</v>
      </c>
      <c r="AA123" s="181">
        <v>11.012</v>
      </c>
      <c r="AB123" s="181">
        <v>12.029</v>
      </c>
      <c r="AC123" s="181">
        <v>12.946</v>
      </c>
      <c r="AD123" s="181">
        <v>13.773</v>
      </c>
      <c r="AE123" s="181">
        <v>14.537000000000001</v>
      </c>
      <c r="AF123" s="181">
        <v>15.255000000000001</v>
      </c>
      <c r="AG123" s="181">
        <v>15.946999999999999</v>
      </c>
      <c r="AH123" s="181">
        <v>16.640999999999998</v>
      </c>
      <c r="AI123" s="181">
        <v>17.527000000000001</v>
      </c>
      <c r="AJ123" s="181">
        <v>19.271999999999998</v>
      </c>
      <c r="AK123" s="181">
        <v>21.79</v>
      </c>
      <c r="AL123" s="181">
        <v>24.946999999999999</v>
      </c>
      <c r="AM123" s="181">
        <v>28.558</v>
      </c>
      <c r="AN123" s="181">
        <v>32.380000000000003</v>
      </c>
      <c r="AO123" s="181">
        <v>36.103000000000002</v>
      </c>
      <c r="AP123" s="181">
        <v>39.615000000000002</v>
      </c>
      <c r="AQ123" s="181">
        <v>42.753999999999998</v>
      </c>
      <c r="AR123" s="181">
        <v>44.93</v>
      </c>
      <c r="AS123" s="181">
        <v>46.328000000000003</v>
      </c>
      <c r="AT123" s="181">
        <v>46.39</v>
      </c>
      <c r="AU123" s="181">
        <v>45.573999999999998</v>
      </c>
      <c r="AV123" s="181">
        <v>43.936</v>
      </c>
      <c r="AW123" s="181">
        <v>41.88</v>
      </c>
      <c r="AX123" s="181">
        <v>39.798000000000002</v>
      </c>
      <c r="AY123" s="181">
        <v>38.07</v>
      </c>
      <c r="AZ123" s="181">
        <v>36.520000000000003</v>
      </c>
      <c r="BA123" s="181">
        <v>34.579000000000001</v>
      </c>
      <c r="BB123" s="181">
        <v>32.573999999999998</v>
      </c>
      <c r="BC123" s="181">
        <v>30.657</v>
      </c>
      <c r="BD123" s="181">
        <v>28.731000000000002</v>
      </c>
      <c r="BE123" s="181">
        <v>26.773</v>
      </c>
      <c r="BF123" s="181">
        <v>25.274000000000001</v>
      </c>
      <c r="BG123" s="181">
        <v>23.405999999999999</v>
      </c>
      <c r="BH123" s="181">
        <v>21.504000000000001</v>
      </c>
      <c r="BI123" s="181">
        <v>19.574999999999999</v>
      </c>
      <c r="BJ123" s="181">
        <v>17.622</v>
      </c>
      <c r="BK123" s="181">
        <v>15.648</v>
      </c>
      <c r="BL123" s="181">
        <v>13.648999999999999</v>
      </c>
      <c r="BM123" s="181">
        <v>11.635</v>
      </c>
      <c r="BN123" s="181">
        <v>9.6029999999999998</v>
      </c>
      <c r="BO123" s="181">
        <v>7.5510000000000002</v>
      </c>
      <c r="BP123" s="181">
        <v>5.4770000000000003</v>
      </c>
      <c r="BQ123" s="181">
        <v>3.391</v>
      </c>
      <c r="BR123" s="181">
        <v>1.2889999999999999</v>
      </c>
      <c r="BS123" s="181">
        <v>0</v>
      </c>
      <c r="BT123" s="181">
        <v>0</v>
      </c>
      <c r="BU123" s="181">
        <v>0</v>
      </c>
      <c r="BV123" s="181">
        <v>0</v>
      </c>
      <c r="BW123" s="181">
        <v>0</v>
      </c>
      <c r="BX123" s="181">
        <v>0</v>
      </c>
      <c r="BY123" s="181">
        <v>0</v>
      </c>
      <c r="BZ123" s="181">
        <v>0</v>
      </c>
      <c r="CA123" s="181">
        <v>0</v>
      </c>
      <c r="CB123" s="181">
        <v>0</v>
      </c>
      <c r="CC123" s="181">
        <v>0</v>
      </c>
      <c r="CD123" s="181">
        <v>0</v>
      </c>
      <c r="CE123" s="181">
        <v>0</v>
      </c>
      <c r="CF123" s="181">
        <v>0</v>
      </c>
      <c r="CG123" s="181">
        <v>0</v>
      </c>
      <c r="CH123" s="181">
        <v>0</v>
      </c>
      <c r="CI123" s="181">
        <v>0</v>
      </c>
      <c r="CJ123" s="181">
        <v>0</v>
      </c>
      <c r="CK123" s="182">
        <v>0</v>
      </c>
    </row>
    <row r="124" spans="2:89" ht="15" customHeight="1" x14ac:dyDescent="0.2">
      <c r="B124" s="173">
        <v>3</v>
      </c>
      <c r="C124" s="174">
        <v>2</v>
      </c>
      <c r="D124" s="174">
        <v>3</v>
      </c>
      <c r="E124" s="174" t="s">
        <v>71</v>
      </c>
      <c r="F124" s="174" t="s">
        <v>767</v>
      </c>
      <c r="G124" s="174" t="s">
        <v>293</v>
      </c>
      <c r="H124" s="174" t="s">
        <v>745</v>
      </c>
      <c r="I124" s="181">
        <v>0</v>
      </c>
      <c r="J124" s="181">
        <v>0</v>
      </c>
      <c r="K124" s="181">
        <v>0</v>
      </c>
      <c r="L124" s="181">
        <v>0</v>
      </c>
      <c r="M124" s="181">
        <v>0</v>
      </c>
      <c r="N124" s="181">
        <v>0</v>
      </c>
      <c r="O124" s="181">
        <v>0</v>
      </c>
      <c r="P124" s="181">
        <v>1E-3</v>
      </c>
      <c r="Q124" s="181">
        <v>2E-3</v>
      </c>
      <c r="R124" s="181">
        <v>8.0000000000000002E-3</v>
      </c>
      <c r="S124" s="181">
        <v>0.03</v>
      </c>
      <c r="T124" s="181">
        <v>7.6999999999999999E-2</v>
      </c>
      <c r="U124" s="181">
        <v>0.16600000000000001</v>
      </c>
      <c r="V124" s="181">
        <v>0.318</v>
      </c>
      <c r="W124" s="181">
        <v>0.55700000000000005</v>
      </c>
      <c r="X124" s="181">
        <v>0.91100000000000003</v>
      </c>
      <c r="Y124" s="181">
        <v>1.411</v>
      </c>
      <c r="Z124" s="181">
        <v>2.09</v>
      </c>
      <c r="AA124" s="181">
        <v>2.9380000000000002</v>
      </c>
      <c r="AB124" s="181">
        <v>3.911</v>
      </c>
      <c r="AC124" s="181">
        <v>4.9269999999999996</v>
      </c>
      <c r="AD124" s="181">
        <v>5.9139999999999997</v>
      </c>
      <c r="AE124" s="181">
        <v>6.8079999999999998</v>
      </c>
      <c r="AF124" s="181">
        <v>7.5590000000000002</v>
      </c>
      <c r="AG124" s="181">
        <v>8.1300000000000008</v>
      </c>
      <c r="AH124" s="181">
        <v>8.4969999999999999</v>
      </c>
      <c r="AI124" s="181">
        <v>8.6509999999999998</v>
      </c>
      <c r="AJ124" s="181">
        <v>8.5920000000000005</v>
      </c>
      <c r="AK124" s="181">
        <v>8.3309999999999995</v>
      </c>
      <c r="AL124" s="181">
        <v>7.8810000000000002</v>
      </c>
      <c r="AM124" s="181">
        <v>7.4260000000000002</v>
      </c>
      <c r="AN124" s="181">
        <v>8.3170000000000002</v>
      </c>
      <c r="AO124" s="181">
        <v>9.8170000000000002</v>
      </c>
      <c r="AP124" s="181">
        <v>10.965</v>
      </c>
      <c r="AQ124" s="181">
        <v>11.5</v>
      </c>
      <c r="AR124" s="181">
        <v>11.805</v>
      </c>
      <c r="AS124" s="181">
        <v>11.712</v>
      </c>
      <c r="AT124" s="181">
        <v>13.872</v>
      </c>
      <c r="AU124" s="181">
        <v>15.819000000000001</v>
      </c>
      <c r="AV124" s="181">
        <v>18.085999999999999</v>
      </c>
      <c r="AW124" s="181">
        <v>19.911999999999999</v>
      </c>
      <c r="AX124" s="181">
        <v>20.937000000000001</v>
      </c>
      <c r="AY124" s="181">
        <v>20.963000000000001</v>
      </c>
      <c r="AZ124" s="181">
        <v>20.202000000000002</v>
      </c>
      <c r="BA124" s="181">
        <v>19.866</v>
      </c>
      <c r="BB124" s="181">
        <v>22.716000000000001</v>
      </c>
      <c r="BC124" s="181">
        <v>24.972999999999999</v>
      </c>
      <c r="BD124" s="181">
        <v>26.018999999999998</v>
      </c>
      <c r="BE124" s="181">
        <v>27.067</v>
      </c>
      <c r="BF124" s="181">
        <v>28.283000000000001</v>
      </c>
      <c r="BG124" s="181">
        <v>28.448</v>
      </c>
      <c r="BH124" s="181">
        <v>28.605</v>
      </c>
      <c r="BI124" s="181">
        <v>28.747</v>
      </c>
      <c r="BJ124" s="181">
        <v>28.882000000000001</v>
      </c>
      <c r="BK124" s="181">
        <v>29.015999999999998</v>
      </c>
      <c r="BL124" s="181">
        <v>29.146999999999998</v>
      </c>
      <c r="BM124" s="181">
        <v>29.274000000000001</v>
      </c>
      <c r="BN124" s="181">
        <v>29.396999999999998</v>
      </c>
      <c r="BO124" s="181">
        <v>29.516999999999999</v>
      </c>
      <c r="BP124" s="181">
        <v>29.632999999999999</v>
      </c>
      <c r="BQ124" s="181">
        <v>29.745000000000001</v>
      </c>
      <c r="BR124" s="181">
        <v>29.849</v>
      </c>
      <c r="BS124" s="181">
        <v>29.948</v>
      </c>
      <c r="BT124" s="181">
        <v>30.044</v>
      </c>
      <c r="BU124" s="181">
        <v>30.137</v>
      </c>
      <c r="BV124" s="181">
        <v>30.225999999999999</v>
      </c>
      <c r="BW124" s="181">
        <v>30.312000000000001</v>
      </c>
      <c r="BX124" s="181">
        <v>30.396999999999998</v>
      </c>
      <c r="BY124" s="181">
        <v>30.478999999999999</v>
      </c>
      <c r="BZ124" s="181">
        <v>30.559000000000001</v>
      </c>
      <c r="CA124" s="181">
        <v>30.638000000000002</v>
      </c>
      <c r="CB124" s="181">
        <v>30.716000000000001</v>
      </c>
      <c r="CC124" s="181">
        <v>30.792000000000002</v>
      </c>
      <c r="CD124" s="181">
        <v>30.867999999999999</v>
      </c>
      <c r="CE124" s="181">
        <v>30.943000000000001</v>
      </c>
      <c r="CF124" s="181">
        <v>31.015999999999998</v>
      </c>
      <c r="CG124" s="181">
        <v>31.088000000000001</v>
      </c>
      <c r="CH124" s="181">
        <v>31.158999999999999</v>
      </c>
      <c r="CI124" s="181">
        <v>31.227</v>
      </c>
      <c r="CJ124" s="181">
        <v>31.292999999999999</v>
      </c>
      <c r="CK124" s="182">
        <v>31.36</v>
      </c>
    </row>
    <row r="125" spans="2:89" ht="15" customHeight="1" x14ac:dyDescent="0.2">
      <c r="B125" s="173">
        <v>3</v>
      </c>
      <c r="C125" s="174">
        <v>3</v>
      </c>
      <c r="D125" s="174">
        <v>3</v>
      </c>
      <c r="E125" s="174" t="s">
        <v>215</v>
      </c>
      <c r="F125" s="174" t="s">
        <v>764</v>
      </c>
      <c r="G125" s="174" t="s">
        <v>293</v>
      </c>
      <c r="H125" s="174" t="s">
        <v>745</v>
      </c>
      <c r="I125" s="181">
        <v>17.126999999999999</v>
      </c>
      <c r="J125" s="181">
        <v>17.536999999999999</v>
      </c>
      <c r="K125" s="181">
        <v>17.946000000000002</v>
      </c>
      <c r="L125" s="181">
        <v>18.399999999999999</v>
      </c>
      <c r="M125" s="181">
        <v>18.940999999999999</v>
      </c>
      <c r="N125" s="181">
        <v>19.584</v>
      </c>
      <c r="O125" s="181">
        <v>20.318000000000001</v>
      </c>
      <c r="P125" s="181">
        <v>21.146000000000001</v>
      </c>
      <c r="Q125" s="181">
        <v>22.11</v>
      </c>
      <c r="R125" s="181">
        <v>23.206</v>
      </c>
      <c r="S125" s="181">
        <v>24.428000000000001</v>
      </c>
      <c r="T125" s="181">
        <v>25.811</v>
      </c>
      <c r="U125" s="181">
        <v>27.268999999999998</v>
      </c>
      <c r="V125" s="181">
        <v>28.815000000000001</v>
      </c>
      <c r="W125" s="181">
        <v>30.337</v>
      </c>
      <c r="X125" s="181">
        <v>31.666</v>
      </c>
      <c r="Y125" s="181">
        <v>32.811</v>
      </c>
      <c r="Z125" s="181">
        <v>33.820999999999998</v>
      </c>
      <c r="AA125" s="181">
        <v>34.701000000000001</v>
      </c>
      <c r="AB125" s="181">
        <v>35.514000000000003</v>
      </c>
      <c r="AC125" s="181">
        <v>36.195999999999998</v>
      </c>
      <c r="AD125" s="181">
        <v>37.048000000000002</v>
      </c>
      <c r="AE125" s="181">
        <v>37.877000000000002</v>
      </c>
      <c r="AF125" s="181">
        <v>38.668999999999997</v>
      </c>
      <c r="AG125" s="181">
        <v>39.496000000000002</v>
      </c>
      <c r="AH125" s="181">
        <v>40.49</v>
      </c>
      <c r="AI125" s="181">
        <v>41.698999999999998</v>
      </c>
      <c r="AJ125" s="181">
        <v>43.039000000000001</v>
      </c>
      <c r="AK125" s="181">
        <v>44.511000000000003</v>
      </c>
      <c r="AL125" s="181">
        <v>46.067999999999998</v>
      </c>
      <c r="AM125" s="181">
        <v>47.656999999999996</v>
      </c>
      <c r="AN125" s="181">
        <v>49.366</v>
      </c>
      <c r="AO125" s="181">
        <v>50.765000000000001</v>
      </c>
      <c r="AP125" s="181">
        <v>52.045999999999999</v>
      </c>
      <c r="AQ125" s="181">
        <v>53.218000000000004</v>
      </c>
      <c r="AR125" s="181">
        <v>54.514000000000003</v>
      </c>
      <c r="AS125" s="181">
        <v>55.786999999999999</v>
      </c>
      <c r="AT125" s="181">
        <v>57.021000000000001</v>
      </c>
      <c r="AU125" s="181">
        <v>58.243000000000002</v>
      </c>
      <c r="AV125" s="181">
        <v>59.453000000000003</v>
      </c>
      <c r="AW125" s="181">
        <v>60.651000000000003</v>
      </c>
      <c r="AX125" s="181">
        <v>61.837000000000003</v>
      </c>
      <c r="AY125" s="181">
        <v>63.042000000000002</v>
      </c>
      <c r="AZ125" s="181">
        <v>64.236999999999995</v>
      </c>
      <c r="BA125" s="181">
        <v>65.421999999999997</v>
      </c>
      <c r="BB125" s="181">
        <v>66.596999999999994</v>
      </c>
      <c r="BC125" s="181">
        <v>67.763999999999996</v>
      </c>
      <c r="BD125" s="181">
        <v>69.075000000000003</v>
      </c>
      <c r="BE125" s="181">
        <v>70.373999999999995</v>
      </c>
      <c r="BF125" s="181">
        <v>71.588999999999999</v>
      </c>
      <c r="BG125" s="181">
        <v>72.820999999999998</v>
      </c>
      <c r="BH125" s="181">
        <v>74.043000000000006</v>
      </c>
      <c r="BI125" s="181">
        <v>75.233000000000004</v>
      </c>
      <c r="BJ125" s="181">
        <v>76.414000000000001</v>
      </c>
      <c r="BK125" s="181">
        <v>77.596999999999994</v>
      </c>
      <c r="BL125" s="181">
        <v>78.783000000000001</v>
      </c>
      <c r="BM125" s="181">
        <v>79.963999999999999</v>
      </c>
      <c r="BN125" s="181">
        <v>81.143000000000001</v>
      </c>
      <c r="BO125" s="181">
        <v>82.317999999999998</v>
      </c>
      <c r="BP125" s="181">
        <v>83.492000000000004</v>
      </c>
      <c r="BQ125" s="181">
        <v>84.659000000000006</v>
      </c>
      <c r="BR125" s="181">
        <v>85.807000000000002</v>
      </c>
      <c r="BS125" s="181">
        <v>86.95</v>
      </c>
      <c r="BT125" s="181">
        <v>88.09</v>
      </c>
      <c r="BU125" s="181">
        <v>89.222999999999999</v>
      </c>
      <c r="BV125" s="181">
        <v>90.352999999999994</v>
      </c>
      <c r="BW125" s="181">
        <v>90.936999999999998</v>
      </c>
      <c r="BX125" s="181">
        <v>91.19</v>
      </c>
      <c r="BY125" s="181">
        <v>91.436000000000007</v>
      </c>
      <c r="BZ125" s="181">
        <v>91.677000000000007</v>
      </c>
      <c r="CA125" s="181">
        <v>91.914000000000001</v>
      </c>
      <c r="CB125" s="181">
        <v>92.147000000000006</v>
      </c>
      <c r="CC125" s="181">
        <v>92.376999999999995</v>
      </c>
      <c r="CD125" s="181">
        <v>92.605000000000004</v>
      </c>
      <c r="CE125" s="181">
        <v>92.828999999999994</v>
      </c>
      <c r="CF125" s="181">
        <v>93.049000000000007</v>
      </c>
      <c r="CG125" s="181">
        <v>93.265000000000001</v>
      </c>
      <c r="CH125" s="181">
        <v>93.477000000000004</v>
      </c>
      <c r="CI125" s="181">
        <v>93.682000000000002</v>
      </c>
      <c r="CJ125" s="181">
        <v>93.88</v>
      </c>
      <c r="CK125" s="182">
        <v>94.078999999999994</v>
      </c>
    </row>
    <row r="126" spans="2:89" ht="15" customHeight="1" x14ac:dyDescent="0.2">
      <c r="B126" s="173">
        <v>3</v>
      </c>
      <c r="C126" s="174">
        <v>3</v>
      </c>
      <c r="D126" s="174">
        <v>3</v>
      </c>
      <c r="E126" s="174" t="s">
        <v>215</v>
      </c>
      <c r="F126" s="174" t="s">
        <v>765</v>
      </c>
      <c r="G126" s="174" t="s">
        <v>293</v>
      </c>
      <c r="H126" s="174" t="s">
        <v>745</v>
      </c>
      <c r="I126" s="181">
        <v>0</v>
      </c>
      <c r="J126" s="181">
        <v>0</v>
      </c>
      <c r="K126" s="181">
        <v>0</v>
      </c>
      <c r="L126" s="181">
        <v>0</v>
      </c>
      <c r="M126" s="181">
        <v>0</v>
      </c>
      <c r="N126" s="181">
        <v>0</v>
      </c>
      <c r="O126" s="181">
        <v>0</v>
      </c>
      <c r="P126" s="181">
        <v>0</v>
      </c>
      <c r="Q126" s="181">
        <v>0</v>
      </c>
      <c r="R126" s="181">
        <v>0</v>
      </c>
      <c r="S126" s="181">
        <v>0</v>
      </c>
      <c r="T126" s="181">
        <v>0</v>
      </c>
      <c r="U126" s="181">
        <v>0</v>
      </c>
      <c r="V126" s="181">
        <v>0</v>
      </c>
      <c r="W126" s="181">
        <v>0</v>
      </c>
      <c r="X126" s="181">
        <v>0</v>
      </c>
      <c r="Y126" s="181">
        <v>0</v>
      </c>
      <c r="Z126" s="181">
        <v>0</v>
      </c>
      <c r="AA126" s="181">
        <v>1.0999999999999999E-2</v>
      </c>
      <c r="AB126" s="181">
        <v>0.52100000000000002</v>
      </c>
      <c r="AC126" s="181">
        <v>1.052</v>
      </c>
      <c r="AD126" s="181">
        <v>1.6739999999999999</v>
      </c>
      <c r="AE126" s="181">
        <v>2.258</v>
      </c>
      <c r="AF126" s="181">
        <v>2.4740000000000002</v>
      </c>
      <c r="AG126" s="181">
        <v>2.8719999999999999</v>
      </c>
      <c r="AH126" s="181">
        <v>3.3490000000000002</v>
      </c>
      <c r="AI126" s="181">
        <v>4.1360000000000001</v>
      </c>
      <c r="AJ126" s="181">
        <v>5.141</v>
      </c>
      <c r="AK126" s="181">
        <v>6.2759999999999998</v>
      </c>
      <c r="AL126" s="181">
        <v>7.7629999999999999</v>
      </c>
      <c r="AM126" s="181">
        <v>9.18</v>
      </c>
      <c r="AN126" s="181">
        <v>10.593</v>
      </c>
      <c r="AO126" s="181">
        <v>12.05</v>
      </c>
      <c r="AP126" s="181">
        <v>15.247</v>
      </c>
      <c r="AQ126" s="181">
        <v>19.553999999999998</v>
      </c>
      <c r="AR126" s="181">
        <v>21.81</v>
      </c>
      <c r="AS126" s="181">
        <v>24.137</v>
      </c>
      <c r="AT126" s="181">
        <v>26.934999999999999</v>
      </c>
      <c r="AU126" s="181">
        <v>29.527999999999999</v>
      </c>
      <c r="AV126" s="181">
        <v>31.227</v>
      </c>
      <c r="AW126" s="181">
        <v>32.887</v>
      </c>
      <c r="AX126" s="181">
        <v>33.951999999999998</v>
      </c>
      <c r="AY126" s="181">
        <v>34.619999999999997</v>
      </c>
      <c r="AZ126" s="181">
        <v>34.892000000000003</v>
      </c>
      <c r="BA126" s="181">
        <v>34.771000000000001</v>
      </c>
      <c r="BB126" s="181">
        <v>34.726999999999997</v>
      </c>
      <c r="BC126" s="181">
        <v>34.569000000000003</v>
      </c>
      <c r="BD126" s="181">
        <v>35.421999999999997</v>
      </c>
      <c r="BE126" s="181">
        <v>36.271000000000001</v>
      </c>
      <c r="BF126" s="181">
        <v>35.957000000000001</v>
      </c>
      <c r="BG126" s="181">
        <v>36.393999999999998</v>
      </c>
      <c r="BH126" s="181">
        <v>36.823</v>
      </c>
      <c r="BI126" s="181">
        <v>37.234999999999999</v>
      </c>
      <c r="BJ126" s="181">
        <v>37.640999999999998</v>
      </c>
      <c r="BK126" s="181">
        <v>38.045999999999999</v>
      </c>
      <c r="BL126" s="181">
        <v>38.450000000000003</v>
      </c>
      <c r="BM126" s="181">
        <v>38.851999999999997</v>
      </c>
      <c r="BN126" s="181">
        <v>39.25</v>
      </c>
      <c r="BO126" s="181">
        <v>39.645000000000003</v>
      </c>
      <c r="BP126" s="181">
        <v>40.037999999999997</v>
      </c>
      <c r="BQ126" s="181">
        <v>40.426000000000002</v>
      </c>
      <c r="BR126" s="181">
        <v>40.805</v>
      </c>
      <c r="BS126" s="181">
        <v>41.18</v>
      </c>
      <c r="BT126" s="181">
        <v>41.552</v>
      </c>
      <c r="BU126" s="181">
        <v>41.92</v>
      </c>
      <c r="BV126" s="181">
        <v>42.284999999999997</v>
      </c>
      <c r="BW126" s="181">
        <v>42.646999999999998</v>
      </c>
      <c r="BX126" s="181">
        <v>43.009</v>
      </c>
      <c r="BY126" s="181">
        <v>43.368000000000002</v>
      </c>
      <c r="BZ126" s="181">
        <v>43.725999999999999</v>
      </c>
      <c r="CA126" s="181">
        <v>44.082999999999998</v>
      </c>
      <c r="CB126" s="181">
        <v>44.44</v>
      </c>
      <c r="CC126" s="181">
        <v>44.796999999999997</v>
      </c>
      <c r="CD126" s="181">
        <v>45.152999999999999</v>
      </c>
      <c r="CE126" s="181">
        <v>45.509</v>
      </c>
      <c r="CF126" s="181">
        <v>45.865000000000002</v>
      </c>
      <c r="CG126" s="181">
        <v>46.219000000000001</v>
      </c>
      <c r="CH126" s="181">
        <v>46.572000000000003</v>
      </c>
      <c r="CI126" s="181">
        <v>46.923000000000002</v>
      </c>
      <c r="CJ126" s="181">
        <v>47.273000000000003</v>
      </c>
      <c r="CK126" s="182">
        <v>47.622999999999998</v>
      </c>
    </row>
    <row r="127" spans="2:89" ht="15" customHeight="1" x14ac:dyDescent="0.2">
      <c r="B127" s="173">
        <v>3</v>
      </c>
      <c r="C127" s="174">
        <v>3</v>
      </c>
      <c r="D127" s="174">
        <v>3</v>
      </c>
      <c r="E127" s="174" t="s">
        <v>215</v>
      </c>
      <c r="F127" s="174" t="s">
        <v>766</v>
      </c>
      <c r="G127" s="174" t="s">
        <v>293</v>
      </c>
      <c r="H127" s="174" t="s">
        <v>745</v>
      </c>
      <c r="I127" s="181">
        <v>0</v>
      </c>
      <c r="J127" s="181">
        <v>0</v>
      </c>
      <c r="K127" s="181">
        <v>0</v>
      </c>
      <c r="L127" s="181">
        <v>0</v>
      </c>
      <c r="M127" s="181">
        <v>0</v>
      </c>
      <c r="N127" s="181">
        <v>0</v>
      </c>
      <c r="O127" s="181">
        <v>0.01</v>
      </c>
      <c r="P127" s="181">
        <v>2.3E-2</v>
      </c>
      <c r="Q127" s="181">
        <v>0.17899999999999999</v>
      </c>
      <c r="R127" s="181">
        <v>0.56699999999999995</v>
      </c>
      <c r="S127" s="181">
        <v>1.262</v>
      </c>
      <c r="T127" s="181">
        <v>2.298</v>
      </c>
      <c r="U127" s="181">
        <v>3.6040000000000001</v>
      </c>
      <c r="V127" s="181">
        <v>4.9950000000000001</v>
      </c>
      <c r="W127" s="181">
        <v>6.3239999999999998</v>
      </c>
      <c r="X127" s="181">
        <v>7.5720000000000001</v>
      </c>
      <c r="Y127" s="181">
        <v>8.7629999999999999</v>
      </c>
      <c r="Z127" s="181">
        <v>9.9130000000000003</v>
      </c>
      <c r="AA127" s="181">
        <v>11.012</v>
      </c>
      <c r="AB127" s="181">
        <v>12.029</v>
      </c>
      <c r="AC127" s="181">
        <v>12.946</v>
      </c>
      <c r="AD127" s="181">
        <v>13.773</v>
      </c>
      <c r="AE127" s="181">
        <v>14.537000000000001</v>
      </c>
      <c r="AF127" s="181">
        <v>15.255000000000001</v>
      </c>
      <c r="AG127" s="181">
        <v>15.946999999999999</v>
      </c>
      <c r="AH127" s="181">
        <v>16.640999999999998</v>
      </c>
      <c r="AI127" s="181">
        <v>17.527000000000001</v>
      </c>
      <c r="AJ127" s="181">
        <v>19.271999999999998</v>
      </c>
      <c r="AK127" s="181">
        <v>21.79</v>
      </c>
      <c r="AL127" s="181">
        <v>24.946999999999999</v>
      </c>
      <c r="AM127" s="181">
        <v>28.558</v>
      </c>
      <c r="AN127" s="181">
        <v>32.380000000000003</v>
      </c>
      <c r="AO127" s="181">
        <v>36.103000000000002</v>
      </c>
      <c r="AP127" s="181">
        <v>39.615000000000002</v>
      </c>
      <c r="AQ127" s="181">
        <v>42.753999999999998</v>
      </c>
      <c r="AR127" s="181">
        <v>44.93</v>
      </c>
      <c r="AS127" s="181">
        <v>46.328000000000003</v>
      </c>
      <c r="AT127" s="181">
        <v>46.39</v>
      </c>
      <c r="AU127" s="181">
        <v>45.573999999999998</v>
      </c>
      <c r="AV127" s="181">
        <v>43.936</v>
      </c>
      <c r="AW127" s="181">
        <v>41.88</v>
      </c>
      <c r="AX127" s="181">
        <v>39.798000000000002</v>
      </c>
      <c r="AY127" s="181">
        <v>38.07</v>
      </c>
      <c r="AZ127" s="181">
        <v>36.520000000000003</v>
      </c>
      <c r="BA127" s="181">
        <v>34.579000000000001</v>
      </c>
      <c r="BB127" s="181">
        <v>32.573999999999998</v>
      </c>
      <c r="BC127" s="181">
        <v>30.657</v>
      </c>
      <c r="BD127" s="181">
        <v>28.731000000000002</v>
      </c>
      <c r="BE127" s="181">
        <v>26.773</v>
      </c>
      <c r="BF127" s="181">
        <v>24.28</v>
      </c>
      <c r="BG127" s="181">
        <v>22.074000000000002</v>
      </c>
      <c r="BH127" s="181">
        <v>19.829000000000001</v>
      </c>
      <c r="BI127" s="181">
        <v>17.555</v>
      </c>
      <c r="BJ127" s="181">
        <v>15.254</v>
      </c>
      <c r="BK127" s="181">
        <v>12.93</v>
      </c>
      <c r="BL127" s="181">
        <v>10.577</v>
      </c>
      <c r="BM127" s="181">
        <v>8.2070000000000007</v>
      </c>
      <c r="BN127" s="181">
        <v>5.8159999999999998</v>
      </c>
      <c r="BO127" s="181">
        <v>3.4039999999999999</v>
      </c>
      <c r="BP127" s="181">
        <v>0.96599999999999997</v>
      </c>
      <c r="BQ127" s="181">
        <v>0</v>
      </c>
      <c r="BR127" s="181">
        <v>0</v>
      </c>
      <c r="BS127" s="181">
        <v>0</v>
      </c>
      <c r="BT127" s="181">
        <v>0</v>
      </c>
      <c r="BU127" s="181">
        <v>0</v>
      </c>
      <c r="BV127" s="181">
        <v>0</v>
      </c>
      <c r="BW127" s="181">
        <v>0</v>
      </c>
      <c r="BX127" s="181">
        <v>0</v>
      </c>
      <c r="BY127" s="181">
        <v>0</v>
      </c>
      <c r="BZ127" s="181">
        <v>0</v>
      </c>
      <c r="CA127" s="181">
        <v>0</v>
      </c>
      <c r="CB127" s="181">
        <v>0</v>
      </c>
      <c r="CC127" s="181">
        <v>0</v>
      </c>
      <c r="CD127" s="181">
        <v>0</v>
      </c>
      <c r="CE127" s="181">
        <v>0</v>
      </c>
      <c r="CF127" s="181">
        <v>0</v>
      </c>
      <c r="CG127" s="181">
        <v>0</v>
      </c>
      <c r="CH127" s="181">
        <v>0</v>
      </c>
      <c r="CI127" s="181">
        <v>0</v>
      </c>
      <c r="CJ127" s="181">
        <v>0</v>
      </c>
      <c r="CK127" s="182">
        <v>0</v>
      </c>
    </row>
    <row r="128" spans="2:89" ht="15" customHeight="1" x14ac:dyDescent="0.2">
      <c r="B128" s="173">
        <v>3</v>
      </c>
      <c r="C128" s="174">
        <v>3</v>
      </c>
      <c r="D128" s="174">
        <v>3</v>
      </c>
      <c r="E128" s="174" t="s">
        <v>215</v>
      </c>
      <c r="F128" s="174" t="s">
        <v>767</v>
      </c>
      <c r="G128" s="174" t="s">
        <v>293</v>
      </c>
      <c r="H128" s="174" t="s">
        <v>745</v>
      </c>
      <c r="I128" s="181">
        <v>0</v>
      </c>
      <c r="J128" s="181">
        <v>0</v>
      </c>
      <c r="K128" s="181">
        <v>0</v>
      </c>
      <c r="L128" s="181">
        <v>0</v>
      </c>
      <c r="M128" s="181">
        <v>0</v>
      </c>
      <c r="N128" s="181">
        <v>0</v>
      </c>
      <c r="O128" s="181">
        <v>0</v>
      </c>
      <c r="P128" s="181">
        <v>1E-3</v>
      </c>
      <c r="Q128" s="181">
        <v>2E-3</v>
      </c>
      <c r="R128" s="181">
        <v>8.0000000000000002E-3</v>
      </c>
      <c r="S128" s="181">
        <v>0.03</v>
      </c>
      <c r="T128" s="181">
        <v>7.6999999999999999E-2</v>
      </c>
      <c r="U128" s="181">
        <v>0.16600000000000001</v>
      </c>
      <c r="V128" s="181">
        <v>0.318</v>
      </c>
      <c r="W128" s="181">
        <v>0.55700000000000005</v>
      </c>
      <c r="X128" s="181">
        <v>0.91100000000000003</v>
      </c>
      <c r="Y128" s="181">
        <v>1.411</v>
      </c>
      <c r="Z128" s="181">
        <v>2.09</v>
      </c>
      <c r="AA128" s="181">
        <v>2.9380000000000002</v>
      </c>
      <c r="AB128" s="181">
        <v>3.911</v>
      </c>
      <c r="AC128" s="181">
        <v>4.9269999999999996</v>
      </c>
      <c r="AD128" s="181">
        <v>5.9139999999999997</v>
      </c>
      <c r="AE128" s="181">
        <v>6.8079999999999998</v>
      </c>
      <c r="AF128" s="181">
        <v>7.5590000000000002</v>
      </c>
      <c r="AG128" s="181">
        <v>8.1300000000000008</v>
      </c>
      <c r="AH128" s="181">
        <v>8.4969999999999999</v>
      </c>
      <c r="AI128" s="181">
        <v>8.6509999999999998</v>
      </c>
      <c r="AJ128" s="181">
        <v>8.5920000000000005</v>
      </c>
      <c r="AK128" s="181">
        <v>8.3309999999999995</v>
      </c>
      <c r="AL128" s="181">
        <v>7.8810000000000002</v>
      </c>
      <c r="AM128" s="181">
        <v>7.4260000000000002</v>
      </c>
      <c r="AN128" s="181">
        <v>8.3170000000000002</v>
      </c>
      <c r="AO128" s="181">
        <v>9.8170000000000002</v>
      </c>
      <c r="AP128" s="181">
        <v>10.965</v>
      </c>
      <c r="AQ128" s="181">
        <v>11.5</v>
      </c>
      <c r="AR128" s="181">
        <v>11.805</v>
      </c>
      <c r="AS128" s="181">
        <v>11.712</v>
      </c>
      <c r="AT128" s="181">
        <v>13.872</v>
      </c>
      <c r="AU128" s="181">
        <v>15.819000000000001</v>
      </c>
      <c r="AV128" s="181">
        <v>18.085999999999999</v>
      </c>
      <c r="AW128" s="181">
        <v>19.911999999999999</v>
      </c>
      <c r="AX128" s="181">
        <v>20.937000000000001</v>
      </c>
      <c r="AY128" s="181">
        <v>20.963000000000001</v>
      </c>
      <c r="AZ128" s="181">
        <v>20.202000000000002</v>
      </c>
      <c r="BA128" s="181">
        <v>19.866</v>
      </c>
      <c r="BB128" s="181">
        <v>22.716000000000001</v>
      </c>
      <c r="BC128" s="181">
        <v>24.972999999999999</v>
      </c>
      <c r="BD128" s="181">
        <v>26.018999999999998</v>
      </c>
      <c r="BE128" s="181">
        <v>27.067</v>
      </c>
      <c r="BF128" s="181">
        <v>26.98</v>
      </c>
      <c r="BG128" s="181">
        <v>27.637</v>
      </c>
      <c r="BH128" s="181">
        <v>28.294</v>
      </c>
      <c r="BI128" s="181">
        <v>28.747</v>
      </c>
      <c r="BJ128" s="181">
        <v>28.882000000000001</v>
      </c>
      <c r="BK128" s="181">
        <v>29.015999999999998</v>
      </c>
      <c r="BL128" s="181">
        <v>29.146999999999998</v>
      </c>
      <c r="BM128" s="181">
        <v>29.274000000000001</v>
      </c>
      <c r="BN128" s="181">
        <v>29.396999999999998</v>
      </c>
      <c r="BO128" s="181">
        <v>29.516999999999999</v>
      </c>
      <c r="BP128" s="181">
        <v>29.632999999999999</v>
      </c>
      <c r="BQ128" s="181">
        <v>29.745000000000001</v>
      </c>
      <c r="BR128" s="181">
        <v>29.849</v>
      </c>
      <c r="BS128" s="181">
        <v>29.948</v>
      </c>
      <c r="BT128" s="181">
        <v>30.044</v>
      </c>
      <c r="BU128" s="181">
        <v>30.137</v>
      </c>
      <c r="BV128" s="181">
        <v>30.225999999999999</v>
      </c>
      <c r="BW128" s="181">
        <v>30.312000000000001</v>
      </c>
      <c r="BX128" s="181">
        <v>30.396999999999998</v>
      </c>
      <c r="BY128" s="181">
        <v>30.478999999999999</v>
      </c>
      <c r="BZ128" s="181">
        <v>30.559000000000001</v>
      </c>
      <c r="CA128" s="181">
        <v>30.638000000000002</v>
      </c>
      <c r="CB128" s="181">
        <v>30.716000000000001</v>
      </c>
      <c r="CC128" s="181">
        <v>30.792000000000002</v>
      </c>
      <c r="CD128" s="181">
        <v>30.867999999999999</v>
      </c>
      <c r="CE128" s="181">
        <v>30.943000000000001</v>
      </c>
      <c r="CF128" s="181">
        <v>31.015999999999998</v>
      </c>
      <c r="CG128" s="181">
        <v>31.088000000000001</v>
      </c>
      <c r="CH128" s="181">
        <v>31.158999999999999</v>
      </c>
      <c r="CI128" s="181">
        <v>31.227</v>
      </c>
      <c r="CJ128" s="181">
        <v>31.292999999999999</v>
      </c>
      <c r="CK128" s="182">
        <v>31.36</v>
      </c>
    </row>
    <row r="129" spans="2:89" ht="15" customHeight="1" x14ac:dyDescent="0.2">
      <c r="B129" s="173">
        <v>3</v>
      </c>
      <c r="C129" s="174">
        <v>4</v>
      </c>
      <c r="D129" s="174">
        <v>3</v>
      </c>
      <c r="E129" s="174" t="s">
        <v>752</v>
      </c>
      <c r="F129" s="174" t="s">
        <v>764</v>
      </c>
      <c r="G129" s="174" t="s">
        <v>293</v>
      </c>
      <c r="H129" s="174" t="s">
        <v>745</v>
      </c>
      <c r="I129" s="181">
        <v>17.126999999999999</v>
      </c>
      <c r="J129" s="181">
        <v>17.536999999999999</v>
      </c>
      <c r="K129" s="181">
        <v>17.946000000000002</v>
      </c>
      <c r="L129" s="181">
        <v>18.399999999999999</v>
      </c>
      <c r="M129" s="181">
        <v>18.940999999999999</v>
      </c>
      <c r="N129" s="181">
        <v>19.584</v>
      </c>
      <c r="O129" s="181">
        <v>20.318000000000001</v>
      </c>
      <c r="P129" s="181">
        <v>21.146000000000001</v>
      </c>
      <c r="Q129" s="181">
        <v>22.11</v>
      </c>
      <c r="R129" s="181">
        <v>23.206</v>
      </c>
      <c r="S129" s="181">
        <v>24.428000000000001</v>
      </c>
      <c r="T129" s="181">
        <v>25.811</v>
      </c>
      <c r="U129" s="181">
        <v>27.268999999999998</v>
      </c>
      <c r="V129" s="181">
        <v>28.815000000000001</v>
      </c>
      <c r="W129" s="181">
        <v>30.337</v>
      </c>
      <c r="X129" s="181">
        <v>31.666</v>
      </c>
      <c r="Y129" s="181">
        <v>32.811</v>
      </c>
      <c r="Z129" s="181">
        <v>33.820999999999998</v>
      </c>
      <c r="AA129" s="181">
        <v>34.701000000000001</v>
      </c>
      <c r="AB129" s="181">
        <v>35.514000000000003</v>
      </c>
      <c r="AC129" s="181">
        <v>36.195999999999998</v>
      </c>
      <c r="AD129" s="181">
        <v>37.048000000000002</v>
      </c>
      <c r="AE129" s="181">
        <v>37.877000000000002</v>
      </c>
      <c r="AF129" s="181">
        <v>38.668999999999997</v>
      </c>
      <c r="AG129" s="181">
        <v>39.496000000000002</v>
      </c>
      <c r="AH129" s="181">
        <v>40.49</v>
      </c>
      <c r="AI129" s="181">
        <v>41.698999999999998</v>
      </c>
      <c r="AJ129" s="181">
        <v>43.039000000000001</v>
      </c>
      <c r="AK129" s="181">
        <v>44.511000000000003</v>
      </c>
      <c r="AL129" s="181">
        <v>46.067999999999998</v>
      </c>
      <c r="AM129" s="181">
        <v>47.656999999999996</v>
      </c>
      <c r="AN129" s="181">
        <v>49.366</v>
      </c>
      <c r="AO129" s="181">
        <v>50.765000000000001</v>
      </c>
      <c r="AP129" s="181">
        <v>52.045999999999999</v>
      </c>
      <c r="AQ129" s="181">
        <v>53.218000000000004</v>
      </c>
      <c r="AR129" s="181">
        <v>54.514000000000003</v>
      </c>
      <c r="AS129" s="181">
        <v>55.786999999999999</v>
      </c>
      <c r="AT129" s="181">
        <v>57.021000000000001</v>
      </c>
      <c r="AU129" s="181">
        <v>58.243000000000002</v>
      </c>
      <c r="AV129" s="181">
        <v>59.453000000000003</v>
      </c>
      <c r="AW129" s="181">
        <v>60.651000000000003</v>
      </c>
      <c r="AX129" s="181">
        <v>61.837000000000003</v>
      </c>
      <c r="AY129" s="181">
        <v>63.042000000000002</v>
      </c>
      <c r="AZ129" s="181">
        <v>64.236999999999995</v>
      </c>
      <c r="BA129" s="181">
        <v>65.421999999999997</v>
      </c>
      <c r="BB129" s="181">
        <v>66.596999999999994</v>
      </c>
      <c r="BC129" s="181">
        <v>67.763999999999996</v>
      </c>
      <c r="BD129" s="181">
        <v>69.075000000000003</v>
      </c>
      <c r="BE129" s="181">
        <v>70.373999999999995</v>
      </c>
      <c r="BF129" s="181">
        <v>71.588999999999999</v>
      </c>
      <c r="BG129" s="181">
        <v>72.820999999999998</v>
      </c>
      <c r="BH129" s="181">
        <v>74.043000000000006</v>
      </c>
      <c r="BI129" s="181">
        <v>75.233000000000004</v>
      </c>
      <c r="BJ129" s="181">
        <v>76.414000000000001</v>
      </c>
      <c r="BK129" s="181">
        <v>77.596999999999994</v>
      </c>
      <c r="BL129" s="181">
        <v>78.783000000000001</v>
      </c>
      <c r="BM129" s="181">
        <v>79.963999999999999</v>
      </c>
      <c r="BN129" s="181">
        <v>81.143000000000001</v>
      </c>
      <c r="BO129" s="181">
        <v>82.317999999999998</v>
      </c>
      <c r="BP129" s="181">
        <v>83.492000000000004</v>
      </c>
      <c r="BQ129" s="181">
        <v>84.659000000000006</v>
      </c>
      <c r="BR129" s="181">
        <v>85.807000000000002</v>
      </c>
      <c r="BS129" s="181">
        <v>86.95</v>
      </c>
      <c r="BT129" s="181">
        <v>88.09</v>
      </c>
      <c r="BU129" s="181">
        <v>89.222999999999999</v>
      </c>
      <c r="BV129" s="181">
        <v>90.352999999999994</v>
      </c>
      <c r="BW129" s="181">
        <v>90.936999999999998</v>
      </c>
      <c r="BX129" s="181">
        <v>91.19</v>
      </c>
      <c r="BY129" s="181">
        <v>91.436000000000007</v>
      </c>
      <c r="BZ129" s="181">
        <v>91.677000000000007</v>
      </c>
      <c r="CA129" s="181">
        <v>91.914000000000001</v>
      </c>
      <c r="CB129" s="181">
        <v>92.147000000000006</v>
      </c>
      <c r="CC129" s="181">
        <v>92.376999999999995</v>
      </c>
      <c r="CD129" s="181">
        <v>92.605000000000004</v>
      </c>
      <c r="CE129" s="181">
        <v>92.828999999999994</v>
      </c>
      <c r="CF129" s="181">
        <v>93.049000000000007</v>
      </c>
      <c r="CG129" s="181">
        <v>93.265000000000001</v>
      </c>
      <c r="CH129" s="181">
        <v>93.477000000000004</v>
      </c>
      <c r="CI129" s="181">
        <v>93.682000000000002</v>
      </c>
      <c r="CJ129" s="181">
        <v>93.88</v>
      </c>
      <c r="CK129" s="182">
        <v>94.078999999999994</v>
      </c>
    </row>
    <row r="130" spans="2:89" ht="15" customHeight="1" x14ac:dyDescent="0.2">
      <c r="B130" s="173">
        <v>3</v>
      </c>
      <c r="C130" s="174">
        <v>4</v>
      </c>
      <c r="D130" s="174">
        <v>3</v>
      </c>
      <c r="E130" s="174" t="s">
        <v>752</v>
      </c>
      <c r="F130" s="174" t="s">
        <v>765</v>
      </c>
      <c r="G130" s="174" t="s">
        <v>293</v>
      </c>
      <c r="H130" s="174" t="s">
        <v>745</v>
      </c>
      <c r="I130" s="181">
        <v>0</v>
      </c>
      <c r="J130" s="181">
        <v>0</v>
      </c>
      <c r="K130" s="181">
        <v>0</v>
      </c>
      <c r="L130" s="181">
        <v>0</v>
      </c>
      <c r="M130" s="181">
        <v>0</v>
      </c>
      <c r="N130" s="181">
        <v>0</v>
      </c>
      <c r="O130" s="181">
        <v>0</v>
      </c>
      <c r="P130" s="181">
        <v>0</v>
      </c>
      <c r="Q130" s="181">
        <v>0</v>
      </c>
      <c r="R130" s="181">
        <v>0</v>
      </c>
      <c r="S130" s="181">
        <v>0</v>
      </c>
      <c r="T130" s="181">
        <v>0</v>
      </c>
      <c r="U130" s="181">
        <v>0</v>
      </c>
      <c r="V130" s="181">
        <v>0</v>
      </c>
      <c r="W130" s="181">
        <v>0</v>
      </c>
      <c r="X130" s="181">
        <v>0</v>
      </c>
      <c r="Y130" s="181">
        <v>0</v>
      </c>
      <c r="Z130" s="181">
        <v>0</v>
      </c>
      <c r="AA130" s="181">
        <v>1.0999999999999999E-2</v>
      </c>
      <c r="AB130" s="181">
        <v>0.52100000000000002</v>
      </c>
      <c r="AC130" s="181">
        <v>1.052</v>
      </c>
      <c r="AD130" s="181">
        <v>1.6739999999999999</v>
      </c>
      <c r="AE130" s="181">
        <v>2.258</v>
      </c>
      <c r="AF130" s="181">
        <v>2.4740000000000002</v>
      </c>
      <c r="AG130" s="181">
        <v>2.8719999999999999</v>
      </c>
      <c r="AH130" s="181">
        <v>3.3490000000000002</v>
      </c>
      <c r="AI130" s="181">
        <v>4.1360000000000001</v>
      </c>
      <c r="AJ130" s="181">
        <v>5.141</v>
      </c>
      <c r="AK130" s="181">
        <v>6.2759999999999998</v>
      </c>
      <c r="AL130" s="181">
        <v>7.7629999999999999</v>
      </c>
      <c r="AM130" s="181">
        <v>9.18</v>
      </c>
      <c r="AN130" s="181">
        <v>10.593</v>
      </c>
      <c r="AO130" s="181">
        <v>12.05</v>
      </c>
      <c r="AP130" s="181">
        <v>15.247</v>
      </c>
      <c r="AQ130" s="181">
        <v>19.553999999999998</v>
      </c>
      <c r="AR130" s="181">
        <v>21.81</v>
      </c>
      <c r="AS130" s="181">
        <v>24.137</v>
      </c>
      <c r="AT130" s="181">
        <v>26.934999999999999</v>
      </c>
      <c r="AU130" s="181">
        <v>29.527999999999999</v>
      </c>
      <c r="AV130" s="181">
        <v>31.227</v>
      </c>
      <c r="AW130" s="181">
        <v>32.887</v>
      </c>
      <c r="AX130" s="181">
        <v>33.951999999999998</v>
      </c>
      <c r="AY130" s="181">
        <v>34.619999999999997</v>
      </c>
      <c r="AZ130" s="181">
        <v>34.892000000000003</v>
      </c>
      <c r="BA130" s="181">
        <v>34.771000000000001</v>
      </c>
      <c r="BB130" s="181">
        <v>34.726999999999997</v>
      </c>
      <c r="BC130" s="181">
        <v>34.569000000000003</v>
      </c>
      <c r="BD130" s="181">
        <v>35.421999999999997</v>
      </c>
      <c r="BE130" s="181">
        <v>36.271000000000001</v>
      </c>
      <c r="BF130" s="181">
        <v>35.957000000000001</v>
      </c>
      <c r="BG130" s="181">
        <v>36.393999999999998</v>
      </c>
      <c r="BH130" s="181">
        <v>36.823</v>
      </c>
      <c r="BI130" s="181">
        <v>37.234999999999999</v>
      </c>
      <c r="BJ130" s="181">
        <v>37.640999999999998</v>
      </c>
      <c r="BK130" s="181">
        <v>38.045999999999999</v>
      </c>
      <c r="BL130" s="181">
        <v>38.450000000000003</v>
      </c>
      <c r="BM130" s="181">
        <v>38.851999999999997</v>
      </c>
      <c r="BN130" s="181">
        <v>39.25</v>
      </c>
      <c r="BO130" s="181">
        <v>39.645000000000003</v>
      </c>
      <c r="BP130" s="181">
        <v>40.037999999999997</v>
      </c>
      <c r="BQ130" s="181">
        <v>40.426000000000002</v>
      </c>
      <c r="BR130" s="181">
        <v>40.805</v>
      </c>
      <c r="BS130" s="181">
        <v>41.18</v>
      </c>
      <c r="BT130" s="181">
        <v>41.552</v>
      </c>
      <c r="BU130" s="181">
        <v>41.92</v>
      </c>
      <c r="BV130" s="181">
        <v>42.284999999999997</v>
      </c>
      <c r="BW130" s="181">
        <v>42.646999999999998</v>
      </c>
      <c r="BX130" s="181">
        <v>43.009</v>
      </c>
      <c r="BY130" s="181">
        <v>43.368000000000002</v>
      </c>
      <c r="BZ130" s="181">
        <v>43.725999999999999</v>
      </c>
      <c r="CA130" s="181">
        <v>44.082999999999998</v>
      </c>
      <c r="CB130" s="181">
        <v>44.44</v>
      </c>
      <c r="CC130" s="181">
        <v>44.796999999999997</v>
      </c>
      <c r="CD130" s="181">
        <v>45.152999999999999</v>
      </c>
      <c r="CE130" s="181">
        <v>45.509</v>
      </c>
      <c r="CF130" s="181">
        <v>45.865000000000002</v>
      </c>
      <c r="CG130" s="181">
        <v>46.219000000000001</v>
      </c>
      <c r="CH130" s="181">
        <v>46.572000000000003</v>
      </c>
      <c r="CI130" s="181">
        <v>46.923000000000002</v>
      </c>
      <c r="CJ130" s="181">
        <v>47.273000000000003</v>
      </c>
      <c r="CK130" s="182">
        <v>47.622999999999998</v>
      </c>
    </row>
    <row r="131" spans="2:89" ht="15" customHeight="1" x14ac:dyDescent="0.2">
      <c r="B131" s="173">
        <v>3</v>
      </c>
      <c r="C131" s="174">
        <v>4</v>
      </c>
      <c r="D131" s="174">
        <v>3</v>
      </c>
      <c r="E131" s="174" t="s">
        <v>752</v>
      </c>
      <c r="F131" s="174" t="s">
        <v>766</v>
      </c>
      <c r="G131" s="174" t="s">
        <v>293</v>
      </c>
      <c r="H131" s="174" t="s">
        <v>745</v>
      </c>
      <c r="I131" s="181">
        <v>0</v>
      </c>
      <c r="J131" s="181">
        <v>0</v>
      </c>
      <c r="K131" s="181">
        <v>0</v>
      </c>
      <c r="L131" s="181">
        <v>0</v>
      </c>
      <c r="M131" s="181">
        <v>0</v>
      </c>
      <c r="N131" s="181">
        <v>0</v>
      </c>
      <c r="O131" s="181">
        <v>0.01</v>
      </c>
      <c r="P131" s="181">
        <v>2.3E-2</v>
      </c>
      <c r="Q131" s="181">
        <v>0.17899999999999999</v>
      </c>
      <c r="R131" s="181">
        <v>0.56699999999999995</v>
      </c>
      <c r="S131" s="181">
        <v>1.262</v>
      </c>
      <c r="T131" s="181">
        <v>2.298</v>
      </c>
      <c r="U131" s="181">
        <v>3.6040000000000001</v>
      </c>
      <c r="V131" s="181">
        <v>4.9950000000000001</v>
      </c>
      <c r="W131" s="181">
        <v>6.3239999999999998</v>
      </c>
      <c r="X131" s="181">
        <v>7.5720000000000001</v>
      </c>
      <c r="Y131" s="181">
        <v>8.7629999999999999</v>
      </c>
      <c r="Z131" s="181">
        <v>9.9130000000000003</v>
      </c>
      <c r="AA131" s="181">
        <v>11.012</v>
      </c>
      <c r="AB131" s="181">
        <v>12.029</v>
      </c>
      <c r="AC131" s="181">
        <v>12.946</v>
      </c>
      <c r="AD131" s="181">
        <v>13.773</v>
      </c>
      <c r="AE131" s="181">
        <v>14.537000000000001</v>
      </c>
      <c r="AF131" s="181">
        <v>15.255000000000001</v>
      </c>
      <c r="AG131" s="181">
        <v>15.946999999999999</v>
      </c>
      <c r="AH131" s="181">
        <v>16.640999999999998</v>
      </c>
      <c r="AI131" s="181">
        <v>17.527000000000001</v>
      </c>
      <c r="AJ131" s="181">
        <v>19.271999999999998</v>
      </c>
      <c r="AK131" s="181">
        <v>21.79</v>
      </c>
      <c r="AL131" s="181">
        <v>24.946999999999999</v>
      </c>
      <c r="AM131" s="181">
        <v>28.558</v>
      </c>
      <c r="AN131" s="181">
        <v>32.380000000000003</v>
      </c>
      <c r="AO131" s="181">
        <v>36.103000000000002</v>
      </c>
      <c r="AP131" s="181">
        <v>39.615000000000002</v>
      </c>
      <c r="AQ131" s="181">
        <v>42.753999999999998</v>
      </c>
      <c r="AR131" s="181">
        <v>44.93</v>
      </c>
      <c r="AS131" s="181">
        <v>46.328000000000003</v>
      </c>
      <c r="AT131" s="181">
        <v>46.39</v>
      </c>
      <c r="AU131" s="181">
        <v>45.573999999999998</v>
      </c>
      <c r="AV131" s="181">
        <v>43.936</v>
      </c>
      <c r="AW131" s="181">
        <v>41.88</v>
      </c>
      <c r="AX131" s="181">
        <v>39.798000000000002</v>
      </c>
      <c r="AY131" s="181">
        <v>38.07</v>
      </c>
      <c r="AZ131" s="181">
        <v>36.520000000000003</v>
      </c>
      <c r="BA131" s="181">
        <v>34.579000000000001</v>
      </c>
      <c r="BB131" s="181">
        <v>32.573999999999998</v>
      </c>
      <c r="BC131" s="181">
        <v>30.657</v>
      </c>
      <c r="BD131" s="181">
        <v>28.731000000000002</v>
      </c>
      <c r="BE131" s="181">
        <v>26.773</v>
      </c>
      <c r="BF131" s="181">
        <v>24.28</v>
      </c>
      <c r="BG131" s="181">
        <v>22.074000000000002</v>
      </c>
      <c r="BH131" s="181">
        <v>19.829000000000001</v>
      </c>
      <c r="BI131" s="181">
        <v>17.555</v>
      </c>
      <c r="BJ131" s="181">
        <v>15.254</v>
      </c>
      <c r="BK131" s="181">
        <v>12.93</v>
      </c>
      <c r="BL131" s="181">
        <v>10.577</v>
      </c>
      <c r="BM131" s="181">
        <v>8.2070000000000007</v>
      </c>
      <c r="BN131" s="181">
        <v>5.8159999999999998</v>
      </c>
      <c r="BO131" s="181">
        <v>3.4039999999999999</v>
      </c>
      <c r="BP131" s="181">
        <v>0.96599999999999997</v>
      </c>
      <c r="BQ131" s="181">
        <v>0</v>
      </c>
      <c r="BR131" s="181">
        <v>0</v>
      </c>
      <c r="BS131" s="181">
        <v>0</v>
      </c>
      <c r="BT131" s="181">
        <v>0</v>
      </c>
      <c r="BU131" s="181">
        <v>0</v>
      </c>
      <c r="BV131" s="181">
        <v>0</v>
      </c>
      <c r="BW131" s="181">
        <v>0</v>
      </c>
      <c r="BX131" s="181">
        <v>0</v>
      </c>
      <c r="BY131" s="181">
        <v>0</v>
      </c>
      <c r="BZ131" s="181">
        <v>0</v>
      </c>
      <c r="CA131" s="181">
        <v>0</v>
      </c>
      <c r="CB131" s="181">
        <v>0</v>
      </c>
      <c r="CC131" s="181">
        <v>0</v>
      </c>
      <c r="CD131" s="181">
        <v>0</v>
      </c>
      <c r="CE131" s="181">
        <v>0</v>
      </c>
      <c r="CF131" s="181">
        <v>0</v>
      </c>
      <c r="CG131" s="181">
        <v>0</v>
      </c>
      <c r="CH131" s="181">
        <v>0</v>
      </c>
      <c r="CI131" s="181">
        <v>0</v>
      </c>
      <c r="CJ131" s="181">
        <v>0</v>
      </c>
      <c r="CK131" s="182">
        <v>0</v>
      </c>
    </row>
    <row r="132" spans="2:89" ht="15" customHeight="1" x14ac:dyDescent="0.2">
      <c r="B132" s="173">
        <v>3</v>
      </c>
      <c r="C132" s="174">
        <v>4</v>
      </c>
      <c r="D132" s="174">
        <v>3</v>
      </c>
      <c r="E132" s="174" t="s">
        <v>752</v>
      </c>
      <c r="F132" s="174" t="s">
        <v>767</v>
      </c>
      <c r="G132" s="174" t="s">
        <v>293</v>
      </c>
      <c r="H132" s="174" t="s">
        <v>745</v>
      </c>
      <c r="I132" s="181">
        <v>0</v>
      </c>
      <c r="J132" s="181">
        <v>0</v>
      </c>
      <c r="K132" s="181">
        <v>0</v>
      </c>
      <c r="L132" s="181">
        <v>0</v>
      </c>
      <c r="M132" s="181">
        <v>0</v>
      </c>
      <c r="N132" s="181">
        <v>0</v>
      </c>
      <c r="O132" s="181">
        <v>0</v>
      </c>
      <c r="P132" s="181">
        <v>1E-3</v>
      </c>
      <c r="Q132" s="181">
        <v>2E-3</v>
      </c>
      <c r="R132" s="181">
        <v>8.0000000000000002E-3</v>
      </c>
      <c r="S132" s="181">
        <v>0.03</v>
      </c>
      <c r="T132" s="181">
        <v>7.6999999999999999E-2</v>
      </c>
      <c r="U132" s="181">
        <v>0.16600000000000001</v>
      </c>
      <c r="V132" s="181">
        <v>0.318</v>
      </c>
      <c r="W132" s="181">
        <v>0.55700000000000005</v>
      </c>
      <c r="X132" s="181">
        <v>0.91100000000000003</v>
      </c>
      <c r="Y132" s="181">
        <v>1.411</v>
      </c>
      <c r="Z132" s="181">
        <v>2.09</v>
      </c>
      <c r="AA132" s="181">
        <v>2.9380000000000002</v>
      </c>
      <c r="AB132" s="181">
        <v>3.911</v>
      </c>
      <c r="AC132" s="181">
        <v>4.9269999999999996</v>
      </c>
      <c r="AD132" s="181">
        <v>5.9139999999999997</v>
      </c>
      <c r="AE132" s="181">
        <v>6.8079999999999998</v>
      </c>
      <c r="AF132" s="181">
        <v>7.5590000000000002</v>
      </c>
      <c r="AG132" s="181">
        <v>8.1300000000000008</v>
      </c>
      <c r="AH132" s="181">
        <v>8.4969999999999999</v>
      </c>
      <c r="AI132" s="181">
        <v>8.6509999999999998</v>
      </c>
      <c r="AJ132" s="181">
        <v>8.5920000000000005</v>
      </c>
      <c r="AK132" s="181">
        <v>8.3309999999999995</v>
      </c>
      <c r="AL132" s="181">
        <v>7.8810000000000002</v>
      </c>
      <c r="AM132" s="181">
        <v>7.4260000000000002</v>
      </c>
      <c r="AN132" s="181">
        <v>8.3170000000000002</v>
      </c>
      <c r="AO132" s="181">
        <v>9.8170000000000002</v>
      </c>
      <c r="AP132" s="181">
        <v>10.965</v>
      </c>
      <c r="AQ132" s="181">
        <v>11.5</v>
      </c>
      <c r="AR132" s="181">
        <v>11.805</v>
      </c>
      <c r="AS132" s="181">
        <v>11.712</v>
      </c>
      <c r="AT132" s="181">
        <v>13.872</v>
      </c>
      <c r="AU132" s="181">
        <v>15.819000000000001</v>
      </c>
      <c r="AV132" s="181">
        <v>18.085999999999999</v>
      </c>
      <c r="AW132" s="181">
        <v>19.911999999999999</v>
      </c>
      <c r="AX132" s="181">
        <v>20.937000000000001</v>
      </c>
      <c r="AY132" s="181">
        <v>20.963000000000001</v>
      </c>
      <c r="AZ132" s="181">
        <v>20.202000000000002</v>
      </c>
      <c r="BA132" s="181">
        <v>19.866</v>
      </c>
      <c r="BB132" s="181">
        <v>22.716000000000001</v>
      </c>
      <c r="BC132" s="181">
        <v>24.972999999999999</v>
      </c>
      <c r="BD132" s="181">
        <v>26.018999999999998</v>
      </c>
      <c r="BE132" s="181">
        <v>27.067</v>
      </c>
      <c r="BF132" s="181">
        <v>26.98</v>
      </c>
      <c r="BG132" s="181">
        <v>27.637</v>
      </c>
      <c r="BH132" s="181">
        <v>28.294</v>
      </c>
      <c r="BI132" s="181">
        <v>28.747</v>
      </c>
      <c r="BJ132" s="181">
        <v>28.882000000000001</v>
      </c>
      <c r="BK132" s="181">
        <v>29.015999999999998</v>
      </c>
      <c r="BL132" s="181">
        <v>29.146999999999998</v>
      </c>
      <c r="BM132" s="181">
        <v>29.274000000000001</v>
      </c>
      <c r="BN132" s="181">
        <v>29.396999999999998</v>
      </c>
      <c r="BO132" s="181">
        <v>29.516999999999999</v>
      </c>
      <c r="BP132" s="181">
        <v>29.632999999999999</v>
      </c>
      <c r="BQ132" s="181">
        <v>29.745000000000001</v>
      </c>
      <c r="BR132" s="181">
        <v>29.849</v>
      </c>
      <c r="BS132" s="181">
        <v>29.948</v>
      </c>
      <c r="BT132" s="181">
        <v>30.044</v>
      </c>
      <c r="BU132" s="181">
        <v>30.137</v>
      </c>
      <c r="BV132" s="181">
        <v>30.225999999999999</v>
      </c>
      <c r="BW132" s="181">
        <v>30.312000000000001</v>
      </c>
      <c r="BX132" s="181">
        <v>30.396999999999998</v>
      </c>
      <c r="BY132" s="181">
        <v>30.478999999999999</v>
      </c>
      <c r="BZ132" s="181">
        <v>30.559000000000001</v>
      </c>
      <c r="CA132" s="181">
        <v>30.638000000000002</v>
      </c>
      <c r="CB132" s="181">
        <v>30.716000000000001</v>
      </c>
      <c r="CC132" s="181">
        <v>30.792000000000002</v>
      </c>
      <c r="CD132" s="181">
        <v>30.867999999999999</v>
      </c>
      <c r="CE132" s="181">
        <v>30.943000000000001</v>
      </c>
      <c r="CF132" s="181">
        <v>31.015999999999998</v>
      </c>
      <c r="CG132" s="181">
        <v>31.088000000000001</v>
      </c>
      <c r="CH132" s="181">
        <v>31.158999999999999</v>
      </c>
      <c r="CI132" s="181">
        <v>31.227</v>
      </c>
      <c r="CJ132" s="181">
        <v>31.292999999999999</v>
      </c>
      <c r="CK132" s="182">
        <v>31.36</v>
      </c>
    </row>
    <row r="133" spans="2:89" ht="15" customHeight="1" x14ac:dyDescent="0.2">
      <c r="B133" s="173">
        <v>3</v>
      </c>
      <c r="C133" s="174">
        <v>1</v>
      </c>
      <c r="D133" s="174">
        <v>4</v>
      </c>
      <c r="E133" s="174" t="s">
        <v>217</v>
      </c>
      <c r="F133" s="174" t="s">
        <v>764</v>
      </c>
      <c r="G133" s="174" t="s">
        <v>293</v>
      </c>
      <c r="H133" s="174" t="s">
        <v>747</v>
      </c>
      <c r="I133" s="181">
        <v>2.3679999999999999</v>
      </c>
      <c r="J133" s="181">
        <v>2.4769999999999999</v>
      </c>
      <c r="K133" s="181">
        <v>2.5630000000000002</v>
      </c>
      <c r="L133" s="181">
        <v>2.6389999999999998</v>
      </c>
      <c r="M133" s="181">
        <v>2.72</v>
      </c>
      <c r="N133" s="181">
        <v>2.91</v>
      </c>
      <c r="O133" s="181">
        <v>3.13</v>
      </c>
      <c r="P133" s="181">
        <v>3.3719999999999999</v>
      </c>
      <c r="Q133" s="181">
        <v>3.637</v>
      </c>
      <c r="R133" s="181">
        <v>3.9079999999999999</v>
      </c>
      <c r="S133" s="181">
        <v>4.1769999999999996</v>
      </c>
      <c r="T133" s="181">
        <v>4.4390000000000001</v>
      </c>
      <c r="U133" s="181">
        <v>4.673</v>
      </c>
      <c r="V133" s="181">
        <v>4.9009999999999998</v>
      </c>
      <c r="W133" s="181">
        <v>5.1189999999999998</v>
      </c>
      <c r="X133" s="181">
        <v>5.3120000000000003</v>
      </c>
      <c r="Y133" s="181">
        <v>5.484</v>
      </c>
      <c r="Z133" s="181">
        <v>5.6429999999999998</v>
      </c>
      <c r="AA133" s="181">
        <v>5.7889999999999997</v>
      </c>
      <c r="AB133" s="181">
        <v>5.9260000000000002</v>
      </c>
      <c r="AC133" s="181">
        <v>6.1459999999999999</v>
      </c>
      <c r="AD133" s="181">
        <v>6.2270000000000003</v>
      </c>
      <c r="AE133" s="181">
        <v>6.3170000000000002</v>
      </c>
      <c r="AF133" s="181">
        <v>6.4450000000000003</v>
      </c>
      <c r="AG133" s="181">
        <v>6.532</v>
      </c>
      <c r="AH133" s="181">
        <v>6.6349999999999998</v>
      </c>
      <c r="AI133" s="181">
        <v>6.7720000000000002</v>
      </c>
      <c r="AJ133" s="181">
        <v>6.9169999999999998</v>
      </c>
      <c r="AK133" s="181">
        <v>7.08</v>
      </c>
      <c r="AL133" s="181">
        <v>7.2729999999999997</v>
      </c>
      <c r="AM133" s="181">
        <v>7.4489999999999998</v>
      </c>
      <c r="AN133" s="181">
        <v>7.6050000000000004</v>
      </c>
      <c r="AO133" s="181">
        <v>8.06</v>
      </c>
      <c r="AP133" s="181">
        <v>8.1920000000000002</v>
      </c>
      <c r="AQ133" s="181">
        <v>8.2279999999999998</v>
      </c>
      <c r="AR133" s="181">
        <v>8.2629999999999999</v>
      </c>
      <c r="AS133" s="181">
        <v>8.3559999999999999</v>
      </c>
      <c r="AT133" s="181">
        <v>8.5679999999999996</v>
      </c>
      <c r="AU133" s="181">
        <v>8.6029999999999998</v>
      </c>
      <c r="AV133" s="181">
        <v>8.1850000000000005</v>
      </c>
      <c r="AW133" s="181">
        <v>8.4120000000000008</v>
      </c>
      <c r="AX133" s="181">
        <v>8.57</v>
      </c>
      <c r="AY133" s="181">
        <v>8.5640000000000001</v>
      </c>
      <c r="AZ133" s="181">
        <v>8.3350000000000009</v>
      </c>
      <c r="BA133" s="181">
        <v>8.141</v>
      </c>
      <c r="BB133" s="181">
        <v>7.9029999999999996</v>
      </c>
      <c r="BC133" s="181">
        <v>7.7279999999999998</v>
      </c>
      <c r="BD133" s="181">
        <v>7.4989999999999997</v>
      </c>
      <c r="BE133" s="181">
        <v>7.2549999999999999</v>
      </c>
      <c r="BF133" s="181">
        <v>6.9329999999999998</v>
      </c>
      <c r="BG133" s="181">
        <v>6.61</v>
      </c>
      <c r="BH133" s="181">
        <v>6.2880000000000003</v>
      </c>
      <c r="BI133" s="181">
        <v>5.9660000000000002</v>
      </c>
      <c r="BJ133" s="181">
        <v>5.6669999999999998</v>
      </c>
      <c r="BK133" s="181">
        <v>5.3810000000000002</v>
      </c>
      <c r="BL133" s="181">
        <v>5.109</v>
      </c>
      <c r="BM133" s="181">
        <v>4.8499999999999996</v>
      </c>
      <c r="BN133" s="181">
        <v>4.6020000000000003</v>
      </c>
      <c r="BO133" s="181">
        <v>4.3659999999999997</v>
      </c>
      <c r="BP133" s="181">
        <v>4.141</v>
      </c>
      <c r="BQ133" s="181">
        <v>3.9260000000000002</v>
      </c>
      <c r="BR133" s="181">
        <v>3.8519999999999999</v>
      </c>
      <c r="BS133" s="181">
        <v>3.7770000000000001</v>
      </c>
      <c r="BT133" s="181">
        <v>3.7029999999999998</v>
      </c>
      <c r="BU133" s="181">
        <v>3.63</v>
      </c>
      <c r="BV133" s="181">
        <v>3.5329999999999999</v>
      </c>
      <c r="BW133" s="181">
        <v>3.427</v>
      </c>
      <c r="BX133" s="181">
        <v>3.3239999999999998</v>
      </c>
      <c r="BY133" s="181">
        <v>3.2240000000000002</v>
      </c>
      <c r="BZ133" s="181">
        <v>3.1269999999999998</v>
      </c>
      <c r="CA133" s="181">
        <v>3.0329999999999999</v>
      </c>
      <c r="CB133" s="181">
        <v>2.9910000000000001</v>
      </c>
      <c r="CC133" s="181">
        <v>2.9489999999999998</v>
      </c>
      <c r="CD133" s="181">
        <v>2.9079999999999999</v>
      </c>
      <c r="CE133" s="181">
        <v>2.8679999999999999</v>
      </c>
      <c r="CF133" s="181">
        <v>2.8279999999999998</v>
      </c>
      <c r="CG133" s="181">
        <v>2.7879999999999998</v>
      </c>
      <c r="CH133" s="181">
        <v>2.7480000000000002</v>
      </c>
      <c r="CI133" s="181">
        <v>2.7090000000000001</v>
      </c>
      <c r="CJ133" s="181">
        <v>2.6709999999999998</v>
      </c>
      <c r="CK133" s="182">
        <v>2.633</v>
      </c>
    </row>
    <row r="134" spans="2:89" ht="15" customHeight="1" x14ac:dyDescent="0.2">
      <c r="B134" s="173">
        <v>3</v>
      </c>
      <c r="C134" s="174">
        <v>1</v>
      </c>
      <c r="D134" s="174">
        <v>4</v>
      </c>
      <c r="E134" s="174" t="s">
        <v>217</v>
      </c>
      <c r="F134" s="174" t="s">
        <v>765</v>
      </c>
      <c r="G134" s="174" t="s">
        <v>293</v>
      </c>
      <c r="H134" s="174" t="s">
        <v>747</v>
      </c>
      <c r="I134" s="181">
        <v>0</v>
      </c>
      <c r="J134" s="181">
        <v>0</v>
      </c>
      <c r="K134" s="181">
        <v>0</v>
      </c>
      <c r="L134" s="181">
        <v>0</v>
      </c>
      <c r="M134" s="181">
        <v>0</v>
      </c>
      <c r="N134" s="181">
        <v>0</v>
      </c>
      <c r="O134" s="181">
        <v>0</v>
      </c>
      <c r="P134" s="181">
        <v>0</v>
      </c>
      <c r="Q134" s="181">
        <v>0</v>
      </c>
      <c r="R134" s="181">
        <v>0</v>
      </c>
      <c r="S134" s="181">
        <v>0</v>
      </c>
      <c r="T134" s="181">
        <v>0</v>
      </c>
      <c r="U134" s="181">
        <v>0</v>
      </c>
      <c r="V134" s="181">
        <v>0</v>
      </c>
      <c r="W134" s="181">
        <v>0</v>
      </c>
      <c r="X134" s="181">
        <v>0</v>
      </c>
      <c r="Y134" s="181">
        <v>0</v>
      </c>
      <c r="Z134" s="181">
        <v>0</v>
      </c>
      <c r="AA134" s="181">
        <v>0</v>
      </c>
      <c r="AB134" s="181">
        <v>0.127</v>
      </c>
      <c r="AC134" s="181">
        <v>0.25800000000000001</v>
      </c>
      <c r="AD134" s="181">
        <v>0.40300000000000002</v>
      </c>
      <c r="AE134" s="181">
        <v>0.53400000000000003</v>
      </c>
      <c r="AF134" s="181">
        <v>0.58399999999999996</v>
      </c>
      <c r="AG134" s="181">
        <v>0.66400000000000003</v>
      </c>
      <c r="AH134" s="181">
        <v>0.75800000000000001</v>
      </c>
      <c r="AI134" s="181">
        <v>0.91100000000000003</v>
      </c>
      <c r="AJ134" s="181">
        <v>1.101</v>
      </c>
      <c r="AK134" s="181">
        <v>1.3080000000000001</v>
      </c>
      <c r="AL134" s="181">
        <v>1.554</v>
      </c>
      <c r="AM134" s="181">
        <v>1.772</v>
      </c>
      <c r="AN134" s="181">
        <v>1.9550000000000001</v>
      </c>
      <c r="AO134" s="181">
        <v>2.222</v>
      </c>
      <c r="AP134" s="181">
        <v>2.5379999999999998</v>
      </c>
      <c r="AQ134" s="181">
        <v>2.9140000000000001</v>
      </c>
      <c r="AR134" s="181">
        <v>3.089</v>
      </c>
      <c r="AS134" s="181">
        <v>3.3050000000000002</v>
      </c>
      <c r="AT134" s="181">
        <v>3.6320000000000001</v>
      </c>
      <c r="AU134" s="181">
        <v>3.7240000000000002</v>
      </c>
      <c r="AV134" s="181">
        <v>3.6179999999999999</v>
      </c>
      <c r="AW134" s="181">
        <v>3.8340000000000001</v>
      </c>
      <c r="AX134" s="181">
        <v>4.0529999999999999</v>
      </c>
      <c r="AY134" s="181">
        <v>4.1840000000000002</v>
      </c>
      <c r="AZ134" s="181">
        <v>4.1879999999999997</v>
      </c>
      <c r="BA134" s="181">
        <v>4.1870000000000003</v>
      </c>
      <c r="BB134" s="181">
        <v>4.1559999999999997</v>
      </c>
      <c r="BC134" s="181">
        <v>4.1989999999999998</v>
      </c>
      <c r="BD134" s="181">
        <v>4.306</v>
      </c>
      <c r="BE134" s="181">
        <v>4.4130000000000003</v>
      </c>
      <c r="BF134" s="181">
        <v>4.5670000000000002</v>
      </c>
      <c r="BG134" s="181">
        <v>4.6849999999999996</v>
      </c>
      <c r="BH134" s="181">
        <v>4.8010000000000002</v>
      </c>
      <c r="BI134" s="181">
        <v>4.915</v>
      </c>
      <c r="BJ134" s="181">
        <v>5.0259999999999998</v>
      </c>
      <c r="BK134" s="181">
        <v>5.1360000000000001</v>
      </c>
      <c r="BL134" s="181">
        <v>5.2460000000000004</v>
      </c>
      <c r="BM134" s="181">
        <v>5.3540000000000001</v>
      </c>
      <c r="BN134" s="181">
        <v>5.46</v>
      </c>
      <c r="BO134" s="181">
        <v>5.5650000000000004</v>
      </c>
      <c r="BP134" s="181">
        <v>5.6689999999999996</v>
      </c>
      <c r="BQ134" s="181">
        <v>5.7709999999999999</v>
      </c>
      <c r="BR134" s="181">
        <v>5.87</v>
      </c>
      <c r="BS134" s="181">
        <v>5.9669999999999996</v>
      </c>
      <c r="BT134" s="181">
        <v>6.0629999999999997</v>
      </c>
      <c r="BU134" s="181">
        <v>6.157</v>
      </c>
      <c r="BV134" s="181">
        <v>6.2489999999999997</v>
      </c>
      <c r="BW134" s="181">
        <v>6.34</v>
      </c>
      <c r="BX134" s="181">
        <v>6.4290000000000003</v>
      </c>
      <c r="BY134" s="181">
        <v>6.44</v>
      </c>
      <c r="BZ134" s="181">
        <v>6.4130000000000003</v>
      </c>
      <c r="CA134" s="181">
        <v>6.3849999999999998</v>
      </c>
      <c r="CB134" s="181">
        <v>6.3570000000000002</v>
      </c>
      <c r="CC134" s="181">
        <v>6.3289999999999997</v>
      </c>
      <c r="CD134" s="181">
        <v>6.3</v>
      </c>
      <c r="CE134" s="181">
        <v>6.2709999999999999</v>
      </c>
      <c r="CF134" s="181">
        <v>6.2409999999999997</v>
      </c>
      <c r="CG134" s="181">
        <v>6.2110000000000003</v>
      </c>
      <c r="CH134" s="181">
        <v>6.18</v>
      </c>
      <c r="CI134" s="181">
        <v>6.1479999999999997</v>
      </c>
      <c r="CJ134" s="181">
        <v>6.1159999999999997</v>
      </c>
      <c r="CK134" s="182">
        <v>6.0839999999999996</v>
      </c>
    </row>
    <row r="135" spans="2:89" ht="15" customHeight="1" x14ac:dyDescent="0.2">
      <c r="B135" s="173">
        <v>3</v>
      </c>
      <c r="C135" s="174">
        <v>1</v>
      </c>
      <c r="D135" s="174">
        <v>4</v>
      </c>
      <c r="E135" s="174" t="s">
        <v>217</v>
      </c>
      <c r="F135" s="174" t="s">
        <v>766</v>
      </c>
      <c r="G135" s="174" t="s">
        <v>293</v>
      </c>
      <c r="H135" s="174" t="s">
        <v>747</v>
      </c>
      <c r="I135" s="181">
        <v>0</v>
      </c>
      <c r="J135" s="181">
        <v>0</v>
      </c>
      <c r="K135" s="181">
        <v>0</v>
      </c>
      <c r="L135" s="181">
        <v>0</v>
      </c>
      <c r="M135" s="181">
        <v>0</v>
      </c>
      <c r="N135" s="181">
        <v>0</v>
      </c>
      <c r="O135" s="181">
        <v>3.0000000000000001E-3</v>
      </c>
      <c r="P135" s="181">
        <v>6.0000000000000001E-3</v>
      </c>
      <c r="Q135" s="181">
        <v>4.8000000000000001E-2</v>
      </c>
      <c r="R135" s="181">
        <v>0.15</v>
      </c>
      <c r="S135" s="181">
        <v>0.32900000000000001</v>
      </c>
      <c r="T135" s="181">
        <v>0.58799999999999997</v>
      </c>
      <c r="U135" s="181">
        <v>0.90600000000000003</v>
      </c>
      <c r="V135" s="181">
        <v>1.2430000000000001</v>
      </c>
      <c r="W135" s="181">
        <v>1.556</v>
      </c>
      <c r="X135" s="181">
        <v>1.8360000000000001</v>
      </c>
      <c r="Y135" s="181">
        <v>2.089</v>
      </c>
      <c r="Z135" s="181">
        <v>2.3170000000000002</v>
      </c>
      <c r="AA135" s="181">
        <v>2.5179999999999998</v>
      </c>
      <c r="AB135" s="181">
        <v>2.6880000000000002</v>
      </c>
      <c r="AC135" s="181">
        <v>2.871</v>
      </c>
      <c r="AD135" s="181">
        <v>2.952</v>
      </c>
      <c r="AE135" s="181">
        <v>3.016</v>
      </c>
      <c r="AF135" s="181">
        <v>3.0779999999999998</v>
      </c>
      <c r="AG135" s="181">
        <v>3.0979999999999999</v>
      </c>
      <c r="AH135" s="181">
        <v>3.1019999999999999</v>
      </c>
      <c r="AI135" s="181">
        <v>2.9820000000000002</v>
      </c>
      <c r="AJ135" s="181">
        <v>2.9689999999999999</v>
      </c>
      <c r="AK135" s="181">
        <v>3.06</v>
      </c>
      <c r="AL135" s="181">
        <v>3.25</v>
      </c>
      <c r="AM135" s="181">
        <v>3.508</v>
      </c>
      <c r="AN135" s="181">
        <v>3.8050000000000002</v>
      </c>
      <c r="AO135" s="181">
        <v>4.3280000000000003</v>
      </c>
      <c r="AP135" s="181">
        <v>4.7640000000000002</v>
      </c>
      <c r="AQ135" s="181">
        <v>5.1289999999999996</v>
      </c>
      <c r="AR135" s="181">
        <v>5.1360000000000001</v>
      </c>
      <c r="AS135" s="181">
        <v>4.9470000000000001</v>
      </c>
      <c r="AT135" s="181">
        <v>4.5579999999999998</v>
      </c>
      <c r="AU135" s="181">
        <v>3.8740000000000001</v>
      </c>
      <c r="AV135" s="181">
        <v>3.0369999999999999</v>
      </c>
      <c r="AW135" s="181">
        <v>2.5089999999999999</v>
      </c>
      <c r="AX135" s="181">
        <v>2.0979999999999999</v>
      </c>
      <c r="AY135" s="181">
        <v>1.7829999999999999</v>
      </c>
      <c r="AZ135" s="181">
        <v>1.552</v>
      </c>
      <c r="BA135" s="181">
        <v>1.369</v>
      </c>
      <c r="BB135" s="181">
        <v>1.1970000000000001</v>
      </c>
      <c r="BC135" s="181">
        <v>1.0680000000000001</v>
      </c>
      <c r="BD135" s="181">
        <v>0.91600000000000004</v>
      </c>
      <c r="BE135" s="181">
        <v>0.77400000000000002</v>
      </c>
      <c r="BF135" s="181">
        <v>0.59599999999999997</v>
      </c>
      <c r="BG135" s="181">
        <v>0.46400000000000002</v>
      </c>
      <c r="BH135" s="181">
        <v>0.36599999999999999</v>
      </c>
      <c r="BI135" s="181">
        <v>0.33300000000000002</v>
      </c>
      <c r="BJ135" s="181">
        <v>0.3</v>
      </c>
      <c r="BK135" s="181">
        <v>0.26600000000000001</v>
      </c>
      <c r="BL135" s="181">
        <v>0.23200000000000001</v>
      </c>
      <c r="BM135" s="181">
        <v>0.19800000000000001</v>
      </c>
      <c r="BN135" s="181">
        <v>0.16300000000000001</v>
      </c>
      <c r="BO135" s="181">
        <v>0.128</v>
      </c>
      <c r="BP135" s="181">
        <v>9.2999999999999999E-2</v>
      </c>
      <c r="BQ135" s="181">
        <v>5.8000000000000003E-2</v>
      </c>
      <c r="BR135" s="181">
        <v>2.1999999999999999E-2</v>
      </c>
      <c r="BS135" s="181">
        <v>0</v>
      </c>
      <c r="BT135" s="181">
        <v>0</v>
      </c>
      <c r="BU135" s="181">
        <v>0</v>
      </c>
      <c r="BV135" s="181">
        <v>0</v>
      </c>
      <c r="BW135" s="181">
        <v>0</v>
      </c>
      <c r="BX135" s="181">
        <v>0</v>
      </c>
      <c r="BY135" s="181">
        <v>0</v>
      </c>
      <c r="BZ135" s="181">
        <v>0</v>
      </c>
      <c r="CA135" s="181">
        <v>0</v>
      </c>
      <c r="CB135" s="181">
        <v>0</v>
      </c>
      <c r="CC135" s="181">
        <v>0</v>
      </c>
      <c r="CD135" s="181">
        <v>0</v>
      </c>
      <c r="CE135" s="181">
        <v>0</v>
      </c>
      <c r="CF135" s="181">
        <v>0</v>
      </c>
      <c r="CG135" s="181">
        <v>0</v>
      </c>
      <c r="CH135" s="181">
        <v>0</v>
      </c>
      <c r="CI135" s="181">
        <v>0</v>
      </c>
      <c r="CJ135" s="181">
        <v>0</v>
      </c>
      <c r="CK135" s="182">
        <v>0</v>
      </c>
    </row>
    <row r="136" spans="2:89" ht="15" customHeight="1" x14ac:dyDescent="0.2">
      <c r="B136" s="173">
        <v>3</v>
      </c>
      <c r="C136" s="174">
        <v>1</v>
      </c>
      <c r="D136" s="174">
        <v>4</v>
      </c>
      <c r="E136" s="174" t="s">
        <v>217</v>
      </c>
      <c r="F136" s="174" t="s">
        <v>767</v>
      </c>
      <c r="G136" s="174" t="s">
        <v>293</v>
      </c>
      <c r="H136" s="174" t="s">
        <v>747</v>
      </c>
      <c r="I136" s="181">
        <v>0</v>
      </c>
      <c r="J136" s="181">
        <v>0</v>
      </c>
      <c r="K136" s="181">
        <v>0</v>
      </c>
      <c r="L136" s="181">
        <v>0</v>
      </c>
      <c r="M136" s="181">
        <v>0</v>
      </c>
      <c r="N136" s="181">
        <v>0</v>
      </c>
      <c r="O136" s="181">
        <v>0</v>
      </c>
      <c r="P136" s="181">
        <v>0</v>
      </c>
      <c r="Q136" s="181">
        <v>0</v>
      </c>
      <c r="R136" s="181">
        <v>0</v>
      </c>
      <c r="S136" s="181">
        <v>0</v>
      </c>
      <c r="T136" s="181">
        <v>0</v>
      </c>
      <c r="U136" s="181">
        <v>0</v>
      </c>
      <c r="V136" s="181">
        <v>0</v>
      </c>
      <c r="W136" s="181">
        <v>0</v>
      </c>
      <c r="X136" s="181">
        <v>6.0000000000000001E-3</v>
      </c>
      <c r="Y136" s="181">
        <v>8.9999999999999993E-3</v>
      </c>
      <c r="Z136" s="181">
        <v>1.4E-2</v>
      </c>
      <c r="AA136" s="181">
        <v>1.9E-2</v>
      </c>
      <c r="AB136" s="181">
        <v>2.5999999999999999E-2</v>
      </c>
      <c r="AC136" s="181">
        <v>3.4000000000000002E-2</v>
      </c>
      <c r="AD136" s="181">
        <v>4.1000000000000002E-2</v>
      </c>
      <c r="AE136" s="181">
        <v>4.7E-2</v>
      </c>
      <c r="AF136" s="181">
        <v>5.2999999999999999E-2</v>
      </c>
      <c r="AG136" s="181">
        <v>5.7000000000000002E-2</v>
      </c>
      <c r="AH136" s="181">
        <v>0.06</v>
      </c>
      <c r="AI136" s="181">
        <v>6.2E-2</v>
      </c>
      <c r="AJ136" s="181">
        <v>6.2E-2</v>
      </c>
      <c r="AK136" s="181">
        <v>0.06</v>
      </c>
      <c r="AL136" s="181">
        <v>5.7000000000000002E-2</v>
      </c>
      <c r="AM136" s="181">
        <v>5.5E-2</v>
      </c>
      <c r="AN136" s="181">
        <v>6.9000000000000006E-2</v>
      </c>
      <c r="AO136" s="181">
        <v>9.4E-2</v>
      </c>
      <c r="AP136" s="181">
        <v>0.114</v>
      </c>
      <c r="AQ136" s="181">
        <v>0.126</v>
      </c>
      <c r="AR136" s="181">
        <v>0.13800000000000001</v>
      </c>
      <c r="AS136" s="181">
        <v>0.21</v>
      </c>
      <c r="AT136" s="181">
        <v>0.39</v>
      </c>
      <c r="AU136" s="181">
        <v>0.50700000000000001</v>
      </c>
      <c r="AV136" s="181">
        <v>0.621</v>
      </c>
      <c r="AW136" s="181">
        <v>0.76800000000000002</v>
      </c>
      <c r="AX136" s="181">
        <v>0.86899999999999999</v>
      </c>
      <c r="AY136" s="181">
        <v>0.92600000000000005</v>
      </c>
      <c r="AZ136" s="181">
        <v>0.93400000000000005</v>
      </c>
      <c r="BA136" s="181">
        <v>0.94099999999999995</v>
      </c>
      <c r="BB136" s="181">
        <v>1.1220000000000001</v>
      </c>
      <c r="BC136" s="181">
        <v>1.2749999999999999</v>
      </c>
      <c r="BD136" s="181">
        <v>1.373</v>
      </c>
      <c r="BE136" s="181">
        <v>1.474</v>
      </c>
      <c r="BF136" s="181">
        <v>1.556</v>
      </c>
      <c r="BG136" s="181">
        <v>1.5649999999999999</v>
      </c>
      <c r="BH136" s="181">
        <v>1.573</v>
      </c>
      <c r="BI136" s="181">
        <v>1.581</v>
      </c>
      <c r="BJ136" s="181">
        <v>1.589</v>
      </c>
      <c r="BK136" s="181">
        <v>1.5960000000000001</v>
      </c>
      <c r="BL136" s="181">
        <v>1.603</v>
      </c>
      <c r="BM136" s="181">
        <v>1.61</v>
      </c>
      <c r="BN136" s="181">
        <v>1.617</v>
      </c>
      <c r="BO136" s="181">
        <v>1.623</v>
      </c>
      <c r="BP136" s="181">
        <v>1.63</v>
      </c>
      <c r="BQ136" s="181">
        <v>1.6359999999999999</v>
      </c>
      <c r="BR136" s="181">
        <v>1.6419999999999999</v>
      </c>
      <c r="BS136" s="181">
        <v>1.647</v>
      </c>
      <c r="BT136" s="181">
        <v>1.6519999999999999</v>
      </c>
      <c r="BU136" s="181">
        <v>1.6579999999999999</v>
      </c>
      <c r="BV136" s="181">
        <v>1.6619999999999999</v>
      </c>
      <c r="BW136" s="181">
        <v>1.667</v>
      </c>
      <c r="BX136" s="181">
        <v>1.6719999999999999</v>
      </c>
      <c r="BY136" s="181">
        <v>1.6759999999999999</v>
      </c>
      <c r="BZ136" s="181">
        <v>1.681</v>
      </c>
      <c r="CA136" s="181">
        <v>1.6850000000000001</v>
      </c>
      <c r="CB136" s="181">
        <v>1.6890000000000001</v>
      </c>
      <c r="CC136" s="181">
        <v>1.694</v>
      </c>
      <c r="CD136" s="181">
        <v>1.698</v>
      </c>
      <c r="CE136" s="181">
        <v>1.702</v>
      </c>
      <c r="CF136" s="181">
        <v>1.706</v>
      </c>
      <c r="CG136" s="181">
        <v>1.71</v>
      </c>
      <c r="CH136" s="181">
        <v>1.714</v>
      </c>
      <c r="CI136" s="181">
        <v>1.7170000000000001</v>
      </c>
      <c r="CJ136" s="181">
        <v>1.7210000000000001</v>
      </c>
      <c r="CK136" s="182">
        <v>1.7250000000000001</v>
      </c>
    </row>
    <row r="137" spans="2:89" ht="15" customHeight="1" x14ac:dyDescent="0.2">
      <c r="B137" s="173">
        <v>3</v>
      </c>
      <c r="C137" s="174">
        <v>2</v>
      </c>
      <c r="D137" s="174">
        <v>4</v>
      </c>
      <c r="E137" s="174" t="s">
        <v>71</v>
      </c>
      <c r="F137" s="174" t="s">
        <v>764</v>
      </c>
      <c r="G137" s="174" t="s">
        <v>293</v>
      </c>
      <c r="H137" s="174" t="s">
        <v>747</v>
      </c>
      <c r="I137" s="181">
        <v>2.3679999999999999</v>
      </c>
      <c r="J137" s="181">
        <v>2.4769999999999999</v>
      </c>
      <c r="K137" s="181">
        <v>2.5630000000000002</v>
      </c>
      <c r="L137" s="181">
        <v>2.6389999999999998</v>
      </c>
      <c r="M137" s="181">
        <v>2.72</v>
      </c>
      <c r="N137" s="181">
        <v>2.91</v>
      </c>
      <c r="O137" s="181">
        <v>3.13</v>
      </c>
      <c r="P137" s="181">
        <v>3.3719999999999999</v>
      </c>
      <c r="Q137" s="181">
        <v>3.637</v>
      </c>
      <c r="R137" s="181">
        <v>3.9079999999999999</v>
      </c>
      <c r="S137" s="181">
        <v>4.1769999999999996</v>
      </c>
      <c r="T137" s="181">
        <v>4.4390000000000001</v>
      </c>
      <c r="U137" s="181">
        <v>4.673</v>
      </c>
      <c r="V137" s="181">
        <v>4.9009999999999998</v>
      </c>
      <c r="W137" s="181">
        <v>5.1189999999999998</v>
      </c>
      <c r="X137" s="181">
        <v>5.3120000000000003</v>
      </c>
      <c r="Y137" s="181">
        <v>5.484</v>
      </c>
      <c r="Z137" s="181">
        <v>5.6429999999999998</v>
      </c>
      <c r="AA137" s="181">
        <v>5.7889999999999997</v>
      </c>
      <c r="AB137" s="181">
        <v>5.9260000000000002</v>
      </c>
      <c r="AC137" s="181">
        <v>6.1459999999999999</v>
      </c>
      <c r="AD137" s="181">
        <v>6.2270000000000003</v>
      </c>
      <c r="AE137" s="181">
        <v>6.3170000000000002</v>
      </c>
      <c r="AF137" s="181">
        <v>6.4450000000000003</v>
      </c>
      <c r="AG137" s="181">
        <v>6.532</v>
      </c>
      <c r="AH137" s="181">
        <v>6.6349999999999998</v>
      </c>
      <c r="AI137" s="181">
        <v>6.7720000000000002</v>
      </c>
      <c r="AJ137" s="181">
        <v>6.9169999999999998</v>
      </c>
      <c r="AK137" s="181">
        <v>7.08</v>
      </c>
      <c r="AL137" s="181">
        <v>7.2729999999999997</v>
      </c>
      <c r="AM137" s="181">
        <v>7.4489999999999998</v>
      </c>
      <c r="AN137" s="181">
        <v>7.6050000000000004</v>
      </c>
      <c r="AO137" s="181">
        <v>8.06</v>
      </c>
      <c r="AP137" s="181">
        <v>8.1920000000000002</v>
      </c>
      <c r="AQ137" s="181">
        <v>8.2279999999999998</v>
      </c>
      <c r="AR137" s="181">
        <v>8.2629999999999999</v>
      </c>
      <c r="AS137" s="181">
        <v>8.3559999999999999</v>
      </c>
      <c r="AT137" s="181">
        <v>8.5679999999999996</v>
      </c>
      <c r="AU137" s="181">
        <v>8.6029999999999998</v>
      </c>
      <c r="AV137" s="181">
        <v>8.1850000000000005</v>
      </c>
      <c r="AW137" s="181">
        <v>8.4120000000000008</v>
      </c>
      <c r="AX137" s="181">
        <v>8.57</v>
      </c>
      <c r="AY137" s="181">
        <v>8.5640000000000001</v>
      </c>
      <c r="AZ137" s="181">
        <v>8.3350000000000009</v>
      </c>
      <c r="BA137" s="181">
        <v>8.141</v>
      </c>
      <c r="BB137" s="181">
        <v>7.9029999999999996</v>
      </c>
      <c r="BC137" s="181">
        <v>7.7279999999999998</v>
      </c>
      <c r="BD137" s="181">
        <v>7.4989999999999997</v>
      </c>
      <c r="BE137" s="181">
        <v>7.2549999999999999</v>
      </c>
      <c r="BF137" s="181">
        <v>6.9329999999999998</v>
      </c>
      <c r="BG137" s="181">
        <v>6.61</v>
      </c>
      <c r="BH137" s="181">
        <v>6.2880000000000003</v>
      </c>
      <c r="BI137" s="181">
        <v>5.9660000000000002</v>
      </c>
      <c r="BJ137" s="181">
        <v>5.6669999999999998</v>
      </c>
      <c r="BK137" s="181">
        <v>5.3810000000000002</v>
      </c>
      <c r="BL137" s="181">
        <v>5.109</v>
      </c>
      <c r="BM137" s="181">
        <v>4.8499999999999996</v>
      </c>
      <c r="BN137" s="181">
        <v>4.6020000000000003</v>
      </c>
      <c r="BO137" s="181">
        <v>4.3659999999999997</v>
      </c>
      <c r="BP137" s="181">
        <v>4.141</v>
      </c>
      <c r="BQ137" s="181">
        <v>3.9260000000000002</v>
      </c>
      <c r="BR137" s="181">
        <v>3.8519999999999999</v>
      </c>
      <c r="BS137" s="181">
        <v>3.7770000000000001</v>
      </c>
      <c r="BT137" s="181">
        <v>3.7029999999999998</v>
      </c>
      <c r="BU137" s="181">
        <v>3.63</v>
      </c>
      <c r="BV137" s="181">
        <v>3.5329999999999999</v>
      </c>
      <c r="BW137" s="181">
        <v>3.427</v>
      </c>
      <c r="BX137" s="181">
        <v>3.3239999999999998</v>
      </c>
      <c r="BY137" s="181">
        <v>3.2240000000000002</v>
      </c>
      <c r="BZ137" s="181">
        <v>3.1269999999999998</v>
      </c>
      <c r="CA137" s="181">
        <v>3.0329999999999999</v>
      </c>
      <c r="CB137" s="181">
        <v>2.9910000000000001</v>
      </c>
      <c r="CC137" s="181">
        <v>2.9489999999999998</v>
      </c>
      <c r="CD137" s="181">
        <v>2.9079999999999999</v>
      </c>
      <c r="CE137" s="181">
        <v>2.8679999999999999</v>
      </c>
      <c r="CF137" s="181">
        <v>2.8279999999999998</v>
      </c>
      <c r="CG137" s="181">
        <v>2.7879999999999998</v>
      </c>
      <c r="CH137" s="181">
        <v>2.7480000000000002</v>
      </c>
      <c r="CI137" s="181">
        <v>2.7090000000000001</v>
      </c>
      <c r="CJ137" s="181">
        <v>2.6709999999999998</v>
      </c>
      <c r="CK137" s="182">
        <v>2.633</v>
      </c>
    </row>
    <row r="138" spans="2:89" ht="15" customHeight="1" x14ac:dyDescent="0.2">
      <c r="B138" s="173">
        <v>3</v>
      </c>
      <c r="C138" s="174">
        <v>2</v>
      </c>
      <c r="D138" s="174">
        <v>4</v>
      </c>
      <c r="E138" s="174" t="s">
        <v>71</v>
      </c>
      <c r="F138" s="174" t="s">
        <v>765</v>
      </c>
      <c r="G138" s="174" t="s">
        <v>293</v>
      </c>
      <c r="H138" s="174" t="s">
        <v>747</v>
      </c>
      <c r="I138" s="181">
        <v>0</v>
      </c>
      <c r="J138" s="181">
        <v>0</v>
      </c>
      <c r="K138" s="181">
        <v>0</v>
      </c>
      <c r="L138" s="181">
        <v>0</v>
      </c>
      <c r="M138" s="181">
        <v>0</v>
      </c>
      <c r="N138" s="181">
        <v>0</v>
      </c>
      <c r="O138" s="181">
        <v>0</v>
      </c>
      <c r="P138" s="181">
        <v>0</v>
      </c>
      <c r="Q138" s="181">
        <v>0</v>
      </c>
      <c r="R138" s="181">
        <v>0</v>
      </c>
      <c r="S138" s="181">
        <v>0</v>
      </c>
      <c r="T138" s="181">
        <v>0</v>
      </c>
      <c r="U138" s="181">
        <v>0</v>
      </c>
      <c r="V138" s="181">
        <v>0</v>
      </c>
      <c r="W138" s="181">
        <v>0</v>
      </c>
      <c r="X138" s="181">
        <v>0</v>
      </c>
      <c r="Y138" s="181">
        <v>0</v>
      </c>
      <c r="Z138" s="181">
        <v>0</v>
      </c>
      <c r="AA138" s="181">
        <v>0</v>
      </c>
      <c r="AB138" s="181">
        <v>0.127</v>
      </c>
      <c r="AC138" s="181">
        <v>0.25800000000000001</v>
      </c>
      <c r="AD138" s="181">
        <v>0.40300000000000002</v>
      </c>
      <c r="AE138" s="181">
        <v>0.53400000000000003</v>
      </c>
      <c r="AF138" s="181">
        <v>0.58399999999999996</v>
      </c>
      <c r="AG138" s="181">
        <v>0.66400000000000003</v>
      </c>
      <c r="AH138" s="181">
        <v>0.75800000000000001</v>
      </c>
      <c r="AI138" s="181">
        <v>0.91100000000000003</v>
      </c>
      <c r="AJ138" s="181">
        <v>1.101</v>
      </c>
      <c r="AK138" s="181">
        <v>1.3080000000000001</v>
      </c>
      <c r="AL138" s="181">
        <v>1.554</v>
      </c>
      <c r="AM138" s="181">
        <v>1.772</v>
      </c>
      <c r="AN138" s="181">
        <v>1.9550000000000001</v>
      </c>
      <c r="AO138" s="181">
        <v>2.222</v>
      </c>
      <c r="AP138" s="181">
        <v>2.5379999999999998</v>
      </c>
      <c r="AQ138" s="181">
        <v>2.9140000000000001</v>
      </c>
      <c r="AR138" s="181">
        <v>3.089</v>
      </c>
      <c r="AS138" s="181">
        <v>3.3050000000000002</v>
      </c>
      <c r="AT138" s="181">
        <v>3.6320000000000001</v>
      </c>
      <c r="AU138" s="181">
        <v>3.7240000000000002</v>
      </c>
      <c r="AV138" s="181">
        <v>3.6179999999999999</v>
      </c>
      <c r="AW138" s="181">
        <v>3.8340000000000001</v>
      </c>
      <c r="AX138" s="181">
        <v>4.0529999999999999</v>
      </c>
      <c r="AY138" s="181">
        <v>4.1840000000000002</v>
      </c>
      <c r="AZ138" s="181">
        <v>4.1879999999999997</v>
      </c>
      <c r="BA138" s="181">
        <v>4.1870000000000003</v>
      </c>
      <c r="BB138" s="181">
        <v>4.1559999999999997</v>
      </c>
      <c r="BC138" s="181">
        <v>4.1989999999999998</v>
      </c>
      <c r="BD138" s="181">
        <v>4.306</v>
      </c>
      <c r="BE138" s="181">
        <v>4.4130000000000003</v>
      </c>
      <c r="BF138" s="181">
        <v>4.5670000000000002</v>
      </c>
      <c r="BG138" s="181">
        <v>4.6849999999999996</v>
      </c>
      <c r="BH138" s="181">
        <v>4.8010000000000002</v>
      </c>
      <c r="BI138" s="181">
        <v>4.915</v>
      </c>
      <c r="BJ138" s="181">
        <v>5.0259999999999998</v>
      </c>
      <c r="BK138" s="181">
        <v>5.1360000000000001</v>
      </c>
      <c r="BL138" s="181">
        <v>5.2460000000000004</v>
      </c>
      <c r="BM138" s="181">
        <v>5.3540000000000001</v>
      </c>
      <c r="BN138" s="181">
        <v>5.46</v>
      </c>
      <c r="BO138" s="181">
        <v>5.5650000000000004</v>
      </c>
      <c r="BP138" s="181">
        <v>5.6689999999999996</v>
      </c>
      <c r="BQ138" s="181">
        <v>5.7709999999999999</v>
      </c>
      <c r="BR138" s="181">
        <v>5.87</v>
      </c>
      <c r="BS138" s="181">
        <v>5.9669999999999996</v>
      </c>
      <c r="BT138" s="181">
        <v>6.0629999999999997</v>
      </c>
      <c r="BU138" s="181">
        <v>6.157</v>
      </c>
      <c r="BV138" s="181">
        <v>6.2489999999999997</v>
      </c>
      <c r="BW138" s="181">
        <v>6.34</v>
      </c>
      <c r="BX138" s="181">
        <v>6.4290000000000003</v>
      </c>
      <c r="BY138" s="181">
        <v>6.44</v>
      </c>
      <c r="BZ138" s="181">
        <v>6.4130000000000003</v>
      </c>
      <c r="CA138" s="181">
        <v>6.3849999999999998</v>
      </c>
      <c r="CB138" s="181">
        <v>6.3570000000000002</v>
      </c>
      <c r="CC138" s="181">
        <v>6.3289999999999997</v>
      </c>
      <c r="CD138" s="181">
        <v>6.3</v>
      </c>
      <c r="CE138" s="181">
        <v>6.2709999999999999</v>
      </c>
      <c r="CF138" s="181">
        <v>6.2409999999999997</v>
      </c>
      <c r="CG138" s="181">
        <v>6.2110000000000003</v>
      </c>
      <c r="CH138" s="181">
        <v>6.18</v>
      </c>
      <c r="CI138" s="181">
        <v>6.1479999999999997</v>
      </c>
      <c r="CJ138" s="181">
        <v>6.1159999999999997</v>
      </c>
      <c r="CK138" s="182">
        <v>6.0839999999999996</v>
      </c>
    </row>
    <row r="139" spans="2:89" ht="15" customHeight="1" x14ac:dyDescent="0.2">
      <c r="B139" s="173">
        <v>3</v>
      </c>
      <c r="C139" s="174">
        <v>2</v>
      </c>
      <c r="D139" s="174">
        <v>4</v>
      </c>
      <c r="E139" s="174" t="s">
        <v>71</v>
      </c>
      <c r="F139" s="174" t="s">
        <v>766</v>
      </c>
      <c r="G139" s="174" t="s">
        <v>293</v>
      </c>
      <c r="H139" s="174" t="s">
        <v>747</v>
      </c>
      <c r="I139" s="181">
        <v>0</v>
      </c>
      <c r="J139" s="181">
        <v>0</v>
      </c>
      <c r="K139" s="181">
        <v>0</v>
      </c>
      <c r="L139" s="181">
        <v>0</v>
      </c>
      <c r="M139" s="181">
        <v>0</v>
      </c>
      <c r="N139" s="181">
        <v>0</v>
      </c>
      <c r="O139" s="181">
        <v>3.0000000000000001E-3</v>
      </c>
      <c r="P139" s="181">
        <v>6.0000000000000001E-3</v>
      </c>
      <c r="Q139" s="181">
        <v>4.8000000000000001E-2</v>
      </c>
      <c r="R139" s="181">
        <v>0.15</v>
      </c>
      <c r="S139" s="181">
        <v>0.32900000000000001</v>
      </c>
      <c r="T139" s="181">
        <v>0.58799999999999997</v>
      </c>
      <c r="U139" s="181">
        <v>0.90600000000000003</v>
      </c>
      <c r="V139" s="181">
        <v>1.2430000000000001</v>
      </c>
      <c r="W139" s="181">
        <v>1.556</v>
      </c>
      <c r="X139" s="181">
        <v>1.8360000000000001</v>
      </c>
      <c r="Y139" s="181">
        <v>2.089</v>
      </c>
      <c r="Z139" s="181">
        <v>2.3170000000000002</v>
      </c>
      <c r="AA139" s="181">
        <v>2.5179999999999998</v>
      </c>
      <c r="AB139" s="181">
        <v>2.6880000000000002</v>
      </c>
      <c r="AC139" s="181">
        <v>2.871</v>
      </c>
      <c r="AD139" s="181">
        <v>2.952</v>
      </c>
      <c r="AE139" s="181">
        <v>3.016</v>
      </c>
      <c r="AF139" s="181">
        <v>3.0779999999999998</v>
      </c>
      <c r="AG139" s="181">
        <v>3.0979999999999999</v>
      </c>
      <c r="AH139" s="181">
        <v>3.1019999999999999</v>
      </c>
      <c r="AI139" s="181">
        <v>2.9820000000000002</v>
      </c>
      <c r="AJ139" s="181">
        <v>2.9689999999999999</v>
      </c>
      <c r="AK139" s="181">
        <v>3.06</v>
      </c>
      <c r="AL139" s="181">
        <v>3.25</v>
      </c>
      <c r="AM139" s="181">
        <v>3.508</v>
      </c>
      <c r="AN139" s="181">
        <v>3.8050000000000002</v>
      </c>
      <c r="AO139" s="181">
        <v>4.3280000000000003</v>
      </c>
      <c r="AP139" s="181">
        <v>4.7640000000000002</v>
      </c>
      <c r="AQ139" s="181">
        <v>5.1289999999999996</v>
      </c>
      <c r="AR139" s="181">
        <v>5.1360000000000001</v>
      </c>
      <c r="AS139" s="181">
        <v>4.9470000000000001</v>
      </c>
      <c r="AT139" s="181">
        <v>4.5579999999999998</v>
      </c>
      <c r="AU139" s="181">
        <v>3.8740000000000001</v>
      </c>
      <c r="AV139" s="181">
        <v>3.0369999999999999</v>
      </c>
      <c r="AW139" s="181">
        <v>2.5089999999999999</v>
      </c>
      <c r="AX139" s="181">
        <v>2.0979999999999999</v>
      </c>
      <c r="AY139" s="181">
        <v>1.7829999999999999</v>
      </c>
      <c r="AZ139" s="181">
        <v>1.552</v>
      </c>
      <c r="BA139" s="181">
        <v>1.369</v>
      </c>
      <c r="BB139" s="181">
        <v>1.1970000000000001</v>
      </c>
      <c r="BC139" s="181">
        <v>1.0680000000000001</v>
      </c>
      <c r="BD139" s="181">
        <v>0.91600000000000004</v>
      </c>
      <c r="BE139" s="181">
        <v>0.77400000000000002</v>
      </c>
      <c r="BF139" s="181">
        <v>0.59599999999999997</v>
      </c>
      <c r="BG139" s="181">
        <v>0.46400000000000002</v>
      </c>
      <c r="BH139" s="181">
        <v>0.36599999999999999</v>
      </c>
      <c r="BI139" s="181">
        <v>0.33300000000000002</v>
      </c>
      <c r="BJ139" s="181">
        <v>0.3</v>
      </c>
      <c r="BK139" s="181">
        <v>0.26600000000000001</v>
      </c>
      <c r="BL139" s="181">
        <v>0.23200000000000001</v>
      </c>
      <c r="BM139" s="181">
        <v>0.19800000000000001</v>
      </c>
      <c r="BN139" s="181">
        <v>0.16300000000000001</v>
      </c>
      <c r="BO139" s="181">
        <v>0.128</v>
      </c>
      <c r="BP139" s="181">
        <v>9.2999999999999999E-2</v>
      </c>
      <c r="BQ139" s="181">
        <v>5.8000000000000003E-2</v>
      </c>
      <c r="BR139" s="181">
        <v>2.1999999999999999E-2</v>
      </c>
      <c r="BS139" s="181">
        <v>0</v>
      </c>
      <c r="BT139" s="181">
        <v>0</v>
      </c>
      <c r="BU139" s="181">
        <v>0</v>
      </c>
      <c r="BV139" s="181">
        <v>0</v>
      </c>
      <c r="BW139" s="181">
        <v>0</v>
      </c>
      <c r="BX139" s="181">
        <v>0</v>
      </c>
      <c r="BY139" s="181">
        <v>0</v>
      </c>
      <c r="BZ139" s="181">
        <v>0</v>
      </c>
      <c r="CA139" s="181">
        <v>0</v>
      </c>
      <c r="CB139" s="181">
        <v>0</v>
      </c>
      <c r="CC139" s="181">
        <v>0</v>
      </c>
      <c r="CD139" s="181">
        <v>0</v>
      </c>
      <c r="CE139" s="181">
        <v>0</v>
      </c>
      <c r="CF139" s="181">
        <v>0</v>
      </c>
      <c r="CG139" s="181">
        <v>0</v>
      </c>
      <c r="CH139" s="181">
        <v>0</v>
      </c>
      <c r="CI139" s="181">
        <v>0</v>
      </c>
      <c r="CJ139" s="181">
        <v>0</v>
      </c>
      <c r="CK139" s="182">
        <v>0</v>
      </c>
    </row>
    <row r="140" spans="2:89" ht="15" customHeight="1" x14ac:dyDescent="0.2">
      <c r="B140" s="173">
        <v>3</v>
      </c>
      <c r="C140" s="174">
        <v>2</v>
      </c>
      <c r="D140" s="174">
        <v>4</v>
      </c>
      <c r="E140" s="174" t="s">
        <v>71</v>
      </c>
      <c r="F140" s="174" t="s">
        <v>767</v>
      </c>
      <c r="G140" s="174" t="s">
        <v>293</v>
      </c>
      <c r="H140" s="174" t="s">
        <v>747</v>
      </c>
      <c r="I140" s="181">
        <v>0</v>
      </c>
      <c r="J140" s="181">
        <v>0</v>
      </c>
      <c r="K140" s="181">
        <v>0</v>
      </c>
      <c r="L140" s="181">
        <v>0</v>
      </c>
      <c r="M140" s="181">
        <v>0</v>
      </c>
      <c r="N140" s="181">
        <v>0</v>
      </c>
      <c r="O140" s="181">
        <v>0</v>
      </c>
      <c r="P140" s="181">
        <v>0</v>
      </c>
      <c r="Q140" s="181">
        <v>0</v>
      </c>
      <c r="R140" s="181">
        <v>0</v>
      </c>
      <c r="S140" s="181">
        <v>0</v>
      </c>
      <c r="T140" s="181">
        <v>0</v>
      </c>
      <c r="U140" s="181">
        <v>0</v>
      </c>
      <c r="V140" s="181">
        <v>0</v>
      </c>
      <c r="W140" s="181">
        <v>0</v>
      </c>
      <c r="X140" s="181">
        <v>6.0000000000000001E-3</v>
      </c>
      <c r="Y140" s="181">
        <v>8.9999999999999993E-3</v>
      </c>
      <c r="Z140" s="181">
        <v>1.4E-2</v>
      </c>
      <c r="AA140" s="181">
        <v>1.9E-2</v>
      </c>
      <c r="AB140" s="181">
        <v>2.5999999999999999E-2</v>
      </c>
      <c r="AC140" s="181">
        <v>3.4000000000000002E-2</v>
      </c>
      <c r="AD140" s="181">
        <v>4.1000000000000002E-2</v>
      </c>
      <c r="AE140" s="181">
        <v>4.7E-2</v>
      </c>
      <c r="AF140" s="181">
        <v>5.2999999999999999E-2</v>
      </c>
      <c r="AG140" s="181">
        <v>5.7000000000000002E-2</v>
      </c>
      <c r="AH140" s="181">
        <v>0.06</v>
      </c>
      <c r="AI140" s="181">
        <v>6.2E-2</v>
      </c>
      <c r="AJ140" s="181">
        <v>6.2E-2</v>
      </c>
      <c r="AK140" s="181">
        <v>0.06</v>
      </c>
      <c r="AL140" s="181">
        <v>5.7000000000000002E-2</v>
      </c>
      <c r="AM140" s="181">
        <v>5.5E-2</v>
      </c>
      <c r="AN140" s="181">
        <v>6.9000000000000006E-2</v>
      </c>
      <c r="AO140" s="181">
        <v>9.4E-2</v>
      </c>
      <c r="AP140" s="181">
        <v>0.114</v>
      </c>
      <c r="AQ140" s="181">
        <v>0.126</v>
      </c>
      <c r="AR140" s="181">
        <v>0.13800000000000001</v>
      </c>
      <c r="AS140" s="181">
        <v>0.21</v>
      </c>
      <c r="AT140" s="181">
        <v>0.39</v>
      </c>
      <c r="AU140" s="181">
        <v>0.50700000000000001</v>
      </c>
      <c r="AV140" s="181">
        <v>0.621</v>
      </c>
      <c r="AW140" s="181">
        <v>0.76800000000000002</v>
      </c>
      <c r="AX140" s="181">
        <v>0.86899999999999999</v>
      </c>
      <c r="AY140" s="181">
        <v>0.92600000000000005</v>
      </c>
      <c r="AZ140" s="181">
        <v>0.93400000000000005</v>
      </c>
      <c r="BA140" s="181">
        <v>0.94099999999999995</v>
      </c>
      <c r="BB140" s="181">
        <v>1.1220000000000001</v>
      </c>
      <c r="BC140" s="181">
        <v>1.2749999999999999</v>
      </c>
      <c r="BD140" s="181">
        <v>1.373</v>
      </c>
      <c r="BE140" s="181">
        <v>1.474</v>
      </c>
      <c r="BF140" s="181">
        <v>1.556</v>
      </c>
      <c r="BG140" s="181">
        <v>1.5649999999999999</v>
      </c>
      <c r="BH140" s="181">
        <v>1.573</v>
      </c>
      <c r="BI140" s="181">
        <v>1.581</v>
      </c>
      <c r="BJ140" s="181">
        <v>1.589</v>
      </c>
      <c r="BK140" s="181">
        <v>1.5960000000000001</v>
      </c>
      <c r="BL140" s="181">
        <v>1.603</v>
      </c>
      <c r="BM140" s="181">
        <v>1.61</v>
      </c>
      <c r="BN140" s="181">
        <v>1.617</v>
      </c>
      <c r="BO140" s="181">
        <v>1.623</v>
      </c>
      <c r="BP140" s="181">
        <v>1.63</v>
      </c>
      <c r="BQ140" s="181">
        <v>1.6359999999999999</v>
      </c>
      <c r="BR140" s="181">
        <v>1.6419999999999999</v>
      </c>
      <c r="BS140" s="181">
        <v>1.647</v>
      </c>
      <c r="BT140" s="181">
        <v>1.6519999999999999</v>
      </c>
      <c r="BU140" s="181">
        <v>1.6579999999999999</v>
      </c>
      <c r="BV140" s="181">
        <v>1.6619999999999999</v>
      </c>
      <c r="BW140" s="181">
        <v>1.667</v>
      </c>
      <c r="BX140" s="181">
        <v>1.6719999999999999</v>
      </c>
      <c r="BY140" s="181">
        <v>1.6759999999999999</v>
      </c>
      <c r="BZ140" s="181">
        <v>1.681</v>
      </c>
      <c r="CA140" s="181">
        <v>1.6850000000000001</v>
      </c>
      <c r="CB140" s="181">
        <v>1.6890000000000001</v>
      </c>
      <c r="CC140" s="181">
        <v>1.694</v>
      </c>
      <c r="CD140" s="181">
        <v>1.698</v>
      </c>
      <c r="CE140" s="181">
        <v>1.702</v>
      </c>
      <c r="CF140" s="181">
        <v>1.706</v>
      </c>
      <c r="CG140" s="181">
        <v>1.71</v>
      </c>
      <c r="CH140" s="181">
        <v>1.714</v>
      </c>
      <c r="CI140" s="181">
        <v>1.7170000000000001</v>
      </c>
      <c r="CJ140" s="181">
        <v>1.7210000000000001</v>
      </c>
      <c r="CK140" s="182">
        <v>1.7250000000000001</v>
      </c>
    </row>
    <row r="141" spans="2:89" ht="15" customHeight="1" x14ac:dyDescent="0.2">
      <c r="B141" s="173">
        <v>3</v>
      </c>
      <c r="C141" s="174">
        <v>3</v>
      </c>
      <c r="D141" s="174">
        <v>4</v>
      </c>
      <c r="E141" s="174" t="s">
        <v>215</v>
      </c>
      <c r="F141" s="174" t="s">
        <v>764</v>
      </c>
      <c r="G141" s="174" t="s">
        <v>293</v>
      </c>
      <c r="H141" s="174" t="s">
        <v>747</v>
      </c>
      <c r="I141" s="181">
        <v>2.3679999999999999</v>
      </c>
      <c r="J141" s="181">
        <v>2.4769999999999999</v>
      </c>
      <c r="K141" s="181">
        <v>2.5630000000000002</v>
      </c>
      <c r="L141" s="181">
        <v>2.6389999999999998</v>
      </c>
      <c r="M141" s="181">
        <v>2.72</v>
      </c>
      <c r="N141" s="181">
        <v>2.91</v>
      </c>
      <c r="O141" s="181">
        <v>3.13</v>
      </c>
      <c r="P141" s="181">
        <v>3.3719999999999999</v>
      </c>
      <c r="Q141" s="181">
        <v>3.637</v>
      </c>
      <c r="R141" s="181">
        <v>3.9079999999999999</v>
      </c>
      <c r="S141" s="181">
        <v>4.1769999999999996</v>
      </c>
      <c r="T141" s="181">
        <v>4.4390000000000001</v>
      </c>
      <c r="U141" s="181">
        <v>4.673</v>
      </c>
      <c r="V141" s="181">
        <v>4.9009999999999998</v>
      </c>
      <c r="W141" s="181">
        <v>5.1189999999999998</v>
      </c>
      <c r="X141" s="181">
        <v>5.3120000000000003</v>
      </c>
      <c r="Y141" s="181">
        <v>5.484</v>
      </c>
      <c r="Z141" s="181">
        <v>5.6429999999999998</v>
      </c>
      <c r="AA141" s="181">
        <v>5.7889999999999997</v>
      </c>
      <c r="AB141" s="181">
        <v>5.9260000000000002</v>
      </c>
      <c r="AC141" s="181">
        <v>6.1459999999999999</v>
      </c>
      <c r="AD141" s="181">
        <v>6.2270000000000003</v>
      </c>
      <c r="AE141" s="181">
        <v>6.3170000000000002</v>
      </c>
      <c r="AF141" s="181">
        <v>6.4450000000000003</v>
      </c>
      <c r="AG141" s="181">
        <v>6.532</v>
      </c>
      <c r="AH141" s="181">
        <v>6.6349999999999998</v>
      </c>
      <c r="AI141" s="181">
        <v>6.7720000000000002</v>
      </c>
      <c r="AJ141" s="181">
        <v>6.9169999999999998</v>
      </c>
      <c r="AK141" s="181">
        <v>7.08</v>
      </c>
      <c r="AL141" s="181">
        <v>7.2729999999999997</v>
      </c>
      <c r="AM141" s="181">
        <v>7.4489999999999998</v>
      </c>
      <c r="AN141" s="181">
        <v>7.6050000000000004</v>
      </c>
      <c r="AO141" s="181">
        <v>8.06</v>
      </c>
      <c r="AP141" s="181">
        <v>8.1920000000000002</v>
      </c>
      <c r="AQ141" s="181">
        <v>8.2279999999999998</v>
      </c>
      <c r="AR141" s="181">
        <v>8.2629999999999999</v>
      </c>
      <c r="AS141" s="181">
        <v>8.3559999999999999</v>
      </c>
      <c r="AT141" s="181">
        <v>8.5679999999999996</v>
      </c>
      <c r="AU141" s="181">
        <v>8.6029999999999998</v>
      </c>
      <c r="AV141" s="181">
        <v>8.1850000000000005</v>
      </c>
      <c r="AW141" s="181">
        <v>8.4120000000000008</v>
      </c>
      <c r="AX141" s="181">
        <v>8.57</v>
      </c>
      <c r="AY141" s="181">
        <v>8.5640000000000001</v>
      </c>
      <c r="AZ141" s="181">
        <v>8.3350000000000009</v>
      </c>
      <c r="BA141" s="181">
        <v>8.141</v>
      </c>
      <c r="BB141" s="181">
        <v>7.9029999999999996</v>
      </c>
      <c r="BC141" s="181">
        <v>7.7279999999999998</v>
      </c>
      <c r="BD141" s="181">
        <v>7.4989999999999997</v>
      </c>
      <c r="BE141" s="181">
        <v>7.2549999999999999</v>
      </c>
      <c r="BF141" s="181">
        <v>7.0819999999999999</v>
      </c>
      <c r="BG141" s="181">
        <v>6.8380000000000001</v>
      </c>
      <c r="BH141" s="181">
        <v>6.5789999999999997</v>
      </c>
      <c r="BI141" s="181">
        <v>6.306</v>
      </c>
      <c r="BJ141" s="181">
        <v>6.02</v>
      </c>
      <c r="BK141" s="181">
        <v>5.7229999999999999</v>
      </c>
      <c r="BL141" s="181">
        <v>5.4130000000000003</v>
      </c>
      <c r="BM141" s="181">
        <v>5.0919999999999996</v>
      </c>
      <c r="BN141" s="181">
        <v>4.758</v>
      </c>
      <c r="BO141" s="181">
        <v>4.4130000000000003</v>
      </c>
      <c r="BP141" s="181">
        <v>4.0549999999999997</v>
      </c>
      <c r="BQ141" s="181">
        <v>3.8940000000000001</v>
      </c>
      <c r="BR141" s="181">
        <v>3.9470000000000001</v>
      </c>
      <c r="BS141" s="181">
        <v>4</v>
      </c>
      <c r="BT141" s="181">
        <v>4.0519999999999996</v>
      </c>
      <c r="BU141" s="181">
        <v>4.1040000000000001</v>
      </c>
      <c r="BV141" s="181">
        <v>4.1559999999999997</v>
      </c>
      <c r="BW141" s="181">
        <v>4.1829999999999998</v>
      </c>
      <c r="BX141" s="181">
        <v>4.1950000000000003</v>
      </c>
      <c r="BY141" s="181">
        <v>4.2060000000000004</v>
      </c>
      <c r="BZ141" s="181">
        <v>4.2169999999999996</v>
      </c>
      <c r="CA141" s="181">
        <v>4.2279999999999998</v>
      </c>
      <c r="CB141" s="181">
        <v>4.2389999999999999</v>
      </c>
      <c r="CC141" s="181">
        <v>4.2489999999999997</v>
      </c>
      <c r="CD141" s="181">
        <v>4.26</v>
      </c>
      <c r="CE141" s="181">
        <v>4.2699999999999996</v>
      </c>
      <c r="CF141" s="181">
        <v>4.28</v>
      </c>
      <c r="CG141" s="181">
        <v>4.29</v>
      </c>
      <c r="CH141" s="181">
        <v>4.3</v>
      </c>
      <c r="CI141" s="181">
        <v>4.3090000000000002</v>
      </c>
      <c r="CJ141" s="181">
        <v>4.3179999999999996</v>
      </c>
      <c r="CK141" s="182">
        <v>4.3280000000000003</v>
      </c>
    </row>
    <row r="142" spans="2:89" ht="15" customHeight="1" x14ac:dyDescent="0.2">
      <c r="B142" s="173">
        <v>3</v>
      </c>
      <c r="C142" s="174">
        <v>3</v>
      </c>
      <c r="D142" s="174">
        <v>4</v>
      </c>
      <c r="E142" s="174" t="s">
        <v>215</v>
      </c>
      <c r="F142" s="174" t="s">
        <v>765</v>
      </c>
      <c r="G142" s="174" t="s">
        <v>293</v>
      </c>
      <c r="H142" s="174" t="s">
        <v>747</v>
      </c>
      <c r="I142" s="181">
        <v>0</v>
      </c>
      <c r="J142" s="181">
        <v>0</v>
      </c>
      <c r="K142" s="181">
        <v>0</v>
      </c>
      <c r="L142" s="181">
        <v>0</v>
      </c>
      <c r="M142" s="181">
        <v>0</v>
      </c>
      <c r="N142" s="181">
        <v>0</v>
      </c>
      <c r="O142" s="181">
        <v>0</v>
      </c>
      <c r="P142" s="181">
        <v>0</v>
      </c>
      <c r="Q142" s="181">
        <v>0</v>
      </c>
      <c r="R142" s="181">
        <v>0</v>
      </c>
      <c r="S142" s="181">
        <v>0</v>
      </c>
      <c r="T142" s="181">
        <v>0</v>
      </c>
      <c r="U142" s="181">
        <v>0</v>
      </c>
      <c r="V142" s="181">
        <v>0</v>
      </c>
      <c r="W142" s="181">
        <v>0</v>
      </c>
      <c r="X142" s="181">
        <v>0</v>
      </c>
      <c r="Y142" s="181">
        <v>0</v>
      </c>
      <c r="Z142" s="181">
        <v>0</v>
      </c>
      <c r="AA142" s="181">
        <v>0</v>
      </c>
      <c r="AB142" s="181">
        <v>0.127</v>
      </c>
      <c r="AC142" s="181">
        <v>0.25800000000000001</v>
      </c>
      <c r="AD142" s="181">
        <v>0.40300000000000002</v>
      </c>
      <c r="AE142" s="181">
        <v>0.53400000000000003</v>
      </c>
      <c r="AF142" s="181">
        <v>0.58399999999999996</v>
      </c>
      <c r="AG142" s="181">
        <v>0.66400000000000003</v>
      </c>
      <c r="AH142" s="181">
        <v>0.75800000000000001</v>
      </c>
      <c r="AI142" s="181">
        <v>0.91100000000000003</v>
      </c>
      <c r="AJ142" s="181">
        <v>1.101</v>
      </c>
      <c r="AK142" s="181">
        <v>1.3080000000000001</v>
      </c>
      <c r="AL142" s="181">
        <v>1.554</v>
      </c>
      <c r="AM142" s="181">
        <v>1.772</v>
      </c>
      <c r="AN142" s="181">
        <v>1.9550000000000001</v>
      </c>
      <c r="AO142" s="181">
        <v>2.222</v>
      </c>
      <c r="AP142" s="181">
        <v>2.5379999999999998</v>
      </c>
      <c r="AQ142" s="181">
        <v>2.9140000000000001</v>
      </c>
      <c r="AR142" s="181">
        <v>3.089</v>
      </c>
      <c r="AS142" s="181">
        <v>3.3050000000000002</v>
      </c>
      <c r="AT142" s="181">
        <v>3.6320000000000001</v>
      </c>
      <c r="AU142" s="181">
        <v>3.7240000000000002</v>
      </c>
      <c r="AV142" s="181">
        <v>3.6179999999999999</v>
      </c>
      <c r="AW142" s="181">
        <v>3.8340000000000001</v>
      </c>
      <c r="AX142" s="181">
        <v>4.0529999999999999</v>
      </c>
      <c r="AY142" s="181">
        <v>4.1840000000000002</v>
      </c>
      <c r="AZ142" s="181">
        <v>4.1879999999999997</v>
      </c>
      <c r="BA142" s="181">
        <v>4.1870000000000003</v>
      </c>
      <c r="BB142" s="181">
        <v>4.1559999999999997</v>
      </c>
      <c r="BC142" s="181">
        <v>4.1989999999999998</v>
      </c>
      <c r="BD142" s="181">
        <v>4.306</v>
      </c>
      <c r="BE142" s="181">
        <v>4.4130000000000003</v>
      </c>
      <c r="BF142" s="181">
        <v>4.4649999999999999</v>
      </c>
      <c r="BG142" s="181">
        <v>4.5519999999999996</v>
      </c>
      <c r="BH142" s="181">
        <v>4.6390000000000002</v>
      </c>
      <c r="BI142" s="181">
        <v>4.7240000000000002</v>
      </c>
      <c r="BJ142" s="181">
        <v>4.8090000000000002</v>
      </c>
      <c r="BK142" s="181">
        <v>4.8949999999999996</v>
      </c>
      <c r="BL142" s="181">
        <v>4.9820000000000002</v>
      </c>
      <c r="BM142" s="181">
        <v>5.069</v>
      </c>
      <c r="BN142" s="181">
        <v>5.1559999999999997</v>
      </c>
      <c r="BO142" s="181">
        <v>5.2430000000000003</v>
      </c>
      <c r="BP142" s="181">
        <v>5.3310000000000004</v>
      </c>
      <c r="BQ142" s="181">
        <v>5.4189999999999996</v>
      </c>
      <c r="BR142" s="181">
        <v>5.5060000000000002</v>
      </c>
      <c r="BS142" s="181">
        <v>5.5940000000000003</v>
      </c>
      <c r="BT142" s="181">
        <v>5.6820000000000004</v>
      </c>
      <c r="BU142" s="181">
        <v>5.77</v>
      </c>
      <c r="BV142" s="181">
        <v>5.8579999999999997</v>
      </c>
      <c r="BW142" s="181">
        <v>5.9459999999999997</v>
      </c>
      <c r="BX142" s="181">
        <v>6.0350000000000001</v>
      </c>
      <c r="BY142" s="181">
        <v>6.125</v>
      </c>
      <c r="BZ142" s="181">
        <v>6.2149999999999999</v>
      </c>
      <c r="CA142" s="181">
        <v>6.3049999999999997</v>
      </c>
      <c r="CB142" s="181">
        <v>6.3959999999999999</v>
      </c>
      <c r="CC142" s="181">
        <v>6.4870000000000001</v>
      </c>
      <c r="CD142" s="181">
        <v>6.5789999999999997</v>
      </c>
      <c r="CE142" s="181">
        <v>6.6719999999999997</v>
      </c>
      <c r="CF142" s="181">
        <v>6.766</v>
      </c>
      <c r="CG142" s="181">
        <v>6.859</v>
      </c>
      <c r="CH142" s="181">
        <v>6.9530000000000003</v>
      </c>
      <c r="CI142" s="181">
        <v>7.048</v>
      </c>
      <c r="CJ142" s="181">
        <v>7.1429999999999998</v>
      </c>
      <c r="CK142" s="182">
        <v>7.2389999999999999</v>
      </c>
    </row>
    <row r="143" spans="2:89" ht="15" customHeight="1" x14ac:dyDescent="0.2">
      <c r="B143" s="173">
        <v>3</v>
      </c>
      <c r="C143" s="174">
        <v>3</v>
      </c>
      <c r="D143" s="174">
        <v>4</v>
      </c>
      <c r="E143" s="174" t="s">
        <v>215</v>
      </c>
      <c r="F143" s="174" t="s">
        <v>766</v>
      </c>
      <c r="G143" s="174" t="s">
        <v>293</v>
      </c>
      <c r="H143" s="174" t="s">
        <v>747</v>
      </c>
      <c r="I143" s="181">
        <v>0</v>
      </c>
      <c r="J143" s="181">
        <v>0</v>
      </c>
      <c r="K143" s="181">
        <v>0</v>
      </c>
      <c r="L143" s="181">
        <v>0</v>
      </c>
      <c r="M143" s="181">
        <v>0</v>
      </c>
      <c r="N143" s="181">
        <v>0</v>
      </c>
      <c r="O143" s="181">
        <v>3.0000000000000001E-3</v>
      </c>
      <c r="P143" s="181">
        <v>6.0000000000000001E-3</v>
      </c>
      <c r="Q143" s="181">
        <v>4.8000000000000001E-2</v>
      </c>
      <c r="R143" s="181">
        <v>0.15</v>
      </c>
      <c r="S143" s="181">
        <v>0.32900000000000001</v>
      </c>
      <c r="T143" s="181">
        <v>0.58799999999999997</v>
      </c>
      <c r="U143" s="181">
        <v>0.90600000000000003</v>
      </c>
      <c r="V143" s="181">
        <v>1.2430000000000001</v>
      </c>
      <c r="W143" s="181">
        <v>1.556</v>
      </c>
      <c r="X143" s="181">
        <v>1.8360000000000001</v>
      </c>
      <c r="Y143" s="181">
        <v>2.089</v>
      </c>
      <c r="Z143" s="181">
        <v>2.3170000000000002</v>
      </c>
      <c r="AA143" s="181">
        <v>2.5179999999999998</v>
      </c>
      <c r="AB143" s="181">
        <v>2.6880000000000002</v>
      </c>
      <c r="AC143" s="181">
        <v>2.871</v>
      </c>
      <c r="AD143" s="181">
        <v>2.952</v>
      </c>
      <c r="AE143" s="181">
        <v>3.016</v>
      </c>
      <c r="AF143" s="181">
        <v>3.0779999999999998</v>
      </c>
      <c r="AG143" s="181">
        <v>3.0979999999999999</v>
      </c>
      <c r="AH143" s="181">
        <v>3.1019999999999999</v>
      </c>
      <c r="AI143" s="181">
        <v>2.9820000000000002</v>
      </c>
      <c r="AJ143" s="181">
        <v>2.9689999999999999</v>
      </c>
      <c r="AK143" s="181">
        <v>3.06</v>
      </c>
      <c r="AL143" s="181">
        <v>3.25</v>
      </c>
      <c r="AM143" s="181">
        <v>3.508</v>
      </c>
      <c r="AN143" s="181">
        <v>3.8050000000000002</v>
      </c>
      <c r="AO143" s="181">
        <v>4.3280000000000003</v>
      </c>
      <c r="AP143" s="181">
        <v>4.7640000000000002</v>
      </c>
      <c r="AQ143" s="181">
        <v>5.1289999999999996</v>
      </c>
      <c r="AR143" s="181">
        <v>5.1360000000000001</v>
      </c>
      <c r="AS143" s="181">
        <v>4.9470000000000001</v>
      </c>
      <c r="AT143" s="181">
        <v>4.5579999999999998</v>
      </c>
      <c r="AU143" s="181">
        <v>3.8740000000000001</v>
      </c>
      <c r="AV143" s="181">
        <v>3.0369999999999999</v>
      </c>
      <c r="AW143" s="181">
        <v>2.5089999999999999</v>
      </c>
      <c r="AX143" s="181">
        <v>2.0979999999999999</v>
      </c>
      <c r="AY143" s="181">
        <v>1.7829999999999999</v>
      </c>
      <c r="AZ143" s="181">
        <v>1.552</v>
      </c>
      <c r="BA143" s="181">
        <v>1.369</v>
      </c>
      <c r="BB143" s="181">
        <v>1.1970000000000001</v>
      </c>
      <c r="BC143" s="181">
        <v>1.0680000000000001</v>
      </c>
      <c r="BD143" s="181">
        <v>0.91600000000000004</v>
      </c>
      <c r="BE143" s="181">
        <v>0.77400000000000002</v>
      </c>
      <c r="BF143" s="181">
        <v>0.68700000000000006</v>
      </c>
      <c r="BG143" s="181">
        <v>0.57599999999999996</v>
      </c>
      <c r="BH143" s="181">
        <v>0.47399999999999998</v>
      </c>
      <c r="BI143" s="181">
        <v>0.38200000000000001</v>
      </c>
      <c r="BJ143" s="181">
        <v>0.29799999999999999</v>
      </c>
      <c r="BK143" s="181">
        <v>0.22500000000000001</v>
      </c>
      <c r="BL143" s="181">
        <v>0.18</v>
      </c>
      <c r="BM143" s="181">
        <v>0.14000000000000001</v>
      </c>
      <c r="BN143" s="181">
        <v>9.9000000000000005E-2</v>
      </c>
      <c r="BO143" s="181">
        <v>5.8000000000000003E-2</v>
      </c>
      <c r="BP143" s="181">
        <v>1.6E-2</v>
      </c>
      <c r="BQ143" s="181">
        <v>0</v>
      </c>
      <c r="BR143" s="181">
        <v>0</v>
      </c>
      <c r="BS143" s="181">
        <v>0</v>
      </c>
      <c r="BT143" s="181">
        <v>0</v>
      </c>
      <c r="BU143" s="181">
        <v>0</v>
      </c>
      <c r="BV143" s="181">
        <v>0</v>
      </c>
      <c r="BW143" s="181">
        <v>0</v>
      </c>
      <c r="BX143" s="181">
        <v>0</v>
      </c>
      <c r="BY143" s="181">
        <v>0</v>
      </c>
      <c r="BZ143" s="181">
        <v>0</v>
      </c>
      <c r="CA143" s="181">
        <v>0</v>
      </c>
      <c r="CB143" s="181">
        <v>0</v>
      </c>
      <c r="CC143" s="181">
        <v>0</v>
      </c>
      <c r="CD143" s="181">
        <v>0</v>
      </c>
      <c r="CE143" s="181">
        <v>0</v>
      </c>
      <c r="CF143" s="181">
        <v>0</v>
      </c>
      <c r="CG143" s="181">
        <v>0</v>
      </c>
      <c r="CH143" s="181">
        <v>0</v>
      </c>
      <c r="CI143" s="181">
        <v>0</v>
      </c>
      <c r="CJ143" s="181">
        <v>0</v>
      </c>
      <c r="CK143" s="182">
        <v>0</v>
      </c>
    </row>
    <row r="144" spans="2:89" ht="15" customHeight="1" x14ac:dyDescent="0.2">
      <c r="B144" s="173">
        <v>3</v>
      </c>
      <c r="C144" s="174">
        <v>3</v>
      </c>
      <c r="D144" s="174">
        <v>4</v>
      </c>
      <c r="E144" s="174" t="s">
        <v>215</v>
      </c>
      <c r="F144" s="174" t="s">
        <v>767</v>
      </c>
      <c r="G144" s="174" t="s">
        <v>293</v>
      </c>
      <c r="H144" s="174" t="s">
        <v>747</v>
      </c>
      <c r="I144" s="181">
        <v>0</v>
      </c>
      <c r="J144" s="181">
        <v>0</v>
      </c>
      <c r="K144" s="181">
        <v>0</v>
      </c>
      <c r="L144" s="181">
        <v>0</v>
      </c>
      <c r="M144" s="181">
        <v>0</v>
      </c>
      <c r="N144" s="181">
        <v>0</v>
      </c>
      <c r="O144" s="181">
        <v>0</v>
      </c>
      <c r="P144" s="181">
        <v>0</v>
      </c>
      <c r="Q144" s="181">
        <v>0</v>
      </c>
      <c r="R144" s="181">
        <v>0</v>
      </c>
      <c r="S144" s="181">
        <v>0</v>
      </c>
      <c r="T144" s="181">
        <v>0</v>
      </c>
      <c r="U144" s="181">
        <v>0</v>
      </c>
      <c r="V144" s="181">
        <v>0</v>
      </c>
      <c r="W144" s="181">
        <v>0</v>
      </c>
      <c r="X144" s="181">
        <v>6.0000000000000001E-3</v>
      </c>
      <c r="Y144" s="181">
        <v>8.9999999999999993E-3</v>
      </c>
      <c r="Z144" s="181">
        <v>1.4E-2</v>
      </c>
      <c r="AA144" s="181">
        <v>1.9E-2</v>
      </c>
      <c r="AB144" s="181">
        <v>2.5999999999999999E-2</v>
      </c>
      <c r="AC144" s="181">
        <v>3.4000000000000002E-2</v>
      </c>
      <c r="AD144" s="181">
        <v>4.1000000000000002E-2</v>
      </c>
      <c r="AE144" s="181">
        <v>4.7E-2</v>
      </c>
      <c r="AF144" s="181">
        <v>5.2999999999999999E-2</v>
      </c>
      <c r="AG144" s="181">
        <v>5.7000000000000002E-2</v>
      </c>
      <c r="AH144" s="181">
        <v>0.06</v>
      </c>
      <c r="AI144" s="181">
        <v>6.2E-2</v>
      </c>
      <c r="AJ144" s="181">
        <v>6.2E-2</v>
      </c>
      <c r="AK144" s="181">
        <v>0.06</v>
      </c>
      <c r="AL144" s="181">
        <v>5.7000000000000002E-2</v>
      </c>
      <c r="AM144" s="181">
        <v>5.5E-2</v>
      </c>
      <c r="AN144" s="181">
        <v>6.9000000000000006E-2</v>
      </c>
      <c r="AO144" s="181">
        <v>9.4E-2</v>
      </c>
      <c r="AP144" s="181">
        <v>0.114</v>
      </c>
      <c r="AQ144" s="181">
        <v>0.126</v>
      </c>
      <c r="AR144" s="181">
        <v>0.13800000000000001</v>
      </c>
      <c r="AS144" s="181">
        <v>0.21</v>
      </c>
      <c r="AT144" s="181">
        <v>0.39</v>
      </c>
      <c r="AU144" s="181">
        <v>0.50700000000000001</v>
      </c>
      <c r="AV144" s="181">
        <v>0.621</v>
      </c>
      <c r="AW144" s="181">
        <v>0.76800000000000002</v>
      </c>
      <c r="AX144" s="181">
        <v>0.86899999999999999</v>
      </c>
      <c r="AY144" s="181">
        <v>0.92600000000000005</v>
      </c>
      <c r="AZ144" s="181">
        <v>0.93400000000000005</v>
      </c>
      <c r="BA144" s="181">
        <v>0.94099999999999995</v>
      </c>
      <c r="BB144" s="181">
        <v>1.1220000000000001</v>
      </c>
      <c r="BC144" s="181">
        <v>1.2749999999999999</v>
      </c>
      <c r="BD144" s="181">
        <v>1.373</v>
      </c>
      <c r="BE144" s="181">
        <v>1.474</v>
      </c>
      <c r="BF144" s="181">
        <v>1.5349999999999999</v>
      </c>
      <c r="BG144" s="181">
        <v>1.6259999999999999</v>
      </c>
      <c r="BH144" s="181">
        <v>1.7190000000000001</v>
      </c>
      <c r="BI144" s="181">
        <v>1.802</v>
      </c>
      <c r="BJ144" s="181">
        <v>1.867</v>
      </c>
      <c r="BK144" s="181">
        <v>1.9319999999999999</v>
      </c>
      <c r="BL144" s="181">
        <v>1.9970000000000001</v>
      </c>
      <c r="BM144" s="181">
        <v>2.0619999999999998</v>
      </c>
      <c r="BN144" s="181">
        <v>2.1280000000000001</v>
      </c>
      <c r="BO144" s="181">
        <v>2.194</v>
      </c>
      <c r="BP144" s="181">
        <v>2.2599999999999998</v>
      </c>
      <c r="BQ144" s="181">
        <v>2.3260000000000001</v>
      </c>
      <c r="BR144" s="181">
        <v>2.3919999999999999</v>
      </c>
      <c r="BS144" s="181">
        <v>2.4580000000000002</v>
      </c>
      <c r="BT144" s="181">
        <v>2.524</v>
      </c>
      <c r="BU144" s="181">
        <v>2.59</v>
      </c>
      <c r="BV144" s="181">
        <v>2.6560000000000001</v>
      </c>
      <c r="BW144" s="181">
        <v>2.7229999999999999</v>
      </c>
      <c r="BX144" s="181">
        <v>2.7890000000000001</v>
      </c>
      <c r="BY144" s="181">
        <v>2.8559999999999999</v>
      </c>
      <c r="BZ144" s="181">
        <v>2.923</v>
      </c>
      <c r="CA144" s="181">
        <v>2.9889999999999999</v>
      </c>
      <c r="CB144" s="181">
        <v>3.0569999999999999</v>
      </c>
      <c r="CC144" s="181">
        <v>3.1240000000000001</v>
      </c>
      <c r="CD144" s="181">
        <v>3.1909999999999998</v>
      </c>
      <c r="CE144" s="181">
        <v>3.2589999999999999</v>
      </c>
      <c r="CF144" s="181">
        <v>3.327</v>
      </c>
      <c r="CG144" s="181">
        <v>3.395</v>
      </c>
      <c r="CH144" s="181">
        <v>3.4630000000000001</v>
      </c>
      <c r="CI144" s="181">
        <v>3.5310000000000001</v>
      </c>
      <c r="CJ144" s="181">
        <v>3.5990000000000002</v>
      </c>
      <c r="CK144" s="182">
        <v>3.6680000000000001</v>
      </c>
    </row>
    <row r="145" spans="2:89" ht="15" customHeight="1" x14ac:dyDescent="0.2">
      <c r="B145" s="173">
        <v>3</v>
      </c>
      <c r="C145" s="174">
        <v>4</v>
      </c>
      <c r="D145" s="174">
        <v>4</v>
      </c>
      <c r="E145" s="174" t="s">
        <v>752</v>
      </c>
      <c r="F145" s="174" t="s">
        <v>764</v>
      </c>
      <c r="G145" s="174" t="s">
        <v>293</v>
      </c>
      <c r="H145" s="174" t="s">
        <v>747</v>
      </c>
      <c r="I145" s="181">
        <v>2.3679999999999999</v>
      </c>
      <c r="J145" s="181">
        <v>2.4769999999999999</v>
      </c>
      <c r="K145" s="181">
        <v>2.5630000000000002</v>
      </c>
      <c r="L145" s="181">
        <v>2.6389999999999998</v>
      </c>
      <c r="M145" s="181">
        <v>2.72</v>
      </c>
      <c r="N145" s="181">
        <v>2.91</v>
      </c>
      <c r="O145" s="181">
        <v>3.13</v>
      </c>
      <c r="P145" s="181">
        <v>3.3719999999999999</v>
      </c>
      <c r="Q145" s="181">
        <v>3.637</v>
      </c>
      <c r="R145" s="181">
        <v>3.9079999999999999</v>
      </c>
      <c r="S145" s="181">
        <v>4.1769999999999996</v>
      </c>
      <c r="T145" s="181">
        <v>4.4390000000000001</v>
      </c>
      <c r="U145" s="181">
        <v>4.673</v>
      </c>
      <c r="V145" s="181">
        <v>4.9009999999999998</v>
      </c>
      <c r="W145" s="181">
        <v>5.1189999999999998</v>
      </c>
      <c r="X145" s="181">
        <v>5.3120000000000003</v>
      </c>
      <c r="Y145" s="181">
        <v>5.484</v>
      </c>
      <c r="Z145" s="181">
        <v>5.6429999999999998</v>
      </c>
      <c r="AA145" s="181">
        <v>5.7889999999999997</v>
      </c>
      <c r="AB145" s="181">
        <v>5.9260000000000002</v>
      </c>
      <c r="AC145" s="181">
        <v>6.1459999999999999</v>
      </c>
      <c r="AD145" s="181">
        <v>6.2270000000000003</v>
      </c>
      <c r="AE145" s="181">
        <v>6.3170000000000002</v>
      </c>
      <c r="AF145" s="181">
        <v>6.4450000000000003</v>
      </c>
      <c r="AG145" s="181">
        <v>6.532</v>
      </c>
      <c r="AH145" s="181">
        <v>6.6349999999999998</v>
      </c>
      <c r="AI145" s="181">
        <v>6.7720000000000002</v>
      </c>
      <c r="AJ145" s="181">
        <v>6.9169999999999998</v>
      </c>
      <c r="AK145" s="181">
        <v>7.08</v>
      </c>
      <c r="AL145" s="181">
        <v>7.2729999999999997</v>
      </c>
      <c r="AM145" s="181">
        <v>7.4489999999999998</v>
      </c>
      <c r="AN145" s="181">
        <v>7.6050000000000004</v>
      </c>
      <c r="AO145" s="181">
        <v>8.06</v>
      </c>
      <c r="AP145" s="181">
        <v>8.1920000000000002</v>
      </c>
      <c r="AQ145" s="181">
        <v>8.2279999999999998</v>
      </c>
      <c r="AR145" s="181">
        <v>8.2629999999999999</v>
      </c>
      <c r="AS145" s="181">
        <v>8.3559999999999999</v>
      </c>
      <c r="AT145" s="181">
        <v>8.5679999999999996</v>
      </c>
      <c r="AU145" s="181">
        <v>8.6029999999999998</v>
      </c>
      <c r="AV145" s="181">
        <v>8.1850000000000005</v>
      </c>
      <c r="AW145" s="181">
        <v>8.4120000000000008</v>
      </c>
      <c r="AX145" s="181">
        <v>8.57</v>
      </c>
      <c r="AY145" s="181">
        <v>8.5640000000000001</v>
      </c>
      <c r="AZ145" s="181">
        <v>8.3350000000000009</v>
      </c>
      <c r="BA145" s="181">
        <v>8.141</v>
      </c>
      <c r="BB145" s="181">
        <v>7.9029999999999996</v>
      </c>
      <c r="BC145" s="181">
        <v>7.7279999999999998</v>
      </c>
      <c r="BD145" s="181">
        <v>7.4989999999999997</v>
      </c>
      <c r="BE145" s="181">
        <v>7.2549999999999999</v>
      </c>
      <c r="BF145" s="181">
        <v>7.0819999999999999</v>
      </c>
      <c r="BG145" s="181">
        <v>6.8380000000000001</v>
      </c>
      <c r="BH145" s="181">
        <v>6.5789999999999997</v>
      </c>
      <c r="BI145" s="181">
        <v>6.306</v>
      </c>
      <c r="BJ145" s="181">
        <v>6.02</v>
      </c>
      <c r="BK145" s="181">
        <v>5.7229999999999999</v>
      </c>
      <c r="BL145" s="181">
        <v>5.4130000000000003</v>
      </c>
      <c r="BM145" s="181">
        <v>5.0919999999999996</v>
      </c>
      <c r="BN145" s="181">
        <v>4.758</v>
      </c>
      <c r="BO145" s="181">
        <v>4.4130000000000003</v>
      </c>
      <c r="BP145" s="181">
        <v>4.0549999999999997</v>
      </c>
      <c r="BQ145" s="181">
        <v>3.8940000000000001</v>
      </c>
      <c r="BR145" s="181">
        <v>3.9470000000000001</v>
      </c>
      <c r="BS145" s="181">
        <v>4</v>
      </c>
      <c r="BT145" s="181">
        <v>4.0519999999999996</v>
      </c>
      <c r="BU145" s="181">
        <v>4.1040000000000001</v>
      </c>
      <c r="BV145" s="181">
        <v>4.1559999999999997</v>
      </c>
      <c r="BW145" s="181">
        <v>4.1829999999999998</v>
      </c>
      <c r="BX145" s="181">
        <v>4.1950000000000003</v>
      </c>
      <c r="BY145" s="181">
        <v>4.2060000000000004</v>
      </c>
      <c r="BZ145" s="181">
        <v>4.2169999999999996</v>
      </c>
      <c r="CA145" s="181">
        <v>4.2279999999999998</v>
      </c>
      <c r="CB145" s="181">
        <v>4.2389999999999999</v>
      </c>
      <c r="CC145" s="181">
        <v>4.2489999999999997</v>
      </c>
      <c r="CD145" s="181">
        <v>4.26</v>
      </c>
      <c r="CE145" s="181">
        <v>4.2699999999999996</v>
      </c>
      <c r="CF145" s="181">
        <v>4.28</v>
      </c>
      <c r="CG145" s="181">
        <v>4.29</v>
      </c>
      <c r="CH145" s="181">
        <v>4.3</v>
      </c>
      <c r="CI145" s="181">
        <v>4.3090000000000002</v>
      </c>
      <c r="CJ145" s="181">
        <v>4.3179999999999996</v>
      </c>
      <c r="CK145" s="182">
        <v>4.3280000000000003</v>
      </c>
    </row>
    <row r="146" spans="2:89" ht="15" customHeight="1" x14ac:dyDescent="0.2">
      <c r="B146" s="173">
        <v>3</v>
      </c>
      <c r="C146" s="174">
        <v>4</v>
      </c>
      <c r="D146" s="174">
        <v>4</v>
      </c>
      <c r="E146" s="174" t="s">
        <v>752</v>
      </c>
      <c r="F146" s="174" t="s">
        <v>765</v>
      </c>
      <c r="G146" s="174" t="s">
        <v>293</v>
      </c>
      <c r="H146" s="174" t="s">
        <v>747</v>
      </c>
      <c r="I146" s="181">
        <v>0</v>
      </c>
      <c r="J146" s="181">
        <v>0</v>
      </c>
      <c r="K146" s="181">
        <v>0</v>
      </c>
      <c r="L146" s="181">
        <v>0</v>
      </c>
      <c r="M146" s="181">
        <v>0</v>
      </c>
      <c r="N146" s="181">
        <v>0</v>
      </c>
      <c r="O146" s="181">
        <v>0</v>
      </c>
      <c r="P146" s="181">
        <v>0</v>
      </c>
      <c r="Q146" s="181">
        <v>0</v>
      </c>
      <c r="R146" s="181">
        <v>0</v>
      </c>
      <c r="S146" s="181">
        <v>0</v>
      </c>
      <c r="T146" s="181">
        <v>0</v>
      </c>
      <c r="U146" s="181">
        <v>0</v>
      </c>
      <c r="V146" s="181">
        <v>0</v>
      </c>
      <c r="W146" s="181">
        <v>0</v>
      </c>
      <c r="X146" s="181">
        <v>0</v>
      </c>
      <c r="Y146" s="181">
        <v>0</v>
      </c>
      <c r="Z146" s="181">
        <v>0</v>
      </c>
      <c r="AA146" s="181">
        <v>0</v>
      </c>
      <c r="AB146" s="181">
        <v>0.127</v>
      </c>
      <c r="AC146" s="181">
        <v>0.25800000000000001</v>
      </c>
      <c r="AD146" s="181">
        <v>0.40300000000000002</v>
      </c>
      <c r="AE146" s="181">
        <v>0.53400000000000003</v>
      </c>
      <c r="AF146" s="181">
        <v>0.58399999999999996</v>
      </c>
      <c r="AG146" s="181">
        <v>0.66400000000000003</v>
      </c>
      <c r="AH146" s="181">
        <v>0.75800000000000001</v>
      </c>
      <c r="AI146" s="181">
        <v>0.91100000000000003</v>
      </c>
      <c r="AJ146" s="181">
        <v>1.101</v>
      </c>
      <c r="AK146" s="181">
        <v>1.3080000000000001</v>
      </c>
      <c r="AL146" s="181">
        <v>1.554</v>
      </c>
      <c r="AM146" s="181">
        <v>1.772</v>
      </c>
      <c r="AN146" s="181">
        <v>1.9550000000000001</v>
      </c>
      <c r="AO146" s="181">
        <v>2.222</v>
      </c>
      <c r="AP146" s="181">
        <v>2.5379999999999998</v>
      </c>
      <c r="AQ146" s="181">
        <v>2.9140000000000001</v>
      </c>
      <c r="AR146" s="181">
        <v>3.089</v>
      </c>
      <c r="AS146" s="181">
        <v>3.3050000000000002</v>
      </c>
      <c r="AT146" s="181">
        <v>3.6320000000000001</v>
      </c>
      <c r="AU146" s="181">
        <v>3.7240000000000002</v>
      </c>
      <c r="AV146" s="181">
        <v>3.6179999999999999</v>
      </c>
      <c r="AW146" s="181">
        <v>3.8340000000000001</v>
      </c>
      <c r="AX146" s="181">
        <v>4.0529999999999999</v>
      </c>
      <c r="AY146" s="181">
        <v>4.1840000000000002</v>
      </c>
      <c r="AZ146" s="181">
        <v>4.1879999999999997</v>
      </c>
      <c r="BA146" s="181">
        <v>4.1870000000000003</v>
      </c>
      <c r="BB146" s="181">
        <v>4.1559999999999997</v>
      </c>
      <c r="BC146" s="181">
        <v>4.1989999999999998</v>
      </c>
      <c r="BD146" s="181">
        <v>4.306</v>
      </c>
      <c r="BE146" s="181">
        <v>4.4130000000000003</v>
      </c>
      <c r="BF146" s="181">
        <v>4.4649999999999999</v>
      </c>
      <c r="BG146" s="181">
        <v>4.5519999999999996</v>
      </c>
      <c r="BH146" s="181">
        <v>4.6390000000000002</v>
      </c>
      <c r="BI146" s="181">
        <v>4.7240000000000002</v>
      </c>
      <c r="BJ146" s="181">
        <v>4.8090000000000002</v>
      </c>
      <c r="BK146" s="181">
        <v>4.8949999999999996</v>
      </c>
      <c r="BL146" s="181">
        <v>4.9820000000000002</v>
      </c>
      <c r="BM146" s="181">
        <v>5.069</v>
      </c>
      <c r="BN146" s="181">
        <v>5.1559999999999997</v>
      </c>
      <c r="BO146" s="181">
        <v>5.2430000000000003</v>
      </c>
      <c r="BP146" s="181">
        <v>5.3310000000000004</v>
      </c>
      <c r="BQ146" s="181">
        <v>5.4189999999999996</v>
      </c>
      <c r="BR146" s="181">
        <v>5.5060000000000002</v>
      </c>
      <c r="BS146" s="181">
        <v>5.5940000000000003</v>
      </c>
      <c r="BT146" s="181">
        <v>5.6820000000000004</v>
      </c>
      <c r="BU146" s="181">
        <v>5.77</v>
      </c>
      <c r="BV146" s="181">
        <v>5.8579999999999997</v>
      </c>
      <c r="BW146" s="181">
        <v>5.9459999999999997</v>
      </c>
      <c r="BX146" s="181">
        <v>6.0350000000000001</v>
      </c>
      <c r="BY146" s="181">
        <v>6.125</v>
      </c>
      <c r="BZ146" s="181">
        <v>6.2149999999999999</v>
      </c>
      <c r="CA146" s="181">
        <v>6.3049999999999997</v>
      </c>
      <c r="CB146" s="181">
        <v>6.3959999999999999</v>
      </c>
      <c r="CC146" s="181">
        <v>6.4870000000000001</v>
      </c>
      <c r="CD146" s="181">
        <v>6.5789999999999997</v>
      </c>
      <c r="CE146" s="181">
        <v>6.6719999999999997</v>
      </c>
      <c r="CF146" s="181">
        <v>6.766</v>
      </c>
      <c r="CG146" s="181">
        <v>6.859</v>
      </c>
      <c r="CH146" s="181">
        <v>6.9530000000000003</v>
      </c>
      <c r="CI146" s="181">
        <v>7.048</v>
      </c>
      <c r="CJ146" s="181">
        <v>7.1429999999999998</v>
      </c>
      <c r="CK146" s="182">
        <v>7.2389999999999999</v>
      </c>
    </row>
    <row r="147" spans="2:89" ht="15" customHeight="1" x14ac:dyDescent="0.2">
      <c r="B147" s="173">
        <v>3</v>
      </c>
      <c r="C147" s="174">
        <v>4</v>
      </c>
      <c r="D147" s="174">
        <v>4</v>
      </c>
      <c r="E147" s="174" t="s">
        <v>752</v>
      </c>
      <c r="F147" s="174" t="s">
        <v>766</v>
      </c>
      <c r="G147" s="174" t="s">
        <v>293</v>
      </c>
      <c r="H147" s="174" t="s">
        <v>747</v>
      </c>
      <c r="I147" s="181">
        <v>0</v>
      </c>
      <c r="J147" s="181">
        <v>0</v>
      </c>
      <c r="K147" s="181">
        <v>0</v>
      </c>
      <c r="L147" s="181">
        <v>0</v>
      </c>
      <c r="M147" s="181">
        <v>0</v>
      </c>
      <c r="N147" s="181">
        <v>0</v>
      </c>
      <c r="O147" s="181">
        <v>3.0000000000000001E-3</v>
      </c>
      <c r="P147" s="181">
        <v>6.0000000000000001E-3</v>
      </c>
      <c r="Q147" s="181">
        <v>4.8000000000000001E-2</v>
      </c>
      <c r="R147" s="181">
        <v>0.15</v>
      </c>
      <c r="S147" s="181">
        <v>0.32900000000000001</v>
      </c>
      <c r="T147" s="181">
        <v>0.58799999999999997</v>
      </c>
      <c r="U147" s="181">
        <v>0.90600000000000003</v>
      </c>
      <c r="V147" s="181">
        <v>1.2430000000000001</v>
      </c>
      <c r="W147" s="181">
        <v>1.556</v>
      </c>
      <c r="X147" s="181">
        <v>1.8360000000000001</v>
      </c>
      <c r="Y147" s="181">
        <v>2.089</v>
      </c>
      <c r="Z147" s="181">
        <v>2.3170000000000002</v>
      </c>
      <c r="AA147" s="181">
        <v>2.5179999999999998</v>
      </c>
      <c r="AB147" s="181">
        <v>2.6880000000000002</v>
      </c>
      <c r="AC147" s="181">
        <v>2.871</v>
      </c>
      <c r="AD147" s="181">
        <v>2.952</v>
      </c>
      <c r="AE147" s="181">
        <v>3.016</v>
      </c>
      <c r="AF147" s="181">
        <v>3.0779999999999998</v>
      </c>
      <c r="AG147" s="181">
        <v>3.0979999999999999</v>
      </c>
      <c r="AH147" s="181">
        <v>3.1019999999999999</v>
      </c>
      <c r="AI147" s="181">
        <v>2.9820000000000002</v>
      </c>
      <c r="AJ147" s="181">
        <v>2.9689999999999999</v>
      </c>
      <c r="AK147" s="181">
        <v>3.06</v>
      </c>
      <c r="AL147" s="181">
        <v>3.25</v>
      </c>
      <c r="AM147" s="181">
        <v>3.508</v>
      </c>
      <c r="AN147" s="181">
        <v>3.8050000000000002</v>
      </c>
      <c r="AO147" s="181">
        <v>4.3280000000000003</v>
      </c>
      <c r="AP147" s="181">
        <v>4.7640000000000002</v>
      </c>
      <c r="AQ147" s="181">
        <v>5.1289999999999996</v>
      </c>
      <c r="AR147" s="181">
        <v>5.1360000000000001</v>
      </c>
      <c r="AS147" s="181">
        <v>4.9470000000000001</v>
      </c>
      <c r="AT147" s="181">
        <v>4.5579999999999998</v>
      </c>
      <c r="AU147" s="181">
        <v>3.8740000000000001</v>
      </c>
      <c r="AV147" s="181">
        <v>3.0369999999999999</v>
      </c>
      <c r="AW147" s="181">
        <v>2.5089999999999999</v>
      </c>
      <c r="AX147" s="181">
        <v>2.0979999999999999</v>
      </c>
      <c r="AY147" s="181">
        <v>1.7829999999999999</v>
      </c>
      <c r="AZ147" s="181">
        <v>1.552</v>
      </c>
      <c r="BA147" s="181">
        <v>1.369</v>
      </c>
      <c r="BB147" s="181">
        <v>1.1970000000000001</v>
      </c>
      <c r="BC147" s="181">
        <v>1.0680000000000001</v>
      </c>
      <c r="BD147" s="181">
        <v>0.91600000000000004</v>
      </c>
      <c r="BE147" s="181">
        <v>0.77400000000000002</v>
      </c>
      <c r="BF147" s="181">
        <v>0.68700000000000006</v>
      </c>
      <c r="BG147" s="181">
        <v>0.57599999999999996</v>
      </c>
      <c r="BH147" s="181">
        <v>0.47399999999999998</v>
      </c>
      <c r="BI147" s="181">
        <v>0.38200000000000001</v>
      </c>
      <c r="BJ147" s="181">
        <v>0.29799999999999999</v>
      </c>
      <c r="BK147" s="181">
        <v>0.22500000000000001</v>
      </c>
      <c r="BL147" s="181">
        <v>0.18</v>
      </c>
      <c r="BM147" s="181">
        <v>0.14000000000000001</v>
      </c>
      <c r="BN147" s="181">
        <v>9.9000000000000005E-2</v>
      </c>
      <c r="BO147" s="181">
        <v>5.8000000000000003E-2</v>
      </c>
      <c r="BP147" s="181">
        <v>1.6E-2</v>
      </c>
      <c r="BQ147" s="181">
        <v>0</v>
      </c>
      <c r="BR147" s="181">
        <v>0</v>
      </c>
      <c r="BS147" s="181">
        <v>0</v>
      </c>
      <c r="BT147" s="181">
        <v>0</v>
      </c>
      <c r="BU147" s="181">
        <v>0</v>
      </c>
      <c r="BV147" s="181">
        <v>0</v>
      </c>
      <c r="BW147" s="181">
        <v>0</v>
      </c>
      <c r="BX147" s="181">
        <v>0</v>
      </c>
      <c r="BY147" s="181">
        <v>0</v>
      </c>
      <c r="BZ147" s="181">
        <v>0</v>
      </c>
      <c r="CA147" s="181">
        <v>0</v>
      </c>
      <c r="CB147" s="181">
        <v>0</v>
      </c>
      <c r="CC147" s="181">
        <v>0</v>
      </c>
      <c r="CD147" s="181">
        <v>0</v>
      </c>
      <c r="CE147" s="181">
        <v>0</v>
      </c>
      <c r="CF147" s="181">
        <v>0</v>
      </c>
      <c r="CG147" s="181">
        <v>0</v>
      </c>
      <c r="CH147" s="181">
        <v>0</v>
      </c>
      <c r="CI147" s="181">
        <v>0</v>
      </c>
      <c r="CJ147" s="181">
        <v>0</v>
      </c>
      <c r="CK147" s="182">
        <v>0</v>
      </c>
    </row>
    <row r="148" spans="2:89" ht="15" customHeight="1" x14ac:dyDescent="0.2">
      <c r="B148" s="173">
        <v>3</v>
      </c>
      <c r="C148" s="174">
        <v>4</v>
      </c>
      <c r="D148" s="174">
        <v>4</v>
      </c>
      <c r="E148" s="174" t="s">
        <v>752</v>
      </c>
      <c r="F148" s="174" t="s">
        <v>767</v>
      </c>
      <c r="G148" s="174" t="s">
        <v>293</v>
      </c>
      <c r="H148" s="174" t="s">
        <v>747</v>
      </c>
      <c r="I148" s="181">
        <v>0</v>
      </c>
      <c r="J148" s="181">
        <v>0</v>
      </c>
      <c r="K148" s="181">
        <v>0</v>
      </c>
      <c r="L148" s="181">
        <v>0</v>
      </c>
      <c r="M148" s="181">
        <v>0</v>
      </c>
      <c r="N148" s="181">
        <v>0</v>
      </c>
      <c r="O148" s="181">
        <v>0</v>
      </c>
      <c r="P148" s="181">
        <v>0</v>
      </c>
      <c r="Q148" s="181">
        <v>0</v>
      </c>
      <c r="R148" s="181">
        <v>0</v>
      </c>
      <c r="S148" s="181">
        <v>0</v>
      </c>
      <c r="T148" s="181">
        <v>0</v>
      </c>
      <c r="U148" s="181">
        <v>0</v>
      </c>
      <c r="V148" s="181">
        <v>0</v>
      </c>
      <c r="W148" s="181">
        <v>0</v>
      </c>
      <c r="X148" s="181">
        <v>6.0000000000000001E-3</v>
      </c>
      <c r="Y148" s="181">
        <v>8.9999999999999993E-3</v>
      </c>
      <c r="Z148" s="181">
        <v>1.4E-2</v>
      </c>
      <c r="AA148" s="181">
        <v>1.9E-2</v>
      </c>
      <c r="AB148" s="181">
        <v>2.5999999999999999E-2</v>
      </c>
      <c r="AC148" s="181">
        <v>3.4000000000000002E-2</v>
      </c>
      <c r="AD148" s="181">
        <v>4.1000000000000002E-2</v>
      </c>
      <c r="AE148" s="181">
        <v>4.7E-2</v>
      </c>
      <c r="AF148" s="181">
        <v>5.2999999999999999E-2</v>
      </c>
      <c r="AG148" s="181">
        <v>5.7000000000000002E-2</v>
      </c>
      <c r="AH148" s="181">
        <v>0.06</v>
      </c>
      <c r="AI148" s="181">
        <v>6.2E-2</v>
      </c>
      <c r="AJ148" s="181">
        <v>6.2E-2</v>
      </c>
      <c r="AK148" s="181">
        <v>0.06</v>
      </c>
      <c r="AL148" s="181">
        <v>5.7000000000000002E-2</v>
      </c>
      <c r="AM148" s="181">
        <v>5.5E-2</v>
      </c>
      <c r="AN148" s="181">
        <v>6.9000000000000006E-2</v>
      </c>
      <c r="AO148" s="181">
        <v>9.4E-2</v>
      </c>
      <c r="AP148" s="181">
        <v>0.114</v>
      </c>
      <c r="AQ148" s="181">
        <v>0.126</v>
      </c>
      <c r="AR148" s="181">
        <v>0.13800000000000001</v>
      </c>
      <c r="AS148" s="181">
        <v>0.21</v>
      </c>
      <c r="AT148" s="181">
        <v>0.39</v>
      </c>
      <c r="AU148" s="181">
        <v>0.50700000000000001</v>
      </c>
      <c r="AV148" s="181">
        <v>0.621</v>
      </c>
      <c r="AW148" s="181">
        <v>0.76800000000000002</v>
      </c>
      <c r="AX148" s="181">
        <v>0.86899999999999999</v>
      </c>
      <c r="AY148" s="181">
        <v>0.92600000000000005</v>
      </c>
      <c r="AZ148" s="181">
        <v>0.93400000000000005</v>
      </c>
      <c r="BA148" s="181">
        <v>0.94099999999999995</v>
      </c>
      <c r="BB148" s="181">
        <v>1.1220000000000001</v>
      </c>
      <c r="BC148" s="181">
        <v>1.2749999999999999</v>
      </c>
      <c r="BD148" s="181">
        <v>1.373</v>
      </c>
      <c r="BE148" s="181">
        <v>1.474</v>
      </c>
      <c r="BF148" s="181">
        <v>1.5349999999999999</v>
      </c>
      <c r="BG148" s="181">
        <v>1.6259999999999999</v>
      </c>
      <c r="BH148" s="181">
        <v>1.7190000000000001</v>
      </c>
      <c r="BI148" s="181">
        <v>1.802</v>
      </c>
      <c r="BJ148" s="181">
        <v>1.867</v>
      </c>
      <c r="BK148" s="181">
        <v>1.9319999999999999</v>
      </c>
      <c r="BL148" s="181">
        <v>1.9970000000000001</v>
      </c>
      <c r="BM148" s="181">
        <v>2.0619999999999998</v>
      </c>
      <c r="BN148" s="181">
        <v>2.1280000000000001</v>
      </c>
      <c r="BO148" s="181">
        <v>2.194</v>
      </c>
      <c r="BP148" s="181">
        <v>2.2599999999999998</v>
      </c>
      <c r="BQ148" s="181">
        <v>2.3260000000000001</v>
      </c>
      <c r="BR148" s="181">
        <v>2.3919999999999999</v>
      </c>
      <c r="BS148" s="181">
        <v>2.4580000000000002</v>
      </c>
      <c r="BT148" s="181">
        <v>2.524</v>
      </c>
      <c r="BU148" s="181">
        <v>2.59</v>
      </c>
      <c r="BV148" s="181">
        <v>2.6560000000000001</v>
      </c>
      <c r="BW148" s="181">
        <v>2.7229999999999999</v>
      </c>
      <c r="BX148" s="181">
        <v>2.7890000000000001</v>
      </c>
      <c r="BY148" s="181">
        <v>2.8559999999999999</v>
      </c>
      <c r="BZ148" s="181">
        <v>2.923</v>
      </c>
      <c r="CA148" s="181">
        <v>2.9889999999999999</v>
      </c>
      <c r="CB148" s="181">
        <v>3.0569999999999999</v>
      </c>
      <c r="CC148" s="181">
        <v>3.1240000000000001</v>
      </c>
      <c r="CD148" s="181">
        <v>3.1909999999999998</v>
      </c>
      <c r="CE148" s="181">
        <v>3.2589999999999999</v>
      </c>
      <c r="CF148" s="181">
        <v>3.327</v>
      </c>
      <c r="CG148" s="181">
        <v>3.395</v>
      </c>
      <c r="CH148" s="181">
        <v>3.4630000000000001</v>
      </c>
      <c r="CI148" s="181">
        <v>3.5310000000000001</v>
      </c>
      <c r="CJ148" s="181">
        <v>3.5990000000000002</v>
      </c>
      <c r="CK148" s="182">
        <v>3.6680000000000001</v>
      </c>
    </row>
    <row r="149" spans="2:89" ht="15" customHeight="1" x14ac:dyDescent="0.2">
      <c r="B149" s="173">
        <v>4</v>
      </c>
      <c r="C149" s="174">
        <v>1</v>
      </c>
      <c r="D149" s="174">
        <v>1</v>
      </c>
      <c r="E149" s="174" t="s">
        <v>217</v>
      </c>
      <c r="F149" s="174" t="s">
        <v>294</v>
      </c>
      <c r="G149" s="174" t="s">
        <v>768</v>
      </c>
      <c r="H149" s="174" t="s">
        <v>745</v>
      </c>
      <c r="I149" s="181">
        <v>26.094999999999999</v>
      </c>
      <c r="J149" s="181">
        <v>27.306000000000001</v>
      </c>
      <c r="K149" s="181">
        <v>28.248000000000001</v>
      </c>
      <c r="L149" s="181">
        <v>29.148</v>
      </c>
      <c r="M149" s="181">
        <v>29.917999999999999</v>
      </c>
      <c r="N149" s="181">
        <v>30.74</v>
      </c>
      <c r="O149" s="181">
        <v>31.331</v>
      </c>
      <c r="P149" s="181">
        <v>31.957000000000001</v>
      </c>
      <c r="Q149" s="181">
        <v>32.655999999999999</v>
      </c>
      <c r="R149" s="181">
        <v>33.296999999999997</v>
      </c>
      <c r="S149" s="181">
        <v>34.03</v>
      </c>
      <c r="T149" s="181">
        <v>35.110999999999997</v>
      </c>
      <c r="U149" s="181">
        <v>36.122999999999998</v>
      </c>
      <c r="V149" s="181">
        <v>37.689</v>
      </c>
      <c r="W149" s="181">
        <v>39.820999999999998</v>
      </c>
      <c r="X149" s="181">
        <v>42.268999999999998</v>
      </c>
      <c r="Y149" s="181">
        <v>44.941000000000003</v>
      </c>
      <c r="Z149" s="181">
        <v>47.636000000000003</v>
      </c>
      <c r="AA149" s="181">
        <v>50.213999999999999</v>
      </c>
      <c r="AB149" s="181">
        <v>52.51</v>
      </c>
      <c r="AC149" s="181">
        <v>54.552999999999997</v>
      </c>
      <c r="AD149" s="181">
        <v>56.53</v>
      </c>
      <c r="AE149" s="181">
        <v>58.198999999999998</v>
      </c>
      <c r="AF149" s="181">
        <v>59.787999999999997</v>
      </c>
      <c r="AG149" s="181">
        <v>61.328000000000003</v>
      </c>
      <c r="AH149" s="181">
        <v>62.829000000000001</v>
      </c>
      <c r="AI149" s="181">
        <v>64.224000000000004</v>
      </c>
      <c r="AJ149" s="181">
        <v>65.501999999999995</v>
      </c>
      <c r="AK149" s="181">
        <v>66.697999999999993</v>
      </c>
      <c r="AL149" s="181">
        <v>67.840999999999994</v>
      </c>
      <c r="AM149" s="181">
        <v>68.945999999999998</v>
      </c>
      <c r="AN149" s="181">
        <v>70.010999999999996</v>
      </c>
      <c r="AO149" s="181">
        <v>71.069999999999993</v>
      </c>
      <c r="AP149" s="181">
        <v>72.153999999999996</v>
      </c>
      <c r="AQ149" s="181">
        <v>73.17</v>
      </c>
      <c r="AR149" s="181">
        <v>74.120999999999995</v>
      </c>
      <c r="AS149" s="181">
        <v>75</v>
      </c>
      <c r="AT149" s="181">
        <v>75.619</v>
      </c>
      <c r="AU149" s="181">
        <v>76.23</v>
      </c>
      <c r="AV149" s="181">
        <v>76.834999999999994</v>
      </c>
      <c r="AW149" s="181">
        <v>77.436000000000007</v>
      </c>
      <c r="AX149" s="181">
        <v>78.177000000000007</v>
      </c>
      <c r="AY149" s="181">
        <v>78.915999999999997</v>
      </c>
      <c r="AZ149" s="181">
        <v>79.656999999999996</v>
      </c>
      <c r="BA149" s="181">
        <v>80.400999999999996</v>
      </c>
      <c r="BB149" s="181">
        <v>81.149000000000001</v>
      </c>
      <c r="BC149" s="181">
        <v>81.906000000000006</v>
      </c>
      <c r="BD149" s="181">
        <v>82.7</v>
      </c>
      <c r="BE149" s="181">
        <v>83.471000000000004</v>
      </c>
      <c r="BF149" s="181">
        <v>84.388999999999996</v>
      </c>
      <c r="BG149" s="181">
        <v>85.149000000000001</v>
      </c>
      <c r="BH149" s="181">
        <v>85.887</v>
      </c>
      <c r="BI149" s="181">
        <v>86.584000000000003</v>
      </c>
      <c r="BJ149" s="181">
        <v>87.262</v>
      </c>
      <c r="BK149" s="181">
        <v>87.938000000000002</v>
      </c>
      <c r="BL149" s="181">
        <v>88.608999999999995</v>
      </c>
      <c r="BM149" s="181">
        <v>89.27</v>
      </c>
      <c r="BN149" s="181">
        <v>89.923000000000002</v>
      </c>
      <c r="BO149" s="181">
        <v>90.566000000000003</v>
      </c>
      <c r="BP149" s="181">
        <v>91.153999999999996</v>
      </c>
      <c r="BQ149" s="181">
        <v>91.716999999999999</v>
      </c>
      <c r="BR149" s="181">
        <v>92.254999999999995</v>
      </c>
      <c r="BS149" s="181">
        <v>92.781999999999996</v>
      </c>
      <c r="BT149" s="181">
        <v>93.3</v>
      </c>
      <c r="BU149" s="181">
        <v>93.808000000000007</v>
      </c>
      <c r="BV149" s="181">
        <v>94.308000000000007</v>
      </c>
      <c r="BW149" s="181">
        <v>94.8</v>
      </c>
      <c r="BX149" s="181">
        <v>95.286000000000001</v>
      </c>
      <c r="BY149" s="181">
        <v>95.766999999999996</v>
      </c>
      <c r="BZ149" s="181">
        <v>96.244</v>
      </c>
      <c r="CA149" s="181">
        <v>96.716999999999999</v>
      </c>
      <c r="CB149" s="181">
        <v>97.188000000000002</v>
      </c>
      <c r="CC149" s="181">
        <v>97.656999999999996</v>
      </c>
      <c r="CD149" s="181">
        <v>98.123000000000005</v>
      </c>
      <c r="CE149" s="181">
        <v>98.587999999999994</v>
      </c>
      <c r="CF149" s="181">
        <v>99.05</v>
      </c>
      <c r="CG149" s="181">
        <v>99.507999999999996</v>
      </c>
      <c r="CH149" s="181">
        <v>99.962000000000003</v>
      </c>
      <c r="CI149" s="181">
        <v>100.41</v>
      </c>
      <c r="CJ149" s="181">
        <v>100.85299999999999</v>
      </c>
      <c r="CK149" s="182">
        <v>101.297</v>
      </c>
    </row>
    <row r="150" spans="2:89" ht="15" customHeight="1" x14ac:dyDescent="0.2">
      <c r="B150" s="173">
        <v>4</v>
      </c>
      <c r="C150" s="174">
        <v>2</v>
      </c>
      <c r="D150" s="174">
        <v>1</v>
      </c>
      <c r="E150" s="174" t="s">
        <v>71</v>
      </c>
      <c r="F150" s="174" t="s">
        <v>294</v>
      </c>
      <c r="G150" s="174" t="s">
        <v>768</v>
      </c>
      <c r="H150" s="174" t="s">
        <v>745</v>
      </c>
      <c r="I150" s="181">
        <v>26.094999999999999</v>
      </c>
      <c r="J150" s="181">
        <v>27.306000000000001</v>
      </c>
      <c r="K150" s="181">
        <v>28.248000000000001</v>
      </c>
      <c r="L150" s="181">
        <v>29.148</v>
      </c>
      <c r="M150" s="181">
        <v>29.917999999999999</v>
      </c>
      <c r="N150" s="181">
        <v>30.74</v>
      </c>
      <c r="O150" s="181">
        <v>31.331</v>
      </c>
      <c r="P150" s="181">
        <v>31.957000000000001</v>
      </c>
      <c r="Q150" s="181">
        <v>32.655999999999999</v>
      </c>
      <c r="R150" s="181">
        <v>33.296999999999997</v>
      </c>
      <c r="S150" s="181">
        <v>34.03</v>
      </c>
      <c r="T150" s="181">
        <v>35.110999999999997</v>
      </c>
      <c r="U150" s="181">
        <v>36.122999999999998</v>
      </c>
      <c r="V150" s="181">
        <v>37.689</v>
      </c>
      <c r="W150" s="181">
        <v>39.820999999999998</v>
      </c>
      <c r="X150" s="181">
        <v>42.268999999999998</v>
      </c>
      <c r="Y150" s="181">
        <v>44.941000000000003</v>
      </c>
      <c r="Z150" s="181">
        <v>47.636000000000003</v>
      </c>
      <c r="AA150" s="181">
        <v>50.213999999999999</v>
      </c>
      <c r="AB150" s="181">
        <v>52.51</v>
      </c>
      <c r="AC150" s="181">
        <v>54.552999999999997</v>
      </c>
      <c r="AD150" s="181">
        <v>56.53</v>
      </c>
      <c r="AE150" s="181">
        <v>58.198999999999998</v>
      </c>
      <c r="AF150" s="181">
        <v>59.787999999999997</v>
      </c>
      <c r="AG150" s="181">
        <v>61.328000000000003</v>
      </c>
      <c r="AH150" s="181">
        <v>62.829000000000001</v>
      </c>
      <c r="AI150" s="181">
        <v>64.224000000000004</v>
      </c>
      <c r="AJ150" s="181">
        <v>65.501999999999995</v>
      </c>
      <c r="AK150" s="181">
        <v>66.697999999999993</v>
      </c>
      <c r="AL150" s="181">
        <v>67.840999999999994</v>
      </c>
      <c r="AM150" s="181">
        <v>68.945999999999998</v>
      </c>
      <c r="AN150" s="181">
        <v>70.010999999999996</v>
      </c>
      <c r="AO150" s="181">
        <v>71.069999999999993</v>
      </c>
      <c r="AP150" s="181">
        <v>72.153999999999996</v>
      </c>
      <c r="AQ150" s="181">
        <v>73.17</v>
      </c>
      <c r="AR150" s="181">
        <v>74.120999999999995</v>
      </c>
      <c r="AS150" s="181">
        <v>75</v>
      </c>
      <c r="AT150" s="181">
        <v>75.619</v>
      </c>
      <c r="AU150" s="181">
        <v>76.23</v>
      </c>
      <c r="AV150" s="181">
        <v>76.834999999999994</v>
      </c>
      <c r="AW150" s="181">
        <v>77.436000000000007</v>
      </c>
      <c r="AX150" s="181">
        <v>78.177000000000007</v>
      </c>
      <c r="AY150" s="181">
        <v>78.915999999999997</v>
      </c>
      <c r="AZ150" s="181">
        <v>79.656999999999996</v>
      </c>
      <c r="BA150" s="181">
        <v>80.400999999999996</v>
      </c>
      <c r="BB150" s="181">
        <v>81.149000000000001</v>
      </c>
      <c r="BC150" s="181">
        <v>81.906000000000006</v>
      </c>
      <c r="BD150" s="181">
        <v>82.7</v>
      </c>
      <c r="BE150" s="181">
        <v>83.471000000000004</v>
      </c>
      <c r="BF150" s="181">
        <v>84.388999999999996</v>
      </c>
      <c r="BG150" s="181">
        <v>85.149000000000001</v>
      </c>
      <c r="BH150" s="181">
        <v>85.887</v>
      </c>
      <c r="BI150" s="181">
        <v>86.584000000000003</v>
      </c>
      <c r="BJ150" s="181">
        <v>87.262</v>
      </c>
      <c r="BK150" s="181">
        <v>87.938000000000002</v>
      </c>
      <c r="BL150" s="181">
        <v>88.608999999999995</v>
      </c>
      <c r="BM150" s="181">
        <v>89.27</v>
      </c>
      <c r="BN150" s="181">
        <v>89.923000000000002</v>
      </c>
      <c r="BO150" s="181">
        <v>90.566000000000003</v>
      </c>
      <c r="BP150" s="181">
        <v>91.153999999999996</v>
      </c>
      <c r="BQ150" s="181">
        <v>91.716999999999999</v>
      </c>
      <c r="BR150" s="181">
        <v>92.254999999999995</v>
      </c>
      <c r="BS150" s="181">
        <v>92.781999999999996</v>
      </c>
      <c r="BT150" s="181">
        <v>93.3</v>
      </c>
      <c r="BU150" s="181">
        <v>93.808000000000007</v>
      </c>
      <c r="BV150" s="181">
        <v>94.308000000000007</v>
      </c>
      <c r="BW150" s="181">
        <v>94.8</v>
      </c>
      <c r="BX150" s="181">
        <v>95.286000000000001</v>
      </c>
      <c r="BY150" s="181">
        <v>95.766999999999996</v>
      </c>
      <c r="BZ150" s="181">
        <v>96.244</v>
      </c>
      <c r="CA150" s="181">
        <v>96.716999999999999</v>
      </c>
      <c r="CB150" s="181">
        <v>97.188000000000002</v>
      </c>
      <c r="CC150" s="181">
        <v>97.656999999999996</v>
      </c>
      <c r="CD150" s="181">
        <v>98.123000000000005</v>
      </c>
      <c r="CE150" s="181">
        <v>98.587999999999994</v>
      </c>
      <c r="CF150" s="181">
        <v>99.05</v>
      </c>
      <c r="CG150" s="181">
        <v>99.507999999999996</v>
      </c>
      <c r="CH150" s="181">
        <v>99.962000000000003</v>
      </c>
      <c r="CI150" s="181">
        <v>100.41</v>
      </c>
      <c r="CJ150" s="181">
        <v>100.85299999999999</v>
      </c>
      <c r="CK150" s="182">
        <v>101.297</v>
      </c>
    </row>
    <row r="151" spans="2:89" ht="15" customHeight="1" x14ac:dyDescent="0.2">
      <c r="B151" s="173">
        <v>4</v>
      </c>
      <c r="C151" s="174">
        <v>3</v>
      </c>
      <c r="D151" s="174">
        <v>1</v>
      </c>
      <c r="E151" s="174" t="s">
        <v>215</v>
      </c>
      <c r="F151" s="174" t="s">
        <v>294</v>
      </c>
      <c r="G151" s="174" t="s">
        <v>768</v>
      </c>
      <c r="H151" s="174" t="s">
        <v>745</v>
      </c>
      <c r="I151" s="181">
        <v>26.094999999999999</v>
      </c>
      <c r="J151" s="181">
        <v>27.306000000000001</v>
      </c>
      <c r="K151" s="181">
        <v>28.248000000000001</v>
      </c>
      <c r="L151" s="181">
        <v>29.148</v>
      </c>
      <c r="M151" s="181">
        <v>29.917999999999999</v>
      </c>
      <c r="N151" s="181">
        <v>30.74</v>
      </c>
      <c r="O151" s="181">
        <v>31.331</v>
      </c>
      <c r="P151" s="181">
        <v>31.957000000000001</v>
      </c>
      <c r="Q151" s="181">
        <v>32.655999999999999</v>
      </c>
      <c r="R151" s="181">
        <v>33.296999999999997</v>
      </c>
      <c r="S151" s="181">
        <v>34.03</v>
      </c>
      <c r="T151" s="181">
        <v>35.110999999999997</v>
      </c>
      <c r="U151" s="181">
        <v>36.122999999999998</v>
      </c>
      <c r="V151" s="181">
        <v>37.689</v>
      </c>
      <c r="W151" s="181">
        <v>39.820999999999998</v>
      </c>
      <c r="X151" s="181">
        <v>42.268999999999998</v>
      </c>
      <c r="Y151" s="181">
        <v>44.941000000000003</v>
      </c>
      <c r="Z151" s="181">
        <v>47.636000000000003</v>
      </c>
      <c r="AA151" s="181">
        <v>50.213999999999999</v>
      </c>
      <c r="AB151" s="181">
        <v>52.51</v>
      </c>
      <c r="AC151" s="181">
        <v>54.552999999999997</v>
      </c>
      <c r="AD151" s="181">
        <v>56.53</v>
      </c>
      <c r="AE151" s="181">
        <v>58.198999999999998</v>
      </c>
      <c r="AF151" s="181">
        <v>59.787999999999997</v>
      </c>
      <c r="AG151" s="181">
        <v>61.328000000000003</v>
      </c>
      <c r="AH151" s="181">
        <v>62.829000000000001</v>
      </c>
      <c r="AI151" s="181">
        <v>64.224000000000004</v>
      </c>
      <c r="AJ151" s="181">
        <v>65.501999999999995</v>
      </c>
      <c r="AK151" s="181">
        <v>66.697999999999993</v>
      </c>
      <c r="AL151" s="181">
        <v>67.840999999999994</v>
      </c>
      <c r="AM151" s="181">
        <v>68.945999999999998</v>
      </c>
      <c r="AN151" s="181">
        <v>70.010999999999996</v>
      </c>
      <c r="AO151" s="181">
        <v>71.069999999999993</v>
      </c>
      <c r="AP151" s="181">
        <v>72.153999999999996</v>
      </c>
      <c r="AQ151" s="181">
        <v>73.17</v>
      </c>
      <c r="AR151" s="181">
        <v>74.120999999999995</v>
      </c>
      <c r="AS151" s="181">
        <v>75</v>
      </c>
      <c r="AT151" s="181">
        <v>75.619</v>
      </c>
      <c r="AU151" s="181">
        <v>76.23</v>
      </c>
      <c r="AV151" s="181">
        <v>76.834999999999994</v>
      </c>
      <c r="AW151" s="181">
        <v>77.436000000000007</v>
      </c>
      <c r="AX151" s="181">
        <v>78.177000000000007</v>
      </c>
      <c r="AY151" s="181">
        <v>78.915999999999997</v>
      </c>
      <c r="AZ151" s="181">
        <v>79.656999999999996</v>
      </c>
      <c r="BA151" s="181">
        <v>80.400999999999996</v>
      </c>
      <c r="BB151" s="181">
        <v>81.149000000000001</v>
      </c>
      <c r="BC151" s="181">
        <v>81.906000000000006</v>
      </c>
      <c r="BD151" s="181">
        <v>82.7</v>
      </c>
      <c r="BE151" s="181">
        <v>83.471000000000004</v>
      </c>
      <c r="BF151" s="181">
        <v>84.045000000000002</v>
      </c>
      <c r="BG151" s="181">
        <v>84.688000000000002</v>
      </c>
      <c r="BH151" s="181">
        <v>85.307000000000002</v>
      </c>
      <c r="BI151" s="181">
        <v>85.885000000000005</v>
      </c>
      <c r="BJ151" s="181">
        <v>86.442999999999998</v>
      </c>
      <c r="BK151" s="181">
        <v>86.997</v>
      </c>
      <c r="BL151" s="181">
        <v>87.545000000000002</v>
      </c>
      <c r="BM151" s="181">
        <v>88.084000000000003</v>
      </c>
      <c r="BN151" s="181">
        <v>88.611999999999995</v>
      </c>
      <c r="BO151" s="181">
        <v>89.131</v>
      </c>
      <c r="BP151" s="181">
        <v>89.64</v>
      </c>
      <c r="BQ151" s="181">
        <v>90.138000000000005</v>
      </c>
      <c r="BR151" s="181">
        <v>90.611000000000004</v>
      </c>
      <c r="BS151" s="181">
        <v>91.072999999999993</v>
      </c>
      <c r="BT151" s="181">
        <v>91.525000000000006</v>
      </c>
      <c r="BU151" s="181">
        <v>91.966999999999999</v>
      </c>
      <c r="BV151" s="181">
        <v>92.400999999999996</v>
      </c>
      <c r="BW151" s="181">
        <v>92.826999999999998</v>
      </c>
      <c r="BX151" s="181">
        <v>93.248000000000005</v>
      </c>
      <c r="BY151" s="181">
        <v>93.662000000000006</v>
      </c>
      <c r="BZ151" s="181">
        <v>94.072000000000003</v>
      </c>
      <c r="CA151" s="181">
        <v>94.478999999999999</v>
      </c>
      <c r="CB151" s="181">
        <v>94.882999999999996</v>
      </c>
      <c r="CC151" s="181">
        <v>95.284000000000006</v>
      </c>
      <c r="CD151" s="181">
        <v>95.683000000000007</v>
      </c>
      <c r="CE151" s="181">
        <v>96.08</v>
      </c>
      <c r="CF151" s="181">
        <v>96.474000000000004</v>
      </c>
      <c r="CG151" s="181">
        <v>96.864000000000004</v>
      </c>
      <c r="CH151" s="181">
        <v>97.25</v>
      </c>
      <c r="CI151" s="181">
        <v>97.63</v>
      </c>
      <c r="CJ151" s="181">
        <v>98.004000000000005</v>
      </c>
      <c r="CK151" s="182">
        <v>98.379000000000005</v>
      </c>
    </row>
    <row r="152" spans="2:89" ht="15" customHeight="1" x14ac:dyDescent="0.2">
      <c r="B152" s="173">
        <v>4</v>
      </c>
      <c r="C152" s="174">
        <v>4</v>
      </c>
      <c r="D152" s="174">
        <v>1</v>
      </c>
      <c r="E152" s="174" t="s">
        <v>216</v>
      </c>
      <c r="F152" s="174" t="s">
        <v>294</v>
      </c>
      <c r="G152" s="174" t="s">
        <v>768</v>
      </c>
      <c r="H152" s="174" t="s">
        <v>745</v>
      </c>
      <c r="I152" s="181">
        <v>26.094999999999999</v>
      </c>
      <c r="J152" s="181">
        <v>27.306000000000001</v>
      </c>
      <c r="K152" s="181">
        <v>28.248000000000001</v>
      </c>
      <c r="L152" s="181">
        <v>29.148</v>
      </c>
      <c r="M152" s="181">
        <v>29.917999999999999</v>
      </c>
      <c r="N152" s="181">
        <v>30.74</v>
      </c>
      <c r="O152" s="181">
        <v>31.331</v>
      </c>
      <c r="P152" s="181">
        <v>31.957000000000001</v>
      </c>
      <c r="Q152" s="181">
        <v>32.655999999999999</v>
      </c>
      <c r="R152" s="181">
        <v>33.296999999999997</v>
      </c>
      <c r="S152" s="181">
        <v>34.03</v>
      </c>
      <c r="T152" s="181">
        <v>35.110999999999997</v>
      </c>
      <c r="U152" s="181">
        <v>36.122999999999998</v>
      </c>
      <c r="V152" s="181">
        <v>37.689</v>
      </c>
      <c r="W152" s="181">
        <v>39.820999999999998</v>
      </c>
      <c r="X152" s="181">
        <v>42.268999999999998</v>
      </c>
      <c r="Y152" s="181">
        <v>44.941000000000003</v>
      </c>
      <c r="Z152" s="181">
        <v>47.636000000000003</v>
      </c>
      <c r="AA152" s="181">
        <v>50.213999999999999</v>
      </c>
      <c r="AB152" s="181">
        <v>52.51</v>
      </c>
      <c r="AC152" s="181">
        <v>54.552999999999997</v>
      </c>
      <c r="AD152" s="181">
        <v>56.53</v>
      </c>
      <c r="AE152" s="181">
        <v>58.198999999999998</v>
      </c>
      <c r="AF152" s="181">
        <v>59.787999999999997</v>
      </c>
      <c r="AG152" s="181">
        <v>61.328000000000003</v>
      </c>
      <c r="AH152" s="181">
        <v>62.829000000000001</v>
      </c>
      <c r="AI152" s="181">
        <v>64.224000000000004</v>
      </c>
      <c r="AJ152" s="181">
        <v>65.501999999999995</v>
      </c>
      <c r="AK152" s="181">
        <v>66.697999999999993</v>
      </c>
      <c r="AL152" s="181">
        <v>67.840999999999994</v>
      </c>
      <c r="AM152" s="181">
        <v>68.945999999999998</v>
      </c>
      <c r="AN152" s="181">
        <v>70.010999999999996</v>
      </c>
      <c r="AO152" s="181">
        <v>71.069999999999993</v>
      </c>
      <c r="AP152" s="181">
        <v>72.153999999999996</v>
      </c>
      <c r="AQ152" s="181">
        <v>73.17</v>
      </c>
      <c r="AR152" s="181">
        <v>74.120999999999995</v>
      </c>
      <c r="AS152" s="181">
        <v>75</v>
      </c>
      <c r="AT152" s="181">
        <v>75.619</v>
      </c>
      <c r="AU152" s="181">
        <v>76.23</v>
      </c>
      <c r="AV152" s="181">
        <v>76.834999999999994</v>
      </c>
      <c r="AW152" s="181">
        <v>77.436000000000007</v>
      </c>
      <c r="AX152" s="181">
        <v>78.177000000000007</v>
      </c>
      <c r="AY152" s="181">
        <v>78.915999999999997</v>
      </c>
      <c r="AZ152" s="181">
        <v>79.656999999999996</v>
      </c>
      <c r="BA152" s="181">
        <v>80.400999999999996</v>
      </c>
      <c r="BB152" s="181">
        <v>81.149000000000001</v>
      </c>
      <c r="BC152" s="181">
        <v>81.906000000000006</v>
      </c>
      <c r="BD152" s="181">
        <v>82.7</v>
      </c>
      <c r="BE152" s="181">
        <v>83.471000000000004</v>
      </c>
      <c r="BF152" s="181">
        <v>84.045000000000002</v>
      </c>
      <c r="BG152" s="181">
        <v>84.688000000000002</v>
      </c>
      <c r="BH152" s="181">
        <v>85.307000000000002</v>
      </c>
      <c r="BI152" s="181">
        <v>85.885000000000005</v>
      </c>
      <c r="BJ152" s="181">
        <v>86.442999999999998</v>
      </c>
      <c r="BK152" s="181">
        <v>86.997</v>
      </c>
      <c r="BL152" s="181">
        <v>87.545000000000002</v>
      </c>
      <c r="BM152" s="181">
        <v>88.084000000000003</v>
      </c>
      <c r="BN152" s="181">
        <v>88.611999999999995</v>
      </c>
      <c r="BO152" s="181">
        <v>89.131</v>
      </c>
      <c r="BP152" s="181">
        <v>89.64</v>
      </c>
      <c r="BQ152" s="181">
        <v>90.138000000000005</v>
      </c>
      <c r="BR152" s="181">
        <v>90.611000000000004</v>
      </c>
      <c r="BS152" s="181">
        <v>91.072999999999993</v>
      </c>
      <c r="BT152" s="181">
        <v>91.525000000000006</v>
      </c>
      <c r="BU152" s="181">
        <v>91.966999999999999</v>
      </c>
      <c r="BV152" s="181">
        <v>92.400999999999996</v>
      </c>
      <c r="BW152" s="181">
        <v>92.826999999999998</v>
      </c>
      <c r="BX152" s="181">
        <v>93.248000000000005</v>
      </c>
      <c r="BY152" s="181">
        <v>93.662000000000006</v>
      </c>
      <c r="BZ152" s="181">
        <v>94.072000000000003</v>
      </c>
      <c r="CA152" s="181">
        <v>94.478999999999999</v>
      </c>
      <c r="CB152" s="181">
        <v>94.882999999999996</v>
      </c>
      <c r="CC152" s="181">
        <v>95.284000000000006</v>
      </c>
      <c r="CD152" s="181">
        <v>95.683000000000007</v>
      </c>
      <c r="CE152" s="181">
        <v>96.08</v>
      </c>
      <c r="CF152" s="181">
        <v>96.474000000000004</v>
      </c>
      <c r="CG152" s="181">
        <v>96.864000000000004</v>
      </c>
      <c r="CH152" s="181">
        <v>97.25</v>
      </c>
      <c r="CI152" s="181">
        <v>97.63</v>
      </c>
      <c r="CJ152" s="181">
        <v>98.004000000000005</v>
      </c>
      <c r="CK152" s="182">
        <v>98.379000000000005</v>
      </c>
    </row>
    <row r="153" spans="2:89" ht="15" customHeight="1" x14ac:dyDescent="0.2">
      <c r="B153" s="173">
        <v>4</v>
      </c>
      <c r="C153" s="174">
        <v>1</v>
      </c>
      <c r="D153" s="174">
        <v>2</v>
      </c>
      <c r="E153" s="174" t="s">
        <v>217</v>
      </c>
      <c r="F153" s="174" t="s">
        <v>294</v>
      </c>
      <c r="G153" s="174" t="s">
        <v>769</v>
      </c>
      <c r="H153" s="174" t="s">
        <v>747</v>
      </c>
      <c r="I153" s="181">
        <v>10.978999999999999</v>
      </c>
      <c r="J153" s="181">
        <v>11.157999999999999</v>
      </c>
      <c r="K153" s="181">
        <v>11.222</v>
      </c>
      <c r="L153" s="181">
        <v>11.276</v>
      </c>
      <c r="M153" s="181">
        <v>11.295</v>
      </c>
      <c r="N153" s="181">
        <v>11.353</v>
      </c>
      <c r="O153" s="181">
        <v>11.337999999999999</v>
      </c>
      <c r="P153" s="181">
        <v>11.324999999999999</v>
      </c>
      <c r="Q153" s="181">
        <v>11.304</v>
      </c>
      <c r="R153" s="181">
        <v>11.215999999999999</v>
      </c>
      <c r="S153" s="181">
        <v>11.127000000000001</v>
      </c>
      <c r="T153" s="181">
        <v>11.103999999999999</v>
      </c>
      <c r="U153" s="181">
        <v>11.036</v>
      </c>
      <c r="V153" s="181">
        <v>11.087</v>
      </c>
      <c r="W153" s="181">
        <v>11.202</v>
      </c>
      <c r="X153" s="181">
        <v>11.295</v>
      </c>
      <c r="Y153" s="181">
        <v>11.381</v>
      </c>
      <c r="Z153" s="181">
        <v>11.465</v>
      </c>
      <c r="AA153" s="181">
        <v>11.555999999999999</v>
      </c>
      <c r="AB153" s="181">
        <v>11.631</v>
      </c>
      <c r="AC153" s="181">
        <v>11.888</v>
      </c>
      <c r="AD153" s="181">
        <v>11.869</v>
      </c>
      <c r="AE153" s="181">
        <v>11.853</v>
      </c>
      <c r="AF153" s="181">
        <v>11.925000000000001</v>
      </c>
      <c r="AG153" s="181">
        <v>11.936</v>
      </c>
      <c r="AH153" s="181">
        <v>11.973000000000001</v>
      </c>
      <c r="AI153" s="181">
        <v>12.051</v>
      </c>
      <c r="AJ153" s="181">
        <v>12.121</v>
      </c>
      <c r="AK153" s="181">
        <v>12.188000000000001</v>
      </c>
      <c r="AL153" s="181">
        <v>12.302</v>
      </c>
      <c r="AM153" s="181">
        <v>12.406000000000001</v>
      </c>
      <c r="AN153" s="181">
        <v>12.478</v>
      </c>
      <c r="AO153" s="181">
        <v>13.188000000000001</v>
      </c>
      <c r="AP153" s="181">
        <v>13.484</v>
      </c>
      <c r="AQ153" s="181">
        <v>13.715999999999999</v>
      </c>
      <c r="AR153" s="181">
        <v>13.925000000000001</v>
      </c>
      <c r="AS153" s="181">
        <v>14.11</v>
      </c>
      <c r="AT153" s="181">
        <v>14.22</v>
      </c>
      <c r="AU153" s="181">
        <v>13.943</v>
      </c>
      <c r="AV153" s="181">
        <v>12.996</v>
      </c>
      <c r="AW153" s="181">
        <v>13.08</v>
      </c>
      <c r="AX153" s="181">
        <v>13.343999999999999</v>
      </c>
      <c r="AY153" s="181">
        <v>13.414</v>
      </c>
      <c r="AZ153" s="181">
        <v>13.163</v>
      </c>
      <c r="BA153" s="181">
        <v>13.018000000000001</v>
      </c>
      <c r="BB153" s="181">
        <v>12.856</v>
      </c>
      <c r="BC153" s="181">
        <v>12.84</v>
      </c>
      <c r="BD153" s="181">
        <v>12.794</v>
      </c>
      <c r="BE153" s="181">
        <v>12.742000000000001</v>
      </c>
      <c r="BF153" s="181">
        <v>12.685</v>
      </c>
      <c r="BG153" s="181">
        <v>12.691000000000001</v>
      </c>
      <c r="BH153" s="181">
        <v>12.695</v>
      </c>
      <c r="BI153" s="181">
        <v>12.695</v>
      </c>
      <c r="BJ153" s="181">
        <v>12.725</v>
      </c>
      <c r="BK153" s="181">
        <v>12.753</v>
      </c>
      <c r="BL153" s="181">
        <v>12.779</v>
      </c>
      <c r="BM153" s="181">
        <v>12.804</v>
      </c>
      <c r="BN153" s="181">
        <v>12.827</v>
      </c>
      <c r="BO153" s="181">
        <v>12.847</v>
      </c>
      <c r="BP153" s="181">
        <v>12.859</v>
      </c>
      <c r="BQ153" s="181">
        <v>12.868</v>
      </c>
      <c r="BR153" s="181">
        <v>12.869</v>
      </c>
      <c r="BS153" s="181">
        <v>12.868</v>
      </c>
      <c r="BT153" s="181">
        <v>12.864000000000001</v>
      </c>
      <c r="BU153" s="181">
        <v>12.86</v>
      </c>
      <c r="BV153" s="181">
        <v>12.853</v>
      </c>
      <c r="BW153" s="181">
        <v>12.845000000000001</v>
      </c>
      <c r="BX153" s="181">
        <v>12.836</v>
      </c>
      <c r="BY153" s="181">
        <v>12.824999999999999</v>
      </c>
      <c r="BZ153" s="181">
        <v>12.814</v>
      </c>
      <c r="CA153" s="181">
        <v>12.802</v>
      </c>
      <c r="CB153" s="181">
        <v>12.794</v>
      </c>
      <c r="CC153" s="181">
        <v>12.786</v>
      </c>
      <c r="CD153" s="181">
        <v>12.776999999999999</v>
      </c>
      <c r="CE153" s="181">
        <v>12.766999999999999</v>
      </c>
      <c r="CF153" s="181">
        <v>12.757</v>
      </c>
      <c r="CG153" s="181">
        <v>12.746</v>
      </c>
      <c r="CH153" s="181">
        <v>12.734</v>
      </c>
      <c r="CI153" s="181">
        <v>12.721</v>
      </c>
      <c r="CJ153" s="181">
        <v>12.707000000000001</v>
      </c>
      <c r="CK153" s="182">
        <v>12.693</v>
      </c>
    </row>
    <row r="154" spans="2:89" ht="15" customHeight="1" x14ac:dyDescent="0.2">
      <c r="B154" s="173">
        <v>4</v>
      </c>
      <c r="C154" s="174">
        <v>2</v>
      </c>
      <c r="D154" s="174">
        <v>2</v>
      </c>
      <c r="E154" s="174" t="s">
        <v>71</v>
      </c>
      <c r="F154" s="174" t="s">
        <v>294</v>
      </c>
      <c r="G154" s="174" t="s">
        <v>769</v>
      </c>
      <c r="H154" s="174" t="s">
        <v>747</v>
      </c>
      <c r="I154" s="181">
        <v>10.978999999999999</v>
      </c>
      <c r="J154" s="181">
        <v>11.157999999999999</v>
      </c>
      <c r="K154" s="181">
        <v>11.222</v>
      </c>
      <c r="L154" s="181">
        <v>11.276</v>
      </c>
      <c r="M154" s="181">
        <v>11.295</v>
      </c>
      <c r="N154" s="181">
        <v>11.353</v>
      </c>
      <c r="O154" s="181">
        <v>11.337999999999999</v>
      </c>
      <c r="P154" s="181">
        <v>11.324999999999999</v>
      </c>
      <c r="Q154" s="181">
        <v>11.304</v>
      </c>
      <c r="R154" s="181">
        <v>11.215999999999999</v>
      </c>
      <c r="S154" s="181">
        <v>11.127000000000001</v>
      </c>
      <c r="T154" s="181">
        <v>11.103999999999999</v>
      </c>
      <c r="U154" s="181">
        <v>11.036</v>
      </c>
      <c r="V154" s="181">
        <v>11.087</v>
      </c>
      <c r="W154" s="181">
        <v>11.202</v>
      </c>
      <c r="X154" s="181">
        <v>11.295</v>
      </c>
      <c r="Y154" s="181">
        <v>11.381</v>
      </c>
      <c r="Z154" s="181">
        <v>11.465</v>
      </c>
      <c r="AA154" s="181">
        <v>11.555999999999999</v>
      </c>
      <c r="AB154" s="181">
        <v>11.631</v>
      </c>
      <c r="AC154" s="181">
        <v>11.888</v>
      </c>
      <c r="AD154" s="181">
        <v>11.869</v>
      </c>
      <c r="AE154" s="181">
        <v>11.853</v>
      </c>
      <c r="AF154" s="181">
        <v>11.925000000000001</v>
      </c>
      <c r="AG154" s="181">
        <v>11.936</v>
      </c>
      <c r="AH154" s="181">
        <v>11.973000000000001</v>
      </c>
      <c r="AI154" s="181">
        <v>12.051</v>
      </c>
      <c r="AJ154" s="181">
        <v>12.121</v>
      </c>
      <c r="AK154" s="181">
        <v>12.188000000000001</v>
      </c>
      <c r="AL154" s="181">
        <v>12.302</v>
      </c>
      <c r="AM154" s="181">
        <v>12.406000000000001</v>
      </c>
      <c r="AN154" s="181">
        <v>12.478</v>
      </c>
      <c r="AO154" s="181">
        <v>13.188000000000001</v>
      </c>
      <c r="AP154" s="181">
        <v>13.484</v>
      </c>
      <c r="AQ154" s="181">
        <v>13.715999999999999</v>
      </c>
      <c r="AR154" s="181">
        <v>13.925000000000001</v>
      </c>
      <c r="AS154" s="181">
        <v>14.11</v>
      </c>
      <c r="AT154" s="181">
        <v>14.22</v>
      </c>
      <c r="AU154" s="181">
        <v>13.943</v>
      </c>
      <c r="AV154" s="181">
        <v>12.996</v>
      </c>
      <c r="AW154" s="181">
        <v>13.08</v>
      </c>
      <c r="AX154" s="181">
        <v>13.343999999999999</v>
      </c>
      <c r="AY154" s="181">
        <v>13.414</v>
      </c>
      <c r="AZ154" s="181">
        <v>13.163</v>
      </c>
      <c r="BA154" s="181">
        <v>13.018000000000001</v>
      </c>
      <c r="BB154" s="181">
        <v>12.856</v>
      </c>
      <c r="BC154" s="181">
        <v>12.84</v>
      </c>
      <c r="BD154" s="181">
        <v>12.794</v>
      </c>
      <c r="BE154" s="181">
        <v>12.742000000000001</v>
      </c>
      <c r="BF154" s="181">
        <v>12.685</v>
      </c>
      <c r="BG154" s="181">
        <v>12.691000000000001</v>
      </c>
      <c r="BH154" s="181">
        <v>12.695</v>
      </c>
      <c r="BI154" s="181">
        <v>12.695</v>
      </c>
      <c r="BJ154" s="181">
        <v>12.725</v>
      </c>
      <c r="BK154" s="181">
        <v>12.753</v>
      </c>
      <c r="BL154" s="181">
        <v>12.779</v>
      </c>
      <c r="BM154" s="181">
        <v>12.804</v>
      </c>
      <c r="BN154" s="181">
        <v>12.827</v>
      </c>
      <c r="BO154" s="181">
        <v>12.847</v>
      </c>
      <c r="BP154" s="181">
        <v>12.859</v>
      </c>
      <c r="BQ154" s="181">
        <v>12.868</v>
      </c>
      <c r="BR154" s="181">
        <v>12.869</v>
      </c>
      <c r="BS154" s="181">
        <v>12.868</v>
      </c>
      <c r="BT154" s="181">
        <v>12.864000000000001</v>
      </c>
      <c r="BU154" s="181">
        <v>12.86</v>
      </c>
      <c r="BV154" s="181">
        <v>12.853</v>
      </c>
      <c r="BW154" s="181">
        <v>12.845000000000001</v>
      </c>
      <c r="BX154" s="181">
        <v>12.836</v>
      </c>
      <c r="BY154" s="181">
        <v>12.824999999999999</v>
      </c>
      <c r="BZ154" s="181">
        <v>12.814</v>
      </c>
      <c r="CA154" s="181">
        <v>12.802</v>
      </c>
      <c r="CB154" s="181">
        <v>12.794</v>
      </c>
      <c r="CC154" s="181">
        <v>12.786</v>
      </c>
      <c r="CD154" s="181">
        <v>12.776999999999999</v>
      </c>
      <c r="CE154" s="181">
        <v>12.766999999999999</v>
      </c>
      <c r="CF154" s="181">
        <v>12.757</v>
      </c>
      <c r="CG154" s="181">
        <v>12.746</v>
      </c>
      <c r="CH154" s="181">
        <v>12.734</v>
      </c>
      <c r="CI154" s="181">
        <v>12.721</v>
      </c>
      <c r="CJ154" s="181">
        <v>12.707000000000001</v>
      </c>
      <c r="CK154" s="182">
        <v>12.693</v>
      </c>
    </row>
    <row r="155" spans="2:89" ht="15" customHeight="1" x14ac:dyDescent="0.2">
      <c r="B155" s="173">
        <v>4</v>
      </c>
      <c r="C155" s="174">
        <v>3</v>
      </c>
      <c r="D155" s="174">
        <v>2</v>
      </c>
      <c r="E155" s="174" t="s">
        <v>215</v>
      </c>
      <c r="F155" s="174" t="s">
        <v>294</v>
      </c>
      <c r="G155" s="174" t="s">
        <v>769</v>
      </c>
      <c r="H155" s="174" t="s">
        <v>747</v>
      </c>
      <c r="I155" s="181">
        <v>10.978999999999999</v>
      </c>
      <c r="J155" s="181">
        <v>11.157999999999999</v>
      </c>
      <c r="K155" s="181">
        <v>11.222</v>
      </c>
      <c r="L155" s="181">
        <v>11.276</v>
      </c>
      <c r="M155" s="181">
        <v>11.295</v>
      </c>
      <c r="N155" s="181">
        <v>11.353</v>
      </c>
      <c r="O155" s="181">
        <v>11.337999999999999</v>
      </c>
      <c r="P155" s="181">
        <v>11.324999999999999</v>
      </c>
      <c r="Q155" s="181">
        <v>11.304</v>
      </c>
      <c r="R155" s="181">
        <v>11.215999999999999</v>
      </c>
      <c r="S155" s="181">
        <v>11.127000000000001</v>
      </c>
      <c r="T155" s="181">
        <v>11.103999999999999</v>
      </c>
      <c r="U155" s="181">
        <v>11.036</v>
      </c>
      <c r="V155" s="181">
        <v>11.087</v>
      </c>
      <c r="W155" s="181">
        <v>11.202</v>
      </c>
      <c r="X155" s="181">
        <v>11.295</v>
      </c>
      <c r="Y155" s="181">
        <v>11.381</v>
      </c>
      <c r="Z155" s="181">
        <v>11.465</v>
      </c>
      <c r="AA155" s="181">
        <v>11.555999999999999</v>
      </c>
      <c r="AB155" s="181">
        <v>11.631</v>
      </c>
      <c r="AC155" s="181">
        <v>11.888</v>
      </c>
      <c r="AD155" s="181">
        <v>11.869</v>
      </c>
      <c r="AE155" s="181">
        <v>11.853</v>
      </c>
      <c r="AF155" s="181">
        <v>11.925000000000001</v>
      </c>
      <c r="AG155" s="181">
        <v>11.936</v>
      </c>
      <c r="AH155" s="181">
        <v>11.973000000000001</v>
      </c>
      <c r="AI155" s="181">
        <v>12.051</v>
      </c>
      <c r="AJ155" s="181">
        <v>12.121</v>
      </c>
      <c r="AK155" s="181">
        <v>12.188000000000001</v>
      </c>
      <c r="AL155" s="181">
        <v>12.302</v>
      </c>
      <c r="AM155" s="181">
        <v>12.406000000000001</v>
      </c>
      <c r="AN155" s="181">
        <v>12.478</v>
      </c>
      <c r="AO155" s="181">
        <v>13.188000000000001</v>
      </c>
      <c r="AP155" s="181">
        <v>13.484</v>
      </c>
      <c r="AQ155" s="181">
        <v>13.715999999999999</v>
      </c>
      <c r="AR155" s="181">
        <v>13.925000000000001</v>
      </c>
      <c r="AS155" s="181">
        <v>14.11</v>
      </c>
      <c r="AT155" s="181">
        <v>14.22</v>
      </c>
      <c r="AU155" s="181">
        <v>13.943</v>
      </c>
      <c r="AV155" s="181">
        <v>12.996</v>
      </c>
      <c r="AW155" s="181">
        <v>13.08</v>
      </c>
      <c r="AX155" s="181">
        <v>13.343999999999999</v>
      </c>
      <c r="AY155" s="181">
        <v>13.414</v>
      </c>
      <c r="AZ155" s="181">
        <v>13.163</v>
      </c>
      <c r="BA155" s="181">
        <v>13.018000000000001</v>
      </c>
      <c r="BB155" s="181">
        <v>12.856</v>
      </c>
      <c r="BC155" s="181">
        <v>12.84</v>
      </c>
      <c r="BD155" s="181">
        <v>12.794</v>
      </c>
      <c r="BE155" s="181">
        <v>12.742000000000001</v>
      </c>
      <c r="BF155" s="181">
        <v>12.9</v>
      </c>
      <c r="BG155" s="181">
        <v>12.976000000000001</v>
      </c>
      <c r="BH155" s="181">
        <v>13.048</v>
      </c>
      <c r="BI155" s="181">
        <v>13.113</v>
      </c>
      <c r="BJ155" s="181">
        <v>13.175000000000001</v>
      </c>
      <c r="BK155" s="181">
        <v>13.238</v>
      </c>
      <c r="BL155" s="181">
        <v>13.319000000000001</v>
      </c>
      <c r="BM155" s="181">
        <v>13.397</v>
      </c>
      <c r="BN155" s="181">
        <v>13.474</v>
      </c>
      <c r="BO155" s="181">
        <v>13.548999999999999</v>
      </c>
      <c r="BP155" s="181">
        <v>13.622999999999999</v>
      </c>
      <c r="BQ155" s="181">
        <v>13.695</v>
      </c>
      <c r="BR155" s="181">
        <v>13.763</v>
      </c>
      <c r="BS155" s="181">
        <v>13.829000000000001</v>
      </c>
      <c r="BT155" s="181">
        <v>13.894</v>
      </c>
      <c r="BU155" s="181">
        <v>13.957000000000001</v>
      </c>
      <c r="BV155" s="181">
        <v>14.019</v>
      </c>
      <c r="BW155" s="181">
        <v>14.079000000000001</v>
      </c>
      <c r="BX155" s="181">
        <v>14.138</v>
      </c>
      <c r="BY155" s="181">
        <v>14.196999999999999</v>
      </c>
      <c r="BZ155" s="181">
        <v>14.254</v>
      </c>
      <c r="CA155" s="181">
        <v>14.311</v>
      </c>
      <c r="CB155" s="181">
        <v>14.368</v>
      </c>
      <c r="CC155" s="181">
        <v>14.423</v>
      </c>
      <c r="CD155" s="181">
        <v>14.478999999999999</v>
      </c>
      <c r="CE155" s="181">
        <v>14.534000000000001</v>
      </c>
      <c r="CF155" s="181">
        <v>14.587999999999999</v>
      </c>
      <c r="CG155" s="181">
        <v>14.641999999999999</v>
      </c>
      <c r="CH155" s="181">
        <v>14.695</v>
      </c>
      <c r="CI155" s="181">
        <v>14.747</v>
      </c>
      <c r="CJ155" s="181">
        <v>14.797000000000001</v>
      </c>
      <c r="CK155" s="182">
        <v>14.848000000000001</v>
      </c>
    </row>
    <row r="156" spans="2:89" ht="15" customHeight="1" x14ac:dyDescent="0.2">
      <c r="B156" s="173">
        <v>4</v>
      </c>
      <c r="C156" s="174">
        <v>4</v>
      </c>
      <c r="D156" s="174">
        <v>2</v>
      </c>
      <c r="E156" s="174" t="s">
        <v>216</v>
      </c>
      <c r="F156" s="174" t="s">
        <v>294</v>
      </c>
      <c r="G156" s="174" t="s">
        <v>769</v>
      </c>
      <c r="H156" s="174" t="s">
        <v>747</v>
      </c>
      <c r="I156" s="181">
        <v>10.978999999999999</v>
      </c>
      <c r="J156" s="181">
        <v>11.157999999999999</v>
      </c>
      <c r="K156" s="181">
        <v>11.222</v>
      </c>
      <c r="L156" s="181">
        <v>11.276</v>
      </c>
      <c r="M156" s="181">
        <v>11.295</v>
      </c>
      <c r="N156" s="181">
        <v>11.353</v>
      </c>
      <c r="O156" s="181">
        <v>11.337999999999999</v>
      </c>
      <c r="P156" s="181">
        <v>11.324999999999999</v>
      </c>
      <c r="Q156" s="181">
        <v>11.304</v>
      </c>
      <c r="R156" s="181">
        <v>11.215999999999999</v>
      </c>
      <c r="S156" s="181">
        <v>11.127000000000001</v>
      </c>
      <c r="T156" s="181">
        <v>11.103999999999999</v>
      </c>
      <c r="U156" s="181">
        <v>11.036</v>
      </c>
      <c r="V156" s="181">
        <v>11.087</v>
      </c>
      <c r="W156" s="181">
        <v>11.202</v>
      </c>
      <c r="X156" s="181">
        <v>11.295</v>
      </c>
      <c r="Y156" s="181">
        <v>11.381</v>
      </c>
      <c r="Z156" s="181">
        <v>11.465</v>
      </c>
      <c r="AA156" s="181">
        <v>11.555999999999999</v>
      </c>
      <c r="AB156" s="181">
        <v>11.631</v>
      </c>
      <c r="AC156" s="181">
        <v>11.888</v>
      </c>
      <c r="AD156" s="181">
        <v>11.869</v>
      </c>
      <c r="AE156" s="181">
        <v>11.853</v>
      </c>
      <c r="AF156" s="181">
        <v>11.925000000000001</v>
      </c>
      <c r="AG156" s="181">
        <v>11.936</v>
      </c>
      <c r="AH156" s="181">
        <v>11.973000000000001</v>
      </c>
      <c r="AI156" s="181">
        <v>12.051</v>
      </c>
      <c r="AJ156" s="181">
        <v>12.121</v>
      </c>
      <c r="AK156" s="181">
        <v>12.188000000000001</v>
      </c>
      <c r="AL156" s="181">
        <v>12.302</v>
      </c>
      <c r="AM156" s="181">
        <v>12.406000000000001</v>
      </c>
      <c r="AN156" s="181">
        <v>12.478</v>
      </c>
      <c r="AO156" s="181">
        <v>13.188000000000001</v>
      </c>
      <c r="AP156" s="181">
        <v>13.484</v>
      </c>
      <c r="AQ156" s="181">
        <v>13.715999999999999</v>
      </c>
      <c r="AR156" s="181">
        <v>13.925000000000001</v>
      </c>
      <c r="AS156" s="181">
        <v>14.11</v>
      </c>
      <c r="AT156" s="181">
        <v>14.22</v>
      </c>
      <c r="AU156" s="181">
        <v>13.943</v>
      </c>
      <c r="AV156" s="181">
        <v>12.996</v>
      </c>
      <c r="AW156" s="181">
        <v>13.08</v>
      </c>
      <c r="AX156" s="181">
        <v>13.343999999999999</v>
      </c>
      <c r="AY156" s="181">
        <v>13.414</v>
      </c>
      <c r="AZ156" s="181">
        <v>13.163</v>
      </c>
      <c r="BA156" s="181">
        <v>13.018000000000001</v>
      </c>
      <c r="BB156" s="181">
        <v>12.856</v>
      </c>
      <c r="BC156" s="181">
        <v>12.84</v>
      </c>
      <c r="BD156" s="181">
        <v>12.794</v>
      </c>
      <c r="BE156" s="181">
        <v>12.742000000000001</v>
      </c>
      <c r="BF156" s="181">
        <v>12.9</v>
      </c>
      <c r="BG156" s="181">
        <v>12.976000000000001</v>
      </c>
      <c r="BH156" s="181">
        <v>13.048</v>
      </c>
      <c r="BI156" s="181">
        <v>13.113</v>
      </c>
      <c r="BJ156" s="181">
        <v>13.175000000000001</v>
      </c>
      <c r="BK156" s="181">
        <v>13.238</v>
      </c>
      <c r="BL156" s="181">
        <v>13.319000000000001</v>
      </c>
      <c r="BM156" s="181">
        <v>13.397</v>
      </c>
      <c r="BN156" s="181">
        <v>13.474</v>
      </c>
      <c r="BO156" s="181">
        <v>13.548999999999999</v>
      </c>
      <c r="BP156" s="181">
        <v>13.622999999999999</v>
      </c>
      <c r="BQ156" s="181">
        <v>13.695</v>
      </c>
      <c r="BR156" s="181">
        <v>13.763</v>
      </c>
      <c r="BS156" s="181">
        <v>13.829000000000001</v>
      </c>
      <c r="BT156" s="181">
        <v>13.894</v>
      </c>
      <c r="BU156" s="181">
        <v>13.957000000000001</v>
      </c>
      <c r="BV156" s="181">
        <v>14.019</v>
      </c>
      <c r="BW156" s="181">
        <v>14.079000000000001</v>
      </c>
      <c r="BX156" s="181">
        <v>14.138</v>
      </c>
      <c r="BY156" s="181">
        <v>14.196999999999999</v>
      </c>
      <c r="BZ156" s="181">
        <v>14.254</v>
      </c>
      <c r="CA156" s="181">
        <v>14.311</v>
      </c>
      <c r="CB156" s="181">
        <v>14.368</v>
      </c>
      <c r="CC156" s="181">
        <v>14.423</v>
      </c>
      <c r="CD156" s="181">
        <v>14.478999999999999</v>
      </c>
      <c r="CE156" s="181">
        <v>14.534000000000001</v>
      </c>
      <c r="CF156" s="181">
        <v>14.587999999999999</v>
      </c>
      <c r="CG156" s="181">
        <v>14.641999999999999</v>
      </c>
      <c r="CH156" s="181">
        <v>14.695</v>
      </c>
      <c r="CI156" s="181">
        <v>14.747</v>
      </c>
      <c r="CJ156" s="181">
        <v>14.797000000000001</v>
      </c>
      <c r="CK156" s="182">
        <v>14.848000000000001</v>
      </c>
    </row>
    <row r="157" spans="2:89" ht="15" customHeight="1" x14ac:dyDescent="0.2">
      <c r="B157" s="173">
        <v>4</v>
      </c>
      <c r="C157" s="174">
        <v>1</v>
      </c>
      <c r="D157" s="174">
        <v>3</v>
      </c>
      <c r="E157" s="174" t="s">
        <v>217</v>
      </c>
      <c r="F157" s="174" t="s">
        <v>770</v>
      </c>
      <c r="G157" s="174" t="s">
        <v>294</v>
      </c>
      <c r="H157" s="174" t="s">
        <v>745</v>
      </c>
      <c r="I157" s="181">
        <v>7.8449999999999998</v>
      </c>
      <c r="J157" s="181">
        <v>8.0139999999999993</v>
      </c>
      <c r="K157" s="181">
        <v>8.1029999999999998</v>
      </c>
      <c r="L157" s="181">
        <v>8.1959999999999997</v>
      </c>
      <c r="M157" s="181">
        <v>8.2810000000000006</v>
      </c>
      <c r="N157" s="181">
        <v>8.42</v>
      </c>
      <c r="O157" s="181">
        <v>8.5289999999999999</v>
      </c>
      <c r="P157" s="181">
        <v>8.657</v>
      </c>
      <c r="Q157" s="181">
        <v>8.7929999999999993</v>
      </c>
      <c r="R157" s="181">
        <v>8.8919999999999995</v>
      </c>
      <c r="S157" s="181">
        <v>9.0220000000000002</v>
      </c>
      <c r="T157" s="181">
        <v>9.2189999999999994</v>
      </c>
      <c r="U157" s="181">
        <v>9.3840000000000003</v>
      </c>
      <c r="V157" s="181">
        <v>9.65</v>
      </c>
      <c r="W157" s="181">
        <v>9.9489999999999998</v>
      </c>
      <c r="X157" s="181">
        <v>10.192</v>
      </c>
      <c r="Y157" s="181">
        <v>10.433999999999999</v>
      </c>
      <c r="Z157" s="181">
        <v>10.709</v>
      </c>
      <c r="AA157" s="181">
        <v>11.045999999999999</v>
      </c>
      <c r="AB157" s="181">
        <v>11.409000000000001</v>
      </c>
      <c r="AC157" s="181">
        <v>11.760999999999999</v>
      </c>
      <c r="AD157" s="181">
        <v>12.112</v>
      </c>
      <c r="AE157" s="181">
        <v>12.384</v>
      </c>
      <c r="AF157" s="181">
        <v>12.634</v>
      </c>
      <c r="AG157" s="181">
        <v>12.863</v>
      </c>
      <c r="AH157" s="181">
        <v>13.068</v>
      </c>
      <c r="AI157" s="181">
        <v>13.273999999999999</v>
      </c>
      <c r="AJ157" s="181">
        <v>13.484999999999999</v>
      </c>
      <c r="AK157" s="181">
        <v>13.702</v>
      </c>
      <c r="AL157" s="181">
        <v>13.928000000000001</v>
      </c>
      <c r="AM157" s="181">
        <v>14.164999999999999</v>
      </c>
      <c r="AN157" s="181">
        <v>14.413</v>
      </c>
      <c r="AO157" s="181">
        <v>14.678000000000001</v>
      </c>
      <c r="AP157" s="181">
        <v>14.967000000000001</v>
      </c>
      <c r="AQ157" s="181">
        <v>15.26</v>
      </c>
      <c r="AR157" s="181">
        <v>15.558</v>
      </c>
      <c r="AS157" s="181">
        <v>15.86</v>
      </c>
      <c r="AT157" s="181">
        <v>16.120999999999999</v>
      </c>
      <c r="AU157" s="181">
        <v>16.385000000000002</v>
      </c>
      <c r="AV157" s="181">
        <v>16.652000000000001</v>
      </c>
      <c r="AW157" s="181">
        <v>16.922999999999998</v>
      </c>
      <c r="AX157" s="181">
        <v>17.196999999999999</v>
      </c>
      <c r="AY157" s="181">
        <v>17.466000000000001</v>
      </c>
      <c r="AZ157" s="181">
        <v>17.738</v>
      </c>
      <c r="BA157" s="181">
        <v>18.013000000000002</v>
      </c>
      <c r="BB157" s="181">
        <v>18.291</v>
      </c>
      <c r="BC157" s="181">
        <v>18.571000000000002</v>
      </c>
      <c r="BD157" s="181">
        <v>18.872</v>
      </c>
      <c r="BE157" s="181">
        <v>19.167999999999999</v>
      </c>
      <c r="BF157" s="181">
        <v>19.481000000000002</v>
      </c>
      <c r="BG157" s="181">
        <v>19.771999999999998</v>
      </c>
      <c r="BH157" s="181">
        <v>20.059000000000001</v>
      </c>
      <c r="BI157" s="181">
        <v>20.337</v>
      </c>
      <c r="BJ157" s="181">
        <v>20.611999999999998</v>
      </c>
      <c r="BK157" s="181">
        <v>20.888000000000002</v>
      </c>
      <c r="BL157" s="181">
        <v>21.163</v>
      </c>
      <c r="BM157" s="181">
        <v>21.437999999999999</v>
      </c>
      <c r="BN157" s="181">
        <v>21.710999999999999</v>
      </c>
      <c r="BO157" s="181">
        <v>21.983000000000001</v>
      </c>
      <c r="BP157" s="181">
        <v>22.254000000000001</v>
      </c>
      <c r="BQ157" s="181">
        <v>22.523</v>
      </c>
      <c r="BR157" s="181">
        <v>22.786000000000001</v>
      </c>
      <c r="BS157" s="181">
        <v>23.048999999999999</v>
      </c>
      <c r="BT157" s="181">
        <v>23.309000000000001</v>
      </c>
      <c r="BU157" s="181">
        <v>23.568000000000001</v>
      </c>
      <c r="BV157" s="181">
        <v>23.826000000000001</v>
      </c>
      <c r="BW157" s="181">
        <v>24.082000000000001</v>
      </c>
      <c r="BX157" s="181">
        <v>24.338999999999999</v>
      </c>
      <c r="BY157" s="181">
        <v>24.594000000000001</v>
      </c>
      <c r="BZ157" s="181">
        <v>24.847999999999999</v>
      </c>
      <c r="CA157" s="181">
        <v>25.103000000000002</v>
      </c>
      <c r="CB157" s="181">
        <v>25.358000000000001</v>
      </c>
      <c r="CC157" s="181">
        <v>25.613</v>
      </c>
      <c r="CD157" s="181">
        <v>25.867000000000001</v>
      </c>
      <c r="CE157" s="181">
        <v>26.122</v>
      </c>
      <c r="CF157" s="181">
        <v>26.376999999999999</v>
      </c>
      <c r="CG157" s="181">
        <v>26.632000000000001</v>
      </c>
      <c r="CH157" s="181">
        <v>26.885999999999999</v>
      </c>
      <c r="CI157" s="181">
        <v>27.138999999999999</v>
      </c>
      <c r="CJ157" s="181">
        <v>27.390999999999998</v>
      </c>
      <c r="CK157" s="182">
        <v>27.643999999999998</v>
      </c>
    </row>
    <row r="158" spans="2:89" ht="15" customHeight="1" x14ac:dyDescent="0.2">
      <c r="B158" s="173">
        <v>4</v>
      </c>
      <c r="C158" s="174">
        <v>1</v>
      </c>
      <c r="D158" s="174">
        <v>3</v>
      </c>
      <c r="E158" s="174" t="s">
        <v>217</v>
      </c>
      <c r="F158" s="174" t="s">
        <v>771</v>
      </c>
      <c r="G158" s="174" t="s">
        <v>294</v>
      </c>
      <c r="H158" s="174" t="s">
        <v>745</v>
      </c>
      <c r="I158" s="181">
        <v>7.7750000000000004</v>
      </c>
      <c r="J158" s="181">
        <v>7.9729999999999999</v>
      </c>
      <c r="K158" s="181">
        <v>8.0879999999999992</v>
      </c>
      <c r="L158" s="181">
        <v>8.1999999999999993</v>
      </c>
      <c r="M158" s="181">
        <v>8.2989999999999995</v>
      </c>
      <c r="N158" s="181">
        <v>8.4450000000000003</v>
      </c>
      <c r="O158" s="181">
        <v>8.5530000000000008</v>
      </c>
      <c r="P158" s="181">
        <v>8.6709999999999994</v>
      </c>
      <c r="Q158" s="181">
        <v>8.7769999999999992</v>
      </c>
      <c r="R158" s="181">
        <v>8.8049999999999997</v>
      </c>
      <c r="S158" s="181">
        <v>8.81</v>
      </c>
      <c r="T158" s="181">
        <v>8.8569999999999993</v>
      </c>
      <c r="U158" s="181">
        <v>8.8889999999999993</v>
      </c>
      <c r="V158" s="181">
        <v>9.0719999999999992</v>
      </c>
      <c r="W158" s="181">
        <v>9.3119999999999994</v>
      </c>
      <c r="X158" s="181">
        <v>9.4909999999999997</v>
      </c>
      <c r="Y158" s="181">
        <v>9.6379999999999999</v>
      </c>
      <c r="Z158" s="181">
        <v>9.7799999999999994</v>
      </c>
      <c r="AA158" s="181">
        <v>9.9450000000000003</v>
      </c>
      <c r="AB158" s="181">
        <v>10.118</v>
      </c>
      <c r="AC158" s="181">
        <v>10.281000000000001</v>
      </c>
      <c r="AD158" s="181">
        <v>10.436</v>
      </c>
      <c r="AE158" s="181">
        <v>10.507999999999999</v>
      </c>
      <c r="AF158" s="181">
        <v>10.574999999999999</v>
      </c>
      <c r="AG158" s="181">
        <v>10.669</v>
      </c>
      <c r="AH158" s="181">
        <v>10.797000000000001</v>
      </c>
      <c r="AI158" s="181">
        <v>10.914</v>
      </c>
      <c r="AJ158" s="181">
        <v>11.023999999999999</v>
      </c>
      <c r="AK158" s="181">
        <v>11.128</v>
      </c>
      <c r="AL158" s="181">
        <v>11.228999999999999</v>
      </c>
      <c r="AM158" s="181">
        <v>11.327</v>
      </c>
      <c r="AN158" s="181">
        <v>11.423999999999999</v>
      </c>
      <c r="AO158" s="181">
        <v>11.525</v>
      </c>
      <c r="AP158" s="181">
        <v>11.632999999999999</v>
      </c>
      <c r="AQ158" s="181">
        <v>11.734999999999999</v>
      </c>
      <c r="AR158" s="181">
        <v>11.83</v>
      </c>
      <c r="AS158" s="181">
        <v>11.917999999999999</v>
      </c>
      <c r="AT158" s="181">
        <v>11.967000000000001</v>
      </c>
      <c r="AU158" s="181">
        <v>12.009</v>
      </c>
      <c r="AV158" s="181">
        <v>12.047000000000001</v>
      </c>
      <c r="AW158" s="181">
        <v>12.079000000000001</v>
      </c>
      <c r="AX158" s="181">
        <v>12.106</v>
      </c>
      <c r="AY158" s="181">
        <v>12.124000000000001</v>
      </c>
      <c r="AZ158" s="181">
        <v>12.137</v>
      </c>
      <c r="BA158" s="181">
        <v>12.146000000000001</v>
      </c>
      <c r="BB158" s="181">
        <v>12.151999999999999</v>
      </c>
      <c r="BC158" s="181">
        <v>12.154999999999999</v>
      </c>
      <c r="BD158" s="181">
        <v>12.183</v>
      </c>
      <c r="BE158" s="181">
        <v>12.207000000000001</v>
      </c>
      <c r="BF158" s="181">
        <v>12.24</v>
      </c>
      <c r="BG158" s="181">
        <v>12.256</v>
      </c>
      <c r="BH158" s="181">
        <v>12.268000000000001</v>
      </c>
      <c r="BI158" s="181">
        <v>12.272</v>
      </c>
      <c r="BJ158" s="181">
        <v>12.273999999999999</v>
      </c>
      <c r="BK158" s="181">
        <v>12.273999999999999</v>
      </c>
      <c r="BL158" s="181">
        <v>12.272</v>
      </c>
      <c r="BM158" s="181">
        <v>12.269</v>
      </c>
      <c r="BN158" s="181">
        <v>12.263</v>
      </c>
      <c r="BO158" s="181">
        <v>12.256</v>
      </c>
      <c r="BP158" s="181">
        <v>12.246</v>
      </c>
      <c r="BQ158" s="181">
        <v>12.234</v>
      </c>
      <c r="BR158" s="181">
        <v>12.218</v>
      </c>
      <c r="BS158" s="181">
        <v>12.201000000000001</v>
      </c>
      <c r="BT158" s="181">
        <v>12.180999999999999</v>
      </c>
      <c r="BU158" s="181">
        <v>12.16</v>
      </c>
      <c r="BV158" s="181">
        <v>12.137</v>
      </c>
      <c r="BW158" s="181">
        <v>12.112</v>
      </c>
      <c r="BX158" s="181">
        <v>12.086</v>
      </c>
      <c r="BY158" s="181">
        <v>12.06</v>
      </c>
      <c r="BZ158" s="181">
        <v>12.032</v>
      </c>
      <c r="CA158" s="181">
        <v>12.003</v>
      </c>
      <c r="CB158" s="181">
        <v>11.973000000000001</v>
      </c>
      <c r="CC158" s="181">
        <v>11.943</v>
      </c>
      <c r="CD158" s="181">
        <v>11.912000000000001</v>
      </c>
      <c r="CE158" s="181">
        <v>11.881</v>
      </c>
      <c r="CF158" s="181">
        <v>11.848000000000001</v>
      </c>
      <c r="CG158" s="181">
        <v>11.815</v>
      </c>
      <c r="CH158" s="181">
        <v>11.781000000000001</v>
      </c>
      <c r="CI158" s="181">
        <v>11.746</v>
      </c>
      <c r="CJ158" s="181">
        <v>11.71</v>
      </c>
      <c r="CK158" s="182">
        <v>11.673999999999999</v>
      </c>
    </row>
    <row r="159" spans="2:89" ht="15" customHeight="1" x14ac:dyDescent="0.2">
      <c r="B159" s="173">
        <v>4</v>
      </c>
      <c r="C159" s="174">
        <v>1</v>
      </c>
      <c r="D159" s="174">
        <v>3</v>
      </c>
      <c r="E159" s="174" t="s">
        <v>217</v>
      </c>
      <c r="F159" s="174" t="s">
        <v>772</v>
      </c>
      <c r="G159" s="174" t="s">
        <v>294</v>
      </c>
      <c r="H159" s="174" t="s">
        <v>745</v>
      </c>
      <c r="I159" s="181">
        <v>0</v>
      </c>
      <c r="J159" s="181">
        <v>0</v>
      </c>
      <c r="K159" s="181">
        <v>0</v>
      </c>
      <c r="L159" s="181">
        <v>0</v>
      </c>
      <c r="M159" s="181">
        <v>0</v>
      </c>
      <c r="N159" s="181">
        <v>0</v>
      </c>
      <c r="O159" s="181">
        <v>8.0000000000000002E-3</v>
      </c>
      <c r="P159" s="181">
        <v>5.0999999999999997E-2</v>
      </c>
      <c r="Q159" s="181">
        <v>0.13100000000000001</v>
      </c>
      <c r="R159" s="181">
        <v>0.25800000000000001</v>
      </c>
      <c r="S159" s="181">
        <v>0.441</v>
      </c>
      <c r="T159" s="181">
        <v>0.69899999999999995</v>
      </c>
      <c r="U159" s="181">
        <v>1.03</v>
      </c>
      <c r="V159" s="181">
        <v>1.6160000000000001</v>
      </c>
      <c r="W159" s="181">
        <v>2.6459999999999999</v>
      </c>
      <c r="X159" s="181">
        <v>4.1319999999999997</v>
      </c>
      <c r="Y159" s="181">
        <v>5.9269999999999996</v>
      </c>
      <c r="Z159" s="181">
        <v>7.7489999999999997</v>
      </c>
      <c r="AA159" s="181">
        <v>9.39</v>
      </c>
      <c r="AB159" s="181">
        <v>10.727</v>
      </c>
      <c r="AC159" s="181">
        <v>11.836</v>
      </c>
      <c r="AD159" s="181">
        <v>12.853</v>
      </c>
      <c r="AE159" s="181">
        <v>13.808</v>
      </c>
      <c r="AF159" s="181">
        <v>14.73</v>
      </c>
      <c r="AG159" s="181">
        <v>15.627000000000001</v>
      </c>
      <c r="AH159" s="181">
        <v>16.503</v>
      </c>
      <c r="AI159" s="181">
        <v>17.306000000000001</v>
      </c>
      <c r="AJ159" s="181">
        <v>18.013000000000002</v>
      </c>
      <c r="AK159" s="181">
        <v>18.649000000000001</v>
      </c>
      <c r="AL159" s="181">
        <v>19.234999999999999</v>
      </c>
      <c r="AM159" s="181">
        <v>19.777000000000001</v>
      </c>
      <c r="AN159" s="181">
        <v>20.271999999999998</v>
      </c>
      <c r="AO159" s="181">
        <v>20.731000000000002</v>
      </c>
      <c r="AP159" s="181">
        <v>21.163</v>
      </c>
      <c r="AQ159" s="181">
        <v>21.541</v>
      </c>
      <c r="AR159" s="181">
        <v>21.864000000000001</v>
      </c>
      <c r="AS159" s="181">
        <v>22.128</v>
      </c>
      <c r="AT159" s="181">
        <v>22.289000000000001</v>
      </c>
      <c r="AU159" s="181">
        <v>22.449000000000002</v>
      </c>
      <c r="AV159" s="181">
        <v>22.61</v>
      </c>
      <c r="AW159" s="181">
        <v>22.77</v>
      </c>
      <c r="AX159" s="181">
        <v>22.998000000000001</v>
      </c>
      <c r="AY159" s="181">
        <v>23.231000000000002</v>
      </c>
      <c r="AZ159" s="181">
        <v>23.463999999999999</v>
      </c>
      <c r="BA159" s="181">
        <v>23.696999999999999</v>
      </c>
      <c r="BB159" s="181">
        <v>23.93</v>
      </c>
      <c r="BC159" s="181">
        <v>24.163</v>
      </c>
      <c r="BD159" s="181">
        <v>24.402000000000001</v>
      </c>
      <c r="BE159" s="181">
        <v>24.634</v>
      </c>
      <c r="BF159" s="181">
        <v>24.920999999999999</v>
      </c>
      <c r="BG159" s="181">
        <v>25.154</v>
      </c>
      <c r="BH159" s="181">
        <v>25.381</v>
      </c>
      <c r="BI159" s="181">
        <v>25.594999999999999</v>
      </c>
      <c r="BJ159" s="181">
        <v>25.803999999999998</v>
      </c>
      <c r="BK159" s="181">
        <v>26.013000000000002</v>
      </c>
      <c r="BL159" s="181">
        <v>26.22</v>
      </c>
      <c r="BM159" s="181">
        <v>26.423999999999999</v>
      </c>
      <c r="BN159" s="181">
        <v>26.626000000000001</v>
      </c>
      <c r="BO159" s="181">
        <v>26.824999999999999</v>
      </c>
      <c r="BP159" s="181">
        <v>27.021999999999998</v>
      </c>
      <c r="BQ159" s="181">
        <v>27.215</v>
      </c>
      <c r="BR159" s="181">
        <v>27.401</v>
      </c>
      <c r="BS159" s="181">
        <v>27.585000000000001</v>
      </c>
      <c r="BT159" s="181">
        <v>27.765999999999998</v>
      </c>
      <c r="BU159" s="181">
        <v>27.943000000000001</v>
      </c>
      <c r="BV159" s="181">
        <v>28.119</v>
      </c>
      <c r="BW159" s="181">
        <v>28.292999999999999</v>
      </c>
      <c r="BX159" s="181">
        <v>28.465</v>
      </c>
      <c r="BY159" s="181">
        <v>28.635000000000002</v>
      </c>
      <c r="BZ159" s="181">
        <v>28.805</v>
      </c>
      <c r="CA159" s="181">
        <v>28.972999999999999</v>
      </c>
      <c r="CB159" s="181">
        <v>29.140999999999998</v>
      </c>
      <c r="CC159" s="181">
        <v>29.309000000000001</v>
      </c>
      <c r="CD159" s="181">
        <v>29.475000000000001</v>
      </c>
      <c r="CE159" s="181">
        <v>29.641999999999999</v>
      </c>
      <c r="CF159" s="181">
        <v>29.808</v>
      </c>
      <c r="CG159" s="181">
        <v>29.972000000000001</v>
      </c>
      <c r="CH159" s="181">
        <v>30.135999999999999</v>
      </c>
      <c r="CI159" s="181">
        <v>30.297999999999998</v>
      </c>
      <c r="CJ159" s="181">
        <v>30.457999999999998</v>
      </c>
      <c r="CK159" s="182">
        <v>30.619</v>
      </c>
    </row>
    <row r="160" spans="2:89" ht="15" customHeight="1" x14ac:dyDescent="0.2">
      <c r="B160" s="173">
        <v>4</v>
      </c>
      <c r="C160" s="174">
        <v>1</v>
      </c>
      <c r="D160" s="174">
        <v>3</v>
      </c>
      <c r="E160" s="174" t="s">
        <v>217</v>
      </c>
      <c r="F160" s="174" t="s">
        <v>773</v>
      </c>
      <c r="G160" s="174" t="s">
        <v>294</v>
      </c>
      <c r="H160" s="174" t="s">
        <v>745</v>
      </c>
      <c r="I160" s="181">
        <v>10.475</v>
      </c>
      <c r="J160" s="181">
        <v>11.319000000000001</v>
      </c>
      <c r="K160" s="181">
        <v>12.057</v>
      </c>
      <c r="L160" s="181">
        <v>12.752000000000001</v>
      </c>
      <c r="M160" s="181">
        <v>13.337999999999999</v>
      </c>
      <c r="N160" s="181">
        <v>13.875999999999999</v>
      </c>
      <c r="O160" s="181">
        <v>14.241</v>
      </c>
      <c r="P160" s="181">
        <v>14.577</v>
      </c>
      <c r="Q160" s="181">
        <v>14.954000000000001</v>
      </c>
      <c r="R160" s="181">
        <v>15.343</v>
      </c>
      <c r="S160" s="181">
        <v>15.757</v>
      </c>
      <c r="T160" s="181">
        <v>16.335999999999999</v>
      </c>
      <c r="U160" s="181">
        <v>16.82</v>
      </c>
      <c r="V160" s="181">
        <v>17.350999999999999</v>
      </c>
      <c r="W160" s="181">
        <v>17.914000000000001</v>
      </c>
      <c r="X160" s="181">
        <v>18.454000000000001</v>
      </c>
      <c r="Y160" s="181">
        <v>18.943000000000001</v>
      </c>
      <c r="Z160" s="181">
        <v>19.398</v>
      </c>
      <c r="AA160" s="181">
        <v>19.832999999999998</v>
      </c>
      <c r="AB160" s="181">
        <v>20.256</v>
      </c>
      <c r="AC160" s="181">
        <v>20.675000000000001</v>
      </c>
      <c r="AD160" s="181">
        <v>21.129000000000001</v>
      </c>
      <c r="AE160" s="181">
        <v>21.498000000000001</v>
      </c>
      <c r="AF160" s="181">
        <v>21.85</v>
      </c>
      <c r="AG160" s="181">
        <v>22.169</v>
      </c>
      <c r="AH160" s="181">
        <v>22.460999999999999</v>
      </c>
      <c r="AI160" s="181">
        <v>22.73</v>
      </c>
      <c r="AJ160" s="181">
        <v>22.981000000000002</v>
      </c>
      <c r="AK160" s="181">
        <v>23.219000000000001</v>
      </c>
      <c r="AL160" s="181">
        <v>23.449000000000002</v>
      </c>
      <c r="AM160" s="181">
        <v>23.677</v>
      </c>
      <c r="AN160" s="181">
        <v>23.902000000000001</v>
      </c>
      <c r="AO160" s="181">
        <v>24.135999999999999</v>
      </c>
      <c r="AP160" s="181">
        <v>24.390999999999998</v>
      </c>
      <c r="AQ160" s="181">
        <v>24.634</v>
      </c>
      <c r="AR160" s="181">
        <v>24.869</v>
      </c>
      <c r="AS160" s="181">
        <v>25.094999999999999</v>
      </c>
      <c r="AT160" s="181">
        <v>25.242999999999999</v>
      </c>
      <c r="AU160" s="181">
        <v>25.387</v>
      </c>
      <c r="AV160" s="181">
        <v>25.526</v>
      </c>
      <c r="AW160" s="181">
        <v>25.664000000000001</v>
      </c>
      <c r="AX160" s="181">
        <v>25.876000000000001</v>
      </c>
      <c r="AY160" s="181">
        <v>26.094999999999999</v>
      </c>
      <c r="AZ160" s="181">
        <v>26.317</v>
      </c>
      <c r="BA160" s="181">
        <v>26.544</v>
      </c>
      <c r="BB160" s="181">
        <v>26.776</v>
      </c>
      <c r="BC160" s="181">
        <v>27.015999999999998</v>
      </c>
      <c r="BD160" s="181">
        <v>27.242999999999999</v>
      </c>
      <c r="BE160" s="181">
        <v>27.462</v>
      </c>
      <c r="BF160" s="181">
        <v>27.747</v>
      </c>
      <c r="BG160" s="181">
        <v>27.966999999999999</v>
      </c>
      <c r="BH160" s="181">
        <v>28.18</v>
      </c>
      <c r="BI160" s="181">
        <v>28.379000000000001</v>
      </c>
      <c r="BJ160" s="181">
        <v>28.571999999999999</v>
      </c>
      <c r="BK160" s="181">
        <v>28.763999999999999</v>
      </c>
      <c r="BL160" s="181">
        <v>28.952999999999999</v>
      </c>
      <c r="BM160" s="181">
        <v>29.14</v>
      </c>
      <c r="BN160" s="181">
        <v>29.323</v>
      </c>
      <c r="BO160" s="181">
        <v>29.503</v>
      </c>
      <c r="BP160" s="181">
        <v>29.632999999999999</v>
      </c>
      <c r="BQ160" s="181">
        <v>29.745000000000001</v>
      </c>
      <c r="BR160" s="181">
        <v>29.849</v>
      </c>
      <c r="BS160" s="181">
        <v>29.948</v>
      </c>
      <c r="BT160" s="181">
        <v>30.044</v>
      </c>
      <c r="BU160" s="181">
        <v>30.137</v>
      </c>
      <c r="BV160" s="181">
        <v>30.225999999999999</v>
      </c>
      <c r="BW160" s="181">
        <v>30.312000000000001</v>
      </c>
      <c r="BX160" s="181">
        <v>30.396999999999998</v>
      </c>
      <c r="BY160" s="181">
        <v>30.478999999999999</v>
      </c>
      <c r="BZ160" s="181">
        <v>30.559000000000001</v>
      </c>
      <c r="CA160" s="181">
        <v>30.638000000000002</v>
      </c>
      <c r="CB160" s="181">
        <v>30.716000000000001</v>
      </c>
      <c r="CC160" s="181">
        <v>30.792000000000002</v>
      </c>
      <c r="CD160" s="181">
        <v>30.867999999999999</v>
      </c>
      <c r="CE160" s="181">
        <v>30.943000000000001</v>
      </c>
      <c r="CF160" s="181">
        <v>31.015999999999998</v>
      </c>
      <c r="CG160" s="181">
        <v>31.088000000000001</v>
      </c>
      <c r="CH160" s="181">
        <v>31.158999999999999</v>
      </c>
      <c r="CI160" s="181">
        <v>31.227</v>
      </c>
      <c r="CJ160" s="181">
        <v>31.292999999999999</v>
      </c>
      <c r="CK160" s="182">
        <v>31.36</v>
      </c>
    </row>
    <row r="161" spans="2:89" ht="15" customHeight="1" x14ac:dyDescent="0.2">
      <c r="B161" s="173">
        <v>4</v>
      </c>
      <c r="C161" s="174">
        <v>2</v>
      </c>
      <c r="D161" s="174">
        <v>3</v>
      </c>
      <c r="E161" s="174" t="s">
        <v>71</v>
      </c>
      <c r="F161" s="174" t="s">
        <v>770</v>
      </c>
      <c r="G161" s="174" t="s">
        <v>294</v>
      </c>
      <c r="H161" s="174" t="s">
        <v>745</v>
      </c>
      <c r="I161" s="181">
        <v>7.8449999999999998</v>
      </c>
      <c r="J161" s="181">
        <v>8.0139999999999993</v>
      </c>
      <c r="K161" s="181">
        <v>8.1029999999999998</v>
      </c>
      <c r="L161" s="181">
        <v>8.1959999999999997</v>
      </c>
      <c r="M161" s="181">
        <v>8.2810000000000006</v>
      </c>
      <c r="N161" s="181">
        <v>8.42</v>
      </c>
      <c r="O161" s="181">
        <v>8.5289999999999999</v>
      </c>
      <c r="P161" s="181">
        <v>8.657</v>
      </c>
      <c r="Q161" s="181">
        <v>8.7929999999999993</v>
      </c>
      <c r="R161" s="181">
        <v>8.8919999999999995</v>
      </c>
      <c r="S161" s="181">
        <v>9.0220000000000002</v>
      </c>
      <c r="T161" s="181">
        <v>9.2189999999999994</v>
      </c>
      <c r="U161" s="181">
        <v>9.3840000000000003</v>
      </c>
      <c r="V161" s="181">
        <v>9.65</v>
      </c>
      <c r="W161" s="181">
        <v>9.9489999999999998</v>
      </c>
      <c r="X161" s="181">
        <v>10.192</v>
      </c>
      <c r="Y161" s="181">
        <v>10.433999999999999</v>
      </c>
      <c r="Z161" s="181">
        <v>10.709</v>
      </c>
      <c r="AA161" s="181">
        <v>11.045999999999999</v>
      </c>
      <c r="AB161" s="181">
        <v>11.409000000000001</v>
      </c>
      <c r="AC161" s="181">
        <v>11.760999999999999</v>
      </c>
      <c r="AD161" s="181">
        <v>12.112</v>
      </c>
      <c r="AE161" s="181">
        <v>12.384</v>
      </c>
      <c r="AF161" s="181">
        <v>12.634</v>
      </c>
      <c r="AG161" s="181">
        <v>12.863</v>
      </c>
      <c r="AH161" s="181">
        <v>13.068</v>
      </c>
      <c r="AI161" s="181">
        <v>13.273999999999999</v>
      </c>
      <c r="AJ161" s="181">
        <v>13.484999999999999</v>
      </c>
      <c r="AK161" s="181">
        <v>13.702</v>
      </c>
      <c r="AL161" s="181">
        <v>13.928000000000001</v>
      </c>
      <c r="AM161" s="181">
        <v>14.164999999999999</v>
      </c>
      <c r="AN161" s="181">
        <v>14.413</v>
      </c>
      <c r="AO161" s="181">
        <v>14.678000000000001</v>
      </c>
      <c r="AP161" s="181">
        <v>14.967000000000001</v>
      </c>
      <c r="AQ161" s="181">
        <v>15.26</v>
      </c>
      <c r="AR161" s="181">
        <v>15.558</v>
      </c>
      <c r="AS161" s="181">
        <v>15.86</v>
      </c>
      <c r="AT161" s="181">
        <v>16.120999999999999</v>
      </c>
      <c r="AU161" s="181">
        <v>16.385000000000002</v>
      </c>
      <c r="AV161" s="181">
        <v>16.652000000000001</v>
      </c>
      <c r="AW161" s="181">
        <v>16.922999999999998</v>
      </c>
      <c r="AX161" s="181">
        <v>17.196999999999999</v>
      </c>
      <c r="AY161" s="181">
        <v>17.466000000000001</v>
      </c>
      <c r="AZ161" s="181">
        <v>17.738</v>
      </c>
      <c r="BA161" s="181">
        <v>18.013000000000002</v>
      </c>
      <c r="BB161" s="181">
        <v>18.291</v>
      </c>
      <c r="BC161" s="181">
        <v>18.571000000000002</v>
      </c>
      <c r="BD161" s="181">
        <v>18.872</v>
      </c>
      <c r="BE161" s="181">
        <v>19.167999999999999</v>
      </c>
      <c r="BF161" s="181">
        <v>19.481000000000002</v>
      </c>
      <c r="BG161" s="181">
        <v>19.771999999999998</v>
      </c>
      <c r="BH161" s="181">
        <v>20.059000000000001</v>
      </c>
      <c r="BI161" s="181">
        <v>20.337</v>
      </c>
      <c r="BJ161" s="181">
        <v>20.611999999999998</v>
      </c>
      <c r="BK161" s="181">
        <v>20.888000000000002</v>
      </c>
      <c r="BL161" s="181">
        <v>21.163</v>
      </c>
      <c r="BM161" s="181">
        <v>21.437999999999999</v>
      </c>
      <c r="BN161" s="181">
        <v>21.710999999999999</v>
      </c>
      <c r="BO161" s="181">
        <v>21.983000000000001</v>
      </c>
      <c r="BP161" s="181">
        <v>22.254000000000001</v>
      </c>
      <c r="BQ161" s="181">
        <v>22.523</v>
      </c>
      <c r="BR161" s="181">
        <v>22.786000000000001</v>
      </c>
      <c r="BS161" s="181">
        <v>23.048999999999999</v>
      </c>
      <c r="BT161" s="181">
        <v>23.309000000000001</v>
      </c>
      <c r="BU161" s="181">
        <v>23.568000000000001</v>
      </c>
      <c r="BV161" s="181">
        <v>23.826000000000001</v>
      </c>
      <c r="BW161" s="181">
        <v>24.082000000000001</v>
      </c>
      <c r="BX161" s="181">
        <v>24.338999999999999</v>
      </c>
      <c r="BY161" s="181">
        <v>24.594000000000001</v>
      </c>
      <c r="BZ161" s="181">
        <v>24.847999999999999</v>
      </c>
      <c r="CA161" s="181">
        <v>25.103000000000002</v>
      </c>
      <c r="CB161" s="181">
        <v>25.358000000000001</v>
      </c>
      <c r="CC161" s="181">
        <v>25.613</v>
      </c>
      <c r="CD161" s="181">
        <v>25.867000000000001</v>
      </c>
      <c r="CE161" s="181">
        <v>26.122</v>
      </c>
      <c r="CF161" s="181">
        <v>26.376999999999999</v>
      </c>
      <c r="CG161" s="181">
        <v>26.632000000000001</v>
      </c>
      <c r="CH161" s="181">
        <v>26.885999999999999</v>
      </c>
      <c r="CI161" s="181">
        <v>27.138999999999999</v>
      </c>
      <c r="CJ161" s="181">
        <v>27.390999999999998</v>
      </c>
      <c r="CK161" s="182">
        <v>27.643999999999998</v>
      </c>
    </row>
    <row r="162" spans="2:89" ht="15" customHeight="1" x14ac:dyDescent="0.2">
      <c r="B162" s="173">
        <v>4</v>
      </c>
      <c r="C162" s="174">
        <v>2</v>
      </c>
      <c r="D162" s="174">
        <v>3</v>
      </c>
      <c r="E162" s="174" t="s">
        <v>71</v>
      </c>
      <c r="F162" s="174" t="s">
        <v>771</v>
      </c>
      <c r="G162" s="174" t="s">
        <v>294</v>
      </c>
      <c r="H162" s="174" t="s">
        <v>745</v>
      </c>
      <c r="I162" s="181">
        <v>7.7750000000000004</v>
      </c>
      <c r="J162" s="181">
        <v>7.9729999999999999</v>
      </c>
      <c r="K162" s="181">
        <v>8.0879999999999992</v>
      </c>
      <c r="L162" s="181">
        <v>8.1999999999999993</v>
      </c>
      <c r="M162" s="181">
        <v>8.2989999999999995</v>
      </c>
      <c r="N162" s="181">
        <v>8.4450000000000003</v>
      </c>
      <c r="O162" s="181">
        <v>8.5530000000000008</v>
      </c>
      <c r="P162" s="181">
        <v>8.6709999999999994</v>
      </c>
      <c r="Q162" s="181">
        <v>8.7769999999999992</v>
      </c>
      <c r="R162" s="181">
        <v>8.8049999999999997</v>
      </c>
      <c r="S162" s="181">
        <v>8.81</v>
      </c>
      <c r="T162" s="181">
        <v>8.8569999999999993</v>
      </c>
      <c r="U162" s="181">
        <v>8.8889999999999993</v>
      </c>
      <c r="V162" s="181">
        <v>9.0719999999999992</v>
      </c>
      <c r="W162" s="181">
        <v>9.3119999999999994</v>
      </c>
      <c r="X162" s="181">
        <v>9.4909999999999997</v>
      </c>
      <c r="Y162" s="181">
        <v>9.6379999999999999</v>
      </c>
      <c r="Z162" s="181">
        <v>9.7799999999999994</v>
      </c>
      <c r="AA162" s="181">
        <v>9.9450000000000003</v>
      </c>
      <c r="AB162" s="181">
        <v>10.118</v>
      </c>
      <c r="AC162" s="181">
        <v>10.281000000000001</v>
      </c>
      <c r="AD162" s="181">
        <v>10.436</v>
      </c>
      <c r="AE162" s="181">
        <v>10.507999999999999</v>
      </c>
      <c r="AF162" s="181">
        <v>10.574999999999999</v>
      </c>
      <c r="AG162" s="181">
        <v>10.669</v>
      </c>
      <c r="AH162" s="181">
        <v>10.797000000000001</v>
      </c>
      <c r="AI162" s="181">
        <v>10.914</v>
      </c>
      <c r="AJ162" s="181">
        <v>11.023999999999999</v>
      </c>
      <c r="AK162" s="181">
        <v>11.128</v>
      </c>
      <c r="AL162" s="181">
        <v>11.228999999999999</v>
      </c>
      <c r="AM162" s="181">
        <v>11.327</v>
      </c>
      <c r="AN162" s="181">
        <v>11.423999999999999</v>
      </c>
      <c r="AO162" s="181">
        <v>11.525</v>
      </c>
      <c r="AP162" s="181">
        <v>11.632999999999999</v>
      </c>
      <c r="AQ162" s="181">
        <v>11.734999999999999</v>
      </c>
      <c r="AR162" s="181">
        <v>11.83</v>
      </c>
      <c r="AS162" s="181">
        <v>11.917999999999999</v>
      </c>
      <c r="AT162" s="181">
        <v>11.967000000000001</v>
      </c>
      <c r="AU162" s="181">
        <v>12.009</v>
      </c>
      <c r="AV162" s="181">
        <v>12.047000000000001</v>
      </c>
      <c r="AW162" s="181">
        <v>12.079000000000001</v>
      </c>
      <c r="AX162" s="181">
        <v>12.106</v>
      </c>
      <c r="AY162" s="181">
        <v>12.124000000000001</v>
      </c>
      <c r="AZ162" s="181">
        <v>12.137</v>
      </c>
      <c r="BA162" s="181">
        <v>12.146000000000001</v>
      </c>
      <c r="BB162" s="181">
        <v>12.151999999999999</v>
      </c>
      <c r="BC162" s="181">
        <v>12.154999999999999</v>
      </c>
      <c r="BD162" s="181">
        <v>12.183</v>
      </c>
      <c r="BE162" s="181">
        <v>12.207000000000001</v>
      </c>
      <c r="BF162" s="181">
        <v>12.24</v>
      </c>
      <c r="BG162" s="181">
        <v>12.256</v>
      </c>
      <c r="BH162" s="181">
        <v>12.268000000000001</v>
      </c>
      <c r="BI162" s="181">
        <v>12.272</v>
      </c>
      <c r="BJ162" s="181">
        <v>12.273999999999999</v>
      </c>
      <c r="BK162" s="181">
        <v>12.273999999999999</v>
      </c>
      <c r="BL162" s="181">
        <v>12.272</v>
      </c>
      <c r="BM162" s="181">
        <v>12.269</v>
      </c>
      <c r="BN162" s="181">
        <v>12.263</v>
      </c>
      <c r="BO162" s="181">
        <v>12.256</v>
      </c>
      <c r="BP162" s="181">
        <v>12.246</v>
      </c>
      <c r="BQ162" s="181">
        <v>12.234</v>
      </c>
      <c r="BR162" s="181">
        <v>12.218</v>
      </c>
      <c r="BS162" s="181">
        <v>12.201000000000001</v>
      </c>
      <c r="BT162" s="181">
        <v>12.180999999999999</v>
      </c>
      <c r="BU162" s="181">
        <v>12.16</v>
      </c>
      <c r="BV162" s="181">
        <v>12.137</v>
      </c>
      <c r="BW162" s="181">
        <v>12.112</v>
      </c>
      <c r="BX162" s="181">
        <v>12.086</v>
      </c>
      <c r="BY162" s="181">
        <v>12.06</v>
      </c>
      <c r="BZ162" s="181">
        <v>12.032</v>
      </c>
      <c r="CA162" s="181">
        <v>12.003</v>
      </c>
      <c r="CB162" s="181">
        <v>11.973000000000001</v>
      </c>
      <c r="CC162" s="181">
        <v>11.943</v>
      </c>
      <c r="CD162" s="181">
        <v>11.912000000000001</v>
      </c>
      <c r="CE162" s="181">
        <v>11.881</v>
      </c>
      <c r="CF162" s="181">
        <v>11.848000000000001</v>
      </c>
      <c r="CG162" s="181">
        <v>11.815</v>
      </c>
      <c r="CH162" s="181">
        <v>11.781000000000001</v>
      </c>
      <c r="CI162" s="181">
        <v>11.746</v>
      </c>
      <c r="CJ162" s="181">
        <v>11.71</v>
      </c>
      <c r="CK162" s="182">
        <v>11.673999999999999</v>
      </c>
    </row>
    <row r="163" spans="2:89" ht="15" customHeight="1" x14ac:dyDescent="0.2">
      <c r="B163" s="173">
        <v>4</v>
      </c>
      <c r="C163" s="174">
        <v>2</v>
      </c>
      <c r="D163" s="174">
        <v>3</v>
      </c>
      <c r="E163" s="174" t="s">
        <v>71</v>
      </c>
      <c r="F163" s="174" t="s">
        <v>772</v>
      </c>
      <c r="G163" s="174" t="s">
        <v>294</v>
      </c>
      <c r="H163" s="174" t="s">
        <v>745</v>
      </c>
      <c r="I163" s="181">
        <v>0</v>
      </c>
      <c r="J163" s="181">
        <v>0</v>
      </c>
      <c r="K163" s="181">
        <v>0</v>
      </c>
      <c r="L163" s="181">
        <v>0</v>
      </c>
      <c r="M163" s="181">
        <v>0</v>
      </c>
      <c r="N163" s="181">
        <v>0</v>
      </c>
      <c r="O163" s="181">
        <v>8.0000000000000002E-3</v>
      </c>
      <c r="P163" s="181">
        <v>5.0999999999999997E-2</v>
      </c>
      <c r="Q163" s="181">
        <v>0.13100000000000001</v>
      </c>
      <c r="R163" s="181">
        <v>0.25800000000000001</v>
      </c>
      <c r="S163" s="181">
        <v>0.441</v>
      </c>
      <c r="T163" s="181">
        <v>0.69899999999999995</v>
      </c>
      <c r="U163" s="181">
        <v>1.03</v>
      </c>
      <c r="V163" s="181">
        <v>1.6160000000000001</v>
      </c>
      <c r="W163" s="181">
        <v>2.6459999999999999</v>
      </c>
      <c r="X163" s="181">
        <v>4.1319999999999997</v>
      </c>
      <c r="Y163" s="181">
        <v>5.9269999999999996</v>
      </c>
      <c r="Z163" s="181">
        <v>7.7489999999999997</v>
      </c>
      <c r="AA163" s="181">
        <v>9.39</v>
      </c>
      <c r="AB163" s="181">
        <v>10.727</v>
      </c>
      <c r="AC163" s="181">
        <v>11.836</v>
      </c>
      <c r="AD163" s="181">
        <v>12.853</v>
      </c>
      <c r="AE163" s="181">
        <v>13.808</v>
      </c>
      <c r="AF163" s="181">
        <v>14.73</v>
      </c>
      <c r="AG163" s="181">
        <v>15.627000000000001</v>
      </c>
      <c r="AH163" s="181">
        <v>16.503</v>
      </c>
      <c r="AI163" s="181">
        <v>17.306000000000001</v>
      </c>
      <c r="AJ163" s="181">
        <v>18.013000000000002</v>
      </c>
      <c r="AK163" s="181">
        <v>18.649000000000001</v>
      </c>
      <c r="AL163" s="181">
        <v>19.234999999999999</v>
      </c>
      <c r="AM163" s="181">
        <v>19.777000000000001</v>
      </c>
      <c r="AN163" s="181">
        <v>20.271999999999998</v>
      </c>
      <c r="AO163" s="181">
        <v>20.731000000000002</v>
      </c>
      <c r="AP163" s="181">
        <v>21.163</v>
      </c>
      <c r="AQ163" s="181">
        <v>21.541</v>
      </c>
      <c r="AR163" s="181">
        <v>21.864000000000001</v>
      </c>
      <c r="AS163" s="181">
        <v>22.128</v>
      </c>
      <c r="AT163" s="181">
        <v>22.289000000000001</v>
      </c>
      <c r="AU163" s="181">
        <v>22.449000000000002</v>
      </c>
      <c r="AV163" s="181">
        <v>22.61</v>
      </c>
      <c r="AW163" s="181">
        <v>22.77</v>
      </c>
      <c r="AX163" s="181">
        <v>22.998000000000001</v>
      </c>
      <c r="AY163" s="181">
        <v>23.231000000000002</v>
      </c>
      <c r="AZ163" s="181">
        <v>23.463999999999999</v>
      </c>
      <c r="BA163" s="181">
        <v>23.696999999999999</v>
      </c>
      <c r="BB163" s="181">
        <v>23.93</v>
      </c>
      <c r="BC163" s="181">
        <v>24.163</v>
      </c>
      <c r="BD163" s="181">
        <v>24.402000000000001</v>
      </c>
      <c r="BE163" s="181">
        <v>24.634</v>
      </c>
      <c r="BF163" s="181">
        <v>24.920999999999999</v>
      </c>
      <c r="BG163" s="181">
        <v>25.154</v>
      </c>
      <c r="BH163" s="181">
        <v>25.381</v>
      </c>
      <c r="BI163" s="181">
        <v>25.594999999999999</v>
      </c>
      <c r="BJ163" s="181">
        <v>25.803999999999998</v>
      </c>
      <c r="BK163" s="181">
        <v>26.013000000000002</v>
      </c>
      <c r="BL163" s="181">
        <v>26.22</v>
      </c>
      <c r="BM163" s="181">
        <v>26.423999999999999</v>
      </c>
      <c r="BN163" s="181">
        <v>26.626000000000001</v>
      </c>
      <c r="BO163" s="181">
        <v>26.824999999999999</v>
      </c>
      <c r="BP163" s="181">
        <v>27.021999999999998</v>
      </c>
      <c r="BQ163" s="181">
        <v>27.215</v>
      </c>
      <c r="BR163" s="181">
        <v>27.401</v>
      </c>
      <c r="BS163" s="181">
        <v>27.585000000000001</v>
      </c>
      <c r="BT163" s="181">
        <v>27.765999999999998</v>
      </c>
      <c r="BU163" s="181">
        <v>27.943000000000001</v>
      </c>
      <c r="BV163" s="181">
        <v>28.119</v>
      </c>
      <c r="BW163" s="181">
        <v>28.292999999999999</v>
      </c>
      <c r="BX163" s="181">
        <v>28.465</v>
      </c>
      <c r="BY163" s="181">
        <v>28.635000000000002</v>
      </c>
      <c r="BZ163" s="181">
        <v>28.805</v>
      </c>
      <c r="CA163" s="181">
        <v>28.972999999999999</v>
      </c>
      <c r="CB163" s="181">
        <v>29.140999999999998</v>
      </c>
      <c r="CC163" s="181">
        <v>29.309000000000001</v>
      </c>
      <c r="CD163" s="181">
        <v>29.475000000000001</v>
      </c>
      <c r="CE163" s="181">
        <v>29.641999999999999</v>
      </c>
      <c r="CF163" s="181">
        <v>29.808</v>
      </c>
      <c r="CG163" s="181">
        <v>29.972000000000001</v>
      </c>
      <c r="CH163" s="181">
        <v>30.135999999999999</v>
      </c>
      <c r="CI163" s="181">
        <v>30.297999999999998</v>
      </c>
      <c r="CJ163" s="181">
        <v>30.457999999999998</v>
      </c>
      <c r="CK163" s="182">
        <v>30.619</v>
      </c>
    </row>
    <row r="164" spans="2:89" ht="15" customHeight="1" x14ac:dyDescent="0.2">
      <c r="B164" s="173">
        <v>4</v>
      </c>
      <c r="C164" s="174">
        <v>2</v>
      </c>
      <c r="D164" s="174">
        <v>3</v>
      </c>
      <c r="E164" s="174" t="s">
        <v>71</v>
      </c>
      <c r="F164" s="174" t="s">
        <v>773</v>
      </c>
      <c r="G164" s="174" t="s">
        <v>294</v>
      </c>
      <c r="H164" s="174" t="s">
        <v>745</v>
      </c>
      <c r="I164" s="181">
        <v>10.475</v>
      </c>
      <c r="J164" s="181">
        <v>11.319000000000001</v>
      </c>
      <c r="K164" s="181">
        <v>12.057</v>
      </c>
      <c r="L164" s="181">
        <v>12.752000000000001</v>
      </c>
      <c r="M164" s="181">
        <v>13.337999999999999</v>
      </c>
      <c r="N164" s="181">
        <v>13.875999999999999</v>
      </c>
      <c r="O164" s="181">
        <v>14.241</v>
      </c>
      <c r="P164" s="181">
        <v>14.577</v>
      </c>
      <c r="Q164" s="181">
        <v>14.954000000000001</v>
      </c>
      <c r="R164" s="181">
        <v>15.343</v>
      </c>
      <c r="S164" s="181">
        <v>15.757</v>
      </c>
      <c r="T164" s="181">
        <v>16.335999999999999</v>
      </c>
      <c r="U164" s="181">
        <v>16.82</v>
      </c>
      <c r="V164" s="181">
        <v>17.350999999999999</v>
      </c>
      <c r="W164" s="181">
        <v>17.914000000000001</v>
      </c>
      <c r="X164" s="181">
        <v>18.454000000000001</v>
      </c>
      <c r="Y164" s="181">
        <v>18.943000000000001</v>
      </c>
      <c r="Z164" s="181">
        <v>19.398</v>
      </c>
      <c r="AA164" s="181">
        <v>19.832999999999998</v>
      </c>
      <c r="AB164" s="181">
        <v>20.256</v>
      </c>
      <c r="AC164" s="181">
        <v>20.675000000000001</v>
      </c>
      <c r="AD164" s="181">
        <v>21.129000000000001</v>
      </c>
      <c r="AE164" s="181">
        <v>21.498000000000001</v>
      </c>
      <c r="AF164" s="181">
        <v>21.85</v>
      </c>
      <c r="AG164" s="181">
        <v>22.169</v>
      </c>
      <c r="AH164" s="181">
        <v>22.460999999999999</v>
      </c>
      <c r="AI164" s="181">
        <v>22.73</v>
      </c>
      <c r="AJ164" s="181">
        <v>22.981000000000002</v>
      </c>
      <c r="AK164" s="181">
        <v>23.219000000000001</v>
      </c>
      <c r="AL164" s="181">
        <v>23.449000000000002</v>
      </c>
      <c r="AM164" s="181">
        <v>23.677</v>
      </c>
      <c r="AN164" s="181">
        <v>23.902000000000001</v>
      </c>
      <c r="AO164" s="181">
        <v>24.135999999999999</v>
      </c>
      <c r="AP164" s="181">
        <v>24.390999999999998</v>
      </c>
      <c r="AQ164" s="181">
        <v>24.634</v>
      </c>
      <c r="AR164" s="181">
        <v>24.869</v>
      </c>
      <c r="AS164" s="181">
        <v>25.094999999999999</v>
      </c>
      <c r="AT164" s="181">
        <v>25.242999999999999</v>
      </c>
      <c r="AU164" s="181">
        <v>25.387</v>
      </c>
      <c r="AV164" s="181">
        <v>25.526</v>
      </c>
      <c r="AW164" s="181">
        <v>25.664000000000001</v>
      </c>
      <c r="AX164" s="181">
        <v>25.876000000000001</v>
      </c>
      <c r="AY164" s="181">
        <v>26.094999999999999</v>
      </c>
      <c r="AZ164" s="181">
        <v>26.317</v>
      </c>
      <c r="BA164" s="181">
        <v>26.544</v>
      </c>
      <c r="BB164" s="181">
        <v>26.776</v>
      </c>
      <c r="BC164" s="181">
        <v>27.015999999999998</v>
      </c>
      <c r="BD164" s="181">
        <v>27.242999999999999</v>
      </c>
      <c r="BE164" s="181">
        <v>27.462</v>
      </c>
      <c r="BF164" s="181">
        <v>27.747</v>
      </c>
      <c r="BG164" s="181">
        <v>27.966999999999999</v>
      </c>
      <c r="BH164" s="181">
        <v>28.18</v>
      </c>
      <c r="BI164" s="181">
        <v>28.379000000000001</v>
      </c>
      <c r="BJ164" s="181">
        <v>28.571999999999999</v>
      </c>
      <c r="BK164" s="181">
        <v>28.763999999999999</v>
      </c>
      <c r="BL164" s="181">
        <v>28.952999999999999</v>
      </c>
      <c r="BM164" s="181">
        <v>29.14</v>
      </c>
      <c r="BN164" s="181">
        <v>29.323</v>
      </c>
      <c r="BO164" s="181">
        <v>29.503</v>
      </c>
      <c r="BP164" s="181">
        <v>29.632999999999999</v>
      </c>
      <c r="BQ164" s="181">
        <v>29.745000000000001</v>
      </c>
      <c r="BR164" s="181">
        <v>29.849</v>
      </c>
      <c r="BS164" s="181">
        <v>29.948</v>
      </c>
      <c r="BT164" s="181">
        <v>30.044</v>
      </c>
      <c r="BU164" s="181">
        <v>30.137</v>
      </c>
      <c r="BV164" s="181">
        <v>30.225999999999999</v>
      </c>
      <c r="BW164" s="181">
        <v>30.312000000000001</v>
      </c>
      <c r="BX164" s="181">
        <v>30.396999999999998</v>
      </c>
      <c r="BY164" s="181">
        <v>30.478999999999999</v>
      </c>
      <c r="BZ164" s="181">
        <v>30.559000000000001</v>
      </c>
      <c r="CA164" s="181">
        <v>30.638000000000002</v>
      </c>
      <c r="CB164" s="181">
        <v>30.716000000000001</v>
      </c>
      <c r="CC164" s="181">
        <v>30.792000000000002</v>
      </c>
      <c r="CD164" s="181">
        <v>30.867999999999999</v>
      </c>
      <c r="CE164" s="181">
        <v>30.943000000000001</v>
      </c>
      <c r="CF164" s="181">
        <v>31.015999999999998</v>
      </c>
      <c r="CG164" s="181">
        <v>31.088000000000001</v>
      </c>
      <c r="CH164" s="181">
        <v>31.158999999999999</v>
      </c>
      <c r="CI164" s="181">
        <v>31.227</v>
      </c>
      <c r="CJ164" s="181">
        <v>31.292999999999999</v>
      </c>
      <c r="CK164" s="182">
        <v>31.36</v>
      </c>
    </row>
    <row r="165" spans="2:89" ht="15" customHeight="1" x14ac:dyDescent="0.2">
      <c r="B165" s="173">
        <v>4</v>
      </c>
      <c r="C165" s="174">
        <v>3</v>
      </c>
      <c r="D165" s="174">
        <v>3</v>
      </c>
      <c r="E165" s="174" t="s">
        <v>215</v>
      </c>
      <c r="F165" s="174" t="s">
        <v>770</v>
      </c>
      <c r="G165" s="174" t="s">
        <v>294</v>
      </c>
      <c r="H165" s="174" t="s">
        <v>745</v>
      </c>
      <c r="I165" s="181">
        <v>7.8449999999999998</v>
      </c>
      <c r="J165" s="181">
        <v>8.0139999999999993</v>
      </c>
      <c r="K165" s="181">
        <v>8.1029999999999998</v>
      </c>
      <c r="L165" s="181">
        <v>8.1959999999999997</v>
      </c>
      <c r="M165" s="181">
        <v>8.2810000000000006</v>
      </c>
      <c r="N165" s="181">
        <v>8.42</v>
      </c>
      <c r="O165" s="181">
        <v>8.5289999999999999</v>
      </c>
      <c r="P165" s="181">
        <v>8.657</v>
      </c>
      <c r="Q165" s="181">
        <v>8.7929999999999993</v>
      </c>
      <c r="R165" s="181">
        <v>8.8919999999999995</v>
      </c>
      <c r="S165" s="181">
        <v>9.0220000000000002</v>
      </c>
      <c r="T165" s="181">
        <v>9.2189999999999994</v>
      </c>
      <c r="U165" s="181">
        <v>9.3840000000000003</v>
      </c>
      <c r="V165" s="181">
        <v>9.65</v>
      </c>
      <c r="W165" s="181">
        <v>9.9489999999999998</v>
      </c>
      <c r="X165" s="181">
        <v>10.192</v>
      </c>
      <c r="Y165" s="181">
        <v>10.433999999999999</v>
      </c>
      <c r="Z165" s="181">
        <v>10.709</v>
      </c>
      <c r="AA165" s="181">
        <v>11.045999999999999</v>
      </c>
      <c r="AB165" s="181">
        <v>11.409000000000001</v>
      </c>
      <c r="AC165" s="181">
        <v>11.760999999999999</v>
      </c>
      <c r="AD165" s="181">
        <v>12.112</v>
      </c>
      <c r="AE165" s="181">
        <v>12.384</v>
      </c>
      <c r="AF165" s="181">
        <v>12.634</v>
      </c>
      <c r="AG165" s="181">
        <v>12.863</v>
      </c>
      <c r="AH165" s="181">
        <v>13.068</v>
      </c>
      <c r="AI165" s="181">
        <v>13.273999999999999</v>
      </c>
      <c r="AJ165" s="181">
        <v>13.484999999999999</v>
      </c>
      <c r="AK165" s="181">
        <v>13.702</v>
      </c>
      <c r="AL165" s="181">
        <v>13.928000000000001</v>
      </c>
      <c r="AM165" s="181">
        <v>14.164999999999999</v>
      </c>
      <c r="AN165" s="181">
        <v>14.413</v>
      </c>
      <c r="AO165" s="181">
        <v>14.678000000000001</v>
      </c>
      <c r="AP165" s="181">
        <v>14.967000000000001</v>
      </c>
      <c r="AQ165" s="181">
        <v>15.26</v>
      </c>
      <c r="AR165" s="181">
        <v>15.558</v>
      </c>
      <c r="AS165" s="181">
        <v>15.86</v>
      </c>
      <c r="AT165" s="181">
        <v>16.120999999999999</v>
      </c>
      <c r="AU165" s="181">
        <v>16.385000000000002</v>
      </c>
      <c r="AV165" s="181">
        <v>16.652000000000001</v>
      </c>
      <c r="AW165" s="181">
        <v>16.922999999999998</v>
      </c>
      <c r="AX165" s="181">
        <v>17.196999999999999</v>
      </c>
      <c r="AY165" s="181">
        <v>17.466000000000001</v>
      </c>
      <c r="AZ165" s="181">
        <v>17.738</v>
      </c>
      <c r="BA165" s="181">
        <v>18.013000000000002</v>
      </c>
      <c r="BB165" s="181">
        <v>18.291</v>
      </c>
      <c r="BC165" s="181">
        <v>18.571000000000002</v>
      </c>
      <c r="BD165" s="181">
        <v>18.872</v>
      </c>
      <c r="BE165" s="181">
        <v>19.167999999999999</v>
      </c>
      <c r="BF165" s="181">
        <v>19.440999999999999</v>
      </c>
      <c r="BG165" s="181">
        <v>19.716999999999999</v>
      </c>
      <c r="BH165" s="181">
        <v>19.989999999999998</v>
      </c>
      <c r="BI165" s="181">
        <v>20.254000000000001</v>
      </c>
      <c r="BJ165" s="181">
        <v>20.515000000000001</v>
      </c>
      <c r="BK165" s="181">
        <v>20.776</v>
      </c>
      <c r="BL165" s="181">
        <v>21.038</v>
      </c>
      <c r="BM165" s="181">
        <v>21.297000000000001</v>
      </c>
      <c r="BN165" s="181">
        <v>21.556000000000001</v>
      </c>
      <c r="BO165" s="181">
        <v>21.812999999999999</v>
      </c>
      <c r="BP165" s="181">
        <v>22.068999999999999</v>
      </c>
      <c r="BQ165" s="181">
        <v>22.323</v>
      </c>
      <c r="BR165" s="181">
        <v>22.571999999999999</v>
      </c>
      <c r="BS165" s="181">
        <v>22.818999999999999</v>
      </c>
      <c r="BT165" s="181">
        <v>23.064</v>
      </c>
      <c r="BU165" s="181">
        <v>23.308</v>
      </c>
      <c r="BV165" s="181">
        <v>23.55</v>
      </c>
      <c r="BW165" s="181">
        <v>23.791</v>
      </c>
      <c r="BX165" s="181">
        <v>24.032</v>
      </c>
      <c r="BY165" s="181">
        <v>24.271999999999998</v>
      </c>
      <c r="BZ165" s="181">
        <v>24.510999999999999</v>
      </c>
      <c r="CA165" s="181">
        <v>24.75</v>
      </c>
      <c r="CB165" s="181">
        <v>24.989000000000001</v>
      </c>
      <c r="CC165" s="181">
        <v>25.228000000000002</v>
      </c>
      <c r="CD165" s="181">
        <v>25.466999999999999</v>
      </c>
      <c r="CE165" s="181">
        <v>25.706</v>
      </c>
      <c r="CF165" s="181">
        <v>25.946000000000002</v>
      </c>
      <c r="CG165" s="181">
        <v>26.184000000000001</v>
      </c>
      <c r="CH165" s="181">
        <v>26.422000000000001</v>
      </c>
      <c r="CI165" s="181">
        <v>26.658999999999999</v>
      </c>
      <c r="CJ165" s="181">
        <v>26.895</v>
      </c>
      <c r="CK165" s="182">
        <v>27.132000000000001</v>
      </c>
    </row>
    <row r="166" spans="2:89" ht="15" customHeight="1" x14ac:dyDescent="0.2">
      <c r="B166" s="173">
        <v>4</v>
      </c>
      <c r="C166" s="174">
        <v>3</v>
      </c>
      <c r="D166" s="174">
        <v>3</v>
      </c>
      <c r="E166" s="174" t="s">
        <v>215</v>
      </c>
      <c r="F166" s="174" t="s">
        <v>771</v>
      </c>
      <c r="G166" s="174" t="s">
        <v>294</v>
      </c>
      <c r="H166" s="174" t="s">
        <v>745</v>
      </c>
      <c r="I166" s="181">
        <v>7.7750000000000004</v>
      </c>
      <c r="J166" s="181">
        <v>7.9729999999999999</v>
      </c>
      <c r="K166" s="181">
        <v>8.0879999999999992</v>
      </c>
      <c r="L166" s="181">
        <v>8.1999999999999993</v>
      </c>
      <c r="M166" s="181">
        <v>8.2989999999999995</v>
      </c>
      <c r="N166" s="181">
        <v>8.4450000000000003</v>
      </c>
      <c r="O166" s="181">
        <v>8.5530000000000008</v>
      </c>
      <c r="P166" s="181">
        <v>8.6709999999999994</v>
      </c>
      <c r="Q166" s="181">
        <v>8.7769999999999992</v>
      </c>
      <c r="R166" s="181">
        <v>8.8049999999999997</v>
      </c>
      <c r="S166" s="181">
        <v>8.81</v>
      </c>
      <c r="T166" s="181">
        <v>8.8569999999999993</v>
      </c>
      <c r="U166" s="181">
        <v>8.8889999999999993</v>
      </c>
      <c r="V166" s="181">
        <v>9.0719999999999992</v>
      </c>
      <c r="W166" s="181">
        <v>9.3119999999999994</v>
      </c>
      <c r="X166" s="181">
        <v>9.4909999999999997</v>
      </c>
      <c r="Y166" s="181">
        <v>9.6379999999999999</v>
      </c>
      <c r="Z166" s="181">
        <v>9.7799999999999994</v>
      </c>
      <c r="AA166" s="181">
        <v>9.9450000000000003</v>
      </c>
      <c r="AB166" s="181">
        <v>10.118</v>
      </c>
      <c r="AC166" s="181">
        <v>10.281000000000001</v>
      </c>
      <c r="AD166" s="181">
        <v>10.436</v>
      </c>
      <c r="AE166" s="181">
        <v>10.507999999999999</v>
      </c>
      <c r="AF166" s="181">
        <v>10.574999999999999</v>
      </c>
      <c r="AG166" s="181">
        <v>10.669</v>
      </c>
      <c r="AH166" s="181">
        <v>10.797000000000001</v>
      </c>
      <c r="AI166" s="181">
        <v>10.914</v>
      </c>
      <c r="AJ166" s="181">
        <v>11.023999999999999</v>
      </c>
      <c r="AK166" s="181">
        <v>11.128</v>
      </c>
      <c r="AL166" s="181">
        <v>11.228999999999999</v>
      </c>
      <c r="AM166" s="181">
        <v>11.327</v>
      </c>
      <c r="AN166" s="181">
        <v>11.423999999999999</v>
      </c>
      <c r="AO166" s="181">
        <v>11.525</v>
      </c>
      <c r="AP166" s="181">
        <v>11.632999999999999</v>
      </c>
      <c r="AQ166" s="181">
        <v>11.734999999999999</v>
      </c>
      <c r="AR166" s="181">
        <v>11.83</v>
      </c>
      <c r="AS166" s="181">
        <v>11.917999999999999</v>
      </c>
      <c r="AT166" s="181">
        <v>11.967000000000001</v>
      </c>
      <c r="AU166" s="181">
        <v>12.009</v>
      </c>
      <c r="AV166" s="181">
        <v>12.047000000000001</v>
      </c>
      <c r="AW166" s="181">
        <v>12.079000000000001</v>
      </c>
      <c r="AX166" s="181">
        <v>12.106</v>
      </c>
      <c r="AY166" s="181">
        <v>12.124000000000001</v>
      </c>
      <c r="AZ166" s="181">
        <v>12.137</v>
      </c>
      <c r="BA166" s="181">
        <v>12.146000000000001</v>
      </c>
      <c r="BB166" s="181">
        <v>12.151999999999999</v>
      </c>
      <c r="BC166" s="181">
        <v>12.154999999999999</v>
      </c>
      <c r="BD166" s="181">
        <v>12.183</v>
      </c>
      <c r="BE166" s="181">
        <v>12.207000000000001</v>
      </c>
      <c r="BF166" s="181">
        <v>12.211</v>
      </c>
      <c r="BG166" s="181">
        <v>12.215999999999999</v>
      </c>
      <c r="BH166" s="181">
        <v>12.218</v>
      </c>
      <c r="BI166" s="181">
        <v>12.212</v>
      </c>
      <c r="BJ166" s="181">
        <v>12.204000000000001</v>
      </c>
      <c r="BK166" s="181">
        <v>12.193</v>
      </c>
      <c r="BL166" s="181">
        <v>12.180999999999999</v>
      </c>
      <c r="BM166" s="181">
        <v>12.167</v>
      </c>
      <c r="BN166" s="181">
        <v>12.151</v>
      </c>
      <c r="BO166" s="181">
        <v>12.132</v>
      </c>
      <c r="BP166" s="181">
        <v>12.112</v>
      </c>
      <c r="BQ166" s="181">
        <v>12.089</v>
      </c>
      <c r="BR166" s="181">
        <v>12.063000000000001</v>
      </c>
      <c r="BS166" s="181">
        <v>12.034000000000001</v>
      </c>
      <c r="BT166" s="181">
        <v>12.003</v>
      </c>
      <c r="BU166" s="181">
        <v>11.971</v>
      </c>
      <c r="BV166" s="181">
        <v>11.936999999999999</v>
      </c>
      <c r="BW166" s="181">
        <v>11.901</v>
      </c>
      <c r="BX166" s="181">
        <v>11.864000000000001</v>
      </c>
      <c r="BY166" s="181">
        <v>11.826000000000001</v>
      </c>
      <c r="BZ166" s="181">
        <v>11.787000000000001</v>
      </c>
      <c r="CA166" s="181">
        <v>11.747</v>
      </c>
      <c r="CB166" s="181">
        <v>11.706</v>
      </c>
      <c r="CC166" s="181">
        <v>11.664999999999999</v>
      </c>
      <c r="CD166" s="181">
        <v>11.622999999999999</v>
      </c>
      <c r="CE166" s="181">
        <v>11.58</v>
      </c>
      <c r="CF166" s="181">
        <v>11.536</v>
      </c>
      <c r="CG166" s="181">
        <v>11.491</v>
      </c>
      <c r="CH166" s="181">
        <v>11.445</v>
      </c>
      <c r="CI166" s="181">
        <v>11.398999999999999</v>
      </c>
      <c r="CJ166" s="181">
        <v>11.351000000000001</v>
      </c>
      <c r="CK166" s="182">
        <v>11.303000000000001</v>
      </c>
    </row>
    <row r="167" spans="2:89" ht="15" customHeight="1" x14ac:dyDescent="0.2">
      <c r="B167" s="173">
        <v>4</v>
      </c>
      <c r="C167" s="174">
        <v>3</v>
      </c>
      <c r="D167" s="174">
        <v>3</v>
      </c>
      <c r="E167" s="174" t="s">
        <v>215</v>
      </c>
      <c r="F167" s="174" t="s">
        <v>772</v>
      </c>
      <c r="G167" s="174" t="s">
        <v>294</v>
      </c>
      <c r="H167" s="174" t="s">
        <v>745</v>
      </c>
      <c r="I167" s="181">
        <v>0</v>
      </c>
      <c r="J167" s="181">
        <v>0</v>
      </c>
      <c r="K167" s="181">
        <v>0</v>
      </c>
      <c r="L167" s="181">
        <v>0</v>
      </c>
      <c r="M167" s="181">
        <v>0</v>
      </c>
      <c r="N167" s="181">
        <v>0</v>
      </c>
      <c r="O167" s="181">
        <v>8.0000000000000002E-3</v>
      </c>
      <c r="P167" s="181">
        <v>5.0999999999999997E-2</v>
      </c>
      <c r="Q167" s="181">
        <v>0.13100000000000001</v>
      </c>
      <c r="R167" s="181">
        <v>0.25800000000000001</v>
      </c>
      <c r="S167" s="181">
        <v>0.441</v>
      </c>
      <c r="T167" s="181">
        <v>0.69899999999999995</v>
      </c>
      <c r="U167" s="181">
        <v>1.03</v>
      </c>
      <c r="V167" s="181">
        <v>1.6160000000000001</v>
      </c>
      <c r="W167" s="181">
        <v>2.6459999999999999</v>
      </c>
      <c r="X167" s="181">
        <v>4.1319999999999997</v>
      </c>
      <c r="Y167" s="181">
        <v>5.9269999999999996</v>
      </c>
      <c r="Z167" s="181">
        <v>7.7489999999999997</v>
      </c>
      <c r="AA167" s="181">
        <v>9.39</v>
      </c>
      <c r="AB167" s="181">
        <v>10.727</v>
      </c>
      <c r="AC167" s="181">
        <v>11.836</v>
      </c>
      <c r="AD167" s="181">
        <v>12.853</v>
      </c>
      <c r="AE167" s="181">
        <v>13.808</v>
      </c>
      <c r="AF167" s="181">
        <v>14.73</v>
      </c>
      <c r="AG167" s="181">
        <v>15.627000000000001</v>
      </c>
      <c r="AH167" s="181">
        <v>16.503</v>
      </c>
      <c r="AI167" s="181">
        <v>17.306000000000001</v>
      </c>
      <c r="AJ167" s="181">
        <v>18.013000000000002</v>
      </c>
      <c r="AK167" s="181">
        <v>18.649000000000001</v>
      </c>
      <c r="AL167" s="181">
        <v>19.234999999999999</v>
      </c>
      <c r="AM167" s="181">
        <v>19.777000000000001</v>
      </c>
      <c r="AN167" s="181">
        <v>20.271999999999998</v>
      </c>
      <c r="AO167" s="181">
        <v>20.731000000000002</v>
      </c>
      <c r="AP167" s="181">
        <v>21.163</v>
      </c>
      <c r="AQ167" s="181">
        <v>21.541</v>
      </c>
      <c r="AR167" s="181">
        <v>21.864000000000001</v>
      </c>
      <c r="AS167" s="181">
        <v>22.128</v>
      </c>
      <c r="AT167" s="181">
        <v>22.289000000000001</v>
      </c>
      <c r="AU167" s="181">
        <v>22.449000000000002</v>
      </c>
      <c r="AV167" s="181">
        <v>22.61</v>
      </c>
      <c r="AW167" s="181">
        <v>22.77</v>
      </c>
      <c r="AX167" s="181">
        <v>22.998000000000001</v>
      </c>
      <c r="AY167" s="181">
        <v>23.231000000000002</v>
      </c>
      <c r="AZ167" s="181">
        <v>23.463999999999999</v>
      </c>
      <c r="BA167" s="181">
        <v>23.696999999999999</v>
      </c>
      <c r="BB167" s="181">
        <v>23.93</v>
      </c>
      <c r="BC167" s="181">
        <v>24.163</v>
      </c>
      <c r="BD167" s="181">
        <v>24.402000000000001</v>
      </c>
      <c r="BE167" s="181">
        <v>24.634</v>
      </c>
      <c r="BF167" s="181">
        <v>24.795999999999999</v>
      </c>
      <c r="BG167" s="181">
        <v>24.986000000000001</v>
      </c>
      <c r="BH167" s="181">
        <v>25.169</v>
      </c>
      <c r="BI167" s="181">
        <v>25.34</v>
      </c>
      <c r="BJ167" s="181">
        <v>25.506</v>
      </c>
      <c r="BK167" s="181">
        <v>25.67</v>
      </c>
      <c r="BL167" s="181">
        <v>25.832000000000001</v>
      </c>
      <c r="BM167" s="181">
        <v>25.992000000000001</v>
      </c>
      <c r="BN167" s="181">
        <v>26.148</v>
      </c>
      <c r="BO167" s="181">
        <v>26.302</v>
      </c>
      <c r="BP167" s="181">
        <v>26.452999999999999</v>
      </c>
      <c r="BQ167" s="181">
        <v>26.6</v>
      </c>
      <c r="BR167" s="181">
        <v>26.74</v>
      </c>
      <c r="BS167" s="181">
        <v>26.876999999999999</v>
      </c>
      <c r="BT167" s="181">
        <v>27.010999999999999</v>
      </c>
      <c r="BU167" s="181">
        <v>27.141999999999999</v>
      </c>
      <c r="BV167" s="181">
        <v>27.271000000000001</v>
      </c>
      <c r="BW167" s="181">
        <v>27.398</v>
      </c>
      <c r="BX167" s="181">
        <v>27.521999999999998</v>
      </c>
      <c r="BY167" s="181">
        <v>27.645</v>
      </c>
      <c r="BZ167" s="181">
        <v>27.766999999999999</v>
      </c>
      <c r="CA167" s="181">
        <v>27.887</v>
      </c>
      <c r="CB167" s="181">
        <v>28.007000000000001</v>
      </c>
      <c r="CC167" s="181">
        <v>28.126000000000001</v>
      </c>
      <c r="CD167" s="181">
        <v>28.245000000000001</v>
      </c>
      <c r="CE167" s="181">
        <v>28.361999999999998</v>
      </c>
      <c r="CF167" s="181">
        <v>28.478999999999999</v>
      </c>
      <c r="CG167" s="181">
        <v>28.594999999999999</v>
      </c>
      <c r="CH167" s="181">
        <v>28.71</v>
      </c>
      <c r="CI167" s="181">
        <v>28.821999999999999</v>
      </c>
      <c r="CJ167" s="181">
        <v>28.933</v>
      </c>
      <c r="CK167" s="182">
        <v>29.045000000000002</v>
      </c>
    </row>
    <row r="168" spans="2:89" ht="15" customHeight="1" x14ac:dyDescent="0.2">
      <c r="B168" s="173">
        <v>4</v>
      </c>
      <c r="C168" s="174">
        <v>3</v>
      </c>
      <c r="D168" s="174">
        <v>3</v>
      </c>
      <c r="E168" s="174" t="s">
        <v>215</v>
      </c>
      <c r="F168" s="174" t="s">
        <v>773</v>
      </c>
      <c r="G168" s="174" t="s">
        <v>294</v>
      </c>
      <c r="H168" s="174" t="s">
        <v>745</v>
      </c>
      <c r="I168" s="181">
        <v>10.475</v>
      </c>
      <c r="J168" s="181">
        <v>11.319000000000001</v>
      </c>
      <c r="K168" s="181">
        <v>12.057</v>
      </c>
      <c r="L168" s="181">
        <v>12.752000000000001</v>
      </c>
      <c r="M168" s="181">
        <v>13.337999999999999</v>
      </c>
      <c r="N168" s="181">
        <v>13.875999999999999</v>
      </c>
      <c r="O168" s="181">
        <v>14.241</v>
      </c>
      <c r="P168" s="181">
        <v>14.577</v>
      </c>
      <c r="Q168" s="181">
        <v>14.954000000000001</v>
      </c>
      <c r="R168" s="181">
        <v>15.343</v>
      </c>
      <c r="S168" s="181">
        <v>15.757</v>
      </c>
      <c r="T168" s="181">
        <v>16.335999999999999</v>
      </c>
      <c r="U168" s="181">
        <v>16.82</v>
      </c>
      <c r="V168" s="181">
        <v>17.350999999999999</v>
      </c>
      <c r="W168" s="181">
        <v>17.914000000000001</v>
      </c>
      <c r="X168" s="181">
        <v>18.454000000000001</v>
      </c>
      <c r="Y168" s="181">
        <v>18.943000000000001</v>
      </c>
      <c r="Z168" s="181">
        <v>19.398</v>
      </c>
      <c r="AA168" s="181">
        <v>19.832999999999998</v>
      </c>
      <c r="AB168" s="181">
        <v>20.256</v>
      </c>
      <c r="AC168" s="181">
        <v>20.675000000000001</v>
      </c>
      <c r="AD168" s="181">
        <v>21.129000000000001</v>
      </c>
      <c r="AE168" s="181">
        <v>21.498000000000001</v>
      </c>
      <c r="AF168" s="181">
        <v>21.85</v>
      </c>
      <c r="AG168" s="181">
        <v>22.169</v>
      </c>
      <c r="AH168" s="181">
        <v>22.460999999999999</v>
      </c>
      <c r="AI168" s="181">
        <v>22.73</v>
      </c>
      <c r="AJ168" s="181">
        <v>22.981000000000002</v>
      </c>
      <c r="AK168" s="181">
        <v>23.219000000000001</v>
      </c>
      <c r="AL168" s="181">
        <v>23.449000000000002</v>
      </c>
      <c r="AM168" s="181">
        <v>23.677</v>
      </c>
      <c r="AN168" s="181">
        <v>23.902000000000001</v>
      </c>
      <c r="AO168" s="181">
        <v>24.135999999999999</v>
      </c>
      <c r="AP168" s="181">
        <v>24.390999999999998</v>
      </c>
      <c r="AQ168" s="181">
        <v>24.634</v>
      </c>
      <c r="AR168" s="181">
        <v>24.869</v>
      </c>
      <c r="AS168" s="181">
        <v>25.094999999999999</v>
      </c>
      <c r="AT168" s="181">
        <v>25.242999999999999</v>
      </c>
      <c r="AU168" s="181">
        <v>25.387</v>
      </c>
      <c r="AV168" s="181">
        <v>25.526</v>
      </c>
      <c r="AW168" s="181">
        <v>25.664000000000001</v>
      </c>
      <c r="AX168" s="181">
        <v>25.876000000000001</v>
      </c>
      <c r="AY168" s="181">
        <v>26.094999999999999</v>
      </c>
      <c r="AZ168" s="181">
        <v>26.317</v>
      </c>
      <c r="BA168" s="181">
        <v>26.544</v>
      </c>
      <c r="BB168" s="181">
        <v>26.776</v>
      </c>
      <c r="BC168" s="181">
        <v>27.015999999999998</v>
      </c>
      <c r="BD168" s="181">
        <v>27.242999999999999</v>
      </c>
      <c r="BE168" s="181">
        <v>27.462</v>
      </c>
      <c r="BF168" s="181">
        <v>27.597999999999999</v>
      </c>
      <c r="BG168" s="181">
        <v>27.768000000000001</v>
      </c>
      <c r="BH168" s="181">
        <v>27.93</v>
      </c>
      <c r="BI168" s="181">
        <v>28.077999999999999</v>
      </c>
      <c r="BJ168" s="181">
        <v>28.219000000000001</v>
      </c>
      <c r="BK168" s="181">
        <v>28.358000000000001</v>
      </c>
      <c r="BL168" s="181">
        <v>28.495000000000001</v>
      </c>
      <c r="BM168" s="181">
        <v>28.628</v>
      </c>
      <c r="BN168" s="181">
        <v>28.757999999999999</v>
      </c>
      <c r="BO168" s="181">
        <v>28.884</v>
      </c>
      <c r="BP168" s="181">
        <v>29.007000000000001</v>
      </c>
      <c r="BQ168" s="181">
        <v>29.126000000000001</v>
      </c>
      <c r="BR168" s="181">
        <v>29.236000000000001</v>
      </c>
      <c r="BS168" s="181">
        <v>29.343</v>
      </c>
      <c r="BT168" s="181">
        <v>29.446000000000002</v>
      </c>
      <c r="BU168" s="181">
        <v>29.545999999999999</v>
      </c>
      <c r="BV168" s="181">
        <v>29.643000000000001</v>
      </c>
      <c r="BW168" s="181">
        <v>29.736999999999998</v>
      </c>
      <c r="BX168" s="181">
        <v>29.829000000000001</v>
      </c>
      <c r="BY168" s="181">
        <v>29.919</v>
      </c>
      <c r="BZ168" s="181">
        <v>30.007000000000001</v>
      </c>
      <c r="CA168" s="181">
        <v>30.094000000000001</v>
      </c>
      <c r="CB168" s="181">
        <v>30.18</v>
      </c>
      <c r="CC168" s="181">
        <v>30.263999999999999</v>
      </c>
      <c r="CD168" s="181">
        <v>30.347999999999999</v>
      </c>
      <c r="CE168" s="181">
        <v>30.431000000000001</v>
      </c>
      <c r="CF168" s="181">
        <v>30.513000000000002</v>
      </c>
      <c r="CG168" s="181">
        <v>30.594000000000001</v>
      </c>
      <c r="CH168" s="181">
        <v>30.672000000000001</v>
      </c>
      <c r="CI168" s="181">
        <v>30.748999999999999</v>
      </c>
      <c r="CJ168" s="181">
        <v>30.824000000000002</v>
      </c>
      <c r="CK168" s="182">
        <v>30.899000000000001</v>
      </c>
    </row>
    <row r="169" spans="2:89" ht="15" customHeight="1" x14ac:dyDescent="0.2">
      <c r="B169" s="173">
        <v>4</v>
      </c>
      <c r="C169" s="174">
        <v>4</v>
      </c>
      <c r="D169" s="174">
        <v>3</v>
      </c>
      <c r="E169" s="174" t="s">
        <v>752</v>
      </c>
      <c r="F169" s="174" t="s">
        <v>770</v>
      </c>
      <c r="G169" s="174" t="s">
        <v>294</v>
      </c>
      <c r="H169" s="174" t="s">
        <v>745</v>
      </c>
      <c r="I169" s="181">
        <v>7.8449999999999998</v>
      </c>
      <c r="J169" s="181">
        <v>8.0139999999999993</v>
      </c>
      <c r="K169" s="181">
        <v>8.1029999999999998</v>
      </c>
      <c r="L169" s="181">
        <v>8.1959999999999997</v>
      </c>
      <c r="M169" s="181">
        <v>8.2810000000000006</v>
      </c>
      <c r="N169" s="181">
        <v>8.42</v>
      </c>
      <c r="O169" s="181">
        <v>8.5289999999999999</v>
      </c>
      <c r="P169" s="181">
        <v>8.657</v>
      </c>
      <c r="Q169" s="181">
        <v>8.7929999999999993</v>
      </c>
      <c r="R169" s="181">
        <v>8.8919999999999995</v>
      </c>
      <c r="S169" s="181">
        <v>9.0220000000000002</v>
      </c>
      <c r="T169" s="181">
        <v>9.2189999999999994</v>
      </c>
      <c r="U169" s="181">
        <v>9.3840000000000003</v>
      </c>
      <c r="V169" s="181">
        <v>9.65</v>
      </c>
      <c r="W169" s="181">
        <v>9.9489999999999998</v>
      </c>
      <c r="X169" s="181">
        <v>10.192</v>
      </c>
      <c r="Y169" s="181">
        <v>10.433999999999999</v>
      </c>
      <c r="Z169" s="181">
        <v>10.709</v>
      </c>
      <c r="AA169" s="181">
        <v>11.045999999999999</v>
      </c>
      <c r="AB169" s="181">
        <v>11.409000000000001</v>
      </c>
      <c r="AC169" s="181">
        <v>11.760999999999999</v>
      </c>
      <c r="AD169" s="181">
        <v>12.112</v>
      </c>
      <c r="AE169" s="181">
        <v>12.384</v>
      </c>
      <c r="AF169" s="181">
        <v>12.634</v>
      </c>
      <c r="AG169" s="181">
        <v>12.863</v>
      </c>
      <c r="AH169" s="181">
        <v>13.068</v>
      </c>
      <c r="AI169" s="181">
        <v>13.273999999999999</v>
      </c>
      <c r="AJ169" s="181">
        <v>13.484999999999999</v>
      </c>
      <c r="AK169" s="181">
        <v>13.702</v>
      </c>
      <c r="AL169" s="181">
        <v>13.928000000000001</v>
      </c>
      <c r="AM169" s="181">
        <v>14.164999999999999</v>
      </c>
      <c r="AN169" s="181">
        <v>14.413</v>
      </c>
      <c r="AO169" s="181">
        <v>14.678000000000001</v>
      </c>
      <c r="AP169" s="181">
        <v>14.967000000000001</v>
      </c>
      <c r="AQ169" s="181">
        <v>15.26</v>
      </c>
      <c r="AR169" s="181">
        <v>15.558</v>
      </c>
      <c r="AS169" s="181">
        <v>15.86</v>
      </c>
      <c r="AT169" s="181">
        <v>16.120999999999999</v>
      </c>
      <c r="AU169" s="181">
        <v>16.385000000000002</v>
      </c>
      <c r="AV169" s="181">
        <v>16.652000000000001</v>
      </c>
      <c r="AW169" s="181">
        <v>16.922999999999998</v>
      </c>
      <c r="AX169" s="181">
        <v>17.196999999999999</v>
      </c>
      <c r="AY169" s="181">
        <v>17.466000000000001</v>
      </c>
      <c r="AZ169" s="181">
        <v>17.738</v>
      </c>
      <c r="BA169" s="181">
        <v>18.013000000000002</v>
      </c>
      <c r="BB169" s="181">
        <v>18.291</v>
      </c>
      <c r="BC169" s="181">
        <v>18.571000000000002</v>
      </c>
      <c r="BD169" s="181">
        <v>18.872</v>
      </c>
      <c r="BE169" s="181">
        <v>19.167999999999999</v>
      </c>
      <c r="BF169" s="181">
        <v>19.440999999999999</v>
      </c>
      <c r="BG169" s="181">
        <v>19.716999999999999</v>
      </c>
      <c r="BH169" s="181">
        <v>19.989999999999998</v>
      </c>
      <c r="BI169" s="181">
        <v>20.254000000000001</v>
      </c>
      <c r="BJ169" s="181">
        <v>20.515000000000001</v>
      </c>
      <c r="BK169" s="181">
        <v>20.776</v>
      </c>
      <c r="BL169" s="181">
        <v>21.038</v>
      </c>
      <c r="BM169" s="181">
        <v>21.297000000000001</v>
      </c>
      <c r="BN169" s="181">
        <v>21.556000000000001</v>
      </c>
      <c r="BO169" s="181">
        <v>21.812999999999999</v>
      </c>
      <c r="BP169" s="181">
        <v>22.068999999999999</v>
      </c>
      <c r="BQ169" s="181">
        <v>22.323</v>
      </c>
      <c r="BR169" s="181">
        <v>22.571999999999999</v>
      </c>
      <c r="BS169" s="181">
        <v>22.818999999999999</v>
      </c>
      <c r="BT169" s="181">
        <v>23.064</v>
      </c>
      <c r="BU169" s="181">
        <v>23.308</v>
      </c>
      <c r="BV169" s="181">
        <v>23.55</v>
      </c>
      <c r="BW169" s="181">
        <v>23.791</v>
      </c>
      <c r="BX169" s="181">
        <v>24.032</v>
      </c>
      <c r="BY169" s="181">
        <v>24.271999999999998</v>
      </c>
      <c r="BZ169" s="181">
        <v>24.510999999999999</v>
      </c>
      <c r="CA169" s="181">
        <v>24.75</v>
      </c>
      <c r="CB169" s="181">
        <v>24.989000000000001</v>
      </c>
      <c r="CC169" s="181">
        <v>25.228000000000002</v>
      </c>
      <c r="CD169" s="181">
        <v>25.466999999999999</v>
      </c>
      <c r="CE169" s="181">
        <v>25.706</v>
      </c>
      <c r="CF169" s="181">
        <v>25.946000000000002</v>
      </c>
      <c r="CG169" s="181">
        <v>26.184000000000001</v>
      </c>
      <c r="CH169" s="181">
        <v>26.422000000000001</v>
      </c>
      <c r="CI169" s="181">
        <v>26.658999999999999</v>
      </c>
      <c r="CJ169" s="181">
        <v>26.895</v>
      </c>
      <c r="CK169" s="182">
        <v>27.132000000000001</v>
      </c>
    </row>
    <row r="170" spans="2:89" ht="15" customHeight="1" x14ac:dyDescent="0.2">
      <c r="B170" s="173">
        <v>4</v>
      </c>
      <c r="C170" s="174">
        <v>4</v>
      </c>
      <c r="D170" s="174">
        <v>3</v>
      </c>
      <c r="E170" s="174" t="s">
        <v>752</v>
      </c>
      <c r="F170" s="174" t="s">
        <v>771</v>
      </c>
      <c r="G170" s="174" t="s">
        <v>294</v>
      </c>
      <c r="H170" s="174" t="s">
        <v>745</v>
      </c>
      <c r="I170" s="181">
        <v>7.7750000000000004</v>
      </c>
      <c r="J170" s="181">
        <v>7.9729999999999999</v>
      </c>
      <c r="K170" s="181">
        <v>8.0879999999999992</v>
      </c>
      <c r="L170" s="181">
        <v>8.1999999999999993</v>
      </c>
      <c r="M170" s="181">
        <v>8.2989999999999995</v>
      </c>
      <c r="N170" s="181">
        <v>8.4450000000000003</v>
      </c>
      <c r="O170" s="181">
        <v>8.5530000000000008</v>
      </c>
      <c r="P170" s="181">
        <v>8.6709999999999994</v>
      </c>
      <c r="Q170" s="181">
        <v>8.7769999999999992</v>
      </c>
      <c r="R170" s="181">
        <v>8.8049999999999997</v>
      </c>
      <c r="S170" s="181">
        <v>8.81</v>
      </c>
      <c r="T170" s="181">
        <v>8.8569999999999993</v>
      </c>
      <c r="U170" s="181">
        <v>8.8889999999999993</v>
      </c>
      <c r="V170" s="181">
        <v>9.0719999999999992</v>
      </c>
      <c r="W170" s="181">
        <v>9.3119999999999994</v>
      </c>
      <c r="X170" s="181">
        <v>9.4909999999999997</v>
      </c>
      <c r="Y170" s="181">
        <v>9.6379999999999999</v>
      </c>
      <c r="Z170" s="181">
        <v>9.7799999999999994</v>
      </c>
      <c r="AA170" s="181">
        <v>9.9450000000000003</v>
      </c>
      <c r="AB170" s="181">
        <v>10.118</v>
      </c>
      <c r="AC170" s="181">
        <v>10.281000000000001</v>
      </c>
      <c r="AD170" s="181">
        <v>10.436</v>
      </c>
      <c r="AE170" s="181">
        <v>10.507999999999999</v>
      </c>
      <c r="AF170" s="181">
        <v>10.574999999999999</v>
      </c>
      <c r="AG170" s="181">
        <v>10.669</v>
      </c>
      <c r="AH170" s="181">
        <v>10.797000000000001</v>
      </c>
      <c r="AI170" s="181">
        <v>10.914</v>
      </c>
      <c r="AJ170" s="181">
        <v>11.023999999999999</v>
      </c>
      <c r="AK170" s="181">
        <v>11.128</v>
      </c>
      <c r="AL170" s="181">
        <v>11.228999999999999</v>
      </c>
      <c r="AM170" s="181">
        <v>11.327</v>
      </c>
      <c r="AN170" s="181">
        <v>11.423999999999999</v>
      </c>
      <c r="AO170" s="181">
        <v>11.525</v>
      </c>
      <c r="AP170" s="181">
        <v>11.632999999999999</v>
      </c>
      <c r="AQ170" s="181">
        <v>11.734999999999999</v>
      </c>
      <c r="AR170" s="181">
        <v>11.83</v>
      </c>
      <c r="AS170" s="181">
        <v>11.917999999999999</v>
      </c>
      <c r="AT170" s="181">
        <v>11.967000000000001</v>
      </c>
      <c r="AU170" s="181">
        <v>12.009</v>
      </c>
      <c r="AV170" s="181">
        <v>12.047000000000001</v>
      </c>
      <c r="AW170" s="181">
        <v>12.079000000000001</v>
      </c>
      <c r="AX170" s="181">
        <v>12.106</v>
      </c>
      <c r="AY170" s="181">
        <v>12.124000000000001</v>
      </c>
      <c r="AZ170" s="181">
        <v>12.137</v>
      </c>
      <c r="BA170" s="181">
        <v>12.146000000000001</v>
      </c>
      <c r="BB170" s="181">
        <v>12.151999999999999</v>
      </c>
      <c r="BC170" s="181">
        <v>12.154999999999999</v>
      </c>
      <c r="BD170" s="181">
        <v>12.183</v>
      </c>
      <c r="BE170" s="181">
        <v>12.207000000000001</v>
      </c>
      <c r="BF170" s="181">
        <v>12.211</v>
      </c>
      <c r="BG170" s="181">
        <v>12.215999999999999</v>
      </c>
      <c r="BH170" s="181">
        <v>12.218</v>
      </c>
      <c r="BI170" s="181">
        <v>12.212</v>
      </c>
      <c r="BJ170" s="181">
        <v>12.204000000000001</v>
      </c>
      <c r="BK170" s="181">
        <v>12.193</v>
      </c>
      <c r="BL170" s="181">
        <v>12.180999999999999</v>
      </c>
      <c r="BM170" s="181">
        <v>12.167</v>
      </c>
      <c r="BN170" s="181">
        <v>12.151</v>
      </c>
      <c r="BO170" s="181">
        <v>12.132</v>
      </c>
      <c r="BP170" s="181">
        <v>12.112</v>
      </c>
      <c r="BQ170" s="181">
        <v>12.089</v>
      </c>
      <c r="BR170" s="181">
        <v>12.063000000000001</v>
      </c>
      <c r="BS170" s="181">
        <v>12.034000000000001</v>
      </c>
      <c r="BT170" s="181">
        <v>12.003</v>
      </c>
      <c r="BU170" s="181">
        <v>11.971</v>
      </c>
      <c r="BV170" s="181">
        <v>11.936999999999999</v>
      </c>
      <c r="BW170" s="181">
        <v>11.901</v>
      </c>
      <c r="BX170" s="181">
        <v>11.864000000000001</v>
      </c>
      <c r="BY170" s="181">
        <v>11.826000000000001</v>
      </c>
      <c r="BZ170" s="181">
        <v>11.787000000000001</v>
      </c>
      <c r="CA170" s="181">
        <v>11.747</v>
      </c>
      <c r="CB170" s="181">
        <v>11.706</v>
      </c>
      <c r="CC170" s="181">
        <v>11.664999999999999</v>
      </c>
      <c r="CD170" s="181">
        <v>11.622999999999999</v>
      </c>
      <c r="CE170" s="181">
        <v>11.58</v>
      </c>
      <c r="CF170" s="181">
        <v>11.536</v>
      </c>
      <c r="CG170" s="181">
        <v>11.491</v>
      </c>
      <c r="CH170" s="181">
        <v>11.445</v>
      </c>
      <c r="CI170" s="181">
        <v>11.398999999999999</v>
      </c>
      <c r="CJ170" s="181">
        <v>11.351000000000001</v>
      </c>
      <c r="CK170" s="182">
        <v>11.303000000000001</v>
      </c>
    </row>
    <row r="171" spans="2:89" ht="15" customHeight="1" x14ac:dyDescent="0.2">
      <c r="B171" s="173">
        <v>4</v>
      </c>
      <c r="C171" s="174">
        <v>4</v>
      </c>
      <c r="D171" s="174">
        <v>3</v>
      </c>
      <c r="E171" s="174" t="s">
        <v>752</v>
      </c>
      <c r="F171" s="174" t="s">
        <v>772</v>
      </c>
      <c r="G171" s="174" t="s">
        <v>294</v>
      </c>
      <c r="H171" s="174" t="s">
        <v>745</v>
      </c>
      <c r="I171" s="181">
        <v>0</v>
      </c>
      <c r="J171" s="181">
        <v>0</v>
      </c>
      <c r="K171" s="181">
        <v>0</v>
      </c>
      <c r="L171" s="181">
        <v>0</v>
      </c>
      <c r="M171" s="181">
        <v>0</v>
      </c>
      <c r="N171" s="181">
        <v>0</v>
      </c>
      <c r="O171" s="181">
        <v>8.0000000000000002E-3</v>
      </c>
      <c r="P171" s="181">
        <v>5.0999999999999997E-2</v>
      </c>
      <c r="Q171" s="181">
        <v>0.13100000000000001</v>
      </c>
      <c r="R171" s="181">
        <v>0.25800000000000001</v>
      </c>
      <c r="S171" s="181">
        <v>0.441</v>
      </c>
      <c r="T171" s="181">
        <v>0.69899999999999995</v>
      </c>
      <c r="U171" s="181">
        <v>1.03</v>
      </c>
      <c r="V171" s="181">
        <v>1.6160000000000001</v>
      </c>
      <c r="W171" s="181">
        <v>2.6459999999999999</v>
      </c>
      <c r="X171" s="181">
        <v>4.1319999999999997</v>
      </c>
      <c r="Y171" s="181">
        <v>5.9269999999999996</v>
      </c>
      <c r="Z171" s="181">
        <v>7.7489999999999997</v>
      </c>
      <c r="AA171" s="181">
        <v>9.39</v>
      </c>
      <c r="AB171" s="181">
        <v>10.727</v>
      </c>
      <c r="AC171" s="181">
        <v>11.836</v>
      </c>
      <c r="AD171" s="181">
        <v>12.853</v>
      </c>
      <c r="AE171" s="181">
        <v>13.808</v>
      </c>
      <c r="AF171" s="181">
        <v>14.73</v>
      </c>
      <c r="AG171" s="181">
        <v>15.627000000000001</v>
      </c>
      <c r="AH171" s="181">
        <v>16.503</v>
      </c>
      <c r="AI171" s="181">
        <v>17.306000000000001</v>
      </c>
      <c r="AJ171" s="181">
        <v>18.013000000000002</v>
      </c>
      <c r="AK171" s="181">
        <v>18.649000000000001</v>
      </c>
      <c r="AL171" s="181">
        <v>19.234999999999999</v>
      </c>
      <c r="AM171" s="181">
        <v>19.777000000000001</v>
      </c>
      <c r="AN171" s="181">
        <v>20.271999999999998</v>
      </c>
      <c r="AO171" s="181">
        <v>20.731000000000002</v>
      </c>
      <c r="AP171" s="181">
        <v>21.163</v>
      </c>
      <c r="AQ171" s="181">
        <v>21.541</v>
      </c>
      <c r="AR171" s="181">
        <v>21.864000000000001</v>
      </c>
      <c r="AS171" s="181">
        <v>22.128</v>
      </c>
      <c r="AT171" s="181">
        <v>22.289000000000001</v>
      </c>
      <c r="AU171" s="181">
        <v>22.449000000000002</v>
      </c>
      <c r="AV171" s="181">
        <v>22.61</v>
      </c>
      <c r="AW171" s="181">
        <v>22.77</v>
      </c>
      <c r="AX171" s="181">
        <v>22.998000000000001</v>
      </c>
      <c r="AY171" s="181">
        <v>23.231000000000002</v>
      </c>
      <c r="AZ171" s="181">
        <v>23.463999999999999</v>
      </c>
      <c r="BA171" s="181">
        <v>23.696999999999999</v>
      </c>
      <c r="BB171" s="181">
        <v>23.93</v>
      </c>
      <c r="BC171" s="181">
        <v>24.163</v>
      </c>
      <c r="BD171" s="181">
        <v>24.402000000000001</v>
      </c>
      <c r="BE171" s="181">
        <v>24.634</v>
      </c>
      <c r="BF171" s="181">
        <v>24.795999999999999</v>
      </c>
      <c r="BG171" s="181">
        <v>24.986000000000001</v>
      </c>
      <c r="BH171" s="181">
        <v>25.169</v>
      </c>
      <c r="BI171" s="181">
        <v>25.34</v>
      </c>
      <c r="BJ171" s="181">
        <v>25.506</v>
      </c>
      <c r="BK171" s="181">
        <v>25.67</v>
      </c>
      <c r="BL171" s="181">
        <v>25.832000000000001</v>
      </c>
      <c r="BM171" s="181">
        <v>25.992000000000001</v>
      </c>
      <c r="BN171" s="181">
        <v>26.148</v>
      </c>
      <c r="BO171" s="181">
        <v>26.302</v>
      </c>
      <c r="BP171" s="181">
        <v>26.452999999999999</v>
      </c>
      <c r="BQ171" s="181">
        <v>26.6</v>
      </c>
      <c r="BR171" s="181">
        <v>26.74</v>
      </c>
      <c r="BS171" s="181">
        <v>26.876999999999999</v>
      </c>
      <c r="BT171" s="181">
        <v>27.010999999999999</v>
      </c>
      <c r="BU171" s="181">
        <v>27.141999999999999</v>
      </c>
      <c r="BV171" s="181">
        <v>27.271000000000001</v>
      </c>
      <c r="BW171" s="181">
        <v>27.398</v>
      </c>
      <c r="BX171" s="181">
        <v>27.521999999999998</v>
      </c>
      <c r="BY171" s="181">
        <v>27.645</v>
      </c>
      <c r="BZ171" s="181">
        <v>27.766999999999999</v>
      </c>
      <c r="CA171" s="181">
        <v>27.887</v>
      </c>
      <c r="CB171" s="181">
        <v>28.007000000000001</v>
      </c>
      <c r="CC171" s="181">
        <v>28.126000000000001</v>
      </c>
      <c r="CD171" s="181">
        <v>28.245000000000001</v>
      </c>
      <c r="CE171" s="181">
        <v>28.361999999999998</v>
      </c>
      <c r="CF171" s="181">
        <v>28.478999999999999</v>
      </c>
      <c r="CG171" s="181">
        <v>28.594999999999999</v>
      </c>
      <c r="CH171" s="181">
        <v>28.71</v>
      </c>
      <c r="CI171" s="181">
        <v>28.821999999999999</v>
      </c>
      <c r="CJ171" s="181">
        <v>28.933</v>
      </c>
      <c r="CK171" s="182">
        <v>29.045000000000002</v>
      </c>
    </row>
    <row r="172" spans="2:89" ht="15" customHeight="1" x14ac:dyDescent="0.2">
      <c r="B172" s="173">
        <v>4</v>
      </c>
      <c r="C172" s="174">
        <v>4</v>
      </c>
      <c r="D172" s="174">
        <v>3</v>
      </c>
      <c r="E172" s="174" t="s">
        <v>752</v>
      </c>
      <c r="F172" s="174" t="s">
        <v>773</v>
      </c>
      <c r="G172" s="174" t="s">
        <v>294</v>
      </c>
      <c r="H172" s="174" t="s">
        <v>745</v>
      </c>
      <c r="I172" s="181">
        <v>10.475</v>
      </c>
      <c r="J172" s="181">
        <v>11.319000000000001</v>
      </c>
      <c r="K172" s="181">
        <v>12.057</v>
      </c>
      <c r="L172" s="181">
        <v>12.752000000000001</v>
      </c>
      <c r="M172" s="181">
        <v>13.337999999999999</v>
      </c>
      <c r="N172" s="181">
        <v>13.875999999999999</v>
      </c>
      <c r="O172" s="181">
        <v>14.241</v>
      </c>
      <c r="P172" s="181">
        <v>14.577</v>
      </c>
      <c r="Q172" s="181">
        <v>14.954000000000001</v>
      </c>
      <c r="R172" s="181">
        <v>15.343</v>
      </c>
      <c r="S172" s="181">
        <v>15.757</v>
      </c>
      <c r="T172" s="181">
        <v>16.335999999999999</v>
      </c>
      <c r="U172" s="181">
        <v>16.82</v>
      </c>
      <c r="V172" s="181">
        <v>17.350999999999999</v>
      </c>
      <c r="W172" s="181">
        <v>17.914000000000001</v>
      </c>
      <c r="X172" s="181">
        <v>18.454000000000001</v>
      </c>
      <c r="Y172" s="181">
        <v>18.943000000000001</v>
      </c>
      <c r="Z172" s="181">
        <v>19.398</v>
      </c>
      <c r="AA172" s="181">
        <v>19.832999999999998</v>
      </c>
      <c r="AB172" s="181">
        <v>20.256</v>
      </c>
      <c r="AC172" s="181">
        <v>20.675000000000001</v>
      </c>
      <c r="AD172" s="181">
        <v>21.129000000000001</v>
      </c>
      <c r="AE172" s="181">
        <v>21.498000000000001</v>
      </c>
      <c r="AF172" s="181">
        <v>21.85</v>
      </c>
      <c r="AG172" s="181">
        <v>22.169</v>
      </c>
      <c r="AH172" s="181">
        <v>22.460999999999999</v>
      </c>
      <c r="AI172" s="181">
        <v>22.73</v>
      </c>
      <c r="AJ172" s="181">
        <v>22.981000000000002</v>
      </c>
      <c r="AK172" s="181">
        <v>23.219000000000001</v>
      </c>
      <c r="AL172" s="181">
        <v>23.449000000000002</v>
      </c>
      <c r="AM172" s="181">
        <v>23.677</v>
      </c>
      <c r="AN172" s="181">
        <v>23.902000000000001</v>
      </c>
      <c r="AO172" s="181">
        <v>24.135999999999999</v>
      </c>
      <c r="AP172" s="181">
        <v>24.390999999999998</v>
      </c>
      <c r="AQ172" s="181">
        <v>24.634</v>
      </c>
      <c r="AR172" s="181">
        <v>24.869</v>
      </c>
      <c r="AS172" s="181">
        <v>25.094999999999999</v>
      </c>
      <c r="AT172" s="181">
        <v>25.242999999999999</v>
      </c>
      <c r="AU172" s="181">
        <v>25.387</v>
      </c>
      <c r="AV172" s="181">
        <v>25.526</v>
      </c>
      <c r="AW172" s="181">
        <v>25.664000000000001</v>
      </c>
      <c r="AX172" s="181">
        <v>25.876000000000001</v>
      </c>
      <c r="AY172" s="181">
        <v>26.094999999999999</v>
      </c>
      <c r="AZ172" s="181">
        <v>26.317</v>
      </c>
      <c r="BA172" s="181">
        <v>26.544</v>
      </c>
      <c r="BB172" s="181">
        <v>26.776</v>
      </c>
      <c r="BC172" s="181">
        <v>27.015999999999998</v>
      </c>
      <c r="BD172" s="181">
        <v>27.242999999999999</v>
      </c>
      <c r="BE172" s="181">
        <v>27.462</v>
      </c>
      <c r="BF172" s="181">
        <v>27.597999999999999</v>
      </c>
      <c r="BG172" s="181">
        <v>27.768000000000001</v>
      </c>
      <c r="BH172" s="181">
        <v>27.93</v>
      </c>
      <c r="BI172" s="181">
        <v>28.077999999999999</v>
      </c>
      <c r="BJ172" s="181">
        <v>28.219000000000001</v>
      </c>
      <c r="BK172" s="181">
        <v>28.358000000000001</v>
      </c>
      <c r="BL172" s="181">
        <v>28.495000000000001</v>
      </c>
      <c r="BM172" s="181">
        <v>28.628</v>
      </c>
      <c r="BN172" s="181">
        <v>28.757999999999999</v>
      </c>
      <c r="BO172" s="181">
        <v>28.884</v>
      </c>
      <c r="BP172" s="181">
        <v>29.007000000000001</v>
      </c>
      <c r="BQ172" s="181">
        <v>29.126000000000001</v>
      </c>
      <c r="BR172" s="181">
        <v>29.236000000000001</v>
      </c>
      <c r="BS172" s="181">
        <v>29.343</v>
      </c>
      <c r="BT172" s="181">
        <v>29.446000000000002</v>
      </c>
      <c r="BU172" s="181">
        <v>29.545999999999999</v>
      </c>
      <c r="BV172" s="181">
        <v>29.643000000000001</v>
      </c>
      <c r="BW172" s="181">
        <v>29.736999999999998</v>
      </c>
      <c r="BX172" s="181">
        <v>29.829000000000001</v>
      </c>
      <c r="BY172" s="181">
        <v>29.919</v>
      </c>
      <c r="BZ172" s="181">
        <v>30.007000000000001</v>
      </c>
      <c r="CA172" s="181">
        <v>30.094000000000001</v>
      </c>
      <c r="CB172" s="181">
        <v>30.18</v>
      </c>
      <c r="CC172" s="181">
        <v>30.263999999999999</v>
      </c>
      <c r="CD172" s="181">
        <v>30.347999999999999</v>
      </c>
      <c r="CE172" s="181">
        <v>30.431000000000001</v>
      </c>
      <c r="CF172" s="181">
        <v>30.513000000000002</v>
      </c>
      <c r="CG172" s="181">
        <v>30.594000000000001</v>
      </c>
      <c r="CH172" s="181">
        <v>30.672000000000001</v>
      </c>
      <c r="CI172" s="181">
        <v>30.748999999999999</v>
      </c>
      <c r="CJ172" s="181">
        <v>30.824000000000002</v>
      </c>
      <c r="CK172" s="182">
        <v>30.899000000000001</v>
      </c>
    </row>
    <row r="173" spans="2:89" ht="15" customHeight="1" x14ac:dyDescent="0.2">
      <c r="B173" s="173">
        <v>4</v>
      </c>
      <c r="C173" s="174">
        <v>1</v>
      </c>
      <c r="D173" s="174">
        <v>4</v>
      </c>
      <c r="E173" s="174" t="s">
        <v>217</v>
      </c>
      <c r="F173" s="174" t="s">
        <v>770</v>
      </c>
      <c r="G173" s="174" t="s">
        <v>294</v>
      </c>
      <c r="H173" s="174" t="s">
        <v>747</v>
      </c>
      <c r="I173" s="181">
        <v>6.1840000000000002</v>
      </c>
      <c r="J173" s="181">
        <v>6.14</v>
      </c>
      <c r="K173" s="181">
        <v>6.0309999999999997</v>
      </c>
      <c r="L173" s="181">
        <v>5.9219999999999997</v>
      </c>
      <c r="M173" s="181">
        <v>5.806</v>
      </c>
      <c r="N173" s="181">
        <v>5.7240000000000002</v>
      </c>
      <c r="O173" s="181">
        <v>5.6180000000000003</v>
      </c>
      <c r="P173" s="181">
        <v>5.5179999999999998</v>
      </c>
      <c r="Q173" s="181">
        <v>5.4119999999999999</v>
      </c>
      <c r="R173" s="181">
        <v>5.2690000000000001</v>
      </c>
      <c r="S173" s="181">
        <v>5.13</v>
      </c>
      <c r="T173" s="181">
        <v>5.0140000000000002</v>
      </c>
      <c r="U173" s="181">
        <v>4.8739999999999997</v>
      </c>
      <c r="V173" s="181">
        <v>4.774</v>
      </c>
      <c r="W173" s="181">
        <v>4.68</v>
      </c>
      <c r="X173" s="181">
        <v>4.5540000000000003</v>
      </c>
      <c r="Y173" s="181">
        <v>4.4180000000000001</v>
      </c>
      <c r="Z173" s="181">
        <v>4.2910000000000004</v>
      </c>
      <c r="AA173" s="181">
        <v>4.1859999999999999</v>
      </c>
      <c r="AB173" s="181">
        <v>4.0940000000000003</v>
      </c>
      <c r="AC173" s="181">
        <v>4.0759999999999996</v>
      </c>
      <c r="AD173" s="181">
        <v>3.9729999999999999</v>
      </c>
      <c r="AE173" s="181">
        <v>3.8780000000000001</v>
      </c>
      <c r="AF173" s="181">
        <v>3.8140000000000001</v>
      </c>
      <c r="AG173" s="181">
        <v>3.7280000000000002</v>
      </c>
      <c r="AH173" s="181">
        <v>3.6440000000000001</v>
      </c>
      <c r="AI173" s="181">
        <v>3.573</v>
      </c>
      <c r="AJ173" s="181">
        <v>3.504</v>
      </c>
      <c r="AK173" s="181">
        <v>3.444</v>
      </c>
      <c r="AL173" s="181">
        <v>3.4039999999999999</v>
      </c>
      <c r="AM173" s="181">
        <v>3.37</v>
      </c>
      <c r="AN173" s="181">
        <v>3.3340000000000001</v>
      </c>
      <c r="AO173" s="181">
        <v>3.4750000000000001</v>
      </c>
      <c r="AP173" s="181">
        <v>3.504</v>
      </c>
      <c r="AQ173" s="181">
        <v>3.5209999999999999</v>
      </c>
      <c r="AR173" s="181">
        <v>3.536</v>
      </c>
      <c r="AS173" s="181">
        <v>3.5510000000000002</v>
      </c>
      <c r="AT173" s="181">
        <v>3.55</v>
      </c>
      <c r="AU173" s="181">
        <v>3.456</v>
      </c>
      <c r="AV173" s="181">
        <v>3.2069999999999999</v>
      </c>
      <c r="AW173" s="181">
        <v>3.2029999999999998</v>
      </c>
      <c r="AX173" s="181">
        <v>3.2410000000000001</v>
      </c>
      <c r="AY173" s="181">
        <v>3.2320000000000002</v>
      </c>
      <c r="AZ173" s="181">
        <v>3.149</v>
      </c>
      <c r="BA173" s="181">
        <v>3.0910000000000002</v>
      </c>
      <c r="BB173" s="181">
        <v>3.024</v>
      </c>
      <c r="BC173" s="181">
        <v>2.9889999999999999</v>
      </c>
      <c r="BD173" s="181">
        <v>2.948</v>
      </c>
      <c r="BE173" s="181">
        <v>2.903</v>
      </c>
      <c r="BF173" s="181">
        <v>2.9220000000000002</v>
      </c>
      <c r="BG173" s="181">
        <v>2.9660000000000002</v>
      </c>
      <c r="BH173" s="181">
        <v>3.0089999999999999</v>
      </c>
      <c r="BI173" s="181">
        <v>3.0510000000000002</v>
      </c>
      <c r="BJ173" s="181">
        <v>3.0920000000000001</v>
      </c>
      <c r="BK173" s="181">
        <v>3.133</v>
      </c>
      <c r="BL173" s="181">
        <v>3.1749999999999998</v>
      </c>
      <c r="BM173" s="181">
        <v>3.2160000000000002</v>
      </c>
      <c r="BN173" s="181">
        <v>3.2570000000000001</v>
      </c>
      <c r="BO173" s="181">
        <v>3.2970000000000002</v>
      </c>
      <c r="BP173" s="181">
        <v>3.3380000000000001</v>
      </c>
      <c r="BQ173" s="181">
        <v>3.3780000000000001</v>
      </c>
      <c r="BR173" s="181">
        <v>3.4140000000000001</v>
      </c>
      <c r="BS173" s="181">
        <v>3.4489999999999998</v>
      </c>
      <c r="BT173" s="181">
        <v>3.484</v>
      </c>
      <c r="BU173" s="181">
        <v>3.5190000000000001</v>
      </c>
      <c r="BV173" s="181">
        <v>3.5529999999999999</v>
      </c>
      <c r="BW173" s="181">
        <v>3.5870000000000002</v>
      </c>
      <c r="BX173" s="181">
        <v>3.621</v>
      </c>
      <c r="BY173" s="181">
        <v>3.6539999999999999</v>
      </c>
      <c r="BZ173" s="181">
        <v>3.6880000000000002</v>
      </c>
      <c r="CA173" s="181">
        <v>3.7210000000000001</v>
      </c>
      <c r="CB173" s="181">
        <v>3.7570000000000001</v>
      </c>
      <c r="CC173" s="181">
        <v>3.7919999999999998</v>
      </c>
      <c r="CD173" s="181">
        <v>3.8279999999999998</v>
      </c>
      <c r="CE173" s="181">
        <v>3.863</v>
      </c>
      <c r="CF173" s="181">
        <v>3.899</v>
      </c>
      <c r="CG173" s="181">
        <v>3.9340000000000002</v>
      </c>
      <c r="CH173" s="181">
        <v>3.9689999999999999</v>
      </c>
      <c r="CI173" s="181">
        <v>4.0039999999999996</v>
      </c>
      <c r="CJ173" s="181">
        <v>4.0389999999999997</v>
      </c>
      <c r="CK173" s="182">
        <v>4.0739999999999998</v>
      </c>
    </row>
    <row r="174" spans="2:89" ht="15" customHeight="1" x14ac:dyDescent="0.2">
      <c r="B174" s="173">
        <v>4</v>
      </c>
      <c r="C174" s="174">
        <v>1</v>
      </c>
      <c r="D174" s="174">
        <v>4</v>
      </c>
      <c r="E174" s="174" t="s">
        <v>217</v>
      </c>
      <c r="F174" s="174" t="s">
        <v>771</v>
      </c>
      <c r="G174" s="174" t="s">
        <v>294</v>
      </c>
      <c r="H174" s="174" t="s">
        <v>747</v>
      </c>
      <c r="I174" s="181">
        <v>3.0179999999999998</v>
      </c>
      <c r="J174" s="181">
        <v>3.0990000000000002</v>
      </c>
      <c r="K174" s="181">
        <v>3.1459999999999999</v>
      </c>
      <c r="L174" s="181">
        <v>3.1909999999999998</v>
      </c>
      <c r="M174" s="181">
        <v>3.226</v>
      </c>
      <c r="N174" s="181">
        <v>3.2749999999999999</v>
      </c>
      <c r="O174" s="181">
        <v>3.3039999999999998</v>
      </c>
      <c r="P174" s="181">
        <v>3.33</v>
      </c>
      <c r="Q174" s="181">
        <v>3.3439999999999999</v>
      </c>
      <c r="R174" s="181">
        <v>3.3210000000000002</v>
      </c>
      <c r="S174" s="181">
        <v>3.2829999999999999</v>
      </c>
      <c r="T174" s="181">
        <v>3.254</v>
      </c>
      <c r="U174" s="181">
        <v>3.2120000000000002</v>
      </c>
      <c r="V174" s="181">
        <v>3.2170000000000001</v>
      </c>
      <c r="W174" s="181">
        <v>3.2320000000000002</v>
      </c>
      <c r="X174" s="181">
        <v>3.2160000000000002</v>
      </c>
      <c r="Y174" s="181">
        <v>3.1789999999999998</v>
      </c>
      <c r="Z174" s="181">
        <v>3.1349999999999998</v>
      </c>
      <c r="AA174" s="181">
        <v>3.0950000000000002</v>
      </c>
      <c r="AB174" s="181">
        <v>3.056</v>
      </c>
      <c r="AC174" s="181">
        <v>3.0680000000000001</v>
      </c>
      <c r="AD174" s="181">
        <v>3.0070000000000001</v>
      </c>
      <c r="AE174" s="181">
        <v>2.944</v>
      </c>
      <c r="AF174" s="181">
        <v>2.91</v>
      </c>
      <c r="AG174" s="181">
        <v>2.8780000000000001</v>
      </c>
      <c r="AH174" s="181">
        <v>2.8719999999999999</v>
      </c>
      <c r="AI174" s="181">
        <v>2.89</v>
      </c>
      <c r="AJ174" s="181">
        <v>2.9129999999999998</v>
      </c>
      <c r="AK174" s="181">
        <v>2.9350000000000001</v>
      </c>
      <c r="AL174" s="181">
        <v>2.9670000000000001</v>
      </c>
      <c r="AM174" s="181">
        <v>2.9940000000000002</v>
      </c>
      <c r="AN174" s="181">
        <v>3.0129999999999999</v>
      </c>
      <c r="AO174" s="181">
        <v>3.1840000000000002</v>
      </c>
      <c r="AP174" s="181">
        <v>3.2570000000000001</v>
      </c>
      <c r="AQ174" s="181">
        <v>3.3140000000000001</v>
      </c>
      <c r="AR174" s="181">
        <v>3.3639999999999999</v>
      </c>
      <c r="AS174" s="181">
        <v>3.4089999999999998</v>
      </c>
      <c r="AT174" s="181">
        <v>3.4350000000000001</v>
      </c>
      <c r="AU174" s="181">
        <v>3.3650000000000002</v>
      </c>
      <c r="AV174" s="181">
        <v>3.1389999999999998</v>
      </c>
      <c r="AW174" s="181">
        <v>3.1640000000000001</v>
      </c>
      <c r="AX174" s="181">
        <v>3.2330000000000001</v>
      </c>
      <c r="AY174" s="181">
        <v>3.254</v>
      </c>
      <c r="AZ174" s="181">
        <v>3.2</v>
      </c>
      <c r="BA174" s="181">
        <v>3.1709999999999998</v>
      </c>
      <c r="BB174" s="181">
        <v>3.137</v>
      </c>
      <c r="BC174" s="181">
        <v>3.1379999999999999</v>
      </c>
      <c r="BD174" s="181">
        <v>3.1360000000000001</v>
      </c>
      <c r="BE174" s="181">
        <v>3.1339999999999999</v>
      </c>
      <c r="BF174" s="181">
        <v>3.113</v>
      </c>
      <c r="BG174" s="181">
        <v>3.093</v>
      </c>
      <c r="BH174" s="181">
        <v>3.0720000000000001</v>
      </c>
      <c r="BI174" s="181">
        <v>3.0510000000000002</v>
      </c>
      <c r="BJ174" s="181">
        <v>3.0449999999999999</v>
      </c>
      <c r="BK174" s="181">
        <v>3.0369999999999999</v>
      </c>
      <c r="BL174" s="181">
        <v>3.03</v>
      </c>
      <c r="BM174" s="181">
        <v>3.0219999999999998</v>
      </c>
      <c r="BN174" s="181">
        <v>3.0129999999999999</v>
      </c>
      <c r="BO174" s="181">
        <v>3.004</v>
      </c>
      <c r="BP174" s="181">
        <v>2.9950000000000001</v>
      </c>
      <c r="BQ174" s="181">
        <v>2.9849999999999999</v>
      </c>
      <c r="BR174" s="181">
        <v>2.9780000000000002</v>
      </c>
      <c r="BS174" s="181">
        <v>2.97</v>
      </c>
      <c r="BT174" s="181">
        <v>2.9620000000000002</v>
      </c>
      <c r="BU174" s="181">
        <v>2.9529999999999998</v>
      </c>
      <c r="BV174" s="181">
        <v>2.944</v>
      </c>
      <c r="BW174" s="181">
        <v>2.9350000000000001</v>
      </c>
      <c r="BX174" s="181">
        <v>2.9249999999999998</v>
      </c>
      <c r="BY174" s="181">
        <v>2.915</v>
      </c>
      <c r="BZ174" s="181">
        <v>2.9049999999999998</v>
      </c>
      <c r="CA174" s="181">
        <v>2.895</v>
      </c>
      <c r="CB174" s="181">
        <v>2.8860000000000001</v>
      </c>
      <c r="CC174" s="181">
        <v>2.8769999999999998</v>
      </c>
      <c r="CD174" s="181">
        <v>2.8679999999999999</v>
      </c>
      <c r="CE174" s="181">
        <v>2.8580000000000001</v>
      </c>
      <c r="CF174" s="181">
        <v>2.8490000000000002</v>
      </c>
      <c r="CG174" s="181">
        <v>2.839</v>
      </c>
      <c r="CH174" s="181">
        <v>2.8290000000000002</v>
      </c>
      <c r="CI174" s="181">
        <v>2.819</v>
      </c>
      <c r="CJ174" s="181">
        <v>2.8090000000000002</v>
      </c>
      <c r="CK174" s="182">
        <v>2.7989999999999999</v>
      </c>
    </row>
    <row r="175" spans="2:89" ht="15" customHeight="1" x14ac:dyDescent="0.2">
      <c r="B175" s="173">
        <v>4</v>
      </c>
      <c r="C175" s="174">
        <v>1</v>
      </c>
      <c r="D175" s="174">
        <v>4</v>
      </c>
      <c r="E175" s="174" t="s">
        <v>217</v>
      </c>
      <c r="F175" s="174" t="s">
        <v>772</v>
      </c>
      <c r="G175" s="174" t="s">
        <v>294</v>
      </c>
      <c r="H175" s="174" t="s">
        <v>747</v>
      </c>
      <c r="I175" s="181">
        <v>0</v>
      </c>
      <c r="J175" s="181">
        <v>0</v>
      </c>
      <c r="K175" s="181">
        <v>0</v>
      </c>
      <c r="L175" s="181">
        <v>0</v>
      </c>
      <c r="M175" s="181">
        <v>0</v>
      </c>
      <c r="N175" s="181">
        <v>0</v>
      </c>
      <c r="O175" s="181">
        <v>0</v>
      </c>
      <c r="P175" s="181">
        <v>0</v>
      </c>
      <c r="Q175" s="181">
        <v>1.2E-2</v>
      </c>
      <c r="R175" s="181">
        <v>2.4E-2</v>
      </c>
      <c r="S175" s="181">
        <v>4.1000000000000002E-2</v>
      </c>
      <c r="T175" s="181">
        <v>6.6000000000000003E-2</v>
      </c>
      <c r="U175" s="181">
        <v>9.7000000000000003E-2</v>
      </c>
      <c r="V175" s="181">
        <v>0.153</v>
      </c>
      <c r="W175" s="181">
        <v>0.252</v>
      </c>
      <c r="X175" s="181">
        <v>0.39500000000000002</v>
      </c>
      <c r="Y175" s="181">
        <v>0.56999999999999995</v>
      </c>
      <c r="Z175" s="181">
        <v>0.749</v>
      </c>
      <c r="AA175" s="181">
        <v>0.91200000000000003</v>
      </c>
      <c r="AB175" s="181">
        <v>1.046</v>
      </c>
      <c r="AC175" s="181">
        <v>1.1779999999999999</v>
      </c>
      <c r="AD175" s="181">
        <v>1.2749999999999999</v>
      </c>
      <c r="AE175" s="181">
        <v>1.37</v>
      </c>
      <c r="AF175" s="181">
        <v>1.4730000000000001</v>
      </c>
      <c r="AG175" s="181">
        <v>1.5649999999999999</v>
      </c>
      <c r="AH175" s="181">
        <v>1.6579999999999999</v>
      </c>
      <c r="AI175" s="181">
        <v>1.748</v>
      </c>
      <c r="AJ175" s="181">
        <v>1.8280000000000001</v>
      </c>
      <c r="AK175" s="181">
        <v>1.901</v>
      </c>
      <c r="AL175" s="181">
        <v>1.978</v>
      </c>
      <c r="AM175" s="181">
        <v>2.048</v>
      </c>
      <c r="AN175" s="181">
        <v>2.1080000000000001</v>
      </c>
      <c r="AO175" s="181">
        <v>2.2730000000000001</v>
      </c>
      <c r="AP175" s="181">
        <v>2.3660000000000001</v>
      </c>
      <c r="AQ175" s="181">
        <v>2.4430000000000001</v>
      </c>
      <c r="AR175" s="181">
        <v>2.512</v>
      </c>
      <c r="AS175" s="181">
        <v>2.5720000000000001</v>
      </c>
      <c r="AT175" s="181">
        <v>2.613</v>
      </c>
      <c r="AU175" s="181">
        <v>2.5830000000000002</v>
      </c>
      <c r="AV175" s="181">
        <v>2.407</v>
      </c>
      <c r="AW175" s="181">
        <v>2.4239999999999999</v>
      </c>
      <c r="AX175" s="181">
        <v>2.476</v>
      </c>
      <c r="AY175" s="181">
        <v>2.4910000000000001</v>
      </c>
      <c r="AZ175" s="181">
        <v>2.4329999999999998</v>
      </c>
      <c r="BA175" s="181">
        <v>2.3959999999999999</v>
      </c>
      <c r="BB175" s="181">
        <v>2.359</v>
      </c>
      <c r="BC175" s="181">
        <v>2.351</v>
      </c>
      <c r="BD175" s="181">
        <v>2.3370000000000002</v>
      </c>
      <c r="BE175" s="181">
        <v>2.3220000000000001</v>
      </c>
      <c r="BF175" s="181">
        <v>2.323</v>
      </c>
      <c r="BG175" s="181">
        <v>2.3239999999999998</v>
      </c>
      <c r="BH175" s="181">
        <v>2.3250000000000002</v>
      </c>
      <c r="BI175" s="181">
        <v>2.3260000000000001</v>
      </c>
      <c r="BJ175" s="181">
        <v>2.3450000000000002</v>
      </c>
      <c r="BK175" s="181">
        <v>2.3639999999999999</v>
      </c>
      <c r="BL175" s="181">
        <v>2.383</v>
      </c>
      <c r="BM175" s="181">
        <v>2.4020000000000001</v>
      </c>
      <c r="BN175" s="181">
        <v>2.42</v>
      </c>
      <c r="BO175" s="181">
        <v>2.4380000000000002</v>
      </c>
      <c r="BP175" s="181">
        <v>2.456</v>
      </c>
      <c r="BQ175" s="181">
        <v>2.4740000000000002</v>
      </c>
      <c r="BR175" s="181">
        <v>2.488</v>
      </c>
      <c r="BS175" s="181">
        <v>2.5009999999999999</v>
      </c>
      <c r="BT175" s="181">
        <v>2.5150000000000001</v>
      </c>
      <c r="BU175" s="181">
        <v>2.528</v>
      </c>
      <c r="BV175" s="181">
        <v>2.5409999999999999</v>
      </c>
      <c r="BW175" s="181">
        <v>2.5539999999999998</v>
      </c>
      <c r="BX175" s="181">
        <v>2.5659999999999998</v>
      </c>
      <c r="BY175" s="181">
        <v>2.5779999999999998</v>
      </c>
      <c r="BZ175" s="181">
        <v>2.5910000000000002</v>
      </c>
      <c r="CA175" s="181">
        <v>2.6030000000000002</v>
      </c>
      <c r="CB175" s="181">
        <v>2.6160000000000001</v>
      </c>
      <c r="CC175" s="181">
        <v>2.63</v>
      </c>
      <c r="CD175" s="181">
        <v>2.6429999999999998</v>
      </c>
      <c r="CE175" s="181">
        <v>2.6560000000000001</v>
      </c>
      <c r="CF175" s="181">
        <v>2.67</v>
      </c>
      <c r="CG175" s="181">
        <v>2.6829999999999998</v>
      </c>
      <c r="CH175" s="181">
        <v>2.6960000000000002</v>
      </c>
      <c r="CI175" s="181">
        <v>2.7090000000000001</v>
      </c>
      <c r="CJ175" s="181">
        <v>2.722</v>
      </c>
      <c r="CK175" s="182">
        <v>2.734</v>
      </c>
    </row>
    <row r="176" spans="2:89" ht="15" customHeight="1" x14ac:dyDescent="0.2">
      <c r="B176" s="173">
        <v>4</v>
      </c>
      <c r="C176" s="174">
        <v>1</v>
      </c>
      <c r="D176" s="174">
        <v>4</v>
      </c>
      <c r="E176" s="174" t="s">
        <v>217</v>
      </c>
      <c r="F176" s="174" t="s">
        <v>773</v>
      </c>
      <c r="G176" s="174" t="s">
        <v>294</v>
      </c>
      <c r="H176" s="174" t="s">
        <v>747</v>
      </c>
      <c r="I176" s="181">
        <v>1.776</v>
      </c>
      <c r="J176" s="181">
        <v>1.92</v>
      </c>
      <c r="K176" s="181">
        <v>2.0449999999999999</v>
      </c>
      <c r="L176" s="181">
        <v>2.1629999999999998</v>
      </c>
      <c r="M176" s="181">
        <v>2.262</v>
      </c>
      <c r="N176" s="181">
        <v>2.3530000000000002</v>
      </c>
      <c r="O176" s="181">
        <v>2.415</v>
      </c>
      <c r="P176" s="181">
        <v>2.472</v>
      </c>
      <c r="Q176" s="181">
        <v>2.536</v>
      </c>
      <c r="R176" s="181">
        <v>2.6019999999999999</v>
      </c>
      <c r="S176" s="181">
        <v>2.6720000000000002</v>
      </c>
      <c r="T176" s="181">
        <v>2.7709999999999999</v>
      </c>
      <c r="U176" s="181">
        <v>2.8530000000000002</v>
      </c>
      <c r="V176" s="181">
        <v>2.9430000000000001</v>
      </c>
      <c r="W176" s="181">
        <v>3.0379999999999998</v>
      </c>
      <c r="X176" s="181">
        <v>3.13</v>
      </c>
      <c r="Y176" s="181">
        <v>3.2130000000000001</v>
      </c>
      <c r="Z176" s="181">
        <v>3.29</v>
      </c>
      <c r="AA176" s="181">
        <v>3.3639999999999999</v>
      </c>
      <c r="AB176" s="181">
        <v>3.4350000000000001</v>
      </c>
      <c r="AC176" s="181">
        <v>3.5659999999999998</v>
      </c>
      <c r="AD176" s="181">
        <v>3.6139999999999999</v>
      </c>
      <c r="AE176" s="181">
        <v>3.661</v>
      </c>
      <c r="AF176" s="181">
        <v>3.7280000000000002</v>
      </c>
      <c r="AG176" s="181">
        <v>3.7650000000000001</v>
      </c>
      <c r="AH176" s="181">
        <v>3.8</v>
      </c>
      <c r="AI176" s="181">
        <v>3.84</v>
      </c>
      <c r="AJ176" s="181">
        <v>3.875</v>
      </c>
      <c r="AK176" s="181">
        <v>3.9079999999999999</v>
      </c>
      <c r="AL176" s="181">
        <v>3.9529999999999998</v>
      </c>
      <c r="AM176" s="181">
        <v>3.9940000000000002</v>
      </c>
      <c r="AN176" s="181">
        <v>4.0220000000000002</v>
      </c>
      <c r="AO176" s="181">
        <v>4.2560000000000002</v>
      </c>
      <c r="AP176" s="181">
        <v>4.3570000000000002</v>
      </c>
      <c r="AQ176" s="181">
        <v>4.4379999999999997</v>
      </c>
      <c r="AR176" s="181">
        <v>4.5119999999999996</v>
      </c>
      <c r="AS176" s="181">
        <v>4.5789999999999997</v>
      </c>
      <c r="AT176" s="181">
        <v>4.6219999999999999</v>
      </c>
      <c r="AU176" s="181">
        <v>4.5380000000000003</v>
      </c>
      <c r="AV176" s="181">
        <v>4.2430000000000003</v>
      </c>
      <c r="AW176" s="181">
        <v>4.2889999999999997</v>
      </c>
      <c r="AX176" s="181">
        <v>4.3949999999999996</v>
      </c>
      <c r="AY176" s="181">
        <v>4.4370000000000003</v>
      </c>
      <c r="AZ176" s="181">
        <v>4.3810000000000002</v>
      </c>
      <c r="BA176" s="181">
        <v>4.3600000000000003</v>
      </c>
      <c r="BB176" s="181">
        <v>4.3360000000000003</v>
      </c>
      <c r="BC176" s="181">
        <v>4.3630000000000004</v>
      </c>
      <c r="BD176" s="181">
        <v>4.3739999999999997</v>
      </c>
      <c r="BE176" s="181">
        <v>4.383</v>
      </c>
      <c r="BF176" s="181">
        <v>4.3259999999999996</v>
      </c>
      <c r="BG176" s="181">
        <v>4.3090000000000002</v>
      </c>
      <c r="BH176" s="181">
        <v>4.2889999999999997</v>
      </c>
      <c r="BI176" s="181">
        <v>4.2670000000000003</v>
      </c>
      <c r="BJ176" s="181">
        <v>4.2430000000000003</v>
      </c>
      <c r="BK176" s="181">
        <v>4.218</v>
      </c>
      <c r="BL176" s="181">
        <v>4.1920000000000002</v>
      </c>
      <c r="BM176" s="181">
        <v>4.165</v>
      </c>
      <c r="BN176" s="181">
        <v>4.1369999999999996</v>
      </c>
      <c r="BO176" s="181">
        <v>4.1070000000000002</v>
      </c>
      <c r="BP176" s="181">
        <v>4.07</v>
      </c>
      <c r="BQ176" s="181">
        <v>4.0309999999999997</v>
      </c>
      <c r="BR176" s="181">
        <v>3.9889999999999999</v>
      </c>
      <c r="BS176" s="181">
        <v>3.9470000000000001</v>
      </c>
      <c r="BT176" s="181">
        <v>3.9039999999999999</v>
      </c>
      <c r="BU176" s="181">
        <v>3.86</v>
      </c>
      <c r="BV176" s="181">
        <v>3.8149999999999999</v>
      </c>
      <c r="BW176" s="181">
        <v>3.77</v>
      </c>
      <c r="BX176" s="181">
        <v>3.7240000000000002</v>
      </c>
      <c r="BY176" s="181">
        <v>3.6779999999999999</v>
      </c>
      <c r="BZ176" s="181">
        <v>3.6309999999999998</v>
      </c>
      <c r="CA176" s="181">
        <v>3.5830000000000002</v>
      </c>
      <c r="CB176" s="181">
        <v>3.5350000000000001</v>
      </c>
      <c r="CC176" s="181">
        <v>3.4870000000000001</v>
      </c>
      <c r="CD176" s="181">
        <v>3.4380000000000002</v>
      </c>
      <c r="CE176" s="181">
        <v>3.3889999999999998</v>
      </c>
      <c r="CF176" s="181">
        <v>3.339</v>
      </c>
      <c r="CG176" s="181">
        <v>3.29</v>
      </c>
      <c r="CH176" s="181">
        <v>3.2389999999999999</v>
      </c>
      <c r="CI176" s="181">
        <v>3.1880000000000002</v>
      </c>
      <c r="CJ176" s="181">
        <v>3.137</v>
      </c>
      <c r="CK176" s="182">
        <v>3.0859999999999999</v>
      </c>
    </row>
    <row r="177" spans="2:89" ht="15" customHeight="1" x14ac:dyDescent="0.2">
      <c r="B177" s="173">
        <v>4</v>
      </c>
      <c r="C177" s="174">
        <v>2</v>
      </c>
      <c r="D177" s="174">
        <v>4</v>
      </c>
      <c r="E177" s="174" t="s">
        <v>71</v>
      </c>
      <c r="F177" s="174" t="s">
        <v>770</v>
      </c>
      <c r="G177" s="174" t="s">
        <v>294</v>
      </c>
      <c r="H177" s="174" t="s">
        <v>747</v>
      </c>
      <c r="I177" s="181">
        <v>6.1840000000000002</v>
      </c>
      <c r="J177" s="181">
        <v>6.14</v>
      </c>
      <c r="K177" s="181">
        <v>6.0309999999999997</v>
      </c>
      <c r="L177" s="181">
        <v>5.9219999999999997</v>
      </c>
      <c r="M177" s="181">
        <v>5.806</v>
      </c>
      <c r="N177" s="181">
        <v>5.7240000000000002</v>
      </c>
      <c r="O177" s="181">
        <v>5.6180000000000003</v>
      </c>
      <c r="P177" s="181">
        <v>5.5179999999999998</v>
      </c>
      <c r="Q177" s="181">
        <v>5.4119999999999999</v>
      </c>
      <c r="R177" s="181">
        <v>5.2690000000000001</v>
      </c>
      <c r="S177" s="181">
        <v>5.13</v>
      </c>
      <c r="T177" s="181">
        <v>5.0140000000000002</v>
      </c>
      <c r="U177" s="181">
        <v>4.8739999999999997</v>
      </c>
      <c r="V177" s="181">
        <v>4.774</v>
      </c>
      <c r="W177" s="181">
        <v>4.68</v>
      </c>
      <c r="X177" s="181">
        <v>4.5540000000000003</v>
      </c>
      <c r="Y177" s="181">
        <v>4.4180000000000001</v>
      </c>
      <c r="Z177" s="181">
        <v>4.2910000000000004</v>
      </c>
      <c r="AA177" s="181">
        <v>4.1859999999999999</v>
      </c>
      <c r="AB177" s="181">
        <v>4.0940000000000003</v>
      </c>
      <c r="AC177" s="181">
        <v>4.0759999999999996</v>
      </c>
      <c r="AD177" s="181">
        <v>3.9729999999999999</v>
      </c>
      <c r="AE177" s="181">
        <v>3.8780000000000001</v>
      </c>
      <c r="AF177" s="181">
        <v>3.8140000000000001</v>
      </c>
      <c r="AG177" s="181">
        <v>3.7280000000000002</v>
      </c>
      <c r="AH177" s="181">
        <v>3.6440000000000001</v>
      </c>
      <c r="AI177" s="181">
        <v>3.573</v>
      </c>
      <c r="AJ177" s="181">
        <v>3.504</v>
      </c>
      <c r="AK177" s="181">
        <v>3.444</v>
      </c>
      <c r="AL177" s="181">
        <v>3.4039999999999999</v>
      </c>
      <c r="AM177" s="181">
        <v>3.37</v>
      </c>
      <c r="AN177" s="181">
        <v>3.3340000000000001</v>
      </c>
      <c r="AO177" s="181">
        <v>3.4750000000000001</v>
      </c>
      <c r="AP177" s="181">
        <v>3.504</v>
      </c>
      <c r="AQ177" s="181">
        <v>3.5209999999999999</v>
      </c>
      <c r="AR177" s="181">
        <v>3.536</v>
      </c>
      <c r="AS177" s="181">
        <v>3.5510000000000002</v>
      </c>
      <c r="AT177" s="181">
        <v>3.55</v>
      </c>
      <c r="AU177" s="181">
        <v>3.456</v>
      </c>
      <c r="AV177" s="181">
        <v>3.2069999999999999</v>
      </c>
      <c r="AW177" s="181">
        <v>3.2029999999999998</v>
      </c>
      <c r="AX177" s="181">
        <v>3.2410000000000001</v>
      </c>
      <c r="AY177" s="181">
        <v>3.2320000000000002</v>
      </c>
      <c r="AZ177" s="181">
        <v>3.149</v>
      </c>
      <c r="BA177" s="181">
        <v>3.0910000000000002</v>
      </c>
      <c r="BB177" s="181">
        <v>3.024</v>
      </c>
      <c r="BC177" s="181">
        <v>2.9889999999999999</v>
      </c>
      <c r="BD177" s="181">
        <v>2.948</v>
      </c>
      <c r="BE177" s="181">
        <v>2.903</v>
      </c>
      <c r="BF177" s="181">
        <v>2.9220000000000002</v>
      </c>
      <c r="BG177" s="181">
        <v>2.9660000000000002</v>
      </c>
      <c r="BH177" s="181">
        <v>3.0089999999999999</v>
      </c>
      <c r="BI177" s="181">
        <v>3.0510000000000002</v>
      </c>
      <c r="BJ177" s="181">
        <v>3.0920000000000001</v>
      </c>
      <c r="BK177" s="181">
        <v>3.133</v>
      </c>
      <c r="BL177" s="181">
        <v>3.1749999999999998</v>
      </c>
      <c r="BM177" s="181">
        <v>3.2160000000000002</v>
      </c>
      <c r="BN177" s="181">
        <v>3.2570000000000001</v>
      </c>
      <c r="BO177" s="181">
        <v>3.2970000000000002</v>
      </c>
      <c r="BP177" s="181">
        <v>3.3380000000000001</v>
      </c>
      <c r="BQ177" s="181">
        <v>3.3780000000000001</v>
      </c>
      <c r="BR177" s="181">
        <v>3.4140000000000001</v>
      </c>
      <c r="BS177" s="181">
        <v>3.4489999999999998</v>
      </c>
      <c r="BT177" s="181">
        <v>3.484</v>
      </c>
      <c r="BU177" s="181">
        <v>3.5190000000000001</v>
      </c>
      <c r="BV177" s="181">
        <v>3.5529999999999999</v>
      </c>
      <c r="BW177" s="181">
        <v>3.5870000000000002</v>
      </c>
      <c r="BX177" s="181">
        <v>3.621</v>
      </c>
      <c r="BY177" s="181">
        <v>3.6539999999999999</v>
      </c>
      <c r="BZ177" s="181">
        <v>3.6880000000000002</v>
      </c>
      <c r="CA177" s="181">
        <v>3.7210000000000001</v>
      </c>
      <c r="CB177" s="181">
        <v>3.7570000000000001</v>
      </c>
      <c r="CC177" s="181">
        <v>3.7919999999999998</v>
      </c>
      <c r="CD177" s="181">
        <v>3.8279999999999998</v>
      </c>
      <c r="CE177" s="181">
        <v>3.863</v>
      </c>
      <c r="CF177" s="181">
        <v>3.899</v>
      </c>
      <c r="CG177" s="181">
        <v>3.9340000000000002</v>
      </c>
      <c r="CH177" s="181">
        <v>3.9689999999999999</v>
      </c>
      <c r="CI177" s="181">
        <v>4.0039999999999996</v>
      </c>
      <c r="CJ177" s="181">
        <v>4.0389999999999997</v>
      </c>
      <c r="CK177" s="182">
        <v>4.0739999999999998</v>
      </c>
    </row>
    <row r="178" spans="2:89" ht="15" customHeight="1" x14ac:dyDescent="0.2">
      <c r="B178" s="173">
        <v>4</v>
      </c>
      <c r="C178" s="174">
        <v>2</v>
      </c>
      <c r="D178" s="174">
        <v>4</v>
      </c>
      <c r="E178" s="174" t="s">
        <v>71</v>
      </c>
      <c r="F178" s="174" t="s">
        <v>771</v>
      </c>
      <c r="G178" s="174" t="s">
        <v>294</v>
      </c>
      <c r="H178" s="174" t="s">
        <v>747</v>
      </c>
      <c r="I178" s="181">
        <v>3.0179999999999998</v>
      </c>
      <c r="J178" s="181">
        <v>3.0990000000000002</v>
      </c>
      <c r="K178" s="181">
        <v>3.1459999999999999</v>
      </c>
      <c r="L178" s="181">
        <v>3.1909999999999998</v>
      </c>
      <c r="M178" s="181">
        <v>3.226</v>
      </c>
      <c r="N178" s="181">
        <v>3.2749999999999999</v>
      </c>
      <c r="O178" s="181">
        <v>3.3039999999999998</v>
      </c>
      <c r="P178" s="181">
        <v>3.33</v>
      </c>
      <c r="Q178" s="181">
        <v>3.3439999999999999</v>
      </c>
      <c r="R178" s="181">
        <v>3.3210000000000002</v>
      </c>
      <c r="S178" s="181">
        <v>3.2829999999999999</v>
      </c>
      <c r="T178" s="181">
        <v>3.254</v>
      </c>
      <c r="U178" s="181">
        <v>3.2120000000000002</v>
      </c>
      <c r="V178" s="181">
        <v>3.2170000000000001</v>
      </c>
      <c r="W178" s="181">
        <v>3.2320000000000002</v>
      </c>
      <c r="X178" s="181">
        <v>3.2160000000000002</v>
      </c>
      <c r="Y178" s="181">
        <v>3.1789999999999998</v>
      </c>
      <c r="Z178" s="181">
        <v>3.1349999999999998</v>
      </c>
      <c r="AA178" s="181">
        <v>3.0950000000000002</v>
      </c>
      <c r="AB178" s="181">
        <v>3.056</v>
      </c>
      <c r="AC178" s="181">
        <v>3.0680000000000001</v>
      </c>
      <c r="AD178" s="181">
        <v>3.0070000000000001</v>
      </c>
      <c r="AE178" s="181">
        <v>2.944</v>
      </c>
      <c r="AF178" s="181">
        <v>2.91</v>
      </c>
      <c r="AG178" s="181">
        <v>2.8780000000000001</v>
      </c>
      <c r="AH178" s="181">
        <v>2.8719999999999999</v>
      </c>
      <c r="AI178" s="181">
        <v>2.89</v>
      </c>
      <c r="AJ178" s="181">
        <v>2.9129999999999998</v>
      </c>
      <c r="AK178" s="181">
        <v>2.9350000000000001</v>
      </c>
      <c r="AL178" s="181">
        <v>2.9670000000000001</v>
      </c>
      <c r="AM178" s="181">
        <v>2.9940000000000002</v>
      </c>
      <c r="AN178" s="181">
        <v>3.0129999999999999</v>
      </c>
      <c r="AO178" s="181">
        <v>3.1840000000000002</v>
      </c>
      <c r="AP178" s="181">
        <v>3.2570000000000001</v>
      </c>
      <c r="AQ178" s="181">
        <v>3.3140000000000001</v>
      </c>
      <c r="AR178" s="181">
        <v>3.3639999999999999</v>
      </c>
      <c r="AS178" s="181">
        <v>3.4089999999999998</v>
      </c>
      <c r="AT178" s="181">
        <v>3.4350000000000001</v>
      </c>
      <c r="AU178" s="181">
        <v>3.3650000000000002</v>
      </c>
      <c r="AV178" s="181">
        <v>3.1389999999999998</v>
      </c>
      <c r="AW178" s="181">
        <v>3.1640000000000001</v>
      </c>
      <c r="AX178" s="181">
        <v>3.2330000000000001</v>
      </c>
      <c r="AY178" s="181">
        <v>3.254</v>
      </c>
      <c r="AZ178" s="181">
        <v>3.2</v>
      </c>
      <c r="BA178" s="181">
        <v>3.1709999999999998</v>
      </c>
      <c r="BB178" s="181">
        <v>3.137</v>
      </c>
      <c r="BC178" s="181">
        <v>3.1379999999999999</v>
      </c>
      <c r="BD178" s="181">
        <v>3.1360000000000001</v>
      </c>
      <c r="BE178" s="181">
        <v>3.1339999999999999</v>
      </c>
      <c r="BF178" s="181">
        <v>3.113</v>
      </c>
      <c r="BG178" s="181">
        <v>3.093</v>
      </c>
      <c r="BH178" s="181">
        <v>3.0720000000000001</v>
      </c>
      <c r="BI178" s="181">
        <v>3.0510000000000002</v>
      </c>
      <c r="BJ178" s="181">
        <v>3.0449999999999999</v>
      </c>
      <c r="BK178" s="181">
        <v>3.0369999999999999</v>
      </c>
      <c r="BL178" s="181">
        <v>3.03</v>
      </c>
      <c r="BM178" s="181">
        <v>3.0219999999999998</v>
      </c>
      <c r="BN178" s="181">
        <v>3.0129999999999999</v>
      </c>
      <c r="BO178" s="181">
        <v>3.004</v>
      </c>
      <c r="BP178" s="181">
        <v>2.9950000000000001</v>
      </c>
      <c r="BQ178" s="181">
        <v>2.9849999999999999</v>
      </c>
      <c r="BR178" s="181">
        <v>2.9780000000000002</v>
      </c>
      <c r="BS178" s="181">
        <v>2.97</v>
      </c>
      <c r="BT178" s="181">
        <v>2.9620000000000002</v>
      </c>
      <c r="BU178" s="181">
        <v>2.9529999999999998</v>
      </c>
      <c r="BV178" s="181">
        <v>2.944</v>
      </c>
      <c r="BW178" s="181">
        <v>2.9350000000000001</v>
      </c>
      <c r="BX178" s="181">
        <v>2.9249999999999998</v>
      </c>
      <c r="BY178" s="181">
        <v>2.915</v>
      </c>
      <c r="BZ178" s="181">
        <v>2.9049999999999998</v>
      </c>
      <c r="CA178" s="181">
        <v>2.895</v>
      </c>
      <c r="CB178" s="181">
        <v>2.8860000000000001</v>
      </c>
      <c r="CC178" s="181">
        <v>2.8769999999999998</v>
      </c>
      <c r="CD178" s="181">
        <v>2.8679999999999999</v>
      </c>
      <c r="CE178" s="181">
        <v>2.8580000000000001</v>
      </c>
      <c r="CF178" s="181">
        <v>2.8490000000000002</v>
      </c>
      <c r="CG178" s="181">
        <v>2.839</v>
      </c>
      <c r="CH178" s="181">
        <v>2.8290000000000002</v>
      </c>
      <c r="CI178" s="181">
        <v>2.819</v>
      </c>
      <c r="CJ178" s="181">
        <v>2.8090000000000002</v>
      </c>
      <c r="CK178" s="182">
        <v>2.7989999999999999</v>
      </c>
    </row>
    <row r="179" spans="2:89" ht="15" customHeight="1" x14ac:dyDescent="0.2">
      <c r="B179" s="173">
        <v>4</v>
      </c>
      <c r="C179" s="174">
        <v>2</v>
      </c>
      <c r="D179" s="174">
        <v>4</v>
      </c>
      <c r="E179" s="174" t="s">
        <v>71</v>
      </c>
      <c r="F179" s="174" t="s">
        <v>772</v>
      </c>
      <c r="G179" s="174" t="s">
        <v>294</v>
      </c>
      <c r="H179" s="174" t="s">
        <v>747</v>
      </c>
      <c r="I179" s="181">
        <v>0</v>
      </c>
      <c r="J179" s="181">
        <v>0</v>
      </c>
      <c r="K179" s="181">
        <v>0</v>
      </c>
      <c r="L179" s="181">
        <v>0</v>
      </c>
      <c r="M179" s="181">
        <v>0</v>
      </c>
      <c r="N179" s="181">
        <v>0</v>
      </c>
      <c r="O179" s="181">
        <v>0</v>
      </c>
      <c r="P179" s="181">
        <v>0</v>
      </c>
      <c r="Q179" s="181">
        <v>1.2E-2</v>
      </c>
      <c r="R179" s="181">
        <v>2.4E-2</v>
      </c>
      <c r="S179" s="181">
        <v>4.1000000000000002E-2</v>
      </c>
      <c r="T179" s="181">
        <v>6.6000000000000003E-2</v>
      </c>
      <c r="U179" s="181">
        <v>9.7000000000000003E-2</v>
      </c>
      <c r="V179" s="181">
        <v>0.153</v>
      </c>
      <c r="W179" s="181">
        <v>0.252</v>
      </c>
      <c r="X179" s="181">
        <v>0.39500000000000002</v>
      </c>
      <c r="Y179" s="181">
        <v>0.56999999999999995</v>
      </c>
      <c r="Z179" s="181">
        <v>0.749</v>
      </c>
      <c r="AA179" s="181">
        <v>0.91200000000000003</v>
      </c>
      <c r="AB179" s="181">
        <v>1.046</v>
      </c>
      <c r="AC179" s="181">
        <v>1.1779999999999999</v>
      </c>
      <c r="AD179" s="181">
        <v>1.2749999999999999</v>
      </c>
      <c r="AE179" s="181">
        <v>1.37</v>
      </c>
      <c r="AF179" s="181">
        <v>1.4730000000000001</v>
      </c>
      <c r="AG179" s="181">
        <v>1.5649999999999999</v>
      </c>
      <c r="AH179" s="181">
        <v>1.6579999999999999</v>
      </c>
      <c r="AI179" s="181">
        <v>1.748</v>
      </c>
      <c r="AJ179" s="181">
        <v>1.8280000000000001</v>
      </c>
      <c r="AK179" s="181">
        <v>1.901</v>
      </c>
      <c r="AL179" s="181">
        <v>1.978</v>
      </c>
      <c r="AM179" s="181">
        <v>2.048</v>
      </c>
      <c r="AN179" s="181">
        <v>2.1080000000000001</v>
      </c>
      <c r="AO179" s="181">
        <v>2.2730000000000001</v>
      </c>
      <c r="AP179" s="181">
        <v>2.3660000000000001</v>
      </c>
      <c r="AQ179" s="181">
        <v>2.4430000000000001</v>
      </c>
      <c r="AR179" s="181">
        <v>2.512</v>
      </c>
      <c r="AS179" s="181">
        <v>2.5720000000000001</v>
      </c>
      <c r="AT179" s="181">
        <v>2.613</v>
      </c>
      <c r="AU179" s="181">
        <v>2.5830000000000002</v>
      </c>
      <c r="AV179" s="181">
        <v>2.407</v>
      </c>
      <c r="AW179" s="181">
        <v>2.4239999999999999</v>
      </c>
      <c r="AX179" s="181">
        <v>2.476</v>
      </c>
      <c r="AY179" s="181">
        <v>2.4910000000000001</v>
      </c>
      <c r="AZ179" s="181">
        <v>2.4329999999999998</v>
      </c>
      <c r="BA179" s="181">
        <v>2.3959999999999999</v>
      </c>
      <c r="BB179" s="181">
        <v>2.359</v>
      </c>
      <c r="BC179" s="181">
        <v>2.351</v>
      </c>
      <c r="BD179" s="181">
        <v>2.3370000000000002</v>
      </c>
      <c r="BE179" s="181">
        <v>2.3220000000000001</v>
      </c>
      <c r="BF179" s="181">
        <v>2.323</v>
      </c>
      <c r="BG179" s="181">
        <v>2.3239999999999998</v>
      </c>
      <c r="BH179" s="181">
        <v>2.3250000000000002</v>
      </c>
      <c r="BI179" s="181">
        <v>2.3260000000000001</v>
      </c>
      <c r="BJ179" s="181">
        <v>2.3450000000000002</v>
      </c>
      <c r="BK179" s="181">
        <v>2.3639999999999999</v>
      </c>
      <c r="BL179" s="181">
        <v>2.383</v>
      </c>
      <c r="BM179" s="181">
        <v>2.4020000000000001</v>
      </c>
      <c r="BN179" s="181">
        <v>2.42</v>
      </c>
      <c r="BO179" s="181">
        <v>2.4380000000000002</v>
      </c>
      <c r="BP179" s="181">
        <v>2.456</v>
      </c>
      <c r="BQ179" s="181">
        <v>2.4740000000000002</v>
      </c>
      <c r="BR179" s="181">
        <v>2.488</v>
      </c>
      <c r="BS179" s="181">
        <v>2.5009999999999999</v>
      </c>
      <c r="BT179" s="181">
        <v>2.5150000000000001</v>
      </c>
      <c r="BU179" s="181">
        <v>2.528</v>
      </c>
      <c r="BV179" s="181">
        <v>2.5409999999999999</v>
      </c>
      <c r="BW179" s="181">
        <v>2.5539999999999998</v>
      </c>
      <c r="BX179" s="181">
        <v>2.5659999999999998</v>
      </c>
      <c r="BY179" s="181">
        <v>2.5779999999999998</v>
      </c>
      <c r="BZ179" s="181">
        <v>2.5910000000000002</v>
      </c>
      <c r="CA179" s="181">
        <v>2.6030000000000002</v>
      </c>
      <c r="CB179" s="181">
        <v>2.6160000000000001</v>
      </c>
      <c r="CC179" s="181">
        <v>2.63</v>
      </c>
      <c r="CD179" s="181">
        <v>2.6429999999999998</v>
      </c>
      <c r="CE179" s="181">
        <v>2.6560000000000001</v>
      </c>
      <c r="CF179" s="181">
        <v>2.67</v>
      </c>
      <c r="CG179" s="181">
        <v>2.6829999999999998</v>
      </c>
      <c r="CH179" s="181">
        <v>2.6960000000000002</v>
      </c>
      <c r="CI179" s="181">
        <v>2.7090000000000001</v>
      </c>
      <c r="CJ179" s="181">
        <v>2.722</v>
      </c>
      <c r="CK179" s="182">
        <v>2.734</v>
      </c>
    </row>
    <row r="180" spans="2:89" ht="15" customHeight="1" x14ac:dyDescent="0.2">
      <c r="B180" s="173">
        <v>4</v>
      </c>
      <c r="C180" s="174">
        <v>2</v>
      </c>
      <c r="D180" s="174">
        <v>4</v>
      </c>
      <c r="E180" s="174" t="s">
        <v>71</v>
      </c>
      <c r="F180" s="174" t="s">
        <v>773</v>
      </c>
      <c r="G180" s="174" t="s">
        <v>294</v>
      </c>
      <c r="H180" s="174" t="s">
        <v>747</v>
      </c>
      <c r="I180" s="181">
        <v>1.776</v>
      </c>
      <c r="J180" s="181">
        <v>1.92</v>
      </c>
      <c r="K180" s="181">
        <v>2.0449999999999999</v>
      </c>
      <c r="L180" s="181">
        <v>2.1629999999999998</v>
      </c>
      <c r="M180" s="181">
        <v>2.262</v>
      </c>
      <c r="N180" s="181">
        <v>2.3530000000000002</v>
      </c>
      <c r="O180" s="181">
        <v>2.415</v>
      </c>
      <c r="P180" s="181">
        <v>2.472</v>
      </c>
      <c r="Q180" s="181">
        <v>2.536</v>
      </c>
      <c r="R180" s="181">
        <v>2.6019999999999999</v>
      </c>
      <c r="S180" s="181">
        <v>2.6720000000000002</v>
      </c>
      <c r="T180" s="181">
        <v>2.7709999999999999</v>
      </c>
      <c r="U180" s="181">
        <v>2.8530000000000002</v>
      </c>
      <c r="V180" s="181">
        <v>2.9430000000000001</v>
      </c>
      <c r="W180" s="181">
        <v>3.0379999999999998</v>
      </c>
      <c r="X180" s="181">
        <v>3.13</v>
      </c>
      <c r="Y180" s="181">
        <v>3.2130000000000001</v>
      </c>
      <c r="Z180" s="181">
        <v>3.29</v>
      </c>
      <c r="AA180" s="181">
        <v>3.3639999999999999</v>
      </c>
      <c r="AB180" s="181">
        <v>3.4350000000000001</v>
      </c>
      <c r="AC180" s="181">
        <v>3.5659999999999998</v>
      </c>
      <c r="AD180" s="181">
        <v>3.6139999999999999</v>
      </c>
      <c r="AE180" s="181">
        <v>3.661</v>
      </c>
      <c r="AF180" s="181">
        <v>3.7280000000000002</v>
      </c>
      <c r="AG180" s="181">
        <v>3.7650000000000001</v>
      </c>
      <c r="AH180" s="181">
        <v>3.8</v>
      </c>
      <c r="AI180" s="181">
        <v>3.84</v>
      </c>
      <c r="AJ180" s="181">
        <v>3.875</v>
      </c>
      <c r="AK180" s="181">
        <v>3.9079999999999999</v>
      </c>
      <c r="AL180" s="181">
        <v>3.9529999999999998</v>
      </c>
      <c r="AM180" s="181">
        <v>3.9940000000000002</v>
      </c>
      <c r="AN180" s="181">
        <v>4.0220000000000002</v>
      </c>
      <c r="AO180" s="181">
        <v>4.2560000000000002</v>
      </c>
      <c r="AP180" s="181">
        <v>4.3570000000000002</v>
      </c>
      <c r="AQ180" s="181">
        <v>4.4379999999999997</v>
      </c>
      <c r="AR180" s="181">
        <v>4.5119999999999996</v>
      </c>
      <c r="AS180" s="181">
        <v>4.5789999999999997</v>
      </c>
      <c r="AT180" s="181">
        <v>4.6219999999999999</v>
      </c>
      <c r="AU180" s="181">
        <v>4.5380000000000003</v>
      </c>
      <c r="AV180" s="181">
        <v>4.2430000000000003</v>
      </c>
      <c r="AW180" s="181">
        <v>4.2889999999999997</v>
      </c>
      <c r="AX180" s="181">
        <v>4.3949999999999996</v>
      </c>
      <c r="AY180" s="181">
        <v>4.4370000000000003</v>
      </c>
      <c r="AZ180" s="181">
        <v>4.3810000000000002</v>
      </c>
      <c r="BA180" s="181">
        <v>4.3600000000000003</v>
      </c>
      <c r="BB180" s="181">
        <v>4.3360000000000003</v>
      </c>
      <c r="BC180" s="181">
        <v>4.3630000000000004</v>
      </c>
      <c r="BD180" s="181">
        <v>4.3739999999999997</v>
      </c>
      <c r="BE180" s="181">
        <v>4.383</v>
      </c>
      <c r="BF180" s="181">
        <v>4.3259999999999996</v>
      </c>
      <c r="BG180" s="181">
        <v>4.3090000000000002</v>
      </c>
      <c r="BH180" s="181">
        <v>4.2889999999999997</v>
      </c>
      <c r="BI180" s="181">
        <v>4.2670000000000003</v>
      </c>
      <c r="BJ180" s="181">
        <v>4.2430000000000003</v>
      </c>
      <c r="BK180" s="181">
        <v>4.218</v>
      </c>
      <c r="BL180" s="181">
        <v>4.1920000000000002</v>
      </c>
      <c r="BM180" s="181">
        <v>4.165</v>
      </c>
      <c r="BN180" s="181">
        <v>4.1369999999999996</v>
      </c>
      <c r="BO180" s="181">
        <v>4.1070000000000002</v>
      </c>
      <c r="BP180" s="181">
        <v>4.07</v>
      </c>
      <c r="BQ180" s="181">
        <v>4.0309999999999997</v>
      </c>
      <c r="BR180" s="181">
        <v>3.9889999999999999</v>
      </c>
      <c r="BS180" s="181">
        <v>3.9470000000000001</v>
      </c>
      <c r="BT180" s="181">
        <v>3.9039999999999999</v>
      </c>
      <c r="BU180" s="181">
        <v>3.86</v>
      </c>
      <c r="BV180" s="181">
        <v>3.8149999999999999</v>
      </c>
      <c r="BW180" s="181">
        <v>3.77</v>
      </c>
      <c r="BX180" s="181">
        <v>3.7240000000000002</v>
      </c>
      <c r="BY180" s="181">
        <v>3.6779999999999999</v>
      </c>
      <c r="BZ180" s="181">
        <v>3.6309999999999998</v>
      </c>
      <c r="CA180" s="181">
        <v>3.5830000000000002</v>
      </c>
      <c r="CB180" s="181">
        <v>3.5350000000000001</v>
      </c>
      <c r="CC180" s="181">
        <v>3.4870000000000001</v>
      </c>
      <c r="CD180" s="181">
        <v>3.4380000000000002</v>
      </c>
      <c r="CE180" s="181">
        <v>3.3889999999999998</v>
      </c>
      <c r="CF180" s="181">
        <v>3.339</v>
      </c>
      <c r="CG180" s="181">
        <v>3.29</v>
      </c>
      <c r="CH180" s="181">
        <v>3.2389999999999999</v>
      </c>
      <c r="CI180" s="181">
        <v>3.1880000000000002</v>
      </c>
      <c r="CJ180" s="181">
        <v>3.137</v>
      </c>
      <c r="CK180" s="182">
        <v>3.0859999999999999</v>
      </c>
    </row>
    <row r="181" spans="2:89" ht="15" customHeight="1" x14ac:dyDescent="0.2">
      <c r="B181" s="173">
        <v>4</v>
      </c>
      <c r="C181" s="174">
        <v>3</v>
      </c>
      <c r="D181" s="174">
        <v>4</v>
      </c>
      <c r="E181" s="174" t="s">
        <v>215</v>
      </c>
      <c r="F181" s="174" t="s">
        <v>770</v>
      </c>
      <c r="G181" s="174" t="s">
        <v>294</v>
      </c>
      <c r="H181" s="174" t="s">
        <v>747</v>
      </c>
      <c r="I181" s="181">
        <v>6.1840000000000002</v>
      </c>
      <c r="J181" s="181">
        <v>6.14</v>
      </c>
      <c r="K181" s="181">
        <v>6.0309999999999997</v>
      </c>
      <c r="L181" s="181">
        <v>5.9219999999999997</v>
      </c>
      <c r="M181" s="181">
        <v>5.806</v>
      </c>
      <c r="N181" s="181">
        <v>5.7240000000000002</v>
      </c>
      <c r="O181" s="181">
        <v>5.6180000000000003</v>
      </c>
      <c r="P181" s="181">
        <v>5.5179999999999998</v>
      </c>
      <c r="Q181" s="181">
        <v>5.4119999999999999</v>
      </c>
      <c r="R181" s="181">
        <v>5.2690000000000001</v>
      </c>
      <c r="S181" s="181">
        <v>5.13</v>
      </c>
      <c r="T181" s="181">
        <v>5.0140000000000002</v>
      </c>
      <c r="U181" s="181">
        <v>4.8739999999999997</v>
      </c>
      <c r="V181" s="181">
        <v>4.774</v>
      </c>
      <c r="W181" s="181">
        <v>4.68</v>
      </c>
      <c r="X181" s="181">
        <v>4.5540000000000003</v>
      </c>
      <c r="Y181" s="181">
        <v>4.4180000000000001</v>
      </c>
      <c r="Z181" s="181">
        <v>4.2910000000000004</v>
      </c>
      <c r="AA181" s="181">
        <v>4.1859999999999999</v>
      </c>
      <c r="AB181" s="181">
        <v>4.0940000000000003</v>
      </c>
      <c r="AC181" s="181">
        <v>4.0759999999999996</v>
      </c>
      <c r="AD181" s="181">
        <v>3.9729999999999999</v>
      </c>
      <c r="AE181" s="181">
        <v>3.8780000000000001</v>
      </c>
      <c r="AF181" s="181">
        <v>3.8140000000000001</v>
      </c>
      <c r="AG181" s="181">
        <v>3.7280000000000002</v>
      </c>
      <c r="AH181" s="181">
        <v>3.6440000000000001</v>
      </c>
      <c r="AI181" s="181">
        <v>3.573</v>
      </c>
      <c r="AJ181" s="181">
        <v>3.504</v>
      </c>
      <c r="AK181" s="181">
        <v>3.444</v>
      </c>
      <c r="AL181" s="181">
        <v>3.4039999999999999</v>
      </c>
      <c r="AM181" s="181">
        <v>3.37</v>
      </c>
      <c r="AN181" s="181">
        <v>3.3340000000000001</v>
      </c>
      <c r="AO181" s="181">
        <v>3.4750000000000001</v>
      </c>
      <c r="AP181" s="181">
        <v>3.504</v>
      </c>
      <c r="AQ181" s="181">
        <v>3.5209999999999999</v>
      </c>
      <c r="AR181" s="181">
        <v>3.536</v>
      </c>
      <c r="AS181" s="181">
        <v>3.5510000000000002</v>
      </c>
      <c r="AT181" s="181">
        <v>3.55</v>
      </c>
      <c r="AU181" s="181">
        <v>3.456</v>
      </c>
      <c r="AV181" s="181">
        <v>3.2069999999999999</v>
      </c>
      <c r="AW181" s="181">
        <v>3.2029999999999998</v>
      </c>
      <c r="AX181" s="181">
        <v>3.2410000000000001</v>
      </c>
      <c r="AY181" s="181">
        <v>3.2320000000000002</v>
      </c>
      <c r="AZ181" s="181">
        <v>3.149</v>
      </c>
      <c r="BA181" s="181">
        <v>3.0910000000000002</v>
      </c>
      <c r="BB181" s="181">
        <v>3.024</v>
      </c>
      <c r="BC181" s="181">
        <v>2.9889999999999999</v>
      </c>
      <c r="BD181" s="181">
        <v>2.948</v>
      </c>
      <c r="BE181" s="181">
        <v>2.903</v>
      </c>
      <c r="BF181" s="181">
        <v>2.9159999999999999</v>
      </c>
      <c r="BG181" s="181">
        <v>2.9580000000000002</v>
      </c>
      <c r="BH181" s="181">
        <v>2.9990000000000001</v>
      </c>
      <c r="BI181" s="181">
        <v>3.0379999999999998</v>
      </c>
      <c r="BJ181" s="181">
        <v>3.077</v>
      </c>
      <c r="BK181" s="181">
        <v>3.1160000000000001</v>
      </c>
      <c r="BL181" s="181">
        <v>3.1560000000000001</v>
      </c>
      <c r="BM181" s="181">
        <v>3.1949999999999998</v>
      </c>
      <c r="BN181" s="181">
        <v>3.2330000000000001</v>
      </c>
      <c r="BO181" s="181">
        <v>3.2719999999999998</v>
      </c>
      <c r="BP181" s="181">
        <v>3.31</v>
      </c>
      <c r="BQ181" s="181">
        <v>3.3479999999999999</v>
      </c>
      <c r="BR181" s="181">
        <v>3.3860000000000001</v>
      </c>
      <c r="BS181" s="181">
        <v>3.423</v>
      </c>
      <c r="BT181" s="181">
        <v>3.46</v>
      </c>
      <c r="BU181" s="181">
        <v>3.496</v>
      </c>
      <c r="BV181" s="181">
        <v>3.5329999999999999</v>
      </c>
      <c r="BW181" s="181">
        <v>3.569</v>
      </c>
      <c r="BX181" s="181">
        <v>3.605</v>
      </c>
      <c r="BY181" s="181">
        <v>3.641</v>
      </c>
      <c r="BZ181" s="181">
        <v>3.677</v>
      </c>
      <c r="CA181" s="181">
        <v>3.7130000000000001</v>
      </c>
      <c r="CB181" s="181">
        <v>3.7480000000000002</v>
      </c>
      <c r="CC181" s="181">
        <v>3.7839999999999998</v>
      </c>
      <c r="CD181" s="181">
        <v>3.82</v>
      </c>
      <c r="CE181" s="181">
        <v>3.8559999999999999</v>
      </c>
      <c r="CF181" s="181">
        <v>3.8919999999999999</v>
      </c>
      <c r="CG181" s="181">
        <v>3.9279999999999999</v>
      </c>
      <c r="CH181" s="181">
        <v>3.9630000000000001</v>
      </c>
      <c r="CI181" s="181">
        <v>3.9990000000000001</v>
      </c>
      <c r="CJ181" s="181">
        <v>4.0339999999999998</v>
      </c>
      <c r="CK181" s="182">
        <v>4.07</v>
      </c>
    </row>
    <row r="182" spans="2:89" ht="15" customHeight="1" x14ac:dyDescent="0.2">
      <c r="B182" s="173">
        <v>4</v>
      </c>
      <c r="C182" s="174">
        <v>3</v>
      </c>
      <c r="D182" s="174">
        <v>4</v>
      </c>
      <c r="E182" s="174" t="s">
        <v>215</v>
      </c>
      <c r="F182" s="174" t="s">
        <v>771</v>
      </c>
      <c r="G182" s="174" t="s">
        <v>294</v>
      </c>
      <c r="H182" s="174" t="s">
        <v>747</v>
      </c>
      <c r="I182" s="181">
        <v>3.0179999999999998</v>
      </c>
      <c r="J182" s="181">
        <v>3.0990000000000002</v>
      </c>
      <c r="K182" s="181">
        <v>3.1459999999999999</v>
      </c>
      <c r="L182" s="181">
        <v>3.1909999999999998</v>
      </c>
      <c r="M182" s="181">
        <v>3.226</v>
      </c>
      <c r="N182" s="181">
        <v>3.2749999999999999</v>
      </c>
      <c r="O182" s="181">
        <v>3.3039999999999998</v>
      </c>
      <c r="P182" s="181">
        <v>3.33</v>
      </c>
      <c r="Q182" s="181">
        <v>3.3439999999999999</v>
      </c>
      <c r="R182" s="181">
        <v>3.3210000000000002</v>
      </c>
      <c r="S182" s="181">
        <v>3.2829999999999999</v>
      </c>
      <c r="T182" s="181">
        <v>3.254</v>
      </c>
      <c r="U182" s="181">
        <v>3.2120000000000002</v>
      </c>
      <c r="V182" s="181">
        <v>3.2170000000000001</v>
      </c>
      <c r="W182" s="181">
        <v>3.2320000000000002</v>
      </c>
      <c r="X182" s="181">
        <v>3.2160000000000002</v>
      </c>
      <c r="Y182" s="181">
        <v>3.1789999999999998</v>
      </c>
      <c r="Z182" s="181">
        <v>3.1349999999999998</v>
      </c>
      <c r="AA182" s="181">
        <v>3.0950000000000002</v>
      </c>
      <c r="AB182" s="181">
        <v>3.056</v>
      </c>
      <c r="AC182" s="181">
        <v>3.0680000000000001</v>
      </c>
      <c r="AD182" s="181">
        <v>3.0070000000000001</v>
      </c>
      <c r="AE182" s="181">
        <v>2.944</v>
      </c>
      <c r="AF182" s="181">
        <v>2.91</v>
      </c>
      <c r="AG182" s="181">
        <v>2.8780000000000001</v>
      </c>
      <c r="AH182" s="181">
        <v>2.8719999999999999</v>
      </c>
      <c r="AI182" s="181">
        <v>2.89</v>
      </c>
      <c r="AJ182" s="181">
        <v>2.9129999999999998</v>
      </c>
      <c r="AK182" s="181">
        <v>2.9350000000000001</v>
      </c>
      <c r="AL182" s="181">
        <v>2.9670000000000001</v>
      </c>
      <c r="AM182" s="181">
        <v>2.9940000000000002</v>
      </c>
      <c r="AN182" s="181">
        <v>3.0129999999999999</v>
      </c>
      <c r="AO182" s="181">
        <v>3.1840000000000002</v>
      </c>
      <c r="AP182" s="181">
        <v>3.2570000000000001</v>
      </c>
      <c r="AQ182" s="181">
        <v>3.3140000000000001</v>
      </c>
      <c r="AR182" s="181">
        <v>3.3639999999999999</v>
      </c>
      <c r="AS182" s="181">
        <v>3.4089999999999998</v>
      </c>
      <c r="AT182" s="181">
        <v>3.4350000000000001</v>
      </c>
      <c r="AU182" s="181">
        <v>3.3650000000000002</v>
      </c>
      <c r="AV182" s="181">
        <v>3.1389999999999998</v>
      </c>
      <c r="AW182" s="181">
        <v>3.1640000000000001</v>
      </c>
      <c r="AX182" s="181">
        <v>3.2330000000000001</v>
      </c>
      <c r="AY182" s="181">
        <v>3.254</v>
      </c>
      <c r="AZ182" s="181">
        <v>3.2</v>
      </c>
      <c r="BA182" s="181">
        <v>3.1709999999999998</v>
      </c>
      <c r="BB182" s="181">
        <v>3.137</v>
      </c>
      <c r="BC182" s="181">
        <v>3.1379999999999999</v>
      </c>
      <c r="BD182" s="181">
        <v>3.1360000000000001</v>
      </c>
      <c r="BE182" s="181">
        <v>3.1339999999999999</v>
      </c>
      <c r="BF182" s="181">
        <v>3.177</v>
      </c>
      <c r="BG182" s="181">
        <v>3.1869999999999998</v>
      </c>
      <c r="BH182" s="181">
        <v>3.1949999999999998</v>
      </c>
      <c r="BI182" s="181">
        <v>3.202</v>
      </c>
      <c r="BJ182" s="181">
        <v>3.2080000000000002</v>
      </c>
      <c r="BK182" s="181">
        <v>3.214</v>
      </c>
      <c r="BL182" s="181">
        <v>3.2189999999999999</v>
      </c>
      <c r="BM182" s="181">
        <v>3.2229999999999999</v>
      </c>
      <c r="BN182" s="181">
        <v>3.2269999999999999</v>
      </c>
      <c r="BO182" s="181">
        <v>3.2309999999999999</v>
      </c>
      <c r="BP182" s="181">
        <v>3.2330000000000001</v>
      </c>
      <c r="BQ182" s="181">
        <v>3.2349999999999999</v>
      </c>
      <c r="BR182" s="181">
        <v>3.2360000000000002</v>
      </c>
      <c r="BS182" s="181">
        <v>3.2370000000000001</v>
      </c>
      <c r="BT182" s="181">
        <v>3.2370000000000001</v>
      </c>
      <c r="BU182" s="181">
        <v>3.2360000000000002</v>
      </c>
      <c r="BV182" s="181">
        <v>3.2349999999999999</v>
      </c>
      <c r="BW182" s="181">
        <v>3.234</v>
      </c>
      <c r="BX182" s="181">
        <v>3.2320000000000002</v>
      </c>
      <c r="BY182" s="181">
        <v>3.2290000000000001</v>
      </c>
      <c r="BZ182" s="181">
        <v>3.2269999999999999</v>
      </c>
      <c r="CA182" s="181">
        <v>3.2240000000000002</v>
      </c>
      <c r="CB182" s="181">
        <v>3.22</v>
      </c>
      <c r="CC182" s="181">
        <v>3.2170000000000001</v>
      </c>
      <c r="CD182" s="181">
        <v>3.2130000000000001</v>
      </c>
      <c r="CE182" s="181">
        <v>3.2090000000000001</v>
      </c>
      <c r="CF182" s="181">
        <v>3.2050000000000001</v>
      </c>
      <c r="CG182" s="181">
        <v>3.2</v>
      </c>
      <c r="CH182" s="181">
        <v>3.1949999999999998</v>
      </c>
      <c r="CI182" s="181">
        <v>3.19</v>
      </c>
      <c r="CJ182" s="181">
        <v>3.1840000000000002</v>
      </c>
      <c r="CK182" s="182">
        <v>3.1779999999999999</v>
      </c>
    </row>
    <row r="183" spans="2:89" ht="15" customHeight="1" x14ac:dyDescent="0.2">
      <c r="B183" s="173">
        <v>4</v>
      </c>
      <c r="C183" s="174">
        <v>3</v>
      </c>
      <c r="D183" s="174">
        <v>4</v>
      </c>
      <c r="E183" s="174" t="s">
        <v>215</v>
      </c>
      <c r="F183" s="174" t="s">
        <v>772</v>
      </c>
      <c r="G183" s="174" t="s">
        <v>294</v>
      </c>
      <c r="H183" s="174" t="s">
        <v>747</v>
      </c>
      <c r="I183" s="181">
        <v>0</v>
      </c>
      <c r="J183" s="181">
        <v>0</v>
      </c>
      <c r="K183" s="181">
        <v>0</v>
      </c>
      <c r="L183" s="181">
        <v>0</v>
      </c>
      <c r="M183" s="181">
        <v>0</v>
      </c>
      <c r="N183" s="181">
        <v>0</v>
      </c>
      <c r="O183" s="181">
        <v>0</v>
      </c>
      <c r="P183" s="181">
        <v>0</v>
      </c>
      <c r="Q183" s="181">
        <v>1.2E-2</v>
      </c>
      <c r="R183" s="181">
        <v>2.4E-2</v>
      </c>
      <c r="S183" s="181">
        <v>4.1000000000000002E-2</v>
      </c>
      <c r="T183" s="181">
        <v>6.6000000000000003E-2</v>
      </c>
      <c r="U183" s="181">
        <v>9.7000000000000003E-2</v>
      </c>
      <c r="V183" s="181">
        <v>0.153</v>
      </c>
      <c r="W183" s="181">
        <v>0.252</v>
      </c>
      <c r="X183" s="181">
        <v>0.39500000000000002</v>
      </c>
      <c r="Y183" s="181">
        <v>0.56999999999999995</v>
      </c>
      <c r="Z183" s="181">
        <v>0.749</v>
      </c>
      <c r="AA183" s="181">
        <v>0.91200000000000003</v>
      </c>
      <c r="AB183" s="181">
        <v>1.046</v>
      </c>
      <c r="AC183" s="181">
        <v>1.1779999999999999</v>
      </c>
      <c r="AD183" s="181">
        <v>1.2749999999999999</v>
      </c>
      <c r="AE183" s="181">
        <v>1.37</v>
      </c>
      <c r="AF183" s="181">
        <v>1.4730000000000001</v>
      </c>
      <c r="AG183" s="181">
        <v>1.5649999999999999</v>
      </c>
      <c r="AH183" s="181">
        <v>1.6579999999999999</v>
      </c>
      <c r="AI183" s="181">
        <v>1.748</v>
      </c>
      <c r="AJ183" s="181">
        <v>1.8280000000000001</v>
      </c>
      <c r="AK183" s="181">
        <v>1.901</v>
      </c>
      <c r="AL183" s="181">
        <v>1.978</v>
      </c>
      <c r="AM183" s="181">
        <v>2.048</v>
      </c>
      <c r="AN183" s="181">
        <v>2.1080000000000001</v>
      </c>
      <c r="AO183" s="181">
        <v>2.2730000000000001</v>
      </c>
      <c r="AP183" s="181">
        <v>2.3660000000000001</v>
      </c>
      <c r="AQ183" s="181">
        <v>2.4430000000000001</v>
      </c>
      <c r="AR183" s="181">
        <v>2.512</v>
      </c>
      <c r="AS183" s="181">
        <v>2.5720000000000001</v>
      </c>
      <c r="AT183" s="181">
        <v>2.613</v>
      </c>
      <c r="AU183" s="181">
        <v>2.5830000000000002</v>
      </c>
      <c r="AV183" s="181">
        <v>2.407</v>
      </c>
      <c r="AW183" s="181">
        <v>2.4239999999999999</v>
      </c>
      <c r="AX183" s="181">
        <v>2.476</v>
      </c>
      <c r="AY183" s="181">
        <v>2.4910000000000001</v>
      </c>
      <c r="AZ183" s="181">
        <v>2.4329999999999998</v>
      </c>
      <c r="BA183" s="181">
        <v>2.3959999999999999</v>
      </c>
      <c r="BB183" s="181">
        <v>2.359</v>
      </c>
      <c r="BC183" s="181">
        <v>2.351</v>
      </c>
      <c r="BD183" s="181">
        <v>2.3370000000000002</v>
      </c>
      <c r="BE183" s="181">
        <v>2.3220000000000001</v>
      </c>
      <c r="BF183" s="181">
        <v>2.3530000000000002</v>
      </c>
      <c r="BG183" s="181">
        <v>2.351</v>
      </c>
      <c r="BH183" s="181">
        <v>2.3479999999999999</v>
      </c>
      <c r="BI183" s="181">
        <v>2.3439999999999999</v>
      </c>
      <c r="BJ183" s="181">
        <v>2.339</v>
      </c>
      <c r="BK183" s="181">
        <v>2.3359999999999999</v>
      </c>
      <c r="BL183" s="181">
        <v>2.351</v>
      </c>
      <c r="BM183" s="181">
        <v>2.3650000000000002</v>
      </c>
      <c r="BN183" s="181">
        <v>2.379</v>
      </c>
      <c r="BO183" s="181">
        <v>2.3929999999999998</v>
      </c>
      <c r="BP183" s="181">
        <v>2.407</v>
      </c>
      <c r="BQ183" s="181">
        <v>2.4209999999999998</v>
      </c>
      <c r="BR183" s="181">
        <v>2.4329999999999998</v>
      </c>
      <c r="BS183" s="181">
        <v>2.4460000000000002</v>
      </c>
      <c r="BT183" s="181">
        <v>2.4580000000000002</v>
      </c>
      <c r="BU183" s="181">
        <v>2.4700000000000002</v>
      </c>
      <c r="BV183" s="181">
        <v>2.4820000000000002</v>
      </c>
      <c r="BW183" s="181">
        <v>2.4929999999999999</v>
      </c>
      <c r="BX183" s="181">
        <v>2.5049999999999999</v>
      </c>
      <c r="BY183" s="181">
        <v>2.516</v>
      </c>
      <c r="BZ183" s="181">
        <v>2.5270000000000001</v>
      </c>
      <c r="CA183" s="181">
        <v>2.5379999999999998</v>
      </c>
      <c r="CB183" s="181">
        <v>2.5489999999999999</v>
      </c>
      <c r="CC183" s="181">
        <v>2.5590000000000002</v>
      </c>
      <c r="CD183" s="181">
        <v>2.57</v>
      </c>
      <c r="CE183" s="181">
        <v>2.581</v>
      </c>
      <c r="CF183" s="181">
        <v>2.5920000000000001</v>
      </c>
      <c r="CG183" s="181">
        <v>2.6019999999999999</v>
      </c>
      <c r="CH183" s="181">
        <v>2.613</v>
      </c>
      <c r="CI183" s="181">
        <v>2.6230000000000002</v>
      </c>
      <c r="CJ183" s="181">
        <v>2.633</v>
      </c>
      <c r="CK183" s="182">
        <v>2.6429999999999998</v>
      </c>
    </row>
    <row r="184" spans="2:89" ht="15" customHeight="1" x14ac:dyDescent="0.2">
      <c r="B184" s="173">
        <v>4</v>
      </c>
      <c r="C184" s="174">
        <v>3</v>
      </c>
      <c r="D184" s="174">
        <v>4</v>
      </c>
      <c r="E184" s="174" t="s">
        <v>215</v>
      </c>
      <c r="F184" s="174" t="s">
        <v>773</v>
      </c>
      <c r="G184" s="174" t="s">
        <v>294</v>
      </c>
      <c r="H184" s="174" t="s">
        <v>747</v>
      </c>
      <c r="I184" s="181">
        <v>1.776</v>
      </c>
      <c r="J184" s="181">
        <v>1.92</v>
      </c>
      <c r="K184" s="181">
        <v>2.0449999999999999</v>
      </c>
      <c r="L184" s="181">
        <v>2.1629999999999998</v>
      </c>
      <c r="M184" s="181">
        <v>2.262</v>
      </c>
      <c r="N184" s="181">
        <v>2.3530000000000002</v>
      </c>
      <c r="O184" s="181">
        <v>2.415</v>
      </c>
      <c r="P184" s="181">
        <v>2.472</v>
      </c>
      <c r="Q184" s="181">
        <v>2.536</v>
      </c>
      <c r="R184" s="181">
        <v>2.6019999999999999</v>
      </c>
      <c r="S184" s="181">
        <v>2.6720000000000002</v>
      </c>
      <c r="T184" s="181">
        <v>2.7709999999999999</v>
      </c>
      <c r="U184" s="181">
        <v>2.8530000000000002</v>
      </c>
      <c r="V184" s="181">
        <v>2.9430000000000001</v>
      </c>
      <c r="W184" s="181">
        <v>3.0379999999999998</v>
      </c>
      <c r="X184" s="181">
        <v>3.13</v>
      </c>
      <c r="Y184" s="181">
        <v>3.2130000000000001</v>
      </c>
      <c r="Z184" s="181">
        <v>3.29</v>
      </c>
      <c r="AA184" s="181">
        <v>3.3639999999999999</v>
      </c>
      <c r="AB184" s="181">
        <v>3.4350000000000001</v>
      </c>
      <c r="AC184" s="181">
        <v>3.5659999999999998</v>
      </c>
      <c r="AD184" s="181">
        <v>3.6139999999999999</v>
      </c>
      <c r="AE184" s="181">
        <v>3.661</v>
      </c>
      <c r="AF184" s="181">
        <v>3.7280000000000002</v>
      </c>
      <c r="AG184" s="181">
        <v>3.7650000000000001</v>
      </c>
      <c r="AH184" s="181">
        <v>3.8</v>
      </c>
      <c r="AI184" s="181">
        <v>3.84</v>
      </c>
      <c r="AJ184" s="181">
        <v>3.875</v>
      </c>
      <c r="AK184" s="181">
        <v>3.9079999999999999</v>
      </c>
      <c r="AL184" s="181">
        <v>3.9529999999999998</v>
      </c>
      <c r="AM184" s="181">
        <v>3.9940000000000002</v>
      </c>
      <c r="AN184" s="181">
        <v>4.0220000000000002</v>
      </c>
      <c r="AO184" s="181">
        <v>4.2560000000000002</v>
      </c>
      <c r="AP184" s="181">
        <v>4.3570000000000002</v>
      </c>
      <c r="AQ184" s="181">
        <v>4.4379999999999997</v>
      </c>
      <c r="AR184" s="181">
        <v>4.5119999999999996</v>
      </c>
      <c r="AS184" s="181">
        <v>4.5789999999999997</v>
      </c>
      <c r="AT184" s="181">
        <v>4.6219999999999999</v>
      </c>
      <c r="AU184" s="181">
        <v>4.5380000000000003</v>
      </c>
      <c r="AV184" s="181">
        <v>4.2430000000000003</v>
      </c>
      <c r="AW184" s="181">
        <v>4.2889999999999997</v>
      </c>
      <c r="AX184" s="181">
        <v>4.3949999999999996</v>
      </c>
      <c r="AY184" s="181">
        <v>4.4370000000000003</v>
      </c>
      <c r="AZ184" s="181">
        <v>4.3810000000000002</v>
      </c>
      <c r="BA184" s="181">
        <v>4.3600000000000003</v>
      </c>
      <c r="BB184" s="181">
        <v>4.3360000000000003</v>
      </c>
      <c r="BC184" s="181">
        <v>4.3630000000000004</v>
      </c>
      <c r="BD184" s="181">
        <v>4.3739999999999997</v>
      </c>
      <c r="BE184" s="181">
        <v>4.383</v>
      </c>
      <c r="BF184" s="181">
        <v>4.4539999999999997</v>
      </c>
      <c r="BG184" s="181">
        <v>4.4809999999999999</v>
      </c>
      <c r="BH184" s="181">
        <v>4.5060000000000002</v>
      </c>
      <c r="BI184" s="181">
        <v>4.5289999999999999</v>
      </c>
      <c r="BJ184" s="181">
        <v>4.5510000000000002</v>
      </c>
      <c r="BK184" s="181">
        <v>4.5720000000000001</v>
      </c>
      <c r="BL184" s="181">
        <v>4.5940000000000003</v>
      </c>
      <c r="BM184" s="181">
        <v>4.6139999999999999</v>
      </c>
      <c r="BN184" s="181">
        <v>4.6340000000000003</v>
      </c>
      <c r="BO184" s="181">
        <v>4.6539999999999999</v>
      </c>
      <c r="BP184" s="181">
        <v>4.6719999999999997</v>
      </c>
      <c r="BQ184" s="181">
        <v>4.6909999999999998</v>
      </c>
      <c r="BR184" s="181">
        <v>4.7080000000000002</v>
      </c>
      <c r="BS184" s="181">
        <v>4.7240000000000002</v>
      </c>
      <c r="BT184" s="181">
        <v>4.74</v>
      </c>
      <c r="BU184" s="181">
        <v>4.7549999999999999</v>
      </c>
      <c r="BV184" s="181">
        <v>4.7690000000000001</v>
      </c>
      <c r="BW184" s="181">
        <v>4.7839999999999998</v>
      </c>
      <c r="BX184" s="181">
        <v>4.798</v>
      </c>
      <c r="BY184" s="181">
        <v>4.8109999999999999</v>
      </c>
      <c r="BZ184" s="181">
        <v>4.8239999999999998</v>
      </c>
      <c r="CA184" s="181">
        <v>4.8369999999999997</v>
      </c>
      <c r="CB184" s="181">
        <v>4.8499999999999996</v>
      </c>
      <c r="CC184" s="181">
        <v>4.8630000000000004</v>
      </c>
      <c r="CD184" s="181">
        <v>4.875</v>
      </c>
      <c r="CE184" s="181">
        <v>4.8879999999999999</v>
      </c>
      <c r="CF184" s="181">
        <v>4.9000000000000004</v>
      </c>
      <c r="CG184" s="181">
        <v>4.9119999999999999</v>
      </c>
      <c r="CH184" s="181">
        <v>4.9240000000000004</v>
      </c>
      <c r="CI184" s="181">
        <v>4.9349999999999996</v>
      </c>
      <c r="CJ184" s="181">
        <v>4.9459999999999997</v>
      </c>
      <c r="CK184" s="182">
        <v>4.9569999999999999</v>
      </c>
    </row>
    <row r="185" spans="2:89" ht="15" customHeight="1" x14ac:dyDescent="0.2">
      <c r="B185" s="173">
        <v>4</v>
      </c>
      <c r="C185" s="174">
        <v>4</v>
      </c>
      <c r="D185" s="174">
        <v>4</v>
      </c>
      <c r="E185" s="174" t="s">
        <v>752</v>
      </c>
      <c r="F185" s="174" t="s">
        <v>770</v>
      </c>
      <c r="G185" s="174" t="s">
        <v>294</v>
      </c>
      <c r="H185" s="174" t="s">
        <v>747</v>
      </c>
      <c r="I185" s="181">
        <v>6.1840000000000002</v>
      </c>
      <c r="J185" s="181">
        <v>6.14</v>
      </c>
      <c r="K185" s="181">
        <v>6.0309999999999997</v>
      </c>
      <c r="L185" s="181">
        <v>5.9219999999999997</v>
      </c>
      <c r="M185" s="181">
        <v>5.806</v>
      </c>
      <c r="N185" s="181">
        <v>5.7240000000000002</v>
      </c>
      <c r="O185" s="181">
        <v>5.6180000000000003</v>
      </c>
      <c r="P185" s="181">
        <v>5.5179999999999998</v>
      </c>
      <c r="Q185" s="181">
        <v>5.4119999999999999</v>
      </c>
      <c r="R185" s="181">
        <v>5.2690000000000001</v>
      </c>
      <c r="S185" s="181">
        <v>5.13</v>
      </c>
      <c r="T185" s="181">
        <v>5.0140000000000002</v>
      </c>
      <c r="U185" s="181">
        <v>4.8739999999999997</v>
      </c>
      <c r="V185" s="181">
        <v>4.774</v>
      </c>
      <c r="W185" s="181">
        <v>4.68</v>
      </c>
      <c r="X185" s="181">
        <v>4.5540000000000003</v>
      </c>
      <c r="Y185" s="181">
        <v>4.4180000000000001</v>
      </c>
      <c r="Z185" s="181">
        <v>4.2910000000000004</v>
      </c>
      <c r="AA185" s="181">
        <v>4.1859999999999999</v>
      </c>
      <c r="AB185" s="181">
        <v>4.0940000000000003</v>
      </c>
      <c r="AC185" s="181">
        <v>4.0759999999999996</v>
      </c>
      <c r="AD185" s="181">
        <v>3.9729999999999999</v>
      </c>
      <c r="AE185" s="181">
        <v>3.8780000000000001</v>
      </c>
      <c r="AF185" s="181">
        <v>3.8140000000000001</v>
      </c>
      <c r="AG185" s="181">
        <v>3.7280000000000002</v>
      </c>
      <c r="AH185" s="181">
        <v>3.6440000000000001</v>
      </c>
      <c r="AI185" s="181">
        <v>3.573</v>
      </c>
      <c r="AJ185" s="181">
        <v>3.504</v>
      </c>
      <c r="AK185" s="181">
        <v>3.444</v>
      </c>
      <c r="AL185" s="181">
        <v>3.4039999999999999</v>
      </c>
      <c r="AM185" s="181">
        <v>3.37</v>
      </c>
      <c r="AN185" s="181">
        <v>3.3340000000000001</v>
      </c>
      <c r="AO185" s="181">
        <v>3.4750000000000001</v>
      </c>
      <c r="AP185" s="181">
        <v>3.504</v>
      </c>
      <c r="AQ185" s="181">
        <v>3.5209999999999999</v>
      </c>
      <c r="AR185" s="181">
        <v>3.536</v>
      </c>
      <c r="AS185" s="181">
        <v>3.5510000000000002</v>
      </c>
      <c r="AT185" s="181">
        <v>3.55</v>
      </c>
      <c r="AU185" s="181">
        <v>3.456</v>
      </c>
      <c r="AV185" s="181">
        <v>3.2069999999999999</v>
      </c>
      <c r="AW185" s="181">
        <v>3.2029999999999998</v>
      </c>
      <c r="AX185" s="181">
        <v>3.2410000000000001</v>
      </c>
      <c r="AY185" s="181">
        <v>3.2320000000000002</v>
      </c>
      <c r="AZ185" s="181">
        <v>3.149</v>
      </c>
      <c r="BA185" s="181">
        <v>3.0910000000000002</v>
      </c>
      <c r="BB185" s="181">
        <v>3.024</v>
      </c>
      <c r="BC185" s="181">
        <v>2.9889999999999999</v>
      </c>
      <c r="BD185" s="181">
        <v>2.948</v>
      </c>
      <c r="BE185" s="181">
        <v>2.903</v>
      </c>
      <c r="BF185" s="181">
        <v>2.9159999999999999</v>
      </c>
      <c r="BG185" s="181">
        <v>2.9580000000000002</v>
      </c>
      <c r="BH185" s="181">
        <v>2.9990000000000001</v>
      </c>
      <c r="BI185" s="181">
        <v>3.0379999999999998</v>
      </c>
      <c r="BJ185" s="181">
        <v>3.077</v>
      </c>
      <c r="BK185" s="181">
        <v>3.1160000000000001</v>
      </c>
      <c r="BL185" s="181">
        <v>3.1560000000000001</v>
      </c>
      <c r="BM185" s="181">
        <v>3.1949999999999998</v>
      </c>
      <c r="BN185" s="181">
        <v>3.2330000000000001</v>
      </c>
      <c r="BO185" s="181">
        <v>3.2719999999999998</v>
      </c>
      <c r="BP185" s="181">
        <v>3.31</v>
      </c>
      <c r="BQ185" s="181">
        <v>3.3479999999999999</v>
      </c>
      <c r="BR185" s="181">
        <v>3.3860000000000001</v>
      </c>
      <c r="BS185" s="181">
        <v>3.423</v>
      </c>
      <c r="BT185" s="181">
        <v>3.46</v>
      </c>
      <c r="BU185" s="181">
        <v>3.496</v>
      </c>
      <c r="BV185" s="181">
        <v>3.5329999999999999</v>
      </c>
      <c r="BW185" s="181">
        <v>3.569</v>
      </c>
      <c r="BX185" s="181">
        <v>3.605</v>
      </c>
      <c r="BY185" s="181">
        <v>3.641</v>
      </c>
      <c r="BZ185" s="181">
        <v>3.677</v>
      </c>
      <c r="CA185" s="181">
        <v>3.7130000000000001</v>
      </c>
      <c r="CB185" s="181">
        <v>3.7480000000000002</v>
      </c>
      <c r="CC185" s="181">
        <v>3.7839999999999998</v>
      </c>
      <c r="CD185" s="181">
        <v>3.82</v>
      </c>
      <c r="CE185" s="181">
        <v>3.8559999999999999</v>
      </c>
      <c r="CF185" s="181">
        <v>3.8919999999999999</v>
      </c>
      <c r="CG185" s="181">
        <v>3.9279999999999999</v>
      </c>
      <c r="CH185" s="181">
        <v>3.9630000000000001</v>
      </c>
      <c r="CI185" s="181">
        <v>3.9990000000000001</v>
      </c>
      <c r="CJ185" s="181">
        <v>4.0339999999999998</v>
      </c>
      <c r="CK185" s="182">
        <v>4.07</v>
      </c>
    </row>
    <row r="186" spans="2:89" ht="15" customHeight="1" x14ac:dyDescent="0.2">
      <c r="B186" s="173">
        <v>4</v>
      </c>
      <c r="C186" s="174">
        <v>4</v>
      </c>
      <c r="D186" s="174">
        <v>4</v>
      </c>
      <c r="E186" s="174" t="s">
        <v>752</v>
      </c>
      <c r="F186" s="174" t="s">
        <v>771</v>
      </c>
      <c r="G186" s="174" t="s">
        <v>294</v>
      </c>
      <c r="H186" s="174" t="s">
        <v>747</v>
      </c>
      <c r="I186" s="181">
        <v>3.0179999999999998</v>
      </c>
      <c r="J186" s="181">
        <v>3.0990000000000002</v>
      </c>
      <c r="K186" s="181">
        <v>3.1459999999999999</v>
      </c>
      <c r="L186" s="181">
        <v>3.1909999999999998</v>
      </c>
      <c r="M186" s="181">
        <v>3.226</v>
      </c>
      <c r="N186" s="181">
        <v>3.2749999999999999</v>
      </c>
      <c r="O186" s="181">
        <v>3.3039999999999998</v>
      </c>
      <c r="P186" s="181">
        <v>3.33</v>
      </c>
      <c r="Q186" s="181">
        <v>3.3439999999999999</v>
      </c>
      <c r="R186" s="181">
        <v>3.3210000000000002</v>
      </c>
      <c r="S186" s="181">
        <v>3.2829999999999999</v>
      </c>
      <c r="T186" s="181">
        <v>3.254</v>
      </c>
      <c r="U186" s="181">
        <v>3.2120000000000002</v>
      </c>
      <c r="V186" s="181">
        <v>3.2170000000000001</v>
      </c>
      <c r="W186" s="181">
        <v>3.2320000000000002</v>
      </c>
      <c r="X186" s="181">
        <v>3.2160000000000002</v>
      </c>
      <c r="Y186" s="181">
        <v>3.1789999999999998</v>
      </c>
      <c r="Z186" s="181">
        <v>3.1349999999999998</v>
      </c>
      <c r="AA186" s="181">
        <v>3.0950000000000002</v>
      </c>
      <c r="AB186" s="181">
        <v>3.056</v>
      </c>
      <c r="AC186" s="181">
        <v>3.0680000000000001</v>
      </c>
      <c r="AD186" s="181">
        <v>3.0070000000000001</v>
      </c>
      <c r="AE186" s="181">
        <v>2.944</v>
      </c>
      <c r="AF186" s="181">
        <v>2.91</v>
      </c>
      <c r="AG186" s="181">
        <v>2.8780000000000001</v>
      </c>
      <c r="AH186" s="181">
        <v>2.8719999999999999</v>
      </c>
      <c r="AI186" s="181">
        <v>2.89</v>
      </c>
      <c r="AJ186" s="181">
        <v>2.9129999999999998</v>
      </c>
      <c r="AK186" s="181">
        <v>2.9350000000000001</v>
      </c>
      <c r="AL186" s="181">
        <v>2.9670000000000001</v>
      </c>
      <c r="AM186" s="181">
        <v>2.9940000000000002</v>
      </c>
      <c r="AN186" s="181">
        <v>3.0129999999999999</v>
      </c>
      <c r="AO186" s="181">
        <v>3.1840000000000002</v>
      </c>
      <c r="AP186" s="181">
        <v>3.2570000000000001</v>
      </c>
      <c r="AQ186" s="181">
        <v>3.3140000000000001</v>
      </c>
      <c r="AR186" s="181">
        <v>3.3639999999999999</v>
      </c>
      <c r="AS186" s="181">
        <v>3.4089999999999998</v>
      </c>
      <c r="AT186" s="181">
        <v>3.4350000000000001</v>
      </c>
      <c r="AU186" s="181">
        <v>3.3650000000000002</v>
      </c>
      <c r="AV186" s="181">
        <v>3.1389999999999998</v>
      </c>
      <c r="AW186" s="181">
        <v>3.1640000000000001</v>
      </c>
      <c r="AX186" s="181">
        <v>3.2330000000000001</v>
      </c>
      <c r="AY186" s="181">
        <v>3.254</v>
      </c>
      <c r="AZ186" s="181">
        <v>3.2</v>
      </c>
      <c r="BA186" s="181">
        <v>3.1709999999999998</v>
      </c>
      <c r="BB186" s="181">
        <v>3.137</v>
      </c>
      <c r="BC186" s="181">
        <v>3.1379999999999999</v>
      </c>
      <c r="BD186" s="181">
        <v>3.1360000000000001</v>
      </c>
      <c r="BE186" s="181">
        <v>3.1339999999999999</v>
      </c>
      <c r="BF186" s="181">
        <v>3.177</v>
      </c>
      <c r="BG186" s="181">
        <v>3.1869999999999998</v>
      </c>
      <c r="BH186" s="181">
        <v>3.1949999999999998</v>
      </c>
      <c r="BI186" s="181">
        <v>3.202</v>
      </c>
      <c r="BJ186" s="181">
        <v>3.2080000000000002</v>
      </c>
      <c r="BK186" s="181">
        <v>3.214</v>
      </c>
      <c r="BL186" s="181">
        <v>3.2189999999999999</v>
      </c>
      <c r="BM186" s="181">
        <v>3.2229999999999999</v>
      </c>
      <c r="BN186" s="181">
        <v>3.2269999999999999</v>
      </c>
      <c r="BO186" s="181">
        <v>3.2309999999999999</v>
      </c>
      <c r="BP186" s="181">
        <v>3.2330000000000001</v>
      </c>
      <c r="BQ186" s="181">
        <v>3.2349999999999999</v>
      </c>
      <c r="BR186" s="181">
        <v>3.2360000000000002</v>
      </c>
      <c r="BS186" s="181">
        <v>3.2370000000000001</v>
      </c>
      <c r="BT186" s="181">
        <v>3.2370000000000001</v>
      </c>
      <c r="BU186" s="181">
        <v>3.2360000000000002</v>
      </c>
      <c r="BV186" s="181">
        <v>3.2349999999999999</v>
      </c>
      <c r="BW186" s="181">
        <v>3.234</v>
      </c>
      <c r="BX186" s="181">
        <v>3.2320000000000002</v>
      </c>
      <c r="BY186" s="181">
        <v>3.2290000000000001</v>
      </c>
      <c r="BZ186" s="181">
        <v>3.2269999999999999</v>
      </c>
      <c r="CA186" s="181">
        <v>3.2240000000000002</v>
      </c>
      <c r="CB186" s="181">
        <v>3.22</v>
      </c>
      <c r="CC186" s="181">
        <v>3.2170000000000001</v>
      </c>
      <c r="CD186" s="181">
        <v>3.2130000000000001</v>
      </c>
      <c r="CE186" s="181">
        <v>3.2090000000000001</v>
      </c>
      <c r="CF186" s="181">
        <v>3.2050000000000001</v>
      </c>
      <c r="CG186" s="181">
        <v>3.2</v>
      </c>
      <c r="CH186" s="181">
        <v>3.1949999999999998</v>
      </c>
      <c r="CI186" s="181">
        <v>3.19</v>
      </c>
      <c r="CJ186" s="181">
        <v>3.1840000000000002</v>
      </c>
      <c r="CK186" s="182">
        <v>3.1779999999999999</v>
      </c>
    </row>
    <row r="187" spans="2:89" ht="15" customHeight="1" x14ac:dyDescent="0.2">
      <c r="B187" s="173">
        <v>4</v>
      </c>
      <c r="C187" s="174">
        <v>4</v>
      </c>
      <c r="D187" s="174">
        <v>4</v>
      </c>
      <c r="E187" s="174" t="s">
        <v>752</v>
      </c>
      <c r="F187" s="174" t="s">
        <v>772</v>
      </c>
      <c r="G187" s="174" t="s">
        <v>294</v>
      </c>
      <c r="H187" s="174" t="s">
        <v>747</v>
      </c>
      <c r="I187" s="181">
        <v>0</v>
      </c>
      <c r="J187" s="181">
        <v>0</v>
      </c>
      <c r="K187" s="181">
        <v>0</v>
      </c>
      <c r="L187" s="181">
        <v>0</v>
      </c>
      <c r="M187" s="181">
        <v>0</v>
      </c>
      <c r="N187" s="181">
        <v>0</v>
      </c>
      <c r="O187" s="181">
        <v>0</v>
      </c>
      <c r="P187" s="181">
        <v>0</v>
      </c>
      <c r="Q187" s="181">
        <v>1.2E-2</v>
      </c>
      <c r="R187" s="181">
        <v>2.4E-2</v>
      </c>
      <c r="S187" s="181">
        <v>4.1000000000000002E-2</v>
      </c>
      <c r="T187" s="181">
        <v>6.6000000000000003E-2</v>
      </c>
      <c r="U187" s="181">
        <v>9.7000000000000003E-2</v>
      </c>
      <c r="V187" s="181">
        <v>0.153</v>
      </c>
      <c r="W187" s="181">
        <v>0.252</v>
      </c>
      <c r="X187" s="181">
        <v>0.39500000000000002</v>
      </c>
      <c r="Y187" s="181">
        <v>0.56999999999999995</v>
      </c>
      <c r="Z187" s="181">
        <v>0.749</v>
      </c>
      <c r="AA187" s="181">
        <v>0.91200000000000003</v>
      </c>
      <c r="AB187" s="181">
        <v>1.046</v>
      </c>
      <c r="AC187" s="181">
        <v>1.1779999999999999</v>
      </c>
      <c r="AD187" s="181">
        <v>1.2749999999999999</v>
      </c>
      <c r="AE187" s="181">
        <v>1.37</v>
      </c>
      <c r="AF187" s="181">
        <v>1.4730000000000001</v>
      </c>
      <c r="AG187" s="181">
        <v>1.5649999999999999</v>
      </c>
      <c r="AH187" s="181">
        <v>1.6579999999999999</v>
      </c>
      <c r="AI187" s="181">
        <v>1.748</v>
      </c>
      <c r="AJ187" s="181">
        <v>1.8280000000000001</v>
      </c>
      <c r="AK187" s="181">
        <v>1.901</v>
      </c>
      <c r="AL187" s="181">
        <v>1.978</v>
      </c>
      <c r="AM187" s="181">
        <v>2.048</v>
      </c>
      <c r="AN187" s="181">
        <v>2.1080000000000001</v>
      </c>
      <c r="AO187" s="181">
        <v>2.2730000000000001</v>
      </c>
      <c r="AP187" s="181">
        <v>2.3660000000000001</v>
      </c>
      <c r="AQ187" s="181">
        <v>2.4430000000000001</v>
      </c>
      <c r="AR187" s="181">
        <v>2.512</v>
      </c>
      <c r="AS187" s="181">
        <v>2.5720000000000001</v>
      </c>
      <c r="AT187" s="181">
        <v>2.613</v>
      </c>
      <c r="AU187" s="181">
        <v>2.5830000000000002</v>
      </c>
      <c r="AV187" s="181">
        <v>2.407</v>
      </c>
      <c r="AW187" s="181">
        <v>2.4239999999999999</v>
      </c>
      <c r="AX187" s="181">
        <v>2.476</v>
      </c>
      <c r="AY187" s="181">
        <v>2.4910000000000001</v>
      </c>
      <c r="AZ187" s="181">
        <v>2.4329999999999998</v>
      </c>
      <c r="BA187" s="181">
        <v>2.3959999999999999</v>
      </c>
      <c r="BB187" s="181">
        <v>2.359</v>
      </c>
      <c r="BC187" s="181">
        <v>2.351</v>
      </c>
      <c r="BD187" s="181">
        <v>2.3370000000000002</v>
      </c>
      <c r="BE187" s="181">
        <v>2.3220000000000001</v>
      </c>
      <c r="BF187" s="181">
        <v>2.3530000000000002</v>
      </c>
      <c r="BG187" s="181">
        <v>2.351</v>
      </c>
      <c r="BH187" s="181">
        <v>2.3479999999999999</v>
      </c>
      <c r="BI187" s="181">
        <v>2.3439999999999999</v>
      </c>
      <c r="BJ187" s="181">
        <v>2.339</v>
      </c>
      <c r="BK187" s="181">
        <v>2.3359999999999999</v>
      </c>
      <c r="BL187" s="181">
        <v>2.351</v>
      </c>
      <c r="BM187" s="181">
        <v>2.3650000000000002</v>
      </c>
      <c r="BN187" s="181">
        <v>2.379</v>
      </c>
      <c r="BO187" s="181">
        <v>2.3929999999999998</v>
      </c>
      <c r="BP187" s="181">
        <v>2.407</v>
      </c>
      <c r="BQ187" s="181">
        <v>2.4209999999999998</v>
      </c>
      <c r="BR187" s="181">
        <v>2.4329999999999998</v>
      </c>
      <c r="BS187" s="181">
        <v>2.4460000000000002</v>
      </c>
      <c r="BT187" s="181">
        <v>2.4580000000000002</v>
      </c>
      <c r="BU187" s="181">
        <v>2.4700000000000002</v>
      </c>
      <c r="BV187" s="181">
        <v>2.4820000000000002</v>
      </c>
      <c r="BW187" s="181">
        <v>2.4929999999999999</v>
      </c>
      <c r="BX187" s="181">
        <v>2.5049999999999999</v>
      </c>
      <c r="BY187" s="181">
        <v>2.516</v>
      </c>
      <c r="BZ187" s="181">
        <v>2.5270000000000001</v>
      </c>
      <c r="CA187" s="181">
        <v>2.5379999999999998</v>
      </c>
      <c r="CB187" s="181">
        <v>2.5489999999999999</v>
      </c>
      <c r="CC187" s="181">
        <v>2.5590000000000002</v>
      </c>
      <c r="CD187" s="181">
        <v>2.57</v>
      </c>
      <c r="CE187" s="181">
        <v>2.581</v>
      </c>
      <c r="CF187" s="181">
        <v>2.5920000000000001</v>
      </c>
      <c r="CG187" s="181">
        <v>2.6019999999999999</v>
      </c>
      <c r="CH187" s="181">
        <v>2.613</v>
      </c>
      <c r="CI187" s="181">
        <v>2.6230000000000002</v>
      </c>
      <c r="CJ187" s="181">
        <v>2.633</v>
      </c>
      <c r="CK187" s="182">
        <v>2.6429999999999998</v>
      </c>
    </row>
    <row r="188" spans="2:89" ht="15" customHeight="1" x14ac:dyDescent="0.2">
      <c r="B188" s="173">
        <v>4</v>
      </c>
      <c r="C188" s="174">
        <v>4</v>
      </c>
      <c r="D188" s="174">
        <v>4</v>
      </c>
      <c r="E188" s="174" t="s">
        <v>752</v>
      </c>
      <c r="F188" s="174" t="s">
        <v>773</v>
      </c>
      <c r="G188" s="174" t="s">
        <v>294</v>
      </c>
      <c r="H188" s="174" t="s">
        <v>747</v>
      </c>
      <c r="I188" s="181">
        <v>1.776</v>
      </c>
      <c r="J188" s="181">
        <v>1.92</v>
      </c>
      <c r="K188" s="181">
        <v>2.0449999999999999</v>
      </c>
      <c r="L188" s="181">
        <v>2.1629999999999998</v>
      </c>
      <c r="M188" s="181">
        <v>2.262</v>
      </c>
      <c r="N188" s="181">
        <v>2.3530000000000002</v>
      </c>
      <c r="O188" s="181">
        <v>2.415</v>
      </c>
      <c r="P188" s="181">
        <v>2.472</v>
      </c>
      <c r="Q188" s="181">
        <v>2.536</v>
      </c>
      <c r="R188" s="181">
        <v>2.6019999999999999</v>
      </c>
      <c r="S188" s="181">
        <v>2.6720000000000002</v>
      </c>
      <c r="T188" s="181">
        <v>2.7709999999999999</v>
      </c>
      <c r="U188" s="181">
        <v>2.8530000000000002</v>
      </c>
      <c r="V188" s="181">
        <v>2.9430000000000001</v>
      </c>
      <c r="W188" s="181">
        <v>3.0379999999999998</v>
      </c>
      <c r="X188" s="181">
        <v>3.13</v>
      </c>
      <c r="Y188" s="181">
        <v>3.2130000000000001</v>
      </c>
      <c r="Z188" s="181">
        <v>3.29</v>
      </c>
      <c r="AA188" s="181">
        <v>3.3639999999999999</v>
      </c>
      <c r="AB188" s="181">
        <v>3.4350000000000001</v>
      </c>
      <c r="AC188" s="181">
        <v>3.5659999999999998</v>
      </c>
      <c r="AD188" s="181">
        <v>3.6139999999999999</v>
      </c>
      <c r="AE188" s="181">
        <v>3.661</v>
      </c>
      <c r="AF188" s="181">
        <v>3.7280000000000002</v>
      </c>
      <c r="AG188" s="181">
        <v>3.7650000000000001</v>
      </c>
      <c r="AH188" s="181">
        <v>3.8</v>
      </c>
      <c r="AI188" s="181">
        <v>3.84</v>
      </c>
      <c r="AJ188" s="181">
        <v>3.875</v>
      </c>
      <c r="AK188" s="181">
        <v>3.9079999999999999</v>
      </c>
      <c r="AL188" s="181">
        <v>3.9529999999999998</v>
      </c>
      <c r="AM188" s="181">
        <v>3.9940000000000002</v>
      </c>
      <c r="AN188" s="181">
        <v>4.0220000000000002</v>
      </c>
      <c r="AO188" s="181">
        <v>4.2560000000000002</v>
      </c>
      <c r="AP188" s="181">
        <v>4.3570000000000002</v>
      </c>
      <c r="AQ188" s="181">
        <v>4.4379999999999997</v>
      </c>
      <c r="AR188" s="181">
        <v>4.5119999999999996</v>
      </c>
      <c r="AS188" s="181">
        <v>4.5789999999999997</v>
      </c>
      <c r="AT188" s="181">
        <v>4.6219999999999999</v>
      </c>
      <c r="AU188" s="181">
        <v>4.5380000000000003</v>
      </c>
      <c r="AV188" s="181">
        <v>4.2430000000000003</v>
      </c>
      <c r="AW188" s="181">
        <v>4.2889999999999997</v>
      </c>
      <c r="AX188" s="181">
        <v>4.3949999999999996</v>
      </c>
      <c r="AY188" s="181">
        <v>4.4370000000000003</v>
      </c>
      <c r="AZ188" s="181">
        <v>4.3810000000000002</v>
      </c>
      <c r="BA188" s="181">
        <v>4.3600000000000003</v>
      </c>
      <c r="BB188" s="181">
        <v>4.3360000000000003</v>
      </c>
      <c r="BC188" s="181">
        <v>4.3630000000000004</v>
      </c>
      <c r="BD188" s="181">
        <v>4.3739999999999997</v>
      </c>
      <c r="BE188" s="181">
        <v>4.383</v>
      </c>
      <c r="BF188" s="181">
        <v>4.4539999999999997</v>
      </c>
      <c r="BG188" s="181">
        <v>4.4809999999999999</v>
      </c>
      <c r="BH188" s="181">
        <v>4.5060000000000002</v>
      </c>
      <c r="BI188" s="181">
        <v>4.5289999999999999</v>
      </c>
      <c r="BJ188" s="181">
        <v>4.5510000000000002</v>
      </c>
      <c r="BK188" s="181">
        <v>4.5720000000000001</v>
      </c>
      <c r="BL188" s="181">
        <v>4.5940000000000003</v>
      </c>
      <c r="BM188" s="181">
        <v>4.6139999999999999</v>
      </c>
      <c r="BN188" s="181">
        <v>4.6340000000000003</v>
      </c>
      <c r="BO188" s="181">
        <v>4.6539999999999999</v>
      </c>
      <c r="BP188" s="181">
        <v>4.6719999999999997</v>
      </c>
      <c r="BQ188" s="181">
        <v>4.6909999999999998</v>
      </c>
      <c r="BR188" s="181">
        <v>4.7080000000000002</v>
      </c>
      <c r="BS188" s="181">
        <v>4.7240000000000002</v>
      </c>
      <c r="BT188" s="181">
        <v>4.74</v>
      </c>
      <c r="BU188" s="181">
        <v>4.7549999999999999</v>
      </c>
      <c r="BV188" s="181">
        <v>4.7690000000000001</v>
      </c>
      <c r="BW188" s="181">
        <v>4.7839999999999998</v>
      </c>
      <c r="BX188" s="181">
        <v>4.798</v>
      </c>
      <c r="BY188" s="181">
        <v>4.8109999999999999</v>
      </c>
      <c r="BZ188" s="181">
        <v>4.8239999999999998</v>
      </c>
      <c r="CA188" s="181">
        <v>4.8369999999999997</v>
      </c>
      <c r="CB188" s="181">
        <v>4.8499999999999996</v>
      </c>
      <c r="CC188" s="181">
        <v>4.8630000000000004</v>
      </c>
      <c r="CD188" s="181">
        <v>4.875</v>
      </c>
      <c r="CE188" s="181">
        <v>4.8879999999999999</v>
      </c>
      <c r="CF188" s="181">
        <v>4.9000000000000004</v>
      </c>
      <c r="CG188" s="181">
        <v>4.9119999999999999</v>
      </c>
      <c r="CH188" s="181">
        <v>4.9240000000000004</v>
      </c>
      <c r="CI188" s="181">
        <v>4.9349999999999996</v>
      </c>
      <c r="CJ188" s="181">
        <v>4.9459999999999997</v>
      </c>
      <c r="CK188" s="182">
        <v>4.9569999999999999</v>
      </c>
    </row>
    <row r="189" spans="2:89" ht="15" customHeight="1" x14ac:dyDescent="0.2">
      <c r="B189" s="173">
        <v>5</v>
      </c>
      <c r="C189" s="174">
        <v>1</v>
      </c>
      <c r="D189" s="174">
        <v>1</v>
      </c>
      <c r="E189" s="174" t="s">
        <v>217</v>
      </c>
      <c r="F189" s="174" t="s">
        <v>167</v>
      </c>
      <c r="G189" s="174" t="s">
        <v>774</v>
      </c>
      <c r="H189" s="174" t="s">
        <v>745</v>
      </c>
      <c r="I189" s="181">
        <v>305.94799999999998</v>
      </c>
      <c r="J189" s="181">
        <v>316.51499999999999</v>
      </c>
      <c r="K189" s="181">
        <v>327.029</v>
      </c>
      <c r="L189" s="181">
        <v>337.53300000000002</v>
      </c>
      <c r="M189" s="181">
        <v>348.01499999999999</v>
      </c>
      <c r="N189" s="181">
        <v>358.459</v>
      </c>
      <c r="O189" s="181">
        <v>368.84899999999999</v>
      </c>
      <c r="P189" s="181">
        <v>379.17099999999999</v>
      </c>
      <c r="Q189" s="181">
        <v>389.41</v>
      </c>
      <c r="R189" s="181">
        <v>399.54899999999998</v>
      </c>
      <c r="S189" s="181">
        <v>409.57100000000003</v>
      </c>
      <c r="T189" s="181">
        <v>419.48599999999999</v>
      </c>
      <c r="U189" s="181">
        <v>429.20299999999997</v>
      </c>
      <c r="V189" s="181">
        <v>438.76299999999998</v>
      </c>
      <c r="W189" s="181">
        <v>448.12</v>
      </c>
      <c r="X189" s="181">
        <v>457.19299999999998</v>
      </c>
      <c r="Y189" s="181">
        <v>465.92599999999999</v>
      </c>
      <c r="Z189" s="181">
        <v>474.28300000000002</v>
      </c>
      <c r="AA189" s="181">
        <v>482.58100000000002</v>
      </c>
      <c r="AB189" s="181">
        <v>490.58300000000003</v>
      </c>
      <c r="AC189" s="181">
        <v>498.27100000000002</v>
      </c>
      <c r="AD189" s="181">
        <v>505.69900000000001</v>
      </c>
      <c r="AE189" s="181">
        <v>512.79399999999998</v>
      </c>
      <c r="AF189" s="181">
        <v>519.75800000000004</v>
      </c>
      <c r="AG189" s="181">
        <v>526.68700000000001</v>
      </c>
      <c r="AH189" s="181">
        <v>533.69000000000005</v>
      </c>
      <c r="AI189" s="181">
        <v>540.529</v>
      </c>
      <c r="AJ189" s="181">
        <v>547.86900000000003</v>
      </c>
      <c r="AK189" s="181">
        <v>555.46500000000003</v>
      </c>
      <c r="AL189" s="181">
        <v>566.74900000000002</v>
      </c>
      <c r="AM189" s="181">
        <v>578.06700000000001</v>
      </c>
      <c r="AN189" s="181">
        <v>589.49400000000003</v>
      </c>
      <c r="AO189" s="181">
        <v>601.26700000000005</v>
      </c>
      <c r="AP189" s="181">
        <v>612.17899999999997</v>
      </c>
      <c r="AQ189" s="181">
        <v>623.49900000000002</v>
      </c>
      <c r="AR189" s="181">
        <v>634.87599999999998</v>
      </c>
      <c r="AS189" s="181">
        <v>646.25400000000002</v>
      </c>
      <c r="AT189" s="181">
        <v>657.62300000000005</v>
      </c>
      <c r="AU189" s="181">
        <v>667.51499999999999</v>
      </c>
      <c r="AV189" s="181">
        <v>677.48900000000003</v>
      </c>
      <c r="AW189" s="181">
        <v>687.55200000000002</v>
      </c>
      <c r="AX189" s="181">
        <v>697.69500000000005</v>
      </c>
      <c r="AY189" s="181">
        <v>708.26400000000001</v>
      </c>
      <c r="AZ189" s="181">
        <v>718.91600000000005</v>
      </c>
      <c r="BA189" s="181">
        <v>729.65200000000004</v>
      </c>
      <c r="BB189" s="181">
        <v>740.471</v>
      </c>
      <c r="BC189" s="181">
        <v>751.38</v>
      </c>
      <c r="BD189" s="181">
        <v>767.19</v>
      </c>
      <c r="BE189" s="181">
        <v>778.00800000000004</v>
      </c>
      <c r="BF189" s="181">
        <v>788.62599999999998</v>
      </c>
      <c r="BG189" s="181">
        <v>798.86199999999997</v>
      </c>
      <c r="BH189" s="181">
        <v>805.98199999999997</v>
      </c>
      <c r="BI189" s="181">
        <v>814.08299999999997</v>
      </c>
      <c r="BJ189" s="181">
        <v>825.44500000000005</v>
      </c>
      <c r="BK189" s="181">
        <v>839.74099999999999</v>
      </c>
      <c r="BL189" s="181">
        <v>856.19799999999998</v>
      </c>
      <c r="BM189" s="181">
        <v>876.18200000000002</v>
      </c>
      <c r="BN189" s="181">
        <v>896.83199999999999</v>
      </c>
      <c r="BO189" s="181">
        <v>917.928</v>
      </c>
      <c r="BP189" s="181">
        <v>939.41</v>
      </c>
      <c r="BQ189" s="181">
        <v>961.29200000000003</v>
      </c>
      <c r="BR189" s="181">
        <v>983.44100000000003</v>
      </c>
      <c r="BS189" s="181">
        <v>1006.018</v>
      </c>
      <c r="BT189" s="181">
        <v>1029.059</v>
      </c>
      <c r="BU189" s="181">
        <v>1052.5429999999999</v>
      </c>
      <c r="BV189" s="181">
        <v>1076.518</v>
      </c>
      <c r="BW189" s="181">
        <v>1101.0029999999999</v>
      </c>
      <c r="BX189" s="181">
        <v>1126.0440000000001</v>
      </c>
      <c r="BY189" s="181">
        <v>1151.6289999999999</v>
      </c>
      <c r="BZ189" s="181">
        <v>1177.7470000000001</v>
      </c>
      <c r="CA189" s="181">
        <v>1204.422</v>
      </c>
      <c r="CB189" s="181">
        <v>1231.6980000000001</v>
      </c>
      <c r="CC189" s="181">
        <v>1259.5609999999999</v>
      </c>
      <c r="CD189" s="181">
        <v>1288.05</v>
      </c>
      <c r="CE189" s="181">
        <v>1317.18</v>
      </c>
      <c r="CF189" s="181">
        <v>1346.979</v>
      </c>
      <c r="CG189" s="181">
        <v>1377.42</v>
      </c>
      <c r="CH189" s="181">
        <v>1408.529</v>
      </c>
      <c r="CI189" s="181">
        <v>1440.309</v>
      </c>
      <c r="CJ189" s="181">
        <v>1472.7809999999999</v>
      </c>
      <c r="CK189" s="182">
        <v>1506.0530000000001</v>
      </c>
    </row>
    <row r="190" spans="2:89" ht="15" customHeight="1" x14ac:dyDescent="0.2">
      <c r="B190" s="173">
        <v>5</v>
      </c>
      <c r="C190" s="174">
        <v>2</v>
      </c>
      <c r="D190" s="174">
        <v>1</v>
      </c>
      <c r="E190" s="174" t="s">
        <v>71</v>
      </c>
      <c r="F190" s="174" t="s">
        <v>167</v>
      </c>
      <c r="G190" s="174" t="s">
        <v>774</v>
      </c>
      <c r="H190" s="174" t="s">
        <v>745</v>
      </c>
      <c r="I190" s="181">
        <v>305.94799999999998</v>
      </c>
      <c r="J190" s="181">
        <v>316.51499999999999</v>
      </c>
      <c r="K190" s="181">
        <v>327.029</v>
      </c>
      <c r="L190" s="181">
        <v>337.53300000000002</v>
      </c>
      <c r="M190" s="181">
        <v>348.01499999999999</v>
      </c>
      <c r="N190" s="181">
        <v>358.459</v>
      </c>
      <c r="O190" s="181">
        <v>368.84899999999999</v>
      </c>
      <c r="P190" s="181">
        <v>379.17099999999999</v>
      </c>
      <c r="Q190" s="181">
        <v>389.41</v>
      </c>
      <c r="R190" s="181">
        <v>399.54899999999998</v>
      </c>
      <c r="S190" s="181">
        <v>409.57100000000003</v>
      </c>
      <c r="T190" s="181">
        <v>419.48599999999999</v>
      </c>
      <c r="U190" s="181">
        <v>429.20299999999997</v>
      </c>
      <c r="V190" s="181">
        <v>438.76299999999998</v>
      </c>
      <c r="W190" s="181">
        <v>448.12</v>
      </c>
      <c r="X190" s="181">
        <v>457.19299999999998</v>
      </c>
      <c r="Y190" s="181">
        <v>465.92599999999999</v>
      </c>
      <c r="Z190" s="181">
        <v>474.28300000000002</v>
      </c>
      <c r="AA190" s="181">
        <v>482.58100000000002</v>
      </c>
      <c r="AB190" s="181">
        <v>490.58300000000003</v>
      </c>
      <c r="AC190" s="181">
        <v>498.27100000000002</v>
      </c>
      <c r="AD190" s="181">
        <v>505.69900000000001</v>
      </c>
      <c r="AE190" s="181">
        <v>512.79399999999998</v>
      </c>
      <c r="AF190" s="181">
        <v>519.75800000000004</v>
      </c>
      <c r="AG190" s="181">
        <v>526.68700000000001</v>
      </c>
      <c r="AH190" s="181">
        <v>533.69000000000005</v>
      </c>
      <c r="AI190" s="181">
        <v>540.529</v>
      </c>
      <c r="AJ190" s="181">
        <v>547.86900000000003</v>
      </c>
      <c r="AK190" s="181">
        <v>555.46500000000003</v>
      </c>
      <c r="AL190" s="181">
        <v>566.74900000000002</v>
      </c>
      <c r="AM190" s="181">
        <v>578.06700000000001</v>
      </c>
      <c r="AN190" s="181">
        <v>589.49400000000003</v>
      </c>
      <c r="AO190" s="181">
        <v>601.26700000000005</v>
      </c>
      <c r="AP190" s="181">
        <v>612.17899999999997</v>
      </c>
      <c r="AQ190" s="181">
        <v>623.49900000000002</v>
      </c>
      <c r="AR190" s="181">
        <v>634.87599999999998</v>
      </c>
      <c r="AS190" s="181">
        <v>646.25400000000002</v>
      </c>
      <c r="AT190" s="181">
        <v>657.62300000000005</v>
      </c>
      <c r="AU190" s="181">
        <v>667.51499999999999</v>
      </c>
      <c r="AV190" s="181">
        <v>677.48900000000003</v>
      </c>
      <c r="AW190" s="181">
        <v>687.55200000000002</v>
      </c>
      <c r="AX190" s="181">
        <v>697.69500000000005</v>
      </c>
      <c r="AY190" s="181">
        <v>708.26400000000001</v>
      </c>
      <c r="AZ190" s="181">
        <v>718.91600000000005</v>
      </c>
      <c r="BA190" s="181">
        <v>729.65200000000004</v>
      </c>
      <c r="BB190" s="181">
        <v>740.471</v>
      </c>
      <c r="BC190" s="181">
        <v>751.38</v>
      </c>
      <c r="BD190" s="181">
        <v>767.19</v>
      </c>
      <c r="BE190" s="181">
        <v>778.00800000000004</v>
      </c>
      <c r="BF190" s="181">
        <v>788.62599999999998</v>
      </c>
      <c r="BG190" s="181">
        <v>798.86199999999997</v>
      </c>
      <c r="BH190" s="181">
        <v>805.98199999999997</v>
      </c>
      <c r="BI190" s="181">
        <v>814.08299999999997</v>
      </c>
      <c r="BJ190" s="181">
        <v>825.44500000000005</v>
      </c>
      <c r="BK190" s="181">
        <v>839.74099999999999</v>
      </c>
      <c r="BL190" s="181">
        <v>856.19799999999998</v>
      </c>
      <c r="BM190" s="181">
        <v>876.18200000000002</v>
      </c>
      <c r="BN190" s="181">
        <v>896.83199999999999</v>
      </c>
      <c r="BO190" s="181">
        <v>917.928</v>
      </c>
      <c r="BP190" s="181">
        <v>939.41</v>
      </c>
      <c r="BQ190" s="181">
        <v>961.29200000000003</v>
      </c>
      <c r="BR190" s="181">
        <v>983.44100000000003</v>
      </c>
      <c r="BS190" s="181">
        <v>1006.018</v>
      </c>
      <c r="BT190" s="181">
        <v>1029.059</v>
      </c>
      <c r="BU190" s="181">
        <v>1052.5429999999999</v>
      </c>
      <c r="BV190" s="181">
        <v>1076.518</v>
      </c>
      <c r="BW190" s="181">
        <v>1101.0029999999999</v>
      </c>
      <c r="BX190" s="181">
        <v>1126.0440000000001</v>
      </c>
      <c r="BY190" s="181">
        <v>1151.6289999999999</v>
      </c>
      <c r="BZ190" s="181">
        <v>1177.7470000000001</v>
      </c>
      <c r="CA190" s="181">
        <v>1204.422</v>
      </c>
      <c r="CB190" s="181">
        <v>1231.6980000000001</v>
      </c>
      <c r="CC190" s="181">
        <v>1259.5609999999999</v>
      </c>
      <c r="CD190" s="181">
        <v>1288.05</v>
      </c>
      <c r="CE190" s="181">
        <v>1317.18</v>
      </c>
      <c r="CF190" s="181">
        <v>1346.979</v>
      </c>
      <c r="CG190" s="181">
        <v>1377.42</v>
      </c>
      <c r="CH190" s="181">
        <v>1408.529</v>
      </c>
      <c r="CI190" s="181">
        <v>1440.309</v>
      </c>
      <c r="CJ190" s="181">
        <v>1472.7809999999999</v>
      </c>
      <c r="CK190" s="182">
        <v>1506.0530000000001</v>
      </c>
    </row>
    <row r="191" spans="2:89" ht="15" customHeight="1" x14ac:dyDescent="0.2">
      <c r="B191" s="173">
        <v>5</v>
      </c>
      <c r="C191" s="174">
        <v>3</v>
      </c>
      <c r="D191" s="174">
        <v>1</v>
      </c>
      <c r="E191" s="174" t="s">
        <v>215</v>
      </c>
      <c r="F191" s="174" t="s">
        <v>167</v>
      </c>
      <c r="G191" s="174" t="s">
        <v>774</v>
      </c>
      <c r="H191" s="174" t="s">
        <v>745</v>
      </c>
      <c r="I191" s="181">
        <v>305.94799999999998</v>
      </c>
      <c r="J191" s="181">
        <v>316.51499999999999</v>
      </c>
      <c r="K191" s="181">
        <v>327.029</v>
      </c>
      <c r="L191" s="181">
        <v>337.53300000000002</v>
      </c>
      <c r="M191" s="181">
        <v>348.01499999999999</v>
      </c>
      <c r="N191" s="181">
        <v>358.459</v>
      </c>
      <c r="O191" s="181">
        <v>368.84899999999999</v>
      </c>
      <c r="P191" s="181">
        <v>379.17099999999999</v>
      </c>
      <c r="Q191" s="181">
        <v>389.41</v>
      </c>
      <c r="R191" s="181">
        <v>399.54899999999998</v>
      </c>
      <c r="S191" s="181">
        <v>409.57100000000003</v>
      </c>
      <c r="T191" s="181">
        <v>419.48599999999999</v>
      </c>
      <c r="U191" s="181">
        <v>429.20299999999997</v>
      </c>
      <c r="V191" s="181">
        <v>438.76299999999998</v>
      </c>
      <c r="W191" s="181">
        <v>448.12</v>
      </c>
      <c r="X191" s="181">
        <v>457.19299999999998</v>
      </c>
      <c r="Y191" s="181">
        <v>465.92599999999999</v>
      </c>
      <c r="Z191" s="181">
        <v>474.28300000000002</v>
      </c>
      <c r="AA191" s="181">
        <v>482.58100000000002</v>
      </c>
      <c r="AB191" s="181">
        <v>490.58300000000003</v>
      </c>
      <c r="AC191" s="181">
        <v>498.27100000000002</v>
      </c>
      <c r="AD191" s="181">
        <v>505.69900000000001</v>
      </c>
      <c r="AE191" s="181">
        <v>512.79399999999998</v>
      </c>
      <c r="AF191" s="181">
        <v>519.75800000000004</v>
      </c>
      <c r="AG191" s="181">
        <v>526.68700000000001</v>
      </c>
      <c r="AH191" s="181">
        <v>533.69000000000005</v>
      </c>
      <c r="AI191" s="181">
        <v>540.529</v>
      </c>
      <c r="AJ191" s="181">
        <v>547.86900000000003</v>
      </c>
      <c r="AK191" s="181">
        <v>555.46500000000003</v>
      </c>
      <c r="AL191" s="181">
        <v>566.74900000000002</v>
      </c>
      <c r="AM191" s="181">
        <v>578.06700000000001</v>
      </c>
      <c r="AN191" s="181">
        <v>589.49400000000003</v>
      </c>
      <c r="AO191" s="181">
        <v>601.26700000000005</v>
      </c>
      <c r="AP191" s="181">
        <v>612.17899999999997</v>
      </c>
      <c r="AQ191" s="181">
        <v>623.49900000000002</v>
      </c>
      <c r="AR191" s="181">
        <v>634.87599999999998</v>
      </c>
      <c r="AS191" s="181">
        <v>646.25400000000002</v>
      </c>
      <c r="AT191" s="181">
        <v>657.62300000000005</v>
      </c>
      <c r="AU191" s="181">
        <v>667.51499999999999</v>
      </c>
      <c r="AV191" s="181">
        <v>677.48900000000003</v>
      </c>
      <c r="AW191" s="181">
        <v>687.55200000000002</v>
      </c>
      <c r="AX191" s="181">
        <v>697.69500000000005</v>
      </c>
      <c r="AY191" s="181">
        <v>708.26400000000001</v>
      </c>
      <c r="AZ191" s="181">
        <v>718.91600000000005</v>
      </c>
      <c r="BA191" s="181">
        <v>729.65200000000004</v>
      </c>
      <c r="BB191" s="181">
        <v>740.471</v>
      </c>
      <c r="BC191" s="181">
        <v>751.38</v>
      </c>
      <c r="BD191" s="181">
        <v>767.19</v>
      </c>
      <c r="BE191" s="181">
        <v>777.97900000000004</v>
      </c>
      <c r="BF191" s="181">
        <v>788.58299999999997</v>
      </c>
      <c r="BG191" s="181">
        <v>798.80399999999997</v>
      </c>
      <c r="BH191" s="181">
        <v>808.87300000000005</v>
      </c>
      <c r="BI191" s="181">
        <v>818.57399999999996</v>
      </c>
      <c r="BJ191" s="181">
        <v>829.20600000000002</v>
      </c>
      <c r="BK191" s="181">
        <v>840.38900000000001</v>
      </c>
      <c r="BL191" s="181">
        <v>851.87599999999998</v>
      </c>
      <c r="BM191" s="181">
        <v>865.73</v>
      </c>
      <c r="BN191" s="181">
        <v>879.56</v>
      </c>
      <c r="BO191" s="181">
        <v>893.36400000000003</v>
      </c>
      <c r="BP191" s="181">
        <v>907.16200000000003</v>
      </c>
      <c r="BQ191" s="181">
        <v>920.89300000000003</v>
      </c>
      <c r="BR191" s="181">
        <v>934.43100000000004</v>
      </c>
      <c r="BS191" s="181">
        <v>947.91600000000005</v>
      </c>
      <c r="BT191" s="181">
        <v>961.37900000000002</v>
      </c>
      <c r="BU191" s="181">
        <v>974.76700000000005</v>
      </c>
      <c r="BV191" s="181">
        <v>988.12099999999998</v>
      </c>
      <c r="BW191" s="181">
        <v>1001.443</v>
      </c>
      <c r="BX191" s="181">
        <v>1014.774</v>
      </c>
      <c r="BY191" s="181">
        <v>1028.067</v>
      </c>
      <c r="BZ191" s="181">
        <v>1041.3579999999999</v>
      </c>
      <c r="CA191" s="181">
        <v>1054.6559999999999</v>
      </c>
      <c r="CB191" s="181">
        <v>1067.9949999999999</v>
      </c>
      <c r="CC191" s="181">
        <v>1081.3230000000001</v>
      </c>
      <c r="CD191" s="181">
        <v>1094.6690000000001</v>
      </c>
      <c r="CE191" s="181">
        <v>1108.03</v>
      </c>
      <c r="CF191" s="181">
        <v>1121.4290000000001</v>
      </c>
      <c r="CG191" s="181">
        <v>1134.797</v>
      </c>
      <c r="CH191" s="181">
        <v>1148.153</v>
      </c>
      <c r="CI191" s="181">
        <v>1161.4839999999999</v>
      </c>
      <c r="CJ191" s="181">
        <v>1174.8050000000001</v>
      </c>
      <c r="CK191" s="182">
        <v>1188.155</v>
      </c>
    </row>
    <row r="192" spans="2:89" ht="15" customHeight="1" x14ac:dyDescent="0.2">
      <c r="B192" s="173">
        <v>5</v>
      </c>
      <c r="C192" s="174">
        <v>4</v>
      </c>
      <c r="D192" s="174">
        <v>1</v>
      </c>
      <c r="E192" s="174" t="s">
        <v>216</v>
      </c>
      <c r="F192" s="174" t="s">
        <v>167</v>
      </c>
      <c r="G192" s="174" t="s">
        <v>774</v>
      </c>
      <c r="H192" s="174" t="s">
        <v>745</v>
      </c>
      <c r="I192" s="181">
        <v>305.94799999999998</v>
      </c>
      <c r="J192" s="181">
        <v>316.51499999999999</v>
      </c>
      <c r="K192" s="181">
        <v>327.029</v>
      </c>
      <c r="L192" s="181">
        <v>337.53300000000002</v>
      </c>
      <c r="M192" s="181">
        <v>348.01499999999999</v>
      </c>
      <c r="N192" s="181">
        <v>358.459</v>
      </c>
      <c r="O192" s="181">
        <v>368.84899999999999</v>
      </c>
      <c r="P192" s="181">
        <v>379.17099999999999</v>
      </c>
      <c r="Q192" s="181">
        <v>389.41</v>
      </c>
      <c r="R192" s="181">
        <v>399.54899999999998</v>
      </c>
      <c r="S192" s="181">
        <v>409.57100000000003</v>
      </c>
      <c r="T192" s="181">
        <v>419.48599999999999</v>
      </c>
      <c r="U192" s="181">
        <v>429.20299999999997</v>
      </c>
      <c r="V192" s="181">
        <v>438.76299999999998</v>
      </c>
      <c r="W192" s="181">
        <v>448.12</v>
      </c>
      <c r="X192" s="181">
        <v>457.19299999999998</v>
      </c>
      <c r="Y192" s="181">
        <v>465.92599999999999</v>
      </c>
      <c r="Z192" s="181">
        <v>474.28300000000002</v>
      </c>
      <c r="AA192" s="181">
        <v>482.58100000000002</v>
      </c>
      <c r="AB192" s="181">
        <v>490.58300000000003</v>
      </c>
      <c r="AC192" s="181">
        <v>498.27100000000002</v>
      </c>
      <c r="AD192" s="181">
        <v>505.69900000000001</v>
      </c>
      <c r="AE192" s="181">
        <v>512.79399999999998</v>
      </c>
      <c r="AF192" s="181">
        <v>519.75800000000004</v>
      </c>
      <c r="AG192" s="181">
        <v>526.68700000000001</v>
      </c>
      <c r="AH192" s="181">
        <v>533.69000000000005</v>
      </c>
      <c r="AI192" s="181">
        <v>540.529</v>
      </c>
      <c r="AJ192" s="181">
        <v>547.86900000000003</v>
      </c>
      <c r="AK192" s="181">
        <v>555.46500000000003</v>
      </c>
      <c r="AL192" s="181">
        <v>566.74900000000002</v>
      </c>
      <c r="AM192" s="181">
        <v>578.06700000000001</v>
      </c>
      <c r="AN192" s="181">
        <v>589.49400000000003</v>
      </c>
      <c r="AO192" s="181">
        <v>601.26700000000005</v>
      </c>
      <c r="AP192" s="181">
        <v>612.17899999999997</v>
      </c>
      <c r="AQ192" s="181">
        <v>623.49900000000002</v>
      </c>
      <c r="AR192" s="181">
        <v>634.87599999999998</v>
      </c>
      <c r="AS192" s="181">
        <v>646.25400000000002</v>
      </c>
      <c r="AT192" s="181">
        <v>657.62300000000005</v>
      </c>
      <c r="AU192" s="181">
        <v>667.51499999999999</v>
      </c>
      <c r="AV192" s="181">
        <v>677.48900000000003</v>
      </c>
      <c r="AW192" s="181">
        <v>687.55200000000002</v>
      </c>
      <c r="AX192" s="181">
        <v>697.69500000000005</v>
      </c>
      <c r="AY192" s="181">
        <v>708.26400000000001</v>
      </c>
      <c r="AZ192" s="181">
        <v>718.91600000000005</v>
      </c>
      <c r="BA192" s="181">
        <v>729.65200000000004</v>
      </c>
      <c r="BB192" s="181">
        <v>740.471</v>
      </c>
      <c r="BC192" s="181">
        <v>751.38</v>
      </c>
      <c r="BD192" s="181">
        <v>767.19</v>
      </c>
      <c r="BE192" s="181">
        <v>777.97900000000004</v>
      </c>
      <c r="BF192" s="181">
        <v>788.58299999999997</v>
      </c>
      <c r="BG192" s="181">
        <v>798.80399999999997</v>
      </c>
      <c r="BH192" s="181">
        <v>808.87300000000005</v>
      </c>
      <c r="BI192" s="181">
        <v>818.57399999999996</v>
      </c>
      <c r="BJ192" s="181">
        <v>829.20600000000002</v>
      </c>
      <c r="BK192" s="181">
        <v>840.38900000000001</v>
      </c>
      <c r="BL192" s="181">
        <v>851.87599999999998</v>
      </c>
      <c r="BM192" s="181">
        <v>865.73</v>
      </c>
      <c r="BN192" s="181">
        <v>879.56</v>
      </c>
      <c r="BO192" s="181">
        <v>893.36400000000003</v>
      </c>
      <c r="BP192" s="181">
        <v>907.16200000000003</v>
      </c>
      <c r="BQ192" s="181">
        <v>920.89300000000003</v>
      </c>
      <c r="BR192" s="181">
        <v>934.43100000000004</v>
      </c>
      <c r="BS192" s="181">
        <v>947.91600000000005</v>
      </c>
      <c r="BT192" s="181">
        <v>961.37900000000002</v>
      </c>
      <c r="BU192" s="181">
        <v>974.76700000000005</v>
      </c>
      <c r="BV192" s="181">
        <v>988.12099999999998</v>
      </c>
      <c r="BW192" s="181">
        <v>1001.443</v>
      </c>
      <c r="BX192" s="181">
        <v>1014.774</v>
      </c>
      <c r="BY192" s="181">
        <v>1028.067</v>
      </c>
      <c r="BZ192" s="181">
        <v>1041.3579999999999</v>
      </c>
      <c r="CA192" s="181">
        <v>1054.6559999999999</v>
      </c>
      <c r="CB192" s="181">
        <v>1067.9949999999999</v>
      </c>
      <c r="CC192" s="181">
        <v>1081.3230000000001</v>
      </c>
      <c r="CD192" s="181">
        <v>1094.6690000000001</v>
      </c>
      <c r="CE192" s="181">
        <v>1108.03</v>
      </c>
      <c r="CF192" s="181">
        <v>1121.4290000000001</v>
      </c>
      <c r="CG192" s="181">
        <v>1134.797</v>
      </c>
      <c r="CH192" s="181">
        <v>1148.153</v>
      </c>
      <c r="CI192" s="181">
        <v>1161.4839999999999</v>
      </c>
      <c r="CJ192" s="181">
        <v>1174.8050000000001</v>
      </c>
      <c r="CK192" s="182">
        <v>1188.155</v>
      </c>
    </row>
    <row r="193" spans="2:89" ht="15" customHeight="1" x14ac:dyDescent="0.2">
      <c r="B193" s="173">
        <v>5</v>
      </c>
      <c r="C193" s="174">
        <v>1</v>
      </c>
      <c r="D193" s="174">
        <v>2</v>
      </c>
      <c r="E193" s="174" t="s">
        <v>217</v>
      </c>
      <c r="F193" s="174" t="s">
        <v>167</v>
      </c>
      <c r="G193" s="174" t="s">
        <v>775</v>
      </c>
      <c r="H193" s="174" t="s">
        <v>747</v>
      </c>
      <c r="I193" s="181">
        <v>11.297000000000001</v>
      </c>
      <c r="J193" s="181">
        <v>11.618</v>
      </c>
      <c r="K193" s="181">
        <v>11.933999999999999</v>
      </c>
      <c r="L193" s="181">
        <v>12.247</v>
      </c>
      <c r="M193" s="181">
        <v>12.555</v>
      </c>
      <c r="N193" s="181">
        <v>12.86</v>
      </c>
      <c r="O193" s="181">
        <v>13.161</v>
      </c>
      <c r="P193" s="181">
        <v>13.458</v>
      </c>
      <c r="Q193" s="181">
        <v>13.75</v>
      </c>
      <c r="R193" s="181">
        <v>14.038</v>
      </c>
      <c r="S193" s="181">
        <v>14.321</v>
      </c>
      <c r="T193" s="181">
        <v>14.589</v>
      </c>
      <c r="U193" s="181">
        <v>14.849</v>
      </c>
      <c r="V193" s="181">
        <v>15.102</v>
      </c>
      <c r="W193" s="181">
        <v>15.347</v>
      </c>
      <c r="X193" s="181">
        <v>15.582000000000001</v>
      </c>
      <c r="Y193" s="181">
        <v>15.805</v>
      </c>
      <c r="Z193" s="181">
        <v>16.015000000000001</v>
      </c>
      <c r="AA193" s="181">
        <v>16.222000000000001</v>
      </c>
      <c r="AB193" s="181">
        <v>16.420000000000002</v>
      </c>
      <c r="AC193" s="181">
        <v>16.888999999999999</v>
      </c>
      <c r="AD193" s="181">
        <v>16.933</v>
      </c>
      <c r="AE193" s="181">
        <v>17.033000000000001</v>
      </c>
      <c r="AF193" s="181">
        <v>17.242000000000001</v>
      </c>
      <c r="AG193" s="181">
        <v>17.337</v>
      </c>
      <c r="AH193" s="181">
        <v>17.452000000000002</v>
      </c>
      <c r="AI193" s="181">
        <v>17.608000000000001</v>
      </c>
      <c r="AJ193" s="181">
        <v>17.786999999999999</v>
      </c>
      <c r="AK193" s="181">
        <v>18.009</v>
      </c>
      <c r="AL193" s="181">
        <v>17.873999999999999</v>
      </c>
      <c r="AM193" s="181">
        <v>17.756</v>
      </c>
      <c r="AN193" s="181">
        <v>17.614000000000001</v>
      </c>
      <c r="AO193" s="181">
        <v>18.373000000000001</v>
      </c>
      <c r="AP193" s="181">
        <v>18.556999999999999</v>
      </c>
      <c r="AQ193" s="181">
        <v>18.678000000000001</v>
      </c>
      <c r="AR193" s="181">
        <v>18.774999999999999</v>
      </c>
      <c r="AS193" s="181">
        <v>18.846</v>
      </c>
      <c r="AT193" s="181">
        <v>18.873999999999999</v>
      </c>
      <c r="AU193" s="181">
        <v>17.824999999999999</v>
      </c>
      <c r="AV193" s="181">
        <v>15.454000000000001</v>
      </c>
      <c r="AW193" s="181">
        <v>14.157</v>
      </c>
      <c r="AX193" s="181">
        <v>13.103999999999999</v>
      </c>
      <c r="AY193" s="181">
        <v>12.289</v>
      </c>
      <c r="AZ193" s="181">
        <v>11.706</v>
      </c>
      <c r="BA193" s="181">
        <v>11.461</v>
      </c>
      <c r="BB193" s="181">
        <v>11.311</v>
      </c>
      <c r="BC193" s="181">
        <v>11.331</v>
      </c>
      <c r="BD193" s="181">
        <v>11.135</v>
      </c>
      <c r="BE193" s="181">
        <v>10.916</v>
      </c>
      <c r="BF193" s="181">
        <v>10.141</v>
      </c>
      <c r="BG193" s="181">
        <v>9.7210000000000001</v>
      </c>
      <c r="BH193" s="181">
        <v>9.1989999999999998</v>
      </c>
      <c r="BI193" s="181">
        <v>8.65</v>
      </c>
      <c r="BJ193" s="181">
        <v>8.1609999999999996</v>
      </c>
      <c r="BK193" s="181">
        <v>7.7670000000000003</v>
      </c>
      <c r="BL193" s="181">
        <v>7.4480000000000004</v>
      </c>
      <c r="BM193" s="181">
        <v>7.2030000000000003</v>
      </c>
      <c r="BN193" s="181">
        <v>6.9720000000000004</v>
      </c>
      <c r="BO193" s="181">
        <v>6.734</v>
      </c>
      <c r="BP193" s="181">
        <v>6.4809999999999999</v>
      </c>
      <c r="BQ193" s="181">
        <v>6.2119999999999997</v>
      </c>
      <c r="BR193" s="181">
        <v>5.9269999999999996</v>
      </c>
      <c r="BS193" s="181">
        <v>5.6239999999999997</v>
      </c>
      <c r="BT193" s="181">
        <v>5.3520000000000003</v>
      </c>
      <c r="BU193" s="181">
        <v>5.2309999999999999</v>
      </c>
      <c r="BV193" s="181">
        <v>5.0970000000000004</v>
      </c>
      <c r="BW193" s="181">
        <v>4.9509999999999996</v>
      </c>
      <c r="BX193" s="181">
        <v>4.79</v>
      </c>
      <c r="BY193" s="181">
        <v>4.6139999999999999</v>
      </c>
      <c r="BZ193" s="181">
        <v>4.4180000000000001</v>
      </c>
      <c r="CA193" s="181">
        <v>4.2039999999999997</v>
      </c>
      <c r="CB193" s="181">
        <v>3.972</v>
      </c>
      <c r="CC193" s="181">
        <v>3.72</v>
      </c>
      <c r="CD193" s="181">
        <v>3.4489999999999998</v>
      </c>
      <c r="CE193" s="181">
        <v>3.2930000000000001</v>
      </c>
      <c r="CF193" s="181">
        <v>3.367</v>
      </c>
      <c r="CG193" s="181">
        <v>3.444</v>
      </c>
      <c r="CH193" s="181">
        <v>3.5209999999999999</v>
      </c>
      <c r="CI193" s="181">
        <v>3.601</v>
      </c>
      <c r="CJ193" s="181">
        <v>3.6819999999999999</v>
      </c>
      <c r="CK193" s="182">
        <v>3.7650000000000001</v>
      </c>
    </row>
    <row r="194" spans="2:89" ht="15" customHeight="1" x14ac:dyDescent="0.2">
      <c r="B194" s="173">
        <v>5</v>
      </c>
      <c r="C194" s="174">
        <v>2</v>
      </c>
      <c r="D194" s="174">
        <v>2</v>
      </c>
      <c r="E194" s="174" t="s">
        <v>71</v>
      </c>
      <c r="F194" s="174" t="s">
        <v>167</v>
      </c>
      <c r="G194" s="174" t="s">
        <v>775</v>
      </c>
      <c r="H194" s="174" t="s">
        <v>747</v>
      </c>
      <c r="I194" s="181">
        <v>11.297000000000001</v>
      </c>
      <c r="J194" s="181">
        <v>11.618</v>
      </c>
      <c r="K194" s="181">
        <v>11.933999999999999</v>
      </c>
      <c r="L194" s="181">
        <v>12.247</v>
      </c>
      <c r="M194" s="181">
        <v>12.555</v>
      </c>
      <c r="N194" s="181">
        <v>12.86</v>
      </c>
      <c r="O194" s="181">
        <v>13.161</v>
      </c>
      <c r="P194" s="181">
        <v>13.458</v>
      </c>
      <c r="Q194" s="181">
        <v>13.75</v>
      </c>
      <c r="R194" s="181">
        <v>14.038</v>
      </c>
      <c r="S194" s="181">
        <v>14.321</v>
      </c>
      <c r="T194" s="181">
        <v>14.589</v>
      </c>
      <c r="U194" s="181">
        <v>14.849</v>
      </c>
      <c r="V194" s="181">
        <v>15.102</v>
      </c>
      <c r="W194" s="181">
        <v>15.347</v>
      </c>
      <c r="X194" s="181">
        <v>15.582000000000001</v>
      </c>
      <c r="Y194" s="181">
        <v>15.805</v>
      </c>
      <c r="Z194" s="181">
        <v>16.015000000000001</v>
      </c>
      <c r="AA194" s="181">
        <v>16.222000000000001</v>
      </c>
      <c r="AB194" s="181">
        <v>16.420000000000002</v>
      </c>
      <c r="AC194" s="181">
        <v>16.888999999999999</v>
      </c>
      <c r="AD194" s="181">
        <v>16.933</v>
      </c>
      <c r="AE194" s="181">
        <v>17.033000000000001</v>
      </c>
      <c r="AF194" s="181">
        <v>17.242000000000001</v>
      </c>
      <c r="AG194" s="181">
        <v>17.337</v>
      </c>
      <c r="AH194" s="181">
        <v>17.452000000000002</v>
      </c>
      <c r="AI194" s="181">
        <v>17.608000000000001</v>
      </c>
      <c r="AJ194" s="181">
        <v>17.786999999999999</v>
      </c>
      <c r="AK194" s="181">
        <v>18.009</v>
      </c>
      <c r="AL194" s="181">
        <v>17.873999999999999</v>
      </c>
      <c r="AM194" s="181">
        <v>17.756</v>
      </c>
      <c r="AN194" s="181">
        <v>17.614000000000001</v>
      </c>
      <c r="AO194" s="181">
        <v>18.373000000000001</v>
      </c>
      <c r="AP194" s="181">
        <v>18.556999999999999</v>
      </c>
      <c r="AQ194" s="181">
        <v>18.678000000000001</v>
      </c>
      <c r="AR194" s="181">
        <v>18.774999999999999</v>
      </c>
      <c r="AS194" s="181">
        <v>18.846</v>
      </c>
      <c r="AT194" s="181">
        <v>18.873999999999999</v>
      </c>
      <c r="AU194" s="181">
        <v>17.824999999999999</v>
      </c>
      <c r="AV194" s="181">
        <v>15.454000000000001</v>
      </c>
      <c r="AW194" s="181">
        <v>14.157</v>
      </c>
      <c r="AX194" s="181">
        <v>13.103999999999999</v>
      </c>
      <c r="AY194" s="181">
        <v>12.289</v>
      </c>
      <c r="AZ194" s="181">
        <v>11.706</v>
      </c>
      <c r="BA194" s="181">
        <v>11.461</v>
      </c>
      <c r="BB194" s="181">
        <v>11.311</v>
      </c>
      <c r="BC194" s="181">
        <v>11.331</v>
      </c>
      <c r="BD194" s="181">
        <v>11.135</v>
      </c>
      <c r="BE194" s="181">
        <v>10.916</v>
      </c>
      <c r="BF194" s="181">
        <v>10.141</v>
      </c>
      <c r="BG194" s="181">
        <v>9.7210000000000001</v>
      </c>
      <c r="BH194" s="181">
        <v>9.1989999999999998</v>
      </c>
      <c r="BI194" s="181">
        <v>8.65</v>
      </c>
      <c r="BJ194" s="181">
        <v>8.1609999999999996</v>
      </c>
      <c r="BK194" s="181">
        <v>7.7670000000000003</v>
      </c>
      <c r="BL194" s="181">
        <v>7.4480000000000004</v>
      </c>
      <c r="BM194" s="181">
        <v>7.2030000000000003</v>
      </c>
      <c r="BN194" s="181">
        <v>6.9720000000000004</v>
      </c>
      <c r="BO194" s="181">
        <v>6.734</v>
      </c>
      <c r="BP194" s="181">
        <v>6.4809999999999999</v>
      </c>
      <c r="BQ194" s="181">
        <v>6.2119999999999997</v>
      </c>
      <c r="BR194" s="181">
        <v>5.9269999999999996</v>
      </c>
      <c r="BS194" s="181">
        <v>5.6239999999999997</v>
      </c>
      <c r="BT194" s="181">
        <v>5.3520000000000003</v>
      </c>
      <c r="BU194" s="181">
        <v>5.2309999999999999</v>
      </c>
      <c r="BV194" s="181">
        <v>5.0970000000000004</v>
      </c>
      <c r="BW194" s="181">
        <v>4.9509999999999996</v>
      </c>
      <c r="BX194" s="181">
        <v>4.79</v>
      </c>
      <c r="BY194" s="181">
        <v>4.6139999999999999</v>
      </c>
      <c r="BZ194" s="181">
        <v>4.4180000000000001</v>
      </c>
      <c r="CA194" s="181">
        <v>4.2039999999999997</v>
      </c>
      <c r="CB194" s="181">
        <v>3.972</v>
      </c>
      <c r="CC194" s="181">
        <v>3.72</v>
      </c>
      <c r="CD194" s="181">
        <v>3.4489999999999998</v>
      </c>
      <c r="CE194" s="181">
        <v>3.2930000000000001</v>
      </c>
      <c r="CF194" s="181">
        <v>3.367</v>
      </c>
      <c r="CG194" s="181">
        <v>3.444</v>
      </c>
      <c r="CH194" s="181">
        <v>3.5209999999999999</v>
      </c>
      <c r="CI194" s="181">
        <v>3.601</v>
      </c>
      <c r="CJ194" s="181">
        <v>3.6819999999999999</v>
      </c>
      <c r="CK194" s="182">
        <v>3.7650000000000001</v>
      </c>
    </row>
    <row r="195" spans="2:89" ht="15" customHeight="1" x14ac:dyDescent="0.2">
      <c r="B195" s="173">
        <v>5</v>
      </c>
      <c r="C195" s="174">
        <v>3</v>
      </c>
      <c r="D195" s="174">
        <v>2</v>
      </c>
      <c r="E195" s="174" t="s">
        <v>215</v>
      </c>
      <c r="F195" s="174" t="s">
        <v>167</v>
      </c>
      <c r="G195" s="174" t="s">
        <v>775</v>
      </c>
      <c r="H195" s="174" t="s">
        <v>747</v>
      </c>
      <c r="I195" s="181">
        <v>11.297000000000001</v>
      </c>
      <c r="J195" s="181">
        <v>11.618</v>
      </c>
      <c r="K195" s="181">
        <v>11.933999999999999</v>
      </c>
      <c r="L195" s="181">
        <v>12.247</v>
      </c>
      <c r="M195" s="181">
        <v>12.555</v>
      </c>
      <c r="N195" s="181">
        <v>12.86</v>
      </c>
      <c r="O195" s="181">
        <v>13.161</v>
      </c>
      <c r="P195" s="181">
        <v>13.458</v>
      </c>
      <c r="Q195" s="181">
        <v>13.75</v>
      </c>
      <c r="R195" s="181">
        <v>14.038</v>
      </c>
      <c r="S195" s="181">
        <v>14.321</v>
      </c>
      <c r="T195" s="181">
        <v>14.589</v>
      </c>
      <c r="U195" s="181">
        <v>14.849</v>
      </c>
      <c r="V195" s="181">
        <v>15.102</v>
      </c>
      <c r="W195" s="181">
        <v>15.347</v>
      </c>
      <c r="X195" s="181">
        <v>15.582000000000001</v>
      </c>
      <c r="Y195" s="181">
        <v>15.805</v>
      </c>
      <c r="Z195" s="181">
        <v>16.015000000000001</v>
      </c>
      <c r="AA195" s="181">
        <v>16.222000000000001</v>
      </c>
      <c r="AB195" s="181">
        <v>16.420000000000002</v>
      </c>
      <c r="AC195" s="181">
        <v>16.888999999999999</v>
      </c>
      <c r="AD195" s="181">
        <v>16.933</v>
      </c>
      <c r="AE195" s="181">
        <v>17.033000000000001</v>
      </c>
      <c r="AF195" s="181">
        <v>17.242000000000001</v>
      </c>
      <c r="AG195" s="181">
        <v>17.337</v>
      </c>
      <c r="AH195" s="181">
        <v>17.452000000000002</v>
      </c>
      <c r="AI195" s="181">
        <v>17.608000000000001</v>
      </c>
      <c r="AJ195" s="181">
        <v>17.786999999999999</v>
      </c>
      <c r="AK195" s="181">
        <v>18.009</v>
      </c>
      <c r="AL195" s="181">
        <v>17.873999999999999</v>
      </c>
      <c r="AM195" s="181">
        <v>17.756</v>
      </c>
      <c r="AN195" s="181">
        <v>17.614000000000001</v>
      </c>
      <c r="AO195" s="181">
        <v>18.373000000000001</v>
      </c>
      <c r="AP195" s="181">
        <v>18.556999999999999</v>
      </c>
      <c r="AQ195" s="181">
        <v>18.678000000000001</v>
      </c>
      <c r="AR195" s="181">
        <v>18.774999999999999</v>
      </c>
      <c r="AS195" s="181">
        <v>18.846</v>
      </c>
      <c r="AT195" s="181">
        <v>18.873999999999999</v>
      </c>
      <c r="AU195" s="181">
        <v>17.824999999999999</v>
      </c>
      <c r="AV195" s="181">
        <v>15.454000000000001</v>
      </c>
      <c r="AW195" s="181">
        <v>14.157</v>
      </c>
      <c r="AX195" s="181">
        <v>13.103999999999999</v>
      </c>
      <c r="AY195" s="181">
        <v>12.289</v>
      </c>
      <c r="AZ195" s="181">
        <v>11.706</v>
      </c>
      <c r="BA195" s="181">
        <v>11.461</v>
      </c>
      <c r="BB195" s="181">
        <v>11.311</v>
      </c>
      <c r="BC195" s="181">
        <v>11.331</v>
      </c>
      <c r="BD195" s="181">
        <v>11.135</v>
      </c>
      <c r="BE195" s="181">
        <v>10.916</v>
      </c>
      <c r="BF195" s="181">
        <v>11.148</v>
      </c>
      <c r="BG195" s="181">
        <v>11.076000000000001</v>
      </c>
      <c r="BH195" s="181">
        <v>11</v>
      </c>
      <c r="BI195" s="181">
        <v>10.917999999999999</v>
      </c>
      <c r="BJ195" s="181">
        <v>10.9</v>
      </c>
      <c r="BK195" s="181">
        <v>10.912000000000001</v>
      </c>
      <c r="BL195" s="181">
        <v>10.927</v>
      </c>
      <c r="BM195" s="181">
        <v>10.978999999999999</v>
      </c>
      <c r="BN195" s="181">
        <v>11.026</v>
      </c>
      <c r="BO195" s="181">
        <v>11.069000000000001</v>
      </c>
      <c r="BP195" s="181">
        <v>11.108000000000001</v>
      </c>
      <c r="BQ195" s="181">
        <v>11.143000000000001</v>
      </c>
      <c r="BR195" s="181">
        <v>11.170999999999999</v>
      </c>
      <c r="BS195" s="181">
        <v>11.196</v>
      </c>
      <c r="BT195" s="181">
        <v>11.215999999999999</v>
      </c>
      <c r="BU195" s="181">
        <v>11.231</v>
      </c>
      <c r="BV195" s="181">
        <v>11.243</v>
      </c>
      <c r="BW195" s="181">
        <v>11.250999999999999</v>
      </c>
      <c r="BX195" s="181">
        <v>11.254</v>
      </c>
      <c r="BY195" s="181">
        <v>11.254</v>
      </c>
      <c r="BZ195" s="181">
        <v>11.25</v>
      </c>
      <c r="CA195" s="181">
        <v>11.243</v>
      </c>
      <c r="CB195" s="181">
        <v>11.231999999999999</v>
      </c>
      <c r="CC195" s="181">
        <v>11.218</v>
      </c>
      <c r="CD195" s="181">
        <v>11.2</v>
      </c>
      <c r="CE195" s="181">
        <v>11.179</v>
      </c>
      <c r="CF195" s="181">
        <v>11.154</v>
      </c>
      <c r="CG195" s="181">
        <v>11.125</v>
      </c>
      <c r="CH195" s="181">
        <v>11.093</v>
      </c>
      <c r="CI195" s="181">
        <v>11.057</v>
      </c>
      <c r="CJ195" s="181">
        <v>11.016</v>
      </c>
      <c r="CK195" s="182">
        <v>10.973000000000001</v>
      </c>
    </row>
    <row r="196" spans="2:89" ht="15" customHeight="1" x14ac:dyDescent="0.2">
      <c r="B196" s="173">
        <v>5</v>
      </c>
      <c r="C196" s="174">
        <v>4</v>
      </c>
      <c r="D196" s="174">
        <v>2</v>
      </c>
      <c r="E196" s="174" t="s">
        <v>216</v>
      </c>
      <c r="F196" s="174" t="s">
        <v>167</v>
      </c>
      <c r="G196" s="174" t="s">
        <v>775</v>
      </c>
      <c r="H196" s="174" t="s">
        <v>747</v>
      </c>
      <c r="I196" s="181">
        <v>11.297000000000001</v>
      </c>
      <c r="J196" s="181">
        <v>11.618</v>
      </c>
      <c r="K196" s="181">
        <v>11.933999999999999</v>
      </c>
      <c r="L196" s="181">
        <v>12.247</v>
      </c>
      <c r="M196" s="181">
        <v>12.555</v>
      </c>
      <c r="N196" s="181">
        <v>12.86</v>
      </c>
      <c r="O196" s="181">
        <v>13.161</v>
      </c>
      <c r="P196" s="181">
        <v>13.458</v>
      </c>
      <c r="Q196" s="181">
        <v>13.75</v>
      </c>
      <c r="R196" s="181">
        <v>14.038</v>
      </c>
      <c r="S196" s="181">
        <v>14.321</v>
      </c>
      <c r="T196" s="181">
        <v>14.589</v>
      </c>
      <c r="U196" s="181">
        <v>14.849</v>
      </c>
      <c r="V196" s="181">
        <v>15.102</v>
      </c>
      <c r="W196" s="181">
        <v>15.347</v>
      </c>
      <c r="X196" s="181">
        <v>15.582000000000001</v>
      </c>
      <c r="Y196" s="181">
        <v>15.805</v>
      </c>
      <c r="Z196" s="181">
        <v>16.015000000000001</v>
      </c>
      <c r="AA196" s="181">
        <v>16.222000000000001</v>
      </c>
      <c r="AB196" s="181">
        <v>16.420000000000002</v>
      </c>
      <c r="AC196" s="181">
        <v>16.888999999999999</v>
      </c>
      <c r="AD196" s="181">
        <v>16.933</v>
      </c>
      <c r="AE196" s="181">
        <v>17.033000000000001</v>
      </c>
      <c r="AF196" s="181">
        <v>17.242000000000001</v>
      </c>
      <c r="AG196" s="181">
        <v>17.337</v>
      </c>
      <c r="AH196" s="181">
        <v>17.452000000000002</v>
      </c>
      <c r="AI196" s="181">
        <v>17.608000000000001</v>
      </c>
      <c r="AJ196" s="181">
        <v>17.786999999999999</v>
      </c>
      <c r="AK196" s="181">
        <v>18.009</v>
      </c>
      <c r="AL196" s="181">
        <v>17.873999999999999</v>
      </c>
      <c r="AM196" s="181">
        <v>17.756</v>
      </c>
      <c r="AN196" s="181">
        <v>17.614000000000001</v>
      </c>
      <c r="AO196" s="181">
        <v>18.373000000000001</v>
      </c>
      <c r="AP196" s="181">
        <v>18.556999999999999</v>
      </c>
      <c r="AQ196" s="181">
        <v>18.678000000000001</v>
      </c>
      <c r="AR196" s="181">
        <v>18.774999999999999</v>
      </c>
      <c r="AS196" s="181">
        <v>18.846</v>
      </c>
      <c r="AT196" s="181">
        <v>18.873999999999999</v>
      </c>
      <c r="AU196" s="181">
        <v>17.824999999999999</v>
      </c>
      <c r="AV196" s="181">
        <v>15.454000000000001</v>
      </c>
      <c r="AW196" s="181">
        <v>14.157</v>
      </c>
      <c r="AX196" s="181">
        <v>13.103999999999999</v>
      </c>
      <c r="AY196" s="181">
        <v>12.289</v>
      </c>
      <c r="AZ196" s="181">
        <v>11.706</v>
      </c>
      <c r="BA196" s="181">
        <v>11.461</v>
      </c>
      <c r="BB196" s="181">
        <v>11.311</v>
      </c>
      <c r="BC196" s="181">
        <v>11.331</v>
      </c>
      <c r="BD196" s="181">
        <v>11.135</v>
      </c>
      <c r="BE196" s="181">
        <v>10.916</v>
      </c>
      <c r="BF196" s="181">
        <v>11.148</v>
      </c>
      <c r="BG196" s="181">
        <v>11.076000000000001</v>
      </c>
      <c r="BH196" s="181">
        <v>11</v>
      </c>
      <c r="BI196" s="181">
        <v>10.917999999999999</v>
      </c>
      <c r="BJ196" s="181">
        <v>10.9</v>
      </c>
      <c r="BK196" s="181">
        <v>10.912000000000001</v>
      </c>
      <c r="BL196" s="181">
        <v>10.927</v>
      </c>
      <c r="BM196" s="181">
        <v>10.978999999999999</v>
      </c>
      <c r="BN196" s="181">
        <v>11.026</v>
      </c>
      <c r="BO196" s="181">
        <v>11.069000000000001</v>
      </c>
      <c r="BP196" s="181">
        <v>11.108000000000001</v>
      </c>
      <c r="BQ196" s="181">
        <v>11.143000000000001</v>
      </c>
      <c r="BR196" s="181">
        <v>11.170999999999999</v>
      </c>
      <c r="BS196" s="181">
        <v>11.196</v>
      </c>
      <c r="BT196" s="181">
        <v>11.215999999999999</v>
      </c>
      <c r="BU196" s="181">
        <v>11.231</v>
      </c>
      <c r="BV196" s="181">
        <v>11.243</v>
      </c>
      <c r="BW196" s="181">
        <v>11.250999999999999</v>
      </c>
      <c r="BX196" s="181">
        <v>11.254</v>
      </c>
      <c r="BY196" s="181">
        <v>11.254</v>
      </c>
      <c r="BZ196" s="181">
        <v>11.25</v>
      </c>
      <c r="CA196" s="181">
        <v>11.243</v>
      </c>
      <c r="CB196" s="181">
        <v>11.231999999999999</v>
      </c>
      <c r="CC196" s="181">
        <v>11.218</v>
      </c>
      <c r="CD196" s="181">
        <v>11.2</v>
      </c>
      <c r="CE196" s="181">
        <v>11.179</v>
      </c>
      <c r="CF196" s="181">
        <v>11.154</v>
      </c>
      <c r="CG196" s="181">
        <v>11.125</v>
      </c>
      <c r="CH196" s="181">
        <v>11.093</v>
      </c>
      <c r="CI196" s="181">
        <v>11.057</v>
      </c>
      <c r="CJ196" s="181">
        <v>11.016</v>
      </c>
      <c r="CK196" s="182">
        <v>10.973000000000001</v>
      </c>
    </row>
    <row r="197" spans="2:89" ht="15" customHeight="1" x14ac:dyDescent="0.2">
      <c r="B197" s="173">
        <v>5</v>
      </c>
      <c r="C197" s="174">
        <v>1</v>
      </c>
      <c r="D197" s="174">
        <v>3</v>
      </c>
      <c r="E197" s="174" t="s">
        <v>217</v>
      </c>
      <c r="F197" s="174" t="s">
        <v>776</v>
      </c>
      <c r="G197" s="174" t="s">
        <v>167</v>
      </c>
      <c r="H197" s="174" t="s">
        <v>745</v>
      </c>
      <c r="I197" s="181">
        <v>286.10300000000001</v>
      </c>
      <c r="J197" s="181">
        <v>295.49799999999999</v>
      </c>
      <c r="K197" s="181">
        <v>304.83199999999999</v>
      </c>
      <c r="L197" s="181">
        <v>314.15300000000002</v>
      </c>
      <c r="M197" s="181">
        <v>323.45800000000003</v>
      </c>
      <c r="N197" s="181">
        <v>332.73500000000001</v>
      </c>
      <c r="O197" s="181">
        <v>341.976</v>
      </c>
      <c r="P197" s="181">
        <v>351.17500000000001</v>
      </c>
      <c r="Q197" s="181">
        <v>360.322</v>
      </c>
      <c r="R197" s="181">
        <v>369.411</v>
      </c>
      <c r="S197" s="181">
        <v>378.43099999999998</v>
      </c>
      <c r="T197" s="181">
        <v>387.024</v>
      </c>
      <c r="U197" s="181">
        <v>395.416</v>
      </c>
      <c r="V197" s="181">
        <v>403.65199999999999</v>
      </c>
      <c r="W197" s="181">
        <v>411.69400000000002</v>
      </c>
      <c r="X197" s="181">
        <v>419.46899999999999</v>
      </c>
      <c r="Y197" s="181">
        <v>426.91899999999998</v>
      </c>
      <c r="Z197" s="181">
        <v>433.98500000000001</v>
      </c>
      <c r="AA197" s="181">
        <v>440.447</v>
      </c>
      <c r="AB197" s="181">
        <v>446.54199999999997</v>
      </c>
      <c r="AC197" s="181">
        <v>452.25</v>
      </c>
      <c r="AD197" s="181">
        <v>457.62599999999998</v>
      </c>
      <c r="AE197" s="181">
        <v>462.6</v>
      </c>
      <c r="AF197" s="181">
        <v>467.36200000000002</v>
      </c>
      <c r="AG197" s="181">
        <v>471.99799999999999</v>
      </c>
      <c r="AH197" s="181">
        <v>476.608</v>
      </c>
      <c r="AI197" s="181">
        <v>480.97899999999998</v>
      </c>
      <c r="AJ197" s="181">
        <v>485.69799999999998</v>
      </c>
      <c r="AK197" s="181">
        <v>490.548</v>
      </c>
      <c r="AL197" s="181">
        <v>481.71199999999999</v>
      </c>
      <c r="AM197" s="181">
        <v>472.911</v>
      </c>
      <c r="AN197" s="181">
        <v>464.21800000000002</v>
      </c>
      <c r="AO197" s="181">
        <v>455.447</v>
      </c>
      <c r="AP197" s="181">
        <v>446.66500000000002</v>
      </c>
      <c r="AQ197" s="181">
        <v>437.86500000000001</v>
      </c>
      <c r="AR197" s="181">
        <v>429.12299999999999</v>
      </c>
      <c r="AS197" s="181">
        <v>420.38</v>
      </c>
      <c r="AT197" s="181">
        <v>411.63</v>
      </c>
      <c r="AU197" s="181">
        <v>392.524</v>
      </c>
      <c r="AV197" s="181">
        <v>337.976</v>
      </c>
      <c r="AW197" s="181">
        <v>242.274</v>
      </c>
      <c r="AX197" s="181">
        <v>147.452</v>
      </c>
      <c r="AY197" s="181">
        <v>78.073999999999998</v>
      </c>
      <c r="AZ197" s="181">
        <v>42.152000000000001</v>
      </c>
      <c r="BA197" s="181">
        <v>27.632999999999999</v>
      </c>
      <c r="BB197" s="181">
        <v>23.431000000000001</v>
      </c>
      <c r="BC197" s="181">
        <v>22.898</v>
      </c>
      <c r="BD197" s="181">
        <v>20.463999999999999</v>
      </c>
      <c r="BE197" s="181">
        <v>17.994</v>
      </c>
      <c r="BF197" s="181">
        <v>15.484</v>
      </c>
      <c r="BG197" s="181">
        <v>12.933</v>
      </c>
      <c r="BH197" s="181">
        <v>10.342000000000001</v>
      </c>
      <c r="BI197" s="181">
        <v>7.7240000000000002</v>
      </c>
      <c r="BJ197" s="181">
        <v>5.0789999999999997</v>
      </c>
      <c r="BK197" s="181">
        <v>2.4079999999999999</v>
      </c>
      <c r="BL197" s="181">
        <v>0</v>
      </c>
      <c r="BM197" s="181">
        <v>0</v>
      </c>
      <c r="BN197" s="181">
        <v>0</v>
      </c>
      <c r="BO197" s="181">
        <v>0</v>
      </c>
      <c r="BP197" s="181">
        <v>0</v>
      </c>
      <c r="BQ197" s="181">
        <v>0</v>
      </c>
      <c r="BR197" s="181">
        <v>0</v>
      </c>
      <c r="BS197" s="181">
        <v>0</v>
      </c>
      <c r="BT197" s="181">
        <v>0</v>
      </c>
      <c r="BU197" s="181">
        <v>0</v>
      </c>
      <c r="BV197" s="181">
        <v>0</v>
      </c>
      <c r="BW197" s="181">
        <v>0</v>
      </c>
      <c r="BX197" s="181">
        <v>0</v>
      </c>
      <c r="BY197" s="181">
        <v>0</v>
      </c>
      <c r="BZ197" s="181">
        <v>0</v>
      </c>
      <c r="CA197" s="181">
        <v>0</v>
      </c>
      <c r="CB197" s="181">
        <v>0</v>
      </c>
      <c r="CC197" s="181">
        <v>0</v>
      </c>
      <c r="CD197" s="181">
        <v>0</v>
      </c>
      <c r="CE197" s="181">
        <v>0</v>
      </c>
      <c r="CF197" s="181">
        <v>0</v>
      </c>
      <c r="CG197" s="181">
        <v>0</v>
      </c>
      <c r="CH197" s="181">
        <v>0</v>
      </c>
      <c r="CI197" s="181">
        <v>0</v>
      </c>
      <c r="CJ197" s="181">
        <v>0</v>
      </c>
      <c r="CK197" s="182">
        <v>0</v>
      </c>
    </row>
    <row r="198" spans="2:89" ht="15" customHeight="1" x14ac:dyDescent="0.2">
      <c r="B198" s="173">
        <v>5</v>
      </c>
      <c r="C198" s="174">
        <v>1</v>
      </c>
      <c r="D198" s="174">
        <v>3</v>
      </c>
      <c r="E198" s="174" t="s">
        <v>217</v>
      </c>
      <c r="F198" s="174" t="s">
        <v>777</v>
      </c>
      <c r="G198" s="174" t="s">
        <v>167</v>
      </c>
      <c r="H198" s="174" t="s">
        <v>745</v>
      </c>
      <c r="I198" s="181">
        <v>0</v>
      </c>
      <c r="J198" s="181">
        <v>0</v>
      </c>
      <c r="K198" s="181">
        <v>0</v>
      </c>
      <c r="L198" s="181">
        <v>0</v>
      </c>
      <c r="M198" s="181">
        <v>0</v>
      </c>
      <c r="N198" s="181">
        <v>0</v>
      </c>
      <c r="O198" s="181">
        <v>0</v>
      </c>
      <c r="P198" s="181">
        <v>0</v>
      </c>
      <c r="Q198" s="181">
        <v>0</v>
      </c>
      <c r="R198" s="181">
        <v>0</v>
      </c>
      <c r="S198" s="181">
        <v>0</v>
      </c>
      <c r="T198" s="181">
        <v>0</v>
      </c>
      <c r="U198" s="181">
        <v>0</v>
      </c>
      <c r="V198" s="181">
        <v>0</v>
      </c>
      <c r="W198" s="181">
        <v>0</v>
      </c>
      <c r="X198" s="181">
        <v>0</v>
      </c>
      <c r="Y198" s="181">
        <v>0</v>
      </c>
      <c r="Z198" s="181">
        <v>2.5000000000000001E-2</v>
      </c>
      <c r="AA198" s="181">
        <v>0.59899999999999998</v>
      </c>
      <c r="AB198" s="181">
        <v>1.242</v>
      </c>
      <c r="AC198" s="181">
        <v>1.944</v>
      </c>
      <c r="AD198" s="181">
        <v>2.6949999999999998</v>
      </c>
      <c r="AE198" s="181">
        <v>3.4820000000000002</v>
      </c>
      <c r="AF198" s="181">
        <v>4.2969999999999997</v>
      </c>
      <c r="AG198" s="181">
        <v>5.1269999999999998</v>
      </c>
      <c r="AH198" s="181">
        <v>5.9619999999999997</v>
      </c>
      <c r="AI198" s="181">
        <v>6.7880000000000003</v>
      </c>
      <c r="AJ198" s="181">
        <v>7.6</v>
      </c>
      <c r="AK198" s="181">
        <v>8.3970000000000002</v>
      </c>
      <c r="AL198" s="181">
        <v>25.603000000000002</v>
      </c>
      <c r="AM198" s="181">
        <v>42.808</v>
      </c>
      <c r="AN198" s="181">
        <v>60.014000000000003</v>
      </c>
      <c r="AO198" s="181">
        <v>77.218999999999994</v>
      </c>
      <c r="AP198" s="181">
        <v>94.424000000000007</v>
      </c>
      <c r="AQ198" s="181">
        <v>111.63</v>
      </c>
      <c r="AR198" s="181">
        <v>128.83500000000001</v>
      </c>
      <c r="AS198" s="181">
        <v>146.041</v>
      </c>
      <c r="AT198" s="181">
        <v>163.24600000000001</v>
      </c>
      <c r="AU198" s="181">
        <v>165.702</v>
      </c>
      <c r="AV198" s="181">
        <v>168.178</v>
      </c>
      <c r="AW198" s="181">
        <v>189.34299999999999</v>
      </c>
      <c r="AX198" s="181">
        <v>222.631</v>
      </c>
      <c r="AY198" s="181">
        <v>262.80099999999999</v>
      </c>
      <c r="AZ198" s="181">
        <v>279.60300000000001</v>
      </c>
      <c r="BA198" s="181">
        <v>289.27499999999998</v>
      </c>
      <c r="BB198" s="181">
        <v>295.51400000000001</v>
      </c>
      <c r="BC198" s="181">
        <v>300.55700000000002</v>
      </c>
      <c r="BD198" s="181">
        <v>306.23899999999998</v>
      </c>
      <c r="BE198" s="181">
        <v>311.86900000000003</v>
      </c>
      <c r="BF198" s="181">
        <v>317.44299999999998</v>
      </c>
      <c r="BG198" s="181">
        <v>322.87799999999999</v>
      </c>
      <c r="BH198" s="181">
        <v>306.548</v>
      </c>
      <c r="BI198" s="181">
        <v>263.14100000000002</v>
      </c>
      <c r="BJ198" s="181">
        <v>188.333</v>
      </c>
      <c r="BK198" s="181">
        <v>114.468</v>
      </c>
      <c r="BL198" s="181">
        <v>60.537999999999997</v>
      </c>
      <c r="BM198" s="181">
        <v>32.654000000000003</v>
      </c>
      <c r="BN198" s="181">
        <v>21.375</v>
      </c>
      <c r="BO198" s="181">
        <v>18.071000000000002</v>
      </c>
      <c r="BP198" s="181">
        <v>17.593</v>
      </c>
      <c r="BQ198" s="181">
        <v>15.669</v>
      </c>
      <c r="BR198" s="181">
        <v>13.733000000000001</v>
      </c>
      <c r="BS198" s="181">
        <v>11.781000000000001</v>
      </c>
      <c r="BT198" s="181">
        <v>9.8140000000000001</v>
      </c>
      <c r="BU198" s="181">
        <v>7.8280000000000003</v>
      </c>
      <c r="BV198" s="181">
        <v>5.835</v>
      </c>
      <c r="BW198" s="181">
        <v>3.83</v>
      </c>
      <c r="BX198" s="181">
        <v>1.8129999999999999</v>
      </c>
      <c r="BY198" s="181">
        <v>0</v>
      </c>
      <c r="BZ198" s="181">
        <v>0</v>
      </c>
      <c r="CA198" s="181">
        <v>0</v>
      </c>
      <c r="CB198" s="181">
        <v>0</v>
      </c>
      <c r="CC198" s="181">
        <v>0</v>
      </c>
      <c r="CD198" s="181">
        <v>0</v>
      </c>
      <c r="CE198" s="181">
        <v>0</v>
      </c>
      <c r="CF198" s="181">
        <v>0</v>
      </c>
      <c r="CG198" s="181">
        <v>0</v>
      </c>
      <c r="CH198" s="181">
        <v>0</v>
      </c>
      <c r="CI198" s="181">
        <v>0</v>
      </c>
      <c r="CJ198" s="181">
        <v>0</v>
      </c>
      <c r="CK198" s="182">
        <v>0</v>
      </c>
    </row>
    <row r="199" spans="2:89" ht="15" customHeight="1" x14ac:dyDescent="0.2">
      <c r="B199" s="173">
        <v>5</v>
      </c>
      <c r="C199" s="174">
        <v>1</v>
      </c>
      <c r="D199" s="174">
        <v>3</v>
      </c>
      <c r="E199" s="174" t="s">
        <v>217</v>
      </c>
      <c r="F199" s="174" t="s">
        <v>778</v>
      </c>
      <c r="G199" s="174" t="s">
        <v>167</v>
      </c>
      <c r="H199" s="174" t="s">
        <v>745</v>
      </c>
      <c r="I199" s="181">
        <v>19.844999999999999</v>
      </c>
      <c r="J199" s="181">
        <v>21.018000000000001</v>
      </c>
      <c r="K199" s="181">
        <v>22.198</v>
      </c>
      <c r="L199" s="181">
        <v>23.379000000000001</v>
      </c>
      <c r="M199" s="181">
        <v>24.556999999999999</v>
      </c>
      <c r="N199" s="181">
        <v>25.724</v>
      </c>
      <c r="O199" s="181">
        <v>26.873000000000001</v>
      </c>
      <c r="P199" s="181">
        <v>27.995999999999999</v>
      </c>
      <c r="Q199" s="181">
        <v>29.088000000000001</v>
      </c>
      <c r="R199" s="181">
        <v>30.138000000000002</v>
      </c>
      <c r="S199" s="181">
        <v>31.14</v>
      </c>
      <c r="T199" s="181">
        <v>32.084000000000003</v>
      </c>
      <c r="U199" s="181">
        <v>32.962000000000003</v>
      </c>
      <c r="V199" s="181">
        <v>33.762999999999998</v>
      </c>
      <c r="W199" s="181">
        <v>34.475000000000001</v>
      </c>
      <c r="X199" s="181">
        <v>35.085000000000001</v>
      </c>
      <c r="Y199" s="181">
        <v>35.594000000000001</v>
      </c>
      <c r="Z199" s="181">
        <v>35.997999999999998</v>
      </c>
      <c r="AA199" s="181">
        <v>36.304000000000002</v>
      </c>
      <c r="AB199" s="181">
        <v>36.518000000000001</v>
      </c>
      <c r="AC199" s="181">
        <v>36.649000000000001</v>
      </c>
      <c r="AD199" s="181">
        <v>36.703000000000003</v>
      </c>
      <c r="AE199" s="181">
        <v>36.686</v>
      </c>
      <c r="AF199" s="181">
        <v>36.616999999999997</v>
      </c>
      <c r="AG199" s="181">
        <v>36.509</v>
      </c>
      <c r="AH199" s="181">
        <v>36.375999999999998</v>
      </c>
      <c r="AI199" s="181">
        <v>36.21</v>
      </c>
      <c r="AJ199" s="181">
        <v>36.066000000000003</v>
      </c>
      <c r="AK199" s="181">
        <v>35.921999999999997</v>
      </c>
      <c r="AL199" s="181">
        <v>34.470999999999997</v>
      </c>
      <c r="AM199" s="181">
        <v>33.018999999999998</v>
      </c>
      <c r="AN199" s="181">
        <v>31.568000000000001</v>
      </c>
      <c r="AO199" s="181">
        <v>30.116</v>
      </c>
      <c r="AP199" s="181">
        <v>28.664999999999999</v>
      </c>
      <c r="AQ199" s="181">
        <v>27.213999999999999</v>
      </c>
      <c r="AR199" s="181">
        <v>25.762</v>
      </c>
      <c r="AS199" s="181">
        <v>24.311</v>
      </c>
      <c r="AT199" s="181">
        <v>22.86</v>
      </c>
      <c r="AU199" s="181">
        <v>21.408000000000001</v>
      </c>
      <c r="AV199" s="181">
        <v>19.957000000000001</v>
      </c>
      <c r="AW199" s="181">
        <v>18.506</v>
      </c>
      <c r="AX199" s="181">
        <v>17.053999999999998</v>
      </c>
      <c r="AY199" s="181">
        <v>15.603</v>
      </c>
      <c r="AZ199" s="181">
        <v>14.151999999999999</v>
      </c>
      <c r="BA199" s="181">
        <v>12.7</v>
      </c>
      <c r="BB199" s="181">
        <v>11.249000000000001</v>
      </c>
      <c r="BC199" s="181">
        <v>9.798</v>
      </c>
      <c r="BD199" s="181">
        <v>8.3070000000000004</v>
      </c>
      <c r="BE199" s="181">
        <v>6.7960000000000003</v>
      </c>
      <c r="BF199" s="181">
        <v>5.2619999999999996</v>
      </c>
      <c r="BG199" s="181">
        <v>3.706</v>
      </c>
      <c r="BH199" s="181">
        <v>2.1269999999999998</v>
      </c>
      <c r="BI199" s="181">
        <v>0.53400000000000003</v>
      </c>
      <c r="BJ199" s="181">
        <v>0</v>
      </c>
      <c r="BK199" s="181">
        <v>0</v>
      </c>
      <c r="BL199" s="181">
        <v>0</v>
      </c>
      <c r="BM199" s="181">
        <v>0</v>
      </c>
      <c r="BN199" s="181">
        <v>0</v>
      </c>
      <c r="BO199" s="181">
        <v>0</v>
      </c>
      <c r="BP199" s="181">
        <v>0</v>
      </c>
      <c r="BQ199" s="181">
        <v>0</v>
      </c>
      <c r="BR199" s="181">
        <v>0</v>
      </c>
      <c r="BS199" s="181">
        <v>0</v>
      </c>
      <c r="BT199" s="181">
        <v>0</v>
      </c>
      <c r="BU199" s="181">
        <v>0</v>
      </c>
      <c r="BV199" s="181">
        <v>0</v>
      </c>
      <c r="BW199" s="181">
        <v>0</v>
      </c>
      <c r="BX199" s="181">
        <v>0</v>
      </c>
      <c r="BY199" s="181">
        <v>0</v>
      </c>
      <c r="BZ199" s="181">
        <v>0</v>
      </c>
      <c r="CA199" s="181">
        <v>0</v>
      </c>
      <c r="CB199" s="181">
        <v>0</v>
      </c>
      <c r="CC199" s="181">
        <v>0</v>
      </c>
      <c r="CD199" s="181">
        <v>0</v>
      </c>
      <c r="CE199" s="181">
        <v>0</v>
      </c>
      <c r="CF199" s="181">
        <v>0</v>
      </c>
      <c r="CG199" s="181">
        <v>0</v>
      </c>
      <c r="CH199" s="181">
        <v>0</v>
      </c>
      <c r="CI199" s="181">
        <v>0</v>
      </c>
      <c r="CJ199" s="181">
        <v>0</v>
      </c>
      <c r="CK199" s="182">
        <v>0</v>
      </c>
    </row>
    <row r="200" spans="2:89" ht="15" customHeight="1" x14ac:dyDescent="0.2">
      <c r="B200" s="173">
        <v>5</v>
      </c>
      <c r="C200" s="174">
        <v>1</v>
      </c>
      <c r="D200" s="174">
        <v>3</v>
      </c>
      <c r="E200" s="174" t="s">
        <v>217</v>
      </c>
      <c r="F200" s="174" t="s">
        <v>779</v>
      </c>
      <c r="G200" s="174" t="s">
        <v>167</v>
      </c>
      <c r="H200" s="174" t="s">
        <v>745</v>
      </c>
      <c r="I200" s="181">
        <v>0</v>
      </c>
      <c r="J200" s="181">
        <v>0</v>
      </c>
      <c r="K200" s="181">
        <v>0</v>
      </c>
      <c r="L200" s="181">
        <v>0</v>
      </c>
      <c r="M200" s="181">
        <v>0</v>
      </c>
      <c r="N200" s="181">
        <v>0</v>
      </c>
      <c r="O200" s="181">
        <v>0</v>
      </c>
      <c r="P200" s="181">
        <v>0</v>
      </c>
      <c r="Q200" s="181">
        <v>0</v>
      </c>
      <c r="R200" s="181">
        <v>0</v>
      </c>
      <c r="S200" s="181">
        <v>0</v>
      </c>
      <c r="T200" s="181">
        <v>0.378</v>
      </c>
      <c r="U200" s="181">
        <v>0.82499999999999996</v>
      </c>
      <c r="V200" s="181">
        <v>1.3480000000000001</v>
      </c>
      <c r="W200" s="181">
        <v>1.9510000000000001</v>
      </c>
      <c r="X200" s="181">
        <v>2.6389999999999998</v>
      </c>
      <c r="Y200" s="181">
        <v>3.4129999999999998</v>
      </c>
      <c r="Z200" s="181">
        <v>4.2759999999999998</v>
      </c>
      <c r="AA200" s="181">
        <v>5.2309999999999999</v>
      </c>
      <c r="AB200" s="181">
        <v>6.2809999999999997</v>
      </c>
      <c r="AC200" s="181">
        <v>7.4279999999999999</v>
      </c>
      <c r="AD200" s="181">
        <v>8.6750000000000007</v>
      </c>
      <c r="AE200" s="181">
        <v>10.025</v>
      </c>
      <c r="AF200" s="181">
        <v>11.481999999999999</v>
      </c>
      <c r="AG200" s="181">
        <v>13.053000000000001</v>
      </c>
      <c r="AH200" s="181">
        <v>14.744</v>
      </c>
      <c r="AI200" s="181">
        <v>16.552</v>
      </c>
      <c r="AJ200" s="181">
        <v>18.504999999999999</v>
      </c>
      <c r="AK200" s="181">
        <v>20.597999999999999</v>
      </c>
      <c r="AL200" s="181">
        <v>24.963000000000001</v>
      </c>
      <c r="AM200" s="181">
        <v>29.329000000000001</v>
      </c>
      <c r="AN200" s="181">
        <v>33.694000000000003</v>
      </c>
      <c r="AO200" s="181">
        <v>38.058999999999997</v>
      </c>
      <c r="AP200" s="181">
        <v>42.424999999999997</v>
      </c>
      <c r="AQ200" s="181">
        <v>46.79</v>
      </c>
      <c r="AR200" s="181">
        <v>51.155999999999999</v>
      </c>
      <c r="AS200" s="181">
        <v>55.521000000000001</v>
      </c>
      <c r="AT200" s="181">
        <v>59.887</v>
      </c>
      <c r="AU200" s="181">
        <v>87.881</v>
      </c>
      <c r="AV200" s="181">
        <v>151.37799999999999</v>
      </c>
      <c r="AW200" s="181">
        <v>237.429</v>
      </c>
      <c r="AX200" s="181">
        <v>310.55799999999999</v>
      </c>
      <c r="AY200" s="181">
        <v>351.786</v>
      </c>
      <c r="AZ200" s="181">
        <v>383.01</v>
      </c>
      <c r="BA200" s="181">
        <v>400.04399999999998</v>
      </c>
      <c r="BB200" s="181">
        <v>410.27699999999999</v>
      </c>
      <c r="BC200" s="181">
        <v>418.12799999999999</v>
      </c>
      <c r="BD200" s="181">
        <v>427.25700000000001</v>
      </c>
      <c r="BE200" s="181">
        <v>436.327</v>
      </c>
      <c r="BF200" s="181">
        <v>445.334</v>
      </c>
      <c r="BG200" s="181">
        <v>454.161</v>
      </c>
      <c r="BH200" s="181">
        <v>462.94499999999999</v>
      </c>
      <c r="BI200" s="181">
        <v>471.541</v>
      </c>
      <c r="BJ200" s="181">
        <v>480.084</v>
      </c>
      <c r="BK200" s="181">
        <v>488.65600000000001</v>
      </c>
      <c r="BL200" s="181">
        <v>497.25799999999998</v>
      </c>
      <c r="BM200" s="181">
        <v>505.839</v>
      </c>
      <c r="BN200" s="181">
        <v>514.41</v>
      </c>
      <c r="BO200" s="181">
        <v>522.971</v>
      </c>
      <c r="BP200" s="181">
        <v>531.53300000000002</v>
      </c>
      <c r="BQ200" s="181">
        <v>540.05799999999999</v>
      </c>
      <c r="BR200" s="181">
        <v>548.47299999999996</v>
      </c>
      <c r="BS200" s="181">
        <v>556.86</v>
      </c>
      <c r="BT200" s="181">
        <v>565.23900000000003</v>
      </c>
      <c r="BU200" s="181">
        <v>573.57500000000005</v>
      </c>
      <c r="BV200" s="181">
        <v>581.89400000000001</v>
      </c>
      <c r="BW200" s="181">
        <v>590.197</v>
      </c>
      <c r="BX200" s="181">
        <v>598.50900000000001</v>
      </c>
      <c r="BY200" s="181">
        <v>606.79999999999995</v>
      </c>
      <c r="BZ200" s="181">
        <v>615.09199999999998</v>
      </c>
      <c r="CA200" s="181">
        <v>623.39</v>
      </c>
      <c r="CB200" s="181">
        <v>631.71600000000001</v>
      </c>
      <c r="CC200" s="181">
        <v>640.03599999999994</v>
      </c>
      <c r="CD200" s="181">
        <v>648.37</v>
      </c>
      <c r="CE200" s="181">
        <v>656.71500000000003</v>
      </c>
      <c r="CF200" s="181">
        <v>665.08399999999995</v>
      </c>
      <c r="CG200" s="181">
        <v>673.43700000000001</v>
      </c>
      <c r="CH200" s="181">
        <v>681.78499999999997</v>
      </c>
      <c r="CI200" s="181">
        <v>690.11900000000003</v>
      </c>
      <c r="CJ200" s="181">
        <v>698.45</v>
      </c>
      <c r="CK200" s="182">
        <v>706.8</v>
      </c>
    </row>
    <row r="201" spans="2:89" ht="15" customHeight="1" x14ac:dyDescent="0.2">
      <c r="B201" s="173">
        <v>5</v>
      </c>
      <c r="C201" s="174">
        <v>1</v>
      </c>
      <c r="D201" s="174">
        <v>3</v>
      </c>
      <c r="E201" s="174" t="s">
        <v>217</v>
      </c>
      <c r="F201" s="174" t="s">
        <v>780</v>
      </c>
      <c r="G201" s="174" t="s">
        <v>167</v>
      </c>
      <c r="H201" s="174" t="s">
        <v>745</v>
      </c>
      <c r="I201" s="181">
        <v>0</v>
      </c>
      <c r="J201" s="181">
        <v>0</v>
      </c>
      <c r="K201" s="181">
        <v>0</v>
      </c>
      <c r="L201" s="181">
        <v>0</v>
      </c>
      <c r="M201" s="181">
        <v>0</v>
      </c>
      <c r="N201" s="181">
        <v>0</v>
      </c>
      <c r="O201" s="181">
        <v>0</v>
      </c>
      <c r="P201" s="181">
        <v>0</v>
      </c>
      <c r="Q201" s="181">
        <v>0</v>
      </c>
      <c r="R201" s="181">
        <v>0</v>
      </c>
      <c r="S201" s="181">
        <v>0</v>
      </c>
      <c r="T201" s="181">
        <v>0</v>
      </c>
      <c r="U201" s="181">
        <v>0</v>
      </c>
      <c r="V201" s="181">
        <v>0</v>
      </c>
      <c r="W201" s="181">
        <v>0</v>
      </c>
      <c r="X201" s="181">
        <v>0</v>
      </c>
      <c r="Y201" s="181">
        <v>0</v>
      </c>
      <c r="Z201" s="181">
        <v>0</v>
      </c>
      <c r="AA201" s="181">
        <v>0</v>
      </c>
      <c r="AB201" s="181">
        <v>0</v>
      </c>
      <c r="AC201" s="181">
        <v>0</v>
      </c>
      <c r="AD201" s="181">
        <v>0</v>
      </c>
      <c r="AE201" s="181">
        <v>0</v>
      </c>
      <c r="AF201" s="181">
        <v>0</v>
      </c>
      <c r="AG201" s="181">
        <v>0</v>
      </c>
      <c r="AH201" s="181">
        <v>0</v>
      </c>
      <c r="AI201" s="181">
        <v>0</v>
      </c>
      <c r="AJ201" s="181">
        <v>0</v>
      </c>
      <c r="AK201" s="181">
        <v>0</v>
      </c>
      <c r="AL201" s="181">
        <v>0</v>
      </c>
      <c r="AM201" s="181">
        <v>0</v>
      </c>
      <c r="AN201" s="181">
        <v>0</v>
      </c>
      <c r="AO201" s="181">
        <v>0.42499999999999999</v>
      </c>
      <c r="AP201" s="181">
        <v>0.84899999999999998</v>
      </c>
      <c r="AQ201" s="181">
        <v>1.6990000000000001</v>
      </c>
      <c r="AR201" s="181">
        <v>2.548</v>
      </c>
      <c r="AS201" s="181">
        <v>3.3980000000000001</v>
      </c>
      <c r="AT201" s="181">
        <v>4.2469999999999999</v>
      </c>
      <c r="AU201" s="181">
        <v>4.3109999999999999</v>
      </c>
      <c r="AV201" s="181">
        <v>4.375</v>
      </c>
      <c r="AW201" s="181">
        <v>4.4400000000000004</v>
      </c>
      <c r="AX201" s="181">
        <v>4.5060000000000002</v>
      </c>
      <c r="AY201" s="181">
        <v>4.5739999999999998</v>
      </c>
      <c r="AZ201" s="181">
        <v>4.6429999999999998</v>
      </c>
      <c r="BA201" s="181">
        <v>4.7119999999999997</v>
      </c>
      <c r="BB201" s="181">
        <v>4.782</v>
      </c>
      <c r="BC201" s="181">
        <v>4.8529999999999998</v>
      </c>
      <c r="BD201" s="181">
        <v>4.923</v>
      </c>
      <c r="BE201" s="181">
        <v>5.0209999999999999</v>
      </c>
      <c r="BF201" s="181">
        <v>5.1029999999999998</v>
      </c>
      <c r="BG201" s="181">
        <v>5.1840000000000002</v>
      </c>
      <c r="BH201" s="181">
        <v>24.021000000000001</v>
      </c>
      <c r="BI201" s="181">
        <v>71.144000000000005</v>
      </c>
      <c r="BJ201" s="181">
        <v>151.95099999999999</v>
      </c>
      <c r="BK201" s="181">
        <v>234.209</v>
      </c>
      <c r="BL201" s="181">
        <v>298.40199999999999</v>
      </c>
      <c r="BM201" s="181">
        <v>337.68900000000002</v>
      </c>
      <c r="BN201" s="181">
        <v>361.04700000000003</v>
      </c>
      <c r="BO201" s="181">
        <v>376.88600000000002</v>
      </c>
      <c r="BP201" s="181">
        <v>390.28500000000003</v>
      </c>
      <c r="BQ201" s="181">
        <v>405.56400000000002</v>
      </c>
      <c r="BR201" s="181">
        <v>421.23599999999999</v>
      </c>
      <c r="BS201" s="181">
        <v>437.37799999999999</v>
      </c>
      <c r="BT201" s="181">
        <v>454.00599999999997</v>
      </c>
      <c r="BU201" s="181">
        <v>471.13900000000001</v>
      </c>
      <c r="BV201" s="181">
        <v>488.78899999999999</v>
      </c>
      <c r="BW201" s="181">
        <v>506.976</v>
      </c>
      <c r="BX201" s="181">
        <v>525.72299999999996</v>
      </c>
      <c r="BY201" s="181">
        <v>544.83000000000004</v>
      </c>
      <c r="BZ201" s="181">
        <v>562.65499999999997</v>
      </c>
      <c r="CA201" s="181">
        <v>581.03200000000004</v>
      </c>
      <c r="CB201" s="181">
        <v>599.98199999999997</v>
      </c>
      <c r="CC201" s="181">
        <v>619.52499999999998</v>
      </c>
      <c r="CD201" s="181">
        <v>639.67999999999995</v>
      </c>
      <c r="CE201" s="181">
        <v>660.46500000000003</v>
      </c>
      <c r="CF201" s="181">
        <v>681.89499999999998</v>
      </c>
      <c r="CG201" s="181">
        <v>703.98299999999995</v>
      </c>
      <c r="CH201" s="181">
        <v>726.745</v>
      </c>
      <c r="CI201" s="181">
        <v>750.19</v>
      </c>
      <c r="CJ201" s="181">
        <v>774.33100000000002</v>
      </c>
      <c r="CK201" s="182">
        <v>799.25400000000002</v>
      </c>
    </row>
    <row r="202" spans="2:89" ht="15" customHeight="1" x14ac:dyDescent="0.2">
      <c r="B202" s="173">
        <v>5</v>
      </c>
      <c r="C202" s="174">
        <v>2</v>
      </c>
      <c r="D202" s="174">
        <v>3</v>
      </c>
      <c r="E202" s="174" t="s">
        <v>71</v>
      </c>
      <c r="F202" s="174" t="s">
        <v>776</v>
      </c>
      <c r="G202" s="174" t="s">
        <v>167</v>
      </c>
      <c r="H202" s="174" t="s">
        <v>745</v>
      </c>
      <c r="I202" s="181">
        <v>286.10300000000001</v>
      </c>
      <c r="J202" s="181">
        <v>295.49799999999999</v>
      </c>
      <c r="K202" s="181">
        <v>304.83199999999999</v>
      </c>
      <c r="L202" s="181">
        <v>314.15300000000002</v>
      </c>
      <c r="M202" s="181">
        <v>323.45800000000003</v>
      </c>
      <c r="N202" s="181">
        <v>332.73500000000001</v>
      </c>
      <c r="O202" s="181">
        <v>341.976</v>
      </c>
      <c r="P202" s="181">
        <v>351.17500000000001</v>
      </c>
      <c r="Q202" s="181">
        <v>360.322</v>
      </c>
      <c r="R202" s="181">
        <v>369.411</v>
      </c>
      <c r="S202" s="181">
        <v>378.43099999999998</v>
      </c>
      <c r="T202" s="181">
        <v>387.024</v>
      </c>
      <c r="U202" s="181">
        <v>395.416</v>
      </c>
      <c r="V202" s="181">
        <v>403.65199999999999</v>
      </c>
      <c r="W202" s="181">
        <v>411.69400000000002</v>
      </c>
      <c r="X202" s="181">
        <v>419.46899999999999</v>
      </c>
      <c r="Y202" s="181">
        <v>426.91899999999998</v>
      </c>
      <c r="Z202" s="181">
        <v>433.98500000000001</v>
      </c>
      <c r="AA202" s="181">
        <v>440.447</v>
      </c>
      <c r="AB202" s="181">
        <v>446.54199999999997</v>
      </c>
      <c r="AC202" s="181">
        <v>452.25</v>
      </c>
      <c r="AD202" s="181">
        <v>457.62599999999998</v>
      </c>
      <c r="AE202" s="181">
        <v>462.6</v>
      </c>
      <c r="AF202" s="181">
        <v>467.36200000000002</v>
      </c>
      <c r="AG202" s="181">
        <v>471.99799999999999</v>
      </c>
      <c r="AH202" s="181">
        <v>476.608</v>
      </c>
      <c r="AI202" s="181">
        <v>480.97899999999998</v>
      </c>
      <c r="AJ202" s="181">
        <v>485.69799999999998</v>
      </c>
      <c r="AK202" s="181">
        <v>490.548</v>
      </c>
      <c r="AL202" s="181">
        <v>481.71199999999999</v>
      </c>
      <c r="AM202" s="181">
        <v>472.911</v>
      </c>
      <c r="AN202" s="181">
        <v>464.21800000000002</v>
      </c>
      <c r="AO202" s="181">
        <v>455.447</v>
      </c>
      <c r="AP202" s="181">
        <v>446.66500000000002</v>
      </c>
      <c r="AQ202" s="181">
        <v>437.86500000000001</v>
      </c>
      <c r="AR202" s="181">
        <v>429.12299999999999</v>
      </c>
      <c r="AS202" s="181">
        <v>420.38</v>
      </c>
      <c r="AT202" s="181">
        <v>411.63</v>
      </c>
      <c r="AU202" s="181">
        <v>392.524</v>
      </c>
      <c r="AV202" s="181">
        <v>337.976</v>
      </c>
      <c r="AW202" s="181">
        <v>242.274</v>
      </c>
      <c r="AX202" s="181">
        <v>147.452</v>
      </c>
      <c r="AY202" s="181">
        <v>78.073999999999998</v>
      </c>
      <c r="AZ202" s="181">
        <v>42.152000000000001</v>
      </c>
      <c r="BA202" s="181">
        <v>27.632999999999999</v>
      </c>
      <c r="BB202" s="181">
        <v>23.431000000000001</v>
      </c>
      <c r="BC202" s="181">
        <v>22.898</v>
      </c>
      <c r="BD202" s="181">
        <v>20.463999999999999</v>
      </c>
      <c r="BE202" s="181">
        <v>17.994</v>
      </c>
      <c r="BF202" s="181">
        <v>15.484</v>
      </c>
      <c r="BG202" s="181">
        <v>12.933</v>
      </c>
      <c r="BH202" s="181">
        <v>10.342000000000001</v>
      </c>
      <c r="BI202" s="181">
        <v>7.7240000000000002</v>
      </c>
      <c r="BJ202" s="181">
        <v>5.0789999999999997</v>
      </c>
      <c r="BK202" s="181">
        <v>2.4079999999999999</v>
      </c>
      <c r="BL202" s="181">
        <v>0</v>
      </c>
      <c r="BM202" s="181">
        <v>0</v>
      </c>
      <c r="BN202" s="181">
        <v>0</v>
      </c>
      <c r="BO202" s="181">
        <v>0</v>
      </c>
      <c r="BP202" s="181">
        <v>0</v>
      </c>
      <c r="BQ202" s="181">
        <v>0</v>
      </c>
      <c r="BR202" s="181">
        <v>0</v>
      </c>
      <c r="BS202" s="181">
        <v>0</v>
      </c>
      <c r="BT202" s="181">
        <v>0</v>
      </c>
      <c r="BU202" s="181">
        <v>0</v>
      </c>
      <c r="BV202" s="181">
        <v>0</v>
      </c>
      <c r="BW202" s="181">
        <v>0</v>
      </c>
      <c r="BX202" s="181">
        <v>0</v>
      </c>
      <c r="BY202" s="181">
        <v>0</v>
      </c>
      <c r="BZ202" s="181">
        <v>0</v>
      </c>
      <c r="CA202" s="181">
        <v>0</v>
      </c>
      <c r="CB202" s="181">
        <v>0</v>
      </c>
      <c r="CC202" s="181">
        <v>0</v>
      </c>
      <c r="CD202" s="181">
        <v>0</v>
      </c>
      <c r="CE202" s="181">
        <v>0</v>
      </c>
      <c r="CF202" s="181">
        <v>0</v>
      </c>
      <c r="CG202" s="181">
        <v>0</v>
      </c>
      <c r="CH202" s="181">
        <v>0</v>
      </c>
      <c r="CI202" s="181">
        <v>0</v>
      </c>
      <c r="CJ202" s="181">
        <v>0</v>
      </c>
      <c r="CK202" s="182">
        <v>0</v>
      </c>
    </row>
    <row r="203" spans="2:89" ht="15" customHeight="1" x14ac:dyDescent="0.2">
      <c r="B203" s="173">
        <v>5</v>
      </c>
      <c r="C203" s="174">
        <v>2</v>
      </c>
      <c r="D203" s="174">
        <v>3</v>
      </c>
      <c r="E203" s="174" t="s">
        <v>71</v>
      </c>
      <c r="F203" s="174" t="s">
        <v>777</v>
      </c>
      <c r="G203" s="174" t="s">
        <v>167</v>
      </c>
      <c r="H203" s="174" t="s">
        <v>745</v>
      </c>
      <c r="I203" s="181">
        <v>0</v>
      </c>
      <c r="J203" s="181">
        <v>0</v>
      </c>
      <c r="K203" s="181">
        <v>0</v>
      </c>
      <c r="L203" s="181">
        <v>0</v>
      </c>
      <c r="M203" s="181">
        <v>0</v>
      </c>
      <c r="N203" s="181">
        <v>0</v>
      </c>
      <c r="O203" s="181">
        <v>0</v>
      </c>
      <c r="P203" s="181">
        <v>0</v>
      </c>
      <c r="Q203" s="181">
        <v>0</v>
      </c>
      <c r="R203" s="181">
        <v>0</v>
      </c>
      <c r="S203" s="181">
        <v>0</v>
      </c>
      <c r="T203" s="181">
        <v>0</v>
      </c>
      <c r="U203" s="181">
        <v>0</v>
      </c>
      <c r="V203" s="181">
        <v>0</v>
      </c>
      <c r="W203" s="181">
        <v>0</v>
      </c>
      <c r="X203" s="181">
        <v>0</v>
      </c>
      <c r="Y203" s="181">
        <v>0</v>
      </c>
      <c r="Z203" s="181">
        <v>2.5000000000000001E-2</v>
      </c>
      <c r="AA203" s="181">
        <v>0.59899999999999998</v>
      </c>
      <c r="AB203" s="181">
        <v>1.242</v>
      </c>
      <c r="AC203" s="181">
        <v>1.944</v>
      </c>
      <c r="AD203" s="181">
        <v>2.6949999999999998</v>
      </c>
      <c r="AE203" s="181">
        <v>3.4820000000000002</v>
      </c>
      <c r="AF203" s="181">
        <v>4.2969999999999997</v>
      </c>
      <c r="AG203" s="181">
        <v>5.1269999999999998</v>
      </c>
      <c r="AH203" s="181">
        <v>5.9619999999999997</v>
      </c>
      <c r="AI203" s="181">
        <v>6.7880000000000003</v>
      </c>
      <c r="AJ203" s="181">
        <v>7.6</v>
      </c>
      <c r="AK203" s="181">
        <v>8.3970000000000002</v>
      </c>
      <c r="AL203" s="181">
        <v>25.603000000000002</v>
      </c>
      <c r="AM203" s="181">
        <v>42.808</v>
      </c>
      <c r="AN203" s="181">
        <v>60.014000000000003</v>
      </c>
      <c r="AO203" s="181">
        <v>77.218999999999994</v>
      </c>
      <c r="AP203" s="181">
        <v>94.424000000000007</v>
      </c>
      <c r="AQ203" s="181">
        <v>111.63</v>
      </c>
      <c r="AR203" s="181">
        <v>128.83500000000001</v>
      </c>
      <c r="AS203" s="181">
        <v>146.041</v>
      </c>
      <c r="AT203" s="181">
        <v>163.24600000000001</v>
      </c>
      <c r="AU203" s="181">
        <v>165.702</v>
      </c>
      <c r="AV203" s="181">
        <v>168.178</v>
      </c>
      <c r="AW203" s="181">
        <v>189.34299999999999</v>
      </c>
      <c r="AX203" s="181">
        <v>222.631</v>
      </c>
      <c r="AY203" s="181">
        <v>262.80099999999999</v>
      </c>
      <c r="AZ203" s="181">
        <v>279.60300000000001</v>
      </c>
      <c r="BA203" s="181">
        <v>289.27499999999998</v>
      </c>
      <c r="BB203" s="181">
        <v>295.51400000000001</v>
      </c>
      <c r="BC203" s="181">
        <v>300.55700000000002</v>
      </c>
      <c r="BD203" s="181">
        <v>306.23899999999998</v>
      </c>
      <c r="BE203" s="181">
        <v>311.86900000000003</v>
      </c>
      <c r="BF203" s="181">
        <v>317.44299999999998</v>
      </c>
      <c r="BG203" s="181">
        <v>322.87799999999999</v>
      </c>
      <c r="BH203" s="181">
        <v>306.548</v>
      </c>
      <c r="BI203" s="181">
        <v>263.14100000000002</v>
      </c>
      <c r="BJ203" s="181">
        <v>188.333</v>
      </c>
      <c r="BK203" s="181">
        <v>114.468</v>
      </c>
      <c r="BL203" s="181">
        <v>60.537999999999997</v>
      </c>
      <c r="BM203" s="181">
        <v>32.654000000000003</v>
      </c>
      <c r="BN203" s="181">
        <v>21.375</v>
      </c>
      <c r="BO203" s="181">
        <v>18.071000000000002</v>
      </c>
      <c r="BP203" s="181">
        <v>17.593</v>
      </c>
      <c r="BQ203" s="181">
        <v>15.669</v>
      </c>
      <c r="BR203" s="181">
        <v>13.733000000000001</v>
      </c>
      <c r="BS203" s="181">
        <v>11.781000000000001</v>
      </c>
      <c r="BT203" s="181">
        <v>9.8140000000000001</v>
      </c>
      <c r="BU203" s="181">
        <v>7.8280000000000003</v>
      </c>
      <c r="BV203" s="181">
        <v>5.835</v>
      </c>
      <c r="BW203" s="181">
        <v>3.83</v>
      </c>
      <c r="BX203" s="181">
        <v>1.8129999999999999</v>
      </c>
      <c r="BY203" s="181">
        <v>0</v>
      </c>
      <c r="BZ203" s="181">
        <v>0</v>
      </c>
      <c r="CA203" s="181">
        <v>0</v>
      </c>
      <c r="CB203" s="181">
        <v>0</v>
      </c>
      <c r="CC203" s="181">
        <v>0</v>
      </c>
      <c r="CD203" s="181">
        <v>0</v>
      </c>
      <c r="CE203" s="181">
        <v>0</v>
      </c>
      <c r="CF203" s="181">
        <v>0</v>
      </c>
      <c r="CG203" s="181">
        <v>0</v>
      </c>
      <c r="CH203" s="181">
        <v>0</v>
      </c>
      <c r="CI203" s="181">
        <v>0</v>
      </c>
      <c r="CJ203" s="181">
        <v>0</v>
      </c>
      <c r="CK203" s="182">
        <v>0</v>
      </c>
    </row>
    <row r="204" spans="2:89" ht="15" customHeight="1" x14ac:dyDescent="0.2">
      <c r="B204" s="173">
        <v>5</v>
      </c>
      <c r="C204" s="174">
        <v>2</v>
      </c>
      <c r="D204" s="174">
        <v>3</v>
      </c>
      <c r="E204" s="174" t="s">
        <v>71</v>
      </c>
      <c r="F204" s="174" t="s">
        <v>778</v>
      </c>
      <c r="G204" s="174" t="s">
        <v>167</v>
      </c>
      <c r="H204" s="174" t="s">
        <v>745</v>
      </c>
      <c r="I204" s="181">
        <v>19.844999999999999</v>
      </c>
      <c r="J204" s="181">
        <v>21.018000000000001</v>
      </c>
      <c r="K204" s="181">
        <v>22.198</v>
      </c>
      <c r="L204" s="181">
        <v>23.379000000000001</v>
      </c>
      <c r="M204" s="181">
        <v>24.556999999999999</v>
      </c>
      <c r="N204" s="181">
        <v>25.724</v>
      </c>
      <c r="O204" s="181">
        <v>26.873000000000001</v>
      </c>
      <c r="P204" s="181">
        <v>27.995999999999999</v>
      </c>
      <c r="Q204" s="181">
        <v>29.088000000000001</v>
      </c>
      <c r="R204" s="181">
        <v>30.138000000000002</v>
      </c>
      <c r="S204" s="181">
        <v>31.14</v>
      </c>
      <c r="T204" s="181">
        <v>32.084000000000003</v>
      </c>
      <c r="U204" s="181">
        <v>32.962000000000003</v>
      </c>
      <c r="V204" s="181">
        <v>33.762999999999998</v>
      </c>
      <c r="W204" s="181">
        <v>34.475000000000001</v>
      </c>
      <c r="X204" s="181">
        <v>35.085000000000001</v>
      </c>
      <c r="Y204" s="181">
        <v>35.594000000000001</v>
      </c>
      <c r="Z204" s="181">
        <v>35.997999999999998</v>
      </c>
      <c r="AA204" s="181">
        <v>36.304000000000002</v>
      </c>
      <c r="AB204" s="181">
        <v>36.518000000000001</v>
      </c>
      <c r="AC204" s="181">
        <v>36.649000000000001</v>
      </c>
      <c r="AD204" s="181">
        <v>36.703000000000003</v>
      </c>
      <c r="AE204" s="181">
        <v>36.686</v>
      </c>
      <c r="AF204" s="181">
        <v>36.616999999999997</v>
      </c>
      <c r="AG204" s="181">
        <v>36.509</v>
      </c>
      <c r="AH204" s="181">
        <v>36.375999999999998</v>
      </c>
      <c r="AI204" s="181">
        <v>36.21</v>
      </c>
      <c r="AJ204" s="181">
        <v>36.066000000000003</v>
      </c>
      <c r="AK204" s="181">
        <v>35.921999999999997</v>
      </c>
      <c r="AL204" s="181">
        <v>34.470999999999997</v>
      </c>
      <c r="AM204" s="181">
        <v>33.018999999999998</v>
      </c>
      <c r="AN204" s="181">
        <v>31.568000000000001</v>
      </c>
      <c r="AO204" s="181">
        <v>30.116</v>
      </c>
      <c r="AP204" s="181">
        <v>28.664999999999999</v>
      </c>
      <c r="AQ204" s="181">
        <v>27.213999999999999</v>
      </c>
      <c r="AR204" s="181">
        <v>25.762</v>
      </c>
      <c r="AS204" s="181">
        <v>24.311</v>
      </c>
      <c r="AT204" s="181">
        <v>22.86</v>
      </c>
      <c r="AU204" s="181">
        <v>21.408000000000001</v>
      </c>
      <c r="AV204" s="181">
        <v>19.957000000000001</v>
      </c>
      <c r="AW204" s="181">
        <v>18.506</v>
      </c>
      <c r="AX204" s="181">
        <v>17.053999999999998</v>
      </c>
      <c r="AY204" s="181">
        <v>15.603</v>
      </c>
      <c r="AZ204" s="181">
        <v>14.151999999999999</v>
      </c>
      <c r="BA204" s="181">
        <v>12.7</v>
      </c>
      <c r="BB204" s="181">
        <v>11.249000000000001</v>
      </c>
      <c r="BC204" s="181">
        <v>9.798</v>
      </c>
      <c r="BD204" s="181">
        <v>8.3070000000000004</v>
      </c>
      <c r="BE204" s="181">
        <v>6.7960000000000003</v>
      </c>
      <c r="BF204" s="181">
        <v>5.2619999999999996</v>
      </c>
      <c r="BG204" s="181">
        <v>3.706</v>
      </c>
      <c r="BH204" s="181">
        <v>2.1269999999999998</v>
      </c>
      <c r="BI204" s="181">
        <v>0.53400000000000003</v>
      </c>
      <c r="BJ204" s="181">
        <v>0</v>
      </c>
      <c r="BK204" s="181">
        <v>0</v>
      </c>
      <c r="BL204" s="181">
        <v>0</v>
      </c>
      <c r="BM204" s="181">
        <v>0</v>
      </c>
      <c r="BN204" s="181">
        <v>0</v>
      </c>
      <c r="BO204" s="181">
        <v>0</v>
      </c>
      <c r="BP204" s="181">
        <v>0</v>
      </c>
      <c r="BQ204" s="181">
        <v>0</v>
      </c>
      <c r="BR204" s="181">
        <v>0</v>
      </c>
      <c r="BS204" s="181">
        <v>0</v>
      </c>
      <c r="BT204" s="181">
        <v>0</v>
      </c>
      <c r="BU204" s="181">
        <v>0</v>
      </c>
      <c r="BV204" s="181">
        <v>0</v>
      </c>
      <c r="BW204" s="181">
        <v>0</v>
      </c>
      <c r="BX204" s="181">
        <v>0</v>
      </c>
      <c r="BY204" s="181">
        <v>0</v>
      </c>
      <c r="BZ204" s="181">
        <v>0</v>
      </c>
      <c r="CA204" s="181">
        <v>0</v>
      </c>
      <c r="CB204" s="181">
        <v>0</v>
      </c>
      <c r="CC204" s="181">
        <v>0</v>
      </c>
      <c r="CD204" s="181">
        <v>0</v>
      </c>
      <c r="CE204" s="181">
        <v>0</v>
      </c>
      <c r="CF204" s="181">
        <v>0</v>
      </c>
      <c r="CG204" s="181">
        <v>0</v>
      </c>
      <c r="CH204" s="181">
        <v>0</v>
      </c>
      <c r="CI204" s="181">
        <v>0</v>
      </c>
      <c r="CJ204" s="181">
        <v>0</v>
      </c>
      <c r="CK204" s="182">
        <v>0</v>
      </c>
    </row>
    <row r="205" spans="2:89" ht="15" customHeight="1" x14ac:dyDescent="0.2">
      <c r="B205" s="173">
        <v>5</v>
      </c>
      <c r="C205" s="174">
        <v>2</v>
      </c>
      <c r="D205" s="174">
        <v>3</v>
      </c>
      <c r="E205" s="174" t="s">
        <v>71</v>
      </c>
      <c r="F205" s="174" t="s">
        <v>779</v>
      </c>
      <c r="G205" s="174" t="s">
        <v>167</v>
      </c>
      <c r="H205" s="174" t="s">
        <v>745</v>
      </c>
      <c r="I205" s="181">
        <v>0</v>
      </c>
      <c r="J205" s="181">
        <v>0</v>
      </c>
      <c r="K205" s="181">
        <v>0</v>
      </c>
      <c r="L205" s="181">
        <v>0</v>
      </c>
      <c r="M205" s="181">
        <v>0</v>
      </c>
      <c r="N205" s="181">
        <v>0</v>
      </c>
      <c r="O205" s="181">
        <v>0</v>
      </c>
      <c r="P205" s="181">
        <v>0</v>
      </c>
      <c r="Q205" s="181">
        <v>0</v>
      </c>
      <c r="R205" s="181">
        <v>0</v>
      </c>
      <c r="S205" s="181">
        <v>0</v>
      </c>
      <c r="T205" s="181">
        <v>0.378</v>
      </c>
      <c r="U205" s="181">
        <v>0.82499999999999996</v>
      </c>
      <c r="V205" s="181">
        <v>1.3480000000000001</v>
      </c>
      <c r="W205" s="181">
        <v>1.9510000000000001</v>
      </c>
      <c r="X205" s="181">
        <v>2.6389999999999998</v>
      </c>
      <c r="Y205" s="181">
        <v>3.4129999999999998</v>
      </c>
      <c r="Z205" s="181">
        <v>4.2759999999999998</v>
      </c>
      <c r="AA205" s="181">
        <v>5.2309999999999999</v>
      </c>
      <c r="AB205" s="181">
        <v>6.2809999999999997</v>
      </c>
      <c r="AC205" s="181">
        <v>7.4279999999999999</v>
      </c>
      <c r="AD205" s="181">
        <v>8.6750000000000007</v>
      </c>
      <c r="AE205" s="181">
        <v>10.025</v>
      </c>
      <c r="AF205" s="181">
        <v>11.481999999999999</v>
      </c>
      <c r="AG205" s="181">
        <v>13.053000000000001</v>
      </c>
      <c r="AH205" s="181">
        <v>14.744</v>
      </c>
      <c r="AI205" s="181">
        <v>16.552</v>
      </c>
      <c r="AJ205" s="181">
        <v>18.504999999999999</v>
      </c>
      <c r="AK205" s="181">
        <v>20.597999999999999</v>
      </c>
      <c r="AL205" s="181">
        <v>24.963000000000001</v>
      </c>
      <c r="AM205" s="181">
        <v>29.329000000000001</v>
      </c>
      <c r="AN205" s="181">
        <v>33.694000000000003</v>
      </c>
      <c r="AO205" s="181">
        <v>38.058999999999997</v>
      </c>
      <c r="AP205" s="181">
        <v>42.424999999999997</v>
      </c>
      <c r="AQ205" s="181">
        <v>46.79</v>
      </c>
      <c r="AR205" s="181">
        <v>51.155999999999999</v>
      </c>
      <c r="AS205" s="181">
        <v>55.521000000000001</v>
      </c>
      <c r="AT205" s="181">
        <v>59.887</v>
      </c>
      <c r="AU205" s="181">
        <v>87.881</v>
      </c>
      <c r="AV205" s="181">
        <v>151.37799999999999</v>
      </c>
      <c r="AW205" s="181">
        <v>237.429</v>
      </c>
      <c r="AX205" s="181">
        <v>310.55799999999999</v>
      </c>
      <c r="AY205" s="181">
        <v>351.786</v>
      </c>
      <c r="AZ205" s="181">
        <v>383.01</v>
      </c>
      <c r="BA205" s="181">
        <v>400.04399999999998</v>
      </c>
      <c r="BB205" s="181">
        <v>410.27699999999999</v>
      </c>
      <c r="BC205" s="181">
        <v>418.12799999999999</v>
      </c>
      <c r="BD205" s="181">
        <v>427.25700000000001</v>
      </c>
      <c r="BE205" s="181">
        <v>436.327</v>
      </c>
      <c r="BF205" s="181">
        <v>445.334</v>
      </c>
      <c r="BG205" s="181">
        <v>454.161</v>
      </c>
      <c r="BH205" s="181">
        <v>462.94499999999999</v>
      </c>
      <c r="BI205" s="181">
        <v>471.541</v>
      </c>
      <c r="BJ205" s="181">
        <v>480.084</v>
      </c>
      <c r="BK205" s="181">
        <v>488.65600000000001</v>
      </c>
      <c r="BL205" s="181">
        <v>497.25799999999998</v>
      </c>
      <c r="BM205" s="181">
        <v>505.839</v>
      </c>
      <c r="BN205" s="181">
        <v>514.41</v>
      </c>
      <c r="BO205" s="181">
        <v>522.971</v>
      </c>
      <c r="BP205" s="181">
        <v>531.53300000000002</v>
      </c>
      <c r="BQ205" s="181">
        <v>540.05799999999999</v>
      </c>
      <c r="BR205" s="181">
        <v>548.47299999999996</v>
      </c>
      <c r="BS205" s="181">
        <v>556.86</v>
      </c>
      <c r="BT205" s="181">
        <v>565.23900000000003</v>
      </c>
      <c r="BU205" s="181">
        <v>573.57500000000005</v>
      </c>
      <c r="BV205" s="181">
        <v>581.89400000000001</v>
      </c>
      <c r="BW205" s="181">
        <v>590.197</v>
      </c>
      <c r="BX205" s="181">
        <v>598.50900000000001</v>
      </c>
      <c r="BY205" s="181">
        <v>606.79999999999995</v>
      </c>
      <c r="BZ205" s="181">
        <v>615.09199999999998</v>
      </c>
      <c r="CA205" s="181">
        <v>623.39</v>
      </c>
      <c r="CB205" s="181">
        <v>631.71600000000001</v>
      </c>
      <c r="CC205" s="181">
        <v>640.03599999999994</v>
      </c>
      <c r="CD205" s="181">
        <v>648.37</v>
      </c>
      <c r="CE205" s="181">
        <v>656.71500000000003</v>
      </c>
      <c r="CF205" s="181">
        <v>665.08399999999995</v>
      </c>
      <c r="CG205" s="181">
        <v>673.43700000000001</v>
      </c>
      <c r="CH205" s="181">
        <v>681.78499999999997</v>
      </c>
      <c r="CI205" s="181">
        <v>690.11900000000003</v>
      </c>
      <c r="CJ205" s="181">
        <v>698.45</v>
      </c>
      <c r="CK205" s="182">
        <v>706.8</v>
      </c>
    </row>
    <row r="206" spans="2:89" ht="15" customHeight="1" x14ac:dyDescent="0.2">
      <c r="B206" s="173">
        <v>5</v>
      </c>
      <c r="C206" s="174">
        <v>2</v>
      </c>
      <c r="D206" s="174">
        <v>3</v>
      </c>
      <c r="E206" s="174" t="s">
        <v>71</v>
      </c>
      <c r="F206" s="174" t="s">
        <v>780</v>
      </c>
      <c r="G206" s="174" t="s">
        <v>167</v>
      </c>
      <c r="H206" s="174" t="s">
        <v>745</v>
      </c>
      <c r="I206" s="181">
        <v>0</v>
      </c>
      <c r="J206" s="181">
        <v>0</v>
      </c>
      <c r="K206" s="181">
        <v>0</v>
      </c>
      <c r="L206" s="181">
        <v>0</v>
      </c>
      <c r="M206" s="181">
        <v>0</v>
      </c>
      <c r="N206" s="181">
        <v>0</v>
      </c>
      <c r="O206" s="181">
        <v>0</v>
      </c>
      <c r="P206" s="181">
        <v>0</v>
      </c>
      <c r="Q206" s="181">
        <v>0</v>
      </c>
      <c r="R206" s="181">
        <v>0</v>
      </c>
      <c r="S206" s="181">
        <v>0</v>
      </c>
      <c r="T206" s="181">
        <v>0</v>
      </c>
      <c r="U206" s="181">
        <v>0</v>
      </c>
      <c r="V206" s="181">
        <v>0</v>
      </c>
      <c r="W206" s="181">
        <v>0</v>
      </c>
      <c r="X206" s="181">
        <v>0</v>
      </c>
      <c r="Y206" s="181">
        <v>0</v>
      </c>
      <c r="Z206" s="181">
        <v>0</v>
      </c>
      <c r="AA206" s="181">
        <v>0</v>
      </c>
      <c r="AB206" s="181">
        <v>0</v>
      </c>
      <c r="AC206" s="181">
        <v>0</v>
      </c>
      <c r="AD206" s="181">
        <v>0</v>
      </c>
      <c r="AE206" s="181">
        <v>0</v>
      </c>
      <c r="AF206" s="181">
        <v>0</v>
      </c>
      <c r="AG206" s="181">
        <v>0</v>
      </c>
      <c r="AH206" s="181">
        <v>0</v>
      </c>
      <c r="AI206" s="181">
        <v>0</v>
      </c>
      <c r="AJ206" s="181">
        <v>0</v>
      </c>
      <c r="AK206" s="181">
        <v>0</v>
      </c>
      <c r="AL206" s="181">
        <v>0</v>
      </c>
      <c r="AM206" s="181">
        <v>0</v>
      </c>
      <c r="AN206" s="181">
        <v>0</v>
      </c>
      <c r="AO206" s="181">
        <v>0.42499999999999999</v>
      </c>
      <c r="AP206" s="181">
        <v>0.84899999999999998</v>
      </c>
      <c r="AQ206" s="181">
        <v>1.6990000000000001</v>
      </c>
      <c r="AR206" s="181">
        <v>2.548</v>
      </c>
      <c r="AS206" s="181">
        <v>3.3980000000000001</v>
      </c>
      <c r="AT206" s="181">
        <v>4.2469999999999999</v>
      </c>
      <c r="AU206" s="181">
        <v>4.3109999999999999</v>
      </c>
      <c r="AV206" s="181">
        <v>4.375</v>
      </c>
      <c r="AW206" s="181">
        <v>4.4400000000000004</v>
      </c>
      <c r="AX206" s="181">
        <v>4.5060000000000002</v>
      </c>
      <c r="AY206" s="181">
        <v>4.5739999999999998</v>
      </c>
      <c r="AZ206" s="181">
        <v>4.6429999999999998</v>
      </c>
      <c r="BA206" s="181">
        <v>4.7119999999999997</v>
      </c>
      <c r="BB206" s="181">
        <v>4.782</v>
      </c>
      <c r="BC206" s="181">
        <v>4.8529999999999998</v>
      </c>
      <c r="BD206" s="181">
        <v>4.923</v>
      </c>
      <c r="BE206" s="181">
        <v>5.0209999999999999</v>
      </c>
      <c r="BF206" s="181">
        <v>5.1029999999999998</v>
      </c>
      <c r="BG206" s="181">
        <v>5.1840000000000002</v>
      </c>
      <c r="BH206" s="181">
        <v>24.021000000000001</v>
      </c>
      <c r="BI206" s="181">
        <v>71.144000000000005</v>
      </c>
      <c r="BJ206" s="181">
        <v>151.95099999999999</v>
      </c>
      <c r="BK206" s="181">
        <v>234.209</v>
      </c>
      <c r="BL206" s="181">
        <v>298.40199999999999</v>
      </c>
      <c r="BM206" s="181">
        <v>337.68900000000002</v>
      </c>
      <c r="BN206" s="181">
        <v>361.04700000000003</v>
      </c>
      <c r="BO206" s="181">
        <v>376.88600000000002</v>
      </c>
      <c r="BP206" s="181">
        <v>390.28500000000003</v>
      </c>
      <c r="BQ206" s="181">
        <v>405.56400000000002</v>
      </c>
      <c r="BR206" s="181">
        <v>421.23599999999999</v>
      </c>
      <c r="BS206" s="181">
        <v>437.37799999999999</v>
      </c>
      <c r="BT206" s="181">
        <v>454.00599999999997</v>
      </c>
      <c r="BU206" s="181">
        <v>471.13900000000001</v>
      </c>
      <c r="BV206" s="181">
        <v>488.78899999999999</v>
      </c>
      <c r="BW206" s="181">
        <v>506.976</v>
      </c>
      <c r="BX206" s="181">
        <v>525.72299999999996</v>
      </c>
      <c r="BY206" s="181">
        <v>544.83000000000004</v>
      </c>
      <c r="BZ206" s="181">
        <v>562.65499999999997</v>
      </c>
      <c r="CA206" s="181">
        <v>581.03200000000004</v>
      </c>
      <c r="CB206" s="181">
        <v>599.98199999999997</v>
      </c>
      <c r="CC206" s="181">
        <v>619.52499999999998</v>
      </c>
      <c r="CD206" s="181">
        <v>639.67999999999995</v>
      </c>
      <c r="CE206" s="181">
        <v>660.46500000000003</v>
      </c>
      <c r="CF206" s="181">
        <v>681.89499999999998</v>
      </c>
      <c r="CG206" s="181">
        <v>703.98299999999995</v>
      </c>
      <c r="CH206" s="181">
        <v>726.745</v>
      </c>
      <c r="CI206" s="181">
        <v>750.19</v>
      </c>
      <c r="CJ206" s="181">
        <v>774.33100000000002</v>
      </c>
      <c r="CK206" s="182">
        <v>799.25400000000002</v>
      </c>
    </row>
    <row r="207" spans="2:89" ht="15" customHeight="1" x14ac:dyDescent="0.2">
      <c r="B207" s="173">
        <v>5</v>
      </c>
      <c r="C207" s="174">
        <v>3</v>
      </c>
      <c r="D207" s="174">
        <v>3</v>
      </c>
      <c r="E207" s="174" t="s">
        <v>215</v>
      </c>
      <c r="F207" s="174" t="s">
        <v>776</v>
      </c>
      <c r="G207" s="174" t="s">
        <v>167</v>
      </c>
      <c r="H207" s="174" t="s">
        <v>745</v>
      </c>
      <c r="I207" s="181">
        <v>286.10300000000001</v>
      </c>
      <c r="J207" s="181">
        <v>295.49799999999999</v>
      </c>
      <c r="K207" s="181">
        <v>304.83199999999999</v>
      </c>
      <c r="L207" s="181">
        <v>314.15300000000002</v>
      </c>
      <c r="M207" s="181">
        <v>323.45800000000003</v>
      </c>
      <c r="N207" s="181">
        <v>332.73500000000001</v>
      </c>
      <c r="O207" s="181">
        <v>341.976</v>
      </c>
      <c r="P207" s="181">
        <v>351.17500000000001</v>
      </c>
      <c r="Q207" s="181">
        <v>360.322</v>
      </c>
      <c r="R207" s="181">
        <v>369.411</v>
      </c>
      <c r="S207" s="181">
        <v>378.43099999999998</v>
      </c>
      <c r="T207" s="181">
        <v>387.024</v>
      </c>
      <c r="U207" s="181">
        <v>395.416</v>
      </c>
      <c r="V207" s="181">
        <v>403.65199999999999</v>
      </c>
      <c r="W207" s="181">
        <v>411.69400000000002</v>
      </c>
      <c r="X207" s="181">
        <v>419.46899999999999</v>
      </c>
      <c r="Y207" s="181">
        <v>426.91899999999998</v>
      </c>
      <c r="Z207" s="181">
        <v>433.98500000000001</v>
      </c>
      <c r="AA207" s="181">
        <v>440.447</v>
      </c>
      <c r="AB207" s="181">
        <v>446.54199999999997</v>
      </c>
      <c r="AC207" s="181">
        <v>452.25</v>
      </c>
      <c r="AD207" s="181">
        <v>457.62599999999998</v>
      </c>
      <c r="AE207" s="181">
        <v>462.6</v>
      </c>
      <c r="AF207" s="181">
        <v>467.36200000000002</v>
      </c>
      <c r="AG207" s="181">
        <v>471.99799999999999</v>
      </c>
      <c r="AH207" s="181">
        <v>476.608</v>
      </c>
      <c r="AI207" s="181">
        <v>480.97899999999998</v>
      </c>
      <c r="AJ207" s="181">
        <v>485.69799999999998</v>
      </c>
      <c r="AK207" s="181">
        <v>490.548</v>
      </c>
      <c r="AL207" s="181">
        <v>481.71199999999999</v>
      </c>
      <c r="AM207" s="181">
        <v>472.911</v>
      </c>
      <c r="AN207" s="181">
        <v>464.21800000000002</v>
      </c>
      <c r="AO207" s="181">
        <v>455.447</v>
      </c>
      <c r="AP207" s="181">
        <v>446.66500000000002</v>
      </c>
      <c r="AQ207" s="181">
        <v>437.86500000000001</v>
      </c>
      <c r="AR207" s="181">
        <v>429.12299999999999</v>
      </c>
      <c r="AS207" s="181">
        <v>420.38</v>
      </c>
      <c r="AT207" s="181">
        <v>411.63</v>
      </c>
      <c r="AU207" s="181">
        <v>392.524</v>
      </c>
      <c r="AV207" s="181">
        <v>337.976</v>
      </c>
      <c r="AW207" s="181">
        <v>242.274</v>
      </c>
      <c r="AX207" s="181">
        <v>147.452</v>
      </c>
      <c r="AY207" s="181">
        <v>78.073999999999998</v>
      </c>
      <c r="AZ207" s="181">
        <v>42.152000000000001</v>
      </c>
      <c r="BA207" s="181">
        <v>27.632999999999999</v>
      </c>
      <c r="BB207" s="181">
        <v>23.431000000000001</v>
      </c>
      <c r="BC207" s="181">
        <v>22.898</v>
      </c>
      <c r="BD207" s="181">
        <v>20.463999999999999</v>
      </c>
      <c r="BE207" s="181">
        <v>17.994</v>
      </c>
      <c r="BF207" s="181">
        <v>15.484</v>
      </c>
      <c r="BG207" s="181">
        <v>12.933</v>
      </c>
      <c r="BH207" s="181">
        <v>10.342000000000001</v>
      </c>
      <c r="BI207" s="181">
        <v>7.7240000000000002</v>
      </c>
      <c r="BJ207" s="181">
        <v>5.0789999999999997</v>
      </c>
      <c r="BK207" s="181">
        <v>2.4079999999999999</v>
      </c>
      <c r="BL207" s="181">
        <v>0</v>
      </c>
      <c r="BM207" s="181">
        <v>0</v>
      </c>
      <c r="BN207" s="181">
        <v>0</v>
      </c>
      <c r="BO207" s="181">
        <v>0</v>
      </c>
      <c r="BP207" s="181">
        <v>0</v>
      </c>
      <c r="BQ207" s="181">
        <v>0</v>
      </c>
      <c r="BR207" s="181">
        <v>0</v>
      </c>
      <c r="BS207" s="181">
        <v>0</v>
      </c>
      <c r="BT207" s="181">
        <v>0</v>
      </c>
      <c r="BU207" s="181">
        <v>0</v>
      </c>
      <c r="BV207" s="181">
        <v>0</v>
      </c>
      <c r="BW207" s="181">
        <v>0</v>
      </c>
      <c r="BX207" s="181">
        <v>0</v>
      </c>
      <c r="BY207" s="181">
        <v>0</v>
      </c>
      <c r="BZ207" s="181">
        <v>0</v>
      </c>
      <c r="CA207" s="181">
        <v>0</v>
      </c>
      <c r="CB207" s="181">
        <v>0</v>
      </c>
      <c r="CC207" s="181">
        <v>0</v>
      </c>
      <c r="CD207" s="181">
        <v>0</v>
      </c>
      <c r="CE207" s="181">
        <v>0</v>
      </c>
      <c r="CF207" s="181">
        <v>0</v>
      </c>
      <c r="CG207" s="181">
        <v>0</v>
      </c>
      <c r="CH207" s="181">
        <v>0</v>
      </c>
      <c r="CI207" s="181">
        <v>0</v>
      </c>
      <c r="CJ207" s="181">
        <v>0</v>
      </c>
      <c r="CK207" s="182">
        <v>0</v>
      </c>
    </row>
    <row r="208" spans="2:89" ht="15" customHeight="1" x14ac:dyDescent="0.2">
      <c r="B208" s="173">
        <v>5</v>
      </c>
      <c r="C208" s="174">
        <v>3</v>
      </c>
      <c r="D208" s="174">
        <v>3</v>
      </c>
      <c r="E208" s="174" t="s">
        <v>215</v>
      </c>
      <c r="F208" s="174" t="s">
        <v>777</v>
      </c>
      <c r="G208" s="174" t="s">
        <v>167</v>
      </c>
      <c r="H208" s="174" t="s">
        <v>745</v>
      </c>
      <c r="I208" s="181">
        <v>0</v>
      </c>
      <c r="J208" s="181">
        <v>0</v>
      </c>
      <c r="K208" s="181">
        <v>0</v>
      </c>
      <c r="L208" s="181">
        <v>0</v>
      </c>
      <c r="M208" s="181">
        <v>0</v>
      </c>
      <c r="N208" s="181">
        <v>0</v>
      </c>
      <c r="O208" s="181">
        <v>0</v>
      </c>
      <c r="P208" s="181">
        <v>0</v>
      </c>
      <c r="Q208" s="181">
        <v>0</v>
      </c>
      <c r="R208" s="181">
        <v>0</v>
      </c>
      <c r="S208" s="181">
        <v>0</v>
      </c>
      <c r="T208" s="181">
        <v>0</v>
      </c>
      <c r="U208" s="181">
        <v>0</v>
      </c>
      <c r="V208" s="181">
        <v>0</v>
      </c>
      <c r="W208" s="181">
        <v>0</v>
      </c>
      <c r="X208" s="181">
        <v>0</v>
      </c>
      <c r="Y208" s="181">
        <v>0</v>
      </c>
      <c r="Z208" s="181">
        <v>2.5000000000000001E-2</v>
      </c>
      <c r="AA208" s="181">
        <v>0.59899999999999998</v>
      </c>
      <c r="AB208" s="181">
        <v>1.242</v>
      </c>
      <c r="AC208" s="181">
        <v>1.944</v>
      </c>
      <c r="AD208" s="181">
        <v>2.6949999999999998</v>
      </c>
      <c r="AE208" s="181">
        <v>3.4820000000000002</v>
      </c>
      <c r="AF208" s="181">
        <v>4.2969999999999997</v>
      </c>
      <c r="AG208" s="181">
        <v>5.1269999999999998</v>
      </c>
      <c r="AH208" s="181">
        <v>5.9619999999999997</v>
      </c>
      <c r="AI208" s="181">
        <v>6.7880000000000003</v>
      </c>
      <c r="AJ208" s="181">
        <v>7.6</v>
      </c>
      <c r="AK208" s="181">
        <v>8.3970000000000002</v>
      </c>
      <c r="AL208" s="181">
        <v>25.603000000000002</v>
      </c>
      <c r="AM208" s="181">
        <v>42.808</v>
      </c>
      <c r="AN208" s="181">
        <v>60.014000000000003</v>
      </c>
      <c r="AO208" s="181">
        <v>77.218999999999994</v>
      </c>
      <c r="AP208" s="181">
        <v>94.424000000000007</v>
      </c>
      <c r="AQ208" s="181">
        <v>111.63</v>
      </c>
      <c r="AR208" s="181">
        <v>128.83500000000001</v>
      </c>
      <c r="AS208" s="181">
        <v>146.041</v>
      </c>
      <c r="AT208" s="181">
        <v>163.24600000000001</v>
      </c>
      <c r="AU208" s="181">
        <v>165.702</v>
      </c>
      <c r="AV208" s="181">
        <v>168.178</v>
      </c>
      <c r="AW208" s="181">
        <v>189.34299999999999</v>
      </c>
      <c r="AX208" s="181">
        <v>222.631</v>
      </c>
      <c r="AY208" s="181">
        <v>262.80099999999999</v>
      </c>
      <c r="AZ208" s="181">
        <v>279.60300000000001</v>
      </c>
      <c r="BA208" s="181">
        <v>289.27499999999998</v>
      </c>
      <c r="BB208" s="181">
        <v>295.51400000000001</v>
      </c>
      <c r="BC208" s="181">
        <v>300.55700000000002</v>
      </c>
      <c r="BD208" s="181">
        <v>306.23899999999998</v>
      </c>
      <c r="BE208" s="181">
        <v>311.86900000000003</v>
      </c>
      <c r="BF208" s="181">
        <v>317.44299999999998</v>
      </c>
      <c r="BG208" s="181">
        <v>322.87799999999999</v>
      </c>
      <c r="BH208" s="181">
        <v>328.27</v>
      </c>
      <c r="BI208" s="181">
        <v>333.52300000000002</v>
      </c>
      <c r="BJ208" s="181">
        <v>338.73</v>
      </c>
      <c r="BK208" s="181">
        <v>343.95</v>
      </c>
      <c r="BL208" s="181">
        <v>349.18200000000002</v>
      </c>
      <c r="BM208" s="181">
        <v>354.39400000000001</v>
      </c>
      <c r="BN208" s="181">
        <v>359.59199999999998</v>
      </c>
      <c r="BO208" s="181">
        <v>364.77499999999998</v>
      </c>
      <c r="BP208" s="181">
        <v>369.952</v>
      </c>
      <c r="BQ208" s="181">
        <v>375.09899999999999</v>
      </c>
      <c r="BR208" s="181">
        <v>380.16399999999999</v>
      </c>
      <c r="BS208" s="181">
        <v>385.20400000000001</v>
      </c>
      <c r="BT208" s="181">
        <v>390.23200000000003</v>
      </c>
      <c r="BU208" s="181">
        <v>395.22699999999998</v>
      </c>
      <c r="BV208" s="181">
        <v>400.20600000000002</v>
      </c>
      <c r="BW208" s="181">
        <v>405.16899999999998</v>
      </c>
      <c r="BX208" s="181">
        <v>410.13299999999998</v>
      </c>
      <c r="BY208" s="181">
        <v>415.08</v>
      </c>
      <c r="BZ208" s="181">
        <v>420.024</v>
      </c>
      <c r="CA208" s="181">
        <v>424.96800000000002</v>
      </c>
      <c r="CB208" s="181">
        <v>429.92599999999999</v>
      </c>
      <c r="CC208" s="181">
        <v>434.87799999999999</v>
      </c>
      <c r="CD208" s="181">
        <v>439.83600000000001</v>
      </c>
      <c r="CE208" s="181">
        <v>444.798</v>
      </c>
      <c r="CF208" s="181">
        <v>449.77199999999999</v>
      </c>
      <c r="CG208" s="181">
        <v>454.733</v>
      </c>
      <c r="CH208" s="181">
        <v>459.68700000000001</v>
      </c>
      <c r="CI208" s="181">
        <v>464.63</v>
      </c>
      <c r="CJ208" s="181">
        <v>469.565</v>
      </c>
      <c r="CK208" s="182">
        <v>474.512</v>
      </c>
    </row>
    <row r="209" spans="2:89" ht="15" customHeight="1" x14ac:dyDescent="0.2">
      <c r="B209" s="173">
        <v>5</v>
      </c>
      <c r="C209" s="174">
        <v>3</v>
      </c>
      <c r="D209" s="174">
        <v>3</v>
      </c>
      <c r="E209" s="174" t="s">
        <v>215</v>
      </c>
      <c r="F209" s="174" t="s">
        <v>778</v>
      </c>
      <c r="G209" s="174" t="s">
        <v>167</v>
      </c>
      <c r="H209" s="174" t="s">
        <v>745</v>
      </c>
      <c r="I209" s="181">
        <v>19.844999999999999</v>
      </c>
      <c r="J209" s="181">
        <v>21.018000000000001</v>
      </c>
      <c r="K209" s="181">
        <v>22.198</v>
      </c>
      <c r="L209" s="181">
        <v>23.379000000000001</v>
      </c>
      <c r="M209" s="181">
        <v>24.556999999999999</v>
      </c>
      <c r="N209" s="181">
        <v>25.724</v>
      </c>
      <c r="O209" s="181">
        <v>26.873000000000001</v>
      </c>
      <c r="P209" s="181">
        <v>27.995999999999999</v>
      </c>
      <c r="Q209" s="181">
        <v>29.088000000000001</v>
      </c>
      <c r="R209" s="181">
        <v>30.138000000000002</v>
      </c>
      <c r="S209" s="181">
        <v>31.14</v>
      </c>
      <c r="T209" s="181">
        <v>32.084000000000003</v>
      </c>
      <c r="U209" s="181">
        <v>32.962000000000003</v>
      </c>
      <c r="V209" s="181">
        <v>33.762999999999998</v>
      </c>
      <c r="W209" s="181">
        <v>34.475000000000001</v>
      </c>
      <c r="X209" s="181">
        <v>35.085000000000001</v>
      </c>
      <c r="Y209" s="181">
        <v>35.594000000000001</v>
      </c>
      <c r="Z209" s="181">
        <v>35.997999999999998</v>
      </c>
      <c r="AA209" s="181">
        <v>36.304000000000002</v>
      </c>
      <c r="AB209" s="181">
        <v>36.518000000000001</v>
      </c>
      <c r="AC209" s="181">
        <v>36.649000000000001</v>
      </c>
      <c r="AD209" s="181">
        <v>36.703000000000003</v>
      </c>
      <c r="AE209" s="181">
        <v>36.686</v>
      </c>
      <c r="AF209" s="181">
        <v>36.616999999999997</v>
      </c>
      <c r="AG209" s="181">
        <v>36.509</v>
      </c>
      <c r="AH209" s="181">
        <v>36.375999999999998</v>
      </c>
      <c r="AI209" s="181">
        <v>36.21</v>
      </c>
      <c r="AJ209" s="181">
        <v>36.066000000000003</v>
      </c>
      <c r="AK209" s="181">
        <v>35.921999999999997</v>
      </c>
      <c r="AL209" s="181">
        <v>34.470999999999997</v>
      </c>
      <c r="AM209" s="181">
        <v>33.018999999999998</v>
      </c>
      <c r="AN209" s="181">
        <v>31.568000000000001</v>
      </c>
      <c r="AO209" s="181">
        <v>30.116</v>
      </c>
      <c r="AP209" s="181">
        <v>28.664999999999999</v>
      </c>
      <c r="AQ209" s="181">
        <v>27.213999999999999</v>
      </c>
      <c r="AR209" s="181">
        <v>25.762</v>
      </c>
      <c r="AS209" s="181">
        <v>24.311</v>
      </c>
      <c r="AT209" s="181">
        <v>22.86</v>
      </c>
      <c r="AU209" s="181">
        <v>21.408000000000001</v>
      </c>
      <c r="AV209" s="181">
        <v>19.957000000000001</v>
      </c>
      <c r="AW209" s="181">
        <v>18.506</v>
      </c>
      <c r="AX209" s="181">
        <v>17.053999999999998</v>
      </c>
      <c r="AY209" s="181">
        <v>15.603</v>
      </c>
      <c r="AZ209" s="181">
        <v>14.151999999999999</v>
      </c>
      <c r="BA209" s="181">
        <v>12.7</v>
      </c>
      <c r="BB209" s="181">
        <v>11.249000000000001</v>
      </c>
      <c r="BC209" s="181">
        <v>9.798</v>
      </c>
      <c r="BD209" s="181">
        <v>8.3070000000000004</v>
      </c>
      <c r="BE209" s="181">
        <v>6.7960000000000003</v>
      </c>
      <c r="BF209" s="181">
        <v>5.2619999999999996</v>
      </c>
      <c r="BG209" s="181">
        <v>3.706</v>
      </c>
      <c r="BH209" s="181">
        <v>2.1269999999999998</v>
      </c>
      <c r="BI209" s="181">
        <v>0.53400000000000003</v>
      </c>
      <c r="BJ209" s="181">
        <v>0</v>
      </c>
      <c r="BK209" s="181">
        <v>0</v>
      </c>
      <c r="BL209" s="181">
        <v>0</v>
      </c>
      <c r="BM209" s="181">
        <v>0</v>
      </c>
      <c r="BN209" s="181">
        <v>0</v>
      </c>
      <c r="BO209" s="181">
        <v>0</v>
      </c>
      <c r="BP209" s="181">
        <v>0</v>
      </c>
      <c r="BQ209" s="181">
        <v>0</v>
      </c>
      <c r="BR209" s="181">
        <v>0</v>
      </c>
      <c r="BS209" s="181">
        <v>0</v>
      </c>
      <c r="BT209" s="181">
        <v>0</v>
      </c>
      <c r="BU209" s="181">
        <v>0</v>
      </c>
      <c r="BV209" s="181">
        <v>0</v>
      </c>
      <c r="BW209" s="181">
        <v>0</v>
      </c>
      <c r="BX209" s="181">
        <v>0</v>
      </c>
      <c r="BY209" s="181">
        <v>0</v>
      </c>
      <c r="BZ209" s="181">
        <v>0</v>
      </c>
      <c r="CA209" s="181">
        <v>0</v>
      </c>
      <c r="CB209" s="181">
        <v>0</v>
      </c>
      <c r="CC209" s="181">
        <v>0</v>
      </c>
      <c r="CD209" s="181">
        <v>0</v>
      </c>
      <c r="CE209" s="181">
        <v>0</v>
      </c>
      <c r="CF209" s="181">
        <v>0</v>
      </c>
      <c r="CG209" s="181">
        <v>0</v>
      </c>
      <c r="CH209" s="181">
        <v>0</v>
      </c>
      <c r="CI209" s="181">
        <v>0</v>
      </c>
      <c r="CJ209" s="181">
        <v>0</v>
      </c>
      <c r="CK209" s="182">
        <v>0</v>
      </c>
    </row>
    <row r="210" spans="2:89" ht="15" customHeight="1" x14ac:dyDescent="0.2">
      <c r="B210" s="173">
        <v>5</v>
      </c>
      <c r="C210" s="174">
        <v>3</v>
      </c>
      <c r="D210" s="174">
        <v>3</v>
      </c>
      <c r="E210" s="174" t="s">
        <v>215</v>
      </c>
      <c r="F210" s="174" t="s">
        <v>779</v>
      </c>
      <c r="G210" s="174" t="s">
        <v>167</v>
      </c>
      <c r="H210" s="174" t="s">
        <v>745</v>
      </c>
      <c r="I210" s="181">
        <v>0</v>
      </c>
      <c r="J210" s="181">
        <v>0</v>
      </c>
      <c r="K210" s="181">
        <v>0</v>
      </c>
      <c r="L210" s="181">
        <v>0</v>
      </c>
      <c r="M210" s="181">
        <v>0</v>
      </c>
      <c r="N210" s="181">
        <v>0</v>
      </c>
      <c r="O210" s="181">
        <v>0</v>
      </c>
      <c r="P210" s="181">
        <v>0</v>
      </c>
      <c r="Q210" s="181">
        <v>0</v>
      </c>
      <c r="R210" s="181">
        <v>0</v>
      </c>
      <c r="S210" s="181">
        <v>0</v>
      </c>
      <c r="T210" s="181">
        <v>0.378</v>
      </c>
      <c r="U210" s="181">
        <v>0.82499999999999996</v>
      </c>
      <c r="V210" s="181">
        <v>1.3480000000000001</v>
      </c>
      <c r="W210" s="181">
        <v>1.9510000000000001</v>
      </c>
      <c r="X210" s="181">
        <v>2.6389999999999998</v>
      </c>
      <c r="Y210" s="181">
        <v>3.4129999999999998</v>
      </c>
      <c r="Z210" s="181">
        <v>4.2759999999999998</v>
      </c>
      <c r="AA210" s="181">
        <v>5.2309999999999999</v>
      </c>
      <c r="AB210" s="181">
        <v>6.2809999999999997</v>
      </c>
      <c r="AC210" s="181">
        <v>7.4279999999999999</v>
      </c>
      <c r="AD210" s="181">
        <v>8.6750000000000007</v>
      </c>
      <c r="AE210" s="181">
        <v>10.025</v>
      </c>
      <c r="AF210" s="181">
        <v>11.481999999999999</v>
      </c>
      <c r="AG210" s="181">
        <v>13.053000000000001</v>
      </c>
      <c r="AH210" s="181">
        <v>14.744</v>
      </c>
      <c r="AI210" s="181">
        <v>16.552</v>
      </c>
      <c r="AJ210" s="181">
        <v>18.504999999999999</v>
      </c>
      <c r="AK210" s="181">
        <v>20.597999999999999</v>
      </c>
      <c r="AL210" s="181">
        <v>24.963000000000001</v>
      </c>
      <c r="AM210" s="181">
        <v>29.329000000000001</v>
      </c>
      <c r="AN210" s="181">
        <v>33.694000000000003</v>
      </c>
      <c r="AO210" s="181">
        <v>38.058999999999997</v>
      </c>
      <c r="AP210" s="181">
        <v>42.424999999999997</v>
      </c>
      <c r="AQ210" s="181">
        <v>46.79</v>
      </c>
      <c r="AR210" s="181">
        <v>51.155999999999999</v>
      </c>
      <c r="AS210" s="181">
        <v>55.521000000000001</v>
      </c>
      <c r="AT210" s="181">
        <v>59.887</v>
      </c>
      <c r="AU210" s="181">
        <v>87.881</v>
      </c>
      <c r="AV210" s="181">
        <v>151.37799999999999</v>
      </c>
      <c r="AW210" s="181">
        <v>237.429</v>
      </c>
      <c r="AX210" s="181">
        <v>310.55799999999999</v>
      </c>
      <c r="AY210" s="181">
        <v>351.786</v>
      </c>
      <c r="AZ210" s="181">
        <v>383.01</v>
      </c>
      <c r="BA210" s="181">
        <v>400.04399999999998</v>
      </c>
      <c r="BB210" s="181">
        <v>410.27699999999999</v>
      </c>
      <c r="BC210" s="181">
        <v>418.12799999999999</v>
      </c>
      <c r="BD210" s="181">
        <v>427.25700000000001</v>
      </c>
      <c r="BE210" s="181">
        <v>436.327</v>
      </c>
      <c r="BF210" s="181">
        <v>445.334</v>
      </c>
      <c r="BG210" s="181">
        <v>454.161</v>
      </c>
      <c r="BH210" s="181">
        <v>462.94499999999999</v>
      </c>
      <c r="BI210" s="181">
        <v>471.541</v>
      </c>
      <c r="BJ210" s="181">
        <v>480.084</v>
      </c>
      <c r="BK210" s="181">
        <v>488.65600000000001</v>
      </c>
      <c r="BL210" s="181">
        <v>497.25799999999998</v>
      </c>
      <c r="BM210" s="181">
        <v>505.839</v>
      </c>
      <c r="BN210" s="181">
        <v>514.41</v>
      </c>
      <c r="BO210" s="181">
        <v>522.971</v>
      </c>
      <c r="BP210" s="181">
        <v>531.53300000000002</v>
      </c>
      <c r="BQ210" s="181">
        <v>540.05799999999999</v>
      </c>
      <c r="BR210" s="181">
        <v>548.47299999999996</v>
      </c>
      <c r="BS210" s="181">
        <v>556.86</v>
      </c>
      <c r="BT210" s="181">
        <v>565.23900000000003</v>
      </c>
      <c r="BU210" s="181">
        <v>573.57500000000005</v>
      </c>
      <c r="BV210" s="181">
        <v>581.89400000000001</v>
      </c>
      <c r="BW210" s="181">
        <v>590.197</v>
      </c>
      <c r="BX210" s="181">
        <v>598.50900000000001</v>
      </c>
      <c r="BY210" s="181">
        <v>606.79999999999995</v>
      </c>
      <c r="BZ210" s="181">
        <v>615.09199999999998</v>
      </c>
      <c r="CA210" s="181">
        <v>623.39</v>
      </c>
      <c r="CB210" s="181">
        <v>631.71600000000001</v>
      </c>
      <c r="CC210" s="181">
        <v>640.03599999999994</v>
      </c>
      <c r="CD210" s="181">
        <v>648.37</v>
      </c>
      <c r="CE210" s="181">
        <v>656.71500000000003</v>
      </c>
      <c r="CF210" s="181">
        <v>665.08399999999995</v>
      </c>
      <c r="CG210" s="181">
        <v>673.43700000000001</v>
      </c>
      <c r="CH210" s="181">
        <v>681.78499999999997</v>
      </c>
      <c r="CI210" s="181">
        <v>690.11900000000003</v>
      </c>
      <c r="CJ210" s="181">
        <v>698.45</v>
      </c>
      <c r="CK210" s="182">
        <v>706.8</v>
      </c>
    </row>
    <row r="211" spans="2:89" ht="15" customHeight="1" x14ac:dyDescent="0.2">
      <c r="B211" s="173">
        <v>5</v>
      </c>
      <c r="C211" s="174">
        <v>3</v>
      </c>
      <c r="D211" s="174">
        <v>3</v>
      </c>
      <c r="E211" s="174" t="s">
        <v>215</v>
      </c>
      <c r="F211" s="174" t="s">
        <v>780</v>
      </c>
      <c r="G211" s="174" t="s">
        <v>167</v>
      </c>
      <c r="H211" s="174" t="s">
        <v>745</v>
      </c>
      <c r="I211" s="181">
        <v>0</v>
      </c>
      <c r="J211" s="181">
        <v>0</v>
      </c>
      <c r="K211" s="181">
        <v>0</v>
      </c>
      <c r="L211" s="181">
        <v>0</v>
      </c>
      <c r="M211" s="181">
        <v>0</v>
      </c>
      <c r="N211" s="181">
        <v>0</v>
      </c>
      <c r="O211" s="181">
        <v>0</v>
      </c>
      <c r="P211" s="181">
        <v>0</v>
      </c>
      <c r="Q211" s="181">
        <v>0</v>
      </c>
      <c r="R211" s="181">
        <v>0</v>
      </c>
      <c r="S211" s="181">
        <v>0</v>
      </c>
      <c r="T211" s="181">
        <v>0</v>
      </c>
      <c r="U211" s="181">
        <v>0</v>
      </c>
      <c r="V211" s="181">
        <v>0</v>
      </c>
      <c r="W211" s="181">
        <v>0</v>
      </c>
      <c r="X211" s="181">
        <v>0</v>
      </c>
      <c r="Y211" s="181">
        <v>0</v>
      </c>
      <c r="Z211" s="181">
        <v>0</v>
      </c>
      <c r="AA211" s="181">
        <v>0</v>
      </c>
      <c r="AB211" s="181">
        <v>0</v>
      </c>
      <c r="AC211" s="181">
        <v>0</v>
      </c>
      <c r="AD211" s="181">
        <v>0</v>
      </c>
      <c r="AE211" s="181">
        <v>0</v>
      </c>
      <c r="AF211" s="181">
        <v>0</v>
      </c>
      <c r="AG211" s="181">
        <v>0</v>
      </c>
      <c r="AH211" s="181">
        <v>0</v>
      </c>
      <c r="AI211" s="181">
        <v>0</v>
      </c>
      <c r="AJ211" s="181">
        <v>0</v>
      </c>
      <c r="AK211" s="181">
        <v>0</v>
      </c>
      <c r="AL211" s="181">
        <v>0</v>
      </c>
      <c r="AM211" s="181">
        <v>0</v>
      </c>
      <c r="AN211" s="181">
        <v>0</v>
      </c>
      <c r="AO211" s="181">
        <v>0.42499999999999999</v>
      </c>
      <c r="AP211" s="181">
        <v>0.84899999999999998</v>
      </c>
      <c r="AQ211" s="181">
        <v>1.6990000000000001</v>
      </c>
      <c r="AR211" s="181">
        <v>2.548</v>
      </c>
      <c r="AS211" s="181">
        <v>3.3980000000000001</v>
      </c>
      <c r="AT211" s="181">
        <v>4.2469999999999999</v>
      </c>
      <c r="AU211" s="181">
        <v>4.3109999999999999</v>
      </c>
      <c r="AV211" s="181">
        <v>4.375</v>
      </c>
      <c r="AW211" s="181">
        <v>4.4400000000000004</v>
      </c>
      <c r="AX211" s="181">
        <v>4.5060000000000002</v>
      </c>
      <c r="AY211" s="181">
        <v>4.5739999999999998</v>
      </c>
      <c r="AZ211" s="181">
        <v>4.6429999999999998</v>
      </c>
      <c r="BA211" s="181">
        <v>4.7119999999999997</v>
      </c>
      <c r="BB211" s="181">
        <v>4.782</v>
      </c>
      <c r="BC211" s="181">
        <v>4.8529999999999998</v>
      </c>
      <c r="BD211" s="181">
        <v>4.923</v>
      </c>
      <c r="BE211" s="181">
        <v>4.992</v>
      </c>
      <c r="BF211" s="181">
        <v>5.0599999999999996</v>
      </c>
      <c r="BG211" s="181">
        <v>5.1260000000000003</v>
      </c>
      <c r="BH211" s="181">
        <v>5.19</v>
      </c>
      <c r="BI211" s="181">
        <v>5.2530000000000001</v>
      </c>
      <c r="BJ211" s="181">
        <v>5.3140000000000001</v>
      </c>
      <c r="BK211" s="181">
        <v>5.375</v>
      </c>
      <c r="BL211" s="181">
        <v>5.4370000000000003</v>
      </c>
      <c r="BM211" s="181">
        <v>5.4969999999999999</v>
      </c>
      <c r="BN211" s="181">
        <v>5.5579999999999998</v>
      </c>
      <c r="BO211" s="181">
        <v>5.6180000000000003</v>
      </c>
      <c r="BP211" s="181">
        <v>5.6779999999999999</v>
      </c>
      <c r="BQ211" s="181">
        <v>5.7370000000000001</v>
      </c>
      <c r="BR211" s="181">
        <v>5.7949999999999999</v>
      </c>
      <c r="BS211" s="181">
        <v>5.8520000000000003</v>
      </c>
      <c r="BT211" s="181">
        <v>5.9089999999999998</v>
      </c>
      <c r="BU211" s="181">
        <v>5.9649999999999999</v>
      </c>
      <c r="BV211" s="181">
        <v>6.0209999999999999</v>
      </c>
      <c r="BW211" s="181">
        <v>6.077</v>
      </c>
      <c r="BX211" s="181">
        <v>6.1319999999999997</v>
      </c>
      <c r="BY211" s="181">
        <v>6.1879999999999997</v>
      </c>
      <c r="BZ211" s="181">
        <v>6.2430000000000003</v>
      </c>
      <c r="CA211" s="181">
        <v>6.298</v>
      </c>
      <c r="CB211" s="181">
        <v>6.3529999999999998</v>
      </c>
      <c r="CC211" s="181">
        <v>6.4080000000000004</v>
      </c>
      <c r="CD211" s="181">
        <v>6.4630000000000001</v>
      </c>
      <c r="CE211" s="181">
        <v>6.5170000000000003</v>
      </c>
      <c r="CF211" s="181">
        <v>6.5720000000000001</v>
      </c>
      <c r="CG211" s="181">
        <v>6.6269999999999998</v>
      </c>
      <c r="CH211" s="181">
        <v>6.681</v>
      </c>
      <c r="CI211" s="181">
        <v>6.7359999999999998</v>
      </c>
      <c r="CJ211" s="181">
        <v>6.79</v>
      </c>
      <c r="CK211" s="182">
        <v>6.8440000000000003</v>
      </c>
    </row>
    <row r="212" spans="2:89" ht="15" customHeight="1" x14ac:dyDescent="0.2">
      <c r="B212" s="173">
        <v>5</v>
      </c>
      <c r="C212" s="174">
        <v>4</v>
      </c>
      <c r="D212" s="174">
        <v>3</v>
      </c>
      <c r="E212" s="174" t="s">
        <v>752</v>
      </c>
      <c r="F212" s="174" t="s">
        <v>776</v>
      </c>
      <c r="G212" s="174" t="s">
        <v>167</v>
      </c>
      <c r="H212" s="174" t="s">
        <v>745</v>
      </c>
      <c r="I212" s="181">
        <v>286.10300000000001</v>
      </c>
      <c r="J212" s="181">
        <v>295.49799999999999</v>
      </c>
      <c r="K212" s="181">
        <v>304.83199999999999</v>
      </c>
      <c r="L212" s="181">
        <v>314.15300000000002</v>
      </c>
      <c r="M212" s="181">
        <v>323.45800000000003</v>
      </c>
      <c r="N212" s="181">
        <v>332.73500000000001</v>
      </c>
      <c r="O212" s="181">
        <v>341.976</v>
      </c>
      <c r="P212" s="181">
        <v>351.17500000000001</v>
      </c>
      <c r="Q212" s="181">
        <v>360.322</v>
      </c>
      <c r="R212" s="181">
        <v>369.411</v>
      </c>
      <c r="S212" s="181">
        <v>378.43099999999998</v>
      </c>
      <c r="T212" s="181">
        <v>387.024</v>
      </c>
      <c r="U212" s="181">
        <v>395.416</v>
      </c>
      <c r="V212" s="181">
        <v>403.65199999999999</v>
      </c>
      <c r="W212" s="181">
        <v>411.69400000000002</v>
      </c>
      <c r="X212" s="181">
        <v>419.46899999999999</v>
      </c>
      <c r="Y212" s="181">
        <v>426.91899999999998</v>
      </c>
      <c r="Z212" s="181">
        <v>433.98500000000001</v>
      </c>
      <c r="AA212" s="181">
        <v>440.447</v>
      </c>
      <c r="AB212" s="181">
        <v>446.54199999999997</v>
      </c>
      <c r="AC212" s="181">
        <v>452.25</v>
      </c>
      <c r="AD212" s="181">
        <v>457.62599999999998</v>
      </c>
      <c r="AE212" s="181">
        <v>462.6</v>
      </c>
      <c r="AF212" s="181">
        <v>467.36200000000002</v>
      </c>
      <c r="AG212" s="181">
        <v>471.99799999999999</v>
      </c>
      <c r="AH212" s="181">
        <v>476.608</v>
      </c>
      <c r="AI212" s="181">
        <v>480.97899999999998</v>
      </c>
      <c r="AJ212" s="181">
        <v>485.69799999999998</v>
      </c>
      <c r="AK212" s="181">
        <v>490.548</v>
      </c>
      <c r="AL212" s="181">
        <v>481.71199999999999</v>
      </c>
      <c r="AM212" s="181">
        <v>472.911</v>
      </c>
      <c r="AN212" s="181">
        <v>464.21800000000002</v>
      </c>
      <c r="AO212" s="181">
        <v>455.447</v>
      </c>
      <c r="AP212" s="181">
        <v>446.66500000000002</v>
      </c>
      <c r="AQ212" s="181">
        <v>437.86500000000001</v>
      </c>
      <c r="AR212" s="181">
        <v>429.12299999999999</v>
      </c>
      <c r="AS212" s="181">
        <v>420.38</v>
      </c>
      <c r="AT212" s="181">
        <v>411.63</v>
      </c>
      <c r="AU212" s="181">
        <v>392.524</v>
      </c>
      <c r="AV212" s="181">
        <v>337.976</v>
      </c>
      <c r="AW212" s="181">
        <v>242.274</v>
      </c>
      <c r="AX212" s="181">
        <v>147.452</v>
      </c>
      <c r="AY212" s="181">
        <v>78.073999999999998</v>
      </c>
      <c r="AZ212" s="181">
        <v>42.152000000000001</v>
      </c>
      <c r="BA212" s="181">
        <v>27.632999999999999</v>
      </c>
      <c r="BB212" s="181">
        <v>23.431000000000001</v>
      </c>
      <c r="BC212" s="181">
        <v>22.898</v>
      </c>
      <c r="BD212" s="181">
        <v>20.463999999999999</v>
      </c>
      <c r="BE212" s="181">
        <v>17.994</v>
      </c>
      <c r="BF212" s="181">
        <v>15.484</v>
      </c>
      <c r="BG212" s="181">
        <v>12.933</v>
      </c>
      <c r="BH212" s="181">
        <v>10.342000000000001</v>
      </c>
      <c r="BI212" s="181">
        <v>7.7240000000000002</v>
      </c>
      <c r="BJ212" s="181">
        <v>5.0789999999999997</v>
      </c>
      <c r="BK212" s="181">
        <v>2.4079999999999999</v>
      </c>
      <c r="BL212" s="181">
        <v>0</v>
      </c>
      <c r="BM212" s="181">
        <v>0</v>
      </c>
      <c r="BN212" s="181">
        <v>0</v>
      </c>
      <c r="BO212" s="181">
        <v>0</v>
      </c>
      <c r="BP212" s="181">
        <v>0</v>
      </c>
      <c r="BQ212" s="181">
        <v>0</v>
      </c>
      <c r="BR212" s="181">
        <v>0</v>
      </c>
      <c r="BS212" s="181">
        <v>0</v>
      </c>
      <c r="BT212" s="181">
        <v>0</v>
      </c>
      <c r="BU212" s="181">
        <v>0</v>
      </c>
      <c r="BV212" s="181">
        <v>0</v>
      </c>
      <c r="BW212" s="181">
        <v>0</v>
      </c>
      <c r="BX212" s="181">
        <v>0</v>
      </c>
      <c r="BY212" s="181">
        <v>0</v>
      </c>
      <c r="BZ212" s="181">
        <v>0</v>
      </c>
      <c r="CA212" s="181">
        <v>0</v>
      </c>
      <c r="CB212" s="181">
        <v>0</v>
      </c>
      <c r="CC212" s="181">
        <v>0</v>
      </c>
      <c r="CD212" s="181">
        <v>0</v>
      </c>
      <c r="CE212" s="181">
        <v>0</v>
      </c>
      <c r="CF212" s="181">
        <v>0</v>
      </c>
      <c r="CG212" s="181">
        <v>0</v>
      </c>
      <c r="CH212" s="181">
        <v>0</v>
      </c>
      <c r="CI212" s="181">
        <v>0</v>
      </c>
      <c r="CJ212" s="181">
        <v>0</v>
      </c>
      <c r="CK212" s="182">
        <v>0</v>
      </c>
    </row>
    <row r="213" spans="2:89" ht="15" customHeight="1" x14ac:dyDescent="0.2">
      <c r="B213" s="173">
        <v>5</v>
      </c>
      <c r="C213" s="174">
        <v>4</v>
      </c>
      <c r="D213" s="174">
        <v>3</v>
      </c>
      <c r="E213" s="174" t="s">
        <v>752</v>
      </c>
      <c r="F213" s="174" t="s">
        <v>777</v>
      </c>
      <c r="G213" s="174" t="s">
        <v>167</v>
      </c>
      <c r="H213" s="174" t="s">
        <v>745</v>
      </c>
      <c r="I213" s="181">
        <v>0</v>
      </c>
      <c r="J213" s="181">
        <v>0</v>
      </c>
      <c r="K213" s="181">
        <v>0</v>
      </c>
      <c r="L213" s="181">
        <v>0</v>
      </c>
      <c r="M213" s="181">
        <v>0</v>
      </c>
      <c r="N213" s="181">
        <v>0</v>
      </c>
      <c r="O213" s="181">
        <v>0</v>
      </c>
      <c r="P213" s="181">
        <v>0</v>
      </c>
      <c r="Q213" s="181">
        <v>0</v>
      </c>
      <c r="R213" s="181">
        <v>0</v>
      </c>
      <c r="S213" s="181">
        <v>0</v>
      </c>
      <c r="T213" s="181">
        <v>0</v>
      </c>
      <c r="U213" s="181">
        <v>0</v>
      </c>
      <c r="V213" s="181">
        <v>0</v>
      </c>
      <c r="W213" s="181">
        <v>0</v>
      </c>
      <c r="X213" s="181">
        <v>0</v>
      </c>
      <c r="Y213" s="181">
        <v>0</v>
      </c>
      <c r="Z213" s="181">
        <v>2.5000000000000001E-2</v>
      </c>
      <c r="AA213" s="181">
        <v>0.59899999999999998</v>
      </c>
      <c r="AB213" s="181">
        <v>1.242</v>
      </c>
      <c r="AC213" s="181">
        <v>1.944</v>
      </c>
      <c r="AD213" s="181">
        <v>2.6949999999999998</v>
      </c>
      <c r="AE213" s="181">
        <v>3.4820000000000002</v>
      </c>
      <c r="AF213" s="181">
        <v>4.2969999999999997</v>
      </c>
      <c r="AG213" s="181">
        <v>5.1269999999999998</v>
      </c>
      <c r="AH213" s="181">
        <v>5.9619999999999997</v>
      </c>
      <c r="AI213" s="181">
        <v>6.7880000000000003</v>
      </c>
      <c r="AJ213" s="181">
        <v>7.6</v>
      </c>
      <c r="AK213" s="181">
        <v>8.3970000000000002</v>
      </c>
      <c r="AL213" s="181">
        <v>25.603000000000002</v>
      </c>
      <c r="AM213" s="181">
        <v>42.808</v>
      </c>
      <c r="AN213" s="181">
        <v>60.014000000000003</v>
      </c>
      <c r="AO213" s="181">
        <v>77.218999999999994</v>
      </c>
      <c r="AP213" s="181">
        <v>94.424000000000007</v>
      </c>
      <c r="AQ213" s="181">
        <v>111.63</v>
      </c>
      <c r="AR213" s="181">
        <v>128.83500000000001</v>
      </c>
      <c r="AS213" s="181">
        <v>146.041</v>
      </c>
      <c r="AT213" s="181">
        <v>163.24600000000001</v>
      </c>
      <c r="AU213" s="181">
        <v>165.702</v>
      </c>
      <c r="AV213" s="181">
        <v>168.178</v>
      </c>
      <c r="AW213" s="181">
        <v>189.34299999999999</v>
      </c>
      <c r="AX213" s="181">
        <v>222.631</v>
      </c>
      <c r="AY213" s="181">
        <v>262.80099999999999</v>
      </c>
      <c r="AZ213" s="181">
        <v>279.60300000000001</v>
      </c>
      <c r="BA213" s="181">
        <v>289.27499999999998</v>
      </c>
      <c r="BB213" s="181">
        <v>295.51400000000001</v>
      </c>
      <c r="BC213" s="181">
        <v>300.55700000000002</v>
      </c>
      <c r="BD213" s="181">
        <v>306.23899999999998</v>
      </c>
      <c r="BE213" s="181">
        <v>311.86900000000003</v>
      </c>
      <c r="BF213" s="181">
        <v>317.44299999999998</v>
      </c>
      <c r="BG213" s="181">
        <v>322.87799999999999</v>
      </c>
      <c r="BH213" s="181">
        <v>328.27</v>
      </c>
      <c r="BI213" s="181">
        <v>333.52300000000002</v>
      </c>
      <c r="BJ213" s="181">
        <v>338.73</v>
      </c>
      <c r="BK213" s="181">
        <v>343.95</v>
      </c>
      <c r="BL213" s="181">
        <v>349.18200000000002</v>
      </c>
      <c r="BM213" s="181">
        <v>354.39400000000001</v>
      </c>
      <c r="BN213" s="181">
        <v>359.59199999999998</v>
      </c>
      <c r="BO213" s="181">
        <v>364.77499999999998</v>
      </c>
      <c r="BP213" s="181">
        <v>369.952</v>
      </c>
      <c r="BQ213" s="181">
        <v>375.09899999999999</v>
      </c>
      <c r="BR213" s="181">
        <v>380.16399999999999</v>
      </c>
      <c r="BS213" s="181">
        <v>385.20400000000001</v>
      </c>
      <c r="BT213" s="181">
        <v>390.23200000000003</v>
      </c>
      <c r="BU213" s="181">
        <v>395.22699999999998</v>
      </c>
      <c r="BV213" s="181">
        <v>400.20600000000002</v>
      </c>
      <c r="BW213" s="181">
        <v>405.16899999999998</v>
      </c>
      <c r="BX213" s="181">
        <v>410.13299999999998</v>
      </c>
      <c r="BY213" s="181">
        <v>415.08</v>
      </c>
      <c r="BZ213" s="181">
        <v>420.024</v>
      </c>
      <c r="CA213" s="181">
        <v>424.96800000000002</v>
      </c>
      <c r="CB213" s="181">
        <v>429.92599999999999</v>
      </c>
      <c r="CC213" s="181">
        <v>434.87799999999999</v>
      </c>
      <c r="CD213" s="181">
        <v>439.83600000000001</v>
      </c>
      <c r="CE213" s="181">
        <v>444.798</v>
      </c>
      <c r="CF213" s="181">
        <v>449.77199999999999</v>
      </c>
      <c r="CG213" s="181">
        <v>454.733</v>
      </c>
      <c r="CH213" s="181">
        <v>459.68700000000001</v>
      </c>
      <c r="CI213" s="181">
        <v>464.63</v>
      </c>
      <c r="CJ213" s="181">
        <v>469.565</v>
      </c>
      <c r="CK213" s="182">
        <v>474.512</v>
      </c>
    </row>
    <row r="214" spans="2:89" ht="15" customHeight="1" x14ac:dyDescent="0.2">
      <c r="B214" s="173">
        <v>5</v>
      </c>
      <c r="C214" s="174">
        <v>4</v>
      </c>
      <c r="D214" s="174">
        <v>3</v>
      </c>
      <c r="E214" s="174" t="s">
        <v>752</v>
      </c>
      <c r="F214" s="174" t="s">
        <v>778</v>
      </c>
      <c r="G214" s="174" t="s">
        <v>167</v>
      </c>
      <c r="H214" s="174" t="s">
        <v>745</v>
      </c>
      <c r="I214" s="181">
        <v>19.844999999999999</v>
      </c>
      <c r="J214" s="181">
        <v>21.018000000000001</v>
      </c>
      <c r="K214" s="181">
        <v>22.198</v>
      </c>
      <c r="L214" s="181">
        <v>23.379000000000001</v>
      </c>
      <c r="M214" s="181">
        <v>24.556999999999999</v>
      </c>
      <c r="N214" s="181">
        <v>25.724</v>
      </c>
      <c r="O214" s="181">
        <v>26.873000000000001</v>
      </c>
      <c r="P214" s="181">
        <v>27.995999999999999</v>
      </c>
      <c r="Q214" s="181">
        <v>29.088000000000001</v>
      </c>
      <c r="R214" s="181">
        <v>30.138000000000002</v>
      </c>
      <c r="S214" s="181">
        <v>31.14</v>
      </c>
      <c r="T214" s="181">
        <v>32.084000000000003</v>
      </c>
      <c r="U214" s="181">
        <v>32.962000000000003</v>
      </c>
      <c r="V214" s="181">
        <v>33.762999999999998</v>
      </c>
      <c r="W214" s="181">
        <v>34.475000000000001</v>
      </c>
      <c r="X214" s="181">
        <v>35.085000000000001</v>
      </c>
      <c r="Y214" s="181">
        <v>35.594000000000001</v>
      </c>
      <c r="Z214" s="181">
        <v>35.997999999999998</v>
      </c>
      <c r="AA214" s="181">
        <v>36.304000000000002</v>
      </c>
      <c r="AB214" s="181">
        <v>36.518000000000001</v>
      </c>
      <c r="AC214" s="181">
        <v>36.649000000000001</v>
      </c>
      <c r="AD214" s="181">
        <v>36.703000000000003</v>
      </c>
      <c r="AE214" s="181">
        <v>36.686</v>
      </c>
      <c r="AF214" s="181">
        <v>36.616999999999997</v>
      </c>
      <c r="AG214" s="181">
        <v>36.509</v>
      </c>
      <c r="AH214" s="181">
        <v>36.375999999999998</v>
      </c>
      <c r="AI214" s="181">
        <v>36.21</v>
      </c>
      <c r="AJ214" s="181">
        <v>36.066000000000003</v>
      </c>
      <c r="AK214" s="181">
        <v>35.921999999999997</v>
      </c>
      <c r="AL214" s="181">
        <v>34.470999999999997</v>
      </c>
      <c r="AM214" s="181">
        <v>33.018999999999998</v>
      </c>
      <c r="AN214" s="181">
        <v>31.568000000000001</v>
      </c>
      <c r="AO214" s="181">
        <v>30.116</v>
      </c>
      <c r="AP214" s="181">
        <v>28.664999999999999</v>
      </c>
      <c r="AQ214" s="181">
        <v>27.213999999999999</v>
      </c>
      <c r="AR214" s="181">
        <v>25.762</v>
      </c>
      <c r="AS214" s="181">
        <v>24.311</v>
      </c>
      <c r="AT214" s="181">
        <v>22.86</v>
      </c>
      <c r="AU214" s="181">
        <v>21.408000000000001</v>
      </c>
      <c r="AV214" s="181">
        <v>19.957000000000001</v>
      </c>
      <c r="AW214" s="181">
        <v>18.506</v>
      </c>
      <c r="AX214" s="181">
        <v>17.053999999999998</v>
      </c>
      <c r="AY214" s="181">
        <v>15.603</v>
      </c>
      <c r="AZ214" s="181">
        <v>14.151999999999999</v>
      </c>
      <c r="BA214" s="181">
        <v>12.7</v>
      </c>
      <c r="BB214" s="181">
        <v>11.249000000000001</v>
      </c>
      <c r="BC214" s="181">
        <v>9.798</v>
      </c>
      <c r="BD214" s="181">
        <v>8.3070000000000004</v>
      </c>
      <c r="BE214" s="181">
        <v>6.7960000000000003</v>
      </c>
      <c r="BF214" s="181">
        <v>5.2619999999999996</v>
      </c>
      <c r="BG214" s="181">
        <v>3.706</v>
      </c>
      <c r="BH214" s="181">
        <v>2.1269999999999998</v>
      </c>
      <c r="BI214" s="181">
        <v>0.53400000000000003</v>
      </c>
      <c r="BJ214" s="181">
        <v>0</v>
      </c>
      <c r="BK214" s="181">
        <v>0</v>
      </c>
      <c r="BL214" s="181">
        <v>0</v>
      </c>
      <c r="BM214" s="181">
        <v>0</v>
      </c>
      <c r="BN214" s="181">
        <v>0</v>
      </c>
      <c r="BO214" s="181">
        <v>0</v>
      </c>
      <c r="BP214" s="181">
        <v>0</v>
      </c>
      <c r="BQ214" s="181">
        <v>0</v>
      </c>
      <c r="BR214" s="181">
        <v>0</v>
      </c>
      <c r="BS214" s="181">
        <v>0</v>
      </c>
      <c r="BT214" s="181">
        <v>0</v>
      </c>
      <c r="BU214" s="181">
        <v>0</v>
      </c>
      <c r="BV214" s="181">
        <v>0</v>
      </c>
      <c r="BW214" s="181">
        <v>0</v>
      </c>
      <c r="BX214" s="181">
        <v>0</v>
      </c>
      <c r="BY214" s="181">
        <v>0</v>
      </c>
      <c r="BZ214" s="181">
        <v>0</v>
      </c>
      <c r="CA214" s="181">
        <v>0</v>
      </c>
      <c r="CB214" s="181">
        <v>0</v>
      </c>
      <c r="CC214" s="181">
        <v>0</v>
      </c>
      <c r="CD214" s="181">
        <v>0</v>
      </c>
      <c r="CE214" s="181">
        <v>0</v>
      </c>
      <c r="CF214" s="181">
        <v>0</v>
      </c>
      <c r="CG214" s="181">
        <v>0</v>
      </c>
      <c r="CH214" s="181">
        <v>0</v>
      </c>
      <c r="CI214" s="181">
        <v>0</v>
      </c>
      <c r="CJ214" s="181">
        <v>0</v>
      </c>
      <c r="CK214" s="182">
        <v>0</v>
      </c>
    </row>
    <row r="215" spans="2:89" ht="15" customHeight="1" x14ac:dyDescent="0.2">
      <c r="B215" s="173">
        <v>5</v>
      </c>
      <c r="C215" s="174">
        <v>4</v>
      </c>
      <c r="D215" s="174">
        <v>3</v>
      </c>
      <c r="E215" s="174" t="s">
        <v>752</v>
      </c>
      <c r="F215" s="174" t="s">
        <v>779</v>
      </c>
      <c r="G215" s="174" t="s">
        <v>167</v>
      </c>
      <c r="H215" s="174" t="s">
        <v>745</v>
      </c>
      <c r="I215" s="181">
        <v>0</v>
      </c>
      <c r="J215" s="181">
        <v>0</v>
      </c>
      <c r="K215" s="181">
        <v>0</v>
      </c>
      <c r="L215" s="181">
        <v>0</v>
      </c>
      <c r="M215" s="181">
        <v>0</v>
      </c>
      <c r="N215" s="181">
        <v>0</v>
      </c>
      <c r="O215" s="181">
        <v>0</v>
      </c>
      <c r="P215" s="181">
        <v>0</v>
      </c>
      <c r="Q215" s="181">
        <v>0</v>
      </c>
      <c r="R215" s="181">
        <v>0</v>
      </c>
      <c r="S215" s="181">
        <v>0</v>
      </c>
      <c r="T215" s="181">
        <v>0.378</v>
      </c>
      <c r="U215" s="181">
        <v>0.82499999999999996</v>
      </c>
      <c r="V215" s="181">
        <v>1.3480000000000001</v>
      </c>
      <c r="W215" s="181">
        <v>1.9510000000000001</v>
      </c>
      <c r="X215" s="181">
        <v>2.6389999999999998</v>
      </c>
      <c r="Y215" s="181">
        <v>3.4129999999999998</v>
      </c>
      <c r="Z215" s="181">
        <v>4.2759999999999998</v>
      </c>
      <c r="AA215" s="181">
        <v>5.2309999999999999</v>
      </c>
      <c r="AB215" s="181">
        <v>6.2809999999999997</v>
      </c>
      <c r="AC215" s="181">
        <v>7.4279999999999999</v>
      </c>
      <c r="AD215" s="181">
        <v>8.6750000000000007</v>
      </c>
      <c r="AE215" s="181">
        <v>10.025</v>
      </c>
      <c r="AF215" s="181">
        <v>11.481999999999999</v>
      </c>
      <c r="AG215" s="181">
        <v>13.053000000000001</v>
      </c>
      <c r="AH215" s="181">
        <v>14.744</v>
      </c>
      <c r="AI215" s="181">
        <v>16.552</v>
      </c>
      <c r="AJ215" s="181">
        <v>18.504999999999999</v>
      </c>
      <c r="AK215" s="181">
        <v>20.597999999999999</v>
      </c>
      <c r="AL215" s="181">
        <v>24.963000000000001</v>
      </c>
      <c r="AM215" s="181">
        <v>29.329000000000001</v>
      </c>
      <c r="AN215" s="181">
        <v>33.694000000000003</v>
      </c>
      <c r="AO215" s="181">
        <v>38.058999999999997</v>
      </c>
      <c r="AP215" s="181">
        <v>42.424999999999997</v>
      </c>
      <c r="AQ215" s="181">
        <v>46.79</v>
      </c>
      <c r="AR215" s="181">
        <v>51.155999999999999</v>
      </c>
      <c r="AS215" s="181">
        <v>55.521000000000001</v>
      </c>
      <c r="AT215" s="181">
        <v>59.887</v>
      </c>
      <c r="AU215" s="181">
        <v>87.881</v>
      </c>
      <c r="AV215" s="181">
        <v>151.37799999999999</v>
      </c>
      <c r="AW215" s="181">
        <v>237.429</v>
      </c>
      <c r="AX215" s="181">
        <v>310.55799999999999</v>
      </c>
      <c r="AY215" s="181">
        <v>351.786</v>
      </c>
      <c r="AZ215" s="181">
        <v>383.01</v>
      </c>
      <c r="BA215" s="181">
        <v>400.04399999999998</v>
      </c>
      <c r="BB215" s="181">
        <v>410.27699999999999</v>
      </c>
      <c r="BC215" s="181">
        <v>418.12799999999999</v>
      </c>
      <c r="BD215" s="181">
        <v>427.25700000000001</v>
      </c>
      <c r="BE215" s="181">
        <v>436.327</v>
      </c>
      <c r="BF215" s="181">
        <v>445.334</v>
      </c>
      <c r="BG215" s="181">
        <v>454.161</v>
      </c>
      <c r="BH215" s="181">
        <v>462.94499999999999</v>
      </c>
      <c r="BI215" s="181">
        <v>471.541</v>
      </c>
      <c r="BJ215" s="181">
        <v>480.084</v>
      </c>
      <c r="BK215" s="181">
        <v>488.65600000000001</v>
      </c>
      <c r="BL215" s="181">
        <v>497.25799999999998</v>
      </c>
      <c r="BM215" s="181">
        <v>505.839</v>
      </c>
      <c r="BN215" s="181">
        <v>514.41</v>
      </c>
      <c r="BO215" s="181">
        <v>522.971</v>
      </c>
      <c r="BP215" s="181">
        <v>531.53300000000002</v>
      </c>
      <c r="BQ215" s="181">
        <v>540.05799999999999</v>
      </c>
      <c r="BR215" s="181">
        <v>548.47299999999996</v>
      </c>
      <c r="BS215" s="181">
        <v>556.86</v>
      </c>
      <c r="BT215" s="181">
        <v>565.23900000000003</v>
      </c>
      <c r="BU215" s="181">
        <v>573.57500000000005</v>
      </c>
      <c r="BV215" s="181">
        <v>581.89400000000001</v>
      </c>
      <c r="BW215" s="181">
        <v>590.197</v>
      </c>
      <c r="BX215" s="181">
        <v>598.50900000000001</v>
      </c>
      <c r="BY215" s="181">
        <v>606.79999999999995</v>
      </c>
      <c r="BZ215" s="181">
        <v>615.09199999999998</v>
      </c>
      <c r="CA215" s="181">
        <v>623.39</v>
      </c>
      <c r="CB215" s="181">
        <v>631.71600000000001</v>
      </c>
      <c r="CC215" s="181">
        <v>640.03599999999994</v>
      </c>
      <c r="CD215" s="181">
        <v>648.37</v>
      </c>
      <c r="CE215" s="181">
        <v>656.71500000000003</v>
      </c>
      <c r="CF215" s="181">
        <v>665.08399999999995</v>
      </c>
      <c r="CG215" s="181">
        <v>673.43700000000001</v>
      </c>
      <c r="CH215" s="181">
        <v>681.78499999999997</v>
      </c>
      <c r="CI215" s="181">
        <v>690.11900000000003</v>
      </c>
      <c r="CJ215" s="181">
        <v>698.45</v>
      </c>
      <c r="CK215" s="182">
        <v>706.8</v>
      </c>
    </row>
    <row r="216" spans="2:89" ht="15" customHeight="1" x14ac:dyDescent="0.2">
      <c r="B216" s="173">
        <v>5</v>
      </c>
      <c r="C216" s="174">
        <v>4</v>
      </c>
      <c r="D216" s="174">
        <v>3</v>
      </c>
      <c r="E216" s="174" t="s">
        <v>752</v>
      </c>
      <c r="F216" s="174" t="s">
        <v>780</v>
      </c>
      <c r="G216" s="174" t="s">
        <v>167</v>
      </c>
      <c r="H216" s="174" t="s">
        <v>745</v>
      </c>
      <c r="I216" s="181">
        <v>0</v>
      </c>
      <c r="J216" s="181">
        <v>0</v>
      </c>
      <c r="K216" s="181">
        <v>0</v>
      </c>
      <c r="L216" s="181">
        <v>0</v>
      </c>
      <c r="M216" s="181">
        <v>0</v>
      </c>
      <c r="N216" s="181">
        <v>0</v>
      </c>
      <c r="O216" s="181">
        <v>0</v>
      </c>
      <c r="P216" s="181">
        <v>0</v>
      </c>
      <c r="Q216" s="181">
        <v>0</v>
      </c>
      <c r="R216" s="181">
        <v>0</v>
      </c>
      <c r="S216" s="181">
        <v>0</v>
      </c>
      <c r="T216" s="181">
        <v>0</v>
      </c>
      <c r="U216" s="181">
        <v>0</v>
      </c>
      <c r="V216" s="181">
        <v>0</v>
      </c>
      <c r="W216" s="181">
        <v>0</v>
      </c>
      <c r="X216" s="181">
        <v>0</v>
      </c>
      <c r="Y216" s="181">
        <v>0</v>
      </c>
      <c r="Z216" s="181">
        <v>0</v>
      </c>
      <c r="AA216" s="181">
        <v>0</v>
      </c>
      <c r="AB216" s="181">
        <v>0</v>
      </c>
      <c r="AC216" s="181">
        <v>0</v>
      </c>
      <c r="AD216" s="181">
        <v>0</v>
      </c>
      <c r="AE216" s="181">
        <v>0</v>
      </c>
      <c r="AF216" s="181">
        <v>0</v>
      </c>
      <c r="AG216" s="181">
        <v>0</v>
      </c>
      <c r="AH216" s="181">
        <v>0</v>
      </c>
      <c r="AI216" s="181">
        <v>0</v>
      </c>
      <c r="AJ216" s="181">
        <v>0</v>
      </c>
      <c r="AK216" s="181">
        <v>0</v>
      </c>
      <c r="AL216" s="181">
        <v>0</v>
      </c>
      <c r="AM216" s="181">
        <v>0</v>
      </c>
      <c r="AN216" s="181">
        <v>0</v>
      </c>
      <c r="AO216" s="181">
        <v>0.42499999999999999</v>
      </c>
      <c r="AP216" s="181">
        <v>0.84899999999999998</v>
      </c>
      <c r="AQ216" s="181">
        <v>1.6990000000000001</v>
      </c>
      <c r="AR216" s="181">
        <v>2.548</v>
      </c>
      <c r="AS216" s="181">
        <v>3.3980000000000001</v>
      </c>
      <c r="AT216" s="181">
        <v>4.2469999999999999</v>
      </c>
      <c r="AU216" s="181">
        <v>4.3109999999999999</v>
      </c>
      <c r="AV216" s="181">
        <v>4.375</v>
      </c>
      <c r="AW216" s="181">
        <v>4.4400000000000004</v>
      </c>
      <c r="AX216" s="181">
        <v>4.5060000000000002</v>
      </c>
      <c r="AY216" s="181">
        <v>4.5739999999999998</v>
      </c>
      <c r="AZ216" s="181">
        <v>4.6429999999999998</v>
      </c>
      <c r="BA216" s="181">
        <v>4.7119999999999997</v>
      </c>
      <c r="BB216" s="181">
        <v>4.782</v>
      </c>
      <c r="BC216" s="181">
        <v>4.8529999999999998</v>
      </c>
      <c r="BD216" s="181">
        <v>4.923</v>
      </c>
      <c r="BE216" s="181">
        <v>4.992</v>
      </c>
      <c r="BF216" s="181">
        <v>5.0599999999999996</v>
      </c>
      <c r="BG216" s="181">
        <v>5.1260000000000003</v>
      </c>
      <c r="BH216" s="181">
        <v>5.19</v>
      </c>
      <c r="BI216" s="181">
        <v>5.2530000000000001</v>
      </c>
      <c r="BJ216" s="181">
        <v>5.3140000000000001</v>
      </c>
      <c r="BK216" s="181">
        <v>5.375</v>
      </c>
      <c r="BL216" s="181">
        <v>5.4370000000000003</v>
      </c>
      <c r="BM216" s="181">
        <v>5.4969999999999999</v>
      </c>
      <c r="BN216" s="181">
        <v>5.5579999999999998</v>
      </c>
      <c r="BO216" s="181">
        <v>5.6180000000000003</v>
      </c>
      <c r="BP216" s="181">
        <v>5.6779999999999999</v>
      </c>
      <c r="BQ216" s="181">
        <v>5.7370000000000001</v>
      </c>
      <c r="BR216" s="181">
        <v>5.7949999999999999</v>
      </c>
      <c r="BS216" s="181">
        <v>5.8520000000000003</v>
      </c>
      <c r="BT216" s="181">
        <v>5.9089999999999998</v>
      </c>
      <c r="BU216" s="181">
        <v>5.9649999999999999</v>
      </c>
      <c r="BV216" s="181">
        <v>6.0209999999999999</v>
      </c>
      <c r="BW216" s="181">
        <v>6.077</v>
      </c>
      <c r="BX216" s="181">
        <v>6.1319999999999997</v>
      </c>
      <c r="BY216" s="181">
        <v>6.1879999999999997</v>
      </c>
      <c r="BZ216" s="181">
        <v>6.2430000000000003</v>
      </c>
      <c r="CA216" s="181">
        <v>6.298</v>
      </c>
      <c r="CB216" s="181">
        <v>6.3529999999999998</v>
      </c>
      <c r="CC216" s="181">
        <v>6.4080000000000004</v>
      </c>
      <c r="CD216" s="181">
        <v>6.4630000000000001</v>
      </c>
      <c r="CE216" s="181">
        <v>6.5170000000000003</v>
      </c>
      <c r="CF216" s="181">
        <v>6.5720000000000001</v>
      </c>
      <c r="CG216" s="181">
        <v>6.6269999999999998</v>
      </c>
      <c r="CH216" s="181">
        <v>6.681</v>
      </c>
      <c r="CI216" s="181">
        <v>6.7359999999999998</v>
      </c>
      <c r="CJ216" s="181">
        <v>6.79</v>
      </c>
      <c r="CK216" s="182">
        <v>6.8440000000000003</v>
      </c>
    </row>
    <row r="217" spans="2:89" ht="15" customHeight="1" x14ac:dyDescent="0.2">
      <c r="B217" s="173">
        <v>5</v>
      </c>
      <c r="C217" s="174">
        <v>1</v>
      </c>
      <c r="D217" s="174">
        <v>4</v>
      </c>
      <c r="E217" s="174" t="s">
        <v>217</v>
      </c>
      <c r="F217" s="174" t="s">
        <v>776</v>
      </c>
      <c r="G217" s="174" t="s">
        <v>167</v>
      </c>
      <c r="H217" s="174" t="s">
        <v>747</v>
      </c>
      <c r="I217" s="181">
        <v>10.129</v>
      </c>
      <c r="J217" s="181">
        <v>10.381</v>
      </c>
      <c r="K217" s="181">
        <v>10.628</v>
      </c>
      <c r="L217" s="181">
        <v>10.87</v>
      </c>
      <c r="M217" s="181">
        <v>11.11</v>
      </c>
      <c r="N217" s="181">
        <v>11.346</v>
      </c>
      <c r="O217" s="181">
        <v>11.579000000000001</v>
      </c>
      <c r="P217" s="181">
        <v>11.81</v>
      </c>
      <c r="Q217" s="181">
        <v>12.038</v>
      </c>
      <c r="R217" s="181">
        <v>12.263999999999999</v>
      </c>
      <c r="S217" s="181">
        <v>12.488</v>
      </c>
      <c r="T217" s="181">
        <v>12.691000000000001</v>
      </c>
      <c r="U217" s="181">
        <v>12.888</v>
      </c>
      <c r="V217" s="181">
        <v>13.08</v>
      </c>
      <c r="W217" s="181">
        <v>13.268000000000001</v>
      </c>
      <c r="X217" s="181">
        <v>13.449</v>
      </c>
      <c r="Y217" s="181">
        <v>13.622999999999999</v>
      </c>
      <c r="Z217" s="181">
        <v>13.786</v>
      </c>
      <c r="AA217" s="181">
        <v>13.928000000000001</v>
      </c>
      <c r="AB217" s="181">
        <v>14.061</v>
      </c>
      <c r="AC217" s="181">
        <v>14.426</v>
      </c>
      <c r="AD217" s="181">
        <v>14.426</v>
      </c>
      <c r="AE217" s="181">
        <v>14.472</v>
      </c>
      <c r="AF217" s="181">
        <v>14.61</v>
      </c>
      <c r="AG217" s="181">
        <v>14.651999999999999</v>
      </c>
      <c r="AH217" s="181">
        <v>14.709</v>
      </c>
      <c r="AI217" s="181">
        <v>14.801</v>
      </c>
      <c r="AJ217" s="181">
        <v>14.9</v>
      </c>
      <c r="AK217" s="181">
        <v>15.009</v>
      </c>
      <c r="AL217" s="181">
        <v>14.397</v>
      </c>
      <c r="AM217" s="181">
        <v>13.781000000000001</v>
      </c>
      <c r="AN217" s="181">
        <v>13.144</v>
      </c>
      <c r="AO217" s="181">
        <v>13.148999999999999</v>
      </c>
      <c r="AP217" s="181">
        <v>12.708</v>
      </c>
      <c r="AQ217" s="181">
        <v>12.211</v>
      </c>
      <c r="AR217" s="181">
        <v>11.705</v>
      </c>
      <c r="AS217" s="181">
        <v>11.192</v>
      </c>
      <c r="AT217" s="181">
        <v>10.663</v>
      </c>
      <c r="AU217" s="181">
        <v>9.5060000000000002</v>
      </c>
      <c r="AV217" s="181">
        <v>7.2610000000000001</v>
      </c>
      <c r="AW217" s="181">
        <v>5.0090000000000003</v>
      </c>
      <c r="AX217" s="181">
        <v>2.9119999999999999</v>
      </c>
      <c r="AY217" s="181">
        <v>1.478</v>
      </c>
      <c r="AZ217" s="181">
        <v>0.77700000000000002</v>
      </c>
      <c r="BA217" s="181">
        <v>0.52300000000000002</v>
      </c>
      <c r="BB217" s="181">
        <v>0.45200000000000001</v>
      </c>
      <c r="BC217" s="181">
        <v>0.44400000000000001</v>
      </c>
      <c r="BD217" s="181">
        <v>0.40899999999999997</v>
      </c>
      <c r="BE217" s="181">
        <v>0.36</v>
      </c>
      <c r="BF217" s="181">
        <v>0.251</v>
      </c>
      <c r="BG217" s="181">
        <v>0.19600000000000001</v>
      </c>
      <c r="BH217" s="181">
        <v>0.14599999999999999</v>
      </c>
      <c r="BI217" s="181">
        <v>0.10100000000000001</v>
      </c>
      <c r="BJ217" s="181">
        <v>6.0999999999999999E-2</v>
      </c>
      <c r="BK217" s="181">
        <v>2.5999999999999999E-2</v>
      </c>
      <c r="BL217" s="181">
        <v>0</v>
      </c>
      <c r="BM217" s="181">
        <v>0</v>
      </c>
      <c r="BN217" s="181">
        <v>0</v>
      </c>
      <c r="BO217" s="181">
        <v>0</v>
      </c>
      <c r="BP217" s="181">
        <v>0</v>
      </c>
      <c r="BQ217" s="181">
        <v>0</v>
      </c>
      <c r="BR217" s="181">
        <v>0</v>
      </c>
      <c r="BS217" s="181">
        <v>0</v>
      </c>
      <c r="BT217" s="181">
        <v>0</v>
      </c>
      <c r="BU217" s="181">
        <v>0</v>
      </c>
      <c r="BV217" s="181">
        <v>0</v>
      </c>
      <c r="BW217" s="181">
        <v>0</v>
      </c>
      <c r="BX217" s="181">
        <v>0</v>
      </c>
      <c r="BY217" s="181">
        <v>0</v>
      </c>
      <c r="BZ217" s="181">
        <v>0</v>
      </c>
      <c r="CA217" s="181">
        <v>0</v>
      </c>
      <c r="CB217" s="181">
        <v>0</v>
      </c>
      <c r="CC217" s="181">
        <v>0</v>
      </c>
      <c r="CD217" s="181">
        <v>0</v>
      </c>
      <c r="CE217" s="181">
        <v>0</v>
      </c>
      <c r="CF217" s="181">
        <v>0</v>
      </c>
      <c r="CG217" s="181">
        <v>0</v>
      </c>
      <c r="CH217" s="181">
        <v>0</v>
      </c>
      <c r="CI217" s="181">
        <v>0</v>
      </c>
      <c r="CJ217" s="181">
        <v>0</v>
      </c>
      <c r="CK217" s="182">
        <v>0</v>
      </c>
    </row>
    <row r="218" spans="2:89" ht="15" customHeight="1" x14ac:dyDescent="0.2">
      <c r="B218" s="173">
        <v>5</v>
      </c>
      <c r="C218" s="174">
        <v>1</v>
      </c>
      <c r="D218" s="174">
        <v>4</v>
      </c>
      <c r="E218" s="174" t="s">
        <v>217</v>
      </c>
      <c r="F218" s="174" t="s">
        <v>777</v>
      </c>
      <c r="G218" s="174" t="s">
        <v>167</v>
      </c>
      <c r="H218" s="174" t="s">
        <v>747</v>
      </c>
      <c r="I218" s="181">
        <v>0</v>
      </c>
      <c r="J218" s="181">
        <v>0</v>
      </c>
      <c r="K218" s="181">
        <v>0</v>
      </c>
      <c r="L218" s="181">
        <v>0</v>
      </c>
      <c r="M218" s="181">
        <v>0</v>
      </c>
      <c r="N218" s="181">
        <v>0</v>
      </c>
      <c r="O218" s="181">
        <v>0</v>
      </c>
      <c r="P218" s="181">
        <v>0</v>
      </c>
      <c r="Q218" s="181">
        <v>0</v>
      </c>
      <c r="R218" s="181">
        <v>0</v>
      </c>
      <c r="S218" s="181">
        <v>0</v>
      </c>
      <c r="T218" s="181">
        <v>0</v>
      </c>
      <c r="U218" s="181">
        <v>0</v>
      </c>
      <c r="V218" s="181">
        <v>0</v>
      </c>
      <c r="W218" s="181">
        <v>0</v>
      </c>
      <c r="X218" s="181">
        <v>0</v>
      </c>
      <c r="Y218" s="181">
        <v>0</v>
      </c>
      <c r="Z218" s="181">
        <v>1E-3</v>
      </c>
      <c r="AA218" s="181">
        <v>2.3E-2</v>
      </c>
      <c r="AB218" s="181">
        <v>4.8000000000000001E-2</v>
      </c>
      <c r="AC218" s="181">
        <v>7.6999999999999999E-2</v>
      </c>
      <c r="AD218" s="181">
        <v>0.106</v>
      </c>
      <c r="AE218" s="181">
        <v>0.13600000000000001</v>
      </c>
      <c r="AF218" s="181">
        <v>0.16900000000000001</v>
      </c>
      <c r="AG218" s="181">
        <v>0.2</v>
      </c>
      <c r="AH218" s="181">
        <v>0.23200000000000001</v>
      </c>
      <c r="AI218" s="181">
        <v>0.26400000000000001</v>
      </c>
      <c r="AJ218" s="181">
        <v>0.29499999999999998</v>
      </c>
      <c r="AK218" s="181">
        <v>0.32500000000000001</v>
      </c>
      <c r="AL218" s="181">
        <v>0.77400000000000002</v>
      </c>
      <c r="AM218" s="181">
        <v>1.2370000000000001</v>
      </c>
      <c r="AN218" s="181">
        <v>1.7</v>
      </c>
      <c r="AO218" s="181">
        <v>2.278</v>
      </c>
      <c r="AP218" s="181">
        <v>2.8140000000000001</v>
      </c>
      <c r="AQ218" s="181">
        <v>3.3479999999999999</v>
      </c>
      <c r="AR218" s="181">
        <v>3.8769999999999998</v>
      </c>
      <c r="AS218" s="181">
        <v>4.399</v>
      </c>
      <c r="AT218" s="181">
        <v>4.91</v>
      </c>
      <c r="AU218" s="181">
        <v>4.8719999999999999</v>
      </c>
      <c r="AV218" s="181">
        <v>4.609</v>
      </c>
      <c r="AW218" s="181">
        <v>5.2140000000000004</v>
      </c>
      <c r="AX218" s="181">
        <v>5.835</v>
      </c>
      <c r="AY218" s="181">
        <v>6.1790000000000003</v>
      </c>
      <c r="AZ218" s="181">
        <v>6.29</v>
      </c>
      <c r="BA218" s="181">
        <v>6.3540000000000001</v>
      </c>
      <c r="BB218" s="181">
        <v>6.3739999999999997</v>
      </c>
      <c r="BC218" s="181">
        <v>6.4610000000000003</v>
      </c>
      <c r="BD218" s="181">
        <v>6.431</v>
      </c>
      <c r="BE218" s="181">
        <v>6.3949999999999996</v>
      </c>
      <c r="BF218" s="181">
        <v>6.0510000000000002</v>
      </c>
      <c r="BG218" s="181">
        <v>5.8920000000000003</v>
      </c>
      <c r="BH218" s="181">
        <v>5.3449999999999998</v>
      </c>
      <c r="BI218" s="181">
        <v>4.375</v>
      </c>
      <c r="BJ218" s="181">
        <v>2.9780000000000002</v>
      </c>
      <c r="BK218" s="181">
        <v>1.7170000000000001</v>
      </c>
      <c r="BL218" s="181">
        <v>0.85899999999999999</v>
      </c>
      <c r="BM218" s="181">
        <v>0.437</v>
      </c>
      <c r="BN218" s="181">
        <v>0.26900000000000002</v>
      </c>
      <c r="BO218" s="181">
        <v>0.21199999999999999</v>
      </c>
      <c r="BP218" s="181">
        <v>0.193</v>
      </c>
      <c r="BQ218" s="181">
        <v>0.159</v>
      </c>
      <c r="BR218" s="181">
        <v>0.128</v>
      </c>
      <c r="BS218" s="181">
        <v>0.1</v>
      </c>
      <c r="BT218" s="181">
        <v>7.5999999999999998E-2</v>
      </c>
      <c r="BU218" s="181">
        <v>5.3999999999999999E-2</v>
      </c>
      <c r="BV218" s="181">
        <v>3.5000000000000003E-2</v>
      </c>
      <c r="BW218" s="181">
        <v>0.02</v>
      </c>
      <c r="BX218" s="181">
        <v>8.9999999999999993E-3</v>
      </c>
      <c r="BY218" s="181">
        <v>0</v>
      </c>
      <c r="BZ218" s="181">
        <v>0</v>
      </c>
      <c r="CA218" s="181">
        <v>0</v>
      </c>
      <c r="CB218" s="181">
        <v>0</v>
      </c>
      <c r="CC218" s="181">
        <v>0</v>
      </c>
      <c r="CD218" s="181">
        <v>0</v>
      </c>
      <c r="CE218" s="181">
        <v>0</v>
      </c>
      <c r="CF218" s="181">
        <v>0</v>
      </c>
      <c r="CG218" s="181">
        <v>0</v>
      </c>
      <c r="CH218" s="181">
        <v>0</v>
      </c>
      <c r="CI218" s="181">
        <v>0</v>
      </c>
      <c r="CJ218" s="181">
        <v>0</v>
      </c>
      <c r="CK218" s="182">
        <v>0</v>
      </c>
    </row>
    <row r="219" spans="2:89" ht="15" customHeight="1" x14ac:dyDescent="0.2">
      <c r="B219" s="173">
        <v>5</v>
      </c>
      <c r="C219" s="174">
        <v>1</v>
      </c>
      <c r="D219" s="174">
        <v>4</v>
      </c>
      <c r="E219" s="174" t="s">
        <v>217</v>
      </c>
      <c r="F219" s="174" t="s">
        <v>778</v>
      </c>
      <c r="G219" s="174" t="s">
        <v>167</v>
      </c>
      <c r="H219" s="174" t="s">
        <v>747</v>
      </c>
      <c r="I219" s="181">
        <v>1.1679999999999999</v>
      </c>
      <c r="J219" s="181">
        <v>1.2370000000000001</v>
      </c>
      <c r="K219" s="181">
        <v>1.3069999999999999</v>
      </c>
      <c r="L219" s="181">
        <v>1.3759999999999999</v>
      </c>
      <c r="M219" s="181">
        <v>1.446</v>
      </c>
      <c r="N219" s="181">
        <v>1.514</v>
      </c>
      <c r="O219" s="181">
        <v>1.5820000000000001</v>
      </c>
      <c r="P219" s="181">
        <v>1.6479999999999999</v>
      </c>
      <c r="Q219" s="181">
        <v>1.712</v>
      </c>
      <c r="R219" s="181">
        <v>1.774</v>
      </c>
      <c r="S219" s="181">
        <v>1.833</v>
      </c>
      <c r="T219" s="181">
        <v>1.889</v>
      </c>
      <c r="U219" s="181">
        <v>1.94</v>
      </c>
      <c r="V219" s="181">
        <v>1.988</v>
      </c>
      <c r="W219" s="181">
        <v>2.0289999999999999</v>
      </c>
      <c r="X219" s="181">
        <v>2.0649999999999999</v>
      </c>
      <c r="Y219" s="181">
        <v>2.0950000000000002</v>
      </c>
      <c r="Z219" s="181">
        <v>2.1190000000000002</v>
      </c>
      <c r="AA219" s="181">
        <v>2.137</v>
      </c>
      <c r="AB219" s="181">
        <v>2.15</v>
      </c>
      <c r="AC219" s="181">
        <v>2.194</v>
      </c>
      <c r="AD219" s="181">
        <v>2.1789999999999998</v>
      </c>
      <c r="AE219" s="181">
        <v>2.1680000000000001</v>
      </c>
      <c r="AF219" s="181">
        <v>2.169</v>
      </c>
      <c r="AG219" s="181">
        <v>2.1520000000000001</v>
      </c>
      <c r="AH219" s="181">
        <v>2.1360000000000001</v>
      </c>
      <c r="AI219" s="181">
        <v>2.1240000000000001</v>
      </c>
      <c r="AJ219" s="181">
        <v>2.1110000000000002</v>
      </c>
      <c r="AK219" s="181">
        <v>2.1469999999999998</v>
      </c>
      <c r="AL219" s="181">
        <v>2.0950000000000002</v>
      </c>
      <c r="AM219" s="181">
        <v>2.0379999999999998</v>
      </c>
      <c r="AN219" s="181">
        <v>1.9750000000000001</v>
      </c>
      <c r="AO219" s="181">
        <v>2.0049999999999999</v>
      </c>
      <c r="AP219" s="181">
        <v>1.9630000000000001</v>
      </c>
      <c r="AQ219" s="181">
        <v>1.9079999999999999</v>
      </c>
      <c r="AR219" s="181">
        <v>1.845</v>
      </c>
      <c r="AS219" s="181">
        <v>1.772</v>
      </c>
      <c r="AT219" s="181">
        <v>1.6879999999999999</v>
      </c>
      <c r="AU219" s="181">
        <v>1.554</v>
      </c>
      <c r="AV219" s="181">
        <v>1.353</v>
      </c>
      <c r="AW219" s="181">
        <v>1.2629999999999999</v>
      </c>
      <c r="AX219" s="181">
        <v>1.1870000000000001</v>
      </c>
      <c r="AY219" s="181">
        <v>1.0880000000000001</v>
      </c>
      <c r="AZ219" s="181">
        <v>0.96899999999999997</v>
      </c>
      <c r="BA219" s="181">
        <v>0.85699999999999998</v>
      </c>
      <c r="BB219" s="181">
        <v>0.746</v>
      </c>
      <c r="BC219" s="181">
        <v>0.64700000000000002</v>
      </c>
      <c r="BD219" s="181">
        <v>0.54</v>
      </c>
      <c r="BE219" s="181">
        <v>0.435</v>
      </c>
      <c r="BF219" s="181">
        <v>0.32800000000000001</v>
      </c>
      <c r="BG219" s="181">
        <v>0.22600000000000001</v>
      </c>
      <c r="BH219" s="181">
        <v>0.128</v>
      </c>
      <c r="BI219" s="181">
        <v>3.2000000000000001E-2</v>
      </c>
      <c r="BJ219" s="181">
        <v>0</v>
      </c>
      <c r="BK219" s="181">
        <v>0</v>
      </c>
      <c r="BL219" s="181">
        <v>0</v>
      </c>
      <c r="BM219" s="181">
        <v>0</v>
      </c>
      <c r="BN219" s="181">
        <v>0</v>
      </c>
      <c r="BO219" s="181">
        <v>0</v>
      </c>
      <c r="BP219" s="181">
        <v>0</v>
      </c>
      <c r="BQ219" s="181">
        <v>0</v>
      </c>
      <c r="BR219" s="181">
        <v>0</v>
      </c>
      <c r="BS219" s="181">
        <v>0</v>
      </c>
      <c r="BT219" s="181">
        <v>0</v>
      </c>
      <c r="BU219" s="181">
        <v>0</v>
      </c>
      <c r="BV219" s="181">
        <v>0</v>
      </c>
      <c r="BW219" s="181">
        <v>0</v>
      </c>
      <c r="BX219" s="181">
        <v>0</v>
      </c>
      <c r="BY219" s="181">
        <v>0</v>
      </c>
      <c r="BZ219" s="181">
        <v>0</v>
      </c>
      <c r="CA219" s="181">
        <v>0</v>
      </c>
      <c r="CB219" s="181">
        <v>0</v>
      </c>
      <c r="CC219" s="181">
        <v>0</v>
      </c>
      <c r="CD219" s="181">
        <v>0</v>
      </c>
      <c r="CE219" s="181">
        <v>0</v>
      </c>
      <c r="CF219" s="181">
        <v>0</v>
      </c>
      <c r="CG219" s="181">
        <v>0</v>
      </c>
      <c r="CH219" s="181">
        <v>0</v>
      </c>
      <c r="CI219" s="181">
        <v>0</v>
      </c>
      <c r="CJ219" s="181">
        <v>0</v>
      </c>
      <c r="CK219" s="182">
        <v>0</v>
      </c>
    </row>
    <row r="220" spans="2:89" ht="15" customHeight="1" x14ac:dyDescent="0.2">
      <c r="B220" s="173">
        <v>5</v>
      </c>
      <c r="C220" s="174">
        <v>1</v>
      </c>
      <c r="D220" s="174">
        <v>4</v>
      </c>
      <c r="E220" s="174" t="s">
        <v>217</v>
      </c>
      <c r="F220" s="174" t="s">
        <v>779</v>
      </c>
      <c r="G220" s="174" t="s">
        <v>167</v>
      </c>
      <c r="H220" s="174" t="s">
        <v>747</v>
      </c>
      <c r="I220" s="181">
        <v>0</v>
      </c>
      <c r="J220" s="181">
        <v>0</v>
      </c>
      <c r="K220" s="181">
        <v>0</v>
      </c>
      <c r="L220" s="181">
        <v>0</v>
      </c>
      <c r="M220" s="181">
        <v>0</v>
      </c>
      <c r="N220" s="181">
        <v>0</v>
      </c>
      <c r="O220" s="181">
        <v>0</v>
      </c>
      <c r="P220" s="181">
        <v>0</v>
      </c>
      <c r="Q220" s="181">
        <v>0</v>
      </c>
      <c r="R220" s="181">
        <v>0</v>
      </c>
      <c r="S220" s="181">
        <v>0</v>
      </c>
      <c r="T220" s="181">
        <v>0.01</v>
      </c>
      <c r="U220" s="181">
        <v>2.1000000000000001E-2</v>
      </c>
      <c r="V220" s="181">
        <v>3.4000000000000002E-2</v>
      </c>
      <c r="W220" s="181">
        <v>0.05</v>
      </c>
      <c r="X220" s="181">
        <v>6.7000000000000004E-2</v>
      </c>
      <c r="Y220" s="181">
        <v>8.6999999999999994E-2</v>
      </c>
      <c r="Z220" s="181">
        <v>0.109</v>
      </c>
      <c r="AA220" s="181">
        <v>0.13300000000000001</v>
      </c>
      <c r="AB220" s="181">
        <v>0.16</v>
      </c>
      <c r="AC220" s="181">
        <v>0.192</v>
      </c>
      <c r="AD220" s="181">
        <v>0.223</v>
      </c>
      <c r="AE220" s="181">
        <v>0.25600000000000001</v>
      </c>
      <c r="AF220" s="181">
        <v>0.29399999999999998</v>
      </c>
      <c r="AG220" s="181">
        <v>0.33300000000000002</v>
      </c>
      <c r="AH220" s="181">
        <v>0.374</v>
      </c>
      <c r="AI220" s="181">
        <v>0.42</v>
      </c>
      <c r="AJ220" s="181">
        <v>0.48199999999999998</v>
      </c>
      <c r="AK220" s="181">
        <v>0.52800000000000002</v>
      </c>
      <c r="AL220" s="181">
        <v>0.60899999999999999</v>
      </c>
      <c r="AM220" s="181">
        <v>0.7</v>
      </c>
      <c r="AN220" s="181">
        <v>0.79600000000000004</v>
      </c>
      <c r="AO220" s="181">
        <v>0.94099999999999995</v>
      </c>
      <c r="AP220" s="181">
        <v>1.0609999999999999</v>
      </c>
      <c r="AQ220" s="181">
        <v>1.179</v>
      </c>
      <c r="AR220" s="181">
        <v>1.294</v>
      </c>
      <c r="AS220" s="181">
        <v>1.407</v>
      </c>
      <c r="AT220" s="181">
        <v>1.5149999999999999</v>
      </c>
      <c r="AU220" s="181">
        <v>1.796</v>
      </c>
      <c r="AV220" s="181">
        <v>2.14</v>
      </c>
      <c r="AW220" s="181">
        <v>2.5739999999999998</v>
      </c>
      <c r="AX220" s="181">
        <v>3.0750000000000002</v>
      </c>
      <c r="AY220" s="181">
        <v>3.4550000000000001</v>
      </c>
      <c r="AZ220" s="181">
        <v>3.5819999999999999</v>
      </c>
      <c r="BA220" s="181">
        <v>3.64</v>
      </c>
      <c r="BB220" s="181">
        <v>3.6509999999999998</v>
      </c>
      <c r="BC220" s="181">
        <v>3.6909999999999998</v>
      </c>
      <c r="BD220" s="181">
        <v>3.6680000000000001</v>
      </c>
      <c r="BE220" s="181">
        <v>3.6389999999999998</v>
      </c>
      <c r="BF220" s="181">
        <v>3.427</v>
      </c>
      <c r="BG220" s="181">
        <v>3.3239999999999998</v>
      </c>
      <c r="BH220" s="181">
        <v>3.2130000000000001</v>
      </c>
      <c r="BI220" s="181">
        <v>3.0950000000000002</v>
      </c>
      <c r="BJ220" s="181">
        <v>2.97</v>
      </c>
      <c r="BK220" s="181">
        <v>2.839</v>
      </c>
      <c r="BL220" s="181">
        <v>2.7010000000000001</v>
      </c>
      <c r="BM220" s="181">
        <v>2.5569999999999999</v>
      </c>
      <c r="BN220" s="181">
        <v>2.4060000000000001</v>
      </c>
      <c r="BO220" s="181">
        <v>2.2490000000000001</v>
      </c>
      <c r="BP220" s="181">
        <v>2.085</v>
      </c>
      <c r="BQ220" s="181">
        <v>1.915</v>
      </c>
      <c r="BR220" s="181">
        <v>1.738</v>
      </c>
      <c r="BS220" s="181">
        <v>1.554</v>
      </c>
      <c r="BT220" s="181">
        <v>1.413</v>
      </c>
      <c r="BU220" s="181">
        <v>1.4339999999999999</v>
      </c>
      <c r="BV220" s="181">
        <v>1.4550000000000001</v>
      </c>
      <c r="BW220" s="181">
        <v>1.4750000000000001</v>
      </c>
      <c r="BX220" s="181">
        <v>1.496</v>
      </c>
      <c r="BY220" s="181">
        <v>1.5169999999999999</v>
      </c>
      <c r="BZ220" s="181">
        <v>1.538</v>
      </c>
      <c r="CA220" s="181">
        <v>1.5580000000000001</v>
      </c>
      <c r="CB220" s="181">
        <v>1.579</v>
      </c>
      <c r="CC220" s="181">
        <v>1.6</v>
      </c>
      <c r="CD220" s="181">
        <v>1.621</v>
      </c>
      <c r="CE220" s="181">
        <v>1.6419999999999999</v>
      </c>
      <c r="CF220" s="181">
        <v>1.663</v>
      </c>
      <c r="CG220" s="181">
        <v>1.6839999999999999</v>
      </c>
      <c r="CH220" s="181">
        <v>1.704</v>
      </c>
      <c r="CI220" s="181">
        <v>1.7250000000000001</v>
      </c>
      <c r="CJ220" s="181">
        <v>1.746</v>
      </c>
      <c r="CK220" s="182">
        <v>1.7669999999999999</v>
      </c>
    </row>
    <row r="221" spans="2:89" ht="15" customHeight="1" x14ac:dyDescent="0.2">
      <c r="B221" s="173">
        <v>5</v>
      </c>
      <c r="C221" s="174">
        <v>1</v>
      </c>
      <c r="D221" s="174">
        <v>4</v>
      </c>
      <c r="E221" s="174" t="s">
        <v>217</v>
      </c>
      <c r="F221" s="174" t="s">
        <v>779</v>
      </c>
      <c r="G221" s="174" t="s">
        <v>167</v>
      </c>
      <c r="H221" s="174" t="s">
        <v>747</v>
      </c>
      <c r="I221" s="181">
        <v>0</v>
      </c>
      <c r="J221" s="181">
        <v>0</v>
      </c>
      <c r="K221" s="181">
        <v>0</v>
      </c>
      <c r="L221" s="181">
        <v>0</v>
      </c>
      <c r="M221" s="181">
        <v>0</v>
      </c>
      <c r="N221" s="181">
        <v>0</v>
      </c>
      <c r="O221" s="181">
        <v>0</v>
      </c>
      <c r="P221" s="181">
        <v>0</v>
      </c>
      <c r="Q221" s="181">
        <v>0</v>
      </c>
      <c r="R221" s="181">
        <v>0</v>
      </c>
      <c r="S221" s="181">
        <v>0</v>
      </c>
      <c r="T221" s="181">
        <v>0</v>
      </c>
      <c r="U221" s="181">
        <v>0</v>
      </c>
      <c r="V221" s="181">
        <v>0</v>
      </c>
      <c r="W221" s="181">
        <v>0</v>
      </c>
      <c r="X221" s="181">
        <v>0</v>
      </c>
      <c r="Y221" s="181">
        <v>0</v>
      </c>
      <c r="Z221" s="181">
        <v>0</v>
      </c>
      <c r="AA221" s="181">
        <v>0</v>
      </c>
      <c r="AB221" s="181">
        <v>0</v>
      </c>
      <c r="AC221" s="181">
        <v>0</v>
      </c>
      <c r="AD221" s="181">
        <v>0</v>
      </c>
      <c r="AE221" s="181">
        <v>0</v>
      </c>
      <c r="AF221" s="181">
        <v>0</v>
      </c>
      <c r="AG221" s="181">
        <v>0</v>
      </c>
      <c r="AH221" s="181">
        <v>0</v>
      </c>
      <c r="AI221" s="181">
        <v>0</v>
      </c>
      <c r="AJ221" s="181">
        <v>0</v>
      </c>
      <c r="AK221" s="181">
        <v>0</v>
      </c>
      <c r="AL221" s="181">
        <v>0</v>
      </c>
      <c r="AM221" s="181">
        <v>0</v>
      </c>
      <c r="AN221" s="181">
        <v>0</v>
      </c>
      <c r="AO221" s="181">
        <v>0</v>
      </c>
      <c r="AP221" s="181">
        <v>1.0999999999999999E-2</v>
      </c>
      <c r="AQ221" s="181">
        <v>3.3000000000000002E-2</v>
      </c>
      <c r="AR221" s="181">
        <v>5.5E-2</v>
      </c>
      <c r="AS221" s="181">
        <v>7.6999999999999999E-2</v>
      </c>
      <c r="AT221" s="181">
        <v>9.8000000000000004E-2</v>
      </c>
      <c r="AU221" s="181">
        <v>9.7000000000000003E-2</v>
      </c>
      <c r="AV221" s="181">
        <v>9.1999999999999998E-2</v>
      </c>
      <c r="AW221" s="181">
        <v>9.7000000000000003E-2</v>
      </c>
      <c r="AX221" s="181">
        <v>9.6000000000000002E-2</v>
      </c>
      <c r="AY221" s="181">
        <v>0.09</v>
      </c>
      <c r="AZ221" s="181">
        <v>8.7999999999999995E-2</v>
      </c>
      <c r="BA221" s="181">
        <v>8.7999999999999995E-2</v>
      </c>
      <c r="BB221" s="181">
        <v>8.6999999999999994E-2</v>
      </c>
      <c r="BC221" s="181">
        <v>8.7999999999999995E-2</v>
      </c>
      <c r="BD221" s="181">
        <v>8.6999999999999994E-2</v>
      </c>
      <c r="BE221" s="181">
        <v>8.6999999999999994E-2</v>
      </c>
      <c r="BF221" s="181">
        <v>8.4000000000000005E-2</v>
      </c>
      <c r="BG221" s="181">
        <v>8.2000000000000003E-2</v>
      </c>
      <c r="BH221" s="181">
        <v>0.36699999999999999</v>
      </c>
      <c r="BI221" s="181">
        <v>1.048</v>
      </c>
      <c r="BJ221" s="181">
        <v>2.1520000000000001</v>
      </c>
      <c r="BK221" s="181">
        <v>3.1850000000000001</v>
      </c>
      <c r="BL221" s="181">
        <v>3.8879999999999999</v>
      </c>
      <c r="BM221" s="181">
        <v>4.21</v>
      </c>
      <c r="BN221" s="181">
        <v>4.2969999999999997</v>
      </c>
      <c r="BO221" s="181">
        <v>4.2729999999999997</v>
      </c>
      <c r="BP221" s="181">
        <v>4.2030000000000003</v>
      </c>
      <c r="BQ221" s="181">
        <v>4.1390000000000002</v>
      </c>
      <c r="BR221" s="181">
        <v>4.0609999999999999</v>
      </c>
      <c r="BS221" s="181">
        <v>3.9689999999999999</v>
      </c>
      <c r="BT221" s="181">
        <v>3.863</v>
      </c>
      <c r="BU221" s="181">
        <v>3.7429999999999999</v>
      </c>
      <c r="BV221" s="181">
        <v>3.6070000000000002</v>
      </c>
      <c r="BW221" s="181">
        <v>3.4550000000000001</v>
      </c>
      <c r="BX221" s="181">
        <v>3.2850000000000001</v>
      </c>
      <c r="BY221" s="181">
        <v>3.097</v>
      </c>
      <c r="BZ221" s="181">
        <v>2.88</v>
      </c>
      <c r="CA221" s="181">
        <v>2.6459999999999999</v>
      </c>
      <c r="CB221" s="181">
        <v>2.3919999999999999</v>
      </c>
      <c r="CC221" s="181">
        <v>2.12</v>
      </c>
      <c r="CD221" s="181">
        <v>1.8280000000000001</v>
      </c>
      <c r="CE221" s="181">
        <v>1.651</v>
      </c>
      <c r="CF221" s="181">
        <v>1.7050000000000001</v>
      </c>
      <c r="CG221" s="181">
        <v>1.76</v>
      </c>
      <c r="CH221" s="181">
        <v>1.8169999999999999</v>
      </c>
      <c r="CI221" s="181">
        <v>1.875</v>
      </c>
      <c r="CJ221" s="181">
        <v>1.9359999999999999</v>
      </c>
      <c r="CK221" s="182">
        <v>1.998</v>
      </c>
    </row>
    <row r="222" spans="2:89" ht="15" customHeight="1" x14ac:dyDescent="0.2">
      <c r="B222" s="173">
        <v>5</v>
      </c>
      <c r="C222" s="174">
        <v>2</v>
      </c>
      <c r="D222" s="174">
        <v>4</v>
      </c>
      <c r="E222" s="174" t="s">
        <v>71</v>
      </c>
      <c r="F222" s="174" t="s">
        <v>776</v>
      </c>
      <c r="G222" s="174" t="s">
        <v>167</v>
      </c>
      <c r="H222" s="174" t="s">
        <v>747</v>
      </c>
      <c r="I222" s="181">
        <v>10.129</v>
      </c>
      <c r="J222" s="181">
        <v>10.381</v>
      </c>
      <c r="K222" s="181">
        <v>10.628</v>
      </c>
      <c r="L222" s="181">
        <v>10.87</v>
      </c>
      <c r="M222" s="181">
        <v>11.11</v>
      </c>
      <c r="N222" s="181">
        <v>11.346</v>
      </c>
      <c r="O222" s="181">
        <v>11.579000000000001</v>
      </c>
      <c r="P222" s="181">
        <v>11.81</v>
      </c>
      <c r="Q222" s="181">
        <v>12.038</v>
      </c>
      <c r="R222" s="181">
        <v>12.263999999999999</v>
      </c>
      <c r="S222" s="181">
        <v>12.488</v>
      </c>
      <c r="T222" s="181">
        <v>12.691000000000001</v>
      </c>
      <c r="U222" s="181">
        <v>12.888</v>
      </c>
      <c r="V222" s="181">
        <v>13.08</v>
      </c>
      <c r="W222" s="181">
        <v>13.268000000000001</v>
      </c>
      <c r="X222" s="181">
        <v>13.449</v>
      </c>
      <c r="Y222" s="181">
        <v>13.622999999999999</v>
      </c>
      <c r="Z222" s="181">
        <v>13.786</v>
      </c>
      <c r="AA222" s="181">
        <v>13.928000000000001</v>
      </c>
      <c r="AB222" s="181">
        <v>14.061</v>
      </c>
      <c r="AC222" s="181">
        <v>14.426</v>
      </c>
      <c r="AD222" s="181">
        <v>14.426</v>
      </c>
      <c r="AE222" s="181">
        <v>14.472</v>
      </c>
      <c r="AF222" s="181">
        <v>14.61</v>
      </c>
      <c r="AG222" s="181">
        <v>14.651999999999999</v>
      </c>
      <c r="AH222" s="181">
        <v>14.709</v>
      </c>
      <c r="AI222" s="181">
        <v>14.801</v>
      </c>
      <c r="AJ222" s="181">
        <v>14.9</v>
      </c>
      <c r="AK222" s="181">
        <v>15.009</v>
      </c>
      <c r="AL222" s="181">
        <v>14.397</v>
      </c>
      <c r="AM222" s="181">
        <v>13.781000000000001</v>
      </c>
      <c r="AN222" s="181">
        <v>13.144</v>
      </c>
      <c r="AO222" s="181">
        <v>13.148999999999999</v>
      </c>
      <c r="AP222" s="181">
        <v>12.708</v>
      </c>
      <c r="AQ222" s="181">
        <v>12.211</v>
      </c>
      <c r="AR222" s="181">
        <v>11.705</v>
      </c>
      <c r="AS222" s="181">
        <v>11.192</v>
      </c>
      <c r="AT222" s="181">
        <v>10.663</v>
      </c>
      <c r="AU222" s="181">
        <v>9.5060000000000002</v>
      </c>
      <c r="AV222" s="181">
        <v>7.2610000000000001</v>
      </c>
      <c r="AW222" s="181">
        <v>5.0090000000000003</v>
      </c>
      <c r="AX222" s="181">
        <v>2.9119999999999999</v>
      </c>
      <c r="AY222" s="181">
        <v>1.478</v>
      </c>
      <c r="AZ222" s="181">
        <v>0.77700000000000002</v>
      </c>
      <c r="BA222" s="181">
        <v>0.52300000000000002</v>
      </c>
      <c r="BB222" s="181">
        <v>0.45200000000000001</v>
      </c>
      <c r="BC222" s="181">
        <v>0.44400000000000001</v>
      </c>
      <c r="BD222" s="181">
        <v>0.40899999999999997</v>
      </c>
      <c r="BE222" s="181">
        <v>0.36</v>
      </c>
      <c r="BF222" s="181">
        <v>0.251</v>
      </c>
      <c r="BG222" s="181">
        <v>0.19600000000000001</v>
      </c>
      <c r="BH222" s="181">
        <v>0.14599999999999999</v>
      </c>
      <c r="BI222" s="181">
        <v>0.10100000000000001</v>
      </c>
      <c r="BJ222" s="181">
        <v>6.0999999999999999E-2</v>
      </c>
      <c r="BK222" s="181">
        <v>2.5999999999999999E-2</v>
      </c>
      <c r="BL222" s="181">
        <v>0</v>
      </c>
      <c r="BM222" s="181">
        <v>0</v>
      </c>
      <c r="BN222" s="181">
        <v>0</v>
      </c>
      <c r="BO222" s="181">
        <v>0</v>
      </c>
      <c r="BP222" s="181">
        <v>0</v>
      </c>
      <c r="BQ222" s="181">
        <v>0</v>
      </c>
      <c r="BR222" s="181">
        <v>0</v>
      </c>
      <c r="BS222" s="181">
        <v>0</v>
      </c>
      <c r="BT222" s="181">
        <v>0</v>
      </c>
      <c r="BU222" s="181">
        <v>0</v>
      </c>
      <c r="BV222" s="181">
        <v>0</v>
      </c>
      <c r="BW222" s="181">
        <v>0</v>
      </c>
      <c r="BX222" s="181">
        <v>0</v>
      </c>
      <c r="BY222" s="181">
        <v>0</v>
      </c>
      <c r="BZ222" s="181">
        <v>0</v>
      </c>
      <c r="CA222" s="181">
        <v>0</v>
      </c>
      <c r="CB222" s="181">
        <v>0</v>
      </c>
      <c r="CC222" s="181">
        <v>0</v>
      </c>
      <c r="CD222" s="181">
        <v>0</v>
      </c>
      <c r="CE222" s="181">
        <v>0</v>
      </c>
      <c r="CF222" s="181">
        <v>0</v>
      </c>
      <c r="CG222" s="181">
        <v>0</v>
      </c>
      <c r="CH222" s="181">
        <v>0</v>
      </c>
      <c r="CI222" s="181">
        <v>0</v>
      </c>
      <c r="CJ222" s="181">
        <v>0</v>
      </c>
      <c r="CK222" s="182">
        <v>0</v>
      </c>
    </row>
    <row r="223" spans="2:89" ht="15" customHeight="1" x14ac:dyDescent="0.2">
      <c r="B223" s="173">
        <v>5</v>
      </c>
      <c r="C223" s="174">
        <v>2</v>
      </c>
      <c r="D223" s="174">
        <v>4</v>
      </c>
      <c r="E223" s="174" t="s">
        <v>71</v>
      </c>
      <c r="F223" s="174" t="s">
        <v>777</v>
      </c>
      <c r="G223" s="174" t="s">
        <v>167</v>
      </c>
      <c r="H223" s="174" t="s">
        <v>747</v>
      </c>
      <c r="I223" s="181">
        <v>0</v>
      </c>
      <c r="J223" s="181">
        <v>0</v>
      </c>
      <c r="K223" s="181">
        <v>0</v>
      </c>
      <c r="L223" s="181">
        <v>0</v>
      </c>
      <c r="M223" s="181">
        <v>0</v>
      </c>
      <c r="N223" s="181">
        <v>0</v>
      </c>
      <c r="O223" s="181">
        <v>0</v>
      </c>
      <c r="P223" s="181">
        <v>0</v>
      </c>
      <c r="Q223" s="181">
        <v>0</v>
      </c>
      <c r="R223" s="181">
        <v>0</v>
      </c>
      <c r="S223" s="181">
        <v>0</v>
      </c>
      <c r="T223" s="181">
        <v>0</v>
      </c>
      <c r="U223" s="181">
        <v>0</v>
      </c>
      <c r="V223" s="181">
        <v>0</v>
      </c>
      <c r="W223" s="181">
        <v>0</v>
      </c>
      <c r="X223" s="181">
        <v>0</v>
      </c>
      <c r="Y223" s="181">
        <v>0</v>
      </c>
      <c r="Z223" s="181">
        <v>1E-3</v>
      </c>
      <c r="AA223" s="181">
        <v>2.3E-2</v>
      </c>
      <c r="AB223" s="181">
        <v>4.8000000000000001E-2</v>
      </c>
      <c r="AC223" s="181">
        <v>7.6999999999999999E-2</v>
      </c>
      <c r="AD223" s="181">
        <v>0.106</v>
      </c>
      <c r="AE223" s="181">
        <v>0.13600000000000001</v>
      </c>
      <c r="AF223" s="181">
        <v>0.16900000000000001</v>
      </c>
      <c r="AG223" s="181">
        <v>0.2</v>
      </c>
      <c r="AH223" s="181">
        <v>0.23200000000000001</v>
      </c>
      <c r="AI223" s="181">
        <v>0.26400000000000001</v>
      </c>
      <c r="AJ223" s="181">
        <v>0.29499999999999998</v>
      </c>
      <c r="AK223" s="181">
        <v>0.32500000000000001</v>
      </c>
      <c r="AL223" s="181">
        <v>0.77400000000000002</v>
      </c>
      <c r="AM223" s="181">
        <v>1.2370000000000001</v>
      </c>
      <c r="AN223" s="181">
        <v>1.7</v>
      </c>
      <c r="AO223" s="181">
        <v>2.278</v>
      </c>
      <c r="AP223" s="181">
        <v>2.8140000000000001</v>
      </c>
      <c r="AQ223" s="181">
        <v>3.3479999999999999</v>
      </c>
      <c r="AR223" s="181">
        <v>3.8769999999999998</v>
      </c>
      <c r="AS223" s="181">
        <v>4.399</v>
      </c>
      <c r="AT223" s="181">
        <v>4.91</v>
      </c>
      <c r="AU223" s="181">
        <v>4.8719999999999999</v>
      </c>
      <c r="AV223" s="181">
        <v>4.609</v>
      </c>
      <c r="AW223" s="181">
        <v>5.2140000000000004</v>
      </c>
      <c r="AX223" s="181">
        <v>5.835</v>
      </c>
      <c r="AY223" s="181">
        <v>6.1790000000000003</v>
      </c>
      <c r="AZ223" s="181">
        <v>6.29</v>
      </c>
      <c r="BA223" s="181">
        <v>6.3540000000000001</v>
      </c>
      <c r="BB223" s="181">
        <v>6.3739999999999997</v>
      </c>
      <c r="BC223" s="181">
        <v>6.4610000000000003</v>
      </c>
      <c r="BD223" s="181">
        <v>6.431</v>
      </c>
      <c r="BE223" s="181">
        <v>6.3949999999999996</v>
      </c>
      <c r="BF223" s="181">
        <v>6.0510000000000002</v>
      </c>
      <c r="BG223" s="181">
        <v>5.8920000000000003</v>
      </c>
      <c r="BH223" s="181">
        <v>5.3449999999999998</v>
      </c>
      <c r="BI223" s="181">
        <v>4.375</v>
      </c>
      <c r="BJ223" s="181">
        <v>2.9780000000000002</v>
      </c>
      <c r="BK223" s="181">
        <v>1.7170000000000001</v>
      </c>
      <c r="BL223" s="181">
        <v>0.85899999999999999</v>
      </c>
      <c r="BM223" s="181">
        <v>0.437</v>
      </c>
      <c r="BN223" s="181">
        <v>0.26900000000000002</v>
      </c>
      <c r="BO223" s="181">
        <v>0.21199999999999999</v>
      </c>
      <c r="BP223" s="181">
        <v>0.193</v>
      </c>
      <c r="BQ223" s="181">
        <v>0.159</v>
      </c>
      <c r="BR223" s="181">
        <v>0.128</v>
      </c>
      <c r="BS223" s="181">
        <v>0.1</v>
      </c>
      <c r="BT223" s="181">
        <v>7.5999999999999998E-2</v>
      </c>
      <c r="BU223" s="181">
        <v>5.3999999999999999E-2</v>
      </c>
      <c r="BV223" s="181">
        <v>3.5000000000000003E-2</v>
      </c>
      <c r="BW223" s="181">
        <v>0.02</v>
      </c>
      <c r="BX223" s="181">
        <v>8.9999999999999993E-3</v>
      </c>
      <c r="BY223" s="181">
        <v>0</v>
      </c>
      <c r="BZ223" s="181">
        <v>0</v>
      </c>
      <c r="CA223" s="181">
        <v>0</v>
      </c>
      <c r="CB223" s="181">
        <v>0</v>
      </c>
      <c r="CC223" s="181">
        <v>0</v>
      </c>
      <c r="CD223" s="181">
        <v>0</v>
      </c>
      <c r="CE223" s="181">
        <v>0</v>
      </c>
      <c r="CF223" s="181">
        <v>0</v>
      </c>
      <c r="CG223" s="181">
        <v>0</v>
      </c>
      <c r="CH223" s="181">
        <v>0</v>
      </c>
      <c r="CI223" s="181">
        <v>0</v>
      </c>
      <c r="CJ223" s="181">
        <v>0</v>
      </c>
      <c r="CK223" s="182">
        <v>0</v>
      </c>
    </row>
    <row r="224" spans="2:89" ht="15" customHeight="1" x14ac:dyDescent="0.2">
      <c r="B224" s="173">
        <v>5</v>
      </c>
      <c r="C224" s="174">
        <v>2</v>
      </c>
      <c r="D224" s="174">
        <v>4</v>
      </c>
      <c r="E224" s="174" t="s">
        <v>71</v>
      </c>
      <c r="F224" s="174" t="s">
        <v>778</v>
      </c>
      <c r="G224" s="174" t="s">
        <v>167</v>
      </c>
      <c r="H224" s="174" t="s">
        <v>747</v>
      </c>
      <c r="I224" s="181">
        <v>1.1679999999999999</v>
      </c>
      <c r="J224" s="181">
        <v>1.2370000000000001</v>
      </c>
      <c r="K224" s="181">
        <v>1.3069999999999999</v>
      </c>
      <c r="L224" s="181">
        <v>1.3759999999999999</v>
      </c>
      <c r="M224" s="181">
        <v>1.446</v>
      </c>
      <c r="N224" s="181">
        <v>1.514</v>
      </c>
      <c r="O224" s="181">
        <v>1.5820000000000001</v>
      </c>
      <c r="P224" s="181">
        <v>1.6479999999999999</v>
      </c>
      <c r="Q224" s="181">
        <v>1.712</v>
      </c>
      <c r="R224" s="181">
        <v>1.774</v>
      </c>
      <c r="S224" s="181">
        <v>1.833</v>
      </c>
      <c r="T224" s="181">
        <v>1.889</v>
      </c>
      <c r="U224" s="181">
        <v>1.94</v>
      </c>
      <c r="V224" s="181">
        <v>1.988</v>
      </c>
      <c r="W224" s="181">
        <v>2.0289999999999999</v>
      </c>
      <c r="X224" s="181">
        <v>2.0649999999999999</v>
      </c>
      <c r="Y224" s="181">
        <v>2.0950000000000002</v>
      </c>
      <c r="Z224" s="181">
        <v>2.1190000000000002</v>
      </c>
      <c r="AA224" s="181">
        <v>2.137</v>
      </c>
      <c r="AB224" s="181">
        <v>2.15</v>
      </c>
      <c r="AC224" s="181">
        <v>2.194</v>
      </c>
      <c r="AD224" s="181">
        <v>2.1789999999999998</v>
      </c>
      <c r="AE224" s="181">
        <v>2.1680000000000001</v>
      </c>
      <c r="AF224" s="181">
        <v>2.169</v>
      </c>
      <c r="AG224" s="181">
        <v>2.1520000000000001</v>
      </c>
      <c r="AH224" s="181">
        <v>2.1360000000000001</v>
      </c>
      <c r="AI224" s="181">
        <v>2.1240000000000001</v>
      </c>
      <c r="AJ224" s="181">
        <v>2.1110000000000002</v>
      </c>
      <c r="AK224" s="181">
        <v>2.1469999999999998</v>
      </c>
      <c r="AL224" s="181">
        <v>2.0950000000000002</v>
      </c>
      <c r="AM224" s="181">
        <v>2.0379999999999998</v>
      </c>
      <c r="AN224" s="181">
        <v>1.9750000000000001</v>
      </c>
      <c r="AO224" s="181">
        <v>2.0049999999999999</v>
      </c>
      <c r="AP224" s="181">
        <v>1.9630000000000001</v>
      </c>
      <c r="AQ224" s="181">
        <v>1.9079999999999999</v>
      </c>
      <c r="AR224" s="181">
        <v>1.845</v>
      </c>
      <c r="AS224" s="181">
        <v>1.772</v>
      </c>
      <c r="AT224" s="181">
        <v>1.6879999999999999</v>
      </c>
      <c r="AU224" s="181">
        <v>1.554</v>
      </c>
      <c r="AV224" s="181">
        <v>1.353</v>
      </c>
      <c r="AW224" s="181">
        <v>1.2629999999999999</v>
      </c>
      <c r="AX224" s="181">
        <v>1.1870000000000001</v>
      </c>
      <c r="AY224" s="181">
        <v>1.0880000000000001</v>
      </c>
      <c r="AZ224" s="181">
        <v>0.96899999999999997</v>
      </c>
      <c r="BA224" s="181">
        <v>0.85699999999999998</v>
      </c>
      <c r="BB224" s="181">
        <v>0.746</v>
      </c>
      <c r="BC224" s="181">
        <v>0.64700000000000002</v>
      </c>
      <c r="BD224" s="181">
        <v>0.54</v>
      </c>
      <c r="BE224" s="181">
        <v>0.435</v>
      </c>
      <c r="BF224" s="181">
        <v>0.32800000000000001</v>
      </c>
      <c r="BG224" s="181">
        <v>0.22600000000000001</v>
      </c>
      <c r="BH224" s="181">
        <v>0.128</v>
      </c>
      <c r="BI224" s="181">
        <v>3.2000000000000001E-2</v>
      </c>
      <c r="BJ224" s="181">
        <v>0</v>
      </c>
      <c r="BK224" s="181">
        <v>0</v>
      </c>
      <c r="BL224" s="181">
        <v>0</v>
      </c>
      <c r="BM224" s="181">
        <v>0</v>
      </c>
      <c r="BN224" s="181">
        <v>0</v>
      </c>
      <c r="BO224" s="181">
        <v>0</v>
      </c>
      <c r="BP224" s="181">
        <v>0</v>
      </c>
      <c r="BQ224" s="181">
        <v>0</v>
      </c>
      <c r="BR224" s="181">
        <v>0</v>
      </c>
      <c r="BS224" s="181">
        <v>0</v>
      </c>
      <c r="BT224" s="181">
        <v>0</v>
      </c>
      <c r="BU224" s="181">
        <v>0</v>
      </c>
      <c r="BV224" s="181">
        <v>0</v>
      </c>
      <c r="BW224" s="181">
        <v>0</v>
      </c>
      <c r="BX224" s="181">
        <v>0</v>
      </c>
      <c r="BY224" s="181">
        <v>0</v>
      </c>
      <c r="BZ224" s="181">
        <v>0</v>
      </c>
      <c r="CA224" s="181">
        <v>0</v>
      </c>
      <c r="CB224" s="181">
        <v>0</v>
      </c>
      <c r="CC224" s="181">
        <v>0</v>
      </c>
      <c r="CD224" s="181">
        <v>0</v>
      </c>
      <c r="CE224" s="181">
        <v>0</v>
      </c>
      <c r="CF224" s="181">
        <v>0</v>
      </c>
      <c r="CG224" s="181">
        <v>0</v>
      </c>
      <c r="CH224" s="181">
        <v>0</v>
      </c>
      <c r="CI224" s="181">
        <v>0</v>
      </c>
      <c r="CJ224" s="181">
        <v>0</v>
      </c>
      <c r="CK224" s="182">
        <v>0</v>
      </c>
    </row>
    <row r="225" spans="2:89" ht="15" customHeight="1" x14ac:dyDescent="0.2">
      <c r="B225" s="173">
        <v>5</v>
      </c>
      <c r="C225" s="174">
        <v>2</v>
      </c>
      <c r="D225" s="174">
        <v>4</v>
      </c>
      <c r="E225" s="174" t="s">
        <v>71</v>
      </c>
      <c r="F225" s="174" t="s">
        <v>779</v>
      </c>
      <c r="G225" s="174" t="s">
        <v>167</v>
      </c>
      <c r="H225" s="174" t="s">
        <v>747</v>
      </c>
      <c r="I225" s="181">
        <v>0</v>
      </c>
      <c r="J225" s="181">
        <v>0</v>
      </c>
      <c r="K225" s="181">
        <v>0</v>
      </c>
      <c r="L225" s="181">
        <v>0</v>
      </c>
      <c r="M225" s="181">
        <v>0</v>
      </c>
      <c r="N225" s="181">
        <v>0</v>
      </c>
      <c r="O225" s="181">
        <v>0</v>
      </c>
      <c r="P225" s="181">
        <v>0</v>
      </c>
      <c r="Q225" s="181">
        <v>0</v>
      </c>
      <c r="R225" s="181">
        <v>0</v>
      </c>
      <c r="S225" s="181">
        <v>0</v>
      </c>
      <c r="T225" s="181">
        <v>0.01</v>
      </c>
      <c r="U225" s="181">
        <v>2.1000000000000001E-2</v>
      </c>
      <c r="V225" s="181">
        <v>3.4000000000000002E-2</v>
      </c>
      <c r="W225" s="181">
        <v>0.05</v>
      </c>
      <c r="X225" s="181">
        <v>6.7000000000000004E-2</v>
      </c>
      <c r="Y225" s="181">
        <v>8.6999999999999994E-2</v>
      </c>
      <c r="Z225" s="181">
        <v>0.109</v>
      </c>
      <c r="AA225" s="181">
        <v>0.13300000000000001</v>
      </c>
      <c r="AB225" s="181">
        <v>0.16</v>
      </c>
      <c r="AC225" s="181">
        <v>0.192</v>
      </c>
      <c r="AD225" s="181">
        <v>0.223</v>
      </c>
      <c r="AE225" s="181">
        <v>0.25600000000000001</v>
      </c>
      <c r="AF225" s="181">
        <v>0.29399999999999998</v>
      </c>
      <c r="AG225" s="181">
        <v>0.33300000000000002</v>
      </c>
      <c r="AH225" s="181">
        <v>0.374</v>
      </c>
      <c r="AI225" s="181">
        <v>0.42</v>
      </c>
      <c r="AJ225" s="181">
        <v>0.48199999999999998</v>
      </c>
      <c r="AK225" s="181">
        <v>0.52800000000000002</v>
      </c>
      <c r="AL225" s="181">
        <v>0.60899999999999999</v>
      </c>
      <c r="AM225" s="181">
        <v>0.7</v>
      </c>
      <c r="AN225" s="181">
        <v>0.79600000000000004</v>
      </c>
      <c r="AO225" s="181">
        <v>0.94099999999999995</v>
      </c>
      <c r="AP225" s="181">
        <v>1.0609999999999999</v>
      </c>
      <c r="AQ225" s="181">
        <v>1.179</v>
      </c>
      <c r="AR225" s="181">
        <v>1.294</v>
      </c>
      <c r="AS225" s="181">
        <v>1.407</v>
      </c>
      <c r="AT225" s="181">
        <v>1.5149999999999999</v>
      </c>
      <c r="AU225" s="181">
        <v>1.796</v>
      </c>
      <c r="AV225" s="181">
        <v>2.14</v>
      </c>
      <c r="AW225" s="181">
        <v>2.5739999999999998</v>
      </c>
      <c r="AX225" s="181">
        <v>3.0750000000000002</v>
      </c>
      <c r="AY225" s="181">
        <v>3.4550000000000001</v>
      </c>
      <c r="AZ225" s="181">
        <v>3.5819999999999999</v>
      </c>
      <c r="BA225" s="181">
        <v>3.64</v>
      </c>
      <c r="BB225" s="181">
        <v>3.6509999999999998</v>
      </c>
      <c r="BC225" s="181">
        <v>3.6909999999999998</v>
      </c>
      <c r="BD225" s="181">
        <v>3.6680000000000001</v>
      </c>
      <c r="BE225" s="181">
        <v>3.6389999999999998</v>
      </c>
      <c r="BF225" s="181">
        <v>3.427</v>
      </c>
      <c r="BG225" s="181">
        <v>3.3239999999999998</v>
      </c>
      <c r="BH225" s="181">
        <v>3.2130000000000001</v>
      </c>
      <c r="BI225" s="181">
        <v>3.0950000000000002</v>
      </c>
      <c r="BJ225" s="181">
        <v>2.97</v>
      </c>
      <c r="BK225" s="181">
        <v>2.839</v>
      </c>
      <c r="BL225" s="181">
        <v>2.7010000000000001</v>
      </c>
      <c r="BM225" s="181">
        <v>2.5569999999999999</v>
      </c>
      <c r="BN225" s="181">
        <v>2.4060000000000001</v>
      </c>
      <c r="BO225" s="181">
        <v>2.2490000000000001</v>
      </c>
      <c r="BP225" s="181">
        <v>2.085</v>
      </c>
      <c r="BQ225" s="181">
        <v>1.915</v>
      </c>
      <c r="BR225" s="181">
        <v>1.738</v>
      </c>
      <c r="BS225" s="181">
        <v>1.554</v>
      </c>
      <c r="BT225" s="181">
        <v>1.413</v>
      </c>
      <c r="BU225" s="181">
        <v>1.4339999999999999</v>
      </c>
      <c r="BV225" s="181">
        <v>1.4550000000000001</v>
      </c>
      <c r="BW225" s="181">
        <v>1.4750000000000001</v>
      </c>
      <c r="BX225" s="181">
        <v>1.496</v>
      </c>
      <c r="BY225" s="181">
        <v>1.5169999999999999</v>
      </c>
      <c r="BZ225" s="181">
        <v>1.538</v>
      </c>
      <c r="CA225" s="181">
        <v>1.5580000000000001</v>
      </c>
      <c r="CB225" s="181">
        <v>1.579</v>
      </c>
      <c r="CC225" s="181">
        <v>1.6</v>
      </c>
      <c r="CD225" s="181">
        <v>1.621</v>
      </c>
      <c r="CE225" s="181">
        <v>1.6419999999999999</v>
      </c>
      <c r="CF225" s="181">
        <v>1.663</v>
      </c>
      <c r="CG225" s="181">
        <v>1.6839999999999999</v>
      </c>
      <c r="CH225" s="181">
        <v>1.704</v>
      </c>
      <c r="CI225" s="181">
        <v>1.7250000000000001</v>
      </c>
      <c r="CJ225" s="181">
        <v>1.746</v>
      </c>
      <c r="CK225" s="182">
        <v>1.7669999999999999</v>
      </c>
    </row>
    <row r="226" spans="2:89" ht="15" customHeight="1" x14ac:dyDescent="0.2">
      <c r="B226" s="173">
        <v>5</v>
      </c>
      <c r="C226" s="174">
        <v>2</v>
      </c>
      <c r="D226" s="174">
        <v>4</v>
      </c>
      <c r="E226" s="174" t="s">
        <v>71</v>
      </c>
      <c r="F226" s="174" t="s">
        <v>780</v>
      </c>
      <c r="G226" s="174" t="s">
        <v>167</v>
      </c>
      <c r="H226" s="174" t="s">
        <v>747</v>
      </c>
      <c r="I226" s="181">
        <v>0</v>
      </c>
      <c r="J226" s="181">
        <v>0</v>
      </c>
      <c r="K226" s="181">
        <v>0</v>
      </c>
      <c r="L226" s="181">
        <v>0</v>
      </c>
      <c r="M226" s="181">
        <v>0</v>
      </c>
      <c r="N226" s="181">
        <v>0</v>
      </c>
      <c r="O226" s="181">
        <v>0</v>
      </c>
      <c r="P226" s="181">
        <v>0</v>
      </c>
      <c r="Q226" s="181">
        <v>0</v>
      </c>
      <c r="R226" s="181">
        <v>0</v>
      </c>
      <c r="S226" s="181">
        <v>0</v>
      </c>
      <c r="T226" s="181">
        <v>0</v>
      </c>
      <c r="U226" s="181">
        <v>0</v>
      </c>
      <c r="V226" s="181">
        <v>0</v>
      </c>
      <c r="W226" s="181">
        <v>0</v>
      </c>
      <c r="X226" s="181">
        <v>0</v>
      </c>
      <c r="Y226" s="181">
        <v>0</v>
      </c>
      <c r="Z226" s="181">
        <v>0</v>
      </c>
      <c r="AA226" s="181">
        <v>0</v>
      </c>
      <c r="AB226" s="181">
        <v>0</v>
      </c>
      <c r="AC226" s="181">
        <v>0</v>
      </c>
      <c r="AD226" s="181">
        <v>0</v>
      </c>
      <c r="AE226" s="181">
        <v>0</v>
      </c>
      <c r="AF226" s="181">
        <v>0</v>
      </c>
      <c r="AG226" s="181">
        <v>0</v>
      </c>
      <c r="AH226" s="181">
        <v>0</v>
      </c>
      <c r="AI226" s="181">
        <v>0</v>
      </c>
      <c r="AJ226" s="181">
        <v>0</v>
      </c>
      <c r="AK226" s="181">
        <v>0</v>
      </c>
      <c r="AL226" s="181">
        <v>0</v>
      </c>
      <c r="AM226" s="181">
        <v>0</v>
      </c>
      <c r="AN226" s="181">
        <v>0</v>
      </c>
      <c r="AO226" s="181">
        <v>0</v>
      </c>
      <c r="AP226" s="181">
        <v>1.0999999999999999E-2</v>
      </c>
      <c r="AQ226" s="181">
        <v>3.3000000000000002E-2</v>
      </c>
      <c r="AR226" s="181">
        <v>5.5E-2</v>
      </c>
      <c r="AS226" s="181">
        <v>7.6999999999999999E-2</v>
      </c>
      <c r="AT226" s="181">
        <v>9.8000000000000004E-2</v>
      </c>
      <c r="AU226" s="181">
        <v>9.7000000000000003E-2</v>
      </c>
      <c r="AV226" s="181">
        <v>9.1999999999999998E-2</v>
      </c>
      <c r="AW226" s="181">
        <v>9.7000000000000003E-2</v>
      </c>
      <c r="AX226" s="181">
        <v>9.6000000000000002E-2</v>
      </c>
      <c r="AY226" s="181">
        <v>0.09</v>
      </c>
      <c r="AZ226" s="181">
        <v>8.7999999999999995E-2</v>
      </c>
      <c r="BA226" s="181">
        <v>8.7999999999999995E-2</v>
      </c>
      <c r="BB226" s="181">
        <v>8.6999999999999994E-2</v>
      </c>
      <c r="BC226" s="181">
        <v>8.7999999999999995E-2</v>
      </c>
      <c r="BD226" s="181">
        <v>8.6999999999999994E-2</v>
      </c>
      <c r="BE226" s="181">
        <v>8.6999999999999994E-2</v>
      </c>
      <c r="BF226" s="181">
        <v>8.4000000000000005E-2</v>
      </c>
      <c r="BG226" s="181">
        <v>8.2000000000000003E-2</v>
      </c>
      <c r="BH226" s="181">
        <v>0.36699999999999999</v>
      </c>
      <c r="BI226" s="181">
        <v>1.048</v>
      </c>
      <c r="BJ226" s="181">
        <v>2.1520000000000001</v>
      </c>
      <c r="BK226" s="181">
        <v>3.1850000000000001</v>
      </c>
      <c r="BL226" s="181">
        <v>3.8879999999999999</v>
      </c>
      <c r="BM226" s="181">
        <v>4.21</v>
      </c>
      <c r="BN226" s="181">
        <v>4.2969999999999997</v>
      </c>
      <c r="BO226" s="181">
        <v>4.2729999999999997</v>
      </c>
      <c r="BP226" s="181">
        <v>4.2030000000000003</v>
      </c>
      <c r="BQ226" s="181">
        <v>4.1390000000000002</v>
      </c>
      <c r="BR226" s="181">
        <v>4.0609999999999999</v>
      </c>
      <c r="BS226" s="181">
        <v>3.9689999999999999</v>
      </c>
      <c r="BT226" s="181">
        <v>3.863</v>
      </c>
      <c r="BU226" s="181">
        <v>3.7429999999999999</v>
      </c>
      <c r="BV226" s="181">
        <v>3.6070000000000002</v>
      </c>
      <c r="BW226" s="181">
        <v>3.4550000000000001</v>
      </c>
      <c r="BX226" s="181">
        <v>3.2850000000000001</v>
      </c>
      <c r="BY226" s="181">
        <v>3.097</v>
      </c>
      <c r="BZ226" s="181">
        <v>2.88</v>
      </c>
      <c r="CA226" s="181">
        <v>2.6459999999999999</v>
      </c>
      <c r="CB226" s="181">
        <v>2.3919999999999999</v>
      </c>
      <c r="CC226" s="181">
        <v>2.12</v>
      </c>
      <c r="CD226" s="181">
        <v>1.8280000000000001</v>
      </c>
      <c r="CE226" s="181">
        <v>1.651</v>
      </c>
      <c r="CF226" s="181">
        <v>1.7050000000000001</v>
      </c>
      <c r="CG226" s="181">
        <v>1.76</v>
      </c>
      <c r="CH226" s="181">
        <v>1.8169999999999999</v>
      </c>
      <c r="CI226" s="181">
        <v>1.875</v>
      </c>
      <c r="CJ226" s="181">
        <v>1.9359999999999999</v>
      </c>
      <c r="CK226" s="182">
        <v>1.998</v>
      </c>
    </row>
    <row r="227" spans="2:89" ht="15" customHeight="1" x14ac:dyDescent="0.2">
      <c r="B227" s="173">
        <v>5</v>
      </c>
      <c r="C227" s="174">
        <v>3</v>
      </c>
      <c r="D227" s="174">
        <v>4</v>
      </c>
      <c r="E227" s="174" t="s">
        <v>215</v>
      </c>
      <c r="F227" s="174" t="s">
        <v>776</v>
      </c>
      <c r="G227" s="174" t="s">
        <v>167</v>
      </c>
      <c r="H227" s="174" t="s">
        <v>747</v>
      </c>
      <c r="I227" s="181">
        <v>10.129</v>
      </c>
      <c r="J227" s="181">
        <v>10.381</v>
      </c>
      <c r="K227" s="181">
        <v>10.628</v>
      </c>
      <c r="L227" s="181">
        <v>10.87</v>
      </c>
      <c r="M227" s="181">
        <v>11.11</v>
      </c>
      <c r="N227" s="181">
        <v>11.346</v>
      </c>
      <c r="O227" s="181">
        <v>11.579000000000001</v>
      </c>
      <c r="P227" s="181">
        <v>11.81</v>
      </c>
      <c r="Q227" s="181">
        <v>12.038</v>
      </c>
      <c r="R227" s="181">
        <v>12.263999999999999</v>
      </c>
      <c r="S227" s="181">
        <v>12.488</v>
      </c>
      <c r="T227" s="181">
        <v>12.691000000000001</v>
      </c>
      <c r="U227" s="181">
        <v>12.888</v>
      </c>
      <c r="V227" s="181">
        <v>13.08</v>
      </c>
      <c r="W227" s="181">
        <v>13.268000000000001</v>
      </c>
      <c r="X227" s="181">
        <v>13.449</v>
      </c>
      <c r="Y227" s="181">
        <v>13.622999999999999</v>
      </c>
      <c r="Z227" s="181">
        <v>13.786</v>
      </c>
      <c r="AA227" s="181">
        <v>13.928000000000001</v>
      </c>
      <c r="AB227" s="181">
        <v>14.061</v>
      </c>
      <c r="AC227" s="181">
        <v>14.426</v>
      </c>
      <c r="AD227" s="181">
        <v>14.426</v>
      </c>
      <c r="AE227" s="181">
        <v>14.472</v>
      </c>
      <c r="AF227" s="181">
        <v>14.61</v>
      </c>
      <c r="AG227" s="181">
        <v>14.651999999999999</v>
      </c>
      <c r="AH227" s="181">
        <v>14.709</v>
      </c>
      <c r="AI227" s="181">
        <v>14.801</v>
      </c>
      <c r="AJ227" s="181">
        <v>14.9</v>
      </c>
      <c r="AK227" s="181">
        <v>15.009</v>
      </c>
      <c r="AL227" s="181">
        <v>14.397</v>
      </c>
      <c r="AM227" s="181">
        <v>13.781000000000001</v>
      </c>
      <c r="AN227" s="181">
        <v>13.144</v>
      </c>
      <c r="AO227" s="181">
        <v>13.148999999999999</v>
      </c>
      <c r="AP227" s="181">
        <v>12.708</v>
      </c>
      <c r="AQ227" s="181">
        <v>12.211</v>
      </c>
      <c r="AR227" s="181">
        <v>11.705</v>
      </c>
      <c r="AS227" s="181">
        <v>11.192</v>
      </c>
      <c r="AT227" s="181">
        <v>10.663</v>
      </c>
      <c r="AU227" s="181">
        <v>9.5060000000000002</v>
      </c>
      <c r="AV227" s="181">
        <v>7.2610000000000001</v>
      </c>
      <c r="AW227" s="181">
        <v>5.0090000000000003</v>
      </c>
      <c r="AX227" s="181">
        <v>2.9119999999999999</v>
      </c>
      <c r="AY227" s="181">
        <v>1.478</v>
      </c>
      <c r="AZ227" s="181">
        <v>0.77700000000000002</v>
      </c>
      <c r="BA227" s="181">
        <v>0.52300000000000002</v>
      </c>
      <c r="BB227" s="181">
        <v>0.45200000000000001</v>
      </c>
      <c r="BC227" s="181">
        <v>0.44400000000000001</v>
      </c>
      <c r="BD227" s="181">
        <v>0.40899999999999997</v>
      </c>
      <c r="BE227" s="181">
        <v>0.36</v>
      </c>
      <c r="BF227" s="181">
        <v>0.28599999999999998</v>
      </c>
      <c r="BG227" s="181">
        <v>0.23499999999999999</v>
      </c>
      <c r="BH227" s="181">
        <v>0.184</v>
      </c>
      <c r="BI227" s="181">
        <v>0.13500000000000001</v>
      </c>
      <c r="BJ227" s="181">
        <v>8.6999999999999994E-2</v>
      </c>
      <c r="BK227" s="181">
        <v>4.1000000000000002E-2</v>
      </c>
      <c r="BL227" s="181">
        <v>0</v>
      </c>
      <c r="BM227" s="181">
        <v>0</v>
      </c>
      <c r="BN227" s="181">
        <v>0</v>
      </c>
      <c r="BO227" s="181">
        <v>0</v>
      </c>
      <c r="BP227" s="181">
        <v>0</v>
      </c>
      <c r="BQ227" s="181">
        <v>0</v>
      </c>
      <c r="BR227" s="181">
        <v>0</v>
      </c>
      <c r="BS227" s="181">
        <v>0</v>
      </c>
      <c r="BT227" s="181">
        <v>0</v>
      </c>
      <c r="BU227" s="181">
        <v>0</v>
      </c>
      <c r="BV227" s="181">
        <v>0</v>
      </c>
      <c r="BW227" s="181">
        <v>0</v>
      </c>
      <c r="BX227" s="181">
        <v>0</v>
      </c>
      <c r="BY227" s="181">
        <v>0</v>
      </c>
      <c r="BZ227" s="181">
        <v>0</v>
      </c>
      <c r="CA227" s="181">
        <v>0</v>
      </c>
      <c r="CB227" s="181">
        <v>0</v>
      </c>
      <c r="CC227" s="181">
        <v>0</v>
      </c>
      <c r="CD227" s="181">
        <v>0</v>
      </c>
      <c r="CE227" s="181">
        <v>0</v>
      </c>
      <c r="CF227" s="181">
        <v>0</v>
      </c>
      <c r="CG227" s="181">
        <v>0</v>
      </c>
      <c r="CH227" s="181">
        <v>0</v>
      </c>
      <c r="CI227" s="181">
        <v>0</v>
      </c>
      <c r="CJ227" s="181">
        <v>0</v>
      </c>
      <c r="CK227" s="182">
        <v>0</v>
      </c>
    </row>
    <row r="228" spans="2:89" ht="15" customHeight="1" x14ac:dyDescent="0.2">
      <c r="B228" s="173">
        <v>5</v>
      </c>
      <c r="C228" s="174">
        <v>3</v>
      </c>
      <c r="D228" s="174">
        <v>4</v>
      </c>
      <c r="E228" s="174" t="s">
        <v>215</v>
      </c>
      <c r="F228" s="174" t="s">
        <v>777</v>
      </c>
      <c r="G228" s="174" t="s">
        <v>167</v>
      </c>
      <c r="H228" s="174" t="s">
        <v>747</v>
      </c>
      <c r="I228" s="181">
        <v>0</v>
      </c>
      <c r="J228" s="181">
        <v>0</v>
      </c>
      <c r="K228" s="181">
        <v>0</v>
      </c>
      <c r="L228" s="181">
        <v>0</v>
      </c>
      <c r="M228" s="181">
        <v>0</v>
      </c>
      <c r="N228" s="181">
        <v>0</v>
      </c>
      <c r="O228" s="181">
        <v>0</v>
      </c>
      <c r="P228" s="181">
        <v>0</v>
      </c>
      <c r="Q228" s="181">
        <v>0</v>
      </c>
      <c r="R228" s="181">
        <v>0</v>
      </c>
      <c r="S228" s="181">
        <v>0</v>
      </c>
      <c r="T228" s="181">
        <v>0</v>
      </c>
      <c r="U228" s="181">
        <v>0</v>
      </c>
      <c r="V228" s="181">
        <v>0</v>
      </c>
      <c r="W228" s="181">
        <v>0</v>
      </c>
      <c r="X228" s="181">
        <v>0</v>
      </c>
      <c r="Y228" s="181">
        <v>0</v>
      </c>
      <c r="Z228" s="181">
        <v>1E-3</v>
      </c>
      <c r="AA228" s="181">
        <v>2.3E-2</v>
      </c>
      <c r="AB228" s="181">
        <v>4.8000000000000001E-2</v>
      </c>
      <c r="AC228" s="181">
        <v>7.6999999999999999E-2</v>
      </c>
      <c r="AD228" s="181">
        <v>0.106</v>
      </c>
      <c r="AE228" s="181">
        <v>0.13600000000000001</v>
      </c>
      <c r="AF228" s="181">
        <v>0.16900000000000001</v>
      </c>
      <c r="AG228" s="181">
        <v>0.2</v>
      </c>
      <c r="AH228" s="181">
        <v>0.23200000000000001</v>
      </c>
      <c r="AI228" s="181">
        <v>0.26400000000000001</v>
      </c>
      <c r="AJ228" s="181">
        <v>0.29499999999999998</v>
      </c>
      <c r="AK228" s="181">
        <v>0.32500000000000001</v>
      </c>
      <c r="AL228" s="181">
        <v>0.77400000000000002</v>
      </c>
      <c r="AM228" s="181">
        <v>1.2370000000000001</v>
      </c>
      <c r="AN228" s="181">
        <v>1.7</v>
      </c>
      <c r="AO228" s="181">
        <v>2.278</v>
      </c>
      <c r="AP228" s="181">
        <v>2.8140000000000001</v>
      </c>
      <c r="AQ228" s="181">
        <v>3.3479999999999999</v>
      </c>
      <c r="AR228" s="181">
        <v>3.8769999999999998</v>
      </c>
      <c r="AS228" s="181">
        <v>4.399</v>
      </c>
      <c r="AT228" s="181">
        <v>4.91</v>
      </c>
      <c r="AU228" s="181">
        <v>4.8719999999999999</v>
      </c>
      <c r="AV228" s="181">
        <v>4.609</v>
      </c>
      <c r="AW228" s="181">
        <v>5.2140000000000004</v>
      </c>
      <c r="AX228" s="181">
        <v>5.835</v>
      </c>
      <c r="AY228" s="181">
        <v>6.1790000000000003</v>
      </c>
      <c r="AZ228" s="181">
        <v>6.29</v>
      </c>
      <c r="BA228" s="181">
        <v>6.3540000000000001</v>
      </c>
      <c r="BB228" s="181">
        <v>6.3739999999999997</v>
      </c>
      <c r="BC228" s="181">
        <v>6.4610000000000003</v>
      </c>
      <c r="BD228" s="181">
        <v>6.431</v>
      </c>
      <c r="BE228" s="181">
        <v>6.3949999999999996</v>
      </c>
      <c r="BF228" s="181">
        <v>6.6529999999999996</v>
      </c>
      <c r="BG228" s="181">
        <v>6.7089999999999996</v>
      </c>
      <c r="BH228" s="181">
        <v>6.7619999999999996</v>
      </c>
      <c r="BI228" s="181">
        <v>6.81</v>
      </c>
      <c r="BJ228" s="181">
        <v>6.8559999999999999</v>
      </c>
      <c r="BK228" s="181">
        <v>6.9</v>
      </c>
      <c r="BL228" s="181">
        <v>6.9420000000000002</v>
      </c>
      <c r="BM228" s="181">
        <v>6.9820000000000002</v>
      </c>
      <c r="BN228" s="181">
        <v>7.02</v>
      </c>
      <c r="BO228" s="181">
        <v>7.056</v>
      </c>
      <c r="BP228" s="181">
        <v>7.09</v>
      </c>
      <c r="BQ228" s="181">
        <v>7.1210000000000004</v>
      </c>
      <c r="BR228" s="181">
        <v>7.149</v>
      </c>
      <c r="BS228" s="181">
        <v>7.1749999999999998</v>
      </c>
      <c r="BT228" s="181">
        <v>7.1980000000000004</v>
      </c>
      <c r="BU228" s="181">
        <v>7.22</v>
      </c>
      <c r="BV228" s="181">
        <v>7.2389999999999999</v>
      </c>
      <c r="BW228" s="181">
        <v>7.2560000000000002</v>
      </c>
      <c r="BX228" s="181">
        <v>7.2709999999999999</v>
      </c>
      <c r="BY228" s="181">
        <v>7.2839999999999998</v>
      </c>
      <c r="BZ228" s="181">
        <v>7.2960000000000003</v>
      </c>
      <c r="CA228" s="181">
        <v>7.306</v>
      </c>
      <c r="CB228" s="181">
        <v>7.3129999999999997</v>
      </c>
      <c r="CC228" s="181">
        <v>7.32</v>
      </c>
      <c r="CD228" s="181">
        <v>7.3239999999999998</v>
      </c>
      <c r="CE228" s="181">
        <v>7.327</v>
      </c>
      <c r="CF228" s="181">
        <v>7.3280000000000003</v>
      </c>
      <c r="CG228" s="181">
        <v>7.3280000000000003</v>
      </c>
      <c r="CH228" s="181">
        <v>7.3250000000000002</v>
      </c>
      <c r="CI228" s="181">
        <v>7.3209999999999997</v>
      </c>
      <c r="CJ228" s="181">
        <v>7.3140000000000001</v>
      </c>
      <c r="CK228" s="182">
        <v>7.306</v>
      </c>
    </row>
    <row r="229" spans="2:89" ht="15" customHeight="1" x14ac:dyDescent="0.2">
      <c r="B229" s="173">
        <v>5</v>
      </c>
      <c r="C229" s="174">
        <v>3</v>
      </c>
      <c r="D229" s="174">
        <v>4</v>
      </c>
      <c r="E229" s="174" t="s">
        <v>215</v>
      </c>
      <c r="F229" s="174" t="s">
        <v>778</v>
      </c>
      <c r="G229" s="174" t="s">
        <v>167</v>
      </c>
      <c r="H229" s="174" t="s">
        <v>747</v>
      </c>
      <c r="I229" s="181">
        <v>1.1679999999999999</v>
      </c>
      <c r="J229" s="181">
        <v>1.2370000000000001</v>
      </c>
      <c r="K229" s="181">
        <v>1.3069999999999999</v>
      </c>
      <c r="L229" s="181">
        <v>1.3759999999999999</v>
      </c>
      <c r="M229" s="181">
        <v>1.446</v>
      </c>
      <c r="N229" s="181">
        <v>1.514</v>
      </c>
      <c r="O229" s="181">
        <v>1.5820000000000001</v>
      </c>
      <c r="P229" s="181">
        <v>1.6479999999999999</v>
      </c>
      <c r="Q229" s="181">
        <v>1.712</v>
      </c>
      <c r="R229" s="181">
        <v>1.774</v>
      </c>
      <c r="S229" s="181">
        <v>1.833</v>
      </c>
      <c r="T229" s="181">
        <v>1.889</v>
      </c>
      <c r="U229" s="181">
        <v>1.94</v>
      </c>
      <c r="V229" s="181">
        <v>1.988</v>
      </c>
      <c r="W229" s="181">
        <v>2.0289999999999999</v>
      </c>
      <c r="X229" s="181">
        <v>2.0649999999999999</v>
      </c>
      <c r="Y229" s="181">
        <v>2.0950000000000002</v>
      </c>
      <c r="Z229" s="181">
        <v>2.1190000000000002</v>
      </c>
      <c r="AA229" s="181">
        <v>2.137</v>
      </c>
      <c r="AB229" s="181">
        <v>2.15</v>
      </c>
      <c r="AC229" s="181">
        <v>2.194</v>
      </c>
      <c r="AD229" s="181">
        <v>2.1789999999999998</v>
      </c>
      <c r="AE229" s="181">
        <v>2.1680000000000001</v>
      </c>
      <c r="AF229" s="181">
        <v>2.169</v>
      </c>
      <c r="AG229" s="181">
        <v>2.1520000000000001</v>
      </c>
      <c r="AH229" s="181">
        <v>2.1360000000000001</v>
      </c>
      <c r="AI229" s="181">
        <v>2.1240000000000001</v>
      </c>
      <c r="AJ229" s="181">
        <v>2.1110000000000002</v>
      </c>
      <c r="AK229" s="181">
        <v>2.1469999999999998</v>
      </c>
      <c r="AL229" s="181">
        <v>2.0950000000000002</v>
      </c>
      <c r="AM229" s="181">
        <v>2.0379999999999998</v>
      </c>
      <c r="AN229" s="181">
        <v>1.9750000000000001</v>
      </c>
      <c r="AO229" s="181">
        <v>2.0049999999999999</v>
      </c>
      <c r="AP229" s="181">
        <v>1.9630000000000001</v>
      </c>
      <c r="AQ229" s="181">
        <v>1.9079999999999999</v>
      </c>
      <c r="AR229" s="181">
        <v>1.845</v>
      </c>
      <c r="AS229" s="181">
        <v>1.772</v>
      </c>
      <c r="AT229" s="181">
        <v>1.6879999999999999</v>
      </c>
      <c r="AU229" s="181">
        <v>1.554</v>
      </c>
      <c r="AV229" s="181">
        <v>1.353</v>
      </c>
      <c r="AW229" s="181">
        <v>1.2629999999999999</v>
      </c>
      <c r="AX229" s="181">
        <v>1.1870000000000001</v>
      </c>
      <c r="AY229" s="181">
        <v>1.0880000000000001</v>
      </c>
      <c r="AZ229" s="181">
        <v>0.96899999999999997</v>
      </c>
      <c r="BA229" s="181">
        <v>0.85699999999999998</v>
      </c>
      <c r="BB229" s="181">
        <v>0.746</v>
      </c>
      <c r="BC229" s="181">
        <v>0.64700000000000002</v>
      </c>
      <c r="BD229" s="181">
        <v>0.54</v>
      </c>
      <c r="BE229" s="181">
        <v>0.435</v>
      </c>
      <c r="BF229" s="181">
        <v>0.33700000000000002</v>
      </c>
      <c r="BG229" s="181">
        <v>0.23499999999999999</v>
      </c>
      <c r="BH229" s="181">
        <v>0.13300000000000001</v>
      </c>
      <c r="BI229" s="181">
        <v>3.3000000000000002E-2</v>
      </c>
      <c r="BJ229" s="181">
        <v>0</v>
      </c>
      <c r="BK229" s="181">
        <v>0</v>
      </c>
      <c r="BL229" s="181">
        <v>0</v>
      </c>
      <c r="BM229" s="181">
        <v>0</v>
      </c>
      <c r="BN229" s="181">
        <v>0</v>
      </c>
      <c r="BO229" s="181">
        <v>0</v>
      </c>
      <c r="BP229" s="181">
        <v>0</v>
      </c>
      <c r="BQ229" s="181">
        <v>0</v>
      </c>
      <c r="BR229" s="181">
        <v>0</v>
      </c>
      <c r="BS229" s="181">
        <v>0</v>
      </c>
      <c r="BT229" s="181">
        <v>0</v>
      </c>
      <c r="BU229" s="181">
        <v>0</v>
      </c>
      <c r="BV229" s="181">
        <v>0</v>
      </c>
      <c r="BW229" s="181">
        <v>0</v>
      </c>
      <c r="BX229" s="181">
        <v>0</v>
      </c>
      <c r="BY229" s="181">
        <v>0</v>
      </c>
      <c r="BZ229" s="181">
        <v>0</v>
      </c>
      <c r="CA229" s="181">
        <v>0</v>
      </c>
      <c r="CB229" s="181">
        <v>0</v>
      </c>
      <c r="CC229" s="181">
        <v>0</v>
      </c>
      <c r="CD229" s="181">
        <v>0</v>
      </c>
      <c r="CE229" s="181">
        <v>0</v>
      </c>
      <c r="CF229" s="181">
        <v>0</v>
      </c>
      <c r="CG229" s="181">
        <v>0</v>
      </c>
      <c r="CH229" s="181">
        <v>0</v>
      </c>
      <c r="CI229" s="181">
        <v>0</v>
      </c>
      <c r="CJ229" s="181">
        <v>0</v>
      </c>
      <c r="CK229" s="182">
        <v>0</v>
      </c>
    </row>
    <row r="230" spans="2:89" ht="15" customHeight="1" x14ac:dyDescent="0.2">
      <c r="B230" s="173">
        <v>5</v>
      </c>
      <c r="C230" s="174">
        <v>3</v>
      </c>
      <c r="D230" s="174">
        <v>4</v>
      </c>
      <c r="E230" s="174" t="s">
        <v>215</v>
      </c>
      <c r="F230" s="174" t="s">
        <v>779</v>
      </c>
      <c r="G230" s="174" t="s">
        <v>167</v>
      </c>
      <c r="H230" s="174" t="s">
        <v>747</v>
      </c>
      <c r="I230" s="181">
        <v>0</v>
      </c>
      <c r="J230" s="181">
        <v>0</v>
      </c>
      <c r="K230" s="181">
        <v>0</v>
      </c>
      <c r="L230" s="181">
        <v>0</v>
      </c>
      <c r="M230" s="181">
        <v>0</v>
      </c>
      <c r="N230" s="181">
        <v>0</v>
      </c>
      <c r="O230" s="181">
        <v>0</v>
      </c>
      <c r="P230" s="181">
        <v>0</v>
      </c>
      <c r="Q230" s="181">
        <v>0</v>
      </c>
      <c r="R230" s="181">
        <v>0</v>
      </c>
      <c r="S230" s="181">
        <v>0</v>
      </c>
      <c r="T230" s="181">
        <v>0.01</v>
      </c>
      <c r="U230" s="181">
        <v>2.1000000000000001E-2</v>
      </c>
      <c r="V230" s="181">
        <v>3.4000000000000002E-2</v>
      </c>
      <c r="W230" s="181">
        <v>0.05</v>
      </c>
      <c r="X230" s="181">
        <v>6.7000000000000004E-2</v>
      </c>
      <c r="Y230" s="181">
        <v>8.6999999999999994E-2</v>
      </c>
      <c r="Z230" s="181">
        <v>0.109</v>
      </c>
      <c r="AA230" s="181">
        <v>0.13300000000000001</v>
      </c>
      <c r="AB230" s="181">
        <v>0.16</v>
      </c>
      <c r="AC230" s="181">
        <v>0.192</v>
      </c>
      <c r="AD230" s="181">
        <v>0.223</v>
      </c>
      <c r="AE230" s="181">
        <v>0.25600000000000001</v>
      </c>
      <c r="AF230" s="181">
        <v>0.29399999999999998</v>
      </c>
      <c r="AG230" s="181">
        <v>0.33300000000000002</v>
      </c>
      <c r="AH230" s="181">
        <v>0.374</v>
      </c>
      <c r="AI230" s="181">
        <v>0.42</v>
      </c>
      <c r="AJ230" s="181">
        <v>0.48199999999999998</v>
      </c>
      <c r="AK230" s="181">
        <v>0.52800000000000002</v>
      </c>
      <c r="AL230" s="181">
        <v>0.60899999999999999</v>
      </c>
      <c r="AM230" s="181">
        <v>0.7</v>
      </c>
      <c r="AN230" s="181">
        <v>0.79600000000000004</v>
      </c>
      <c r="AO230" s="181">
        <v>0.94099999999999995</v>
      </c>
      <c r="AP230" s="181">
        <v>1.0609999999999999</v>
      </c>
      <c r="AQ230" s="181">
        <v>1.179</v>
      </c>
      <c r="AR230" s="181">
        <v>1.294</v>
      </c>
      <c r="AS230" s="181">
        <v>1.407</v>
      </c>
      <c r="AT230" s="181">
        <v>1.5149999999999999</v>
      </c>
      <c r="AU230" s="181">
        <v>1.796</v>
      </c>
      <c r="AV230" s="181">
        <v>2.14</v>
      </c>
      <c r="AW230" s="181">
        <v>2.5739999999999998</v>
      </c>
      <c r="AX230" s="181">
        <v>3.0750000000000002</v>
      </c>
      <c r="AY230" s="181">
        <v>3.4550000000000001</v>
      </c>
      <c r="AZ230" s="181">
        <v>3.5819999999999999</v>
      </c>
      <c r="BA230" s="181">
        <v>3.64</v>
      </c>
      <c r="BB230" s="181">
        <v>3.6509999999999998</v>
      </c>
      <c r="BC230" s="181">
        <v>3.6909999999999998</v>
      </c>
      <c r="BD230" s="181">
        <v>3.6680000000000001</v>
      </c>
      <c r="BE230" s="181">
        <v>3.6389999999999998</v>
      </c>
      <c r="BF230" s="181">
        <v>3.7839999999999998</v>
      </c>
      <c r="BG230" s="181">
        <v>3.8090000000000002</v>
      </c>
      <c r="BH230" s="181">
        <v>3.8319999999999999</v>
      </c>
      <c r="BI230" s="181">
        <v>3.851</v>
      </c>
      <c r="BJ230" s="181">
        <v>3.867</v>
      </c>
      <c r="BK230" s="181">
        <v>3.883</v>
      </c>
      <c r="BL230" s="181">
        <v>3.8959999999999999</v>
      </c>
      <c r="BM230" s="181">
        <v>3.907</v>
      </c>
      <c r="BN230" s="181">
        <v>3.9169999999999998</v>
      </c>
      <c r="BO230" s="181">
        <v>3.9249999999999998</v>
      </c>
      <c r="BP230" s="181">
        <v>3.93</v>
      </c>
      <c r="BQ230" s="181">
        <v>3.9329999999999998</v>
      </c>
      <c r="BR230" s="181">
        <v>3.9340000000000002</v>
      </c>
      <c r="BS230" s="181">
        <v>3.9329999999999998</v>
      </c>
      <c r="BT230" s="181">
        <v>3.93</v>
      </c>
      <c r="BU230" s="181">
        <v>3.9239999999999999</v>
      </c>
      <c r="BV230" s="181">
        <v>3.9169999999999998</v>
      </c>
      <c r="BW230" s="181">
        <v>3.9079999999999999</v>
      </c>
      <c r="BX230" s="181">
        <v>3.8969999999999998</v>
      </c>
      <c r="BY230" s="181">
        <v>3.8839999999999999</v>
      </c>
      <c r="BZ230" s="181">
        <v>3.8690000000000002</v>
      </c>
      <c r="CA230" s="181">
        <v>3.8530000000000002</v>
      </c>
      <c r="CB230" s="181">
        <v>3.8340000000000001</v>
      </c>
      <c r="CC230" s="181">
        <v>3.8140000000000001</v>
      </c>
      <c r="CD230" s="181">
        <v>3.7919999999999998</v>
      </c>
      <c r="CE230" s="181">
        <v>3.7690000000000001</v>
      </c>
      <c r="CF230" s="181">
        <v>3.7429999999999999</v>
      </c>
      <c r="CG230" s="181">
        <v>3.7160000000000002</v>
      </c>
      <c r="CH230" s="181">
        <v>3.6869999999999998</v>
      </c>
      <c r="CI230" s="181">
        <v>3.6560000000000001</v>
      </c>
      <c r="CJ230" s="181">
        <v>3.6230000000000002</v>
      </c>
      <c r="CK230" s="182">
        <v>3.5880000000000001</v>
      </c>
    </row>
    <row r="231" spans="2:89" ht="15" customHeight="1" x14ac:dyDescent="0.2">
      <c r="B231" s="173">
        <v>5</v>
      </c>
      <c r="C231" s="174">
        <v>3</v>
      </c>
      <c r="D231" s="174">
        <v>4</v>
      </c>
      <c r="E231" s="174" t="s">
        <v>215</v>
      </c>
      <c r="F231" s="174" t="s">
        <v>780</v>
      </c>
      <c r="G231" s="174" t="s">
        <v>167</v>
      </c>
      <c r="H231" s="174" t="s">
        <v>747</v>
      </c>
      <c r="I231" s="181">
        <v>0</v>
      </c>
      <c r="J231" s="181">
        <v>0</v>
      </c>
      <c r="K231" s="181">
        <v>0</v>
      </c>
      <c r="L231" s="181">
        <v>0</v>
      </c>
      <c r="M231" s="181">
        <v>0</v>
      </c>
      <c r="N231" s="181">
        <v>0</v>
      </c>
      <c r="O231" s="181">
        <v>0</v>
      </c>
      <c r="P231" s="181">
        <v>0</v>
      </c>
      <c r="Q231" s="181">
        <v>0</v>
      </c>
      <c r="R231" s="181">
        <v>0</v>
      </c>
      <c r="S231" s="181">
        <v>0</v>
      </c>
      <c r="T231" s="181">
        <v>0</v>
      </c>
      <c r="U231" s="181">
        <v>0</v>
      </c>
      <c r="V231" s="181">
        <v>0</v>
      </c>
      <c r="W231" s="181">
        <v>0</v>
      </c>
      <c r="X231" s="181">
        <v>0</v>
      </c>
      <c r="Y231" s="181">
        <v>0</v>
      </c>
      <c r="Z231" s="181">
        <v>0</v>
      </c>
      <c r="AA231" s="181">
        <v>0</v>
      </c>
      <c r="AB231" s="181">
        <v>0</v>
      </c>
      <c r="AC231" s="181">
        <v>0</v>
      </c>
      <c r="AD231" s="181">
        <v>0</v>
      </c>
      <c r="AE231" s="181">
        <v>0</v>
      </c>
      <c r="AF231" s="181">
        <v>0</v>
      </c>
      <c r="AG231" s="181">
        <v>0</v>
      </c>
      <c r="AH231" s="181">
        <v>0</v>
      </c>
      <c r="AI231" s="181">
        <v>0</v>
      </c>
      <c r="AJ231" s="181">
        <v>0</v>
      </c>
      <c r="AK231" s="181">
        <v>0</v>
      </c>
      <c r="AL231" s="181">
        <v>0</v>
      </c>
      <c r="AM231" s="181">
        <v>0</v>
      </c>
      <c r="AN231" s="181">
        <v>0</v>
      </c>
      <c r="AO231" s="181">
        <v>0</v>
      </c>
      <c r="AP231" s="181">
        <v>1.0999999999999999E-2</v>
      </c>
      <c r="AQ231" s="181">
        <v>3.3000000000000002E-2</v>
      </c>
      <c r="AR231" s="181">
        <v>5.5E-2</v>
      </c>
      <c r="AS231" s="181">
        <v>7.6999999999999999E-2</v>
      </c>
      <c r="AT231" s="181">
        <v>9.8000000000000004E-2</v>
      </c>
      <c r="AU231" s="181">
        <v>9.7000000000000003E-2</v>
      </c>
      <c r="AV231" s="181">
        <v>9.1999999999999998E-2</v>
      </c>
      <c r="AW231" s="181">
        <v>9.7000000000000003E-2</v>
      </c>
      <c r="AX231" s="181">
        <v>9.6000000000000002E-2</v>
      </c>
      <c r="AY231" s="181">
        <v>0.09</v>
      </c>
      <c r="AZ231" s="181">
        <v>8.7999999999999995E-2</v>
      </c>
      <c r="BA231" s="181">
        <v>8.7999999999999995E-2</v>
      </c>
      <c r="BB231" s="181">
        <v>8.6999999999999994E-2</v>
      </c>
      <c r="BC231" s="181">
        <v>8.7999999999999995E-2</v>
      </c>
      <c r="BD231" s="181">
        <v>8.6999999999999994E-2</v>
      </c>
      <c r="BE231" s="181">
        <v>8.6999999999999994E-2</v>
      </c>
      <c r="BF231" s="181">
        <v>8.8999999999999996E-2</v>
      </c>
      <c r="BG231" s="181">
        <v>8.8999999999999996E-2</v>
      </c>
      <c r="BH231" s="181">
        <v>8.8999999999999996E-2</v>
      </c>
      <c r="BI231" s="181">
        <v>8.8999999999999996E-2</v>
      </c>
      <c r="BJ231" s="181">
        <v>8.8999999999999996E-2</v>
      </c>
      <c r="BK231" s="181">
        <v>8.8999999999999996E-2</v>
      </c>
      <c r="BL231" s="181">
        <v>8.8999999999999996E-2</v>
      </c>
      <c r="BM231" s="181">
        <v>8.8999999999999996E-2</v>
      </c>
      <c r="BN231" s="181">
        <v>8.8999999999999996E-2</v>
      </c>
      <c r="BO231" s="181">
        <v>8.8999999999999996E-2</v>
      </c>
      <c r="BP231" s="181">
        <v>8.8999999999999996E-2</v>
      </c>
      <c r="BQ231" s="181">
        <v>8.7999999999999995E-2</v>
      </c>
      <c r="BR231" s="181">
        <v>8.7999999999999995E-2</v>
      </c>
      <c r="BS231" s="181">
        <v>8.7999999999999995E-2</v>
      </c>
      <c r="BT231" s="181">
        <v>8.7999999999999995E-2</v>
      </c>
      <c r="BU231" s="181">
        <v>8.6999999999999994E-2</v>
      </c>
      <c r="BV231" s="181">
        <v>8.6999999999999994E-2</v>
      </c>
      <c r="BW231" s="181">
        <v>8.6999999999999994E-2</v>
      </c>
      <c r="BX231" s="181">
        <v>8.5999999999999993E-2</v>
      </c>
      <c r="BY231" s="181">
        <v>8.5999999999999993E-2</v>
      </c>
      <c r="BZ231" s="181">
        <v>8.5000000000000006E-2</v>
      </c>
      <c r="CA231" s="181">
        <v>8.5000000000000006E-2</v>
      </c>
      <c r="CB231" s="181">
        <v>8.4000000000000005E-2</v>
      </c>
      <c r="CC231" s="181">
        <v>8.4000000000000005E-2</v>
      </c>
      <c r="CD231" s="181">
        <v>8.3000000000000004E-2</v>
      </c>
      <c r="CE231" s="181">
        <v>8.3000000000000004E-2</v>
      </c>
      <c r="CF231" s="181">
        <v>8.2000000000000003E-2</v>
      </c>
      <c r="CG231" s="181">
        <v>8.2000000000000003E-2</v>
      </c>
      <c r="CH231" s="181">
        <v>8.1000000000000003E-2</v>
      </c>
      <c r="CI231" s="181">
        <v>0.08</v>
      </c>
      <c r="CJ231" s="181">
        <v>0.08</v>
      </c>
      <c r="CK231" s="182">
        <v>7.9000000000000001E-2</v>
      </c>
    </row>
    <row r="232" spans="2:89" ht="15" customHeight="1" x14ac:dyDescent="0.2">
      <c r="B232" s="173">
        <v>5</v>
      </c>
      <c r="C232" s="174">
        <v>4</v>
      </c>
      <c r="D232" s="174">
        <v>4</v>
      </c>
      <c r="E232" s="174" t="s">
        <v>752</v>
      </c>
      <c r="F232" s="174" t="s">
        <v>776</v>
      </c>
      <c r="G232" s="174" t="s">
        <v>167</v>
      </c>
      <c r="H232" s="174" t="s">
        <v>747</v>
      </c>
      <c r="I232" s="181">
        <v>10.129</v>
      </c>
      <c r="J232" s="181">
        <v>10.381</v>
      </c>
      <c r="K232" s="181">
        <v>10.628</v>
      </c>
      <c r="L232" s="181">
        <v>10.87</v>
      </c>
      <c r="M232" s="181">
        <v>11.11</v>
      </c>
      <c r="N232" s="181">
        <v>11.346</v>
      </c>
      <c r="O232" s="181">
        <v>11.579000000000001</v>
      </c>
      <c r="P232" s="181">
        <v>11.81</v>
      </c>
      <c r="Q232" s="181">
        <v>12.038</v>
      </c>
      <c r="R232" s="181">
        <v>12.263999999999999</v>
      </c>
      <c r="S232" s="181">
        <v>12.488</v>
      </c>
      <c r="T232" s="181">
        <v>12.691000000000001</v>
      </c>
      <c r="U232" s="181">
        <v>12.888</v>
      </c>
      <c r="V232" s="181">
        <v>13.08</v>
      </c>
      <c r="W232" s="181">
        <v>13.268000000000001</v>
      </c>
      <c r="X232" s="181">
        <v>13.449</v>
      </c>
      <c r="Y232" s="181">
        <v>13.622999999999999</v>
      </c>
      <c r="Z232" s="181">
        <v>13.786</v>
      </c>
      <c r="AA232" s="181">
        <v>13.928000000000001</v>
      </c>
      <c r="AB232" s="181">
        <v>14.061</v>
      </c>
      <c r="AC232" s="181">
        <v>14.426</v>
      </c>
      <c r="AD232" s="181">
        <v>14.426</v>
      </c>
      <c r="AE232" s="181">
        <v>14.472</v>
      </c>
      <c r="AF232" s="181">
        <v>14.61</v>
      </c>
      <c r="AG232" s="181">
        <v>14.651999999999999</v>
      </c>
      <c r="AH232" s="181">
        <v>14.709</v>
      </c>
      <c r="AI232" s="181">
        <v>14.801</v>
      </c>
      <c r="AJ232" s="181">
        <v>14.9</v>
      </c>
      <c r="AK232" s="181">
        <v>15.009</v>
      </c>
      <c r="AL232" s="181">
        <v>14.397</v>
      </c>
      <c r="AM232" s="181">
        <v>13.781000000000001</v>
      </c>
      <c r="AN232" s="181">
        <v>13.144</v>
      </c>
      <c r="AO232" s="181">
        <v>13.148999999999999</v>
      </c>
      <c r="AP232" s="181">
        <v>12.708</v>
      </c>
      <c r="AQ232" s="181">
        <v>12.211</v>
      </c>
      <c r="AR232" s="181">
        <v>11.705</v>
      </c>
      <c r="AS232" s="181">
        <v>11.192</v>
      </c>
      <c r="AT232" s="181">
        <v>10.663</v>
      </c>
      <c r="AU232" s="181">
        <v>9.5060000000000002</v>
      </c>
      <c r="AV232" s="181">
        <v>7.2610000000000001</v>
      </c>
      <c r="AW232" s="181">
        <v>5.0090000000000003</v>
      </c>
      <c r="AX232" s="181">
        <v>2.9119999999999999</v>
      </c>
      <c r="AY232" s="181">
        <v>1.478</v>
      </c>
      <c r="AZ232" s="181">
        <v>0.77700000000000002</v>
      </c>
      <c r="BA232" s="181">
        <v>0.52300000000000002</v>
      </c>
      <c r="BB232" s="181">
        <v>0.45200000000000001</v>
      </c>
      <c r="BC232" s="181">
        <v>0.44400000000000001</v>
      </c>
      <c r="BD232" s="181">
        <v>0.40899999999999997</v>
      </c>
      <c r="BE232" s="181">
        <v>0.36</v>
      </c>
      <c r="BF232" s="181">
        <v>0.28599999999999998</v>
      </c>
      <c r="BG232" s="181">
        <v>0.23499999999999999</v>
      </c>
      <c r="BH232" s="181">
        <v>0.184</v>
      </c>
      <c r="BI232" s="181">
        <v>0.13500000000000001</v>
      </c>
      <c r="BJ232" s="181">
        <v>8.6999999999999994E-2</v>
      </c>
      <c r="BK232" s="181">
        <v>4.1000000000000002E-2</v>
      </c>
      <c r="BL232" s="181">
        <v>0</v>
      </c>
      <c r="BM232" s="181">
        <v>0</v>
      </c>
      <c r="BN232" s="181">
        <v>0</v>
      </c>
      <c r="BO232" s="181">
        <v>0</v>
      </c>
      <c r="BP232" s="181">
        <v>0</v>
      </c>
      <c r="BQ232" s="181">
        <v>0</v>
      </c>
      <c r="BR232" s="181">
        <v>0</v>
      </c>
      <c r="BS232" s="181">
        <v>0</v>
      </c>
      <c r="BT232" s="181">
        <v>0</v>
      </c>
      <c r="BU232" s="181">
        <v>0</v>
      </c>
      <c r="BV232" s="181">
        <v>0</v>
      </c>
      <c r="BW232" s="181">
        <v>0</v>
      </c>
      <c r="BX232" s="181">
        <v>0</v>
      </c>
      <c r="BY232" s="181">
        <v>0</v>
      </c>
      <c r="BZ232" s="181">
        <v>0</v>
      </c>
      <c r="CA232" s="181">
        <v>0</v>
      </c>
      <c r="CB232" s="181">
        <v>0</v>
      </c>
      <c r="CC232" s="181">
        <v>0</v>
      </c>
      <c r="CD232" s="181">
        <v>0</v>
      </c>
      <c r="CE232" s="181">
        <v>0</v>
      </c>
      <c r="CF232" s="181">
        <v>0</v>
      </c>
      <c r="CG232" s="181">
        <v>0</v>
      </c>
      <c r="CH232" s="181">
        <v>0</v>
      </c>
      <c r="CI232" s="181">
        <v>0</v>
      </c>
      <c r="CJ232" s="181">
        <v>0</v>
      </c>
      <c r="CK232" s="182">
        <v>0</v>
      </c>
    </row>
    <row r="233" spans="2:89" ht="15" customHeight="1" x14ac:dyDescent="0.2">
      <c r="B233" s="173">
        <v>5</v>
      </c>
      <c r="C233" s="174">
        <v>4</v>
      </c>
      <c r="D233" s="174">
        <v>4</v>
      </c>
      <c r="E233" s="174" t="s">
        <v>752</v>
      </c>
      <c r="F233" s="174" t="s">
        <v>777</v>
      </c>
      <c r="G233" s="174" t="s">
        <v>167</v>
      </c>
      <c r="H233" s="174" t="s">
        <v>747</v>
      </c>
      <c r="I233" s="181">
        <v>0</v>
      </c>
      <c r="J233" s="181">
        <v>0</v>
      </c>
      <c r="K233" s="181">
        <v>0</v>
      </c>
      <c r="L233" s="181">
        <v>0</v>
      </c>
      <c r="M233" s="181">
        <v>0</v>
      </c>
      <c r="N233" s="181">
        <v>0</v>
      </c>
      <c r="O233" s="181">
        <v>0</v>
      </c>
      <c r="P233" s="181">
        <v>0</v>
      </c>
      <c r="Q233" s="181">
        <v>0</v>
      </c>
      <c r="R233" s="181">
        <v>0</v>
      </c>
      <c r="S233" s="181">
        <v>0</v>
      </c>
      <c r="T233" s="181">
        <v>0</v>
      </c>
      <c r="U233" s="181">
        <v>0</v>
      </c>
      <c r="V233" s="181">
        <v>0</v>
      </c>
      <c r="W233" s="181">
        <v>0</v>
      </c>
      <c r="X233" s="181">
        <v>0</v>
      </c>
      <c r="Y233" s="181">
        <v>0</v>
      </c>
      <c r="Z233" s="181">
        <v>1E-3</v>
      </c>
      <c r="AA233" s="181">
        <v>2.3E-2</v>
      </c>
      <c r="AB233" s="181">
        <v>4.8000000000000001E-2</v>
      </c>
      <c r="AC233" s="181">
        <v>7.6999999999999999E-2</v>
      </c>
      <c r="AD233" s="181">
        <v>0.106</v>
      </c>
      <c r="AE233" s="181">
        <v>0.13600000000000001</v>
      </c>
      <c r="AF233" s="181">
        <v>0.16900000000000001</v>
      </c>
      <c r="AG233" s="181">
        <v>0.2</v>
      </c>
      <c r="AH233" s="181">
        <v>0.23200000000000001</v>
      </c>
      <c r="AI233" s="181">
        <v>0.26400000000000001</v>
      </c>
      <c r="AJ233" s="181">
        <v>0.29499999999999998</v>
      </c>
      <c r="AK233" s="181">
        <v>0.32500000000000001</v>
      </c>
      <c r="AL233" s="181">
        <v>0.77400000000000002</v>
      </c>
      <c r="AM233" s="181">
        <v>1.2370000000000001</v>
      </c>
      <c r="AN233" s="181">
        <v>1.7</v>
      </c>
      <c r="AO233" s="181">
        <v>2.278</v>
      </c>
      <c r="AP233" s="181">
        <v>2.8140000000000001</v>
      </c>
      <c r="AQ233" s="181">
        <v>3.3479999999999999</v>
      </c>
      <c r="AR233" s="181">
        <v>3.8769999999999998</v>
      </c>
      <c r="AS233" s="181">
        <v>4.399</v>
      </c>
      <c r="AT233" s="181">
        <v>4.91</v>
      </c>
      <c r="AU233" s="181">
        <v>4.8719999999999999</v>
      </c>
      <c r="AV233" s="181">
        <v>4.609</v>
      </c>
      <c r="AW233" s="181">
        <v>5.2140000000000004</v>
      </c>
      <c r="AX233" s="181">
        <v>5.835</v>
      </c>
      <c r="AY233" s="181">
        <v>6.1790000000000003</v>
      </c>
      <c r="AZ233" s="181">
        <v>6.29</v>
      </c>
      <c r="BA233" s="181">
        <v>6.3540000000000001</v>
      </c>
      <c r="BB233" s="181">
        <v>6.3739999999999997</v>
      </c>
      <c r="BC233" s="181">
        <v>6.4610000000000003</v>
      </c>
      <c r="BD233" s="181">
        <v>6.431</v>
      </c>
      <c r="BE233" s="181">
        <v>6.3949999999999996</v>
      </c>
      <c r="BF233" s="181">
        <v>6.6529999999999996</v>
      </c>
      <c r="BG233" s="181">
        <v>6.7089999999999996</v>
      </c>
      <c r="BH233" s="181">
        <v>6.7619999999999996</v>
      </c>
      <c r="BI233" s="181">
        <v>6.81</v>
      </c>
      <c r="BJ233" s="181">
        <v>6.8559999999999999</v>
      </c>
      <c r="BK233" s="181">
        <v>6.9</v>
      </c>
      <c r="BL233" s="181">
        <v>6.9420000000000002</v>
      </c>
      <c r="BM233" s="181">
        <v>6.9820000000000002</v>
      </c>
      <c r="BN233" s="181">
        <v>7.02</v>
      </c>
      <c r="BO233" s="181">
        <v>7.056</v>
      </c>
      <c r="BP233" s="181">
        <v>7.09</v>
      </c>
      <c r="BQ233" s="181">
        <v>7.1210000000000004</v>
      </c>
      <c r="BR233" s="181">
        <v>7.149</v>
      </c>
      <c r="BS233" s="181">
        <v>7.1749999999999998</v>
      </c>
      <c r="BT233" s="181">
        <v>7.1980000000000004</v>
      </c>
      <c r="BU233" s="181">
        <v>7.22</v>
      </c>
      <c r="BV233" s="181">
        <v>7.2389999999999999</v>
      </c>
      <c r="BW233" s="181">
        <v>7.2560000000000002</v>
      </c>
      <c r="BX233" s="181">
        <v>7.2709999999999999</v>
      </c>
      <c r="BY233" s="181">
        <v>7.2839999999999998</v>
      </c>
      <c r="BZ233" s="181">
        <v>7.2960000000000003</v>
      </c>
      <c r="CA233" s="181">
        <v>7.306</v>
      </c>
      <c r="CB233" s="181">
        <v>7.3129999999999997</v>
      </c>
      <c r="CC233" s="181">
        <v>7.32</v>
      </c>
      <c r="CD233" s="181">
        <v>7.3239999999999998</v>
      </c>
      <c r="CE233" s="181">
        <v>7.327</v>
      </c>
      <c r="CF233" s="181">
        <v>7.3280000000000003</v>
      </c>
      <c r="CG233" s="181">
        <v>7.3280000000000003</v>
      </c>
      <c r="CH233" s="181">
        <v>7.3250000000000002</v>
      </c>
      <c r="CI233" s="181">
        <v>7.3209999999999997</v>
      </c>
      <c r="CJ233" s="181">
        <v>7.3140000000000001</v>
      </c>
      <c r="CK233" s="182">
        <v>7.306</v>
      </c>
    </row>
    <row r="234" spans="2:89" ht="15" customHeight="1" x14ac:dyDescent="0.2">
      <c r="B234" s="173">
        <v>5</v>
      </c>
      <c r="C234" s="174">
        <v>4</v>
      </c>
      <c r="D234" s="174">
        <v>4</v>
      </c>
      <c r="E234" s="174" t="s">
        <v>752</v>
      </c>
      <c r="F234" s="174" t="s">
        <v>778</v>
      </c>
      <c r="G234" s="174" t="s">
        <v>167</v>
      </c>
      <c r="H234" s="174" t="s">
        <v>747</v>
      </c>
      <c r="I234" s="181">
        <v>1.1679999999999999</v>
      </c>
      <c r="J234" s="181">
        <v>1.2370000000000001</v>
      </c>
      <c r="K234" s="181">
        <v>1.3069999999999999</v>
      </c>
      <c r="L234" s="181">
        <v>1.3759999999999999</v>
      </c>
      <c r="M234" s="181">
        <v>1.446</v>
      </c>
      <c r="N234" s="181">
        <v>1.514</v>
      </c>
      <c r="O234" s="181">
        <v>1.5820000000000001</v>
      </c>
      <c r="P234" s="181">
        <v>1.6479999999999999</v>
      </c>
      <c r="Q234" s="181">
        <v>1.712</v>
      </c>
      <c r="R234" s="181">
        <v>1.774</v>
      </c>
      <c r="S234" s="181">
        <v>1.833</v>
      </c>
      <c r="T234" s="181">
        <v>1.889</v>
      </c>
      <c r="U234" s="181">
        <v>1.94</v>
      </c>
      <c r="V234" s="181">
        <v>1.988</v>
      </c>
      <c r="W234" s="181">
        <v>2.0289999999999999</v>
      </c>
      <c r="X234" s="181">
        <v>2.0649999999999999</v>
      </c>
      <c r="Y234" s="181">
        <v>2.0950000000000002</v>
      </c>
      <c r="Z234" s="181">
        <v>2.1190000000000002</v>
      </c>
      <c r="AA234" s="181">
        <v>2.137</v>
      </c>
      <c r="AB234" s="181">
        <v>2.15</v>
      </c>
      <c r="AC234" s="181">
        <v>2.194</v>
      </c>
      <c r="AD234" s="181">
        <v>2.1789999999999998</v>
      </c>
      <c r="AE234" s="181">
        <v>2.1680000000000001</v>
      </c>
      <c r="AF234" s="181">
        <v>2.169</v>
      </c>
      <c r="AG234" s="181">
        <v>2.1520000000000001</v>
      </c>
      <c r="AH234" s="181">
        <v>2.1360000000000001</v>
      </c>
      <c r="AI234" s="181">
        <v>2.1240000000000001</v>
      </c>
      <c r="AJ234" s="181">
        <v>2.1110000000000002</v>
      </c>
      <c r="AK234" s="181">
        <v>2.1469999999999998</v>
      </c>
      <c r="AL234" s="181">
        <v>2.0950000000000002</v>
      </c>
      <c r="AM234" s="181">
        <v>2.0379999999999998</v>
      </c>
      <c r="AN234" s="181">
        <v>1.9750000000000001</v>
      </c>
      <c r="AO234" s="181">
        <v>2.0049999999999999</v>
      </c>
      <c r="AP234" s="181">
        <v>1.9630000000000001</v>
      </c>
      <c r="AQ234" s="181">
        <v>1.9079999999999999</v>
      </c>
      <c r="AR234" s="181">
        <v>1.845</v>
      </c>
      <c r="AS234" s="181">
        <v>1.772</v>
      </c>
      <c r="AT234" s="181">
        <v>1.6879999999999999</v>
      </c>
      <c r="AU234" s="181">
        <v>1.554</v>
      </c>
      <c r="AV234" s="181">
        <v>1.353</v>
      </c>
      <c r="AW234" s="181">
        <v>1.2629999999999999</v>
      </c>
      <c r="AX234" s="181">
        <v>1.1870000000000001</v>
      </c>
      <c r="AY234" s="181">
        <v>1.0880000000000001</v>
      </c>
      <c r="AZ234" s="181">
        <v>0.96899999999999997</v>
      </c>
      <c r="BA234" s="181">
        <v>0.85699999999999998</v>
      </c>
      <c r="BB234" s="181">
        <v>0.746</v>
      </c>
      <c r="BC234" s="181">
        <v>0.64700000000000002</v>
      </c>
      <c r="BD234" s="181">
        <v>0.54</v>
      </c>
      <c r="BE234" s="181">
        <v>0.435</v>
      </c>
      <c r="BF234" s="181">
        <v>0.33700000000000002</v>
      </c>
      <c r="BG234" s="181">
        <v>0.23499999999999999</v>
      </c>
      <c r="BH234" s="181">
        <v>0.13300000000000001</v>
      </c>
      <c r="BI234" s="181">
        <v>3.3000000000000002E-2</v>
      </c>
      <c r="BJ234" s="181">
        <v>0</v>
      </c>
      <c r="BK234" s="181">
        <v>0</v>
      </c>
      <c r="BL234" s="181">
        <v>0</v>
      </c>
      <c r="BM234" s="181">
        <v>0</v>
      </c>
      <c r="BN234" s="181">
        <v>0</v>
      </c>
      <c r="BO234" s="181">
        <v>0</v>
      </c>
      <c r="BP234" s="181">
        <v>0</v>
      </c>
      <c r="BQ234" s="181">
        <v>0</v>
      </c>
      <c r="BR234" s="181">
        <v>0</v>
      </c>
      <c r="BS234" s="181">
        <v>0</v>
      </c>
      <c r="BT234" s="181">
        <v>0</v>
      </c>
      <c r="BU234" s="181">
        <v>0</v>
      </c>
      <c r="BV234" s="181">
        <v>0</v>
      </c>
      <c r="BW234" s="181">
        <v>0</v>
      </c>
      <c r="BX234" s="181">
        <v>0</v>
      </c>
      <c r="BY234" s="181">
        <v>0</v>
      </c>
      <c r="BZ234" s="181">
        <v>0</v>
      </c>
      <c r="CA234" s="181">
        <v>0</v>
      </c>
      <c r="CB234" s="181">
        <v>0</v>
      </c>
      <c r="CC234" s="181">
        <v>0</v>
      </c>
      <c r="CD234" s="181">
        <v>0</v>
      </c>
      <c r="CE234" s="181">
        <v>0</v>
      </c>
      <c r="CF234" s="181">
        <v>0</v>
      </c>
      <c r="CG234" s="181">
        <v>0</v>
      </c>
      <c r="CH234" s="181">
        <v>0</v>
      </c>
      <c r="CI234" s="181">
        <v>0</v>
      </c>
      <c r="CJ234" s="181">
        <v>0</v>
      </c>
      <c r="CK234" s="182">
        <v>0</v>
      </c>
    </row>
    <row r="235" spans="2:89" ht="15" customHeight="1" x14ac:dyDescent="0.2">
      <c r="B235" s="173">
        <v>5</v>
      </c>
      <c r="C235" s="174">
        <v>4</v>
      </c>
      <c r="D235" s="174">
        <v>4</v>
      </c>
      <c r="E235" s="174" t="s">
        <v>752</v>
      </c>
      <c r="F235" s="174" t="s">
        <v>779</v>
      </c>
      <c r="G235" s="174" t="s">
        <v>167</v>
      </c>
      <c r="H235" s="174" t="s">
        <v>747</v>
      </c>
      <c r="I235" s="181">
        <v>0</v>
      </c>
      <c r="J235" s="181">
        <v>0</v>
      </c>
      <c r="K235" s="181">
        <v>0</v>
      </c>
      <c r="L235" s="181">
        <v>0</v>
      </c>
      <c r="M235" s="181">
        <v>0</v>
      </c>
      <c r="N235" s="181">
        <v>0</v>
      </c>
      <c r="O235" s="181">
        <v>0</v>
      </c>
      <c r="P235" s="181">
        <v>0</v>
      </c>
      <c r="Q235" s="181">
        <v>0</v>
      </c>
      <c r="R235" s="181">
        <v>0</v>
      </c>
      <c r="S235" s="181">
        <v>0</v>
      </c>
      <c r="T235" s="181">
        <v>0.01</v>
      </c>
      <c r="U235" s="181">
        <v>2.1000000000000001E-2</v>
      </c>
      <c r="V235" s="181">
        <v>3.4000000000000002E-2</v>
      </c>
      <c r="W235" s="181">
        <v>0.05</v>
      </c>
      <c r="X235" s="181">
        <v>6.7000000000000004E-2</v>
      </c>
      <c r="Y235" s="181">
        <v>8.6999999999999994E-2</v>
      </c>
      <c r="Z235" s="181">
        <v>0.109</v>
      </c>
      <c r="AA235" s="181">
        <v>0.13300000000000001</v>
      </c>
      <c r="AB235" s="181">
        <v>0.16</v>
      </c>
      <c r="AC235" s="181">
        <v>0.192</v>
      </c>
      <c r="AD235" s="181">
        <v>0.223</v>
      </c>
      <c r="AE235" s="181">
        <v>0.25600000000000001</v>
      </c>
      <c r="AF235" s="181">
        <v>0.29399999999999998</v>
      </c>
      <c r="AG235" s="181">
        <v>0.33300000000000002</v>
      </c>
      <c r="AH235" s="181">
        <v>0.374</v>
      </c>
      <c r="AI235" s="181">
        <v>0.42</v>
      </c>
      <c r="AJ235" s="181">
        <v>0.48199999999999998</v>
      </c>
      <c r="AK235" s="181">
        <v>0.52800000000000002</v>
      </c>
      <c r="AL235" s="181">
        <v>0.60899999999999999</v>
      </c>
      <c r="AM235" s="181">
        <v>0.7</v>
      </c>
      <c r="AN235" s="181">
        <v>0.79600000000000004</v>
      </c>
      <c r="AO235" s="181">
        <v>0.94099999999999995</v>
      </c>
      <c r="AP235" s="181">
        <v>1.0609999999999999</v>
      </c>
      <c r="AQ235" s="181">
        <v>1.179</v>
      </c>
      <c r="AR235" s="181">
        <v>1.294</v>
      </c>
      <c r="AS235" s="181">
        <v>1.407</v>
      </c>
      <c r="AT235" s="181">
        <v>1.5149999999999999</v>
      </c>
      <c r="AU235" s="181">
        <v>1.796</v>
      </c>
      <c r="AV235" s="181">
        <v>2.14</v>
      </c>
      <c r="AW235" s="181">
        <v>2.5739999999999998</v>
      </c>
      <c r="AX235" s="181">
        <v>3.0750000000000002</v>
      </c>
      <c r="AY235" s="181">
        <v>3.4550000000000001</v>
      </c>
      <c r="AZ235" s="181">
        <v>3.5819999999999999</v>
      </c>
      <c r="BA235" s="181">
        <v>3.64</v>
      </c>
      <c r="BB235" s="181">
        <v>3.6509999999999998</v>
      </c>
      <c r="BC235" s="181">
        <v>3.6909999999999998</v>
      </c>
      <c r="BD235" s="181">
        <v>3.6680000000000001</v>
      </c>
      <c r="BE235" s="181">
        <v>3.6389999999999998</v>
      </c>
      <c r="BF235" s="181">
        <v>3.7839999999999998</v>
      </c>
      <c r="BG235" s="181">
        <v>3.8090000000000002</v>
      </c>
      <c r="BH235" s="181">
        <v>3.8319999999999999</v>
      </c>
      <c r="BI235" s="181">
        <v>3.851</v>
      </c>
      <c r="BJ235" s="181">
        <v>3.867</v>
      </c>
      <c r="BK235" s="181">
        <v>3.883</v>
      </c>
      <c r="BL235" s="181">
        <v>3.8959999999999999</v>
      </c>
      <c r="BM235" s="181">
        <v>3.907</v>
      </c>
      <c r="BN235" s="181">
        <v>3.9169999999999998</v>
      </c>
      <c r="BO235" s="181">
        <v>3.9249999999999998</v>
      </c>
      <c r="BP235" s="181">
        <v>3.93</v>
      </c>
      <c r="BQ235" s="181">
        <v>3.9329999999999998</v>
      </c>
      <c r="BR235" s="181">
        <v>3.9340000000000002</v>
      </c>
      <c r="BS235" s="181">
        <v>3.9329999999999998</v>
      </c>
      <c r="BT235" s="181">
        <v>3.93</v>
      </c>
      <c r="BU235" s="181">
        <v>3.9239999999999999</v>
      </c>
      <c r="BV235" s="181">
        <v>3.9169999999999998</v>
      </c>
      <c r="BW235" s="181">
        <v>3.9079999999999999</v>
      </c>
      <c r="BX235" s="181">
        <v>3.8969999999999998</v>
      </c>
      <c r="BY235" s="181">
        <v>3.8839999999999999</v>
      </c>
      <c r="BZ235" s="181">
        <v>3.8690000000000002</v>
      </c>
      <c r="CA235" s="181">
        <v>3.8530000000000002</v>
      </c>
      <c r="CB235" s="181">
        <v>3.8340000000000001</v>
      </c>
      <c r="CC235" s="181">
        <v>3.8140000000000001</v>
      </c>
      <c r="CD235" s="181">
        <v>3.7919999999999998</v>
      </c>
      <c r="CE235" s="181">
        <v>3.7690000000000001</v>
      </c>
      <c r="CF235" s="181">
        <v>3.7429999999999999</v>
      </c>
      <c r="CG235" s="181">
        <v>3.7160000000000002</v>
      </c>
      <c r="CH235" s="181">
        <v>3.6869999999999998</v>
      </c>
      <c r="CI235" s="181">
        <v>3.6560000000000001</v>
      </c>
      <c r="CJ235" s="181">
        <v>3.6230000000000002</v>
      </c>
      <c r="CK235" s="182">
        <v>3.5880000000000001</v>
      </c>
    </row>
    <row r="236" spans="2:89" ht="15" customHeight="1" x14ac:dyDescent="0.2">
      <c r="B236" s="173">
        <v>5</v>
      </c>
      <c r="C236" s="174">
        <v>4</v>
      </c>
      <c r="D236" s="174">
        <v>4</v>
      </c>
      <c r="E236" s="174" t="s">
        <v>752</v>
      </c>
      <c r="F236" s="174" t="s">
        <v>780</v>
      </c>
      <c r="G236" s="174" t="s">
        <v>167</v>
      </c>
      <c r="H236" s="174" t="s">
        <v>747</v>
      </c>
      <c r="I236" s="181">
        <v>0</v>
      </c>
      <c r="J236" s="181">
        <v>0</v>
      </c>
      <c r="K236" s="181">
        <v>0</v>
      </c>
      <c r="L236" s="181">
        <v>0</v>
      </c>
      <c r="M236" s="181">
        <v>0</v>
      </c>
      <c r="N236" s="181">
        <v>0</v>
      </c>
      <c r="O236" s="181">
        <v>0</v>
      </c>
      <c r="P236" s="181">
        <v>0</v>
      </c>
      <c r="Q236" s="181">
        <v>0</v>
      </c>
      <c r="R236" s="181">
        <v>0</v>
      </c>
      <c r="S236" s="181">
        <v>0</v>
      </c>
      <c r="T236" s="181">
        <v>0</v>
      </c>
      <c r="U236" s="181">
        <v>0</v>
      </c>
      <c r="V236" s="181">
        <v>0</v>
      </c>
      <c r="W236" s="181">
        <v>0</v>
      </c>
      <c r="X236" s="181">
        <v>0</v>
      </c>
      <c r="Y236" s="181">
        <v>0</v>
      </c>
      <c r="Z236" s="181">
        <v>0</v>
      </c>
      <c r="AA236" s="181">
        <v>0</v>
      </c>
      <c r="AB236" s="181">
        <v>0</v>
      </c>
      <c r="AC236" s="181">
        <v>0</v>
      </c>
      <c r="AD236" s="181">
        <v>0</v>
      </c>
      <c r="AE236" s="181">
        <v>0</v>
      </c>
      <c r="AF236" s="181">
        <v>0</v>
      </c>
      <c r="AG236" s="181">
        <v>0</v>
      </c>
      <c r="AH236" s="181">
        <v>0</v>
      </c>
      <c r="AI236" s="181">
        <v>0</v>
      </c>
      <c r="AJ236" s="181">
        <v>0</v>
      </c>
      <c r="AK236" s="181">
        <v>0</v>
      </c>
      <c r="AL236" s="181">
        <v>0</v>
      </c>
      <c r="AM236" s="181">
        <v>0</v>
      </c>
      <c r="AN236" s="181">
        <v>0</v>
      </c>
      <c r="AO236" s="181">
        <v>0</v>
      </c>
      <c r="AP236" s="181">
        <v>1.0999999999999999E-2</v>
      </c>
      <c r="AQ236" s="181">
        <v>3.3000000000000002E-2</v>
      </c>
      <c r="AR236" s="181">
        <v>5.5E-2</v>
      </c>
      <c r="AS236" s="181">
        <v>7.6999999999999999E-2</v>
      </c>
      <c r="AT236" s="181">
        <v>9.8000000000000004E-2</v>
      </c>
      <c r="AU236" s="181">
        <v>9.7000000000000003E-2</v>
      </c>
      <c r="AV236" s="181">
        <v>9.1999999999999998E-2</v>
      </c>
      <c r="AW236" s="181">
        <v>9.7000000000000003E-2</v>
      </c>
      <c r="AX236" s="181">
        <v>9.6000000000000002E-2</v>
      </c>
      <c r="AY236" s="181">
        <v>0.09</v>
      </c>
      <c r="AZ236" s="181">
        <v>8.7999999999999995E-2</v>
      </c>
      <c r="BA236" s="181">
        <v>8.7999999999999995E-2</v>
      </c>
      <c r="BB236" s="181">
        <v>8.6999999999999994E-2</v>
      </c>
      <c r="BC236" s="181">
        <v>8.7999999999999995E-2</v>
      </c>
      <c r="BD236" s="181">
        <v>8.6999999999999994E-2</v>
      </c>
      <c r="BE236" s="181">
        <v>8.6999999999999994E-2</v>
      </c>
      <c r="BF236" s="181">
        <v>8.8999999999999996E-2</v>
      </c>
      <c r="BG236" s="181">
        <v>8.8999999999999996E-2</v>
      </c>
      <c r="BH236" s="181">
        <v>8.8999999999999996E-2</v>
      </c>
      <c r="BI236" s="181">
        <v>8.8999999999999996E-2</v>
      </c>
      <c r="BJ236" s="181">
        <v>8.8999999999999996E-2</v>
      </c>
      <c r="BK236" s="181">
        <v>8.8999999999999996E-2</v>
      </c>
      <c r="BL236" s="181">
        <v>8.8999999999999996E-2</v>
      </c>
      <c r="BM236" s="181">
        <v>8.8999999999999996E-2</v>
      </c>
      <c r="BN236" s="181">
        <v>8.8999999999999996E-2</v>
      </c>
      <c r="BO236" s="181">
        <v>8.8999999999999996E-2</v>
      </c>
      <c r="BP236" s="181">
        <v>8.8999999999999996E-2</v>
      </c>
      <c r="BQ236" s="181">
        <v>8.7999999999999995E-2</v>
      </c>
      <c r="BR236" s="181">
        <v>8.7999999999999995E-2</v>
      </c>
      <c r="BS236" s="181">
        <v>8.7999999999999995E-2</v>
      </c>
      <c r="BT236" s="181">
        <v>8.7999999999999995E-2</v>
      </c>
      <c r="BU236" s="181">
        <v>8.6999999999999994E-2</v>
      </c>
      <c r="BV236" s="181">
        <v>8.6999999999999994E-2</v>
      </c>
      <c r="BW236" s="181">
        <v>8.6999999999999994E-2</v>
      </c>
      <c r="BX236" s="181">
        <v>8.5999999999999993E-2</v>
      </c>
      <c r="BY236" s="181">
        <v>8.5999999999999993E-2</v>
      </c>
      <c r="BZ236" s="181">
        <v>8.5000000000000006E-2</v>
      </c>
      <c r="CA236" s="181">
        <v>8.5000000000000006E-2</v>
      </c>
      <c r="CB236" s="181">
        <v>8.4000000000000005E-2</v>
      </c>
      <c r="CC236" s="181">
        <v>8.4000000000000005E-2</v>
      </c>
      <c r="CD236" s="181">
        <v>8.3000000000000004E-2</v>
      </c>
      <c r="CE236" s="181">
        <v>8.3000000000000004E-2</v>
      </c>
      <c r="CF236" s="181">
        <v>8.2000000000000003E-2</v>
      </c>
      <c r="CG236" s="181">
        <v>8.2000000000000003E-2</v>
      </c>
      <c r="CH236" s="181">
        <v>8.1000000000000003E-2</v>
      </c>
      <c r="CI236" s="181">
        <v>0.08</v>
      </c>
      <c r="CJ236" s="181">
        <v>0.08</v>
      </c>
      <c r="CK236" s="182">
        <v>7.9000000000000001E-2</v>
      </c>
    </row>
    <row r="237" spans="2:89" ht="15" customHeight="1" x14ac:dyDescent="0.2">
      <c r="B237" s="173">
        <v>6</v>
      </c>
      <c r="C237" s="174">
        <v>1</v>
      </c>
      <c r="D237" s="174">
        <v>1</v>
      </c>
      <c r="E237" s="174" t="s">
        <v>217</v>
      </c>
      <c r="F237" s="174" t="s">
        <v>297</v>
      </c>
      <c r="G237" s="174" t="s">
        <v>781</v>
      </c>
      <c r="H237" s="174" t="s">
        <v>745</v>
      </c>
      <c r="I237" s="181">
        <v>13.981999999999999</v>
      </c>
      <c r="J237" s="181">
        <v>14.481999999999999</v>
      </c>
      <c r="K237" s="181">
        <v>14.981999999999999</v>
      </c>
      <c r="L237" s="181">
        <v>15.481999999999999</v>
      </c>
      <c r="M237" s="181">
        <v>15.981999999999999</v>
      </c>
      <c r="N237" s="181">
        <v>16.481999999999999</v>
      </c>
      <c r="O237" s="181">
        <v>16.981999999999999</v>
      </c>
      <c r="P237" s="181">
        <v>18.873000000000001</v>
      </c>
      <c r="Q237" s="181">
        <v>20.765999999999998</v>
      </c>
      <c r="R237" s="181">
        <v>22.661999999999999</v>
      </c>
      <c r="S237" s="181">
        <v>24.564</v>
      </c>
      <c r="T237" s="181">
        <v>26.471</v>
      </c>
      <c r="U237" s="181">
        <v>28.381</v>
      </c>
      <c r="V237" s="181">
        <v>30.295000000000002</v>
      </c>
      <c r="W237" s="181">
        <v>31.861999999999998</v>
      </c>
      <c r="X237" s="181">
        <v>33.26</v>
      </c>
      <c r="Y237" s="181">
        <v>34.58</v>
      </c>
      <c r="Z237" s="181">
        <v>35.802999999999997</v>
      </c>
      <c r="AA237" s="181">
        <v>37.014000000000003</v>
      </c>
      <c r="AB237" s="181">
        <v>38.143999999999998</v>
      </c>
      <c r="AC237" s="181">
        <v>39.225000000000001</v>
      </c>
      <c r="AD237" s="181">
        <v>42.070999999999998</v>
      </c>
      <c r="AE237" s="181">
        <v>46.029000000000003</v>
      </c>
      <c r="AF237" s="181">
        <v>51.11</v>
      </c>
      <c r="AG237" s="181">
        <v>57.18</v>
      </c>
      <c r="AH237" s="181">
        <v>64.106999999999999</v>
      </c>
      <c r="AI237" s="181">
        <v>71.757999999999996</v>
      </c>
      <c r="AJ237" s="181">
        <v>80</v>
      </c>
      <c r="AK237" s="181">
        <v>88.698999999999998</v>
      </c>
      <c r="AL237" s="181">
        <v>97.352000000000004</v>
      </c>
      <c r="AM237" s="181">
        <v>105.801</v>
      </c>
      <c r="AN237" s="181">
        <v>114.703</v>
      </c>
      <c r="AO237" s="181">
        <v>124.93899999999999</v>
      </c>
      <c r="AP237" s="181">
        <v>135.44499999999999</v>
      </c>
      <c r="AQ237" s="181">
        <v>146.18700000000001</v>
      </c>
      <c r="AR237" s="181">
        <v>157.49600000000001</v>
      </c>
      <c r="AS237" s="181">
        <v>165.649</v>
      </c>
      <c r="AT237" s="181">
        <v>173.11500000000001</v>
      </c>
      <c r="AU237" s="181">
        <v>178.98099999999999</v>
      </c>
      <c r="AV237" s="181">
        <v>184.92599999999999</v>
      </c>
      <c r="AW237" s="181">
        <v>189.941</v>
      </c>
      <c r="AX237" s="181">
        <v>194.76400000000001</v>
      </c>
      <c r="AY237" s="181">
        <v>199.38200000000001</v>
      </c>
      <c r="AZ237" s="181">
        <v>202.62100000000001</v>
      </c>
      <c r="BA237" s="181">
        <v>205.631</v>
      </c>
      <c r="BB237" s="181">
        <v>208.48500000000001</v>
      </c>
      <c r="BC237" s="181">
        <v>211.06399999999999</v>
      </c>
      <c r="BD237" s="181">
        <v>214.15100000000001</v>
      </c>
      <c r="BE237" s="181">
        <v>217.191</v>
      </c>
      <c r="BF237" s="181">
        <v>240.60900000000001</v>
      </c>
      <c r="BG237" s="181">
        <v>245.09</v>
      </c>
      <c r="BH237" s="181">
        <v>248.786</v>
      </c>
      <c r="BI237" s="181">
        <v>252.374</v>
      </c>
      <c r="BJ237" s="181">
        <v>255.923</v>
      </c>
      <c r="BK237" s="181">
        <v>259.47800000000001</v>
      </c>
      <c r="BL237" s="181">
        <v>263.03699999999998</v>
      </c>
      <c r="BM237" s="181">
        <v>266.947</v>
      </c>
      <c r="BN237" s="181">
        <v>272.26299999999998</v>
      </c>
      <c r="BO237" s="181">
        <v>276.28800000000001</v>
      </c>
      <c r="BP237" s="181">
        <v>277.98700000000002</v>
      </c>
      <c r="BQ237" s="181">
        <v>279.65199999999999</v>
      </c>
      <c r="BR237" s="181">
        <v>281.24</v>
      </c>
      <c r="BS237" s="181">
        <v>282.79599999999999</v>
      </c>
      <c r="BT237" s="181">
        <v>284.322</v>
      </c>
      <c r="BU237" s="181">
        <v>285.81700000000001</v>
      </c>
      <c r="BV237" s="181">
        <v>287.28800000000001</v>
      </c>
      <c r="BW237" s="181">
        <v>288.73500000000001</v>
      </c>
      <c r="BX237" s="181">
        <v>290.16399999999999</v>
      </c>
      <c r="BY237" s="181">
        <v>291.577</v>
      </c>
      <c r="BZ237" s="181">
        <v>292.976</v>
      </c>
      <c r="CA237" s="181">
        <v>294.36399999999998</v>
      </c>
      <c r="CB237" s="181">
        <v>295.74599999999998</v>
      </c>
      <c r="CC237" s="181">
        <v>297.12</v>
      </c>
      <c r="CD237" s="181">
        <v>298.48700000000002</v>
      </c>
      <c r="CE237" s="181">
        <v>299.84699999999998</v>
      </c>
      <c r="CF237" s="181">
        <v>301.20100000000002</v>
      </c>
      <c r="CG237" s="181">
        <v>302.541</v>
      </c>
      <c r="CH237" s="181">
        <v>303.86900000000003</v>
      </c>
      <c r="CI237" s="181">
        <v>305.18</v>
      </c>
      <c r="CJ237" s="181">
        <v>306.47199999999998</v>
      </c>
      <c r="CK237" s="182">
        <v>307.76900000000001</v>
      </c>
    </row>
    <row r="238" spans="2:89" ht="15" customHeight="1" x14ac:dyDescent="0.2">
      <c r="B238" s="173">
        <v>6</v>
      </c>
      <c r="C238" s="174">
        <v>2</v>
      </c>
      <c r="D238" s="174">
        <v>1</v>
      </c>
      <c r="E238" s="174" t="s">
        <v>71</v>
      </c>
      <c r="F238" s="174" t="s">
        <v>297</v>
      </c>
      <c r="G238" s="174" t="s">
        <v>781</v>
      </c>
      <c r="H238" s="174" t="s">
        <v>745</v>
      </c>
      <c r="I238" s="181">
        <v>13.981999999999999</v>
      </c>
      <c r="J238" s="181">
        <v>14.481999999999999</v>
      </c>
      <c r="K238" s="181">
        <v>14.981999999999999</v>
      </c>
      <c r="L238" s="181">
        <v>15.481999999999999</v>
      </c>
      <c r="M238" s="181">
        <v>15.981999999999999</v>
      </c>
      <c r="N238" s="181">
        <v>16.481999999999999</v>
      </c>
      <c r="O238" s="181">
        <v>16.981999999999999</v>
      </c>
      <c r="P238" s="181">
        <v>18.873000000000001</v>
      </c>
      <c r="Q238" s="181">
        <v>20.765999999999998</v>
      </c>
      <c r="R238" s="181">
        <v>22.661999999999999</v>
      </c>
      <c r="S238" s="181">
        <v>24.564</v>
      </c>
      <c r="T238" s="181">
        <v>26.471</v>
      </c>
      <c r="U238" s="181">
        <v>28.381</v>
      </c>
      <c r="V238" s="181">
        <v>30.295000000000002</v>
      </c>
      <c r="W238" s="181">
        <v>31.861999999999998</v>
      </c>
      <c r="X238" s="181">
        <v>33.26</v>
      </c>
      <c r="Y238" s="181">
        <v>34.58</v>
      </c>
      <c r="Z238" s="181">
        <v>35.802999999999997</v>
      </c>
      <c r="AA238" s="181">
        <v>37.014000000000003</v>
      </c>
      <c r="AB238" s="181">
        <v>38.143999999999998</v>
      </c>
      <c r="AC238" s="181">
        <v>39.225000000000001</v>
      </c>
      <c r="AD238" s="181">
        <v>42.070999999999998</v>
      </c>
      <c r="AE238" s="181">
        <v>46.029000000000003</v>
      </c>
      <c r="AF238" s="181">
        <v>51.11</v>
      </c>
      <c r="AG238" s="181">
        <v>57.18</v>
      </c>
      <c r="AH238" s="181">
        <v>64.106999999999999</v>
      </c>
      <c r="AI238" s="181">
        <v>71.757999999999996</v>
      </c>
      <c r="AJ238" s="181">
        <v>80</v>
      </c>
      <c r="AK238" s="181">
        <v>88.698999999999998</v>
      </c>
      <c r="AL238" s="181">
        <v>97.352000000000004</v>
      </c>
      <c r="AM238" s="181">
        <v>105.801</v>
      </c>
      <c r="AN238" s="181">
        <v>114.703</v>
      </c>
      <c r="AO238" s="181">
        <v>124.93899999999999</v>
      </c>
      <c r="AP238" s="181">
        <v>135.44499999999999</v>
      </c>
      <c r="AQ238" s="181">
        <v>146.18700000000001</v>
      </c>
      <c r="AR238" s="181">
        <v>157.49600000000001</v>
      </c>
      <c r="AS238" s="181">
        <v>165.649</v>
      </c>
      <c r="AT238" s="181">
        <v>173.11500000000001</v>
      </c>
      <c r="AU238" s="181">
        <v>178.98099999999999</v>
      </c>
      <c r="AV238" s="181">
        <v>184.92599999999999</v>
      </c>
      <c r="AW238" s="181">
        <v>189.941</v>
      </c>
      <c r="AX238" s="181">
        <v>194.76400000000001</v>
      </c>
      <c r="AY238" s="181">
        <v>199.38200000000001</v>
      </c>
      <c r="AZ238" s="181">
        <v>202.62100000000001</v>
      </c>
      <c r="BA238" s="181">
        <v>205.631</v>
      </c>
      <c r="BB238" s="181">
        <v>208.48500000000001</v>
      </c>
      <c r="BC238" s="181">
        <v>211.06399999999999</v>
      </c>
      <c r="BD238" s="181">
        <v>214.15100000000001</v>
      </c>
      <c r="BE238" s="181">
        <v>217.191</v>
      </c>
      <c r="BF238" s="181">
        <v>240.60900000000001</v>
      </c>
      <c r="BG238" s="181">
        <v>245.09</v>
      </c>
      <c r="BH238" s="181">
        <v>248.786</v>
      </c>
      <c r="BI238" s="181">
        <v>252.374</v>
      </c>
      <c r="BJ238" s="181">
        <v>255.923</v>
      </c>
      <c r="BK238" s="181">
        <v>259.47800000000001</v>
      </c>
      <c r="BL238" s="181">
        <v>263.03699999999998</v>
      </c>
      <c r="BM238" s="181">
        <v>266.947</v>
      </c>
      <c r="BN238" s="181">
        <v>272.26299999999998</v>
      </c>
      <c r="BO238" s="181">
        <v>276.28800000000001</v>
      </c>
      <c r="BP238" s="181">
        <v>277.98700000000002</v>
      </c>
      <c r="BQ238" s="181">
        <v>279.65199999999999</v>
      </c>
      <c r="BR238" s="181">
        <v>281.24</v>
      </c>
      <c r="BS238" s="181">
        <v>282.79599999999999</v>
      </c>
      <c r="BT238" s="181">
        <v>284.322</v>
      </c>
      <c r="BU238" s="181">
        <v>285.81700000000001</v>
      </c>
      <c r="BV238" s="181">
        <v>287.28800000000001</v>
      </c>
      <c r="BW238" s="181">
        <v>288.73500000000001</v>
      </c>
      <c r="BX238" s="181">
        <v>290.16399999999999</v>
      </c>
      <c r="BY238" s="181">
        <v>291.577</v>
      </c>
      <c r="BZ238" s="181">
        <v>292.976</v>
      </c>
      <c r="CA238" s="181">
        <v>294.36399999999998</v>
      </c>
      <c r="CB238" s="181">
        <v>295.74599999999998</v>
      </c>
      <c r="CC238" s="181">
        <v>297.12</v>
      </c>
      <c r="CD238" s="181">
        <v>298.48700000000002</v>
      </c>
      <c r="CE238" s="181">
        <v>299.84699999999998</v>
      </c>
      <c r="CF238" s="181">
        <v>301.20100000000002</v>
      </c>
      <c r="CG238" s="181">
        <v>302.541</v>
      </c>
      <c r="CH238" s="181">
        <v>303.86900000000003</v>
      </c>
      <c r="CI238" s="181">
        <v>305.18</v>
      </c>
      <c r="CJ238" s="181">
        <v>306.47199999999998</v>
      </c>
      <c r="CK238" s="182">
        <v>307.76900000000001</v>
      </c>
    </row>
    <row r="239" spans="2:89" ht="15" customHeight="1" x14ac:dyDescent="0.2">
      <c r="B239" s="173">
        <v>6</v>
      </c>
      <c r="C239" s="174">
        <v>3</v>
      </c>
      <c r="D239" s="174">
        <v>1</v>
      </c>
      <c r="E239" s="174" t="s">
        <v>215</v>
      </c>
      <c r="F239" s="174" t="s">
        <v>297</v>
      </c>
      <c r="G239" s="174" t="s">
        <v>781</v>
      </c>
      <c r="H239" s="174" t="s">
        <v>745</v>
      </c>
      <c r="I239" s="181">
        <v>13.981999999999999</v>
      </c>
      <c r="J239" s="181">
        <v>14.481999999999999</v>
      </c>
      <c r="K239" s="181">
        <v>14.981999999999999</v>
      </c>
      <c r="L239" s="181">
        <v>15.481999999999999</v>
      </c>
      <c r="M239" s="181">
        <v>15.981999999999999</v>
      </c>
      <c r="N239" s="181">
        <v>16.481999999999999</v>
      </c>
      <c r="O239" s="181">
        <v>16.981999999999999</v>
      </c>
      <c r="P239" s="181">
        <v>18.873000000000001</v>
      </c>
      <c r="Q239" s="181">
        <v>20.765999999999998</v>
      </c>
      <c r="R239" s="181">
        <v>22.661999999999999</v>
      </c>
      <c r="S239" s="181">
        <v>24.564</v>
      </c>
      <c r="T239" s="181">
        <v>26.471</v>
      </c>
      <c r="U239" s="181">
        <v>28.381</v>
      </c>
      <c r="V239" s="181">
        <v>30.295000000000002</v>
      </c>
      <c r="W239" s="181">
        <v>31.861999999999998</v>
      </c>
      <c r="X239" s="181">
        <v>33.26</v>
      </c>
      <c r="Y239" s="181">
        <v>34.58</v>
      </c>
      <c r="Z239" s="181">
        <v>35.802999999999997</v>
      </c>
      <c r="AA239" s="181">
        <v>37.014000000000003</v>
      </c>
      <c r="AB239" s="181">
        <v>38.143999999999998</v>
      </c>
      <c r="AC239" s="181">
        <v>39.225000000000001</v>
      </c>
      <c r="AD239" s="181">
        <v>42.070999999999998</v>
      </c>
      <c r="AE239" s="181">
        <v>46.029000000000003</v>
      </c>
      <c r="AF239" s="181">
        <v>51.11</v>
      </c>
      <c r="AG239" s="181">
        <v>57.18</v>
      </c>
      <c r="AH239" s="181">
        <v>64.106999999999999</v>
      </c>
      <c r="AI239" s="181">
        <v>71.757999999999996</v>
      </c>
      <c r="AJ239" s="181">
        <v>80</v>
      </c>
      <c r="AK239" s="181">
        <v>88.698999999999998</v>
      </c>
      <c r="AL239" s="181">
        <v>97.352000000000004</v>
      </c>
      <c r="AM239" s="181">
        <v>105.801</v>
      </c>
      <c r="AN239" s="181">
        <v>114.703</v>
      </c>
      <c r="AO239" s="181">
        <v>124.93899999999999</v>
      </c>
      <c r="AP239" s="181">
        <v>135.44499999999999</v>
      </c>
      <c r="AQ239" s="181">
        <v>146.18700000000001</v>
      </c>
      <c r="AR239" s="181">
        <v>157.49600000000001</v>
      </c>
      <c r="AS239" s="181">
        <v>165.649</v>
      </c>
      <c r="AT239" s="181">
        <v>173.11500000000001</v>
      </c>
      <c r="AU239" s="181">
        <v>178.98099999999999</v>
      </c>
      <c r="AV239" s="181">
        <v>184.92599999999999</v>
      </c>
      <c r="AW239" s="181">
        <v>189.941</v>
      </c>
      <c r="AX239" s="181">
        <v>194.76400000000001</v>
      </c>
      <c r="AY239" s="181">
        <v>199.38200000000001</v>
      </c>
      <c r="AZ239" s="181">
        <v>202.62100000000001</v>
      </c>
      <c r="BA239" s="181">
        <v>205.631</v>
      </c>
      <c r="BB239" s="181">
        <v>208.48500000000001</v>
      </c>
      <c r="BC239" s="181">
        <v>211.06399999999999</v>
      </c>
      <c r="BD239" s="181">
        <v>214.15100000000001</v>
      </c>
      <c r="BE239" s="181">
        <v>217.191</v>
      </c>
      <c r="BF239" s="181">
        <v>219.21199999999999</v>
      </c>
      <c r="BG239" s="181">
        <v>221.76400000000001</v>
      </c>
      <c r="BH239" s="181">
        <v>224.27099999999999</v>
      </c>
      <c r="BI239" s="181">
        <v>226.672</v>
      </c>
      <c r="BJ239" s="181">
        <v>229.03200000000001</v>
      </c>
      <c r="BK239" s="181">
        <v>231.38900000000001</v>
      </c>
      <c r="BL239" s="181">
        <v>233.74</v>
      </c>
      <c r="BM239" s="181">
        <v>236.25700000000001</v>
      </c>
      <c r="BN239" s="181">
        <v>238.62799999999999</v>
      </c>
      <c r="BO239" s="181">
        <v>240.739</v>
      </c>
      <c r="BP239" s="181">
        <v>242.83099999999999</v>
      </c>
      <c r="BQ239" s="181">
        <v>244.898</v>
      </c>
      <c r="BR239" s="181">
        <v>246.90100000000001</v>
      </c>
      <c r="BS239" s="181">
        <v>248.88</v>
      </c>
      <c r="BT239" s="181">
        <v>250.839</v>
      </c>
      <c r="BU239" s="181">
        <v>252.77199999999999</v>
      </c>
      <c r="BV239" s="181">
        <v>254.68700000000001</v>
      </c>
      <c r="BW239" s="181">
        <v>256.58499999999998</v>
      </c>
      <c r="BX239" s="181">
        <v>258.47300000000001</v>
      </c>
      <c r="BY239" s="181">
        <v>260.34699999999998</v>
      </c>
      <c r="BZ239" s="181">
        <v>262.21300000000002</v>
      </c>
      <c r="CA239" s="181">
        <v>264.072</v>
      </c>
      <c r="CB239" s="181">
        <v>265.93</v>
      </c>
      <c r="CC239" s="181">
        <v>267.78199999999998</v>
      </c>
      <c r="CD239" s="181">
        <v>269.63200000000001</v>
      </c>
      <c r="CE239" s="181">
        <v>271.47800000000001</v>
      </c>
      <c r="CF239" s="181">
        <v>273.322</v>
      </c>
      <c r="CG239" s="181">
        <v>275.15600000000001</v>
      </c>
      <c r="CH239" s="181">
        <v>275.79599999999999</v>
      </c>
      <c r="CI239" s="181">
        <v>276.13900000000001</v>
      </c>
      <c r="CJ239" s="181">
        <v>276.45800000000003</v>
      </c>
      <c r="CK239" s="182">
        <v>276.78100000000001</v>
      </c>
    </row>
    <row r="240" spans="2:89" ht="15" customHeight="1" x14ac:dyDescent="0.2">
      <c r="B240" s="173">
        <v>6</v>
      </c>
      <c r="C240" s="174">
        <v>4</v>
      </c>
      <c r="D240" s="174">
        <v>1</v>
      </c>
      <c r="E240" s="174" t="s">
        <v>216</v>
      </c>
      <c r="F240" s="174" t="s">
        <v>297</v>
      </c>
      <c r="G240" s="174" t="s">
        <v>781</v>
      </c>
      <c r="H240" s="174" t="s">
        <v>745</v>
      </c>
      <c r="I240" s="181">
        <v>13.981999999999999</v>
      </c>
      <c r="J240" s="181">
        <v>14.481999999999999</v>
      </c>
      <c r="K240" s="181">
        <v>14.981999999999999</v>
      </c>
      <c r="L240" s="181">
        <v>15.481999999999999</v>
      </c>
      <c r="M240" s="181">
        <v>15.981999999999999</v>
      </c>
      <c r="N240" s="181">
        <v>16.481999999999999</v>
      </c>
      <c r="O240" s="181">
        <v>16.981999999999999</v>
      </c>
      <c r="P240" s="181">
        <v>18.873000000000001</v>
      </c>
      <c r="Q240" s="181">
        <v>20.765999999999998</v>
      </c>
      <c r="R240" s="181">
        <v>22.661999999999999</v>
      </c>
      <c r="S240" s="181">
        <v>24.564</v>
      </c>
      <c r="T240" s="181">
        <v>26.471</v>
      </c>
      <c r="U240" s="181">
        <v>28.381</v>
      </c>
      <c r="V240" s="181">
        <v>30.295000000000002</v>
      </c>
      <c r="W240" s="181">
        <v>31.861999999999998</v>
      </c>
      <c r="X240" s="181">
        <v>33.26</v>
      </c>
      <c r="Y240" s="181">
        <v>34.58</v>
      </c>
      <c r="Z240" s="181">
        <v>35.802999999999997</v>
      </c>
      <c r="AA240" s="181">
        <v>37.014000000000003</v>
      </c>
      <c r="AB240" s="181">
        <v>38.143999999999998</v>
      </c>
      <c r="AC240" s="181">
        <v>39.225000000000001</v>
      </c>
      <c r="AD240" s="181">
        <v>42.070999999999998</v>
      </c>
      <c r="AE240" s="181">
        <v>46.029000000000003</v>
      </c>
      <c r="AF240" s="181">
        <v>51.11</v>
      </c>
      <c r="AG240" s="181">
        <v>57.18</v>
      </c>
      <c r="AH240" s="181">
        <v>64.106999999999999</v>
      </c>
      <c r="AI240" s="181">
        <v>71.757999999999996</v>
      </c>
      <c r="AJ240" s="181">
        <v>80</v>
      </c>
      <c r="AK240" s="181">
        <v>88.698999999999998</v>
      </c>
      <c r="AL240" s="181">
        <v>97.352000000000004</v>
      </c>
      <c r="AM240" s="181">
        <v>105.801</v>
      </c>
      <c r="AN240" s="181">
        <v>114.703</v>
      </c>
      <c r="AO240" s="181">
        <v>124.93899999999999</v>
      </c>
      <c r="AP240" s="181">
        <v>135.44499999999999</v>
      </c>
      <c r="AQ240" s="181">
        <v>146.18700000000001</v>
      </c>
      <c r="AR240" s="181">
        <v>157.49600000000001</v>
      </c>
      <c r="AS240" s="181">
        <v>165.649</v>
      </c>
      <c r="AT240" s="181">
        <v>173.11500000000001</v>
      </c>
      <c r="AU240" s="181">
        <v>178.98099999999999</v>
      </c>
      <c r="AV240" s="181">
        <v>184.92599999999999</v>
      </c>
      <c r="AW240" s="181">
        <v>189.941</v>
      </c>
      <c r="AX240" s="181">
        <v>194.76400000000001</v>
      </c>
      <c r="AY240" s="181">
        <v>199.38200000000001</v>
      </c>
      <c r="AZ240" s="181">
        <v>202.62100000000001</v>
      </c>
      <c r="BA240" s="181">
        <v>205.631</v>
      </c>
      <c r="BB240" s="181">
        <v>208.48500000000001</v>
      </c>
      <c r="BC240" s="181">
        <v>211.06399999999999</v>
      </c>
      <c r="BD240" s="181">
        <v>214.15100000000001</v>
      </c>
      <c r="BE240" s="181">
        <v>217.191</v>
      </c>
      <c r="BF240" s="181">
        <v>219.21199999999999</v>
      </c>
      <c r="BG240" s="181">
        <v>221.76400000000001</v>
      </c>
      <c r="BH240" s="181">
        <v>224.27099999999999</v>
      </c>
      <c r="BI240" s="181">
        <v>226.672</v>
      </c>
      <c r="BJ240" s="181">
        <v>229.03200000000001</v>
      </c>
      <c r="BK240" s="181">
        <v>231.38900000000001</v>
      </c>
      <c r="BL240" s="181">
        <v>233.74</v>
      </c>
      <c r="BM240" s="181">
        <v>236.25700000000001</v>
      </c>
      <c r="BN240" s="181">
        <v>238.62799999999999</v>
      </c>
      <c r="BO240" s="181">
        <v>240.739</v>
      </c>
      <c r="BP240" s="181">
        <v>242.83099999999999</v>
      </c>
      <c r="BQ240" s="181">
        <v>244.898</v>
      </c>
      <c r="BR240" s="181">
        <v>246.90100000000001</v>
      </c>
      <c r="BS240" s="181">
        <v>248.88</v>
      </c>
      <c r="BT240" s="181">
        <v>250.839</v>
      </c>
      <c r="BU240" s="181">
        <v>252.77199999999999</v>
      </c>
      <c r="BV240" s="181">
        <v>254.68700000000001</v>
      </c>
      <c r="BW240" s="181">
        <v>256.58499999999998</v>
      </c>
      <c r="BX240" s="181">
        <v>258.47300000000001</v>
      </c>
      <c r="BY240" s="181">
        <v>260.34699999999998</v>
      </c>
      <c r="BZ240" s="181">
        <v>262.21300000000002</v>
      </c>
      <c r="CA240" s="181">
        <v>264.072</v>
      </c>
      <c r="CB240" s="181">
        <v>265.93</v>
      </c>
      <c r="CC240" s="181">
        <v>267.78199999999998</v>
      </c>
      <c r="CD240" s="181">
        <v>269.63200000000001</v>
      </c>
      <c r="CE240" s="181">
        <v>271.47800000000001</v>
      </c>
      <c r="CF240" s="181">
        <v>273.322</v>
      </c>
      <c r="CG240" s="181">
        <v>275.15600000000001</v>
      </c>
      <c r="CH240" s="181">
        <v>275.79599999999999</v>
      </c>
      <c r="CI240" s="181">
        <v>276.13900000000001</v>
      </c>
      <c r="CJ240" s="181">
        <v>276.45800000000003</v>
      </c>
      <c r="CK240" s="182">
        <v>276.78100000000001</v>
      </c>
    </row>
    <row r="241" spans="2:89" ht="15" customHeight="1" x14ac:dyDescent="0.2">
      <c r="B241" s="173">
        <v>6</v>
      </c>
      <c r="C241" s="174">
        <v>1</v>
      </c>
      <c r="D241" s="174">
        <v>2</v>
      </c>
      <c r="E241" s="174" t="s">
        <v>217</v>
      </c>
      <c r="F241" s="174" t="s">
        <v>297</v>
      </c>
      <c r="G241" s="174" t="s">
        <v>782</v>
      </c>
      <c r="H241" s="174" t="s">
        <v>747</v>
      </c>
      <c r="I241" s="181">
        <v>0.78600000000000003</v>
      </c>
      <c r="J241" s="181">
        <v>0.82799999999999996</v>
      </c>
      <c r="K241" s="181">
        <v>0.872</v>
      </c>
      <c r="L241" s="181">
        <v>0.91700000000000004</v>
      </c>
      <c r="M241" s="181">
        <v>0.96199999999999997</v>
      </c>
      <c r="N241" s="181">
        <v>1.0089999999999999</v>
      </c>
      <c r="O241" s="181">
        <v>1.056</v>
      </c>
      <c r="P241" s="181">
        <v>1.1930000000000001</v>
      </c>
      <c r="Q241" s="181">
        <v>1.333</v>
      </c>
      <c r="R241" s="181">
        <v>1.478</v>
      </c>
      <c r="S241" s="181">
        <v>1.6259999999999999</v>
      </c>
      <c r="T241" s="181">
        <v>1.7789999999999999</v>
      </c>
      <c r="U241" s="181">
        <v>1.9359999999999999</v>
      </c>
      <c r="V241" s="181">
        <v>2.097</v>
      </c>
      <c r="W241" s="181">
        <v>2.2370000000000001</v>
      </c>
      <c r="X241" s="181">
        <v>2.3660000000000001</v>
      </c>
      <c r="Y241" s="181">
        <v>2.4870000000000001</v>
      </c>
      <c r="Z241" s="181">
        <v>2.6</v>
      </c>
      <c r="AA241" s="181">
        <v>2.706</v>
      </c>
      <c r="AB241" s="181">
        <v>2.8069999999999999</v>
      </c>
      <c r="AC241" s="181">
        <v>2.9540000000000002</v>
      </c>
      <c r="AD241" s="181">
        <v>3.0659999999999998</v>
      </c>
      <c r="AE241" s="181">
        <v>3.214</v>
      </c>
      <c r="AF241" s="181">
        <v>3.4089999999999998</v>
      </c>
      <c r="AG241" s="181">
        <v>3.6070000000000002</v>
      </c>
      <c r="AH241" s="181">
        <v>3.7330000000000001</v>
      </c>
      <c r="AI241" s="181">
        <v>3.7930000000000001</v>
      </c>
      <c r="AJ241" s="181">
        <v>3.782</v>
      </c>
      <c r="AK241" s="181">
        <v>3.718</v>
      </c>
      <c r="AL241" s="181">
        <v>3.6280000000000001</v>
      </c>
      <c r="AM241" s="181">
        <v>3.5249999999999999</v>
      </c>
      <c r="AN241" s="181">
        <v>3.4470000000000001</v>
      </c>
      <c r="AO241" s="181">
        <v>3.569</v>
      </c>
      <c r="AP241" s="181">
        <v>3.8439999999999999</v>
      </c>
      <c r="AQ241" s="181">
        <v>4.2329999999999997</v>
      </c>
      <c r="AR241" s="181">
        <v>4.617</v>
      </c>
      <c r="AS241" s="181">
        <v>4.8579999999999997</v>
      </c>
      <c r="AT241" s="181">
        <v>5.0110000000000001</v>
      </c>
      <c r="AU241" s="181">
        <v>5.0519999999999996</v>
      </c>
      <c r="AV241" s="181">
        <v>4.9109999999999996</v>
      </c>
      <c r="AW241" s="181">
        <v>5.2039999999999997</v>
      </c>
      <c r="AX241" s="181">
        <v>5.6159999999999997</v>
      </c>
      <c r="AY241" s="181">
        <v>5.9889999999999999</v>
      </c>
      <c r="AZ241" s="181">
        <v>6.0860000000000003</v>
      </c>
      <c r="BA241" s="181">
        <v>6.2309999999999999</v>
      </c>
      <c r="BB241" s="181">
        <v>6.3719999999999999</v>
      </c>
      <c r="BC241" s="181">
        <v>6.5750000000000002</v>
      </c>
      <c r="BD241" s="181">
        <v>6.6609999999999996</v>
      </c>
      <c r="BE241" s="181">
        <v>6.9059999999999997</v>
      </c>
      <c r="BF241" s="181">
        <v>7.109</v>
      </c>
      <c r="BG241" s="181">
        <v>7.173</v>
      </c>
      <c r="BH241" s="181">
        <v>7.2329999999999997</v>
      </c>
      <c r="BI241" s="181">
        <v>7.2919999999999998</v>
      </c>
      <c r="BJ241" s="181">
        <v>7.1829999999999998</v>
      </c>
      <c r="BK241" s="181">
        <v>7.0789999999999997</v>
      </c>
      <c r="BL241" s="181">
        <v>6.9790000000000001</v>
      </c>
      <c r="BM241" s="181">
        <v>6.8840000000000003</v>
      </c>
      <c r="BN241" s="181">
        <v>6.7939999999999996</v>
      </c>
      <c r="BO241" s="181">
        <v>6.6929999999999996</v>
      </c>
      <c r="BP241" s="181">
        <v>6.569</v>
      </c>
      <c r="BQ241" s="181">
        <v>6.4470000000000001</v>
      </c>
      <c r="BR241" s="181">
        <v>6.4080000000000004</v>
      </c>
      <c r="BS241" s="181">
        <v>6.3689999999999998</v>
      </c>
      <c r="BT241" s="181">
        <v>6.3289999999999997</v>
      </c>
      <c r="BU241" s="181">
        <v>6.2880000000000003</v>
      </c>
      <c r="BV241" s="181">
        <v>6.2480000000000002</v>
      </c>
      <c r="BW241" s="181">
        <v>6.2080000000000002</v>
      </c>
      <c r="BX241" s="181">
        <v>6.1669999999999998</v>
      </c>
      <c r="BY241" s="181">
        <v>6.1269999999999998</v>
      </c>
      <c r="BZ241" s="181">
        <v>6.0869999999999997</v>
      </c>
      <c r="CA241" s="181">
        <v>6.0469999999999997</v>
      </c>
      <c r="CB241" s="181">
        <v>6.0419999999999998</v>
      </c>
      <c r="CC241" s="181">
        <v>6.0380000000000003</v>
      </c>
      <c r="CD241" s="181">
        <v>6.0330000000000004</v>
      </c>
      <c r="CE241" s="181">
        <v>6.0279999999999996</v>
      </c>
      <c r="CF241" s="181">
        <v>6.0220000000000002</v>
      </c>
      <c r="CG241" s="181">
        <v>6.0170000000000003</v>
      </c>
      <c r="CH241" s="181">
        <v>6.01</v>
      </c>
      <c r="CI241" s="181">
        <v>6.0039999999999996</v>
      </c>
      <c r="CJ241" s="181">
        <v>5.9969999999999999</v>
      </c>
      <c r="CK241" s="182">
        <v>5.99</v>
      </c>
    </row>
    <row r="242" spans="2:89" ht="15" customHeight="1" x14ac:dyDescent="0.2">
      <c r="B242" s="173">
        <v>6</v>
      </c>
      <c r="C242" s="174">
        <v>2</v>
      </c>
      <c r="D242" s="174">
        <v>2</v>
      </c>
      <c r="E242" s="174" t="s">
        <v>71</v>
      </c>
      <c r="F242" s="174" t="s">
        <v>297</v>
      </c>
      <c r="G242" s="174" t="s">
        <v>782</v>
      </c>
      <c r="H242" s="174" t="s">
        <v>747</v>
      </c>
      <c r="I242" s="181">
        <v>0.78600000000000003</v>
      </c>
      <c r="J242" s="181">
        <v>0.82799999999999996</v>
      </c>
      <c r="K242" s="181">
        <v>0.872</v>
      </c>
      <c r="L242" s="181">
        <v>0.91700000000000004</v>
      </c>
      <c r="M242" s="181">
        <v>0.96199999999999997</v>
      </c>
      <c r="N242" s="181">
        <v>1.0089999999999999</v>
      </c>
      <c r="O242" s="181">
        <v>1.056</v>
      </c>
      <c r="P242" s="181">
        <v>1.1930000000000001</v>
      </c>
      <c r="Q242" s="181">
        <v>1.333</v>
      </c>
      <c r="R242" s="181">
        <v>1.478</v>
      </c>
      <c r="S242" s="181">
        <v>1.6259999999999999</v>
      </c>
      <c r="T242" s="181">
        <v>1.7789999999999999</v>
      </c>
      <c r="U242" s="181">
        <v>1.9359999999999999</v>
      </c>
      <c r="V242" s="181">
        <v>2.097</v>
      </c>
      <c r="W242" s="181">
        <v>2.2370000000000001</v>
      </c>
      <c r="X242" s="181">
        <v>2.3660000000000001</v>
      </c>
      <c r="Y242" s="181">
        <v>2.4870000000000001</v>
      </c>
      <c r="Z242" s="181">
        <v>2.6</v>
      </c>
      <c r="AA242" s="181">
        <v>2.706</v>
      </c>
      <c r="AB242" s="181">
        <v>2.8069999999999999</v>
      </c>
      <c r="AC242" s="181">
        <v>2.9540000000000002</v>
      </c>
      <c r="AD242" s="181">
        <v>3.0659999999999998</v>
      </c>
      <c r="AE242" s="181">
        <v>3.214</v>
      </c>
      <c r="AF242" s="181">
        <v>3.4089999999999998</v>
      </c>
      <c r="AG242" s="181">
        <v>3.6070000000000002</v>
      </c>
      <c r="AH242" s="181">
        <v>3.7330000000000001</v>
      </c>
      <c r="AI242" s="181">
        <v>3.7930000000000001</v>
      </c>
      <c r="AJ242" s="181">
        <v>3.782</v>
      </c>
      <c r="AK242" s="181">
        <v>3.718</v>
      </c>
      <c r="AL242" s="181">
        <v>3.6280000000000001</v>
      </c>
      <c r="AM242" s="181">
        <v>3.5249999999999999</v>
      </c>
      <c r="AN242" s="181">
        <v>3.4470000000000001</v>
      </c>
      <c r="AO242" s="181">
        <v>3.569</v>
      </c>
      <c r="AP242" s="181">
        <v>3.8439999999999999</v>
      </c>
      <c r="AQ242" s="181">
        <v>4.2329999999999997</v>
      </c>
      <c r="AR242" s="181">
        <v>4.617</v>
      </c>
      <c r="AS242" s="181">
        <v>4.8579999999999997</v>
      </c>
      <c r="AT242" s="181">
        <v>5.0110000000000001</v>
      </c>
      <c r="AU242" s="181">
        <v>5.0519999999999996</v>
      </c>
      <c r="AV242" s="181">
        <v>4.9109999999999996</v>
      </c>
      <c r="AW242" s="181">
        <v>5.2039999999999997</v>
      </c>
      <c r="AX242" s="181">
        <v>5.6159999999999997</v>
      </c>
      <c r="AY242" s="181">
        <v>5.9889999999999999</v>
      </c>
      <c r="AZ242" s="181">
        <v>6.0860000000000003</v>
      </c>
      <c r="BA242" s="181">
        <v>6.2309999999999999</v>
      </c>
      <c r="BB242" s="181">
        <v>6.3719999999999999</v>
      </c>
      <c r="BC242" s="181">
        <v>6.5750000000000002</v>
      </c>
      <c r="BD242" s="181">
        <v>6.6609999999999996</v>
      </c>
      <c r="BE242" s="181">
        <v>6.9059999999999997</v>
      </c>
      <c r="BF242" s="181">
        <v>7.109</v>
      </c>
      <c r="BG242" s="181">
        <v>7.173</v>
      </c>
      <c r="BH242" s="181">
        <v>7.2329999999999997</v>
      </c>
      <c r="BI242" s="181">
        <v>7.2919999999999998</v>
      </c>
      <c r="BJ242" s="181">
        <v>7.1829999999999998</v>
      </c>
      <c r="BK242" s="181">
        <v>7.0789999999999997</v>
      </c>
      <c r="BL242" s="181">
        <v>6.9790000000000001</v>
      </c>
      <c r="BM242" s="181">
        <v>6.8840000000000003</v>
      </c>
      <c r="BN242" s="181">
        <v>6.7939999999999996</v>
      </c>
      <c r="BO242" s="181">
        <v>6.6929999999999996</v>
      </c>
      <c r="BP242" s="181">
        <v>6.569</v>
      </c>
      <c r="BQ242" s="181">
        <v>6.4470000000000001</v>
      </c>
      <c r="BR242" s="181">
        <v>6.4080000000000004</v>
      </c>
      <c r="BS242" s="181">
        <v>6.3689999999999998</v>
      </c>
      <c r="BT242" s="181">
        <v>6.3289999999999997</v>
      </c>
      <c r="BU242" s="181">
        <v>6.2880000000000003</v>
      </c>
      <c r="BV242" s="181">
        <v>6.2480000000000002</v>
      </c>
      <c r="BW242" s="181">
        <v>6.2080000000000002</v>
      </c>
      <c r="BX242" s="181">
        <v>6.1669999999999998</v>
      </c>
      <c r="BY242" s="181">
        <v>6.1269999999999998</v>
      </c>
      <c r="BZ242" s="181">
        <v>6.0869999999999997</v>
      </c>
      <c r="CA242" s="181">
        <v>6.0469999999999997</v>
      </c>
      <c r="CB242" s="181">
        <v>6.0419999999999998</v>
      </c>
      <c r="CC242" s="181">
        <v>6.0380000000000003</v>
      </c>
      <c r="CD242" s="181">
        <v>6.0330000000000004</v>
      </c>
      <c r="CE242" s="181">
        <v>6.0279999999999996</v>
      </c>
      <c r="CF242" s="181">
        <v>6.0220000000000002</v>
      </c>
      <c r="CG242" s="181">
        <v>6.0170000000000003</v>
      </c>
      <c r="CH242" s="181">
        <v>6.01</v>
      </c>
      <c r="CI242" s="181">
        <v>6.0039999999999996</v>
      </c>
      <c r="CJ242" s="181">
        <v>5.9969999999999999</v>
      </c>
      <c r="CK242" s="182">
        <v>5.99</v>
      </c>
    </row>
    <row r="243" spans="2:89" ht="15" customHeight="1" x14ac:dyDescent="0.2">
      <c r="B243" s="173">
        <v>6</v>
      </c>
      <c r="C243" s="174">
        <v>3</v>
      </c>
      <c r="D243" s="174">
        <v>2</v>
      </c>
      <c r="E243" s="174" t="s">
        <v>215</v>
      </c>
      <c r="F243" s="174" t="s">
        <v>297</v>
      </c>
      <c r="G243" s="174" t="s">
        <v>782</v>
      </c>
      <c r="H243" s="174" t="s">
        <v>747</v>
      </c>
      <c r="I243" s="181">
        <v>0.78600000000000003</v>
      </c>
      <c r="J243" s="181">
        <v>0.82799999999999996</v>
      </c>
      <c r="K243" s="181">
        <v>0.872</v>
      </c>
      <c r="L243" s="181">
        <v>0.91700000000000004</v>
      </c>
      <c r="M243" s="181">
        <v>0.96199999999999997</v>
      </c>
      <c r="N243" s="181">
        <v>1.0089999999999999</v>
      </c>
      <c r="O243" s="181">
        <v>1.056</v>
      </c>
      <c r="P243" s="181">
        <v>1.1930000000000001</v>
      </c>
      <c r="Q243" s="181">
        <v>1.333</v>
      </c>
      <c r="R243" s="181">
        <v>1.478</v>
      </c>
      <c r="S243" s="181">
        <v>1.6259999999999999</v>
      </c>
      <c r="T243" s="181">
        <v>1.7789999999999999</v>
      </c>
      <c r="U243" s="181">
        <v>1.9359999999999999</v>
      </c>
      <c r="V243" s="181">
        <v>2.097</v>
      </c>
      <c r="W243" s="181">
        <v>2.2370000000000001</v>
      </c>
      <c r="X243" s="181">
        <v>2.3660000000000001</v>
      </c>
      <c r="Y243" s="181">
        <v>2.4870000000000001</v>
      </c>
      <c r="Z243" s="181">
        <v>2.6</v>
      </c>
      <c r="AA243" s="181">
        <v>2.706</v>
      </c>
      <c r="AB243" s="181">
        <v>2.8069999999999999</v>
      </c>
      <c r="AC243" s="181">
        <v>2.9540000000000002</v>
      </c>
      <c r="AD243" s="181">
        <v>3.0659999999999998</v>
      </c>
      <c r="AE243" s="181">
        <v>3.214</v>
      </c>
      <c r="AF243" s="181">
        <v>3.4089999999999998</v>
      </c>
      <c r="AG243" s="181">
        <v>3.6070000000000002</v>
      </c>
      <c r="AH243" s="181">
        <v>3.7330000000000001</v>
      </c>
      <c r="AI243" s="181">
        <v>3.7930000000000001</v>
      </c>
      <c r="AJ243" s="181">
        <v>3.782</v>
      </c>
      <c r="AK243" s="181">
        <v>3.718</v>
      </c>
      <c r="AL243" s="181">
        <v>3.6280000000000001</v>
      </c>
      <c r="AM243" s="181">
        <v>3.5249999999999999</v>
      </c>
      <c r="AN243" s="181">
        <v>3.4470000000000001</v>
      </c>
      <c r="AO243" s="181">
        <v>3.569</v>
      </c>
      <c r="AP243" s="181">
        <v>3.8439999999999999</v>
      </c>
      <c r="AQ243" s="181">
        <v>4.2329999999999997</v>
      </c>
      <c r="AR243" s="181">
        <v>4.617</v>
      </c>
      <c r="AS243" s="181">
        <v>4.8579999999999997</v>
      </c>
      <c r="AT243" s="181">
        <v>5.0110000000000001</v>
      </c>
      <c r="AU243" s="181">
        <v>5.0519999999999996</v>
      </c>
      <c r="AV243" s="181">
        <v>4.9109999999999996</v>
      </c>
      <c r="AW243" s="181">
        <v>5.2039999999999997</v>
      </c>
      <c r="AX243" s="181">
        <v>5.6159999999999997</v>
      </c>
      <c r="AY243" s="181">
        <v>5.9889999999999999</v>
      </c>
      <c r="AZ243" s="181">
        <v>6.0860000000000003</v>
      </c>
      <c r="BA243" s="181">
        <v>6.2309999999999999</v>
      </c>
      <c r="BB243" s="181">
        <v>6.3719999999999999</v>
      </c>
      <c r="BC243" s="181">
        <v>6.5750000000000002</v>
      </c>
      <c r="BD243" s="181">
        <v>6.6609999999999996</v>
      </c>
      <c r="BE243" s="181">
        <v>6.9059999999999997</v>
      </c>
      <c r="BF243" s="181">
        <v>7.3719999999999999</v>
      </c>
      <c r="BG243" s="181">
        <v>7.6379999999999999</v>
      </c>
      <c r="BH243" s="181">
        <v>7.9050000000000002</v>
      </c>
      <c r="BI243" s="181">
        <v>8.1690000000000005</v>
      </c>
      <c r="BJ243" s="181">
        <v>8.4320000000000004</v>
      </c>
      <c r="BK243" s="181">
        <v>8.6959999999999997</v>
      </c>
      <c r="BL243" s="181">
        <v>8.9610000000000003</v>
      </c>
      <c r="BM243" s="181">
        <v>9.2140000000000004</v>
      </c>
      <c r="BN243" s="181">
        <v>9.4559999999999995</v>
      </c>
      <c r="BO243" s="181">
        <v>9.6959999999999997</v>
      </c>
      <c r="BP243" s="181">
        <v>9.9350000000000005</v>
      </c>
      <c r="BQ243" s="181">
        <v>10.173999999999999</v>
      </c>
      <c r="BR243" s="181">
        <v>10.411</v>
      </c>
      <c r="BS243" s="181">
        <v>10.646000000000001</v>
      </c>
      <c r="BT243" s="181">
        <v>10.882</v>
      </c>
      <c r="BU243" s="181">
        <v>11.116</v>
      </c>
      <c r="BV243" s="181">
        <v>11.349</v>
      </c>
      <c r="BW243" s="181">
        <v>11.581</v>
      </c>
      <c r="BX243" s="181">
        <v>11.814</v>
      </c>
      <c r="BY243" s="181">
        <v>12.045</v>
      </c>
      <c r="BZ243" s="181">
        <v>12.276</v>
      </c>
      <c r="CA243" s="181">
        <v>12.506</v>
      </c>
      <c r="CB243" s="181">
        <v>12.737</v>
      </c>
      <c r="CC243" s="181">
        <v>12.967000000000001</v>
      </c>
      <c r="CD243" s="181">
        <v>13.196</v>
      </c>
      <c r="CE243" s="181">
        <v>13.425000000000001</v>
      </c>
      <c r="CF243" s="181">
        <v>13.654999999999999</v>
      </c>
      <c r="CG243" s="181">
        <v>13.882999999999999</v>
      </c>
      <c r="CH243" s="181">
        <v>14.097</v>
      </c>
      <c r="CI243" s="181">
        <v>14.305999999999999</v>
      </c>
      <c r="CJ243" s="181">
        <v>14.515000000000001</v>
      </c>
      <c r="CK243" s="182">
        <v>14.723000000000001</v>
      </c>
    </row>
    <row r="244" spans="2:89" ht="15" customHeight="1" x14ac:dyDescent="0.2">
      <c r="B244" s="173">
        <v>6</v>
      </c>
      <c r="C244" s="174">
        <v>4</v>
      </c>
      <c r="D244" s="174">
        <v>2</v>
      </c>
      <c r="E244" s="174" t="s">
        <v>216</v>
      </c>
      <c r="F244" s="174" t="s">
        <v>297</v>
      </c>
      <c r="G244" s="174" t="s">
        <v>782</v>
      </c>
      <c r="H244" s="174" t="s">
        <v>747</v>
      </c>
      <c r="I244" s="181">
        <v>0.78600000000000003</v>
      </c>
      <c r="J244" s="181">
        <v>0.82799999999999996</v>
      </c>
      <c r="K244" s="181">
        <v>0.872</v>
      </c>
      <c r="L244" s="181">
        <v>0.91700000000000004</v>
      </c>
      <c r="M244" s="181">
        <v>0.96199999999999997</v>
      </c>
      <c r="N244" s="181">
        <v>1.0089999999999999</v>
      </c>
      <c r="O244" s="181">
        <v>1.056</v>
      </c>
      <c r="P244" s="181">
        <v>1.1930000000000001</v>
      </c>
      <c r="Q244" s="181">
        <v>1.333</v>
      </c>
      <c r="R244" s="181">
        <v>1.478</v>
      </c>
      <c r="S244" s="181">
        <v>1.6259999999999999</v>
      </c>
      <c r="T244" s="181">
        <v>1.7789999999999999</v>
      </c>
      <c r="U244" s="181">
        <v>1.9359999999999999</v>
      </c>
      <c r="V244" s="181">
        <v>2.097</v>
      </c>
      <c r="W244" s="181">
        <v>2.2370000000000001</v>
      </c>
      <c r="X244" s="181">
        <v>2.3660000000000001</v>
      </c>
      <c r="Y244" s="181">
        <v>2.4870000000000001</v>
      </c>
      <c r="Z244" s="181">
        <v>2.6</v>
      </c>
      <c r="AA244" s="181">
        <v>2.706</v>
      </c>
      <c r="AB244" s="181">
        <v>2.8069999999999999</v>
      </c>
      <c r="AC244" s="181">
        <v>2.9540000000000002</v>
      </c>
      <c r="AD244" s="181">
        <v>3.0659999999999998</v>
      </c>
      <c r="AE244" s="181">
        <v>3.214</v>
      </c>
      <c r="AF244" s="181">
        <v>3.4089999999999998</v>
      </c>
      <c r="AG244" s="181">
        <v>3.6070000000000002</v>
      </c>
      <c r="AH244" s="181">
        <v>3.7330000000000001</v>
      </c>
      <c r="AI244" s="181">
        <v>3.7930000000000001</v>
      </c>
      <c r="AJ244" s="181">
        <v>3.782</v>
      </c>
      <c r="AK244" s="181">
        <v>3.718</v>
      </c>
      <c r="AL244" s="181">
        <v>3.6280000000000001</v>
      </c>
      <c r="AM244" s="181">
        <v>3.5249999999999999</v>
      </c>
      <c r="AN244" s="181">
        <v>3.4470000000000001</v>
      </c>
      <c r="AO244" s="181">
        <v>3.569</v>
      </c>
      <c r="AP244" s="181">
        <v>3.8439999999999999</v>
      </c>
      <c r="AQ244" s="181">
        <v>4.2329999999999997</v>
      </c>
      <c r="AR244" s="181">
        <v>4.617</v>
      </c>
      <c r="AS244" s="181">
        <v>4.8579999999999997</v>
      </c>
      <c r="AT244" s="181">
        <v>5.0110000000000001</v>
      </c>
      <c r="AU244" s="181">
        <v>5.0519999999999996</v>
      </c>
      <c r="AV244" s="181">
        <v>4.9109999999999996</v>
      </c>
      <c r="AW244" s="181">
        <v>5.2039999999999997</v>
      </c>
      <c r="AX244" s="181">
        <v>5.6159999999999997</v>
      </c>
      <c r="AY244" s="181">
        <v>5.9889999999999999</v>
      </c>
      <c r="AZ244" s="181">
        <v>6.0860000000000003</v>
      </c>
      <c r="BA244" s="181">
        <v>6.2309999999999999</v>
      </c>
      <c r="BB244" s="181">
        <v>6.3719999999999999</v>
      </c>
      <c r="BC244" s="181">
        <v>6.5750000000000002</v>
      </c>
      <c r="BD244" s="181">
        <v>6.6609999999999996</v>
      </c>
      <c r="BE244" s="181">
        <v>6.9059999999999997</v>
      </c>
      <c r="BF244" s="181">
        <v>7.3719999999999999</v>
      </c>
      <c r="BG244" s="181">
        <v>7.6379999999999999</v>
      </c>
      <c r="BH244" s="181">
        <v>7.9050000000000002</v>
      </c>
      <c r="BI244" s="181">
        <v>8.1690000000000005</v>
      </c>
      <c r="BJ244" s="181">
        <v>8.4320000000000004</v>
      </c>
      <c r="BK244" s="181">
        <v>8.6959999999999997</v>
      </c>
      <c r="BL244" s="181">
        <v>8.9610000000000003</v>
      </c>
      <c r="BM244" s="181">
        <v>9.2140000000000004</v>
      </c>
      <c r="BN244" s="181">
        <v>9.4559999999999995</v>
      </c>
      <c r="BO244" s="181">
        <v>9.6959999999999997</v>
      </c>
      <c r="BP244" s="181">
        <v>9.9350000000000005</v>
      </c>
      <c r="BQ244" s="181">
        <v>10.173999999999999</v>
      </c>
      <c r="BR244" s="181">
        <v>10.411</v>
      </c>
      <c r="BS244" s="181">
        <v>10.646000000000001</v>
      </c>
      <c r="BT244" s="181">
        <v>10.882</v>
      </c>
      <c r="BU244" s="181">
        <v>11.116</v>
      </c>
      <c r="BV244" s="181">
        <v>11.349</v>
      </c>
      <c r="BW244" s="181">
        <v>11.581</v>
      </c>
      <c r="BX244" s="181">
        <v>11.814</v>
      </c>
      <c r="BY244" s="181">
        <v>12.045</v>
      </c>
      <c r="BZ244" s="181">
        <v>12.276</v>
      </c>
      <c r="CA244" s="181">
        <v>12.506</v>
      </c>
      <c r="CB244" s="181">
        <v>12.737</v>
      </c>
      <c r="CC244" s="181">
        <v>12.967000000000001</v>
      </c>
      <c r="CD244" s="181">
        <v>13.196</v>
      </c>
      <c r="CE244" s="181">
        <v>13.425000000000001</v>
      </c>
      <c r="CF244" s="181">
        <v>13.654999999999999</v>
      </c>
      <c r="CG244" s="181">
        <v>13.882999999999999</v>
      </c>
      <c r="CH244" s="181">
        <v>14.097</v>
      </c>
      <c r="CI244" s="181">
        <v>14.305999999999999</v>
      </c>
      <c r="CJ244" s="181">
        <v>14.515000000000001</v>
      </c>
      <c r="CK244" s="182">
        <v>14.723000000000001</v>
      </c>
    </row>
    <row r="245" spans="2:89" ht="15" customHeight="1" x14ac:dyDescent="0.2">
      <c r="B245" s="173">
        <v>6</v>
      </c>
      <c r="C245" s="174">
        <v>1</v>
      </c>
      <c r="D245" s="174">
        <v>3</v>
      </c>
      <c r="E245" s="174" t="s">
        <v>217</v>
      </c>
      <c r="F245" s="174" t="s">
        <v>783</v>
      </c>
      <c r="G245" s="174" t="s">
        <v>297</v>
      </c>
      <c r="H245" s="174" t="s">
        <v>745</v>
      </c>
      <c r="I245" s="181">
        <v>13.981999999999999</v>
      </c>
      <c r="J245" s="181">
        <v>14.481999999999999</v>
      </c>
      <c r="K245" s="181">
        <v>14.981999999999999</v>
      </c>
      <c r="L245" s="181">
        <v>15.481999999999999</v>
      </c>
      <c r="M245" s="181">
        <v>15.981999999999999</v>
      </c>
      <c r="N245" s="181">
        <v>16.481999999999999</v>
      </c>
      <c r="O245" s="181">
        <v>16.981999999999999</v>
      </c>
      <c r="P245" s="181">
        <v>18.873000000000001</v>
      </c>
      <c r="Q245" s="181">
        <v>20.765999999999998</v>
      </c>
      <c r="R245" s="181">
        <v>22.661999999999999</v>
      </c>
      <c r="S245" s="181">
        <v>24.564</v>
      </c>
      <c r="T245" s="181">
        <v>26.471</v>
      </c>
      <c r="U245" s="181">
        <v>28.381</v>
      </c>
      <c r="V245" s="181">
        <v>30.295000000000002</v>
      </c>
      <c r="W245" s="181">
        <v>31.861999999999998</v>
      </c>
      <c r="X245" s="181">
        <v>33.26</v>
      </c>
      <c r="Y245" s="181">
        <v>34.58</v>
      </c>
      <c r="Z245" s="181">
        <v>35.802999999999997</v>
      </c>
      <c r="AA245" s="181">
        <v>37.014000000000003</v>
      </c>
      <c r="AB245" s="181">
        <v>38.143999999999998</v>
      </c>
      <c r="AC245" s="181">
        <v>39.225000000000001</v>
      </c>
      <c r="AD245" s="181">
        <v>42.070999999999998</v>
      </c>
      <c r="AE245" s="181">
        <v>46.029000000000003</v>
      </c>
      <c r="AF245" s="181">
        <v>51.11</v>
      </c>
      <c r="AG245" s="181">
        <v>57.18</v>
      </c>
      <c r="AH245" s="181">
        <v>64.106999999999999</v>
      </c>
      <c r="AI245" s="181">
        <v>71.757999999999996</v>
      </c>
      <c r="AJ245" s="181">
        <v>80</v>
      </c>
      <c r="AK245" s="181">
        <v>88.698999999999998</v>
      </c>
      <c r="AL245" s="181">
        <v>97.352000000000004</v>
      </c>
      <c r="AM245" s="181">
        <v>105.801</v>
      </c>
      <c r="AN245" s="181">
        <v>114.703</v>
      </c>
      <c r="AO245" s="181">
        <v>124.93899999999999</v>
      </c>
      <c r="AP245" s="181">
        <v>135.44499999999999</v>
      </c>
      <c r="AQ245" s="181">
        <v>146.18700000000001</v>
      </c>
      <c r="AR245" s="181">
        <v>157.49600000000001</v>
      </c>
      <c r="AS245" s="181">
        <v>165.649</v>
      </c>
      <c r="AT245" s="181">
        <v>173.11500000000001</v>
      </c>
      <c r="AU245" s="181">
        <v>109.49299999999999</v>
      </c>
      <c r="AV245" s="181">
        <v>112.587</v>
      </c>
      <c r="AW245" s="181">
        <v>116.60299999999999</v>
      </c>
      <c r="AX245" s="181">
        <v>117.937</v>
      </c>
      <c r="AY245" s="181">
        <v>118.224</v>
      </c>
      <c r="AZ245" s="181">
        <v>115.336</v>
      </c>
      <c r="BA245" s="181">
        <v>114.58499999999999</v>
      </c>
      <c r="BB245" s="181">
        <v>114.613</v>
      </c>
      <c r="BC245" s="181">
        <v>116.744</v>
      </c>
      <c r="BD245" s="181">
        <v>117.346</v>
      </c>
      <c r="BE245" s="181">
        <v>117.911</v>
      </c>
      <c r="BF245" s="181">
        <v>120.899</v>
      </c>
      <c r="BG245" s="181">
        <v>122.191</v>
      </c>
      <c r="BH245" s="181">
        <v>123.455</v>
      </c>
      <c r="BI245" s="181">
        <v>124.66200000000001</v>
      </c>
      <c r="BJ245" s="181">
        <v>125.84399999999999</v>
      </c>
      <c r="BK245" s="181">
        <v>127.024</v>
      </c>
      <c r="BL245" s="181">
        <v>128.19900000000001</v>
      </c>
      <c r="BM245" s="181">
        <v>129.36199999999999</v>
      </c>
      <c r="BN245" s="181">
        <v>130.51400000000001</v>
      </c>
      <c r="BO245" s="181">
        <v>131.654</v>
      </c>
      <c r="BP245" s="181">
        <v>132.78399999999999</v>
      </c>
      <c r="BQ245" s="181">
        <v>133.9</v>
      </c>
      <c r="BR245" s="181">
        <v>134.98099999999999</v>
      </c>
      <c r="BS245" s="181">
        <v>136.04900000000001</v>
      </c>
      <c r="BT245" s="181">
        <v>137.10499999999999</v>
      </c>
      <c r="BU245" s="181">
        <v>138.148</v>
      </c>
      <c r="BV245" s="181">
        <v>139.18100000000001</v>
      </c>
      <c r="BW245" s="181">
        <v>140.20400000000001</v>
      </c>
      <c r="BX245" s="181">
        <v>141.221</v>
      </c>
      <c r="BY245" s="181">
        <v>142.23099999999999</v>
      </c>
      <c r="BZ245" s="181">
        <v>143.23699999999999</v>
      </c>
      <c r="CA245" s="181">
        <v>144.238</v>
      </c>
      <c r="CB245" s="181">
        <v>145.239</v>
      </c>
      <c r="CC245" s="181">
        <v>146.23699999999999</v>
      </c>
      <c r="CD245" s="181">
        <v>147.233</v>
      </c>
      <c r="CE245" s="181">
        <v>148.227</v>
      </c>
      <c r="CF245" s="181">
        <v>149.22</v>
      </c>
      <c r="CG245" s="181">
        <v>150.208</v>
      </c>
      <c r="CH245" s="181">
        <v>151.19</v>
      </c>
      <c r="CI245" s="181">
        <v>152.166</v>
      </c>
      <c r="CJ245" s="181">
        <v>153.13499999999999</v>
      </c>
      <c r="CK245" s="182">
        <v>154.10599999999999</v>
      </c>
    </row>
    <row r="246" spans="2:89" ht="15" customHeight="1" x14ac:dyDescent="0.2">
      <c r="B246" s="173">
        <v>6</v>
      </c>
      <c r="C246" s="174">
        <v>1</v>
      </c>
      <c r="D246" s="174">
        <v>3</v>
      </c>
      <c r="E246" s="174" t="s">
        <v>217</v>
      </c>
      <c r="F246" s="174" t="s">
        <v>784</v>
      </c>
      <c r="G246" s="174" t="s">
        <v>297</v>
      </c>
      <c r="H246" s="174" t="s">
        <v>745</v>
      </c>
      <c r="I246" s="181">
        <v>0</v>
      </c>
      <c r="J246" s="181">
        <v>0</v>
      </c>
      <c r="K246" s="181">
        <v>0</v>
      </c>
      <c r="L246" s="181">
        <v>0</v>
      </c>
      <c r="M246" s="181">
        <v>0</v>
      </c>
      <c r="N246" s="181">
        <v>0</v>
      </c>
      <c r="O246" s="181">
        <v>0</v>
      </c>
      <c r="P246" s="181">
        <v>0</v>
      </c>
      <c r="Q246" s="181">
        <v>0</v>
      </c>
      <c r="R246" s="181">
        <v>0</v>
      </c>
      <c r="S246" s="181">
        <v>0</v>
      </c>
      <c r="T246" s="181">
        <v>0</v>
      </c>
      <c r="U246" s="181">
        <v>0</v>
      </c>
      <c r="V246" s="181">
        <v>0</v>
      </c>
      <c r="W246" s="181">
        <v>0</v>
      </c>
      <c r="X246" s="181">
        <v>0</v>
      </c>
      <c r="Y246" s="181">
        <v>0</v>
      </c>
      <c r="Z246" s="181">
        <v>0</v>
      </c>
      <c r="AA246" s="181">
        <v>0</v>
      </c>
      <c r="AB246" s="181">
        <v>0</v>
      </c>
      <c r="AC246" s="181">
        <v>0</v>
      </c>
      <c r="AD246" s="181">
        <v>0</v>
      </c>
      <c r="AE246" s="181">
        <v>0</v>
      </c>
      <c r="AF246" s="181">
        <v>0</v>
      </c>
      <c r="AG246" s="181">
        <v>0</v>
      </c>
      <c r="AH246" s="181">
        <v>0</v>
      </c>
      <c r="AI246" s="181">
        <v>0</v>
      </c>
      <c r="AJ246" s="181">
        <v>0</v>
      </c>
      <c r="AK246" s="181">
        <v>0</v>
      </c>
      <c r="AL246" s="181">
        <v>0</v>
      </c>
      <c r="AM246" s="181">
        <v>0</v>
      </c>
      <c r="AN246" s="181">
        <v>0</v>
      </c>
      <c r="AO246" s="181">
        <v>0</v>
      </c>
      <c r="AP246" s="181">
        <v>0</v>
      </c>
      <c r="AQ246" s="181">
        <v>0</v>
      </c>
      <c r="AR246" s="181">
        <v>0</v>
      </c>
      <c r="AS246" s="181">
        <v>0</v>
      </c>
      <c r="AT246" s="181">
        <v>0</v>
      </c>
      <c r="AU246" s="181">
        <v>11.25</v>
      </c>
      <c r="AV246" s="181">
        <v>12.074999999999999</v>
      </c>
      <c r="AW246" s="181">
        <v>18.45</v>
      </c>
      <c r="AX246" s="181">
        <v>22.574999999999999</v>
      </c>
      <c r="AY246" s="181">
        <v>28.8</v>
      </c>
      <c r="AZ246" s="181">
        <v>33.375</v>
      </c>
      <c r="BA246" s="181">
        <v>38.4</v>
      </c>
      <c r="BB246" s="181">
        <v>38.85</v>
      </c>
      <c r="BC246" s="181">
        <v>39.299999999999997</v>
      </c>
      <c r="BD246" s="181">
        <v>41.186</v>
      </c>
      <c r="BE246" s="181">
        <v>43.079000000000001</v>
      </c>
      <c r="BF246" s="181">
        <v>55.819000000000003</v>
      </c>
      <c r="BG246" s="181">
        <v>56.896000000000001</v>
      </c>
      <c r="BH246" s="181">
        <v>57.21</v>
      </c>
      <c r="BI246" s="181">
        <v>57.494</v>
      </c>
      <c r="BJ246" s="181">
        <v>57.765000000000001</v>
      </c>
      <c r="BK246" s="181">
        <v>58.030999999999999</v>
      </c>
      <c r="BL246" s="181">
        <v>58.292999999999999</v>
      </c>
      <c r="BM246" s="181">
        <v>58.548000000000002</v>
      </c>
      <c r="BN246" s="181">
        <v>58.795000000000002</v>
      </c>
      <c r="BO246" s="181">
        <v>59.033999999999999</v>
      </c>
      <c r="BP246" s="181">
        <v>59.265999999999998</v>
      </c>
      <c r="BQ246" s="181">
        <v>59.491</v>
      </c>
      <c r="BR246" s="181">
        <v>59.698</v>
      </c>
      <c r="BS246" s="181">
        <v>59.896999999999998</v>
      </c>
      <c r="BT246" s="181">
        <v>60.088000000000001</v>
      </c>
      <c r="BU246" s="181">
        <v>60.273000000000003</v>
      </c>
      <c r="BV246" s="181">
        <v>60.451999999999998</v>
      </c>
      <c r="BW246" s="181">
        <v>60.625</v>
      </c>
      <c r="BX246" s="181">
        <v>60.792999999999999</v>
      </c>
      <c r="BY246" s="181">
        <v>60.957000000000001</v>
      </c>
      <c r="BZ246" s="181">
        <v>61.118000000000002</v>
      </c>
      <c r="CA246" s="181">
        <v>61.276000000000003</v>
      </c>
      <c r="CB246" s="181">
        <v>61.430999999999997</v>
      </c>
      <c r="CC246" s="181">
        <v>61.585000000000001</v>
      </c>
      <c r="CD246" s="181">
        <v>61.735999999999997</v>
      </c>
      <c r="CE246" s="181">
        <v>61.886000000000003</v>
      </c>
      <c r="CF246" s="181">
        <v>62.033000000000001</v>
      </c>
      <c r="CG246" s="181">
        <v>62.177</v>
      </c>
      <c r="CH246" s="181">
        <v>62.317999999999998</v>
      </c>
      <c r="CI246" s="181">
        <v>62.454000000000001</v>
      </c>
      <c r="CJ246" s="181">
        <v>62.587000000000003</v>
      </c>
      <c r="CK246" s="182">
        <v>62.719000000000001</v>
      </c>
    </row>
    <row r="247" spans="2:89" ht="15" customHeight="1" x14ac:dyDescent="0.2">
      <c r="B247" s="173">
        <v>6</v>
      </c>
      <c r="C247" s="174">
        <v>1</v>
      </c>
      <c r="D247" s="174">
        <v>3</v>
      </c>
      <c r="E247" s="174" t="s">
        <v>217</v>
      </c>
      <c r="F247" s="174" t="s">
        <v>785</v>
      </c>
      <c r="G247" s="174" t="s">
        <v>297</v>
      </c>
      <c r="H247" s="174" t="s">
        <v>745</v>
      </c>
      <c r="I247" s="181">
        <v>0</v>
      </c>
      <c r="J247" s="181">
        <v>0</v>
      </c>
      <c r="K247" s="181">
        <v>0</v>
      </c>
      <c r="L247" s="181">
        <v>0</v>
      </c>
      <c r="M247" s="181">
        <v>0</v>
      </c>
      <c r="N247" s="181">
        <v>0</v>
      </c>
      <c r="O247" s="181">
        <v>0</v>
      </c>
      <c r="P247" s="181">
        <v>0</v>
      </c>
      <c r="Q247" s="181">
        <v>0</v>
      </c>
      <c r="R247" s="181">
        <v>0</v>
      </c>
      <c r="S247" s="181">
        <v>0</v>
      </c>
      <c r="T247" s="181">
        <v>0</v>
      </c>
      <c r="U247" s="181">
        <v>0</v>
      </c>
      <c r="V247" s="181">
        <v>0</v>
      </c>
      <c r="W247" s="181">
        <v>0</v>
      </c>
      <c r="X247" s="181">
        <v>0</v>
      </c>
      <c r="Y247" s="181">
        <v>0</v>
      </c>
      <c r="Z247" s="181">
        <v>0</v>
      </c>
      <c r="AA247" s="181">
        <v>0</v>
      </c>
      <c r="AB247" s="181">
        <v>0</v>
      </c>
      <c r="AC247" s="181">
        <v>0</v>
      </c>
      <c r="AD247" s="181">
        <v>0</v>
      </c>
      <c r="AE247" s="181">
        <v>0</v>
      </c>
      <c r="AF247" s="181">
        <v>0</v>
      </c>
      <c r="AG247" s="181">
        <v>0</v>
      </c>
      <c r="AH247" s="181">
        <v>0</v>
      </c>
      <c r="AI247" s="181">
        <v>0</v>
      </c>
      <c r="AJ247" s="181">
        <v>0</v>
      </c>
      <c r="AK247" s="181">
        <v>0</v>
      </c>
      <c r="AL247" s="181">
        <v>0</v>
      </c>
      <c r="AM247" s="181">
        <v>0</v>
      </c>
      <c r="AN247" s="181">
        <v>0</v>
      </c>
      <c r="AO247" s="181">
        <v>0</v>
      </c>
      <c r="AP247" s="181">
        <v>0</v>
      </c>
      <c r="AQ247" s="181">
        <v>0</v>
      </c>
      <c r="AR247" s="181">
        <v>0</v>
      </c>
      <c r="AS247" s="181">
        <v>0</v>
      </c>
      <c r="AT247" s="181">
        <v>0</v>
      </c>
      <c r="AU247" s="181">
        <v>42.975000000000001</v>
      </c>
      <c r="AV247" s="181">
        <v>42.225000000000001</v>
      </c>
      <c r="AW247" s="181">
        <v>35.4</v>
      </c>
      <c r="AX247" s="181">
        <v>31.425000000000001</v>
      </c>
      <c r="AY247" s="181">
        <v>25.35</v>
      </c>
      <c r="AZ247" s="181">
        <v>21.6</v>
      </c>
      <c r="BA247" s="181">
        <v>16.875</v>
      </c>
      <c r="BB247" s="181">
        <v>16.8</v>
      </c>
      <c r="BC247" s="181">
        <v>16.5</v>
      </c>
      <c r="BD247" s="181">
        <v>14.917999999999999</v>
      </c>
      <c r="BE247" s="181">
        <v>13.313000000000001</v>
      </c>
      <c r="BF247" s="181">
        <v>11.68</v>
      </c>
      <c r="BG247" s="181">
        <v>10.02</v>
      </c>
      <c r="BH247" s="181">
        <v>8.3330000000000002</v>
      </c>
      <c r="BI247" s="181">
        <v>6.6280000000000001</v>
      </c>
      <c r="BJ247" s="181">
        <v>4.9050000000000002</v>
      </c>
      <c r="BK247" s="181">
        <v>3.165</v>
      </c>
      <c r="BL247" s="181">
        <v>1.4039999999999999</v>
      </c>
      <c r="BM247" s="181">
        <v>0</v>
      </c>
      <c r="BN247" s="181">
        <v>0</v>
      </c>
      <c r="BO247" s="181">
        <v>0</v>
      </c>
      <c r="BP247" s="181">
        <v>0</v>
      </c>
      <c r="BQ247" s="181">
        <v>0</v>
      </c>
      <c r="BR247" s="181">
        <v>0</v>
      </c>
      <c r="BS247" s="181">
        <v>0</v>
      </c>
      <c r="BT247" s="181">
        <v>0</v>
      </c>
      <c r="BU247" s="181">
        <v>0</v>
      </c>
      <c r="BV247" s="181">
        <v>0</v>
      </c>
      <c r="BW247" s="181">
        <v>0</v>
      </c>
      <c r="BX247" s="181">
        <v>0</v>
      </c>
      <c r="BY247" s="181">
        <v>0</v>
      </c>
      <c r="BZ247" s="181">
        <v>0</v>
      </c>
      <c r="CA247" s="181">
        <v>0</v>
      </c>
      <c r="CB247" s="181">
        <v>0</v>
      </c>
      <c r="CC247" s="181">
        <v>0</v>
      </c>
      <c r="CD247" s="181">
        <v>0</v>
      </c>
      <c r="CE247" s="181">
        <v>0</v>
      </c>
      <c r="CF247" s="181">
        <v>0</v>
      </c>
      <c r="CG247" s="181">
        <v>0</v>
      </c>
      <c r="CH247" s="181">
        <v>0</v>
      </c>
      <c r="CI247" s="181">
        <v>0</v>
      </c>
      <c r="CJ247" s="181">
        <v>0</v>
      </c>
      <c r="CK247" s="182">
        <v>0</v>
      </c>
    </row>
    <row r="248" spans="2:89" ht="15" customHeight="1" x14ac:dyDescent="0.2">
      <c r="B248" s="173">
        <v>6</v>
      </c>
      <c r="C248" s="174">
        <v>1</v>
      </c>
      <c r="D248" s="174">
        <v>3</v>
      </c>
      <c r="E248" s="174" t="s">
        <v>217</v>
      </c>
      <c r="F248" s="174" t="s">
        <v>786</v>
      </c>
      <c r="G248" s="174" t="s">
        <v>297</v>
      </c>
      <c r="H248" s="174" t="s">
        <v>745</v>
      </c>
      <c r="I248" s="181">
        <v>0</v>
      </c>
      <c r="J248" s="181">
        <v>0</v>
      </c>
      <c r="K248" s="181">
        <v>0</v>
      </c>
      <c r="L248" s="181">
        <v>0</v>
      </c>
      <c r="M248" s="181">
        <v>0</v>
      </c>
      <c r="N248" s="181">
        <v>0</v>
      </c>
      <c r="O248" s="181">
        <v>0</v>
      </c>
      <c r="P248" s="181">
        <v>0</v>
      </c>
      <c r="Q248" s="181">
        <v>0</v>
      </c>
      <c r="R248" s="181">
        <v>0</v>
      </c>
      <c r="S248" s="181">
        <v>0</v>
      </c>
      <c r="T248" s="181">
        <v>0</v>
      </c>
      <c r="U248" s="181">
        <v>0</v>
      </c>
      <c r="V248" s="181">
        <v>0</v>
      </c>
      <c r="W248" s="181">
        <v>0</v>
      </c>
      <c r="X248" s="181">
        <v>0</v>
      </c>
      <c r="Y248" s="181">
        <v>0</v>
      </c>
      <c r="Z248" s="181">
        <v>0</v>
      </c>
      <c r="AA248" s="181">
        <v>0</v>
      </c>
      <c r="AB248" s="181">
        <v>0</v>
      </c>
      <c r="AC248" s="181">
        <v>0</v>
      </c>
      <c r="AD248" s="181">
        <v>0</v>
      </c>
      <c r="AE248" s="181">
        <v>0</v>
      </c>
      <c r="AF248" s="181">
        <v>0</v>
      </c>
      <c r="AG248" s="181">
        <v>0</v>
      </c>
      <c r="AH248" s="181">
        <v>0</v>
      </c>
      <c r="AI248" s="181">
        <v>0</v>
      </c>
      <c r="AJ248" s="181">
        <v>0</v>
      </c>
      <c r="AK248" s="181">
        <v>0</v>
      </c>
      <c r="AL248" s="181">
        <v>0</v>
      </c>
      <c r="AM248" s="181">
        <v>0</v>
      </c>
      <c r="AN248" s="181">
        <v>0</v>
      </c>
      <c r="AO248" s="181">
        <v>0</v>
      </c>
      <c r="AP248" s="181">
        <v>0</v>
      </c>
      <c r="AQ248" s="181">
        <v>0</v>
      </c>
      <c r="AR248" s="181">
        <v>0</v>
      </c>
      <c r="AS248" s="181">
        <v>0</v>
      </c>
      <c r="AT248" s="181">
        <v>0</v>
      </c>
      <c r="AU248" s="181">
        <v>0</v>
      </c>
      <c r="AV248" s="181">
        <v>0</v>
      </c>
      <c r="AW248" s="181">
        <v>0.53400000000000003</v>
      </c>
      <c r="AX248" s="181">
        <v>2.9540000000000002</v>
      </c>
      <c r="AY248" s="181">
        <v>6.4820000000000002</v>
      </c>
      <c r="AZ248" s="181">
        <v>11.946</v>
      </c>
      <c r="BA248" s="181">
        <v>14.744999999999999</v>
      </c>
      <c r="BB248" s="181">
        <v>16.224</v>
      </c>
      <c r="BC248" s="181">
        <v>16.073</v>
      </c>
      <c r="BD248" s="181">
        <v>17.504000000000001</v>
      </c>
      <c r="BE248" s="181">
        <v>18.943999999999999</v>
      </c>
      <c r="BF248" s="181">
        <v>26.756</v>
      </c>
      <c r="BG248" s="181">
        <v>30.38</v>
      </c>
      <c r="BH248" s="181">
        <v>34.043999999999997</v>
      </c>
      <c r="BI248" s="181">
        <v>37.716999999999999</v>
      </c>
      <c r="BJ248" s="181">
        <v>41.414999999999999</v>
      </c>
      <c r="BK248" s="181">
        <v>45.143999999999998</v>
      </c>
      <c r="BL248" s="181">
        <v>48.91</v>
      </c>
      <c r="BM248" s="181">
        <v>52.692</v>
      </c>
      <c r="BN248" s="181">
        <v>56.497</v>
      </c>
      <c r="BO248" s="181">
        <v>59.033999999999999</v>
      </c>
      <c r="BP248" s="181">
        <v>59.265999999999998</v>
      </c>
      <c r="BQ248" s="181">
        <v>59.491</v>
      </c>
      <c r="BR248" s="181">
        <v>59.698</v>
      </c>
      <c r="BS248" s="181">
        <v>59.896999999999998</v>
      </c>
      <c r="BT248" s="181">
        <v>60.088000000000001</v>
      </c>
      <c r="BU248" s="181">
        <v>60.273000000000003</v>
      </c>
      <c r="BV248" s="181">
        <v>60.451999999999998</v>
      </c>
      <c r="BW248" s="181">
        <v>60.625</v>
      </c>
      <c r="BX248" s="181">
        <v>60.792999999999999</v>
      </c>
      <c r="BY248" s="181">
        <v>60.957000000000001</v>
      </c>
      <c r="BZ248" s="181">
        <v>61.118000000000002</v>
      </c>
      <c r="CA248" s="181">
        <v>61.276000000000003</v>
      </c>
      <c r="CB248" s="181">
        <v>61.430999999999997</v>
      </c>
      <c r="CC248" s="181">
        <v>61.585000000000001</v>
      </c>
      <c r="CD248" s="181">
        <v>61.735999999999997</v>
      </c>
      <c r="CE248" s="181">
        <v>61.886000000000003</v>
      </c>
      <c r="CF248" s="181">
        <v>62.033000000000001</v>
      </c>
      <c r="CG248" s="181">
        <v>62.177</v>
      </c>
      <c r="CH248" s="181">
        <v>62.317999999999998</v>
      </c>
      <c r="CI248" s="181">
        <v>62.454000000000001</v>
      </c>
      <c r="CJ248" s="181">
        <v>62.587000000000003</v>
      </c>
      <c r="CK248" s="182">
        <v>62.719000000000001</v>
      </c>
    </row>
    <row r="249" spans="2:89" ht="15" customHeight="1" x14ac:dyDescent="0.2">
      <c r="B249" s="173">
        <v>6</v>
      </c>
      <c r="C249" s="174">
        <v>1</v>
      </c>
      <c r="D249" s="174">
        <v>3</v>
      </c>
      <c r="E249" s="174" t="s">
        <v>217</v>
      </c>
      <c r="F249" s="174" t="s">
        <v>787</v>
      </c>
      <c r="G249" s="174" t="s">
        <v>297</v>
      </c>
      <c r="H249" s="174" t="s">
        <v>745</v>
      </c>
      <c r="I249" s="181">
        <v>0</v>
      </c>
      <c r="J249" s="181">
        <v>0</v>
      </c>
      <c r="K249" s="181">
        <v>0</v>
      </c>
      <c r="L249" s="181">
        <v>0</v>
      </c>
      <c r="M249" s="181">
        <v>0</v>
      </c>
      <c r="N249" s="181">
        <v>0</v>
      </c>
      <c r="O249" s="181">
        <v>0</v>
      </c>
      <c r="P249" s="181">
        <v>0</v>
      </c>
      <c r="Q249" s="181">
        <v>0</v>
      </c>
      <c r="R249" s="181">
        <v>0</v>
      </c>
      <c r="S249" s="181">
        <v>0</v>
      </c>
      <c r="T249" s="181">
        <v>0</v>
      </c>
      <c r="U249" s="181">
        <v>0</v>
      </c>
      <c r="V249" s="181">
        <v>0</v>
      </c>
      <c r="W249" s="181">
        <v>0</v>
      </c>
      <c r="X249" s="181">
        <v>0</v>
      </c>
      <c r="Y249" s="181">
        <v>0</v>
      </c>
      <c r="Z249" s="181">
        <v>0</v>
      </c>
      <c r="AA249" s="181">
        <v>0</v>
      </c>
      <c r="AB249" s="181">
        <v>0</v>
      </c>
      <c r="AC249" s="181">
        <v>0</v>
      </c>
      <c r="AD249" s="181">
        <v>0</v>
      </c>
      <c r="AE249" s="181">
        <v>0</v>
      </c>
      <c r="AF249" s="181">
        <v>0</v>
      </c>
      <c r="AG249" s="181">
        <v>0</v>
      </c>
      <c r="AH249" s="181">
        <v>0</v>
      </c>
      <c r="AI249" s="181">
        <v>0</v>
      </c>
      <c r="AJ249" s="181">
        <v>0</v>
      </c>
      <c r="AK249" s="181">
        <v>0</v>
      </c>
      <c r="AL249" s="181">
        <v>0</v>
      </c>
      <c r="AM249" s="181">
        <v>0</v>
      </c>
      <c r="AN249" s="181">
        <v>0</v>
      </c>
      <c r="AO249" s="181">
        <v>0</v>
      </c>
      <c r="AP249" s="181">
        <v>0</v>
      </c>
      <c r="AQ249" s="181">
        <v>0</v>
      </c>
      <c r="AR249" s="181">
        <v>0</v>
      </c>
      <c r="AS249" s="181">
        <v>0</v>
      </c>
      <c r="AT249" s="181">
        <v>0</v>
      </c>
      <c r="AU249" s="181">
        <v>15.263999999999999</v>
      </c>
      <c r="AV249" s="181">
        <v>18.04</v>
      </c>
      <c r="AW249" s="181">
        <v>18.954000000000001</v>
      </c>
      <c r="AX249" s="181">
        <v>19.873000000000001</v>
      </c>
      <c r="AY249" s="181">
        <v>20.526</v>
      </c>
      <c r="AZ249" s="181">
        <v>20.363</v>
      </c>
      <c r="BA249" s="181">
        <v>21.026</v>
      </c>
      <c r="BB249" s="181">
        <v>21.998999999999999</v>
      </c>
      <c r="BC249" s="181">
        <v>22.446999999999999</v>
      </c>
      <c r="BD249" s="181">
        <v>23.196000000000002</v>
      </c>
      <c r="BE249" s="181">
        <v>23.943999999999999</v>
      </c>
      <c r="BF249" s="181">
        <v>25.454999999999998</v>
      </c>
      <c r="BG249" s="181">
        <v>25.603000000000002</v>
      </c>
      <c r="BH249" s="181">
        <v>25.744</v>
      </c>
      <c r="BI249" s="181">
        <v>25.872</v>
      </c>
      <c r="BJ249" s="181">
        <v>25.994</v>
      </c>
      <c r="BK249" s="181">
        <v>26.114000000000001</v>
      </c>
      <c r="BL249" s="181">
        <v>26.231999999999999</v>
      </c>
      <c r="BM249" s="181">
        <v>26.346</v>
      </c>
      <c r="BN249" s="181">
        <v>26.457999999999998</v>
      </c>
      <c r="BO249" s="181">
        <v>26.565000000000001</v>
      </c>
      <c r="BP249" s="181">
        <v>26.67</v>
      </c>
      <c r="BQ249" s="181">
        <v>26.771000000000001</v>
      </c>
      <c r="BR249" s="181">
        <v>26.864000000000001</v>
      </c>
      <c r="BS249" s="181">
        <v>26.954000000000001</v>
      </c>
      <c r="BT249" s="181">
        <v>27.04</v>
      </c>
      <c r="BU249" s="181">
        <v>27.123000000000001</v>
      </c>
      <c r="BV249" s="181">
        <v>27.202999999999999</v>
      </c>
      <c r="BW249" s="181">
        <v>27.280999999999999</v>
      </c>
      <c r="BX249" s="181">
        <v>27.356999999999999</v>
      </c>
      <c r="BY249" s="181">
        <v>27.431000000000001</v>
      </c>
      <c r="BZ249" s="181">
        <v>27.503</v>
      </c>
      <c r="CA249" s="181">
        <v>27.574000000000002</v>
      </c>
      <c r="CB249" s="181">
        <v>27.643999999999998</v>
      </c>
      <c r="CC249" s="181">
        <v>27.713000000000001</v>
      </c>
      <c r="CD249" s="181">
        <v>27.780999999999999</v>
      </c>
      <c r="CE249" s="181">
        <v>27.849</v>
      </c>
      <c r="CF249" s="181">
        <v>27.914999999999999</v>
      </c>
      <c r="CG249" s="181">
        <v>27.98</v>
      </c>
      <c r="CH249" s="181">
        <v>28.042999999999999</v>
      </c>
      <c r="CI249" s="181">
        <v>28.105</v>
      </c>
      <c r="CJ249" s="181">
        <v>28.164000000000001</v>
      </c>
      <c r="CK249" s="182">
        <v>28.224</v>
      </c>
    </row>
    <row r="250" spans="2:89" ht="15" customHeight="1" x14ac:dyDescent="0.2">
      <c r="B250" s="173">
        <v>6</v>
      </c>
      <c r="C250" s="174">
        <v>2</v>
      </c>
      <c r="D250" s="174">
        <v>3</v>
      </c>
      <c r="E250" s="174" t="s">
        <v>71</v>
      </c>
      <c r="F250" s="174" t="s">
        <v>783</v>
      </c>
      <c r="G250" s="174" t="s">
        <v>297</v>
      </c>
      <c r="H250" s="174" t="s">
        <v>745</v>
      </c>
      <c r="I250" s="181">
        <v>13.981999999999999</v>
      </c>
      <c r="J250" s="181">
        <v>14.481999999999999</v>
      </c>
      <c r="K250" s="181">
        <v>14.981999999999999</v>
      </c>
      <c r="L250" s="181">
        <v>15.481999999999999</v>
      </c>
      <c r="M250" s="181">
        <v>15.981999999999999</v>
      </c>
      <c r="N250" s="181">
        <v>16.481999999999999</v>
      </c>
      <c r="O250" s="181">
        <v>16.981999999999999</v>
      </c>
      <c r="P250" s="181">
        <v>18.873000000000001</v>
      </c>
      <c r="Q250" s="181">
        <v>20.765999999999998</v>
      </c>
      <c r="R250" s="181">
        <v>22.661999999999999</v>
      </c>
      <c r="S250" s="181">
        <v>24.564</v>
      </c>
      <c r="T250" s="181">
        <v>26.471</v>
      </c>
      <c r="U250" s="181">
        <v>28.381</v>
      </c>
      <c r="V250" s="181">
        <v>30.295000000000002</v>
      </c>
      <c r="W250" s="181">
        <v>31.861999999999998</v>
      </c>
      <c r="X250" s="181">
        <v>33.26</v>
      </c>
      <c r="Y250" s="181">
        <v>34.58</v>
      </c>
      <c r="Z250" s="181">
        <v>35.802999999999997</v>
      </c>
      <c r="AA250" s="181">
        <v>37.014000000000003</v>
      </c>
      <c r="AB250" s="181">
        <v>38.143999999999998</v>
      </c>
      <c r="AC250" s="181">
        <v>39.225000000000001</v>
      </c>
      <c r="AD250" s="181">
        <v>42.070999999999998</v>
      </c>
      <c r="AE250" s="181">
        <v>46.029000000000003</v>
      </c>
      <c r="AF250" s="181">
        <v>51.11</v>
      </c>
      <c r="AG250" s="181">
        <v>57.18</v>
      </c>
      <c r="AH250" s="181">
        <v>64.106999999999999</v>
      </c>
      <c r="AI250" s="181">
        <v>71.757999999999996</v>
      </c>
      <c r="AJ250" s="181">
        <v>80</v>
      </c>
      <c r="AK250" s="181">
        <v>88.698999999999998</v>
      </c>
      <c r="AL250" s="181">
        <v>97.352000000000004</v>
      </c>
      <c r="AM250" s="181">
        <v>105.801</v>
      </c>
      <c r="AN250" s="181">
        <v>114.703</v>
      </c>
      <c r="AO250" s="181">
        <v>124.93899999999999</v>
      </c>
      <c r="AP250" s="181">
        <v>135.44499999999999</v>
      </c>
      <c r="AQ250" s="181">
        <v>146.18700000000001</v>
      </c>
      <c r="AR250" s="181">
        <v>157.49600000000001</v>
      </c>
      <c r="AS250" s="181">
        <v>165.649</v>
      </c>
      <c r="AT250" s="181">
        <v>173.11500000000001</v>
      </c>
      <c r="AU250" s="181">
        <v>109.49299999999999</v>
      </c>
      <c r="AV250" s="181">
        <v>112.587</v>
      </c>
      <c r="AW250" s="181">
        <v>116.60299999999999</v>
      </c>
      <c r="AX250" s="181">
        <v>117.937</v>
      </c>
      <c r="AY250" s="181">
        <v>118.224</v>
      </c>
      <c r="AZ250" s="181">
        <v>115.336</v>
      </c>
      <c r="BA250" s="181">
        <v>114.58499999999999</v>
      </c>
      <c r="BB250" s="181">
        <v>114.613</v>
      </c>
      <c r="BC250" s="181">
        <v>116.744</v>
      </c>
      <c r="BD250" s="181">
        <v>117.346</v>
      </c>
      <c r="BE250" s="181">
        <v>117.911</v>
      </c>
      <c r="BF250" s="181">
        <v>120.899</v>
      </c>
      <c r="BG250" s="181">
        <v>122.191</v>
      </c>
      <c r="BH250" s="181">
        <v>123.455</v>
      </c>
      <c r="BI250" s="181">
        <v>124.66200000000001</v>
      </c>
      <c r="BJ250" s="181">
        <v>125.84399999999999</v>
      </c>
      <c r="BK250" s="181">
        <v>127.024</v>
      </c>
      <c r="BL250" s="181">
        <v>128.19900000000001</v>
      </c>
      <c r="BM250" s="181">
        <v>129.36199999999999</v>
      </c>
      <c r="BN250" s="181">
        <v>130.51400000000001</v>
      </c>
      <c r="BO250" s="181">
        <v>131.654</v>
      </c>
      <c r="BP250" s="181">
        <v>132.78399999999999</v>
      </c>
      <c r="BQ250" s="181">
        <v>133.9</v>
      </c>
      <c r="BR250" s="181">
        <v>134.98099999999999</v>
      </c>
      <c r="BS250" s="181">
        <v>136.04900000000001</v>
      </c>
      <c r="BT250" s="181">
        <v>137.10499999999999</v>
      </c>
      <c r="BU250" s="181">
        <v>138.148</v>
      </c>
      <c r="BV250" s="181">
        <v>139.18100000000001</v>
      </c>
      <c r="BW250" s="181">
        <v>140.20400000000001</v>
      </c>
      <c r="BX250" s="181">
        <v>141.221</v>
      </c>
      <c r="BY250" s="181">
        <v>142.23099999999999</v>
      </c>
      <c r="BZ250" s="181">
        <v>143.23699999999999</v>
      </c>
      <c r="CA250" s="181">
        <v>144.238</v>
      </c>
      <c r="CB250" s="181">
        <v>145.239</v>
      </c>
      <c r="CC250" s="181">
        <v>146.23699999999999</v>
      </c>
      <c r="CD250" s="181">
        <v>147.233</v>
      </c>
      <c r="CE250" s="181">
        <v>148.227</v>
      </c>
      <c r="CF250" s="181">
        <v>149.22</v>
      </c>
      <c r="CG250" s="181">
        <v>150.208</v>
      </c>
      <c r="CH250" s="181">
        <v>151.19</v>
      </c>
      <c r="CI250" s="181">
        <v>152.166</v>
      </c>
      <c r="CJ250" s="181">
        <v>153.13499999999999</v>
      </c>
      <c r="CK250" s="182">
        <v>154.10599999999999</v>
      </c>
    </row>
    <row r="251" spans="2:89" ht="15" customHeight="1" x14ac:dyDescent="0.2">
      <c r="B251" s="173">
        <v>6</v>
      </c>
      <c r="C251" s="174">
        <v>2</v>
      </c>
      <c r="D251" s="174">
        <v>3</v>
      </c>
      <c r="E251" s="174" t="s">
        <v>71</v>
      </c>
      <c r="F251" s="174" t="s">
        <v>784</v>
      </c>
      <c r="G251" s="174" t="s">
        <v>297</v>
      </c>
      <c r="H251" s="174" t="s">
        <v>745</v>
      </c>
      <c r="I251" s="181">
        <v>0</v>
      </c>
      <c r="J251" s="181">
        <v>0</v>
      </c>
      <c r="K251" s="181">
        <v>0</v>
      </c>
      <c r="L251" s="181">
        <v>0</v>
      </c>
      <c r="M251" s="181">
        <v>0</v>
      </c>
      <c r="N251" s="181">
        <v>0</v>
      </c>
      <c r="O251" s="181">
        <v>0</v>
      </c>
      <c r="P251" s="181">
        <v>0</v>
      </c>
      <c r="Q251" s="181">
        <v>0</v>
      </c>
      <c r="R251" s="181">
        <v>0</v>
      </c>
      <c r="S251" s="181">
        <v>0</v>
      </c>
      <c r="T251" s="181">
        <v>0</v>
      </c>
      <c r="U251" s="181">
        <v>0</v>
      </c>
      <c r="V251" s="181">
        <v>0</v>
      </c>
      <c r="W251" s="181">
        <v>0</v>
      </c>
      <c r="X251" s="181">
        <v>0</v>
      </c>
      <c r="Y251" s="181">
        <v>0</v>
      </c>
      <c r="Z251" s="181">
        <v>0</v>
      </c>
      <c r="AA251" s="181">
        <v>0</v>
      </c>
      <c r="AB251" s="181">
        <v>0</v>
      </c>
      <c r="AC251" s="181">
        <v>0</v>
      </c>
      <c r="AD251" s="181">
        <v>0</v>
      </c>
      <c r="AE251" s="181">
        <v>0</v>
      </c>
      <c r="AF251" s="181">
        <v>0</v>
      </c>
      <c r="AG251" s="181">
        <v>0</v>
      </c>
      <c r="AH251" s="181">
        <v>0</v>
      </c>
      <c r="AI251" s="181">
        <v>0</v>
      </c>
      <c r="AJ251" s="181">
        <v>0</v>
      </c>
      <c r="AK251" s="181">
        <v>0</v>
      </c>
      <c r="AL251" s="181">
        <v>0</v>
      </c>
      <c r="AM251" s="181">
        <v>0</v>
      </c>
      <c r="AN251" s="181">
        <v>0</v>
      </c>
      <c r="AO251" s="181">
        <v>0</v>
      </c>
      <c r="AP251" s="181">
        <v>0</v>
      </c>
      <c r="AQ251" s="181">
        <v>0</v>
      </c>
      <c r="AR251" s="181">
        <v>0</v>
      </c>
      <c r="AS251" s="181">
        <v>0</v>
      </c>
      <c r="AT251" s="181">
        <v>0</v>
      </c>
      <c r="AU251" s="181">
        <v>11.25</v>
      </c>
      <c r="AV251" s="181">
        <v>12.074999999999999</v>
      </c>
      <c r="AW251" s="181">
        <v>18.45</v>
      </c>
      <c r="AX251" s="181">
        <v>22.574999999999999</v>
      </c>
      <c r="AY251" s="181">
        <v>28.8</v>
      </c>
      <c r="AZ251" s="181">
        <v>33.375</v>
      </c>
      <c r="BA251" s="181">
        <v>38.4</v>
      </c>
      <c r="BB251" s="181">
        <v>38.85</v>
      </c>
      <c r="BC251" s="181">
        <v>39.299999999999997</v>
      </c>
      <c r="BD251" s="181">
        <v>41.186</v>
      </c>
      <c r="BE251" s="181">
        <v>43.079000000000001</v>
      </c>
      <c r="BF251" s="181">
        <v>55.819000000000003</v>
      </c>
      <c r="BG251" s="181">
        <v>56.896000000000001</v>
      </c>
      <c r="BH251" s="181">
        <v>57.21</v>
      </c>
      <c r="BI251" s="181">
        <v>57.494</v>
      </c>
      <c r="BJ251" s="181">
        <v>57.765000000000001</v>
      </c>
      <c r="BK251" s="181">
        <v>58.030999999999999</v>
      </c>
      <c r="BL251" s="181">
        <v>58.292999999999999</v>
      </c>
      <c r="BM251" s="181">
        <v>58.548000000000002</v>
      </c>
      <c r="BN251" s="181">
        <v>58.795000000000002</v>
      </c>
      <c r="BO251" s="181">
        <v>59.033999999999999</v>
      </c>
      <c r="BP251" s="181">
        <v>59.265999999999998</v>
      </c>
      <c r="BQ251" s="181">
        <v>59.491</v>
      </c>
      <c r="BR251" s="181">
        <v>59.698</v>
      </c>
      <c r="BS251" s="181">
        <v>59.896999999999998</v>
      </c>
      <c r="BT251" s="181">
        <v>60.088000000000001</v>
      </c>
      <c r="BU251" s="181">
        <v>60.273000000000003</v>
      </c>
      <c r="BV251" s="181">
        <v>60.451999999999998</v>
      </c>
      <c r="BW251" s="181">
        <v>60.625</v>
      </c>
      <c r="BX251" s="181">
        <v>60.792999999999999</v>
      </c>
      <c r="BY251" s="181">
        <v>60.957000000000001</v>
      </c>
      <c r="BZ251" s="181">
        <v>61.118000000000002</v>
      </c>
      <c r="CA251" s="181">
        <v>61.276000000000003</v>
      </c>
      <c r="CB251" s="181">
        <v>61.430999999999997</v>
      </c>
      <c r="CC251" s="181">
        <v>61.585000000000001</v>
      </c>
      <c r="CD251" s="181">
        <v>61.735999999999997</v>
      </c>
      <c r="CE251" s="181">
        <v>61.886000000000003</v>
      </c>
      <c r="CF251" s="181">
        <v>62.033000000000001</v>
      </c>
      <c r="CG251" s="181">
        <v>62.177</v>
      </c>
      <c r="CH251" s="181">
        <v>62.317999999999998</v>
      </c>
      <c r="CI251" s="181">
        <v>62.454000000000001</v>
      </c>
      <c r="CJ251" s="181">
        <v>62.587000000000003</v>
      </c>
      <c r="CK251" s="182">
        <v>62.719000000000001</v>
      </c>
    </row>
    <row r="252" spans="2:89" ht="15" customHeight="1" x14ac:dyDescent="0.2">
      <c r="B252" s="173">
        <v>6</v>
      </c>
      <c r="C252" s="174">
        <v>2</v>
      </c>
      <c r="D252" s="174">
        <v>3</v>
      </c>
      <c r="E252" s="174" t="s">
        <v>71</v>
      </c>
      <c r="F252" s="174" t="s">
        <v>785</v>
      </c>
      <c r="G252" s="174" t="s">
        <v>297</v>
      </c>
      <c r="H252" s="174" t="s">
        <v>745</v>
      </c>
      <c r="I252" s="181">
        <v>0</v>
      </c>
      <c r="J252" s="181">
        <v>0</v>
      </c>
      <c r="K252" s="181">
        <v>0</v>
      </c>
      <c r="L252" s="181">
        <v>0</v>
      </c>
      <c r="M252" s="181">
        <v>0</v>
      </c>
      <c r="N252" s="181">
        <v>0</v>
      </c>
      <c r="O252" s="181">
        <v>0</v>
      </c>
      <c r="P252" s="181">
        <v>0</v>
      </c>
      <c r="Q252" s="181">
        <v>0</v>
      </c>
      <c r="R252" s="181">
        <v>0</v>
      </c>
      <c r="S252" s="181">
        <v>0</v>
      </c>
      <c r="T252" s="181">
        <v>0</v>
      </c>
      <c r="U252" s="181">
        <v>0</v>
      </c>
      <c r="V252" s="181">
        <v>0</v>
      </c>
      <c r="W252" s="181">
        <v>0</v>
      </c>
      <c r="X252" s="181">
        <v>0</v>
      </c>
      <c r="Y252" s="181">
        <v>0</v>
      </c>
      <c r="Z252" s="181">
        <v>0</v>
      </c>
      <c r="AA252" s="181">
        <v>0</v>
      </c>
      <c r="AB252" s="181">
        <v>0</v>
      </c>
      <c r="AC252" s="181">
        <v>0</v>
      </c>
      <c r="AD252" s="181">
        <v>0</v>
      </c>
      <c r="AE252" s="181">
        <v>0</v>
      </c>
      <c r="AF252" s="181">
        <v>0</v>
      </c>
      <c r="AG252" s="181">
        <v>0</v>
      </c>
      <c r="AH252" s="181">
        <v>0</v>
      </c>
      <c r="AI252" s="181">
        <v>0</v>
      </c>
      <c r="AJ252" s="181">
        <v>0</v>
      </c>
      <c r="AK252" s="181">
        <v>0</v>
      </c>
      <c r="AL252" s="181">
        <v>0</v>
      </c>
      <c r="AM252" s="181">
        <v>0</v>
      </c>
      <c r="AN252" s="181">
        <v>0</v>
      </c>
      <c r="AO252" s="181">
        <v>0</v>
      </c>
      <c r="AP252" s="181">
        <v>0</v>
      </c>
      <c r="AQ252" s="181">
        <v>0</v>
      </c>
      <c r="AR252" s="181">
        <v>0</v>
      </c>
      <c r="AS252" s="181">
        <v>0</v>
      </c>
      <c r="AT252" s="181">
        <v>0</v>
      </c>
      <c r="AU252" s="181">
        <v>42.975000000000001</v>
      </c>
      <c r="AV252" s="181">
        <v>42.225000000000001</v>
      </c>
      <c r="AW252" s="181">
        <v>35.4</v>
      </c>
      <c r="AX252" s="181">
        <v>31.425000000000001</v>
      </c>
      <c r="AY252" s="181">
        <v>25.35</v>
      </c>
      <c r="AZ252" s="181">
        <v>21.6</v>
      </c>
      <c r="BA252" s="181">
        <v>16.875</v>
      </c>
      <c r="BB252" s="181">
        <v>16.8</v>
      </c>
      <c r="BC252" s="181">
        <v>16.5</v>
      </c>
      <c r="BD252" s="181">
        <v>14.917999999999999</v>
      </c>
      <c r="BE252" s="181">
        <v>13.313000000000001</v>
      </c>
      <c r="BF252" s="181">
        <v>11.68</v>
      </c>
      <c r="BG252" s="181">
        <v>10.02</v>
      </c>
      <c r="BH252" s="181">
        <v>8.3330000000000002</v>
      </c>
      <c r="BI252" s="181">
        <v>6.6280000000000001</v>
      </c>
      <c r="BJ252" s="181">
        <v>4.9050000000000002</v>
      </c>
      <c r="BK252" s="181">
        <v>3.165</v>
      </c>
      <c r="BL252" s="181">
        <v>1.4039999999999999</v>
      </c>
      <c r="BM252" s="181">
        <v>0</v>
      </c>
      <c r="BN252" s="181">
        <v>0</v>
      </c>
      <c r="BO252" s="181">
        <v>0</v>
      </c>
      <c r="BP252" s="181">
        <v>0</v>
      </c>
      <c r="BQ252" s="181">
        <v>0</v>
      </c>
      <c r="BR252" s="181">
        <v>0</v>
      </c>
      <c r="BS252" s="181">
        <v>0</v>
      </c>
      <c r="BT252" s="181">
        <v>0</v>
      </c>
      <c r="BU252" s="181">
        <v>0</v>
      </c>
      <c r="BV252" s="181">
        <v>0</v>
      </c>
      <c r="BW252" s="181">
        <v>0</v>
      </c>
      <c r="BX252" s="181">
        <v>0</v>
      </c>
      <c r="BY252" s="181">
        <v>0</v>
      </c>
      <c r="BZ252" s="181">
        <v>0</v>
      </c>
      <c r="CA252" s="181">
        <v>0</v>
      </c>
      <c r="CB252" s="181">
        <v>0</v>
      </c>
      <c r="CC252" s="181">
        <v>0</v>
      </c>
      <c r="CD252" s="181">
        <v>0</v>
      </c>
      <c r="CE252" s="181">
        <v>0</v>
      </c>
      <c r="CF252" s="181">
        <v>0</v>
      </c>
      <c r="CG252" s="181">
        <v>0</v>
      </c>
      <c r="CH252" s="181">
        <v>0</v>
      </c>
      <c r="CI252" s="181">
        <v>0</v>
      </c>
      <c r="CJ252" s="181">
        <v>0</v>
      </c>
      <c r="CK252" s="182">
        <v>0</v>
      </c>
    </row>
    <row r="253" spans="2:89" ht="15" customHeight="1" x14ac:dyDescent="0.2">
      <c r="B253" s="173">
        <v>6</v>
      </c>
      <c r="C253" s="174">
        <v>2</v>
      </c>
      <c r="D253" s="174">
        <v>3</v>
      </c>
      <c r="E253" s="174" t="s">
        <v>71</v>
      </c>
      <c r="F253" s="174" t="s">
        <v>786</v>
      </c>
      <c r="G253" s="174" t="s">
        <v>297</v>
      </c>
      <c r="H253" s="174" t="s">
        <v>745</v>
      </c>
      <c r="I253" s="181">
        <v>0</v>
      </c>
      <c r="J253" s="181">
        <v>0</v>
      </c>
      <c r="K253" s="181">
        <v>0</v>
      </c>
      <c r="L253" s="181">
        <v>0</v>
      </c>
      <c r="M253" s="181">
        <v>0</v>
      </c>
      <c r="N253" s="181">
        <v>0</v>
      </c>
      <c r="O253" s="181">
        <v>0</v>
      </c>
      <c r="P253" s="181">
        <v>0</v>
      </c>
      <c r="Q253" s="181">
        <v>0</v>
      </c>
      <c r="R253" s="181">
        <v>0</v>
      </c>
      <c r="S253" s="181">
        <v>0</v>
      </c>
      <c r="T253" s="181">
        <v>0</v>
      </c>
      <c r="U253" s="181">
        <v>0</v>
      </c>
      <c r="V253" s="181">
        <v>0</v>
      </c>
      <c r="W253" s="181">
        <v>0</v>
      </c>
      <c r="X253" s="181">
        <v>0</v>
      </c>
      <c r="Y253" s="181">
        <v>0</v>
      </c>
      <c r="Z253" s="181">
        <v>0</v>
      </c>
      <c r="AA253" s="181">
        <v>0</v>
      </c>
      <c r="AB253" s="181">
        <v>0</v>
      </c>
      <c r="AC253" s="181">
        <v>0</v>
      </c>
      <c r="AD253" s="181">
        <v>0</v>
      </c>
      <c r="AE253" s="181">
        <v>0</v>
      </c>
      <c r="AF253" s="181">
        <v>0</v>
      </c>
      <c r="AG253" s="181">
        <v>0</v>
      </c>
      <c r="AH253" s="181">
        <v>0</v>
      </c>
      <c r="AI253" s="181">
        <v>0</v>
      </c>
      <c r="AJ253" s="181">
        <v>0</v>
      </c>
      <c r="AK253" s="181">
        <v>0</v>
      </c>
      <c r="AL253" s="181">
        <v>0</v>
      </c>
      <c r="AM253" s="181">
        <v>0</v>
      </c>
      <c r="AN253" s="181">
        <v>0</v>
      </c>
      <c r="AO253" s="181">
        <v>0</v>
      </c>
      <c r="AP253" s="181">
        <v>0</v>
      </c>
      <c r="AQ253" s="181">
        <v>0</v>
      </c>
      <c r="AR253" s="181">
        <v>0</v>
      </c>
      <c r="AS253" s="181">
        <v>0</v>
      </c>
      <c r="AT253" s="181">
        <v>0</v>
      </c>
      <c r="AU253" s="181">
        <v>0</v>
      </c>
      <c r="AV253" s="181">
        <v>0</v>
      </c>
      <c r="AW253" s="181">
        <v>0.53400000000000003</v>
      </c>
      <c r="AX253" s="181">
        <v>2.9540000000000002</v>
      </c>
      <c r="AY253" s="181">
        <v>6.4820000000000002</v>
      </c>
      <c r="AZ253" s="181">
        <v>11.946</v>
      </c>
      <c r="BA253" s="181">
        <v>14.744999999999999</v>
      </c>
      <c r="BB253" s="181">
        <v>16.224</v>
      </c>
      <c r="BC253" s="181">
        <v>16.073</v>
      </c>
      <c r="BD253" s="181">
        <v>17.504000000000001</v>
      </c>
      <c r="BE253" s="181">
        <v>18.943999999999999</v>
      </c>
      <c r="BF253" s="181">
        <v>26.756</v>
      </c>
      <c r="BG253" s="181">
        <v>30.38</v>
      </c>
      <c r="BH253" s="181">
        <v>34.043999999999997</v>
      </c>
      <c r="BI253" s="181">
        <v>37.716999999999999</v>
      </c>
      <c r="BJ253" s="181">
        <v>41.414999999999999</v>
      </c>
      <c r="BK253" s="181">
        <v>45.143999999999998</v>
      </c>
      <c r="BL253" s="181">
        <v>48.91</v>
      </c>
      <c r="BM253" s="181">
        <v>52.692</v>
      </c>
      <c r="BN253" s="181">
        <v>56.497</v>
      </c>
      <c r="BO253" s="181">
        <v>59.033999999999999</v>
      </c>
      <c r="BP253" s="181">
        <v>59.265999999999998</v>
      </c>
      <c r="BQ253" s="181">
        <v>59.491</v>
      </c>
      <c r="BR253" s="181">
        <v>59.698</v>
      </c>
      <c r="BS253" s="181">
        <v>59.896999999999998</v>
      </c>
      <c r="BT253" s="181">
        <v>60.088000000000001</v>
      </c>
      <c r="BU253" s="181">
        <v>60.273000000000003</v>
      </c>
      <c r="BV253" s="181">
        <v>60.451999999999998</v>
      </c>
      <c r="BW253" s="181">
        <v>60.625</v>
      </c>
      <c r="BX253" s="181">
        <v>60.792999999999999</v>
      </c>
      <c r="BY253" s="181">
        <v>60.957000000000001</v>
      </c>
      <c r="BZ253" s="181">
        <v>61.118000000000002</v>
      </c>
      <c r="CA253" s="181">
        <v>61.276000000000003</v>
      </c>
      <c r="CB253" s="181">
        <v>61.430999999999997</v>
      </c>
      <c r="CC253" s="181">
        <v>61.585000000000001</v>
      </c>
      <c r="CD253" s="181">
        <v>61.735999999999997</v>
      </c>
      <c r="CE253" s="181">
        <v>61.886000000000003</v>
      </c>
      <c r="CF253" s="181">
        <v>62.033000000000001</v>
      </c>
      <c r="CG253" s="181">
        <v>62.177</v>
      </c>
      <c r="CH253" s="181">
        <v>62.317999999999998</v>
      </c>
      <c r="CI253" s="181">
        <v>62.454000000000001</v>
      </c>
      <c r="CJ253" s="181">
        <v>62.587000000000003</v>
      </c>
      <c r="CK253" s="182">
        <v>62.719000000000001</v>
      </c>
    </row>
    <row r="254" spans="2:89" ht="15" customHeight="1" x14ac:dyDescent="0.2">
      <c r="B254" s="173">
        <v>6</v>
      </c>
      <c r="C254" s="174">
        <v>2</v>
      </c>
      <c r="D254" s="174">
        <v>3</v>
      </c>
      <c r="E254" s="174" t="s">
        <v>71</v>
      </c>
      <c r="F254" s="174" t="s">
        <v>787</v>
      </c>
      <c r="G254" s="174" t="s">
        <v>297</v>
      </c>
      <c r="H254" s="174" t="s">
        <v>745</v>
      </c>
      <c r="I254" s="181">
        <v>0</v>
      </c>
      <c r="J254" s="181">
        <v>0</v>
      </c>
      <c r="K254" s="181">
        <v>0</v>
      </c>
      <c r="L254" s="181">
        <v>0</v>
      </c>
      <c r="M254" s="181">
        <v>0</v>
      </c>
      <c r="N254" s="181">
        <v>0</v>
      </c>
      <c r="O254" s="181">
        <v>0</v>
      </c>
      <c r="P254" s="181">
        <v>0</v>
      </c>
      <c r="Q254" s="181">
        <v>0</v>
      </c>
      <c r="R254" s="181">
        <v>0</v>
      </c>
      <c r="S254" s="181">
        <v>0</v>
      </c>
      <c r="T254" s="181">
        <v>0</v>
      </c>
      <c r="U254" s="181">
        <v>0</v>
      </c>
      <c r="V254" s="181">
        <v>0</v>
      </c>
      <c r="W254" s="181">
        <v>0</v>
      </c>
      <c r="X254" s="181">
        <v>0</v>
      </c>
      <c r="Y254" s="181">
        <v>0</v>
      </c>
      <c r="Z254" s="181">
        <v>0</v>
      </c>
      <c r="AA254" s="181">
        <v>0</v>
      </c>
      <c r="AB254" s="181">
        <v>0</v>
      </c>
      <c r="AC254" s="181">
        <v>0</v>
      </c>
      <c r="AD254" s="181">
        <v>0</v>
      </c>
      <c r="AE254" s="181">
        <v>0</v>
      </c>
      <c r="AF254" s="181">
        <v>0</v>
      </c>
      <c r="AG254" s="181">
        <v>0</v>
      </c>
      <c r="AH254" s="181">
        <v>0</v>
      </c>
      <c r="AI254" s="181">
        <v>0</v>
      </c>
      <c r="AJ254" s="181">
        <v>0</v>
      </c>
      <c r="AK254" s="181">
        <v>0</v>
      </c>
      <c r="AL254" s="181">
        <v>0</v>
      </c>
      <c r="AM254" s="181">
        <v>0</v>
      </c>
      <c r="AN254" s="181">
        <v>0</v>
      </c>
      <c r="AO254" s="181">
        <v>0</v>
      </c>
      <c r="AP254" s="181">
        <v>0</v>
      </c>
      <c r="AQ254" s="181">
        <v>0</v>
      </c>
      <c r="AR254" s="181">
        <v>0</v>
      </c>
      <c r="AS254" s="181">
        <v>0</v>
      </c>
      <c r="AT254" s="181">
        <v>0</v>
      </c>
      <c r="AU254" s="181">
        <v>15.263999999999999</v>
      </c>
      <c r="AV254" s="181">
        <v>18.04</v>
      </c>
      <c r="AW254" s="181">
        <v>18.954000000000001</v>
      </c>
      <c r="AX254" s="181">
        <v>19.873000000000001</v>
      </c>
      <c r="AY254" s="181">
        <v>20.526</v>
      </c>
      <c r="AZ254" s="181">
        <v>20.363</v>
      </c>
      <c r="BA254" s="181">
        <v>21.026</v>
      </c>
      <c r="BB254" s="181">
        <v>21.998999999999999</v>
      </c>
      <c r="BC254" s="181">
        <v>22.446999999999999</v>
      </c>
      <c r="BD254" s="181">
        <v>23.196000000000002</v>
      </c>
      <c r="BE254" s="181">
        <v>23.943999999999999</v>
      </c>
      <c r="BF254" s="181">
        <v>25.454999999999998</v>
      </c>
      <c r="BG254" s="181">
        <v>25.603000000000002</v>
      </c>
      <c r="BH254" s="181">
        <v>25.744</v>
      </c>
      <c r="BI254" s="181">
        <v>25.872</v>
      </c>
      <c r="BJ254" s="181">
        <v>25.994</v>
      </c>
      <c r="BK254" s="181">
        <v>26.114000000000001</v>
      </c>
      <c r="BL254" s="181">
        <v>26.231999999999999</v>
      </c>
      <c r="BM254" s="181">
        <v>26.346</v>
      </c>
      <c r="BN254" s="181">
        <v>26.457999999999998</v>
      </c>
      <c r="BO254" s="181">
        <v>26.565000000000001</v>
      </c>
      <c r="BP254" s="181">
        <v>26.67</v>
      </c>
      <c r="BQ254" s="181">
        <v>26.771000000000001</v>
      </c>
      <c r="BR254" s="181">
        <v>26.864000000000001</v>
      </c>
      <c r="BS254" s="181">
        <v>26.954000000000001</v>
      </c>
      <c r="BT254" s="181">
        <v>27.04</v>
      </c>
      <c r="BU254" s="181">
        <v>27.123000000000001</v>
      </c>
      <c r="BV254" s="181">
        <v>27.202999999999999</v>
      </c>
      <c r="BW254" s="181">
        <v>27.280999999999999</v>
      </c>
      <c r="BX254" s="181">
        <v>27.356999999999999</v>
      </c>
      <c r="BY254" s="181">
        <v>27.431000000000001</v>
      </c>
      <c r="BZ254" s="181">
        <v>27.503</v>
      </c>
      <c r="CA254" s="181">
        <v>27.574000000000002</v>
      </c>
      <c r="CB254" s="181">
        <v>27.643999999999998</v>
      </c>
      <c r="CC254" s="181">
        <v>27.713000000000001</v>
      </c>
      <c r="CD254" s="181">
        <v>27.780999999999999</v>
      </c>
      <c r="CE254" s="181">
        <v>27.849</v>
      </c>
      <c r="CF254" s="181">
        <v>27.914999999999999</v>
      </c>
      <c r="CG254" s="181">
        <v>27.98</v>
      </c>
      <c r="CH254" s="181">
        <v>28.042999999999999</v>
      </c>
      <c r="CI254" s="181">
        <v>28.105</v>
      </c>
      <c r="CJ254" s="181">
        <v>28.164000000000001</v>
      </c>
      <c r="CK254" s="182">
        <v>28.224</v>
      </c>
    </row>
    <row r="255" spans="2:89" ht="15" customHeight="1" x14ac:dyDescent="0.2">
      <c r="B255" s="173">
        <v>6</v>
      </c>
      <c r="C255" s="174">
        <v>3</v>
      </c>
      <c r="D255" s="174">
        <v>3</v>
      </c>
      <c r="E255" s="174" t="s">
        <v>215</v>
      </c>
      <c r="F255" s="174" t="s">
        <v>783</v>
      </c>
      <c r="G255" s="174" t="s">
        <v>297</v>
      </c>
      <c r="H255" s="174" t="s">
        <v>745</v>
      </c>
      <c r="I255" s="181">
        <v>13.981999999999999</v>
      </c>
      <c r="J255" s="181">
        <v>14.481999999999999</v>
      </c>
      <c r="K255" s="181">
        <v>14.981999999999999</v>
      </c>
      <c r="L255" s="181">
        <v>15.481999999999999</v>
      </c>
      <c r="M255" s="181">
        <v>15.981999999999999</v>
      </c>
      <c r="N255" s="181">
        <v>16.481999999999999</v>
      </c>
      <c r="O255" s="181">
        <v>16.981999999999999</v>
      </c>
      <c r="P255" s="181">
        <v>18.873000000000001</v>
      </c>
      <c r="Q255" s="181">
        <v>20.765999999999998</v>
      </c>
      <c r="R255" s="181">
        <v>22.661999999999999</v>
      </c>
      <c r="S255" s="181">
        <v>24.564</v>
      </c>
      <c r="T255" s="181">
        <v>26.471</v>
      </c>
      <c r="U255" s="181">
        <v>28.381</v>
      </c>
      <c r="V255" s="181">
        <v>30.295000000000002</v>
      </c>
      <c r="W255" s="181">
        <v>31.861999999999998</v>
      </c>
      <c r="X255" s="181">
        <v>33.26</v>
      </c>
      <c r="Y255" s="181">
        <v>34.58</v>
      </c>
      <c r="Z255" s="181">
        <v>35.802999999999997</v>
      </c>
      <c r="AA255" s="181">
        <v>37.014000000000003</v>
      </c>
      <c r="AB255" s="181">
        <v>38.143999999999998</v>
      </c>
      <c r="AC255" s="181">
        <v>39.225000000000001</v>
      </c>
      <c r="AD255" s="181">
        <v>42.070999999999998</v>
      </c>
      <c r="AE255" s="181">
        <v>46.029000000000003</v>
      </c>
      <c r="AF255" s="181">
        <v>51.11</v>
      </c>
      <c r="AG255" s="181">
        <v>57.18</v>
      </c>
      <c r="AH255" s="181">
        <v>64.106999999999999</v>
      </c>
      <c r="AI255" s="181">
        <v>71.757999999999996</v>
      </c>
      <c r="AJ255" s="181">
        <v>80</v>
      </c>
      <c r="AK255" s="181">
        <v>88.698999999999998</v>
      </c>
      <c r="AL255" s="181">
        <v>97.352000000000004</v>
      </c>
      <c r="AM255" s="181">
        <v>105.801</v>
      </c>
      <c r="AN255" s="181">
        <v>114.703</v>
      </c>
      <c r="AO255" s="181">
        <v>124.93899999999999</v>
      </c>
      <c r="AP255" s="181">
        <v>135.44499999999999</v>
      </c>
      <c r="AQ255" s="181">
        <v>146.18700000000001</v>
      </c>
      <c r="AR255" s="181">
        <v>157.49600000000001</v>
      </c>
      <c r="AS255" s="181">
        <v>165.649</v>
      </c>
      <c r="AT255" s="181">
        <v>173.11500000000001</v>
      </c>
      <c r="AU255" s="181">
        <v>109.49299999999999</v>
      </c>
      <c r="AV255" s="181">
        <v>112.587</v>
      </c>
      <c r="AW255" s="181">
        <v>116.60299999999999</v>
      </c>
      <c r="AX255" s="181">
        <v>117.937</v>
      </c>
      <c r="AY255" s="181">
        <v>118.224</v>
      </c>
      <c r="AZ255" s="181">
        <v>115.336</v>
      </c>
      <c r="BA255" s="181">
        <v>114.58499999999999</v>
      </c>
      <c r="BB255" s="181">
        <v>114.613</v>
      </c>
      <c r="BC255" s="181">
        <v>116.744</v>
      </c>
      <c r="BD255" s="181">
        <v>117.346</v>
      </c>
      <c r="BE255" s="181">
        <v>117.911</v>
      </c>
      <c r="BF255" s="181">
        <v>118.432</v>
      </c>
      <c r="BG255" s="181">
        <v>118.884</v>
      </c>
      <c r="BH255" s="181">
        <v>119.297</v>
      </c>
      <c r="BI255" s="181">
        <v>119.648</v>
      </c>
      <c r="BJ255" s="181">
        <v>119.968</v>
      </c>
      <c r="BK255" s="181">
        <v>120.277</v>
      </c>
      <c r="BL255" s="181">
        <v>120.57299999999999</v>
      </c>
      <c r="BM255" s="181">
        <v>120.85299999999999</v>
      </c>
      <c r="BN255" s="181">
        <v>121.11499999999999</v>
      </c>
      <c r="BO255" s="181">
        <v>121.36</v>
      </c>
      <c r="BP255" s="181">
        <v>121.587</v>
      </c>
      <c r="BQ255" s="181">
        <v>121.79600000000001</v>
      </c>
      <c r="BR255" s="181">
        <v>121.96899999999999</v>
      </c>
      <c r="BS255" s="181">
        <v>122.123</v>
      </c>
      <c r="BT255" s="181">
        <v>122.26</v>
      </c>
      <c r="BU255" s="181">
        <v>122.38200000000001</v>
      </c>
      <c r="BV255" s="181">
        <v>122.49</v>
      </c>
      <c r="BW255" s="181">
        <v>122.58499999999999</v>
      </c>
      <c r="BX255" s="181">
        <v>122.66800000000001</v>
      </c>
      <c r="BY255" s="181">
        <v>122.74299999999999</v>
      </c>
      <c r="BZ255" s="181">
        <v>122.809</v>
      </c>
      <c r="CA255" s="181">
        <v>122.86799999999999</v>
      </c>
      <c r="CB255" s="181">
        <v>122.92100000000001</v>
      </c>
      <c r="CC255" s="181">
        <v>122.968</v>
      </c>
      <c r="CD255" s="181">
        <v>123.011</v>
      </c>
      <c r="CE255" s="181">
        <v>123.048</v>
      </c>
      <c r="CF255" s="181">
        <v>123.078</v>
      </c>
      <c r="CG255" s="181">
        <v>123.102</v>
      </c>
      <c r="CH255" s="181">
        <v>123.11799999999999</v>
      </c>
      <c r="CI255" s="181">
        <v>123.125</v>
      </c>
      <c r="CJ255" s="181">
        <v>123.121</v>
      </c>
      <c r="CK255" s="182">
        <v>123.11799999999999</v>
      </c>
    </row>
    <row r="256" spans="2:89" ht="15" customHeight="1" x14ac:dyDescent="0.2">
      <c r="B256" s="173">
        <v>6</v>
      </c>
      <c r="C256" s="174">
        <v>3</v>
      </c>
      <c r="D256" s="174">
        <v>3</v>
      </c>
      <c r="E256" s="174" t="s">
        <v>215</v>
      </c>
      <c r="F256" s="174" t="s">
        <v>784</v>
      </c>
      <c r="G256" s="174" t="s">
        <v>297</v>
      </c>
      <c r="H256" s="174" t="s">
        <v>745</v>
      </c>
      <c r="I256" s="181">
        <v>0</v>
      </c>
      <c r="J256" s="181">
        <v>0</v>
      </c>
      <c r="K256" s="181">
        <v>0</v>
      </c>
      <c r="L256" s="181">
        <v>0</v>
      </c>
      <c r="M256" s="181">
        <v>0</v>
      </c>
      <c r="N256" s="181">
        <v>0</v>
      </c>
      <c r="O256" s="181">
        <v>0</v>
      </c>
      <c r="P256" s="181">
        <v>0</v>
      </c>
      <c r="Q256" s="181">
        <v>0</v>
      </c>
      <c r="R256" s="181">
        <v>0</v>
      </c>
      <c r="S256" s="181">
        <v>0</v>
      </c>
      <c r="T256" s="181">
        <v>0</v>
      </c>
      <c r="U256" s="181">
        <v>0</v>
      </c>
      <c r="V256" s="181">
        <v>0</v>
      </c>
      <c r="W256" s="181">
        <v>0</v>
      </c>
      <c r="X256" s="181">
        <v>0</v>
      </c>
      <c r="Y256" s="181">
        <v>0</v>
      </c>
      <c r="Z256" s="181">
        <v>0</v>
      </c>
      <c r="AA256" s="181">
        <v>0</v>
      </c>
      <c r="AB256" s="181">
        <v>0</v>
      </c>
      <c r="AC256" s="181">
        <v>0</v>
      </c>
      <c r="AD256" s="181">
        <v>0</v>
      </c>
      <c r="AE256" s="181">
        <v>0</v>
      </c>
      <c r="AF256" s="181">
        <v>0</v>
      </c>
      <c r="AG256" s="181">
        <v>0</v>
      </c>
      <c r="AH256" s="181">
        <v>0</v>
      </c>
      <c r="AI256" s="181">
        <v>0</v>
      </c>
      <c r="AJ256" s="181">
        <v>0</v>
      </c>
      <c r="AK256" s="181">
        <v>0</v>
      </c>
      <c r="AL256" s="181">
        <v>0</v>
      </c>
      <c r="AM256" s="181">
        <v>0</v>
      </c>
      <c r="AN256" s="181">
        <v>0</v>
      </c>
      <c r="AO256" s="181">
        <v>0</v>
      </c>
      <c r="AP256" s="181">
        <v>0</v>
      </c>
      <c r="AQ256" s="181">
        <v>0</v>
      </c>
      <c r="AR256" s="181">
        <v>0</v>
      </c>
      <c r="AS256" s="181">
        <v>0</v>
      </c>
      <c r="AT256" s="181">
        <v>0</v>
      </c>
      <c r="AU256" s="181">
        <v>11.25</v>
      </c>
      <c r="AV256" s="181">
        <v>12.074999999999999</v>
      </c>
      <c r="AW256" s="181">
        <v>18.45</v>
      </c>
      <c r="AX256" s="181">
        <v>22.574999999999999</v>
      </c>
      <c r="AY256" s="181">
        <v>28.8</v>
      </c>
      <c r="AZ256" s="181">
        <v>33.375</v>
      </c>
      <c r="BA256" s="181">
        <v>38.4</v>
      </c>
      <c r="BB256" s="181">
        <v>38.85</v>
      </c>
      <c r="BC256" s="181">
        <v>39.299999999999997</v>
      </c>
      <c r="BD256" s="181">
        <v>41.186</v>
      </c>
      <c r="BE256" s="181">
        <v>43.079000000000001</v>
      </c>
      <c r="BF256" s="181">
        <v>44.978000000000002</v>
      </c>
      <c r="BG256" s="181">
        <v>46.871000000000002</v>
      </c>
      <c r="BH256" s="181">
        <v>48.773000000000003</v>
      </c>
      <c r="BI256" s="181">
        <v>50.664000000000001</v>
      </c>
      <c r="BJ256" s="181">
        <v>52.558</v>
      </c>
      <c r="BK256" s="181">
        <v>54.463999999999999</v>
      </c>
      <c r="BL256" s="181">
        <v>56.384999999999998</v>
      </c>
      <c r="BM256" s="181">
        <v>58.308999999999997</v>
      </c>
      <c r="BN256" s="181">
        <v>58.795000000000002</v>
      </c>
      <c r="BO256" s="181">
        <v>59.033999999999999</v>
      </c>
      <c r="BP256" s="181">
        <v>59.265999999999998</v>
      </c>
      <c r="BQ256" s="181">
        <v>59.491</v>
      </c>
      <c r="BR256" s="181">
        <v>59.698</v>
      </c>
      <c r="BS256" s="181">
        <v>59.896999999999998</v>
      </c>
      <c r="BT256" s="181">
        <v>60.088000000000001</v>
      </c>
      <c r="BU256" s="181">
        <v>60.273000000000003</v>
      </c>
      <c r="BV256" s="181">
        <v>60.451999999999998</v>
      </c>
      <c r="BW256" s="181">
        <v>60.625</v>
      </c>
      <c r="BX256" s="181">
        <v>60.792999999999999</v>
      </c>
      <c r="BY256" s="181">
        <v>60.957000000000001</v>
      </c>
      <c r="BZ256" s="181">
        <v>61.118000000000002</v>
      </c>
      <c r="CA256" s="181">
        <v>61.276000000000003</v>
      </c>
      <c r="CB256" s="181">
        <v>61.430999999999997</v>
      </c>
      <c r="CC256" s="181">
        <v>61.585000000000001</v>
      </c>
      <c r="CD256" s="181">
        <v>61.735999999999997</v>
      </c>
      <c r="CE256" s="181">
        <v>61.886000000000003</v>
      </c>
      <c r="CF256" s="181">
        <v>62.033000000000001</v>
      </c>
      <c r="CG256" s="181">
        <v>62.177</v>
      </c>
      <c r="CH256" s="181">
        <v>62.317999999999998</v>
      </c>
      <c r="CI256" s="181">
        <v>62.454000000000001</v>
      </c>
      <c r="CJ256" s="181">
        <v>62.587000000000003</v>
      </c>
      <c r="CK256" s="182">
        <v>62.719000000000001</v>
      </c>
    </row>
    <row r="257" spans="2:89" ht="15" customHeight="1" x14ac:dyDescent="0.2">
      <c r="B257" s="173">
        <v>6</v>
      </c>
      <c r="C257" s="174">
        <v>3</v>
      </c>
      <c r="D257" s="174">
        <v>3</v>
      </c>
      <c r="E257" s="174" t="s">
        <v>215</v>
      </c>
      <c r="F257" s="174" t="s">
        <v>785</v>
      </c>
      <c r="G257" s="174" t="s">
        <v>297</v>
      </c>
      <c r="H257" s="174" t="s">
        <v>745</v>
      </c>
      <c r="I257" s="181">
        <v>0</v>
      </c>
      <c r="J257" s="181">
        <v>0</v>
      </c>
      <c r="K257" s="181">
        <v>0</v>
      </c>
      <c r="L257" s="181">
        <v>0</v>
      </c>
      <c r="M257" s="181">
        <v>0</v>
      </c>
      <c r="N257" s="181">
        <v>0</v>
      </c>
      <c r="O257" s="181">
        <v>0</v>
      </c>
      <c r="P257" s="181">
        <v>0</v>
      </c>
      <c r="Q257" s="181">
        <v>0</v>
      </c>
      <c r="R257" s="181">
        <v>0</v>
      </c>
      <c r="S257" s="181">
        <v>0</v>
      </c>
      <c r="T257" s="181">
        <v>0</v>
      </c>
      <c r="U257" s="181">
        <v>0</v>
      </c>
      <c r="V257" s="181">
        <v>0</v>
      </c>
      <c r="W257" s="181">
        <v>0</v>
      </c>
      <c r="X257" s="181">
        <v>0</v>
      </c>
      <c r="Y257" s="181">
        <v>0</v>
      </c>
      <c r="Z257" s="181">
        <v>0</v>
      </c>
      <c r="AA257" s="181">
        <v>0</v>
      </c>
      <c r="AB257" s="181">
        <v>0</v>
      </c>
      <c r="AC257" s="181">
        <v>0</v>
      </c>
      <c r="AD257" s="181">
        <v>0</v>
      </c>
      <c r="AE257" s="181">
        <v>0</v>
      </c>
      <c r="AF257" s="181">
        <v>0</v>
      </c>
      <c r="AG257" s="181">
        <v>0</v>
      </c>
      <c r="AH257" s="181">
        <v>0</v>
      </c>
      <c r="AI257" s="181">
        <v>0</v>
      </c>
      <c r="AJ257" s="181">
        <v>0</v>
      </c>
      <c r="AK257" s="181">
        <v>0</v>
      </c>
      <c r="AL257" s="181">
        <v>0</v>
      </c>
      <c r="AM257" s="181">
        <v>0</v>
      </c>
      <c r="AN257" s="181">
        <v>0</v>
      </c>
      <c r="AO257" s="181">
        <v>0</v>
      </c>
      <c r="AP257" s="181">
        <v>0</v>
      </c>
      <c r="AQ257" s="181">
        <v>0</v>
      </c>
      <c r="AR257" s="181">
        <v>0</v>
      </c>
      <c r="AS257" s="181">
        <v>0</v>
      </c>
      <c r="AT257" s="181">
        <v>0</v>
      </c>
      <c r="AU257" s="181">
        <v>42.975000000000001</v>
      </c>
      <c r="AV257" s="181">
        <v>42.225000000000001</v>
      </c>
      <c r="AW257" s="181">
        <v>35.4</v>
      </c>
      <c r="AX257" s="181">
        <v>31.425000000000001</v>
      </c>
      <c r="AY257" s="181">
        <v>25.35</v>
      </c>
      <c r="AZ257" s="181">
        <v>21.6</v>
      </c>
      <c r="BA257" s="181">
        <v>16.875</v>
      </c>
      <c r="BB257" s="181">
        <v>16.8</v>
      </c>
      <c r="BC257" s="181">
        <v>16.5</v>
      </c>
      <c r="BD257" s="181">
        <v>14.917999999999999</v>
      </c>
      <c r="BE257" s="181">
        <v>13.313000000000001</v>
      </c>
      <c r="BF257" s="181">
        <v>11.68</v>
      </c>
      <c r="BG257" s="181">
        <v>10.02</v>
      </c>
      <c r="BH257" s="181">
        <v>8.3330000000000002</v>
      </c>
      <c r="BI257" s="181">
        <v>6.6280000000000001</v>
      </c>
      <c r="BJ257" s="181">
        <v>4.9050000000000002</v>
      </c>
      <c r="BK257" s="181">
        <v>3.165</v>
      </c>
      <c r="BL257" s="181">
        <v>1.4039999999999999</v>
      </c>
      <c r="BM257" s="181">
        <v>0</v>
      </c>
      <c r="BN257" s="181">
        <v>0</v>
      </c>
      <c r="BO257" s="181">
        <v>0</v>
      </c>
      <c r="BP257" s="181">
        <v>0</v>
      </c>
      <c r="BQ257" s="181">
        <v>0</v>
      </c>
      <c r="BR257" s="181">
        <v>0</v>
      </c>
      <c r="BS257" s="181">
        <v>0</v>
      </c>
      <c r="BT257" s="181">
        <v>0</v>
      </c>
      <c r="BU257" s="181">
        <v>0</v>
      </c>
      <c r="BV257" s="181">
        <v>0</v>
      </c>
      <c r="BW257" s="181">
        <v>0</v>
      </c>
      <c r="BX257" s="181">
        <v>0</v>
      </c>
      <c r="BY257" s="181">
        <v>0</v>
      </c>
      <c r="BZ257" s="181">
        <v>0</v>
      </c>
      <c r="CA257" s="181">
        <v>0</v>
      </c>
      <c r="CB257" s="181">
        <v>0</v>
      </c>
      <c r="CC257" s="181">
        <v>0</v>
      </c>
      <c r="CD257" s="181">
        <v>0</v>
      </c>
      <c r="CE257" s="181">
        <v>0</v>
      </c>
      <c r="CF257" s="181">
        <v>0</v>
      </c>
      <c r="CG257" s="181">
        <v>0</v>
      </c>
      <c r="CH257" s="181">
        <v>0</v>
      </c>
      <c r="CI257" s="181">
        <v>0</v>
      </c>
      <c r="CJ257" s="181">
        <v>0</v>
      </c>
      <c r="CK257" s="182">
        <v>0</v>
      </c>
    </row>
    <row r="258" spans="2:89" ht="15" customHeight="1" x14ac:dyDescent="0.2">
      <c r="B258" s="173">
        <v>6</v>
      </c>
      <c r="C258" s="174">
        <v>3</v>
      </c>
      <c r="D258" s="174">
        <v>3</v>
      </c>
      <c r="E258" s="174" t="s">
        <v>215</v>
      </c>
      <c r="F258" s="174" t="s">
        <v>786</v>
      </c>
      <c r="G258" s="174" t="s">
        <v>297</v>
      </c>
      <c r="H258" s="174" t="s">
        <v>745</v>
      </c>
      <c r="I258" s="181">
        <v>0</v>
      </c>
      <c r="J258" s="181">
        <v>0</v>
      </c>
      <c r="K258" s="181">
        <v>0</v>
      </c>
      <c r="L258" s="181">
        <v>0</v>
      </c>
      <c r="M258" s="181">
        <v>0</v>
      </c>
      <c r="N258" s="181">
        <v>0</v>
      </c>
      <c r="O258" s="181">
        <v>0</v>
      </c>
      <c r="P258" s="181">
        <v>0</v>
      </c>
      <c r="Q258" s="181">
        <v>0</v>
      </c>
      <c r="R258" s="181">
        <v>0</v>
      </c>
      <c r="S258" s="181">
        <v>0</v>
      </c>
      <c r="T258" s="181">
        <v>0</v>
      </c>
      <c r="U258" s="181">
        <v>0</v>
      </c>
      <c r="V258" s="181">
        <v>0</v>
      </c>
      <c r="W258" s="181">
        <v>0</v>
      </c>
      <c r="X258" s="181">
        <v>0</v>
      </c>
      <c r="Y258" s="181">
        <v>0</v>
      </c>
      <c r="Z258" s="181">
        <v>0</v>
      </c>
      <c r="AA258" s="181">
        <v>0</v>
      </c>
      <c r="AB258" s="181">
        <v>0</v>
      </c>
      <c r="AC258" s="181">
        <v>0</v>
      </c>
      <c r="AD258" s="181">
        <v>0</v>
      </c>
      <c r="AE258" s="181">
        <v>0</v>
      </c>
      <c r="AF258" s="181">
        <v>0</v>
      </c>
      <c r="AG258" s="181">
        <v>0</v>
      </c>
      <c r="AH258" s="181">
        <v>0</v>
      </c>
      <c r="AI258" s="181">
        <v>0</v>
      </c>
      <c r="AJ258" s="181">
        <v>0</v>
      </c>
      <c r="AK258" s="181">
        <v>0</v>
      </c>
      <c r="AL258" s="181">
        <v>0</v>
      </c>
      <c r="AM258" s="181">
        <v>0</v>
      </c>
      <c r="AN258" s="181">
        <v>0</v>
      </c>
      <c r="AO258" s="181">
        <v>0</v>
      </c>
      <c r="AP258" s="181">
        <v>0</v>
      </c>
      <c r="AQ258" s="181">
        <v>0</v>
      </c>
      <c r="AR258" s="181">
        <v>0</v>
      </c>
      <c r="AS258" s="181">
        <v>0</v>
      </c>
      <c r="AT258" s="181">
        <v>0</v>
      </c>
      <c r="AU258" s="181">
        <v>0</v>
      </c>
      <c r="AV258" s="181">
        <v>0</v>
      </c>
      <c r="AW258" s="181">
        <v>0.53400000000000003</v>
      </c>
      <c r="AX258" s="181">
        <v>2.9540000000000002</v>
      </c>
      <c r="AY258" s="181">
        <v>6.4820000000000002</v>
      </c>
      <c r="AZ258" s="181">
        <v>11.946</v>
      </c>
      <c r="BA258" s="181">
        <v>14.744999999999999</v>
      </c>
      <c r="BB258" s="181">
        <v>16.224</v>
      </c>
      <c r="BC258" s="181">
        <v>16.073</v>
      </c>
      <c r="BD258" s="181">
        <v>17.504000000000001</v>
      </c>
      <c r="BE258" s="181">
        <v>18.943999999999999</v>
      </c>
      <c r="BF258" s="181">
        <v>20.396000000000001</v>
      </c>
      <c r="BG258" s="181">
        <v>21.852</v>
      </c>
      <c r="BH258" s="181">
        <v>23.32</v>
      </c>
      <c r="BI258" s="181">
        <v>24.786999999999999</v>
      </c>
      <c r="BJ258" s="181">
        <v>26.260999999999999</v>
      </c>
      <c r="BK258" s="181">
        <v>27.747</v>
      </c>
      <c r="BL258" s="181">
        <v>29.245000000000001</v>
      </c>
      <c r="BM258" s="181">
        <v>30.748999999999999</v>
      </c>
      <c r="BN258" s="181">
        <v>32.26</v>
      </c>
      <c r="BO258" s="181">
        <v>33.779000000000003</v>
      </c>
      <c r="BP258" s="181">
        <v>35.308</v>
      </c>
      <c r="BQ258" s="181">
        <v>36.840000000000003</v>
      </c>
      <c r="BR258" s="181">
        <v>38.371000000000002</v>
      </c>
      <c r="BS258" s="181">
        <v>39.906999999999996</v>
      </c>
      <c r="BT258" s="181">
        <v>41.45</v>
      </c>
      <c r="BU258" s="181">
        <v>42.994</v>
      </c>
      <c r="BV258" s="181">
        <v>44.542000000000002</v>
      </c>
      <c r="BW258" s="181">
        <v>46.094000000000001</v>
      </c>
      <c r="BX258" s="181">
        <v>47.655000000000001</v>
      </c>
      <c r="BY258" s="181">
        <v>49.216000000000001</v>
      </c>
      <c r="BZ258" s="181">
        <v>50.781999999999996</v>
      </c>
      <c r="CA258" s="181">
        <v>52.353000000000002</v>
      </c>
      <c r="CB258" s="181">
        <v>53.933999999999997</v>
      </c>
      <c r="CC258" s="181">
        <v>55.515999999999998</v>
      </c>
      <c r="CD258" s="181">
        <v>57.103000000000002</v>
      </c>
      <c r="CE258" s="181">
        <v>58.695999999999998</v>
      </c>
      <c r="CF258" s="181">
        <v>60.296999999999997</v>
      </c>
      <c r="CG258" s="181">
        <v>61.898000000000003</v>
      </c>
      <c r="CH258" s="181">
        <v>62.317999999999998</v>
      </c>
      <c r="CI258" s="181">
        <v>62.454000000000001</v>
      </c>
      <c r="CJ258" s="181">
        <v>62.587000000000003</v>
      </c>
      <c r="CK258" s="182">
        <v>62.719000000000001</v>
      </c>
    </row>
    <row r="259" spans="2:89" ht="15" customHeight="1" x14ac:dyDescent="0.2">
      <c r="B259" s="173">
        <v>6</v>
      </c>
      <c r="C259" s="174">
        <v>3</v>
      </c>
      <c r="D259" s="174">
        <v>3</v>
      </c>
      <c r="E259" s="174" t="s">
        <v>215</v>
      </c>
      <c r="F259" s="174" t="s">
        <v>787</v>
      </c>
      <c r="G259" s="174" t="s">
        <v>297</v>
      </c>
      <c r="H259" s="174" t="s">
        <v>745</v>
      </c>
      <c r="I259" s="181">
        <v>0</v>
      </c>
      <c r="J259" s="181">
        <v>0</v>
      </c>
      <c r="K259" s="181">
        <v>0</v>
      </c>
      <c r="L259" s="181">
        <v>0</v>
      </c>
      <c r="M259" s="181">
        <v>0</v>
      </c>
      <c r="N259" s="181">
        <v>0</v>
      </c>
      <c r="O259" s="181">
        <v>0</v>
      </c>
      <c r="P259" s="181">
        <v>0</v>
      </c>
      <c r="Q259" s="181">
        <v>0</v>
      </c>
      <c r="R259" s="181">
        <v>0</v>
      </c>
      <c r="S259" s="181">
        <v>0</v>
      </c>
      <c r="T259" s="181">
        <v>0</v>
      </c>
      <c r="U259" s="181">
        <v>0</v>
      </c>
      <c r="V259" s="181">
        <v>0</v>
      </c>
      <c r="W259" s="181">
        <v>0</v>
      </c>
      <c r="X259" s="181">
        <v>0</v>
      </c>
      <c r="Y259" s="181">
        <v>0</v>
      </c>
      <c r="Z259" s="181">
        <v>0</v>
      </c>
      <c r="AA259" s="181">
        <v>0</v>
      </c>
      <c r="AB259" s="181">
        <v>0</v>
      </c>
      <c r="AC259" s="181">
        <v>0</v>
      </c>
      <c r="AD259" s="181">
        <v>0</v>
      </c>
      <c r="AE259" s="181">
        <v>0</v>
      </c>
      <c r="AF259" s="181">
        <v>0</v>
      </c>
      <c r="AG259" s="181">
        <v>0</v>
      </c>
      <c r="AH259" s="181">
        <v>0</v>
      </c>
      <c r="AI259" s="181">
        <v>0</v>
      </c>
      <c r="AJ259" s="181">
        <v>0</v>
      </c>
      <c r="AK259" s="181">
        <v>0</v>
      </c>
      <c r="AL259" s="181">
        <v>0</v>
      </c>
      <c r="AM259" s="181">
        <v>0</v>
      </c>
      <c r="AN259" s="181">
        <v>0</v>
      </c>
      <c r="AO259" s="181">
        <v>0</v>
      </c>
      <c r="AP259" s="181">
        <v>0</v>
      </c>
      <c r="AQ259" s="181">
        <v>0</v>
      </c>
      <c r="AR259" s="181">
        <v>0</v>
      </c>
      <c r="AS259" s="181">
        <v>0</v>
      </c>
      <c r="AT259" s="181">
        <v>0</v>
      </c>
      <c r="AU259" s="181">
        <v>15.263999999999999</v>
      </c>
      <c r="AV259" s="181">
        <v>18.04</v>
      </c>
      <c r="AW259" s="181">
        <v>18.954000000000001</v>
      </c>
      <c r="AX259" s="181">
        <v>19.873000000000001</v>
      </c>
      <c r="AY259" s="181">
        <v>20.526</v>
      </c>
      <c r="AZ259" s="181">
        <v>20.363</v>
      </c>
      <c r="BA259" s="181">
        <v>21.026</v>
      </c>
      <c r="BB259" s="181">
        <v>21.998999999999999</v>
      </c>
      <c r="BC259" s="181">
        <v>22.446999999999999</v>
      </c>
      <c r="BD259" s="181">
        <v>23.196000000000002</v>
      </c>
      <c r="BE259" s="181">
        <v>23.943999999999999</v>
      </c>
      <c r="BF259" s="181">
        <v>23.725999999999999</v>
      </c>
      <c r="BG259" s="181">
        <v>24.138000000000002</v>
      </c>
      <c r="BH259" s="181">
        <v>24.547000000000001</v>
      </c>
      <c r="BI259" s="181">
        <v>24.945</v>
      </c>
      <c r="BJ259" s="181">
        <v>25.34</v>
      </c>
      <c r="BK259" s="181">
        <v>25.736000000000001</v>
      </c>
      <c r="BL259" s="181">
        <v>26.134</v>
      </c>
      <c r="BM259" s="181">
        <v>26.346</v>
      </c>
      <c r="BN259" s="181">
        <v>26.457999999999998</v>
      </c>
      <c r="BO259" s="181">
        <v>26.565000000000001</v>
      </c>
      <c r="BP259" s="181">
        <v>26.67</v>
      </c>
      <c r="BQ259" s="181">
        <v>26.771000000000001</v>
      </c>
      <c r="BR259" s="181">
        <v>26.864000000000001</v>
      </c>
      <c r="BS259" s="181">
        <v>26.954000000000001</v>
      </c>
      <c r="BT259" s="181">
        <v>27.04</v>
      </c>
      <c r="BU259" s="181">
        <v>27.123000000000001</v>
      </c>
      <c r="BV259" s="181">
        <v>27.202999999999999</v>
      </c>
      <c r="BW259" s="181">
        <v>27.280999999999999</v>
      </c>
      <c r="BX259" s="181">
        <v>27.356999999999999</v>
      </c>
      <c r="BY259" s="181">
        <v>27.431000000000001</v>
      </c>
      <c r="BZ259" s="181">
        <v>27.503</v>
      </c>
      <c r="CA259" s="181">
        <v>27.574000000000002</v>
      </c>
      <c r="CB259" s="181">
        <v>27.643999999999998</v>
      </c>
      <c r="CC259" s="181">
        <v>27.713000000000001</v>
      </c>
      <c r="CD259" s="181">
        <v>27.780999999999999</v>
      </c>
      <c r="CE259" s="181">
        <v>27.849</v>
      </c>
      <c r="CF259" s="181">
        <v>27.914999999999999</v>
      </c>
      <c r="CG259" s="181">
        <v>27.98</v>
      </c>
      <c r="CH259" s="181">
        <v>28.042999999999999</v>
      </c>
      <c r="CI259" s="181">
        <v>28.105</v>
      </c>
      <c r="CJ259" s="181">
        <v>28.164000000000001</v>
      </c>
      <c r="CK259" s="182">
        <v>28.224</v>
      </c>
    </row>
    <row r="260" spans="2:89" ht="15" customHeight="1" x14ac:dyDescent="0.2">
      <c r="B260" s="173">
        <v>6</v>
      </c>
      <c r="C260" s="174">
        <v>4</v>
      </c>
      <c r="D260" s="174">
        <v>3</v>
      </c>
      <c r="E260" s="174" t="s">
        <v>752</v>
      </c>
      <c r="F260" s="174" t="s">
        <v>783</v>
      </c>
      <c r="G260" s="174" t="s">
        <v>297</v>
      </c>
      <c r="H260" s="174" t="s">
        <v>745</v>
      </c>
      <c r="I260" s="181">
        <v>13.981999999999999</v>
      </c>
      <c r="J260" s="181">
        <v>14.481999999999999</v>
      </c>
      <c r="K260" s="181">
        <v>14.981999999999999</v>
      </c>
      <c r="L260" s="181">
        <v>15.481999999999999</v>
      </c>
      <c r="M260" s="181">
        <v>15.981999999999999</v>
      </c>
      <c r="N260" s="181">
        <v>16.481999999999999</v>
      </c>
      <c r="O260" s="181">
        <v>16.981999999999999</v>
      </c>
      <c r="P260" s="181">
        <v>18.873000000000001</v>
      </c>
      <c r="Q260" s="181">
        <v>20.765999999999998</v>
      </c>
      <c r="R260" s="181">
        <v>22.661999999999999</v>
      </c>
      <c r="S260" s="181">
        <v>24.564</v>
      </c>
      <c r="T260" s="181">
        <v>26.471</v>
      </c>
      <c r="U260" s="181">
        <v>28.381</v>
      </c>
      <c r="V260" s="181">
        <v>30.295000000000002</v>
      </c>
      <c r="W260" s="181">
        <v>31.861999999999998</v>
      </c>
      <c r="X260" s="181">
        <v>33.26</v>
      </c>
      <c r="Y260" s="181">
        <v>34.58</v>
      </c>
      <c r="Z260" s="181">
        <v>35.802999999999997</v>
      </c>
      <c r="AA260" s="181">
        <v>37.014000000000003</v>
      </c>
      <c r="AB260" s="181">
        <v>38.143999999999998</v>
      </c>
      <c r="AC260" s="181">
        <v>39.225000000000001</v>
      </c>
      <c r="AD260" s="181">
        <v>42.070999999999998</v>
      </c>
      <c r="AE260" s="181">
        <v>46.029000000000003</v>
      </c>
      <c r="AF260" s="181">
        <v>51.11</v>
      </c>
      <c r="AG260" s="181">
        <v>57.18</v>
      </c>
      <c r="AH260" s="181">
        <v>64.106999999999999</v>
      </c>
      <c r="AI260" s="181">
        <v>71.757999999999996</v>
      </c>
      <c r="AJ260" s="181">
        <v>80</v>
      </c>
      <c r="AK260" s="181">
        <v>88.698999999999998</v>
      </c>
      <c r="AL260" s="181">
        <v>97.352000000000004</v>
      </c>
      <c r="AM260" s="181">
        <v>105.801</v>
      </c>
      <c r="AN260" s="181">
        <v>114.703</v>
      </c>
      <c r="AO260" s="181">
        <v>124.93899999999999</v>
      </c>
      <c r="AP260" s="181">
        <v>135.44499999999999</v>
      </c>
      <c r="AQ260" s="181">
        <v>146.18700000000001</v>
      </c>
      <c r="AR260" s="181">
        <v>157.49600000000001</v>
      </c>
      <c r="AS260" s="181">
        <v>165.649</v>
      </c>
      <c r="AT260" s="181">
        <v>173.11500000000001</v>
      </c>
      <c r="AU260" s="181">
        <v>109.49299999999999</v>
      </c>
      <c r="AV260" s="181">
        <v>112.587</v>
      </c>
      <c r="AW260" s="181">
        <v>116.60299999999999</v>
      </c>
      <c r="AX260" s="181">
        <v>117.937</v>
      </c>
      <c r="AY260" s="181">
        <v>118.224</v>
      </c>
      <c r="AZ260" s="181">
        <v>115.336</v>
      </c>
      <c r="BA260" s="181">
        <v>114.58499999999999</v>
      </c>
      <c r="BB260" s="181">
        <v>114.613</v>
      </c>
      <c r="BC260" s="181">
        <v>116.744</v>
      </c>
      <c r="BD260" s="181">
        <v>117.346</v>
      </c>
      <c r="BE260" s="181">
        <v>117.911</v>
      </c>
      <c r="BF260" s="181">
        <v>118.432</v>
      </c>
      <c r="BG260" s="181">
        <v>118.884</v>
      </c>
      <c r="BH260" s="181">
        <v>119.297</v>
      </c>
      <c r="BI260" s="181">
        <v>119.648</v>
      </c>
      <c r="BJ260" s="181">
        <v>119.968</v>
      </c>
      <c r="BK260" s="181">
        <v>120.277</v>
      </c>
      <c r="BL260" s="181">
        <v>120.57299999999999</v>
      </c>
      <c r="BM260" s="181">
        <v>120.85299999999999</v>
      </c>
      <c r="BN260" s="181">
        <v>121.11499999999999</v>
      </c>
      <c r="BO260" s="181">
        <v>121.36</v>
      </c>
      <c r="BP260" s="181">
        <v>121.587</v>
      </c>
      <c r="BQ260" s="181">
        <v>121.79600000000001</v>
      </c>
      <c r="BR260" s="181">
        <v>121.96899999999999</v>
      </c>
      <c r="BS260" s="181">
        <v>122.123</v>
      </c>
      <c r="BT260" s="181">
        <v>122.26</v>
      </c>
      <c r="BU260" s="181">
        <v>122.38200000000001</v>
      </c>
      <c r="BV260" s="181">
        <v>122.49</v>
      </c>
      <c r="BW260" s="181">
        <v>122.58499999999999</v>
      </c>
      <c r="BX260" s="181">
        <v>122.66800000000001</v>
      </c>
      <c r="BY260" s="181">
        <v>122.74299999999999</v>
      </c>
      <c r="BZ260" s="181">
        <v>122.809</v>
      </c>
      <c r="CA260" s="181">
        <v>122.86799999999999</v>
      </c>
      <c r="CB260" s="181">
        <v>122.92100000000001</v>
      </c>
      <c r="CC260" s="181">
        <v>122.968</v>
      </c>
      <c r="CD260" s="181">
        <v>123.011</v>
      </c>
      <c r="CE260" s="181">
        <v>123.048</v>
      </c>
      <c r="CF260" s="181">
        <v>123.078</v>
      </c>
      <c r="CG260" s="181">
        <v>123.102</v>
      </c>
      <c r="CH260" s="181">
        <v>123.11799999999999</v>
      </c>
      <c r="CI260" s="181">
        <v>123.125</v>
      </c>
      <c r="CJ260" s="181">
        <v>123.121</v>
      </c>
      <c r="CK260" s="182">
        <v>123.11799999999999</v>
      </c>
    </row>
    <row r="261" spans="2:89" ht="15" customHeight="1" x14ac:dyDescent="0.2">
      <c r="B261" s="173">
        <v>6</v>
      </c>
      <c r="C261" s="174">
        <v>4</v>
      </c>
      <c r="D261" s="174">
        <v>3</v>
      </c>
      <c r="E261" s="174" t="s">
        <v>752</v>
      </c>
      <c r="F261" s="174" t="s">
        <v>784</v>
      </c>
      <c r="G261" s="174" t="s">
        <v>297</v>
      </c>
      <c r="H261" s="174" t="s">
        <v>745</v>
      </c>
      <c r="I261" s="181">
        <v>0</v>
      </c>
      <c r="J261" s="181">
        <v>0</v>
      </c>
      <c r="K261" s="181">
        <v>0</v>
      </c>
      <c r="L261" s="181">
        <v>0</v>
      </c>
      <c r="M261" s="181">
        <v>0</v>
      </c>
      <c r="N261" s="181">
        <v>0</v>
      </c>
      <c r="O261" s="181">
        <v>0</v>
      </c>
      <c r="P261" s="181">
        <v>0</v>
      </c>
      <c r="Q261" s="181">
        <v>0</v>
      </c>
      <c r="R261" s="181">
        <v>0</v>
      </c>
      <c r="S261" s="181">
        <v>0</v>
      </c>
      <c r="T261" s="181">
        <v>0</v>
      </c>
      <c r="U261" s="181">
        <v>0</v>
      </c>
      <c r="V261" s="181">
        <v>0</v>
      </c>
      <c r="W261" s="181">
        <v>0</v>
      </c>
      <c r="X261" s="181">
        <v>0</v>
      </c>
      <c r="Y261" s="181">
        <v>0</v>
      </c>
      <c r="Z261" s="181">
        <v>0</v>
      </c>
      <c r="AA261" s="181">
        <v>0</v>
      </c>
      <c r="AB261" s="181">
        <v>0</v>
      </c>
      <c r="AC261" s="181">
        <v>0</v>
      </c>
      <c r="AD261" s="181">
        <v>0</v>
      </c>
      <c r="AE261" s="181">
        <v>0</v>
      </c>
      <c r="AF261" s="181">
        <v>0</v>
      </c>
      <c r="AG261" s="181">
        <v>0</v>
      </c>
      <c r="AH261" s="181">
        <v>0</v>
      </c>
      <c r="AI261" s="181">
        <v>0</v>
      </c>
      <c r="AJ261" s="181">
        <v>0</v>
      </c>
      <c r="AK261" s="181">
        <v>0</v>
      </c>
      <c r="AL261" s="181">
        <v>0</v>
      </c>
      <c r="AM261" s="181">
        <v>0</v>
      </c>
      <c r="AN261" s="181">
        <v>0</v>
      </c>
      <c r="AO261" s="181">
        <v>0</v>
      </c>
      <c r="AP261" s="181">
        <v>0</v>
      </c>
      <c r="AQ261" s="181">
        <v>0</v>
      </c>
      <c r="AR261" s="181">
        <v>0</v>
      </c>
      <c r="AS261" s="181">
        <v>0</v>
      </c>
      <c r="AT261" s="181">
        <v>0</v>
      </c>
      <c r="AU261" s="181">
        <v>11.25</v>
      </c>
      <c r="AV261" s="181">
        <v>12.074999999999999</v>
      </c>
      <c r="AW261" s="181">
        <v>18.45</v>
      </c>
      <c r="AX261" s="181">
        <v>22.574999999999999</v>
      </c>
      <c r="AY261" s="181">
        <v>28.8</v>
      </c>
      <c r="AZ261" s="181">
        <v>33.375</v>
      </c>
      <c r="BA261" s="181">
        <v>38.4</v>
      </c>
      <c r="BB261" s="181">
        <v>38.85</v>
      </c>
      <c r="BC261" s="181">
        <v>39.299999999999997</v>
      </c>
      <c r="BD261" s="181">
        <v>41.186</v>
      </c>
      <c r="BE261" s="181">
        <v>43.079000000000001</v>
      </c>
      <c r="BF261" s="181">
        <v>44.978000000000002</v>
      </c>
      <c r="BG261" s="181">
        <v>46.871000000000002</v>
      </c>
      <c r="BH261" s="181">
        <v>48.773000000000003</v>
      </c>
      <c r="BI261" s="181">
        <v>50.664000000000001</v>
      </c>
      <c r="BJ261" s="181">
        <v>52.558</v>
      </c>
      <c r="BK261" s="181">
        <v>54.463999999999999</v>
      </c>
      <c r="BL261" s="181">
        <v>56.384999999999998</v>
      </c>
      <c r="BM261" s="181">
        <v>58.308999999999997</v>
      </c>
      <c r="BN261" s="181">
        <v>58.795000000000002</v>
      </c>
      <c r="BO261" s="181">
        <v>59.033999999999999</v>
      </c>
      <c r="BP261" s="181">
        <v>59.265999999999998</v>
      </c>
      <c r="BQ261" s="181">
        <v>59.491</v>
      </c>
      <c r="BR261" s="181">
        <v>59.698</v>
      </c>
      <c r="BS261" s="181">
        <v>59.896999999999998</v>
      </c>
      <c r="BT261" s="181">
        <v>60.088000000000001</v>
      </c>
      <c r="BU261" s="181">
        <v>60.273000000000003</v>
      </c>
      <c r="BV261" s="181">
        <v>60.451999999999998</v>
      </c>
      <c r="BW261" s="181">
        <v>60.625</v>
      </c>
      <c r="BX261" s="181">
        <v>60.792999999999999</v>
      </c>
      <c r="BY261" s="181">
        <v>60.957000000000001</v>
      </c>
      <c r="BZ261" s="181">
        <v>61.118000000000002</v>
      </c>
      <c r="CA261" s="181">
        <v>61.276000000000003</v>
      </c>
      <c r="CB261" s="181">
        <v>61.430999999999997</v>
      </c>
      <c r="CC261" s="181">
        <v>61.585000000000001</v>
      </c>
      <c r="CD261" s="181">
        <v>61.735999999999997</v>
      </c>
      <c r="CE261" s="181">
        <v>61.886000000000003</v>
      </c>
      <c r="CF261" s="181">
        <v>62.033000000000001</v>
      </c>
      <c r="CG261" s="181">
        <v>62.177</v>
      </c>
      <c r="CH261" s="181">
        <v>62.317999999999998</v>
      </c>
      <c r="CI261" s="181">
        <v>62.454000000000001</v>
      </c>
      <c r="CJ261" s="181">
        <v>62.587000000000003</v>
      </c>
      <c r="CK261" s="182">
        <v>62.719000000000001</v>
      </c>
    </row>
    <row r="262" spans="2:89" ht="15" customHeight="1" x14ac:dyDescent="0.2">
      <c r="B262" s="173">
        <v>6</v>
      </c>
      <c r="C262" s="174">
        <v>4</v>
      </c>
      <c r="D262" s="174">
        <v>3</v>
      </c>
      <c r="E262" s="174" t="s">
        <v>752</v>
      </c>
      <c r="F262" s="174" t="s">
        <v>785</v>
      </c>
      <c r="G262" s="174" t="s">
        <v>297</v>
      </c>
      <c r="H262" s="174" t="s">
        <v>745</v>
      </c>
      <c r="I262" s="181">
        <v>0</v>
      </c>
      <c r="J262" s="181">
        <v>0</v>
      </c>
      <c r="K262" s="181">
        <v>0</v>
      </c>
      <c r="L262" s="181">
        <v>0</v>
      </c>
      <c r="M262" s="181">
        <v>0</v>
      </c>
      <c r="N262" s="181">
        <v>0</v>
      </c>
      <c r="O262" s="181">
        <v>0</v>
      </c>
      <c r="P262" s="181">
        <v>0</v>
      </c>
      <c r="Q262" s="181">
        <v>0</v>
      </c>
      <c r="R262" s="181">
        <v>0</v>
      </c>
      <c r="S262" s="181">
        <v>0</v>
      </c>
      <c r="T262" s="181">
        <v>0</v>
      </c>
      <c r="U262" s="181">
        <v>0</v>
      </c>
      <c r="V262" s="181">
        <v>0</v>
      </c>
      <c r="W262" s="181">
        <v>0</v>
      </c>
      <c r="X262" s="181">
        <v>0</v>
      </c>
      <c r="Y262" s="181">
        <v>0</v>
      </c>
      <c r="Z262" s="181">
        <v>0</v>
      </c>
      <c r="AA262" s="181">
        <v>0</v>
      </c>
      <c r="AB262" s="181">
        <v>0</v>
      </c>
      <c r="AC262" s="181">
        <v>0</v>
      </c>
      <c r="AD262" s="181">
        <v>0</v>
      </c>
      <c r="AE262" s="181">
        <v>0</v>
      </c>
      <c r="AF262" s="181">
        <v>0</v>
      </c>
      <c r="AG262" s="181">
        <v>0</v>
      </c>
      <c r="AH262" s="181">
        <v>0</v>
      </c>
      <c r="AI262" s="181">
        <v>0</v>
      </c>
      <c r="AJ262" s="181">
        <v>0</v>
      </c>
      <c r="AK262" s="181">
        <v>0</v>
      </c>
      <c r="AL262" s="181">
        <v>0</v>
      </c>
      <c r="AM262" s="181">
        <v>0</v>
      </c>
      <c r="AN262" s="181">
        <v>0</v>
      </c>
      <c r="AO262" s="181">
        <v>0</v>
      </c>
      <c r="AP262" s="181">
        <v>0</v>
      </c>
      <c r="AQ262" s="181">
        <v>0</v>
      </c>
      <c r="AR262" s="181">
        <v>0</v>
      </c>
      <c r="AS262" s="181">
        <v>0</v>
      </c>
      <c r="AT262" s="181">
        <v>0</v>
      </c>
      <c r="AU262" s="181">
        <v>42.975000000000001</v>
      </c>
      <c r="AV262" s="181">
        <v>42.225000000000001</v>
      </c>
      <c r="AW262" s="181">
        <v>35.4</v>
      </c>
      <c r="AX262" s="181">
        <v>31.425000000000001</v>
      </c>
      <c r="AY262" s="181">
        <v>25.35</v>
      </c>
      <c r="AZ262" s="181">
        <v>21.6</v>
      </c>
      <c r="BA262" s="181">
        <v>16.875</v>
      </c>
      <c r="BB262" s="181">
        <v>16.8</v>
      </c>
      <c r="BC262" s="181">
        <v>16.5</v>
      </c>
      <c r="BD262" s="181">
        <v>14.917999999999999</v>
      </c>
      <c r="BE262" s="181">
        <v>13.313000000000001</v>
      </c>
      <c r="BF262" s="181">
        <v>11.68</v>
      </c>
      <c r="BG262" s="181">
        <v>10.02</v>
      </c>
      <c r="BH262" s="181">
        <v>8.3330000000000002</v>
      </c>
      <c r="BI262" s="181">
        <v>6.6280000000000001</v>
      </c>
      <c r="BJ262" s="181">
        <v>4.9050000000000002</v>
      </c>
      <c r="BK262" s="181">
        <v>3.165</v>
      </c>
      <c r="BL262" s="181">
        <v>1.4039999999999999</v>
      </c>
      <c r="BM262" s="181">
        <v>0</v>
      </c>
      <c r="BN262" s="181">
        <v>0</v>
      </c>
      <c r="BO262" s="181">
        <v>0</v>
      </c>
      <c r="BP262" s="181">
        <v>0</v>
      </c>
      <c r="BQ262" s="181">
        <v>0</v>
      </c>
      <c r="BR262" s="181">
        <v>0</v>
      </c>
      <c r="BS262" s="181">
        <v>0</v>
      </c>
      <c r="BT262" s="181">
        <v>0</v>
      </c>
      <c r="BU262" s="181">
        <v>0</v>
      </c>
      <c r="BV262" s="181">
        <v>0</v>
      </c>
      <c r="BW262" s="181">
        <v>0</v>
      </c>
      <c r="BX262" s="181">
        <v>0</v>
      </c>
      <c r="BY262" s="181">
        <v>0</v>
      </c>
      <c r="BZ262" s="181">
        <v>0</v>
      </c>
      <c r="CA262" s="181">
        <v>0</v>
      </c>
      <c r="CB262" s="181">
        <v>0</v>
      </c>
      <c r="CC262" s="181">
        <v>0</v>
      </c>
      <c r="CD262" s="181">
        <v>0</v>
      </c>
      <c r="CE262" s="181">
        <v>0</v>
      </c>
      <c r="CF262" s="181">
        <v>0</v>
      </c>
      <c r="CG262" s="181">
        <v>0</v>
      </c>
      <c r="CH262" s="181">
        <v>0</v>
      </c>
      <c r="CI262" s="181">
        <v>0</v>
      </c>
      <c r="CJ262" s="181">
        <v>0</v>
      </c>
      <c r="CK262" s="182">
        <v>0</v>
      </c>
    </row>
    <row r="263" spans="2:89" ht="15" customHeight="1" x14ac:dyDescent="0.2">
      <c r="B263" s="173">
        <v>6</v>
      </c>
      <c r="C263" s="174">
        <v>4</v>
      </c>
      <c r="D263" s="174">
        <v>3</v>
      </c>
      <c r="E263" s="174" t="s">
        <v>752</v>
      </c>
      <c r="F263" s="174" t="s">
        <v>786</v>
      </c>
      <c r="G263" s="174" t="s">
        <v>297</v>
      </c>
      <c r="H263" s="174" t="s">
        <v>745</v>
      </c>
      <c r="I263" s="181">
        <v>0</v>
      </c>
      <c r="J263" s="181">
        <v>0</v>
      </c>
      <c r="K263" s="181">
        <v>0</v>
      </c>
      <c r="L263" s="181">
        <v>0</v>
      </c>
      <c r="M263" s="181">
        <v>0</v>
      </c>
      <c r="N263" s="181">
        <v>0</v>
      </c>
      <c r="O263" s="181">
        <v>0</v>
      </c>
      <c r="P263" s="181">
        <v>0</v>
      </c>
      <c r="Q263" s="181">
        <v>0</v>
      </c>
      <c r="R263" s="181">
        <v>0</v>
      </c>
      <c r="S263" s="181">
        <v>0</v>
      </c>
      <c r="T263" s="181">
        <v>0</v>
      </c>
      <c r="U263" s="181">
        <v>0</v>
      </c>
      <c r="V263" s="181">
        <v>0</v>
      </c>
      <c r="W263" s="181">
        <v>0</v>
      </c>
      <c r="X263" s="181">
        <v>0</v>
      </c>
      <c r="Y263" s="181">
        <v>0</v>
      </c>
      <c r="Z263" s="181">
        <v>0</v>
      </c>
      <c r="AA263" s="181">
        <v>0</v>
      </c>
      <c r="AB263" s="181">
        <v>0</v>
      </c>
      <c r="AC263" s="181">
        <v>0</v>
      </c>
      <c r="AD263" s="181">
        <v>0</v>
      </c>
      <c r="AE263" s="181">
        <v>0</v>
      </c>
      <c r="AF263" s="181">
        <v>0</v>
      </c>
      <c r="AG263" s="181">
        <v>0</v>
      </c>
      <c r="AH263" s="181">
        <v>0</v>
      </c>
      <c r="AI263" s="181">
        <v>0</v>
      </c>
      <c r="AJ263" s="181">
        <v>0</v>
      </c>
      <c r="AK263" s="181">
        <v>0</v>
      </c>
      <c r="AL263" s="181">
        <v>0</v>
      </c>
      <c r="AM263" s="181">
        <v>0</v>
      </c>
      <c r="AN263" s="181">
        <v>0</v>
      </c>
      <c r="AO263" s="181">
        <v>0</v>
      </c>
      <c r="AP263" s="181">
        <v>0</v>
      </c>
      <c r="AQ263" s="181">
        <v>0</v>
      </c>
      <c r="AR263" s="181">
        <v>0</v>
      </c>
      <c r="AS263" s="181">
        <v>0</v>
      </c>
      <c r="AT263" s="181">
        <v>0</v>
      </c>
      <c r="AU263" s="181">
        <v>0</v>
      </c>
      <c r="AV263" s="181">
        <v>0</v>
      </c>
      <c r="AW263" s="181">
        <v>0.53400000000000003</v>
      </c>
      <c r="AX263" s="181">
        <v>2.9540000000000002</v>
      </c>
      <c r="AY263" s="181">
        <v>6.4820000000000002</v>
      </c>
      <c r="AZ263" s="181">
        <v>11.946</v>
      </c>
      <c r="BA263" s="181">
        <v>14.744999999999999</v>
      </c>
      <c r="BB263" s="181">
        <v>16.224</v>
      </c>
      <c r="BC263" s="181">
        <v>16.073</v>
      </c>
      <c r="BD263" s="181">
        <v>17.504000000000001</v>
      </c>
      <c r="BE263" s="181">
        <v>18.943999999999999</v>
      </c>
      <c r="BF263" s="181">
        <v>20.396000000000001</v>
      </c>
      <c r="BG263" s="181">
        <v>21.852</v>
      </c>
      <c r="BH263" s="181">
        <v>23.32</v>
      </c>
      <c r="BI263" s="181">
        <v>24.786999999999999</v>
      </c>
      <c r="BJ263" s="181">
        <v>26.260999999999999</v>
      </c>
      <c r="BK263" s="181">
        <v>27.747</v>
      </c>
      <c r="BL263" s="181">
        <v>29.245000000000001</v>
      </c>
      <c r="BM263" s="181">
        <v>30.748999999999999</v>
      </c>
      <c r="BN263" s="181">
        <v>32.26</v>
      </c>
      <c r="BO263" s="181">
        <v>33.779000000000003</v>
      </c>
      <c r="BP263" s="181">
        <v>35.308</v>
      </c>
      <c r="BQ263" s="181">
        <v>36.840000000000003</v>
      </c>
      <c r="BR263" s="181">
        <v>38.371000000000002</v>
      </c>
      <c r="BS263" s="181">
        <v>39.906999999999996</v>
      </c>
      <c r="BT263" s="181">
        <v>41.45</v>
      </c>
      <c r="BU263" s="181">
        <v>42.994</v>
      </c>
      <c r="BV263" s="181">
        <v>44.542000000000002</v>
      </c>
      <c r="BW263" s="181">
        <v>46.094000000000001</v>
      </c>
      <c r="BX263" s="181">
        <v>47.655000000000001</v>
      </c>
      <c r="BY263" s="181">
        <v>49.216000000000001</v>
      </c>
      <c r="BZ263" s="181">
        <v>50.781999999999996</v>
      </c>
      <c r="CA263" s="181">
        <v>52.353000000000002</v>
      </c>
      <c r="CB263" s="181">
        <v>53.933999999999997</v>
      </c>
      <c r="CC263" s="181">
        <v>55.515999999999998</v>
      </c>
      <c r="CD263" s="181">
        <v>57.103000000000002</v>
      </c>
      <c r="CE263" s="181">
        <v>58.695999999999998</v>
      </c>
      <c r="CF263" s="181">
        <v>60.296999999999997</v>
      </c>
      <c r="CG263" s="181">
        <v>61.898000000000003</v>
      </c>
      <c r="CH263" s="181">
        <v>62.317999999999998</v>
      </c>
      <c r="CI263" s="181">
        <v>62.454000000000001</v>
      </c>
      <c r="CJ263" s="181">
        <v>62.587000000000003</v>
      </c>
      <c r="CK263" s="182">
        <v>62.719000000000001</v>
      </c>
    </row>
    <row r="264" spans="2:89" ht="15" customHeight="1" x14ac:dyDescent="0.2">
      <c r="B264" s="173">
        <v>6</v>
      </c>
      <c r="C264" s="174">
        <v>4</v>
      </c>
      <c r="D264" s="174">
        <v>3</v>
      </c>
      <c r="E264" s="174" t="s">
        <v>752</v>
      </c>
      <c r="F264" s="174" t="s">
        <v>787</v>
      </c>
      <c r="G264" s="174" t="s">
        <v>297</v>
      </c>
      <c r="H264" s="174" t="s">
        <v>745</v>
      </c>
      <c r="I264" s="181">
        <v>0</v>
      </c>
      <c r="J264" s="181">
        <v>0</v>
      </c>
      <c r="K264" s="181">
        <v>0</v>
      </c>
      <c r="L264" s="181">
        <v>0</v>
      </c>
      <c r="M264" s="181">
        <v>0</v>
      </c>
      <c r="N264" s="181">
        <v>0</v>
      </c>
      <c r="O264" s="181">
        <v>0</v>
      </c>
      <c r="P264" s="181">
        <v>0</v>
      </c>
      <c r="Q264" s="181">
        <v>0</v>
      </c>
      <c r="R264" s="181">
        <v>0</v>
      </c>
      <c r="S264" s="181">
        <v>0</v>
      </c>
      <c r="T264" s="181">
        <v>0</v>
      </c>
      <c r="U264" s="181">
        <v>0</v>
      </c>
      <c r="V264" s="181">
        <v>0</v>
      </c>
      <c r="W264" s="181">
        <v>0</v>
      </c>
      <c r="X264" s="181">
        <v>0</v>
      </c>
      <c r="Y264" s="181">
        <v>0</v>
      </c>
      <c r="Z264" s="181">
        <v>0</v>
      </c>
      <c r="AA264" s="181">
        <v>0</v>
      </c>
      <c r="AB264" s="181">
        <v>0</v>
      </c>
      <c r="AC264" s="181">
        <v>0</v>
      </c>
      <c r="AD264" s="181">
        <v>0</v>
      </c>
      <c r="AE264" s="181">
        <v>0</v>
      </c>
      <c r="AF264" s="181">
        <v>0</v>
      </c>
      <c r="AG264" s="181">
        <v>0</v>
      </c>
      <c r="AH264" s="181">
        <v>0</v>
      </c>
      <c r="AI264" s="181">
        <v>0</v>
      </c>
      <c r="AJ264" s="181">
        <v>0</v>
      </c>
      <c r="AK264" s="181">
        <v>0</v>
      </c>
      <c r="AL264" s="181">
        <v>0</v>
      </c>
      <c r="AM264" s="181">
        <v>0</v>
      </c>
      <c r="AN264" s="181">
        <v>0</v>
      </c>
      <c r="AO264" s="181">
        <v>0</v>
      </c>
      <c r="AP264" s="181">
        <v>0</v>
      </c>
      <c r="AQ264" s="181">
        <v>0</v>
      </c>
      <c r="AR264" s="181">
        <v>0</v>
      </c>
      <c r="AS264" s="181">
        <v>0</v>
      </c>
      <c r="AT264" s="181">
        <v>0</v>
      </c>
      <c r="AU264" s="181">
        <v>15.263999999999999</v>
      </c>
      <c r="AV264" s="181">
        <v>18.04</v>
      </c>
      <c r="AW264" s="181">
        <v>18.954000000000001</v>
      </c>
      <c r="AX264" s="181">
        <v>19.873000000000001</v>
      </c>
      <c r="AY264" s="181">
        <v>20.526</v>
      </c>
      <c r="AZ264" s="181">
        <v>20.363</v>
      </c>
      <c r="BA264" s="181">
        <v>21.026</v>
      </c>
      <c r="BB264" s="181">
        <v>21.998999999999999</v>
      </c>
      <c r="BC264" s="181">
        <v>22.446999999999999</v>
      </c>
      <c r="BD264" s="181">
        <v>23.196000000000002</v>
      </c>
      <c r="BE264" s="181">
        <v>23.943999999999999</v>
      </c>
      <c r="BF264" s="181">
        <v>23.725999999999999</v>
      </c>
      <c r="BG264" s="181">
        <v>24.138000000000002</v>
      </c>
      <c r="BH264" s="181">
        <v>24.547000000000001</v>
      </c>
      <c r="BI264" s="181">
        <v>24.945</v>
      </c>
      <c r="BJ264" s="181">
        <v>25.34</v>
      </c>
      <c r="BK264" s="181">
        <v>25.736000000000001</v>
      </c>
      <c r="BL264" s="181">
        <v>26.134</v>
      </c>
      <c r="BM264" s="181">
        <v>26.346</v>
      </c>
      <c r="BN264" s="181">
        <v>26.457999999999998</v>
      </c>
      <c r="BO264" s="181">
        <v>26.565000000000001</v>
      </c>
      <c r="BP264" s="181">
        <v>26.67</v>
      </c>
      <c r="BQ264" s="181">
        <v>26.771000000000001</v>
      </c>
      <c r="BR264" s="181">
        <v>26.864000000000001</v>
      </c>
      <c r="BS264" s="181">
        <v>26.954000000000001</v>
      </c>
      <c r="BT264" s="181">
        <v>27.04</v>
      </c>
      <c r="BU264" s="181">
        <v>27.123000000000001</v>
      </c>
      <c r="BV264" s="181">
        <v>27.202999999999999</v>
      </c>
      <c r="BW264" s="181">
        <v>27.280999999999999</v>
      </c>
      <c r="BX264" s="181">
        <v>27.356999999999999</v>
      </c>
      <c r="BY264" s="181">
        <v>27.431000000000001</v>
      </c>
      <c r="BZ264" s="181">
        <v>27.503</v>
      </c>
      <c r="CA264" s="181">
        <v>27.574000000000002</v>
      </c>
      <c r="CB264" s="181">
        <v>27.643999999999998</v>
      </c>
      <c r="CC264" s="181">
        <v>27.713000000000001</v>
      </c>
      <c r="CD264" s="181">
        <v>27.780999999999999</v>
      </c>
      <c r="CE264" s="181">
        <v>27.849</v>
      </c>
      <c r="CF264" s="181">
        <v>27.914999999999999</v>
      </c>
      <c r="CG264" s="181">
        <v>27.98</v>
      </c>
      <c r="CH264" s="181">
        <v>28.042999999999999</v>
      </c>
      <c r="CI264" s="181">
        <v>28.105</v>
      </c>
      <c r="CJ264" s="181">
        <v>28.164000000000001</v>
      </c>
      <c r="CK264" s="182">
        <v>28.224</v>
      </c>
    </row>
    <row r="265" spans="2:89" ht="15" customHeight="1" x14ac:dyDescent="0.2">
      <c r="B265" s="173">
        <v>6</v>
      </c>
      <c r="C265" s="174">
        <v>1</v>
      </c>
      <c r="D265" s="174">
        <v>4</v>
      </c>
      <c r="E265" s="174" t="s">
        <v>217</v>
      </c>
      <c r="F265" s="174" t="s">
        <v>783</v>
      </c>
      <c r="G265" s="174" t="s">
        <v>297</v>
      </c>
      <c r="H265" s="174" t="s">
        <v>747</v>
      </c>
      <c r="I265" s="181">
        <v>0.78600000000000003</v>
      </c>
      <c r="J265" s="181">
        <v>0.82799999999999996</v>
      </c>
      <c r="K265" s="181">
        <v>0.872</v>
      </c>
      <c r="L265" s="181">
        <v>0.91700000000000004</v>
      </c>
      <c r="M265" s="181">
        <v>0.96199999999999997</v>
      </c>
      <c r="N265" s="181">
        <v>1.0089999999999999</v>
      </c>
      <c r="O265" s="181">
        <v>1.056</v>
      </c>
      <c r="P265" s="181">
        <v>1.1930000000000001</v>
      </c>
      <c r="Q265" s="181">
        <v>1.333</v>
      </c>
      <c r="R265" s="181">
        <v>1.478</v>
      </c>
      <c r="S265" s="181">
        <v>1.6259999999999999</v>
      </c>
      <c r="T265" s="181">
        <v>1.7789999999999999</v>
      </c>
      <c r="U265" s="181">
        <v>1.9359999999999999</v>
      </c>
      <c r="V265" s="181">
        <v>2.097</v>
      </c>
      <c r="W265" s="181">
        <v>2.2370000000000001</v>
      </c>
      <c r="X265" s="181">
        <v>2.3660000000000001</v>
      </c>
      <c r="Y265" s="181">
        <v>2.4870000000000001</v>
      </c>
      <c r="Z265" s="181">
        <v>2.6</v>
      </c>
      <c r="AA265" s="181">
        <v>2.706</v>
      </c>
      <c r="AB265" s="181">
        <v>2.8069999999999999</v>
      </c>
      <c r="AC265" s="181">
        <v>2.9540000000000002</v>
      </c>
      <c r="AD265" s="181">
        <v>3.0659999999999998</v>
      </c>
      <c r="AE265" s="181">
        <v>3.214</v>
      </c>
      <c r="AF265" s="181">
        <v>3.4089999999999998</v>
      </c>
      <c r="AG265" s="181">
        <v>3.6070000000000002</v>
      </c>
      <c r="AH265" s="181">
        <v>3.7330000000000001</v>
      </c>
      <c r="AI265" s="181">
        <v>3.7930000000000001</v>
      </c>
      <c r="AJ265" s="181">
        <v>3.782</v>
      </c>
      <c r="AK265" s="181">
        <v>3.718</v>
      </c>
      <c r="AL265" s="181">
        <v>3.6280000000000001</v>
      </c>
      <c r="AM265" s="181">
        <v>3.5249999999999999</v>
      </c>
      <c r="AN265" s="181">
        <v>3.4470000000000001</v>
      </c>
      <c r="AO265" s="181">
        <v>3.569</v>
      </c>
      <c r="AP265" s="181">
        <v>3.8439999999999999</v>
      </c>
      <c r="AQ265" s="181">
        <v>4.2329999999999997</v>
      </c>
      <c r="AR265" s="181">
        <v>4.617</v>
      </c>
      <c r="AS265" s="181">
        <v>4.8579999999999997</v>
      </c>
      <c r="AT265" s="181">
        <v>5.0110000000000001</v>
      </c>
      <c r="AU265" s="181">
        <v>4.0620000000000003</v>
      </c>
      <c r="AV265" s="181">
        <v>3.7589999999999999</v>
      </c>
      <c r="AW265" s="181">
        <v>3.97</v>
      </c>
      <c r="AX265" s="181">
        <v>4.2910000000000004</v>
      </c>
      <c r="AY265" s="181">
        <v>4.5720000000000001</v>
      </c>
      <c r="AZ265" s="181">
        <v>4.6109999999999998</v>
      </c>
      <c r="BA265" s="181">
        <v>4.673</v>
      </c>
      <c r="BB265" s="181">
        <v>4.7439999999999998</v>
      </c>
      <c r="BC265" s="181">
        <v>4.9210000000000003</v>
      </c>
      <c r="BD265" s="181">
        <v>4.9429999999999996</v>
      </c>
      <c r="BE265" s="181">
        <v>5.125</v>
      </c>
      <c r="BF265" s="181">
        <v>5.1349999999999998</v>
      </c>
      <c r="BG265" s="181">
        <v>5.1449999999999996</v>
      </c>
      <c r="BH265" s="181">
        <v>5.1550000000000002</v>
      </c>
      <c r="BI265" s="181">
        <v>5.165</v>
      </c>
      <c r="BJ265" s="181">
        <v>5.008</v>
      </c>
      <c r="BK265" s="181">
        <v>4.8550000000000004</v>
      </c>
      <c r="BL265" s="181">
        <v>4.7060000000000004</v>
      </c>
      <c r="BM265" s="181">
        <v>4.5609999999999999</v>
      </c>
      <c r="BN265" s="181">
        <v>4.4189999999999996</v>
      </c>
      <c r="BO265" s="181">
        <v>4.282</v>
      </c>
      <c r="BP265" s="181">
        <v>4.1479999999999997</v>
      </c>
      <c r="BQ265" s="181">
        <v>4.0170000000000003</v>
      </c>
      <c r="BR265" s="181">
        <v>3.9689999999999999</v>
      </c>
      <c r="BS265" s="181">
        <v>3.9209999999999998</v>
      </c>
      <c r="BT265" s="181">
        <v>3.8740000000000001</v>
      </c>
      <c r="BU265" s="181">
        <v>3.8260000000000001</v>
      </c>
      <c r="BV265" s="181">
        <v>3.778</v>
      </c>
      <c r="BW265" s="181">
        <v>3.7309999999999999</v>
      </c>
      <c r="BX265" s="181">
        <v>3.6840000000000002</v>
      </c>
      <c r="BY265" s="181">
        <v>3.6360000000000001</v>
      </c>
      <c r="BZ265" s="181">
        <v>3.59</v>
      </c>
      <c r="CA265" s="181">
        <v>3.5430000000000001</v>
      </c>
      <c r="CB265" s="181">
        <v>3.5329999999999999</v>
      </c>
      <c r="CC265" s="181">
        <v>3.5219999999999998</v>
      </c>
      <c r="CD265" s="181">
        <v>3.5110000000000001</v>
      </c>
      <c r="CE265" s="181">
        <v>3.4990000000000001</v>
      </c>
      <c r="CF265" s="181">
        <v>3.488</v>
      </c>
      <c r="CG265" s="181">
        <v>3.476</v>
      </c>
      <c r="CH265" s="181">
        <v>3.464</v>
      </c>
      <c r="CI265" s="181">
        <v>3.452</v>
      </c>
      <c r="CJ265" s="181">
        <v>3.44</v>
      </c>
      <c r="CK265" s="182">
        <v>3.4279999999999999</v>
      </c>
    </row>
    <row r="266" spans="2:89" ht="15" customHeight="1" x14ac:dyDescent="0.2">
      <c r="B266" s="173">
        <v>6</v>
      </c>
      <c r="C266" s="174">
        <v>1</v>
      </c>
      <c r="D266" s="174">
        <v>4</v>
      </c>
      <c r="E266" s="174" t="s">
        <v>217</v>
      </c>
      <c r="F266" s="174" t="s">
        <v>784</v>
      </c>
      <c r="G266" s="174" t="s">
        <v>297</v>
      </c>
      <c r="H266" s="174" t="s">
        <v>747</v>
      </c>
      <c r="I266" s="181">
        <v>0</v>
      </c>
      <c r="J266" s="181">
        <v>0</v>
      </c>
      <c r="K266" s="181">
        <v>0</v>
      </c>
      <c r="L266" s="181">
        <v>0</v>
      </c>
      <c r="M266" s="181">
        <v>0</v>
      </c>
      <c r="N266" s="181">
        <v>0</v>
      </c>
      <c r="O266" s="181">
        <v>0</v>
      </c>
      <c r="P266" s="181">
        <v>0</v>
      </c>
      <c r="Q266" s="181">
        <v>0</v>
      </c>
      <c r="R266" s="181">
        <v>0</v>
      </c>
      <c r="S266" s="181">
        <v>0</v>
      </c>
      <c r="T266" s="181">
        <v>0</v>
      </c>
      <c r="U266" s="181">
        <v>0</v>
      </c>
      <c r="V266" s="181">
        <v>0</v>
      </c>
      <c r="W266" s="181">
        <v>0</v>
      </c>
      <c r="X266" s="181">
        <v>0</v>
      </c>
      <c r="Y266" s="181">
        <v>0</v>
      </c>
      <c r="Z266" s="181">
        <v>0</v>
      </c>
      <c r="AA266" s="181">
        <v>0</v>
      </c>
      <c r="AB266" s="181">
        <v>0</v>
      </c>
      <c r="AC266" s="181">
        <v>0</v>
      </c>
      <c r="AD266" s="181">
        <v>0</v>
      </c>
      <c r="AE266" s="181">
        <v>0</v>
      </c>
      <c r="AF266" s="181">
        <v>0</v>
      </c>
      <c r="AG266" s="181">
        <v>0</v>
      </c>
      <c r="AH266" s="181">
        <v>0</v>
      </c>
      <c r="AI266" s="181">
        <v>0</v>
      </c>
      <c r="AJ266" s="181">
        <v>0</v>
      </c>
      <c r="AK266" s="181">
        <v>0</v>
      </c>
      <c r="AL266" s="181">
        <v>0</v>
      </c>
      <c r="AM266" s="181">
        <v>0</v>
      </c>
      <c r="AN266" s="181">
        <v>0</v>
      </c>
      <c r="AO266" s="181">
        <v>0</v>
      </c>
      <c r="AP266" s="181">
        <v>0</v>
      </c>
      <c r="AQ266" s="181">
        <v>0</v>
      </c>
      <c r="AR266" s="181">
        <v>0</v>
      </c>
      <c r="AS266" s="181">
        <v>0</v>
      </c>
      <c r="AT266" s="181">
        <v>0</v>
      </c>
      <c r="AU266" s="181">
        <v>6.2E-2</v>
      </c>
      <c r="AV266" s="181">
        <v>6.6000000000000003E-2</v>
      </c>
      <c r="AW266" s="181">
        <v>0.10100000000000001</v>
      </c>
      <c r="AX266" s="181">
        <v>0.124</v>
      </c>
      <c r="AY266" s="181">
        <v>0.158</v>
      </c>
      <c r="AZ266" s="181">
        <v>0.183</v>
      </c>
      <c r="BA266" s="181">
        <v>0.21</v>
      </c>
      <c r="BB266" s="181">
        <v>0.21299999999999999</v>
      </c>
      <c r="BC266" s="181">
        <v>0.215</v>
      </c>
      <c r="BD266" s="181">
        <v>0.22500000000000001</v>
      </c>
      <c r="BE266" s="181">
        <v>0.23599999999999999</v>
      </c>
      <c r="BF266" s="181">
        <v>0.30599999999999999</v>
      </c>
      <c r="BG266" s="181">
        <v>0.312</v>
      </c>
      <c r="BH266" s="181">
        <v>0.313</v>
      </c>
      <c r="BI266" s="181">
        <v>0.315</v>
      </c>
      <c r="BJ266" s="181">
        <v>0.316</v>
      </c>
      <c r="BK266" s="181">
        <v>0.318</v>
      </c>
      <c r="BL266" s="181">
        <v>0.31900000000000001</v>
      </c>
      <c r="BM266" s="181">
        <v>0.32100000000000001</v>
      </c>
      <c r="BN266" s="181">
        <v>0.32200000000000001</v>
      </c>
      <c r="BO266" s="181">
        <v>0.32300000000000001</v>
      </c>
      <c r="BP266" s="181">
        <v>0.32400000000000001</v>
      </c>
      <c r="BQ266" s="181">
        <v>0.32600000000000001</v>
      </c>
      <c r="BR266" s="181">
        <v>0.32700000000000001</v>
      </c>
      <c r="BS266" s="181">
        <v>0.32800000000000001</v>
      </c>
      <c r="BT266" s="181">
        <v>0.32900000000000001</v>
      </c>
      <c r="BU266" s="181">
        <v>0.33</v>
      </c>
      <c r="BV266" s="181">
        <v>0.33100000000000002</v>
      </c>
      <c r="BW266" s="181">
        <v>0.33200000000000002</v>
      </c>
      <c r="BX266" s="181">
        <v>0.33300000000000002</v>
      </c>
      <c r="BY266" s="181">
        <v>0.33400000000000002</v>
      </c>
      <c r="BZ266" s="181">
        <v>0.33500000000000002</v>
      </c>
      <c r="CA266" s="181">
        <v>0.33500000000000002</v>
      </c>
      <c r="CB266" s="181">
        <v>0.33600000000000002</v>
      </c>
      <c r="CC266" s="181">
        <v>0.33700000000000002</v>
      </c>
      <c r="CD266" s="181">
        <v>0.33800000000000002</v>
      </c>
      <c r="CE266" s="181">
        <v>0.33900000000000002</v>
      </c>
      <c r="CF266" s="181">
        <v>0.34</v>
      </c>
      <c r="CG266" s="181">
        <v>0.34</v>
      </c>
      <c r="CH266" s="181">
        <v>0.34100000000000003</v>
      </c>
      <c r="CI266" s="181">
        <v>0.34200000000000003</v>
      </c>
      <c r="CJ266" s="181">
        <v>0.34300000000000003</v>
      </c>
      <c r="CK266" s="182">
        <v>0.34300000000000003</v>
      </c>
    </row>
    <row r="267" spans="2:89" ht="15" customHeight="1" x14ac:dyDescent="0.2">
      <c r="B267" s="173">
        <v>6</v>
      </c>
      <c r="C267" s="174">
        <v>1</v>
      </c>
      <c r="D267" s="174">
        <v>4</v>
      </c>
      <c r="E267" s="174" t="s">
        <v>217</v>
      </c>
      <c r="F267" s="174" t="s">
        <v>785</v>
      </c>
      <c r="G267" s="174" t="s">
        <v>297</v>
      </c>
      <c r="H267" s="174" t="s">
        <v>747</v>
      </c>
      <c r="I267" s="181">
        <v>0</v>
      </c>
      <c r="J267" s="181">
        <v>0</v>
      </c>
      <c r="K267" s="181">
        <v>0</v>
      </c>
      <c r="L267" s="181">
        <v>0</v>
      </c>
      <c r="M267" s="181">
        <v>0</v>
      </c>
      <c r="N267" s="181">
        <v>0</v>
      </c>
      <c r="O267" s="181">
        <v>0</v>
      </c>
      <c r="P267" s="181">
        <v>0</v>
      </c>
      <c r="Q267" s="181">
        <v>0</v>
      </c>
      <c r="R267" s="181">
        <v>0</v>
      </c>
      <c r="S267" s="181">
        <v>0</v>
      </c>
      <c r="T267" s="181">
        <v>0</v>
      </c>
      <c r="U267" s="181">
        <v>0</v>
      </c>
      <c r="V267" s="181">
        <v>0</v>
      </c>
      <c r="W267" s="181">
        <v>0</v>
      </c>
      <c r="X267" s="181">
        <v>0</v>
      </c>
      <c r="Y267" s="181">
        <v>0</v>
      </c>
      <c r="Z267" s="181">
        <v>0</v>
      </c>
      <c r="AA267" s="181">
        <v>0</v>
      </c>
      <c r="AB267" s="181">
        <v>0</v>
      </c>
      <c r="AC267" s="181">
        <v>0</v>
      </c>
      <c r="AD267" s="181">
        <v>0</v>
      </c>
      <c r="AE267" s="181">
        <v>0</v>
      </c>
      <c r="AF267" s="181">
        <v>0</v>
      </c>
      <c r="AG267" s="181">
        <v>0</v>
      </c>
      <c r="AH267" s="181">
        <v>0</v>
      </c>
      <c r="AI267" s="181">
        <v>0</v>
      </c>
      <c r="AJ267" s="181">
        <v>0</v>
      </c>
      <c r="AK267" s="181">
        <v>0</v>
      </c>
      <c r="AL267" s="181">
        <v>0</v>
      </c>
      <c r="AM267" s="181">
        <v>0</v>
      </c>
      <c r="AN267" s="181">
        <v>0</v>
      </c>
      <c r="AO267" s="181">
        <v>0</v>
      </c>
      <c r="AP267" s="181">
        <v>0</v>
      </c>
      <c r="AQ267" s="181">
        <v>0</v>
      </c>
      <c r="AR267" s="181">
        <v>0</v>
      </c>
      <c r="AS267" s="181">
        <v>0</v>
      </c>
      <c r="AT267" s="181">
        <v>0</v>
      </c>
      <c r="AU267" s="181">
        <v>0.06</v>
      </c>
      <c r="AV267" s="181">
        <v>5.8999999999999997E-2</v>
      </c>
      <c r="AW267" s="181">
        <v>4.9000000000000002E-2</v>
      </c>
      <c r="AX267" s="181">
        <v>4.3999999999999997E-2</v>
      </c>
      <c r="AY267" s="181">
        <v>3.5000000000000003E-2</v>
      </c>
      <c r="AZ267" s="181">
        <v>0.03</v>
      </c>
      <c r="BA267" s="181">
        <v>2.3E-2</v>
      </c>
      <c r="BB267" s="181">
        <v>2.3E-2</v>
      </c>
      <c r="BC267" s="181">
        <v>2.3E-2</v>
      </c>
      <c r="BD267" s="181">
        <v>2.1000000000000001E-2</v>
      </c>
      <c r="BE267" s="181">
        <v>1.7999999999999999E-2</v>
      </c>
      <c r="BF267" s="181">
        <v>1.6E-2</v>
      </c>
      <c r="BG267" s="181">
        <v>1.4E-2</v>
      </c>
      <c r="BH267" s="181">
        <v>1.2E-2</v>
      </c>
      <c r="BI267" s="181">
        <v>8.9999999999999993E-3</v>
      </c>
      <c r="BJ267" s="181">
        <v>7.0000000000000001E-3</v>
      </c>
      <c r="BK267" s="181">
        <v>4.0000000000000001E-3</v>
      </c>
      <c r="BL267" s="181">
        <v>2E-3</v>
      </c>
      <c r="BM267" s="181">
        <v>0</v>
      </c>
      <c r="BN267" s="181">
        <v>0</v>
      </c>
      <c r="BO267" s="181">
        <v>0</v>
      </c>
      <c r="BP267" s="181">
        <v>0</v>
      </c>
      <c r="BQ267" s="181">
        <v>0</v>
      </c>
      <c r="BR267" s="181">
        <v>0</v>
      </c>
      <c r="BS267" s="181">
        <v>0</v>
      </c>
      <c r="BT267" s="181">
        <v>0</v>
      </c>
      <c r="BU267" s="181">
        <v>0</v>
      </c>
      <c r="BV267" s="181">
        <v>0</v>
      </c>
      <c r="BW267" s="181">
        <v>0</v>
      </c>
      <c r="BX267" s="181">
        <v>0</v>
      </c>
      <c r="BY267" s="181">
        <v>0</v>
      </c>
      <c r="BZ267" s="181">
        <v>0</v>
      </c>
      <c r="CA267" s="181">
        <v>0</v>
      </c>
      <c r="CB267" s="181">
        <v>0</v>
      </c>
      <c r="CC267" s="181">
        <v>0</v>
      </c>
      <c r="CD267" s="181">
        <v>0</v>
      </c>
      <c r="CE267" s="181">
        <v>0</v>
      </c>
      <c r="CF267" s="181">
        <v>0</v>
      </c>
      <c r="CG267" s="181">
        <v>0</v>
      </c>
      <c r="CH267" s="181">
        <v>0</v>
      </c>
      <c r="CI267" s="181">
        <v>0</v>
      </c>
      <c r="CJ267" s="181">
        <v>0</v>
      </c>
      <c r="CK267" s="182">
        <v>0</v>
      </c>
    </row>
    <row r="268" spans="2:89" ht="15" customHeight="1" x14ac:dyDescent="0.2">
      <c r="B268" s="173">
        <v>6</v>
      </c>
      <c r="C268" s="174">
        <v>1</v>
      </c>
      <c r="D268" s="174">
        <v>4</v>
      </c>
      <c r="E268" s="174" t="s">
        <v>217</v>
      </c>
      <c r="F268" s="174" t="s">
        <v>786</v>
      </c>
      <c r="G268" s="174" t="s">
        <v>297</v>
      </c>
      <c r="H268" s="174" t="s">
        <v>747</v>
      </c>
      <c r="I268" s="181">
        <v>0</v>
      </c>
      <c r="J268" s="181">
        <v>0</v>
      </c>
      <c r="K268" s="181">
        <v>0</v>
      </c>
      <c r="L268" s="181">
        <v>0</v>
      </c>
      <c r="M268" s="181">
        <v>0</v>
      </c>
      <c r="N268" s="181">
        <v>0</v>
      </c>
      <c r="O268" s="181">
        <v>0</v>
      </c>
      <c r="P268" s="181">
        <v>0</v>
      </c>
      <c r="Q268" s="181">
        <v>0</v>
      </c>
      <c r="R268" s="181">
        <v>0</v>
      </c>
      <c r="S268" s="181">
        <v>0</v>
      </c>
      <c r="T268" s="181">
        <v>0</v>
      </c>
      <c r="U268" s="181">
        <v>0</v>
      </c>
      <c r="V268" s="181">
        <v>0</v>
      </c>
      <c r="W268" s="181">
        <v>0</v>
      </c>
      <c r="X268" s="181">
        <v>0</v>
      </c>
      <c r="Y268" s="181">
        <v>0</v>
      </c>
      <c r="Z268" s="181">
        <v>0</v>
      </c>
      <c r="AA268" s="181">
        <v>0</v>
      </c>
      <c r="AB268" s="181">
        <v>0</v>
      </c>
      <c r="AC268" s="181">
        <v>0</v>
      </c>
      <c r="AD268" s="181">
        <v>0</v>
      </c>
      <c r="AE268" s="181">
        <v>0</v>
      </c>
      <c r="AF268" s="181">
        <v>0</v>
      </c>
      <c r="AG268" s="181">
        <v>0</v>
      </c>
      <c r="AH268" s="181">
        <v>0</v>
      </c>
      <c r="AI268" s="181">
        <v>0</v>
      </c>
      <c r="AJ268" s="181">
        <v>0</v>
      </c>
      <c r="AK268" s="181">
        <v>0</v>
      </c>
      <c r="AL268" s="181">
        <v>0</v>
      </c>
      <c r="AM268" s="181">
        <v>0</v>
      </c>
      <c r="AN268" s="181">
        <v>0</v>
      </c>
      <c r="AO268" s="181">
        <v>0</v>
      </c>
      <c r="AP268" s="181">
        <v>0</v>
      </c>
      <c r="AQ268" s="181">
        <v>0</v>
      </c>
      <c r="AR268" s="181">
        <v>0</v>
      </c>
      <c r="AS268" s="181">
        <v>0</v>
      </c>
      <c r="AT268" s="181">
        <v>0</v>
      </c>
      <c r="AU268" s="181">
        <v>0</v>
      </c>
      <c r="AV268" s="181">
        <v>0</v>
      </c>
      <c r="AW268" s="181">
        <v>5.0000000000000001E-3</v>
      </c>
      <c r="AX268" s="181">
        <v>2.5000000000000001E-2</v>
      </c>
      <c r="AY268" s="181">
        <v>5.6000000000000001E-2</v>
      </c>
      <c r="AZ268" s="181">
        <v>0.10299999999999999</v>
      </c>
      <c r="BA268" s="181">
        <v>0.127</v>
      </c>
      <c r="BB268" s="181">
        <v>0.14000000000000001</v>
      </c>
      <c r="BC268" s="181">
        <v>0.13800000000000001</v>
      </c>
      <c r="BD268" s="181">
        <v>0.151</v>
      </c>
      <c r="BE268" s="181">
        <v>0.16300000000000001</v>
      </c>
      <c r="BF268" s="181">
        <v>0.314</v>
      </c>
      <c r="BG268" s="181">
        <v>0.35599999999999998</v>
      </c>
      <c r="BH268" s="181">
        <v>0.39900000000000002</v>
      </c>
      <c r="BI268" s="181">
        <v>0.442</v>
      </c>
      <c r="BJ268" s="181">
        <v>0.48599999999999999</v>
      </c>
      <c r="BK268" s="181">
        <v>0.52900000000000003</v>
      </c>
      <c r="BL268" s="181">
        <v>0.57399999999999995</v>
      </c>
      <c r="BM268" s="181">
        <v>0.61799999999999999</v>
      </c>
      <c r="BN268" s="181">
        <v>0.66300000000000003</v>
      </c>
      <c r="BO268" s="181">
        <v>0.69199999999999995</v>
      </c>
      <c r="BP268" s="181">
        <v>0.69499999999999995</v>
      </c>
      <c r="BQ268" s="181">
        <v>0.69799999999999995</v>
      </c>
      <c r="BR268" s="181">
        <v>0.7</v>
      </c>
      <c r="BS268" s="181">
        <v>0.70199999999999996</v>
      </c>
      <c r="BT268" s="181">
        <v>0.70499999999999996</v>
      </c>
      <c r="BU268" s="181">
        <v>0.70699999999999996</v>
      </c>
      <c r="BV268" s="181">
        <v>0.70899999999999996</v>
      </c>
      <c r="BW268" s="181">
        <v>0.71099999999999997</v>
      </c>
      <c r="BX268" s="181">
        <v>0.71299999999999997</v>
      </c>
      <c r="BY268" s="181">
        <v>0.71499999999999997</v>
      </c>
      <c r="BZ268" s="181">
        <v>0.71699999999999997</v>
      </c>
      <c r="CA268" s="181">
        <v>0.71899999999999997</v>
      </c>
      <c r="CB268" s="181">
        <v>0.72</v>
      </c>
      <c r="CC268" s="181">
        <v>0.72199999999999998</v>
      </c>
      <c r="CD268" s="181">
        <v>0.72399999999999998</v>
      </c>
      <c r="CE268" s="181">
        <v>0.72599999999999998</v>
      </c>
      <c r="CF268" s="181">
        <v>0.72699999999999998</v>
      </c>
      <c r="CG268" s="181">
        <v>0.72899999999999998</v>
      </c>
      <c r="CH268" s="181">
        <v>0.73099999999999998</v>
      </c>
      <c r="CI268" s="181">
        <v>0.73199999999999998</v>
      </c>
      <c r="CJ268" s="181">
        <v>0.73399999999999999</v>
      </c>
      <c r="CK268" s="182">
        <v>0.73599999999999999</v>
      </c>
    </row>
    <row r="269" spans="2:89" ht="15" customHeight="1" x14ac:dyDescent="0.2">
      <c r="B269" s="173">
        <v>6</v>
      </c>
      <c r="C269" s="174">
        <v>1</v>
      </c>
      <c r="D269" s="174">
        <v>4</v>
      </c>
      <c r="E269" s="174" t="s">
        <v>217</v>
      </c>
      <c r="F269" s="174" t="s">
        <v>787</v>
      </c>
      <c r="G269" s="174" t="s">
        <v>297</v>
      </c>
      <c r="H269" s="174" t="s">
        <v>747</v>
      </c>
      <c r="I269" s="181">
        <v>0</v>
      </c>
      <c r="J269" s="181">
        <v>0</v>
      </c>
      <c r="K269" s="181">
        <v>0</v>
      </c>
      <c r="L269" s="181">
        <v>0</v>
      </c>
      <c r="M269" s="181">
        <v>0</v>
      </c>
      <c r="N269" s="181">
        <v>0</v>
      </c>
      <c r="O269" s="181">
        <v>0</v>
      </c>
      <c r="P269" s="181">
        <v>0</v>
      </c>
      <c r="Q269" s="181">
        <v>0</v>
      </c>
      <c r="R269" s="181">
        <v>0</v>
      </c>
      <c r="S269" s="181">
        <v>0</v>
      </c>
      <c r="T269" s="181">
        <v>0</v>
      </c>
      <c r="U269" s="181">
        <v>0</v>
      </c>
      <c r="V269" s="181">
        <v>0</v>
      </c>
      <c r="W269" s="181">
        <v>0</v>
      </c>
      <c r="X269" s="181">
        <v>0</v>
      </c>
      <c r="Y269" s="181">
        <v>0</v>
      </c>
      <c r="Z269" s="181">
        <v>0</v>
      </c>
      <c r="AA269" s="181">
        <v>0</v>
      </c>
      <c r="AB269" s="181">
        <v>0</v>
      </c>
      <c r="AC269" s="181">
        <v>0</v>
      </c>
      <c r="AD269" s="181">
        <v>0</v>
      </c>
      <c r="AE269" s="181">
        <v>0</v>
      </c>
      <c r="AF269" s="181">
        <v>0</v>
      </c>
      <c r="AG269" s="181">
        <v>0</v>
      </c>
      <c r="AH269" s="181">
        <v>0</v>
      </c>
      <c r="AI269" s="181">
        <v>0</v>
      </c>
      <c r="AJ269" s="181">
        <v>0</v>
      </c>
      <c r="AK269" s="181">
        <v>0</v>
      </c>
      <c r="AL269" s="181">
        <v>0</v>
      </c>
      <c r="AM269" s="181">
        <v>0</v>
      </c>
      <c r="AN269" s="181">
        <v>0</v>
      </c>
      <c r="AO269" s="181">
        <v>0</v>
      </c>
      <c r="AP269" s="181">
        <v>0</v>
      </c>
      <c r="AQ269" s="181">
        <v>0</v>
      </c>
      <c r="AR269" s="181">
        <v>0</v>
      </c>
      <c r="AS269" s="181">
        <v>0</v>
      </c>
      <c r="AT269" s="181">
        <v>0</v>
      </c>
      <c r="AU269" s="181">
        <v>0.86899999999999999</v>
      </c>
      <c r="AV269" s="181">
        <v>1.0269999999999999</v>
      </c>
      <c r="AW269" s="181">
        <v>1.079</v>
      </c>
      <c r="AX269" s="181">
        <v>1.1319999999999999</v>
      </c>
      <c r="AY269" s="181">
        <v>1.169</v>
      </c>
      <c r="AZ269" s="181">
        <v>1.159</v>
      </c>
      <c r="BA269" s="181">
        <v>1.1970000000000001</v>
      </c>
      <c r="BB269" s="181">
        <v>1.2529999999999999</v>
      </c>
      <c r="BC269" s="181">
        <v>1.278</v>
      </c>
      <c r="BD269" s="181">
        <v>1.321</v>
      </c>
      <c r="BE269" s="181">
        <v>1.363</v>
      </c>
      <c r="BF269" s="181">
        <v>1.3380000000000001</v>
      </c>
      <c r="BG269" s="181">
        <v>1.3460000000000001</v>
      </c>
      <c r="BH269" s="181">
        <v>1.353</v>
      </c>
      <c r="BI269" s="181">
        <v>1.36</v>
      </c>
      <c r="BJ269" s="181">
        <v>1.3660000000000001</v>
      </c>
      <c r="BK269" s="181">
        <v>1.373</v>
      </c>
      <c r="BL269" s="181">
        <v>1.379</v>
      </c>
      <c r="BM269" s="181">
        <v>1.385</v>
      </c>
      <c r="BN269" s="181">
        <v>1.391</v>
      </c>
      <c r="BO269" s="181">
        <v>1.3959999999999999</v>
      </c>
      <c r="BP269" s="181">
        <v>1.4019999999999999</v>
      </c>
      <c r="BQ269" s="181">
        <v>1.407</v>
      </c>
      <c r="BR269" s="181">
        <v>1.4119999999999999</v>
      </c>
      <c r="BS269" s="181">
        <v>1.417</v>
      </c>
      <c r="BT269" s="181">
        <v>1.421</v>
      </c>
      <c r="BU269" s="181">
        <v>1.4259999999999999</v>
      </c>
      <c r="BV269" s="181">
        <v>1.43</v>
      </c>
      <c r="BW269" s="181">
        <v>1.4339999999999999</v>
      </c>
      <c r="BX269" s="181">
        <v>1.4379999999999999</v>
      </c>
      <c r="BY269" s="181">
        <v>1.4419999999999999</v>
      </c>
      <c r="BZ269" s="181">
        <v>1.446</v>
      </c>
      <c r="CA269" s="181">
        <v>1.4490000000000001</v>
      </c>
      <c r="CB269" s="181">
        <v>1.4530000000000001</v>
      </c>
      <c r="CC269" s="181">
        <v>1.4570000000000001</v>
      </c>
      <c r="CD269" s="181">
        <v>1.46</v>
      </c>
      <c r="CE269" s="181">
        <v>1.464</v>
      </c>
      <c r="CF269" s="181">
        <v>1.4670000000000001</v>
      </c>
      <c r="CG269" s="181">
        <v>1.4710000000000001</v>
      </c>
      <c r="CH269" s="181">
        <v>1.474</v>
      </c>
      <c r="CI269" s="181">
        <v>1.4770000000000001</v>
      </c>
      <c r="CJ269" s="181">
        <v>1.48</v>
      </c>
      <c r="CK269" s="182">
        <v>1.4830000000000001</v>
      </c>
    </row>
    <row r="270" spans="2:89" ht="15" customHeight="1" x14ac:dyDescent="0.2">
      <c r="B270" s="173">
        <v>6</v>
      </c>
      <c r="C270" s="174">
        <v>2</v>
      </c>
      <c r="D270" s="174">
        <v>4</v>
      </c>
      <c r="E270" s="174" t="s">
        <v>71</v>
      </c>
      <c r="F270" s="174" t="s">
        <v>783</v>
      </c>
      <c r="G270" s="174" t="s">
        <v>297</v>
      </c>
      <c r="H270" s="174" t="s">
        <v>747</v>
      </c>
      <c r="I270" s="181">
        <v>0.78600000000000003</v>
      </c>
      <c r="J270" s="181">
        <v>0.82799999999999996</v>
      </c>
      <c r="K270" s="181">
        <v>0.872</v>
      </c>
      <c r="L270" s="181">
        <v>0.91700000000000004</v>
      </c>
      <c r="M270" s="181">
        <v>0.96199999999999997</v>
      </c>
      <c r="N270" s="181">
        <v>1.0089999999999999</v>
      </c>
      <c r="O270" s="181">
        <v>1.056</v>
      </c>
      <c r="P270" s="181">
        <v>1.1930000000000001</v>
      </c>
      <c r="Q270" s="181">
        <v>1.333</v>
      </c>
      <c r="R270" s="181">
        <v>1.478</v>
      </c>
      <c r="S270" s="181">
        <v>1.6259999999999999</v>
      </c>
      <c r="T270" s="181">
        <v>1.7789999999999999</v>
      </c>
      <c r="U270" s="181">
        <v>1.9359999999999999</v>
      </c>
      <c r="V270" s="181">
        <v>2.097</v>
      </c>
      <c r="W270" s="181">
        <v>2.2370000000000001</v>
      </c>
      <c r="X270" s="181">
        <v>2.3660000000000001</v>
      </c>
      <c r="Y270" s="181">
        <v>2.4870000000000001</v>
      </c>
      <c r="Z270" s="181">
        <v>2.6</v>
      </c>
      <c r="AA270" s="181">
        <v>2.706</v>
      </c>
      <c r="AB270" s="181">
        <v>2.8069999999999999</v>
      </c>
      <c r="AC270" s="181">
        <v>2.9540000000000002</v>
      </c>
      <c r="AD270" s="181">
        <v>3.0659999999999998</v>
      </c>
      <c r="AE270" s="181">
        <v>3.214</v>
      </c>
      <c r="AF270" s="181">
        <v>3.4089999999999998</v>
      </c>
      <c r="AG270" s="181">
        <v>3.6070000000000002</v>
      </c>
      <c r="AH270" s="181">
        <v>3.7330000000000001</v>
      </c>
      <c r="AI270" s="181">
        <v>3.7930000000000001</v>
      </c>
      <c r="AJ270" s="181">
        <v>3.782</v>
      </c>
      <c r="AK270" s="181">
        <v>3.718</v>
      </c>
      <c r="AL270" s="181">
        <v>3.6280000000000001</v>
      </c>
      <c r="AM270" s="181">
        <v>3.5249999999999999</v>
      </c>
      <c r="AN270" s="181">
        <v>3.4470000000000001</v>
      </c>
      <c r="AO270" s="181">
        <v>3.569</v>
      </c>
      <c r="AP270" s="181">
        <v>3.8439999999999999</v>
      </c>
      <c r="AQ270" s="181">
        <v>4.2329999999999997</v>
      </c>
      <c r="AR270" s="181">
        <v>4.617</v>
      </c>
      <c r="AS270" s="181">
        <v>4.8579999999999997</v>
      </c>
      <c r="AT270" s="181">
        <v>5.0110000000000001</v>
      </c>
      <c r="AU270" s="181">
        <v>4.0620000000000003</v>
      </c>
      <c r="AV270" s="181">
        <v>3.7589999999999999</v>
      </c>
      <c r="AW270" s="181">
        <v>3.97</v>
      </c>
      <c r="AX270" s="181">
        <v>4.2910000000000004</v>
      </c>
      <c r="AY270" s="181">
        <v>4.5720000000000001</v>
      </c>
      <c r="AZ270" s="181">
        <v>4.6109999999999998</v>
      </c>
      <c r="BA270" s="181">
        <v>4.673</v>
      </c>
      <c r="BB270" s="181">
        <v>4.7439999999999998</v>
      </c>
      <c r="BC270" s="181">
        <v>4.9210000000000003</v>
      </c>
      <c r="BD270" s="181">
        <v>4.9429999999999996</v>
      </c>
      <c r="BE270" s="181">
        <v>5.125</v>
      </c>
      <c r="BF270" s="181">
        <v>5.1349999999999998</v>
      </c>
      <c r="BG270" s="181">
        <v>5.1449999999999996</v>
      </c>
      <c r="BH270" s="181">
        <v>5.1550000000000002</v>
      </c>
      <c r="BI270" s="181">
        <v>5.165</v>
      </c>
      <c r="BJ270" s="181">
        <v>5.008</v>
      </c>
      <c r="BK270" s="181">
        <v>4.8550000000000004</v>
      </c>
      <c r="BL270" s="181">
        <v>4.7060000000000004</v>
      </c>
      <c r="BM270" s="181">
        <v>4.5609999999999999</v>
      </c>
      <c r="BN270" s="181">
        <v>4.4189999999999996</v>
      </c>
      <c r="BO270" s="181">
        <v>4.282</v>
      </c>
      <c r="BP270" s="181">
        <v>4.1479999999999997</v>
      </c>
      <c r="BQ270" s="181">
        <v>4.0170000000000003</v>
      </c>
      <c r="BR270" s="181">
        <v>3.9689999999999999</v>
      </c>
      <c r="BS270" s="181">
        <v>3.9209999999999998</v>
      </c>
      <c r="BT270" s="181">
        <v>3.8740000000000001</v>
      </c>
      <c r="BU270" s="181">
        <v>3.8260000000000001</v>
      </c>
      <c r="BV270" s="181">
        <v>3.778</v>
      </c>
      <c r="BW270" s="181">
        <v>3.7309999999999999</v>
      </c>
      <c r="BX270" s="181">
        <v>3.6840000000000002</v>
      </c>
      <c r="BY270" s="181">
        <v>3.6360000000000001</v>
      </c>
      <c r="BZ270" s="181">
        <v>3.59</v>
      </c>
      <c r="CA270" s="181">
        <v>3.5430000000000001</v>
      </c>
      <c r="CB270" s="181">
        <v>3.5329999999999999</v>
      </c>
      <c r="CC270" s="181">
        <v>3.5219999999999998</v>
      </c>
      <c r="CD270" s="181">
        <v>3.5110000000000001</v>
      </c>
      <c r="CE270" s="181">
        <v>3.4990000000000001</v>
      </c>
      <c r="CF270" s="181">
        <v>3.488</v>
      </c>
      <c r="CG270" s="181">
        <v>3.476</v>
      </c>
      <c r="CH270" s="181">
        <v>3.464</v>
      </c>
      <c r="CI270" s="181">
        <v>3.452</v>
      </c>
      <c r="CJ270" s="181">
        <v>3.44</v>
      </c>
      <c r="CK270" s="182">
        <v>3.4279999999999999</v>
      </c>
    </row>
    <row r="271" spans="2:89" ht="15" customHeight="1" x14ac:dyDescent="0.2">
      <c r="B271" s="173">
        <v>6</v>
      </c>
      <c r="C271" s="174">
        <v>2</v>
      </c>
      <c r="D271" s="174">
        <v>4</v>
      </c>
      <c r="E271" s="174" t="s">
        <v>71</v>
      </c>
      <c r="F271" s="174" t="s">
        <v>784</v>
      </c>
      <c r="G271" s="174" t="s">
        <v>297</v>
      </c>
      <c r="H271" s="174" t="s">
        <v>747</v>
      </c>
      <c r="I271" s="181">
        <v>0</v>
      </c>
      <c r="J271" s="181">
        <v>0</v>
      </c>
      <c r="K271" s="181">
        <v>0</v>
      </c>
      <c r="L271" s="181">
        <v>0</v>
      </c>
      <c r="M271" s="181">
        <v>0</v>
      </c>
      <c r="N271" s="181">
        <v>0</v>
      </c>
      <c r="O271" s="181">
        <v>0</v>
      </c>
      <c r="P271" s="181">
        <v>0</v>
      </c>
      <c r="Q271" s="181">
        <v>0</v>
      </c>
      <c r="R271" s="181">
        <v>0</v>
      </c>
      <c r="S271" s="181">
        <v>0</v>
      </c>
      <c r="T271" s="181">
        <v>0</v>
      </c>
      <c r="U271" s="181">
        <v>0</v>
      </c>
      <c r="V271" s="181">
        <v>0</v>
      </c>
      <c r="W271" s="181">
        <v>0</v>
      </c>
      <c r="X271" s="181">
        <v>0</v>
      </c>
      <c r="Y271" s="181">
        <v>0</v>
      </c>
      <c r="Z271" s="181">
        <v>0</v>
      </c>
      <c r="AA271" s="181">
        <v>0</v>
      </c>
      <c r="AB271" s="181">
        <v>0</v>
      </c>
      <c r="AC271" s="181">
        <v>0</v>
      </c>
      <c r="AD271" s="181">
        <v>0</v>
      </c>
      <c r="AE271" s="181">
        <v>0</v>
      </c>
      <c r="AF271" s="181">
        <v>0</v>
      </c>
      <c r="AG271" s="181">
        <v>0</v>
      </c>
      <c r="AH271" s="181">
        <v>0</v>
      </c>
      <c r="AI271" s="181">
        <v>0</v>
      </c>
      <c r="AJ271" s="181">
        <v>0</v>
      </c>
      <c r="AK271" s="181">
        <v>0</v>
      </c>
      <c r="AL271" s="181">
        <v>0</v>
      </c>
      <c r="AM271" s="181">
        <v>0</v>
      </c>
      <c r="AN271" s="181">
        <v>0</v>
      </c>
      <c r="AO271" s="181">
        <v>0</v>
      </c>
      <c r="AP271" s="181">
        <v>0</v>
      </c>
      <c r="AQ271" s="181">
        <v>0</v>
      </c>
      <c r="AR271" s="181">
        <v>0</v>
      </c>
      <c r="AS271" s="181">
        <v>0</v>
      </c>
      <c r="AT271" s="181">
        <v>0</v>
      </c>
      <c r="AU271" s="181">
        <v>6.2E-2</v>
      </c>
      <c r="AV271" s="181">
        <v>6.6000000000000003E-2</v>
      </c>
      <c r="AW271" s="181">
        <v>0.10100000000000001</v>
      </c>
      <c r="AX271" s="181">
        <v>0.124</v>
      </c>
      <c r="AY271" s="181">
        <v>0.158</v>
      </c>
      <c r="AZ271" s="181">
        <v>0.183</v>
      </c>
      <c r="BA271" s="181">
        <v>0.21</v>
      </c>
      <c r="BB271" s="181">
        <v>0.21299999999999999</v>
      </c>
      <c r="BC271" s="181">
        <v>0.215</v>
      </c>
      <c r="BD271" s="181">
        <v>0.22500000000000001</v>
      </c>
      <c r="BE271" s="181">
        <v>0.23599999999999999</v>
      </c>
      <c r="BF271" s="181">
        <v>0.30599999999999999</v>
      </c>
      <c r="BG271" s="181">
        <v>0.312</v>
      </c>
      <c r="BH271" s="181">
        <v>0.313</v>
      </c>
      <c r="BI271" s="181">
        <v>0.315</v>
      </c>
      <c r="BJ271" s="181">
        <v>0.316</v>
      </c>
      <c r="BK271" s="181">
        <v>0.318</v>
      </c>
      <c r="BL271" s="181">
        <v>0.31900000000000001</v>
      </c>
      <c r="BM271" s="181">
        <v>0.32100000000000001</v>
      </c>
      <c r="BN271" s="181">
        <v>0.32200000000000001</v>
      </c>
      <c r="BO271" s="181">
        <v>0.32300000000000001</v>
      </c>
      <c r="BP271" s="181">
        <v>0.32400000000000001</v>
      </c>
      <c r="BQ271" s="181">
        <v>0.32600000000000001</v>
      </c>
      <c r="BR271" s="181">
        <v>0.32700000000000001</v>
      </c>
      <c r="BS271" s="181">
        <v>0.32800000000000001</v>
      </c>
      <c r="BT271" s="181">
        <v>0.32900000000000001</v>
      </c>
      <c r="BU271" s="181">
        <v>0.33</v>
      </c>
      <c r="BV271" s="181">
        <v>0.33100000000000002</v>
      </c>
      <c r="BW271" s="181">
        <v>0.33200000000000002</v>
      </c>
      <c r="BX271" s="181">
        <v>0.33300000000000002</v>
      </c>
      <c r="BY271" s="181">
        <v>0.33400000000000002</v>
      </c>
      <c r="BZ271" s="181">
        <v>0.33500000000000002</v>
      </c>
      <c r="CA271" s="181">
        <v>0.33500000000000002</v>
      </c>
      <c r="CB271" s="181">
        <v>0.33600000000000002</v>
      </c>
      <c r="CC271" s="181">
        <v>0.33700000000000002</v>
      </c>
      <c r="CD271" s="181">
        <v>0.33800000000000002</v>
      </c>
      <c r="CE271" s="181">
        <v>0.33900000000000002</v>
      </c>
      <c r="CF271" s="181">
        <v>0.34</v>
      </c>
      <c r="CG271" s="181">
        <v>0.34</v>
      </c>
      <c r="CH271" s="181">
        <v>0.34100000000000003</v>
      </c>
      <c r="CI271" s="181">
        <v>0.34200000000000003</v>
      </c>
      <c r="CJ271" s="181">
        <v>0.34300000000000003</v>
      </c>
      <c r="CK271" s="182">
        <v>0.34300000000000003</v>
      </c>
    </row>
    <row r="272" spans="2:89" ht="15" customHeight="1" x14ac:dyDescent="0.2">
      <c r="B272" s="173">
        <v>6</v>
      </c>
      <c r="C272" s="174">
        <v>2</v>
      </c>
      <c r="D272" s="174">
        <v>4</v>
      </c>
      <c r="E272" s="174" t="s">
        <v>71</v>
      </c>
      <c r="F272" s="174" t="s">
        <v>785</v>
      </c>
      <c r="G272" s="174" t="s">
        <v>297</v>
      </c>
      <c r="H272" s="174" t="s">
        <v>747</v>
      </c>
      <c r="I272" s="181">
        <v>0</v>
      </c>
      <c r="J272" s="181">
        <v>0</v>
      </c>
      <c r="K272" s="181">
        <v>0</v>
      </c>
      <c r="L272" s="181">
        <v>0</v>
      </c>
      <c r="M272" s="181">
        <v>0</v>
      </c>
      <c r="N272" s="181">
        <v>0</v>
      </c>
      <c r="O272" s="181">
        <v>0</v>
      </c>
      <c r="P272" s="181">
        <v>0</v>
      </c>
      <c r="Q272" s="181">
        <v>0</v>
      </c>
      <c r="R272" s="181">
        <v>0</v>
      </c>
      <c r="S272" s="181">
        <v>0</v>
      </c>
      <c r="T272" s="181">
        <v>0</v>
      </c>
      <c r="U272" s="181">
        <v>0</v>
      </c>
      <c r="V272" s="181">
        <v>0</v>
      </c>
      <c r="W272" s="181">
        <v>0</v>
      </c>
      <c r="X272" s="181">
        <v>0</v>
      </c>
      <c r="Y272" s="181">
        <v>0</v>
      </c>
      <c r="Z272" s="181">
        <v>0</v>
      </c>
      <c r="AA272" s="181">
        <v>0</v>
      </c>
      <c r="AB272" s="181">
        <v>0</v>
      </c>
      <c r="AC272" s="181">
        <v>0</v>
      </c>
      <c r="AD272" s="181">
        <v>0</v>
      </c>
      <c r="AE272" s="181">
        <v>0</v>
      </c>
      <c r="AF272" s="181">
        <v>0</v>
      </c>
      <c r="AG272" s="181">
        <v>0</v>
      </c>
      <c r="AH272" s="181">
        <v>0</v>
      </c>
      <c r="AI272" s="181">
        <v>0</v>
      </c>
      <c r="AJ272" s="181">
        <v>0</v>
      </c>
      <c r="AK272" s="181">
        <v>0</v>
      </c>
      <c r="AL272" s="181">
        <v>0</v>
      </c>
      <c r="AM272" s="181">
        <v>0</v>
      </c>
      <c r="AN272" s="181">
        <v>0</v>
      </c>
      <c r="AO272" s="181">
        <v>0</v>
      </c>
      <c r="AP272" s="181">
        <v>0</v>
      </c>
      <c r="AQ272" s="181">
        <v>0</v>
      </c>
      <c r="AR272" s="181">
        <v>0</v>
      </c>
      <c r="AS272" s="181">
        <v>0</v>
      </c>
      <c r="AT272" s="181">
        <v>0</v>
      </c>
      <c r="AU272" s="181">
        <v>0.06</v>
      </c>
      <c r="AV272" s="181">
        <v>5.8999999999999997E-2</v>
      </c>
      <c r="AW272" s="181">
        <v>4.9000000000000002E-2</v>
      </c>
      <c r="AX272" s="181">
        <v>4.3999999999999997E-2</v>
      </c>
      <c r="AY272" s="181">
        <v>3.5000000000000003E-2</v>
      </c>
      <c r="AZ272" s="181">
        <v>0.03</v>
      </c>
      <c r="BA272" s="181">
        <v>2.3E-2</v>
      </c>
      <c r="BB272" s="181">
        <v>2.3E-2</v>
      </c>
      <c r="BC272" s="181">
        <v>2.3E-2</v>
      </c>
      <c r="BD272" s="181">
        <v>2.1000000000000001E-2</v>
      </c>
      <c r="BE272" s="181">
        <v>1.7999999999999999E-2</v>
      </c>
      <c r="BF272" s="181">
        <v>1.6E-2</v>
      </c>
      <c r="BG272" s="181">
        <v>1.4E-2</v>
      </c>
      <c r="BH272" s="181">
        <v>1.2E-2</v>
      </c>
      <c r="BI272" s="181">
        <v>8.9999999999999993E-3</v>
      </c>
      <c r="BJ272" s="181">
        <v>7.0000000000000001E-3</v>
      </c>
      <c r="BK272" s="181">
        <v>4.0000000000000001E-3</v>
      </c>
      <c r="BL272" s="181">
        <v>2E-3</v>
      </c>
      <c r="BM272" s="181">
        <v>0</v>
      </c>
      <c r="BN272" s="181">
        <v>0</v>
      </c>
      <c r="BO272" s="181">
        <v>0</v>
      </c>
      <c r="BP272" s="181">
        <v>0</v>
      </c>
      <c r="BQ272" s="181">
        <v>0</v>
      </c>
      <c r="BR272" s="181">
        <v>0</v>
      </c>
      <c r="BS272" s="181">
        <v>0</v>
      </c>
      <c r="BT272" s="181">
        <v>0</v>
      </c>
      <c r="BU272" s="181">
        <v>0</v>
      </c>
      <c r="BV272" s="181">
        <v>0</v>
      </c>
      <c r="BW272" s="181">
        <v>0</v>
      </c>
      <c r="BX272" s="181">
        <v>0</v>
      </c>
      <c r="BY272" s="181">
        <v>0</v>
      </c>
      <c r="BZ272" s="181">
        <v>0</v>
      </c>
      <c r="CA272" s="181">
        <v>0</v>
      </c>
      <c r="CB272" s="181">
        <v>0</v>
      </c>
      <c r="CC272" s="181">
        <v>0</v>
      </c>
      <c r="CD272" s="181">
        <v>0</v>
      </c>
      <c r="CE272" s="181">
        <v>0</v>
      </c>
      <c r="CF272" s="181">
        <v>0</v>
      </c>
      <c r="CG272" s="181">
        <v>0</v>
      </c>
      <c r="CH272" s="181">
        <v>0</v>
      </c>
      <c r="CI272" s="181">
        <v>0</v>
      </c>
      <c r="CJ272" s="181">
        <v>0</v>
      </c>
      <c r="CK272" s="182">
        <v>0</v>
      </c>
    </row>
    <row r="273" spans="2:89" ht="15" customHeight="1" x14ac:dyDescent="0.2">
      <c r="B273" s="173">
        <v>6</v>
      </c>
      <c r="C273" s="174">
        <v>2</v>
      </c>
      <c r="D273" s="174">
        <v>4</v>
      </c>
      <c r="E273" s="174" t="s">
        <v>71</v>
      </c>
      <c r="F273" s="174" t="s">
        <v>786</v>
      </c>
      <c r="G273" s="174" t="s">
        <v>297</v>
      </c>
      <c r="H273" s="174" t="s">
        <v>747</v>
      </c>
      <c r="I273" s="181">
        <v>0</v>
      </c>
      <c r="J273" s="181">
        <v>0</v>
      </c>
      <c r="K273" s="181">
        <v>0</v>
      </c>
      <c r="L273" s="181">
        <v>0</v>
      </c>
      <c r="M273" s="181">
        <v>0</v>
      </c>
      <c r="N273" s="181">
        <v>0</v>
      </c>
      <c r="O273" s="181">
        <v>0</v>
      </c>
      <c r="P273" s="181">
        <v>0</v>
      </c>
      <c r="Q273" s="181">
        <v>0</v>
      </c>
      <c r="R273" s="181">
        <v>0</v>
      </c>
      <c r="S273" s="181">
        <v>0</v>
      </c>
      <c r="T273" s="181">
        <v>0</v>
      </c>
      <c r="U273" s="181">
        <v>0</v>
      </c>
      <c r="V273" s="181">
        <v>0</v>
      </c>
      <c r="W273" s="181">
        <v>0</v>
      </c>
      <c r="X273" s="181">
        <v>0</v>
      </c>
      <c r="Y273" s="181">
        <v>0</v>
      </c>
      <c r="Z273" s="181">
        <v>0</v>
      </c>
      <c r="AA273" s="181">
        <v>0</v>
      </c>
      <c r="AB273" s="181">
        <v>0</v>
      </c>
      <c r="AC273" s="181">
        <v>0</v>
      </c>
      <c r="AD273" s="181">
        <v>0</v>
      </c>
      <c r="AE273" s="181">
        <v>0</v>
      </c>
      <c r="AF273" s="181">
        <v>0</v>
      </c>
      <c r="AG273" s="181">
        <v>0</v>
      </c>
      <c r="AH273" s="181">
        <v>0</v>
      </c>
      <c r="AI273" s="181">
        <v>0</v>
      </c>
      <c r="AJ273" s="181">
        <v>0</v>
      </c>
      <c r="AK273" s="181">
        <v>0</v>
      </c>
      <c r="AL273" s="181">
        <v>0</v>
      </c>
      <c r="AM273" s="181">
        <v>0</v>
      </c>
      <c r="AN273" s="181">
        <v>0</v>
      </c>
      <c r="AO273" s="181">
        <v>0</v>
      </c>
      <c r="AP273" s="181">
        <v>0</v>
      </c>
      <c r="AQ273" s="181">
        <v>0</v>
      </c>
      <c r="AR273" s="181">
        <v>0</v>
      </c>
      <c r="AS273" s="181">
        <v>0</v>
      </c>
      <c r="AT273" s="181">
        <v>0</v>
      </c>
      <c r="AU273" s="181">
        <v>0</v>
      </c>
      <c r="AV273" s="181">
        <v>0</v>
      </c>
      <c r="AW273" s="181">
        <v>5.0000000000000001E-3</v>
      </c>
      <c r="AX273" s="181">
        <v>2.5000000000000001E-2</v>
      </c>
      <c r="AY273" s="181">
        <v>5.6000000000000001E-2</v>
      </c>
      <c r="AZ273" s="181">
        <v>0.10299999999999999</v>
      </c>
      <c r="BA273" s="181">
        <v>0.127</v>
      </c>
      <c r="BB273" s="181">
        <v>0.14000000000000001</v>
      </c>
      <c r="BC273" s="181">
        <v>0.13800000000000001</v>
      </c>
      <c r="BD273" s="181">
        <v>0.151</v>
      </c>
      <c r="BE273" s="181">
        <v>0.16300000000000001</v>
      </c>
      <c r="BF273" s="181">
        <v>0.314</v>
      </c>
      <c r="BG273" s="181">
        <v>0.35599999999999998</v>
      </c>
      <c r="BH273" s="181">
        <v>0.39900000000000002</v>
      </c>
      <c r="BI273" s="181">
        <v>0.442</v>
      </c>
      <c r="BJ273" s="181">
        <v>0.48599999999999999</v>
      </c>
      <c r="BK273" s="181">
        <v>0.52900000000000003</v>
      </c>
      <c r="BL273" s="181">
        <v>0.57399999999999995</v>
      </c>
      <c r="BM273" s="181">
        <v>0.61799999999999999</v>
      </c>
      <c r="BN273" s="181">
        <v>0.66300000000000003</v>
      </c>
      <c r="BO273" s="181">
        <v>0.69199999999999995</v>
      </c>
      <c r="BP273" s="181">
        <v>0.69499999999999995</v>
      </c>
      <c r="BQ273" s="181">
        <v>0.69799999999999995</v>
      </c>
      <c r="BR273" s="181">
        <v>0.7</v>
      </c>
      <c r="BS273" s="181">
        <v>0.70199999999999996</v>
      </c>
      <c r="BT273" s="181">
        <v>0.70499999999999996</v>
      </c>
      <c r="BU273" s="181">
        <v>0.70699999999999996</v>
      </c>
      <c r="BV273" s="181">
        <v>0.70899999999999996</v>
      </c>
      <c r="BW273" s="181">
        <v>0.71099999999999997</v>
      </c>
      <c r="BX273" s="181">
        <v>0.71299999999999997</v>
      </c>
      <c r="BY273" s="181">
        <v>0.71499999999999997</v>
      </c>
      <c r="BZ273" s="181">
        <v>0.71699999999999997</v>
      </c>
      <c r="CA273" s="181">
        <v>0.71899999999999997</v>
      </c>
      <c r="CB273" s="181">
        <v>0.72</v>
      </c>
      <c r="CC273" s="181">
        <v>0.72199999999999998</v>
      </c>
      <c r="CD273" s="181">
        <v>0.72399999999999998</v>
      </c>
      <c r="CE273" s="181">
        <v>0.72599999999999998</v>
      </c>
      <c r="CF273" s="181">
        <v>0.72699999999999998</v>
      </c>
      <c r="CG273" s="181">
        <v>0.72899999999999998</v>
      </c>
      <c r="CH273" s="181">
        <v>0.73099999999999998</v>
      </c>
      <c r="CI273" s="181">
        <v>0.73199999999999998</v>
      </c>
      <c r="CJ273" s="181">
        <v>0.73399999999999999</v>
      </c>
      <c r="CK273" s="182">
        <v>0.73599999999999999</v>
      </c>
    </row>
    <row r="274" spans="2:89" ht="15" customHeight="1" x14ac:dyDescent="0.2">
      <c r="B274" s="173">
        <v>6</v>
      </c>
      <c r="C274" s="174">
        <v>2</v>
      </c>
      <c r="D274" s="174">
        <v>4</v>
      </c>
      <c r="E274" s="174" t="s">
        <v>71</v>
      </c>
      <c r="F274" s="174" t="s">
        <v>787</v>
      </c>
      <c r="G274" s="174" t="s">
        <v>297</v>
      </c>
      <c r="H274" s="174" t="s">
        <v>747</v>
      </c>
      <c r="I274" s="181">
        <v>0</v>
      </c>
      <c r="J274" s="181">
        <v>0</v>
      </c>
      <c r="K274" s="181">
        <v>0</v>
      </c>
      <c r="L274" s="181">
        <v>0</v>
      </c>
      <c r="M274" s="181">
        <v>0</v>
      </c>
      <c r="N274" s="181">
        <v>0</v>
      </c>
      <c r="O274" s="181">
        <v>0</v>
      </c>
      <c r="P274" s="181">
        <v>0</v>
      </c>
      <c r="Q274" s="181">
        <v>0</v>
      </c>
      <c r="R274" s="181">
        <v>0</v>
      </c>
      <c r="S274" s="181">
        <v>0</v>
      </c>
      <c r="T274" s="181">
        <v>0</v>
      </c>
      <c r="U274" s="181">
        <v>0</v>
      </c>
      <c r="V274" s="181">
        <v>0</v>
      </c>
      <c r="W274" s="181">
        <v>0</v>
      </c>
      <c r="X274" s="181">
        <v>0</v>
      </c>
      <c r="Y274" s="181">
        <v>0</v>
      </c>
      <c r="Z274" s="181">
        <v>0</v>
      </c>
      <c r="AA274" s="181">
        <v>0</v>
      </c>
      <c r="AB274" s="181">
        <v>0</v>
      </c>
      <c r="AC274" s="181">
        <v>0</v>
      </c>
      <c r="AD274" s="181">
        <v>0</v>
      </c>
      <c r="AE274" s="181">
        <v>0</v>
      </c>
      <c r="AF274" s="181">
        <v>0</v>
      </c>
      <c r="AG274" s="181">
        <v>0</v>
      </c>
      <c r="AH274" s="181">
        <v>0</v>
      </c>
      <c r="AI274" s="181">
        <v>0</v>
      </c>
      <c r="AJ274" s="181">
        <v>0</v>
      </c>
      <c r="AK274" s="181">
        <v>0</v>
      </c>
      <c r="AL274" s="181">
        <v>0</v>
      </c>
      <c r="AM274" s="181">
        <v>0</v>
      </c>
      <c r="AN274" s="181">
        <v>0</v>
      </c>
      <c r="AO274" s="181">
        <v>0</v>
      </c>
      <c r="AP274" s="181">
        <v>0</v>
      </c>
      <c r="AQ274" s="181">
        <v>0</v>
      </c>
      <c r="AR274" s="181">
        <v>0</v>
      </c>
      <c r="AS274" s="181">
        <v>0</v>
      </c>
      <c r="AT274" s="181">
        <v>0</v>
      </c>
      <c r="AU274" s="181">
        <v>0.86899999999999999</v>
      </c>
      <c r="AV274" s="181">
        <v>1.0269999999999999</v>
      </c>
      <c r="AW274" s="181">
        <v>1.079</v>
      </c>
      <c r="AX274" s="181">
        <v>1.1319999999999999</v>
      </c>
      <c r="AY274" s="181">
        <v>1.169</v>
      </c>
      <c r="AZ274" s="181">
        <v>1.159</v>
      </c>
      <c r="BA274" s="181">
        <v>1.1970000000000001</v>
      </c>
      <c r="BB274" s="181">
        <v>1.2529999999999999</v>
      </c>
      <c r="BC274" s="181">
        <v>1.278</v>
      </c>
      <c r="BD274" s="181">
        <v>1.321</v>
      </c>
      <c r="BE274" s="181">
        <v>1.363</v>
      </c>
      <c r="BF274" s="181">
        <v>1.3380000000000001</v>
      </c>
      <c r="BG274" s="181">
        <v>1.3460000000000001</v>
      </c>
      <c r="BH274" s="181">
        <v>1.353</v>
      </c>
      <c r="BI274" s="181">
        <v>1.36</v>
      </c>
      <c r="BJ274" s="181">
        <v>1.3660000000000001</v>
      </c>
      <c r="BK274" s="181">
        <v>1.373</v>
      </c>
      <c r="BL274" s="181">
        <v>1.379</v>
      </c>
      <c r="BM274" s="181">
        <v>1.385</v>
      </c>
      <c r="BN274" s="181">
        <v>1.391</v>
      </c>
      <c r="BO274" s="181">
        <v>1.3959999999999999</v>
      </c>
      <c r="BP274" s="181">
        <v>1.4019999999999999</v>
      </c>
      <c r="BQ274" s="181">
        <v>1.407</v>
      </c>
      <c r="BR274" s="181">
        <v>1.4119999999999999</v>
      </c>
      <c r="BS274" s="181">
        <v>1.417</v>
      </c>
      <c r="BT274" s="181">
        <v>1.421</v>
      </c>
      <c r="BU274" s="181">
        <v>1.4259999999999999</v>
      </c>
      <c r="BV274" s="181">
        <v>1.43</v>
      </c>
      <c r="BW274" s="181">
        <v>1.4339999999999999</v>
      </c>
      <c r="BX274" s="181">
        <v>1.4379999999999999</v>
      </c>
      <c r="BY274" s="181">
        <v>1.4419999999999999</v>
      </c>
      <c r="BZ274" s="181">
        <v>1.446</v>
      </c>
      <c r="CA274" s="181">
        <v>1.4490000000000001</v>
      </c>
      <c r="CB274" s="181">
        <v>1.4530000000000001</v>
      </c>
      <c r="CC274" s="181">
        <v>1.4570000000000001</v>
      </c>
      <c r="CD274" s="181">
        <v>1.46</v>
      </c>
      <c r="CE274" s="181">
        <v>1.464</v>
      </c>
      <c r="CF274" s="181">
        <v>1.4670000000000001</v>
      </c>
      <c r="CG274" s="181">
        <v>1.4710000000000001</v>
      </c>
      <c r="CH274" s="181">
        <v>1.474</v>
      </c>
      <c r="CI274" s="181">
        <v>1.4770000000000001</v>
      </c>
      <c r="CJ274" s="181">
        <v>1.48</v>
      </c>
      <c r="CK274" s="182">
        <v>1.4830000000000001</v>
      </c>
    </row>
    <row r="275" spans="2:89" ht="15" customHeight="1" x14ac:dyDescent="0.2">
      <c r="B275" s="173">
        <v>6</v>
      </c>
      <c r="C275" s="174">
        <v>3</v>
      </c>
      <c r="D275" s="174">
        <v>4</v>
      </c>
      <c r="E275" s="174" t="s">
        <v>215</v>
      </c>
      <c r="F275" s="174" t="s">
        <v>783</v>
      </c>
      <c r="G275" s="174" t="s">
        <v>297</v>
      </c>
      <c r="H275" s="174" t="s">
        <v>747</v>
      </c>
      <c r="I275" s="181">
        <v>0.78600000000000003</v>
      </c>
      <c r="J275" s="181">
        <v>0.82799999999999996</v>
      </c>
      <c r="K275" s="181">
        <v>0.872</v>
      </c>
      <c r="L275" s="181">
        <v>0.91700000000000004</v>
      </c>
      <c r="M275" s="181">
        <v>0.96199999999999997</v>
      </c>
      <c r="N275" s="181">
        <v>1.0089999999999999</v>
      </c>
      <c r="O275" s="181">
        <v>1.056</v>
      </c>
      <c r="P275" s="181">
        <v>1.1930000000000001</v>
      </c>
      <c r="Q275" s="181">
        <v>1.333</v>
      </c>
      <c r="R275" s="181">
        <v>1.478</v>
      </c>
      <c r="S275" s="181">
        <v>1.6259999999999999</v>
      </c>
      <c r="T275" s="181">
        <v>1.7789999999999999</v>
      </c>
      <c r="U275" s="181">
        <v>1.9359999999999999</v>
      </c>
      <c r="V275" s="181">
        <v>2.097</v>
      </c>
      <c r="W275" s="181">
        <v>2.2370000000000001</v>
      </c>
      <c r="X275" s="181">
        <v>2.3660000000000001</v>
      </c>
      <c r="Y275" s="181">
        <v>2.4870000000000001</v>
      </c>
      <c r="Z275" s="181">
        <v>2.6</v>
      </c>
      <c r="AA275" s="181">
        <v>2.706</v>
      </c>
      <c r="AB275" s="181">
        <v>2.8069999999999999</v>
      </c>
      <c r="AC275" s="181">
        <v>2.9540000000000002</v>
      </c>
      <c r="AD275" s="181">
        <v>3.0659999999999998</v>
      </c>
      <c r="AE275" s="181">
        <v>3.214</v>
      </c>
      <c r="AF275" s="181">
        <v>3.4089999999999998</v>
      </c>
      <c r="AG275" s="181">
        <v>3.6070000000000002</v>
      </c>
      <c r="AH275" s="181">
        <v>3.7330000000000001</v>
      </c>
      <c r="AI275" s="181">
        <v>3.7930000000000001</v>
      </c>
      <c r="AJ275" s="181">
        <v>3.782</v>
      </c>
      <c r="AK275" s="181">
        <v>3.718</v>
      </c>
      <c r="AL275" s="181">
        <v>3.6280000000000001</v>
      </c>
      <c r="AM275" s="181">
        <v>3.5249999999999999</v>
      </c>
      <c r="AN275" s="181">
        <v>3.4470000000000001</v>
      </c>
      <c r="AO275" s="181">
        <v>3.569</v>
      </c>
      <c r="AP275" s="181">
        <v>3.8439999999999999</v>
      </c>
      <c r="AQ275" s="181">
        <v>4.2329999999999997</v>
      </c>
      <c r="AR275" s="181">
        <v>4.617</v>
      </c>
      <c r="AS275" s="181">
        <v>4.8579999999999997</v>
      </c>
      <c r="AT275" s="181">
        <v>5.0110000000000001</v>
      </c>
      <c r="AU275" s="181">
        <v>4.0620000000000003</v>
      </c>
      <c r="AV275" s="181">
        <v>3.7589999999999999</v>
      </c>
      <c r="AW275" s="181">
        <v>3.97</v>
      </c>
      <c r="AX275" s="181">
        <v>4.2910000000000004</v>
      </c>
      <c r="AY275" s="181">
        <v>4.5720000000000001</v>
      </c>
      <c r="AZ275" s="181">
        <v>4.6109999999999998</v>
      </c>
      <c r="BA275" s="181">
        <v>4.673</v>
      </c>
      <c r="BB275" s="181">
        <v>4.7439999999999998</v>
      </c>
      <c r="BC275" s="181">
        <v>4.9210000000000003</v>
      </c>
      <c r="BD275" s="181">
        <v>4.9429999999999996</v>
      </c>
      <c r="BE275" s="181">
        <v>5.125</v>
      </c>
      <c r="BF275" s="181">
        <v>5.415</v>
      </c>
      <c r="BG275" s="181">
        <v>5.6319999999999997</v>
      </c>
      <c r="BH275" s="181">
        <v>5.8479999999999999</v>
      </c>
      <c r="BI275" s="181">
        <v>6.0620000000000003</v>
      </c>
      <c r="BJ275" s="181">
        <v>6.2759999999999998</v>
      </c>
      <c r="BK275" s="181">
        <v>6.49</v>
      </c>
      <c r="BL275" s="181">
        <v>6.7039999999999997</v>
      </c>
      <c r="BM275" s="181">
        <v>6.9189999999999996</v>
      </c>
      <c r="BN275" s="181">
        <v>7.133</v>
      </c>
      <c r="BO275" s="181">
        <v>7.3470000000000004</v>
      </c>
      <c r="BP275" s="181">
        <v>7.5620000000000003</v>
      </c>
      <c r="BQ275" s="181">
        <v>7.7750000000000004</v>
      </c>
      <c r="BR275" s="181">
        <v>7.9870000000000001</v>
      </c>
      <c r="BS275" s="181">
        <v>8.1980000000000004</v>
      </c>
      <c r="BT275" s="181">
        <v>8.4090000000000007</v>
      </c>
      <c r="BU275" s="181">
        <v>8.6180000000000003</v>
      </c>
      <c r="BV275" s="181">
        <v>8.827</v>
      </c>
      <c r="BW275" s="181">
        <v>9.0359999999999996</v>
      </c>
      <c r="BX275" s="181">
        <v>9.2439999999999998</v>
      </c>
      <c r="BY275" s="181">
        <v>9.452</v>
      </c>
      <c r="BZ275" s="181">
        <v>9.6590000000000007</v>
      </c>
      <c r="CA275" s="181">
        <v>9.8659999999999997</v>
      </c>
      <c r="CB275" s="181">
        <v>10.073</v>
      </c>
      <c r="CC275" s="181">
        <v>10.279</v>
      </c>
      <c r="CD275" s="181">
        <v>10.484999999999999</v>
      </c>
      <c r="CE275" s="181">
        <v>10.691000000000001</v>
      </c>
      <c r="CF275" s="181">
        <v>10.896000000000001</v>
      </c>
      <c r="CG275" s="181">
        <v>11.101000000000001</v>
      </c>
      <c r="CH275" s="181">
        <v>11.305</v>
      </c>
      <c r="CI275" s="181">
        <v>11.507999999999999</v>
      </c>
      <c r="CJ275" s="181">
        <v>11.711</v>
      </c>
      <c r="CK275" s="182">
        <v>11.913</v>
      </c>
    </row>
    <row r="276" spans="2:89" ht="15" customHeight="1" x14ac:dyDescent="0.2">
      <c r="B276" s="173">
        <v>6</v>
      </c>
      <c r="C276" s="174">
        <v>3</v>
      </c>
      <c r="D276" s="174">
        <v>4</v>
      </c>
      <c r="E276" s="174" t="s">
        <v>215</v>
      </c>
      <c r="F276" s="174" t="s">
        <v>784</v>
      </c>
      <c r="G276" s="174" t="s">
        <v>297</v>
      </c>
      <c r="H276" s="174" t="s">
        <v>747</v>
      </c>
      <c r="I276" s="181">
        <v>0</v>
      </c>
      <c r="J276" s="181">
        <v>0</v>
      </c>
      <c r="K276" s="181">
        <v>0</v>
      </c>
      <c r="L276" s="181">
        <v>0</v>
      </c>
      <c r="M276" s="181">
        <v>0</v>
      </c>
      <c r="N276" s="181">
        <v>0</v>
      </c>
      <c r="O276" s="181">
        <v>0</v>
      </c>
      <c r="P276" s="181">
        <v>0</v>
      </c>
      <c r="Q276" s="181">
        <v>0</v>
      </c>
      <c r="R276" s="181">
        <v>0</v>
      </c>
      <c r="S276" s="181">
        <v>0</v>
      </c>
      <c r="T276" s="181">
        <v>0</v>
      </c>
      <c r="U276" s="181">
        <v>0</v>
      </c>
      <c r="V276" s="181">
        <v>0</v>
      </c>
      <c r="W276" s="181">
        <v>0</v>
      </c>
      <c r="X276" s="181">
        <v>0</v>
      </c>
      <c r="Y276" s="181">
        <v>0</v>
      </c>
      <c r="Z276" s="181">
        <v>0</v>
      </c>
      <c r="AA276" s="181">
        <v>0</v>
      </c>
      <c r="AB276" s="181">
        <v>0</v>
      </c>
      <c r="AC276" s="181">
        <v>0</v>
      </c>
      <c r="AD276" s="181">
        <v>0</v>
      </c>
      <c r="AE276" s="181">
        <v>0</v>
      </c>
      <c r="AF276" s="181">
        <v>0</v>
      </c>
      <c r="AG276" s="181">
        <v>0</v>
      </c>
      <c r="AH276" s="181">
        <v>0</v>
      </c>
      <c r="AI276" s="181">
        <v>0</v>
      </c>
      <c r="AJ276" s="181">
        <v>0</v>
      </c>
      <c r="AK276" s="181">
        <v>0</v>
      </c>
      <c r="AL276" s="181">
        <v>0</v>
      </c>
      <c r="AM276" s="181">
        <v>0</v>
      </c>
      <c r="AN276" s="181">
        <v>0</v>
      </c>
      <c r="AO276" s="181">
        <v>0</v>
      </c>
      <c r="AP276" s="181">
        <v>0</v>
      </c>
      <c r="AQ276" s="181">
        <v>0</v>
      </c>
      <c r="AR276" s="181">
        <v>0</v>
      </c>
      <c r="AS276" s="181">
        <v>0</v>
      </c>
      <c r="AT276" s="181">
        <v>0</v>
      </c>
      <c r="AU276" s="181">
        <v>6.2E-2</v>
      </c>
      <c r="AV276" s="181">
        <v>6.6000000000000003E-2</v>
      </c>
      <c r="AW276" s="181">
        <v>0.10100000000000001</v>
      </c>
      <c r="AX276" s="181">
        <v>0.124</v>
      </c>
      <c r="AY276" s="181">
        <v>0.158</v>
      </c>
      <c r="AZ276" s="181">
        <v>0.183</v>
      </c>
      <c r="BA276" s="181">
        <v>0.21</v>
      </c>
      <c r="BB276" s="181">
        <v>0.21299999999999999</v>
      </c>
      <c r="BC276" s="181">
        <v>0.215</v>
      </c>
      <c r="BD276" s="181">
        <v>0.22500000000000001</v>
      </c>
      <c r="BE276" s="181">
        <v>0.23599999999999999</v>
      </c>
      <c r="BF276" s="181">
        <v>0.246</v>
      </c>
      <c r="BG276" s="181">
        <v>0.25700000000000001</v>
      </c>
      <c r="BH276" s="181">
        <v>0.26700000000000002</v>
      </c>
      <c r="BI276" s="181">
        <v>0.27700000000000002</v>
      </c>
      <c r="BJ276" s="181">
        <v>0.28799999999999998</v>
      </c>
      <c r="BK276" s="181">
        <v>0.29799999999999999</v>
      </c>
      <c r="BL276" s="181">
        <v>0.309</v>
      </c>
      <c r="BM276" s="181">
        <v>0.31900000000000001</v>
      </c>
      <c r="BN276" s="181">
        <v>0.32200000000000001</v>
      </c>
      <c r="BO276" s="181">
        <v>0.32300000000000001</v>
      </c>
      <c r="BP276" s="181">
        <v>0.32400000000000001</v>
      </c>
      <c r="BQ276" s="181">
        <v>0.32600000000000001</v>
      </c>
      <c r="BR276" s="181">
        <v>0.32700000000000001</v>
      </c>
      <c r="BS276" s="181">
        <v>0.32800000000000001</v>
      </c>
      <c r="BT276" s="181">
        <v>0.32900000000000001</v>
      </c>
      <c r="BU276" s="181">
        <v>0.33</v>
      </c>
      <c r="BV276" s="181">
        <v>0.33100000000000002</v>
      </c>
      <c r="BW276" s="181">
        <v>0.33200000000000002</v>
      </c>
      <c r="BX276" s="181">
        <v>0.33300000000000002</v>
      </c>
      <c r="BY276" s="181">
        <v>0.33400000000000002</v>
      </c>
      <c r="BZ276" s="181">
        <v>0.33500000000000002</v>
      </c>
      <c r="CA276" s="181">
        <v>0.33500000000000002</v>
      </c>
      <c r="CB276" s="181">
        <v>0.33600000000000002</v>
      </c>
      <c r="CC276" s="181">
        <v>0.33700000000000002</v>
      </c>
      <c r="CD276" s="181">
        <v>0.33800000000000002</v>
      </c>
      <c r="CE276" s="181">
        <v>0.33900000000000002</v>
      </c>
      <c r="CF276" s="181">
        <v>0.34</v>
      </c>
      <c r="CG276" s="181">
        <v>0.34</v>
      </c>
      <c r="CH276" s="181">
        <v>0.34100000000000003</v>
      </c>
      <c r="CI276" s="181">
        <v>0.34200000000000003</v>
      </c>
      <c r="CJ276" s="181">
        <v>0.34300000000000003</v>
      </c>
      <c r="CK276" s="182">
        <v>0.34300000000000003</v>
      </c>
    </row>
    <row r="277" spans="2:89" ht="15" customHeight="1" x14ac:dyDescent="0.2">
      <c r="B277" s="173">
        <v>6</v>
      </c>
      <c r="C277" s="174">
        <v>3</v>
      </c>
      <c r="D277" s="174">
        <v>4</v>
      </c>
      <c r="E277" s="174" t="s">
        <v>215</v>
      </c>
      <c r="F277" s="174" t="s">
        <v>785</v>
      </c>
      <c r="G277" s="174" t="s">
        <v>297</v>
      </c>
      <c r="H277" s="174" t="s">
        <v>747</v>
      </c>
      <c r="I277" s="181">
        <v>0</v>
      </c>
      <c r="J277" s="181">
        <v>0</v>
      </c>
      <c r="K277" s="181">
        <v>0</v>
      </c>
      <c r="L277" s="181">
        <v>0</v>
      </c>
      <c r="M277" s="181">
        <v>0</v>
      </c>
      <c r="N277" s="181">
        <v>0</v>
      </c>
      <c r="O277" s="181">
        <v>0</v>
      </c>
      <c r="P277" s="181">
        <v>0</v>
      </c>
      <c r="Q277" s="181">
        <v>0</v>
      </c>
      <c r="R277" s="181">
        <v>0</v>
      </c>
      <c r="S277" s="181">
        <v>0</v>
      </c>
      <c r="T277" s="181">
        <v>0</v>
      </c>
      <c r="U277" s="181">
        <v>0</v>
      </c>
      <c r="V277" s="181">
        <v>0</v>
      </c>
      <c r="W277" s="181">
        <v>0</v>
      </c>
      <c r="X277" s="181">
        <v>0</v>
      </c>
      <c r="Y277" s="181">
        <v>0</v>
      </c>
      <c r="Z277" s="181">
        <v>0</v>
      </c>
      <c r="AA277" s="181">
        <v>0</v>
      </c>
      <c r="AB277" s="181">
        <v>0</v>
      </c>
      <c r="AC277" s="181">
        <v>0</v>
      </c>
      <c r="AD277" s="181">
        <v>0</v>
      </c>
      <c r="AE277" s="181">
        <v>0</v>
      </c>
      <c r="AF277" s="181">
        <v>0</v>
      </c>
      <c r="AG277" s="181">
        <v>0</v>
      </c>
      <c r="AH277" s="181">
        <v>0</v>
      </c>
      <c r="AI277" s="181">
        <v>0</v>
      </c>
      <c r="AJ277" s="181">
        <v>0</v>
      </c>
      <c r="AK277" s="181">
        <v>0</v>
      </c>
      <c r="AL277" s="181">
        <v>0</v>
      </c>
      <c r="AM277" s="181">
        <v>0</v>
      </c>
      <c r="AN277" s="181">
        <v>0</v>
      </c>
      <c r="AO277" s="181">
        <v>0</v>
      </c>
      <c r="AP277" s="181">
        <v>0</v>
      </c>
      <c r="AQ277" s="181">
        <v>0</v>
      </c>
      <c r="AR277" s="181">
        <v>0</v>
      </c>
      <c r="AS277" s="181">
        <v>0</v>
      </c>
      <c r="AT277" s="181">
        <v>0</v>
      </c>
      <c r="AU277" s="181">
        <v>0.06</v>
      </c>
      <c r="AV277" s="181">
        <v>5.8999999999999997E-2</v>
      </c>
      <c r="AW277" s="181">
        <v>4.9000000000000002E-2</v>
      </c>
      <c r="AX277" s="181">
        <v>4.3999999999999997E-2</v>
      </c>
      <c r="AY277" s="181">
        <v>3.5000000000000003E-2</v>
      </c>
      <c r="AZ277" s="181">
        <v>0.03</v>
      </c>
      <c r="BA277" s="181">
        <v>2.3E-2</v>
      </c>
      <c r="BB277" s="181">
        <v>2.3E-2</v>
      </c>
      <c r="BC277" s="181">
        <v>2.3E-2</v>
      </c>
      <c r="BD277" s="181">
        <v>2.1000000000000001E-2</v>
      </c>
      <c r="BE277" s="181">
        <v>1.7999999999999999E-2</v>
      </c>
      <c r="BF277" s="181">
        <v>1.6E-2</v>
      </c>
      <c r="BG277" s="181">
        <v>1.4E-2</v>
      </c>
      <c r="BH277" s="181">
        <v>1.2E-2</v>
      </c>
      <c r="BI277" s="181">
        <v>8.9999999999999993E-3</v>
      </c>
      <c r="BJ277" s="181">
        <v>7.0000000000000001E-3</v>
      </c>
      <c r="BK277" s="181">
        <v>4.0000000000000001E-3</v>
      </c>
      <c r="BL277" s="181">
        <v>2E-3</v>
      </c>
      <c r="BM277" s="181">
        <v>0</v>
      </c>
      <c r="BN277" s="181">
        <v>0</v>
      </c>
      <c r="BO277" s="181">
        <v>0</v>
      </c>
      <c r="BP277" s="181">
        <v>0</v>
      </c>
      <c r="BQ277" s="181">
        <v>0</v>
      </c>
      <c r="BR277" s="181">
        <v>0</v>
      </c>
      <c r="BS277" s="181">
        <v>0</v>
      </c>
      <c r="BT277" s="181">
        <v>0</v>
      </c>
      <c r="BU277" s="181">
        <v>0</v>
      </c>
      <c r="BV277" s="181">
        <v>0</v>
      </c>
      <c r="BW277" s="181">
        <v>0</v>
      </c>
      <c r="BX277" s="181">
        <v>0</v>
      </c>
      <c r="BY277" s="181">
        <v>0</v>
      </c>
      <c r="BZ277" s="181">
        <v>0</v>
      </c>
      <c r="CA277" s="181">
        <v>0</v>
      </c>
      <c r="CB277" s="181">
        <v>0</v>
      </c>
      <c r="CC277" s="181">
        <v>0</v>
      </c>
      <c r="CD277" s="181">
        <v>0</v>
      </c>
      <c r="CE277" s="181">
        <v>0</v>
      </c>
      <c r="CF277" s="181">
        <v>0</v>
      </c>
      <c r="CG277" s="181">
        <v>0</v>
      </c>
      <c r="CH277" s="181">
        <v>0</v>
      </c>
      <c r="CI277" s="181">
        <v>0</v>
      </c>
      <c r="CJ277" s="181">
        <v>0</v>
      </c>
      <c r="CK277" s="182">
        <v>0</v>
      </c>
    </row>
    <row r="278" spans="2:89" ht="15" customHeight="1" x14ac:dyDescent="0.2">
      <c r="B278" s="173">
        <v>6</v>
      </c>
      <c r="C278" s="174">
        <v>3</v>
      </c>
      <c r="D278" s="174">
        <v>4</v>
      </c>
      <c r="E278" s="174" t="s">
        <v>215</v>
      </c>
      <c r="F278" s="174" t="s">
        <v>786</v>
      </c>
      <c r="G278" s="174" t="s">
        <v>297</v>
      </c>
      <c r="H278" s="174" t="s">
        <v>747</v>
      </c>
      <c r="I278" s="181">
        <v>0</v>
      </c>
      <c r="J278" s="181">
        <v>0</v>
      </c>
      <c r="K278" s="181">
        <v>0</v>
      </c>
      <c r="L278" s="181">
        <v>0</v>
      </c>
      <c r="M278" s="181">
        <v>0</v>
      </c>
      <c r="N278" s="181">
        <v>0</v>
      </c>
      <c r="O278" s="181">
        <v>0</v>
      </c>
      <c r="P278" s="181">
        <v>0</v>
      </c>
      <c r="Q278" s="181">
        <v>0</v>
      </c>
      <c r="R278" s="181">
        <v>0</v>
      </c>
      <c r="S278" s="181">
        <v>0</v>
      </c>
      <c r="T278" s="181">
        <v>0</v>
      </c>
      <c r="U278" s="181">
        <v>0</v>
      </c>
      <c r="V278" s="181">
        <v>0</v>
      </c>
      <c r="W278" s="181">
        <v>0</v>
      </c>
      <c r="X278" s="181">
        <v>0</v>
      </c>
      <c r="Y278" s="181">
        <v>0</v>
      </c>
      <c r="Z278" s="181">
        <v>0</v>
      </c>
      <c r="AA278" s="181">
        <v>0</v>
      </c>
      <c r="AB278" s="181">
        <v>0</v>
      </c>
      <c r="AC278" s="181">
        <v>0</v>
      </c>
      <c r="AD278" s="181">
        <v>0</v>
      </c>
      <c r="AE278" s="181">
        <v>0</v>
      </c>
      <c r="AF278" s="181">
        <v>0</v>
      </c>
      <c r="AG278" s="181">
        <v>0</v>
      </c>
      <c r="AH278" s="181">
        <v>0</v>
      </c>
      <c r="AI278" s="181">
        <v>0</v>
      </c>
      <c r="AJ278" s="181">
        <v>0</v>
      </c>
      <c r="AK278" s="181">
        <v>0</v>
      </c>
      <c r="AL278" s="181">
        <v>0</v>
      </c>
      <c r="AM278" s="181">
        <v>0</v>
      </c>
      <c r="AN278" s="181">
        <v>0</v>
      </c>
      <c r="AO278" s="181">
        <v>0</v>
      </c>
      <c r="AP278" s="181">
        <v>0</v>
      </c>
      <c r="AQ278" s="181">
        <v>0</v>
      </c>
      <c r="AR278" s="181">
        <v>0</v>
      </c>
      <c r="AS278" s="181">
        <v>0</v>
      </c>
      <c r="AT278" s="181">
        <v>0</v>
      </c>
      <c r="AU278" s="181">
        <v>0</v>
      </c>
      <c r="AV278" s="181">
        <v>0</v>
      </c>
      <c r="AW278" s="181">
        <v>5.0000000000000001E-3</v>
      </c>
      <c r="AX278" s="181">
        <v>2.5000000000000001E-2</v>
      </c>
      <c r="AY278" s="181">
        <v>5.6000000000000001E-2</v>
      </c>
      <c r="AZ278" s="181">
        <v>0.10299999999999999</v>
      </c>
      <c r="BA278" s="181">
        <v>0.127</v>
      </c>
      <c r="BB278" s="181">
        <v>0.14000000000000001</v>
      </c>
      <c r="BC278" s="181">
        <v>0.13800000000000001</v>
      </c>
      <c r="BD278" s="181">
        <v>0.151</v>
      </c>
      <c r="BE278" s="181">
        <v>0.16300000000000001</v>
      </c>
      <c r="BF278" s="181">
        <v>0.23899999999999999</v>
      </c>
      <c r="BG278" s="181">
        <v>0.25600000000000001</v>
      </c>
      <c r="BH278" s="181">
        <v>0.27300000000000002</v>
      </c>
      <c r="BI278" s="181">
        <v>0.29099999999999998</v>
      </c>
      <c r="BJ278" s="181">
        <v>0.308</v>
      </c>
      <c r="BK278" s="181">
        <v>0.32500000000000001</v>
      </c>
      <c r="BL278" s="181">
        <v>0.34300000000000003</v>
      </c>
      <c r="BM278" s="181">
        <v>0.36099999999999999</v>
      </c>
      <c r="BN278" s="181">
        <v>0.378</v>
      </c>
      <c r="BO278" s="181">
        <v>0.39600000000000002</v>
      </c>
      <c r="BP278" s="181">
        <v>0.41399999999999998</v>
      </c>
      <c r="BQ278" s="181">
        <v>0.432</v>
      </c>
      <c r="BR278" s="181">
        <v>0.45</v>
      </c>
      <c r="BS278" s="181">
        <v>0.46800000000000003</v>
      </c>
      <c r="BT278" s="181">
        <v>0.48599999999999999</v>
      </c>
      <c r="BU278" s="181">
        <v>0.504</v>
      </c>
      <c r="BV278" s="181">
        <v>0.52200000000000002</v>
      </c>
      <c r="BW278" s="181">
        <v>0.54100000000000004</v>
      </c>
      <c r="BX278" s="181">
        <v>0.55900000000000005</v>
      </c>
      <c r="BY278" s="181">
        <v>0.57699999999999996</v>
      </c>
      <c r="BZ278" s="181">
        <v>0.59599999999999997</v>
      </c>
      <c r="CA278" s="181">
        <v>0.61399999999999999</v>
      </c>
      <c r="CB278" s="181">
        <v>0.63300000000000001</v>
      </c>
      <c r="CC278" s="181">
        <v>0.65100000000000002</v>
      </c>
      <c r="CD278" s="181">
        <v>0.67</v>
      </c>
      <c r="CE278" s="181">
        <v>0.68799999999999994</v>
      </c>
      <c r="CF278" s="181">
        <v>0.70699999999999996</v>
      </c>
      <c r="CG278" s="181">
        <v>0.72599999999999998</v>
      </c>
      <c r="CH278" s="181">
        <v>0.73099999999999998</v>
      </c>
      <c r="CI278" s="181">
        <v>0.73199999999999998</v>
      </c>
      <c r="CJ278" s="181">
        <v>0.73399999999999999</v>
      </c>
      <c r="CK278" s="182">
        <v>0.73599999999999999</v>
      </c>
    </row>
    <row r="279" spans="2:89" ht="15" customHeight="1" x14ac:dyDescent="0.2">
      <c r="B279" s="173">
        <v>6</v>
      </c>
      <c r="C279" s="174">
        <v>3</v>
      </c>
      <c r="D279" s="174">
        <v>4</v>
      </c>
      <c r="E279" s="174" t="s">
        <v>215</v>
      </c>
      <c r="F279" s="174" t="s">
        <v>787</v>
      </c>
      <c r="G279" s="174" t="s">
        <v>297</v>
      </c>
      <c r="H279" s="174" t="s">
        <v>747</v>
      </c>
      <c r="I279" s="181">
        <v>0</v>
      </c>
      <c r="J279" s="181">
        <v>0</v>
      </c>
      <c r="K279" s="181">
        <v>0</v>
      </c>
      <c r="L279" s="181">
        <v>0</v>
      </c>
      <c r="M279" s="181">
        <v>0</v>
      </c>
      <c r="N279" s="181">
        <v>0</v>
      </c>
      <c r="O279" s="181">
        <v>0</v>
      </c>
      <c r="P279" s="181">
        <v>0</v>
      </c>
      <c r="Q279" s="181">
        <v>0</v>
      </c>
      <c r="R279" s="181">
        <v>0</v>
      </c>
      <c r="S279" s="181">
        <v>0</v>
      </c>
      <c r="T279" s="181">
        <v>0</v>
      </c>
      <c r="U279" s="181">
        <v>0</v>
      </c>
      <c r="V279" s="181">
        <v>0</v>
      </c>
      <c r="W279" s="181">
        <v>0</v>
      </c>
      <c r="X279" s="181">
        <v>0</v>
      </c>
      <c r="Y279" s="181">
        <v>0</v>
      </c>
      <c r="Z279" s="181">
        <v>0</v>
      </c>
      <c r="AA279" s="181">
        <v>0</v>
      </c>
      <c r="AB279" s="181">
        <v>0</v>
      </c>
      <c r="AC279" s="181">
        <v>0</v>
      </c>
      <c r="AD279" s="181">
        <v>0</v>
      </c>
      <c r="AE279" s="181">
        <v>0</v>
      </c>
      <c r="AF279" s="181">
        <v>0</v>
      </c>
      <c r="AG279" s="181">
        <v>0</v>
      </c>
      <c r="AH279" s="181">
        <v>0</v>
      </c>
      <c r="AI279" s="181">
        <v>0</v>
      </c>
      <c r="AJ279" s="181">
        <v>0</v>
      </c>
      <c r="AK279" s="181">
        <v>0</v>
      </c>
      <c r="AL279" s="181">
        <v>0</v>
      </c>
      <c r="AM279" s="181">
        <v>0</v>
      </c>
      <c r="AN279" s="181">
        <v>0</v>
      </c>
      <c r="AO279" s="181">
        <v>0</v>
      </c>
      <c r="AP279" s="181">
        <v>0</v>
      </c>
      <c r="AQ279" s="181">
        <v>0</v>
      </c>
      <c r="AR279" s="181">
        <v>0</v>
      </c>
      <c r="AS279" s="181">
        <v>0</v>
      </c>
      <c r="AT279" s="181">
        <v>0</v>
      </c>
      <c r="AU279" s="181">
        <v>0.86899999999999999</v>
      </c>
      <c r="AV279" s="181">
        <v>1.0269999999999999</v>
      </c>
      <c r="AW279" s="181">
        <v>1.079</v>
      </c>
      <c r="AX279" s="181">
        <v>1.1319999999999999</v>
      </c>
      <c r="AY279" s="181">
        <v>1.169</v>
      </c>
      <c r="AZ279" s="181">
        <v>1.159</v>
      </c>
      <c r="BA279" s="181">
        <v>1.1970000000000001</v>
      </c>
      <c r="BB279" s="181">
        <v>1.2529999999999999</v>
      </c>
      <c r="BC279" s="181">
        <v>1.278</v>
      </c>
      <c r="BD279" s="181">
        <v>1.321</v>
      </c>
      <c r="BE279" s="181">
        <v>1.363</v>
      </c>
      <c r="BF279" s="181">
        <v>1.4550000000000001</v>
      </c>
      <c r="BG279" s="181">
        <v>1.48</v>
      </c>
      <c r="BH279" s="181">
        <v>1.5049999999999999</v>
      </c>
      <c r="BI279" s="181">
        <v>1.53</v>
      </c>
      <c r="BJ279" s="181">
        <v>1.554</v>
      </c>
      <c r="BK279" s="181">
        <v>1.5780000000000001</v>
      </c>
      <c r="BL279" s="181">
        <v>1.603</v>
      </c>
      <c r="BM279" s="181">
        <v>1.6160000000000001</v>
      </c>
      <c r="BN279" s="181">
        <v>1.6220000000000001</v>
      </c>
      <c r="BO279" s="181">
        <v>1.629</v>
      </c>
      <c r="BP279" s="181">
        <v>1.635</v>
      </c>
      <c r="BQ279" s="181">
        <v>1.6419999999999999</v>
      </c>
      <c r="BR279" s="181">
        <v>1.647</v>
      </c>
      <c r="BS279" s="181">
        <v>1.653</v>
      </c>
      <c r="BT279" s="181">
        <v>1.6579999999999999</v>
      </c>
      <c r="BU279" s="181">
        <v>1.663</v>
      </c>
      <c r="BV279" s="181">
        <v>1.6679999999999999</v>
      </c>
      <c r="BW279" s="181">
        <v>1.673</v>
      </c>
      <c r="BX279" s="181">
        <v>1.6779999999999999</v>
      </c>
      <c r="BY279" s="181">
        <v>1.6819999999999999</v>
      </c>
      <c r="BZ279" s="181">
        <v>1.6859999999999999</v>
      </c>
      <c r="CA279" s="181">
        <v>1.6910000000000001</v>
      </c>
      <c r="CB279" s="181">
        <v>1.6950000000000001</v>
      </c>
      <c r="CC279" s="181">
        <v>1.6990000000000001</v>
      </c>
      <c r="CD279" s="181">
        <v>1.704</v>
      </c>
      <c r="CE279" s="181">
        <v>1.708</v>
      </c>
      <c r="CF279" s="181">
        <v>1.712</v>
      </c>
      <c r="CG279" s="181">
        <v>1.716</v>
      </c>
      <c r="CH279" s="181">
        <v>1.72</v>
      </c>
      <c r="CI279" s="181">
        <v>1.7230000000000001</v>
      </c>
      <c r="CJ279" s="181">
        <v>1.7270000000000001</v>
      </c>
      <c r="CK279" s="182">
        <v>1.7310000000000001</v>
      </c>
    </row>
    <row r="280" spans="2:89" ht="15" customHeight="1" x14ac:dyDescent="0.2">
      <c r="B280" s="173">
        <v>6</v>
      </c>
      <c r="C280" s="174">
        <v>4</v>
      </c>
      <c r="D280" s="174">
        <v>4</v>
      </c>
      <c r="E280" s="174" t="s">
        <v>752</v>
      </c>
      <c r="F280" s="174" t="s">
        <v>783</v>
      </c>
      <c r="G280" s="174" t="s">
        <v>297</v>
      </c>
      <c r="H280" s="174" t="s">
        <v>747</v>
      </c>
      <c r="I280" s="181">
        <v>0.78600000000000003</v>
      </c>
      <c r="J280" s="181">
        <v>0.82799999999999996</v>
      </c>
      <c r="K280" s="181">
        <v>0.872</v>
      </c>
      <c r="L280" s="181">
        <v>0.91700000000000004</v>
      </c>
      <c r="M280" s="181">
        <v>0.96199999999999997</v>
      </c>
      <c r="N280" s="181">
        <v>1.0089999999999999</v>
      </c>
      <c r="O280" s="181">
        <v>1.056</v>
      </c>
      <c r="P280" s="181">
        <v>1.1930000000000001</v>
      </c>
      <c r="Q280" s="181">
        <v>1.333</v>
      </c>
      <c r="R280" s="181">
        <v>1.478</v>
      </c>
      <c r="S280" s="181">
        <v>1.6259999999999999</v>
      </c>
      <c r="T280" s="181">
        <v>1.7789999999999999</v>
      </c>
      <c r="U280" s="181">
        <v>1.9359999999999999</v>
      </c>
      <c r="V280" s="181">
        <v>2.097</v>
      </c>
      <c r="W280" s="181">
        <v>2.2370000000000001</v>
      </c>
      <c r="X280" s="181">
        <v>2.3660000000000001</v>
      </c>
      <c r="Y280" s="181">
        <v>2.4870000000000001</v>
      </c>
      <c r="Z280" s="181">
        <v>2.6</v>
      </c>
      <c r="AA280" s="181">
        <v>2.706</v>
      </c>
      <c r="AB280" s="181">
        <v>2.8069999999999999</v>
      </c>
      <c r="AC280" s="181">
        <v>2.9540000000000002</v>
      </c>
      <c r="AD280" s="181">
        <v>3.0659999999999998</v>
      </c>
      <c r="AE280" s="181">
        <v>3.214</v>
      </c>
      <c r="AF280" s="181">
        <v>3.4089999999999998</v>
      </c>
      <c r="AG280" s="181">
        <v>3.6070000000000002</v>
      </c>
      <c r="AH280" s="181">
        <v>3.7330000000000001</v>
      </c>
      <c r="AI280" s="181">
        <v>3.7930000000000001</v>
      </c>
      <c r="AJ280" s="181">
        <v>3.782</v>
      </c>
      <c r="AK280" s="181">
        <v>3.718</v>
      </c>
      <c r="AL280" s="181">
        <v>3.6280000000000001</v>
      </c>
      <c r="AM280" s="181">
        <v>3.5249999999999999</v>
      </c>
      <c r="AN280" s="181">
        <v>3.4470000000000001</v>
      </c>
      <c r="AO280" s="181">
        <v>3.569</v>
      </c>
      <c r="AP280" s="181">
        <v>3.8439999999999999</v>
      </c>
      <c r="AQ280" s="181">
        <v>4.2329999999999997</v>
      </c>
      <c r="AR280" s="181">
        <v>4.617</v>
      </c>
      <c r="AS280" s="181">
        <v>4.8579999999999997</v>
      </c>
      <c r="AT280" s="181">
        <v>5.0110000000000001</v>
      </c>
      <c r="AU280" s="181">
        <v>4.0620000000000003</v>
      </c>
      <c r="AV280" s="181">
        <v>3.7589999999999999</v>
      </c>
      <c r="AW280" s="181">
        <v>3.97</v>
      </c>
      <c r="AX280" s="181">
        <v>4.2910000000000004</v>
      </c>
      <c r="AY280" s="181">
        <v>4.5720000000000001</v>
      </c>
      <c r="AZ280" s="181">
        <v>4.6109999999999998</v>
      </c>
      <c r="BA280" s="181">
        <v>4.673</v>
      </c>
      <c r="BB280" s="181">
        <v>4.7439999999999998</v>
      </c>
      <c r="BC280" s="181">
        <v>4.9210000000000003</v>
      </c>
      <c r="BD280" s="181">
        <v>4.9429999999999996</v>
      </c>
      <c r="BE280" s="181">
        <v>5.125</v>
      </c>
      <c r="BF280" s="181">
        <v>5.415</v>
      </c>
      <c r="BG280" s="181">
        <v>5.6319999999999997</v>
      </c>
      <c r="BH280" s="181">
        <v>5.8479999999999999</v>
      </c>
      <c r="BI280" s="181">
        <v>6.0620000000000003</v>
      </c>
      <c r="BJ280" s="181">
        <v>6.2759999999999998</v>
      </c>
      <c r="BK280" s="181">
        <v>6.49</v>
      </c>
      <c r="BL280" s="181">
        <v>6.7039999999999997</v>
      </c>
      <c r="BM280" s="181">
        <v>6.9189999999999996</v>
      </c>
      <c r="BN280" s="181">
        <v>7.133</v>
      </c>
      <c r="BO280" s="181">
        <v>7.3470000000000004</v>
      </c>
      <c r="BP280" s="181">
        <v>7.5620000000000003</v>
      </c>
      <c r="BQ280" s="181">
        <v>7.7750000000000004</v>
      </c>
      <c r="BR280" s="181">
        <v>7.9870000000000001</v>
      </c>
      <c r="BS280" s="181">
        <v>8.1980000000000004</v>
      </c>
      <c r="BT280" s="181">
        <v>8.4090000000000007</v>
      </c>
      <c r="BU280" s="181">
        <v>8.6180000000000003</v>
      </c>
      <c r="BV280" s="181">
        <v>8.827</v>
      </c>
      <c r="BW280" s="181">
        <v>9.0359999999999996</v>
      </c>
      <c r="BX280" s="181">
        <v>9.2439999999999998</v>
      </c>
      <c r="BY280" s="181">
        <v>9.452</v>
      </c>
      <c r="BZ280" s="181">
        <v>9.6590000000000007</v>
      </c>
      <c r="CA280" s="181">
        <v>9.8659999999999997</v>
      </c>
      <c r="CB280" s="181">
        <v>10.073</v>
      </c>
      <c r="CC280" s="181">
        <v>10.279</v>
      </c>
      <c r="CD280" s="181">
        <v>10.484999999999999</v>
      </c>
      <c r="CE280" s="181">
        <v>10.691000000000001</v>
      </c>
      <c r="CF280" s="181">
        <v>10.896000000000001</v>
      </c>
      <c r="CG280" s="181">
        <v>11.101000000000001</v>
      </c>
      <c r="CH280" s="181">
        <v>11.305</v>
      </c>
      <c r="CI280" s="181">
        <v>11.507999999999999</v>
      </c>
      <c r="CJ280" s="181">
        <v>11.711</v>
      </c>
      <c r="CK280" s="182">
        <v>11.913</v>
      </c>
    </row>
    <row r="281" spans="2:89" ht="15" customHeight="1" x14ac:dyDescent="0.2">
      <c r="B281" s="173">
        <v>6</v>
      </c>
      <c r="C281" s="174">
        <v>4</v>
      </c>
      <c r="D281" s="174">
        <v>4</v>
      </c>
      <c r="E281" s="174" t="s">
        <v>752</v>
      </c>
      <c r="F281" s="174" t="s">
        <v>784</v>
      </c>
      <c r="G281" s="174" t="s">
        <v>297</v>
      </c>
      <c r="H281" s="174" t="s">
        <v>747</v>
      </c>
      <c r="I281" s="181">
        <v>0</v>
      </c>
      <c r="J281" s="181">
        <v>0</v>
      </c>
      <c r="K281" s="181">
        <v>0</v>
      </c>
      <c r="L281" s="181">
        <v>0</v>
      </c>
      <c r="M281" s="181">
        <v>0</v>
      </c>
      <c r="N281" s="181">
        <v>0</v>
      </c>
      <c r="O281" s="181">
        <v>0</v>
      </c>
      <c r="P281" s="181">
        <v>0</v>
      </c>
      <c r="Q281" s="181">
        <v>0</v>
      </c>
      <c r="R281" s="181">
        <v>0</v>
      </c>
      <c r="S281" s="181">
        <v>0</v>
      </c>
      <c r="T281" s="181">
        <v>0</v>
      </c>
      <c r="U281" s="181">
        <v>0</v>
      </c>
      <c r="V281" s="181">
        <v>0</v>
      </c>
      <c r="W281" s="181">
        <v>0</v>
      </c>
      <c r="X281" s="181">
        <v>0</v>
      </c>
      <c r="Y281" s="181">
        <v>0</v>
      </c>
      <c r="Z281" s="181">
        <v>0</v>
      </c>
      <c r="AA281" s="181">
        <v>0</v>
      </c>
      <c r="AB281" s="181">
        <v>0</v>
      </c>
      <c r="AC281" s="181">
        <v>0</v>
      </c>
      <c r="AD281" s="181">
        <v>0</v>
      </c>
      <c r="AE281" s="181">
        <v>0</v>
      </c>
      <c r="AF281" s="181">
        <v>0</v>
      </c>
      <c r="AG281" s="181">
        <v>0</v>
      </c>
      <c r="AH281" s="181">
        <v>0</v>
      </c>
      <c r="AI281" s="181">
        <v>0</v>
      </c>
      <c r="AJ281" s="181">
        <v>0</v>
      </c>
      <c r="AK281" s="181">
        <v>0</v>
      </c>
      <c r="AL281" s="181">
        <v>0</v>
      </c>
      <c r="AM281" s="181">
        <v>0</v>
      </c>
      <c r="AN281" s="181">
        <v>0</v>
      </c>
      <c r="AO281" s="181">
        <v>0</v>
      </c>
      <c r="AP281" s="181">
        <v>0</v>
      </c>
      <c r="AQ281" s="181">
        <v>0</v>
      </c>
      <c r="AR281" s="181">
        <v>0</v>
      </c>
      <c r="AS281" s="181">
        <v>0</v>
      </c>
      <c r="AT281" s="181">
        <v>0</v>
      </c>
      <c r="AU281" s="181">
        <v>6.2E-2</v>
      </c>
      <c r="AV281" s="181">
        <v>6.6000000000000003E-2</v>
      </c>
      <c r="AW281" s="181">
        <v>0.10100000000000001</v>
      </c>
      <c r="AX281" s="181">
        <v>0.124</v>
      </c>
      <c r="AY281" s="181">
        <v>0.158</v>
      </c>
      <c r="AZ281" s="181">
        <v>0.183</v>
      </c>
      <c r="BA281" s="181">
        <v>0.21</v>
      </c>
      <c r="BB281" s="181">
        <v>0.21299999999999999</v>
      </c>
      <c r="BC281" s="181">
        <v>0.215</v>
      </c>
      <c r="BD281" s="181">
        <v>0.22500000000000001</v>
      </c>
      <c r="BE281" s="181">
        <v>0.23599999999999999</v>
      </c>
      <c r="BF281" s="181">
        <v>0.246</v>
      </c>
      <c r="BG281" s="181">
        <v>0.25700000000000001</v>
      </c>
      <c r="BH281" s="181">
        <v>0.26700000000000002</v>
      </c>
      <c r="BI281" s="181">
        <v>0.27700000000000002</v>
      </c>
      <c r="BJ281" s="181">
        <v>0.28799999999999998</v>
      </c>
      <c r="BK281" s="181">
        <v>0.29799999999999999</v>
      </c>
      <c r="BL281" s="181">
        <v>0.309</v>
      </c>
      <c r="BM281" s="181">
        <v>0.31900000000000001</v>
      </c>
      <c r="BN281" s="181">
        <v>0.32200000000000001</v>
      </c>
      <c r="BO281" s="181">
        <v>0.32300000000000001</v>
      </c>
      <c r="BP281" s="181">
        <v>0.32400000000000001</v>
      </c>
      <c r="BQ281" s="181">
        <v>0.32600000000000001</v>
      </c>
      <c r="BR281" s="181">
        <v>0.32700000000000001</v>
      </c>
      <c r="BS281" s="181">
        <v>0.32800000000000001</v>
      </c>
      <c r="BT281" s="181">
        <v>0.32900000000000001</v>
      </c>
      <c r="BU281" s="181">
        <v>0.33</v>
      </c>
      <c r="BV281" s="181">
        <v>0.33100000000000002</v>
      </c>
      <c r="BW281" s="181">
        <v>0.33200000000000002</v>
      </c>
      <c r="BX281" s="181">
        <v>0.33300000000000002</v>
      </c>
      <c r="BY281" s="181">
        <v>0.33400000000000002</v>
      </c>
      <c r="BZ281" s="181">
        <v>0.33500000000000002</v>
      </c>
      <c r="CA281" s="181">
        <v>0.33500000000000002</v>
      </c>
      <c r="CB281" s="181">
        <v>0.33600000000000002</v>
      </c>
      <c r="CC281" s="181">
        <v>0.33700000000000002</v>
      </c>
      <c r="CD281" s="181">
        <v>0.33800000000000002</v>
      </c>
      <c r="CE281" s="181">
        <v>0.33900000000000002</v>
      </c>
      <c r="CF281" s="181">
        <v>0.34</v>
      </c>
      <c r="CG281" s="181">
        <v>0.34</v>
      </c>
      <c r="CH281" s="181">
        <v>0.34100000000000003</v>
      </c>
      <c r="CI281" s="181">
        <v>0.34200000000000003</v>
      </c>
      <c r="CJ281" s="181">
        <v>0.34300000000000003</v>
      </c>
      <c r="CK281" s="182">
        <v>0.34300000000000003</v>
      </c>
    </row>
    <row r="282" spans="2:89" ht="15" customHeight="1" x14ac:dyDescent="0.2">
      <c r="B282" s="173">
        <v>6</v>
      </c>
      <c r="C282" s="174">
        <v>4</v>
      </c>
      <c r="D282" s="174">
        <v>4</v>
      </c>
      <c r="E282" s="174" t="s">
        <v>752</v>
      </c>
      <c r="F282" s="174" t="s">
        <v>785</v>
      </c>
      <c r="G282" s="174" t="s">
        <v>297</v>
      </c>
      <c r="H282" s="174" t="s">
        <v>747</v>
      </c>
      <c r="I282" s="181">
        <v>0</v>
      </c>
      <c r="J282" s="181">
        <v>0</v>
      </c>
      <c r="K282" s="181">
        <v>0</v>
      </c>
      <c r="L282" s="181">
        <v>0</v>
      </c>
      <c r="M282" s="181">
        <v>0</v>
      </c>
      <c r="N282" s="181">
        <v>0</v>
      </c>
      <c r="O282" s="181">
        <v>0</v>
      </c>
      <c r="P282" s="181">
        <v>0</v>
      </c>
      <c r="Q282" s="181">
        <v>0</v>
      </c>
      <c r="R282" s="181">
        <v>0</v>
      </c>
      <c r="S282" s="181">
        <v>0</v>
      </c>
      <c r="T282" s="181">
        <v>0</v>
      </c>
      <c r="U282" s="181">
        <v>0</v>
      </c>
      <c r="V282" s="181">
        <v>0</v>
      </c>
      <c r="W282" s="181">
        <v>0</v>
      </c>
      <c r="X282" s="181">
        <v>0</v>
      </c>
      <c r="Y282" s="181">
        <v>0</v>
      </c>
      <c r="Z282" s="181">
        <v>0</v>
      </c>
      <c r="AA282" s="181">
        <v>0</v>
      </c>
      <c r="AB282" s="181">
        <v>0</v>
      </c>
      <c r="AC282" s="181">
        <v>0</v>
      </c>
      <c r="AD282" s="181">
        <v>0</v>
      </c>
      <c r="AE282" s="181">
        <v>0</v>
      </c>
      <c r="AF282" s="181">
        <v>0</v>
      </c>
      <c r="AG282" s="181">
        <v>0</v>
      </c>
      <c r="AH282" s="181">
        <v>0</v>
      </c>
      <c r="AI282" s="181">
        <v>0</v>
      </c>
      <c r="AJ282" s="181">
        <v>0</v>
      </c>
      <c r="AK282" s="181">
        <v>0</v>
      </c>
      <c r="AL282" s="181">
        <v>0</v>
      </c>
      <c r="AM282" s="181">
        <v>0</v>
      </c>
      <c r="AN282" s="181">
        <v>0</v>
      </c>
      <c r="AO282" s="181">
        <v>0</v>
      </c>
      <c r="AP282" s="181">
        <v>0</v>
      </c>
      <c r="AQ282" s="181">
        <v>0</v>
      </c>
      <c r="AR282" s="181">
        <v>0</v>
      </c>
      <c r="AS282" s="181">
        <v>0</v>
      </c>
      <c r="AT282" s="181">
        <v>0</v>
      </c>
      <c r="AU282" s="181">
        <v>0.06</v>
      </c>
      <c r="AV282" s="181">
        <v>5.8999999999999997E-2</v>
      </c>
      <c r="AW282" s="181">
        <v>4.9000000000000002E-2</v>
      </c>
      <c r="AX282" s="181">
        <v>4.3999999999999997E-2</v>
      </c>
      <c r="AY282" s="181">
        <v>3.5000000000000003E-2</v>
      </c>
      <c r="AZ282" s="181">
        <v>0.03</v>
      </c>
      <c r="BA282" s="181">
        <v>2.3E-2</v>
      </c>
      <c r="BB282" s="181">
        <v>2.3E-2</v>
      </c>
      <c r="BC282" s="181">
        <v>2.3E-2</v>
      </c>
      <c r="BD282" s="181">
        <v>2.1000000000000001E-2</v>
      </c>
      <c r="BE282" s="181">
        <v>1.7999999999999999E-2</v>
      </c>
      <c r="BF282" s="181">
        <v>1.6E-2</v>
      </c>
      <c r="BG282" s="181">
        <v>1.4E-2</v>
      </c>
      <c r="BH282" s="181">
        <v>1.2E-2</v>
      </c>
      <c r="BI282" s="181">
        <v>8.9999999999999993E-3</v>
      </c>
      <c r="BJ282" s="181">
        <v>7.0000000000000001E-3</v>
      </c>
      <c r="BK282" s="181">
        <v>4.0000000000000001E-3</v>
      </c>
      <c r="BL282" s="181">
        <v>2E-3</v>
      </c>
      <c r="BM282" s="181">
        <v>0</v>
      </c>
      <c r="BN282" s="181">
        <v>0</v>
      </c>
      <c r="BO282" s="181">
        <v>0</v>
      </c>
      <c r="BP282" s="181">
        <v>0</v>
      </c>
      <c r="BQ282" s="181">
        <v>0</v>
      </c>
      <c r="BR282" s="181">
        <v>0</v>
      </c>
      <c r="BS282" s="181">
        <v>0</v>
      </c>
      <c r="BT282" s="181">
        <v>0</v>
      </c>
      <c r="BU282" s="181">
        <v>0</v>
      </c>
      <c r="BV282" s="181">
        <v>0</v>
      </c>
      <c r="BW282" s="181">
        <v>0</v>
      </c>
      <c r="BX282" s="181">
        <v>0</v>
      </c>
      <c r="BY282" s="181">
        <v>0</v>
      </c>
      <c r="BZ282" s="181">
        <v>0</v>
      </c>
      <c r="CA282" s="181">
        <v>0</v>
      </c>
      <c r="CB282" s="181">
        <v>0</v>
      </c>
      <c r="CC282" s="181">
        <v>0</v>
      </c>
      <c r="CD282" s="181">
        <v>0</v>
      </c>
      <c r="CE282" s="181">
        <v>0</v>
      </c>
      <c r="CF282" s="181">
        <v>0</v>
      </c>
      <c r="CG282" s="181">
        <v>0</v>
      </c>
      <c r="CH282" s="181">
        <v>0</v>
      </c>
      <c r="CI282" s="181">
        <v>0</v>
      </c>
      <c r="CJ282" s="181">
        <v>0</v>
      </c>
      <c r="CK282" s="182">
        <v>0</v>
      </c>
    </row>
    <row r="283" spans="2:89" ht="15" customHeight="1" x14ac:dyDescent="0.2">
      <c r="B283" s="173">
        <v>6</v>
      </c>
      <c r="C283" s="174">
        <v>4</v>
      </c>
      <c r="D283" s="174">
        <v>4</v>
      </c>
      <c r="E283" s="174" t="s">
        <v>752</v>
      </c>
      <c r="F283" s="174" t="s">
        <v>786</v>
      </c>
      <c r="G283" s="174" t="s">
        <v>297</v>
      </c>
      <c r="H283" s="174" t="s">
        <v>747</v>
      </c>
      <c r="I283" s="181">
        <v>0</v>
      </c>
      <c r="J283" s="181">
        <v>0</v>
      </c>
      <c r="K283" s="181">
        <v>0</v>
      </c>
      <c r="L283" s="181">
        <v>0</v>
      </c>
      <c r="M283" s="181">
        <v>0</v>
      </c>
      <c r="N283" s="181">
        <v>0</v>
      </c>
      <c r="O283" s="181">
        <v>0</v>
      </c>
      <c r="P283" s="181">
        <v>0</v>
      </c>
      <c r="Q283" s="181">
        <v>0</v>
      </c>
      <c r="R283" s="181">
        <v>0</v>
      </c>
      <c r="S283" s="181">
        <v>0</v>
      </c>
      <c r="T283" s="181">
        <v>0</v>
      </c>
      <c r="U283" s="181">
        <v>0</v>
      </c>
      <c r="V283" s="181">
        <v>0</v>
      </c>
      <c r="W283" s="181">
        <v>0</v>
      </c>
      <c r="X283" s="181">
        <v>0</v>
      </c>
      <c r="Y283" s="181">
        <v>0</v>
      </c>
      <c r="Z283" s="181">
        <v>0</v>
      </c>
      <c r="AA283" s="181">
        <v>0</v>
      </c>
      <c r="AB283" s="181">
        <v>0</v>
      </c>
      <c r="AC283" s="181">
        <v>0</v>
      </c>
      <c r="AD283" s="181">
        <v>0</v>
      </c>
      <c r="AE283" s="181">
        <v>0</v>
      </c>
      <c r="AF283" s="181">
        <v>0</v>
      </c>
      <c r="AG283" s="181">
        <v>0</v>
      </c>
      <c r="AH283" s="181">
        <v>0</v>
      </c>
      <c r="AI283" s="181">
        <v>0</v>
      </c>
      <c r="AJ283" s="181">
        <v>0</v>
      </c>
      <c r="AK283" s="181">
        <v>0</v>
      </c>
      <c r="AL283" s="181">
        <v>0</v>
      </c>
      <c r="AM283" s="181">
        <v>0</v>
      </c>
      <c r="AN283" s="181">
        <v>0</v>
      </c>
      <c r="AO283" s="181">
        <v>0</v>
      </c>
      <c r="AP283" s="181">
        <v>0</v>
      </c>
      <c r="AQ283" s="181">
        <v>0</v>
      </c>
      <c r="AR283" s="181">
        <v>0</v>
      </c>
      <c r="AS283" s="181">
        <v>0</v>
      </c>
      <c r="AT283" s="181">
        <v>0</v>
      </c>
      <c r="AU283" s="181">
        <v>0</v>
      </c>
      <c r="AV283" s="181">
        <v>0</v>
      </c>
      <c r="AW283" s="181">
        <v>5.0000000000000001E-3</v>
      </c>
      <c r="AX283" s="181">
        <v>2.5000000000000001E-2</v>
      </c>
      <c r="AY283" s="181">
        <v>5.6000000000000001E-2</v>
      </c>
      <c r="AZ283" s="181">
        <v>0.10299999999999999</v>
      </c>
      <c r="BA283" s="181">
        <v>0.127</v>
      </c>
      <c r="BB283" s="181">
        <v>0.14000000000000001</v>
      </c>
      <c r="BC283" s="181">
        <v>0.13800000000000001</v>
      </c>
      <c r="BD283" s="181">
        <v>0.151</v>
      </c>
      <c r="BE283" s="181">
        <v>0.16300000000000001</v>
      </c>
      <c r="BF283" s="181">
        <v>0.23899999999999999</v>
      </c>
      <c r="BG283" s="181">
        <v>0.25600000000000001</v>
      </c>
      <c r="BH283" s="181">
        <v>0.27300000000000002</v>
      </c>
      <c r="BI283" s="181">
        <v>0.29099999999999998</v>
      </c>
      <c r="BJ283" s="181">
        <v>0.308</v>
      </c>
      <c r="BK283" s="181">
        <v>0.32500000000000001</v>
      </c>
      <c r="BL283" s="181">
        <v>0.34300000000000003</v>
      </c>
      <c r="BM283" s="181">
        <v>0.36099999999999999</v>
      </c>
      <c r="BN283" s="181">
        <v>0.378</v>
      </c>
      <c r="BO283" s="181">
        <v>0.39600000000000002</v>
      </c>
      <c r="BP283" s="181">
        <v>0.41399999999999998</v>
      </c>
      <c r="BQ283" s="181">
        <v>0.432</v>
      </c>
      <c r="BR283" s="181">
        <v>0.45</v>
      </c>
      <c r="BS283" s="181">
        <v>0.46800000000000003</v>
      </c>
      <c r="BT283" s="181">
        <v>0.48599999999999999</v>
      </c>
      <c r="BU283" s="181">
        <v>0.504</v>
      </c>
      <c r="BV283" s="181">
        <v>0.52200000000000002</v>
      </c>
      <c r="BW283" s="181">
        <v>0.54100000000000004</v>
      </c>
      <c r="BX283" s="181">
        <v>0.55900000000000005</v>
      </c>
      <c r="BY283" s="181">
        <v>0.57699999999999996</v>
      </c>
      <c r="BZ283" s="181">
        <v>0.59599999999999997</v>
      </c>
      <c r="CA283" s="181">
        <v>0.61399999999999999</v>
      </c>
      <c r="CB283" s="181">
        <v>0.63300000000000001</v>
      </c>
      <c r="CC283" s="181">
        <v>0.65100000000000002</v>
      </c>
      <c r="CD283" s="181">
        <v>0.67</v>
      </c>
      <c r="CE283" s="181">
        <v>0.68799999999999994</v>
      </c>
      <c r="CF283" s="181">
        <v>0.70699999999999996</v>
      </c>
      <c r="CG283" s="181">
        <v>0.72599999999999998</v>
      </c>
      <c r="CH283" s="181">
        <v>0.73099999999999998</v>
      </c>
      <c r="CI283" s="181">
        <v>0.73199999999999998</v>
      </c>
      <c r="CJ283" s="181">
        <v>0.73399999999999999</v>
      </c>
      <c r="CK283" s="182">
        <v>0.73599999999999999</v>
      </c>
    </row>
    <row r="284" spans="2:89" ht="15" customHeight="1" x14ac:dyDescent="0.2">
      <c r="B284" s="173">
        <v>6</v>
      </c>
      <c r="C284" s="174">
        <v>4</v>
      </c>
      <c r="D284" s="174">
        <v>4</v>
      </c>
      <c r="E284" s="174" t="s">
        <v>752</v>
      </c>
      <c r="F284" s="174" t="s">
        <v>787</v>
      </c>
      <c r="G284" s="174" t="s">
        <v>297</v>
      </c>
      <c r="H284" s="174" t="s">
        <v>747</v>
      </c>
      <c r="I284" s="181">
        <v>0</v>
      </c>
      <c r="J284" s="181">
        <v>0</v>
      </c>
      <c r="K284" s="181">
        <v>0</v>
      </c>
      <c r="L284" s="181">
        <v>0</v>
      </c>
      <c r="M284" s="181">
        <v>0</v>
      </c>
      <c r="N284" s="181">
        <v>0</v>
      </c>
      <c r="O284" s="181">
        <v>0</v>
      </c>
      <c r="P284" s="181">
        <v>0</v>
      </c>
      <c r="Q284" s="181">
        <v>0</v>
      </c>
      <c r="R284" s="181">
        <v>0</v>
      </c>
      <c r="S284" s="181">
        <v>0</v>
      </c>
      <c r="T284" s="181">
        <v>0</v>
      </c>
      <c r="U284" s="181">
        <v>0</v>
      </c>
      <c r="V284" s="181">
        <v>0</v>
      </c>
      <c r="W284" s="181">
        <v>0</v>
      </c>
      <c r="X284" s="181">
        <v>0</v>
      </c>
      <c r="Y284" s="181">
        <v>0</v>
      </c>
      <c r="Z284" s="181">
        <v>0</v>
      </c>
      <c r="AA284" s="181">
        <v>0</v>
      </c>
      <c r="AB284" s="181">
        <v>0</v>
      </c>
      <c r="AC284" s="181">
        <v>0</v>
      </c>
      <c r="AD284" s="181">
        <v>0</v>
      </c>
      <c r="AE284" s="181">
        <v>0</v>
      </c>
      <c r="AF284" s="181">
        <v>0</v>
      </c>
      <c r="AG284" s="181">
        <v>0</v>
      </c>
      <c r="AH284" s="181">
        <v>0</v>
      </c>
      <c r="AI284" s="181">
        <v>0</v>
      </c>
      <c r="AJ284" s="181">
        <v>0</v>
      </c>
      <c r="AK284" s="181">
        <v>0</v>
      </c>
      <c r="AL284" s="181">
        <v>0</v>
      </c>
      <c r="AM284" s="181">
        <v>0</v>
      </c>
      <c r="AN284" s="181">
        <v>0</v>
      </c>
      <c r="AO284" s="181">
        <v>0</v>
      </c>
      <c r="AP284" s="181">
        <v>0</v>
      </c>
      <c r="AQ284" s="181">
        <v>0</v>
      </c>
      <c r="AR284" s="181">
        <v>0</v>
      </c>
      <c r="AS284" s="181">
        <v>0</v>
      </c>
      <c r="AT284" s="181">
        <v>0</v>
      </c>
      <c r="AU284" s="181">
        <v>0.86899999999999999</v>
      </c>
      <c r="AV284" s="181">
        <v>1.0269999999999999</v>
      </c>
      <c r="AW284" s="181">
        <v>1.079</v>
      </c>
      <c r="AX284" s="181">
        <v>1.1319999999999999</v>
      </c>
      <c r="AY284" s="181">
        <v>1.169</v>
      </c>
      <c r="AZ284" s="181">
        <v>1.159</v>
      </c>
      <c r="BA284" s="181">
        <v>1.1970000000000001</v>
      </c>
      <c r="BB284" s="181">
        <v>1.2529999999999999</v>
      </c>
      <c r="BC284" s="181">
        <v>1.278</v>
      </c>
      <c r="BD284" s="181">
        <v>1.321</v>
      </c>
      <c r="BE284" s="181">
        <v>1.363</v>
      </c>
      <c r="BF284" s="181">
        <v>1.4550000000000001</v>
      </c>
      <c r="BG284" s="181">
        <v>1.48</v>
      </c>
      <c r="BH284" s="181">
        <v>1.5049999999999999</v>
      </c>
      <c r="BI284" s="181">
        <v>1.53</v>
      </c>
      <c r="BJ284" s="181">
        <v>1.554</v>
      </c>
      <c r="BK284" s="181">
        <v>1.5780000000000001</v>
      </c>
      <c r="BL284" s="181">
        <v>1.603</v>
      </c>
      <c r="BM284" s="181">
        <v>1.6160000000000001</v>
      </c>
      <c r="BN284" s="181">
        <v>1.6220000000000001</v>
      </c>
      <c r="BO284" s="181">
        <v>1.629</v>
      </c>
      <c r="BP284" s="181">
        <v>1.635</v>
      </c>
      <c r="BQ284" s="181">
        <v>1.6419999999999999</v>
      </c>
      <c r="BR284" s="181">
        <v>1.647</v>
      </c>
      <c r="BS284" s="181">
        <v>1.653</v>
      </c>
      <c r="BT284" s="181">
        <v>1.6579999999999999</v>
      </c>
      <c r="BU284" s="181">
        <v>1.663</v>
      </c>
      <c r="BV284" s="181">
        <v>1.6679999999999999</v>
      </c>
      <c r="BW284" s="181">
        <v>1.673</v>
      </c>
      <c r="BX284" s="181">
        <v>1.6779999999999999</v>
      </c>
      <c r="BY284" s="181">
        <v>1.6819999999999999</v>
      </c>
      <c r="BZ284" s="181">
        <v>1.6859999999999999</v>
      </c>
      <c r="CA284" s="181">
        <v>1.6910000000000001</v>
      </c>
      <c r="CB284" s="181">
        <v>1.6950000000000001</v>
      </c>
      <c r="CC284" s="181">
        <v>1.6990000000000001</v>
      </c>
      <c r="CD284" s="181">
        <v>1.704</v>
      </c>
      <c r="CE284" s="181">
        <v>1.708</v>
      </c>
      <c r="CF284" s="181">
        <v>1.712</v>
      </c>
      <c r="CG284" s="181">
        <v>1.716</v>
      </c>
      <c r="CH284" s="181">
        <v>1.72</v>
      </c>
      <c r="CI284" s="181">
        <v>1.7230000000000001</v>
      </c>
      <c r="CJ284" s="181">
        <v>1.7270000000000001</v>
      </c>
      <c r="CK284" s="182">
        <v>1.7310000000000001</v>
      </c>
    </row>
    <row r="285" spans="2:89" ht="15" customHeight="1" x14ac:dyDescent="0.2">
      <c r="B285" s="173">
        <v>7</v>
      </c>
      <c r="C285" s="174">
        <v>1</v>
      </c>
      <c r="D285" s="174">
        <v>1</v>
      </c>
      <c r="E285" s="174" t="s">
        <v>217</v>
      </c>
      <c r="F285" s="174" t="s">
        <v>299</v>
      </c>
      <c r="G285" s="174" t="s">
        <v>788</v>
      </c>
      <c r="H285" s="174" t="s">
        <v>745</v>
      </c>
      <c r="I285" s="181">
        <v>12.472</v>
      </c>
      <c r="J285" s="181">
        <v>12.981999999999999</v>
      </c>
      <c r="K285" s="181">
        <v>13.581</v>
      </c>
      <c r="L285" s="181">
        <v>14.316000000000001</v>
      </c>
      <c r="M285" s="181">
        <v>15.177</v>
      </c>
      <c r="N285" s="181">
        <v>16.105</v>
      </c>
      <c r="O285" s="181">
        <v>17.012</v>
      </c>
      <c r="P285" s="181">
        <v>17.861999999999998</v>
      </c>
      <c r="Q285" s="181">
        <v>18.670999999999999</v>
      </c>
      <c r="R285" s="181">
        <v>19.474</v>
      </c>
      <c r="S285" s="181">
        <v>20.395</v>
      </c>
      <c r="T285" s="181">
        <v>21.306000000000001</v>
      </c>
      <c r="U285" s="181">
        <v>22.091999999999999</v>
      </c>
      <c r="V285" s="181">
        <v>23</v>
      </c>
      <c r="W285" s="181">
        <v>24.143999999999998</v>
      </c>
      <c r="X285" s="181">
        <v>25.414000000000001</v>
      </c>
      <c r="Y285" s="181">
        <v>26.646999999999998</v>
      </c>
      <c r="Z285" s="181">
        <v>27.853999999999999</v>
      </c>
      <c r="AA285" s="181">
        <v>29.001999999999999</v>
      </c>
      <c r="AB285" s="181">
        <v>30.084</v>
      </c>
      <c r="AC285" s="181">
        <v>31.016999999999999</v>
      </c>
      <c r="AD285" s="181">
        <v>31.835000000000001</v>
      </c>
      <c r="AE285" s="181">
        <v>32.463000000000001</v>
      </c>
      <c r="AF285" s="181">
        <v>33.048000000000002</v>
      </c>
      <c r="AG285" s="181">
        <v>33.618000000000002</v>
      </c>
      <c r="AH285" s="181">
        <v>34.119</v>
      </c>
      <c r="AI285" s="181">
        <v>34.582999999999998</v>
      </c>
      <c r="AJ285" s="181">
        <v>35.012</v>
      </c>
      <c r="AK285" s="181">
        <v>35.472999999999999</v>
      </c>
      <c r="AL285" s="181">
        <v>35.991</v>
      </c>
      <c r="AM285" s="181">
        <v>36.622</v>
      </c>
      <c r="AN285" s="181">
        <v>37.530999999999999</v>
      </c>
      <c r="AO285" s="181">
        <v>38.377000000000002</v>
      </c>
      <c r="AP285" s="181">
        <v>39.375999999999998</v>
      </c>
      <c r="AQ285" s="181">
        <v>40.704999999999998</v>
      </c>
      <c r="AR285" s="181">
        <v>42.250999999999998</v>
      </c>
      <c r="AS285" s="181">
        <v>43.390999999999998</v>
      </c>
      <c r="AT285" s="181">
        <v>44.356999999999999</v>
      </c>
      <c r="AU285" s="181">
        <v>45.164000000000001</v>
      </c>
      <c r="AV285" s="181">
        <v>45.942</v>
      </c>
      <c r="AW285" s="181">
        <v>46.692999999999998</v>
      </c>
      <c r="AX285" s="181">
        <v>47.418999999999997</v>
      </c>
      <c r="AY285" s="181">
        <v>48.145000000000003</v>
      </c>
      <c r="AZ285" s="181">
        <v>48.850999999999999</v>
      </c>
      <c r="BA285" s="181">
        <v>49.539000000000001</v>
      </c>
      <c r="BB285" s="181">
        <v>50.212000000000003</v>
      </c>
      <c r="BC285" s="181">
        <v>50.872</v>
      </c>
      <c r="BD285" s="181">
        <v>51.668999999999997</v>
      </c>
      <c r="BE285" s="181">
        <v>52.456000000000003</v>
      </c>
      <c r="BF285" s="181">
        <v>53.35</v>
      </c>
      <c r="BG285" s="181">
        <v>54.131999999999998</v>
      </c>
      <c r="BH285" s="181">
        <v>54.774000000000001</v>
      </c>
      <c r="BI285" s="181">
        <v>55.390999999999998</v>
      </c>
      <c r="BJ285" s="181">
        <v>55.997999999999998</v>
      </c>
      <c r="BK285" s="181">
        <v>56.604999999999997</v>
      </c>
      <c r="BL285" s="181">
        <v>57.21</v>
      </c>
      <c r="BM285" s="181">
        <v>57.811</v>
      </c>
      <c r="BN285" s="181">
        <v>58.406999999999996</v>
      </c>
      <c r="BO285" s="181">
        <v>58.999000000000002</v>
      </c>
      <c r="BP285" s="181">
        <v>59.587000000000003</v>
      </c>
      <c r="BQ285" s="181">
        <v>60.17</v>
      </c>
      <c r="BR285" s="181">
        <v>60.737000000000002</v>
      </c>
      <c r="BS285" s="181">
        <v>61.298000000000002</v>
      </c>
      <c r="BT285" s="181">
        <v>61.856000000000002</v>
      </c>
      <c r="BU285" s="181">
        <v>62.406999999999996</v>
      </c>
      <c r="BV285" s="181">
        <v>62.954999999999998</v>
      </c>
      <c r="BW285" s="181">
        <v>63.497999999999998</v>
      </c>
      <c r="BX285" s="181">
        <v>64.040000000000006</v>
      </c>
      <c r="BY285" s="181">
        <v>64.578000000000003</v>
      </c>
      <c r="BZ285" s="181">
        <v>65.114999999999995</v>
      </c>
      <c r="CA285" s="181">
        <v>65.650999999999996</v>
      </c>
      <c r="CB285" s="181">
        <v>66.186000000000007</v>
      </c>
      <c r="CC285" s="181">
        <v>66.721000000000004</v>
      </c>
      <c r="CD285" s="181">
        <v>67.254999999999995</v>
      </c>
      <c r="CE285" s="181">
        <v>67.789000000000001</v>
      </c>
      <c r="CF285" s="181">
        <v>68.322999999999993</v>
      </c>
      <c r="CG285" s="181">
        <v>68.853999999999999</v>
      </c>
      <c r="CH285" s="181">
        <v>69.384</v>
      </c>
      <c r="CI285" s="181">
        <v>69.91</v>
      </c>
      <c r="CJ285" s="181">
        <v>70.433999999999997</v>
      </c>
      <c r="CK285" s="182">
        <v>70.959999999999994</v>
      </c>
    </row>
    <row r="286" spans="2:89" ht="15" customHeight="1" x14ac:dyDescent="0.2">
      <c r="B286" s="173">
        <v>7</v>
      </c>
      <c r="C286" s="174">
        <v>2</v>
      </c>
      <c r="D286" s="174">
        <v>1</v>
      </c>
      <c r="E286" s="174" t="s">
        <v>71</v>
      </c>
      <c r="F286" s="174" t="s">
        <v>299</v>
      </c>
      <c r="G286" s="174" t="s">
        <v>788</v>
      </c>
      <c r="H286" s="174" t="s">
        <v>745</v>
      </c>
      <c r="I286" s="181">
        <v>12.472</v>
      </c>
      <c r="J286" s="181">
        <v>12.981999999999999</v>
      </c>
      <c r="K286" s="181">
        <v>13.581</v>
      </c>
      <c r="L286" s="181">
        <v>14.316000000000001</v>
      </c>
      <c r="M286" s="181">
        <v>15.177</v>
      </c>
      <c r="N286" s="181">
        <v>16.105</v>
      </c>
      <c r="O286" s="181">
        <v>17.012</v>
      </c>
      <c r="P286" s="181">
        <v>17.861999999999998</v>
      </c>
      <c r="Q286" s="181">
        <v>18.670999999999999</v>
      </c>
      <c r="R286" s="181">
        <v>19.474</v>
      </c>
      <c r="S286" s="181">
        <v>20.395</v>
      </c>
      <c r="T286" s="181">
        <v>21.306000000000001</v>
      </c>
      <c r="U286" s="181">
        <v>22.091999999999999</v>
      </c>
      <c r="V286" s="181">
        <v>23</v>
      </c>
      <c r="W286" s="181">
        <v>24.143999999999998</v>
      </c>
      <c r="X286" s="181">
        <v>25.414000000000001</v>
      </c>
      <c r="Y286" s="181">
        <v>26.646999999999998</v>
      </c>
      <c r="Z286" s="181">
        <v>27.853999999999999</v>
      </c>
      <c r="AA286" s="181">
        <v>29.001999999999999</v>
      </c>
      <c r="AB286" s="181">
        <v>30.084</v>
      </c>
      <c r="AC286" s="181">
        <v>31.016999999999999</v>
      </c>
      <c r="AD286" s="181">
        <v>31.835000000000001</v>
      </c>
      <c r="AE286" s="181">
        <v>32.463000000000001</v>
      </c>
      <c r="AF286" s="181">
        <v>33.048000000000002</v>
      </c>
      <c r="AG286" s="181">
        <v>33.618000000000002</v>
      </c>
      <c r="AH286" s="181">
        <v>34.119</v>
      </c>
      <c r="AI286" s="181">
        <v>34.582999999999998</v>
      </c>
      <c r="AJ286" s="181">
        <v>35.012</v>
      </c>
      <c r="AK286" s="181">
        <v>35.472999999999999</v>
      </c>
      <c r="AL286" s="181">
        <v>35.991</v>
      </c>
      <c r="AM286" s="181">
        <v>36.622</v>
      </c>
      <c r="AN286" s="181">
        <v>37.530999999999999</v>
      </c>
      <c r="AO286" s="181">
        <v>38.377000000000002</v>
      </c>
      <c r="AP286" s="181">
        <v>39.375999999999998</v>
      </c>
      <c r="AQ286" s="181">
        <v>40.704999999999998</v>
      </c>
      <c r="AR286" s="181">
        <v>42.250999999999998</v>
      </c>
      <c r="AS286" s="181">
        <v>43.390999999999998</v>
      </c>
      <c r="AT286" s="181">
        <v>44.356999999999999</v>
      </c>
      <c r="AU286" s="181">
        <v>45.164000000000001</v>
      </c>
      <c r="AV286" s="181">
        <v>45.942</v>
      </c>
      <c r="AW286" s="181">
        <v>46.692999999999998</v>
      </c>
      <c r="AX286" s="181">
        <v>47.418999999999997</v>
      </c>
      <c r="AY286" s="181">
        <v>48.145000000000003</v>
      </c>
      <c r="AZ286" s="181">
        <v>48.850999999999999</v>
      </c>
      <c r="BA286" s="181">
        <v>49.539000000000001</v>
      </c>
      <c r="BB286" s="181">
        <v>50.212000000000003</v>
      </c>
      <c r="BC286" s="181">
        <v>50.872</v>
      </c>
      <c r="BD286" s="181">
        <v>51.668999999999997</v>
      </c>
      <c r="BE286" s="181">
        <v>52.456000000000003</v>
      </c>
      <c r="BF286" s="181">
        <v>53.35</v>
      </c>
      <c r="BG286" s="181">
        <v>54.131999999999998</v>
      </c>
      <c r="BH286" s="181">
        <v>54.774000000000001</v>
      </c>
      <c r="BI286" s="181">
        <v>55.390999999999998</v>
      </c>
      <c r="BJ286" s="181">
        <v>55.997999999999998</v>
      </c>
      <c r="BK286" s="181">
        <v>56.604999999999997</v>
      </c>
      <c r="BL286" s="181">
        <v>57.21</v>
      </c>
      <c r="BM286" s="181">
        <v>57.811</v>
      </c>
      <c r="BN286" s="181">
        <v>58.406999999999996</v>
      </c>
      <c r="BO286" s="181">
        <v>58.999000000000002</v>
      </c>
      <c r="BP286" s="181">
        <v>59.587000000000003</v>
      </c>
      <c r="BQ286" s="181">
        <v>60.17</v>
      </c>
      <c r="BR286" s="181">
        <v>60.737000000000002</v>
      </c>
      <c r="BS286" s="181">
        <v>61.298000000000002</v>
      </c>
      <c r="BT286" s="181">
        <v>61.856000000000002</v>
      </c>
      <c r="BU286" s="181">
        <v>62.406999999999996</v>
      </c>
      <c r="BV286" s="181">
        <v>62.954999999999998</v>
      </c>
      <c r="BW286" s="181">
        <v>63.497999999999998</v>
      </c>
      <c r="BX286" s="181">
        <v>64.040000000000006</v>
      </c>
      <c r="BY286" s="181">
        <v>64.578000000000003</v>
      </c>
      <c r="BZ286" s="181">
        <v>65.114999999999995</v>
      </c>
      <c r="CA286" s="181">
        <v>65.650999999999996</v>
      </c>
      <c r="CB286" s="181">
        <v>66.186000000000007</v>
      </c>
      <c r="CC286" s="181">
        <v>66.721000000000004</v>
      </c>
      <c r="CD286" s="181">
        <v>67.254999999999995</v>
      </c>
      <c r="CE286" s="181">
        <v>67.789000000000001</v>
      </c>
      <c r="CF286" s="181">
        <v>68.322999999999993</v>
      </c>
      <c r="CG286" s="181">
        <v>68.853999999999999</v>
      </c>
      <c r="CH286" s="181">
        <v>69.384</v>
      </c>
      <c r="CI286" s="181">
        <v>69.91</v>
      </c>
      <c r="CJ286" s="181">
        <v>70.433999999999997</v>
      </c>
      <c r="CK286" s="182">
        <v>70.959999999999994</v>
      </c>
    </row>
    <row r="287" spans="2:89" ht="15" customHeight="1" x14ac:dyDescent="0.2">
      <c r="B287" s="173">
        <v>7</v>
      </c>
      <c r="C287" s="174">
        <v>3</v>
      </c>
      <c r="D287" s="174">
        <v>1</v>
      </c>
      <c r="E287" s="174" t="s">
        <v>215</v>
      </c>
      <c r="F287" s="174" t="s">
        <v>299</v>
      </c>
      <c r="G287" s="174" t="s">
        <v>788</v>
      </c>
      <c r="H287" s="174" t="s">
        <v>745</v>
      </c>
      <c r="I287" s="181">
        <v>12.472</v>
      </c>
      <c r="J287" s="181">
        <v>12.981999999999999</v>
      </c>
      <c r="K287" s="181">
        <v>13.581</v>
      </c>
      <c r="L287" s="181">
        <v>14.316000000000001</v>
      </c>
      <c r="M287" s="181">
        <v>15.177</v>
      </c>
      <c r="N287" s="181">
        <v>16.105</v>
      </c>
      <c r="O287" s="181">
        <v>17.012</v>
      </c>
      <c r="P287" s="181">
        <v>17.861999999999998</v>
      </c>
      <c r="Q287" s="181">
        <v>18.670999999999999</v>
      </c>
      <c r="R287" s="181">
        <v>19.474</v>
      </c>
      <c r="S287" s="181">
        <v>20.395</v>
      </c>
      <c r="T287" s="181">
        <v>21.306000000000001</v>
      </c>
      <c r="U287" s="181">
        <v>22.091999999999999</v>
      </c>
      <c r="V287" s="181">
        <v>23</v>
      </c>
      <c r="W287" s="181">
        <v>24.143999999999998</v>
      </c>
      <c r="X287" s="181">
        <v>25.414000000000001</v>
      </c>
      <c r="Y287" s="181">
        <v>26.646999999999998</v>
      </c>
      <c r="Z287" s="181">
        <v>27.853999999999999</v>
      </c>
      <c r="AA287" s="181">
        <v>29.001999999999999</v>
      </c>
      <c r="AB287" s="181">
        <v>30.084</v>
      </c>
      <c r="AC287" s="181">
        <v>31.016999999999999</v>
      </c>
      <c r="AD287" s="181">
        <v>31.835000000000001</v>
      </c>
      <c r="AE287" s="181">
        <v>32.463000000000001</v>
      </c>
      <c r="AF287" s="181">
        <v>33.048000000000002</v>
      </c>
      <c r="AG287" s="181">
        <v>33.618000000000002</v>
      </c>
      <c r="AH287" s="181">
        <v>34.119</v>
      </c>
      <c r="AI287" s="181">
        <v>34.582999999999998</v>
      </c>
      <c r="AJ287" s="181">
        <v>35.012</v>
      </c>
      <c r="AK287" s="181">
        <v>35.472999999999999</v>
      </c>
      <c r="AL287" s="181">
        <v>35.991</v>
      </c>
      <c r="AM287" s="181">
        <v>36.622</v>
      </c>
      <c r="AN287" s="181">
        <v>37.530999999999999</v>
      </c>
      <c r="AO287" s="181">
        <v>38.377000000000002</v>
      </c>
      <c r="AP287" s="181">
        <v>39.375999999999998</v>
      </c>
      <c r="AQ287" s="181">
        <v>40.704999999999998</v>
      </c>
      <c r="AR287" s="181">
        <v>42.250999999999998</v>
      </c>
      <c r="AS287" s="181">
        <v>43.390999999999998</v>
      </c>
      <c r="AT287" s="181">
        <v>44.356999999999999</v>
      </c>
      <c r="AU287" s="181">
        <v>45.164000000000001</v>
      </c>
      <c r="AV287" s="181">
        <v>45.942</v>
      </c>
      <c r="AW287" s="181">
        <v>46.692999999999998</v>
      </c>
      <c r="AX287" s="181">
        <v>47.418999999999997</v>
      </c>
      <c r="AY287" s="181">
        <v>48.145000000000003</v>
      </c>
      <c r="AZ287" s="181">
        <v>48.850999999999999</v>
      </c>
      <c r="BA287" s="181">
        <v>49.539000000000001</v>
      </c>
      <c r="BB287" s="181">
        <v>50.212000000000003</v>
      </c>
      <c r="BC287" s="181">
        <v>50.872</v>
      </c>
      <c r="BD287" s="181">
        <v>51.668999999999997</v>
      </c>
      <c r="BE287" s="181">
        <v>52.456000000000003</v>
      </c>
      <c r="BF287" s="181">
        <v>53.112000000000002</v>
      </c>
      <c r="BG287" s="181">
        <v>53.820999999999998</v>
      </c>
      <c r="BH287" s="181">
        <v>54.487000000000002</v>
      </c>
      <c r="BI287" s="181">
        <v>55.045000000000002</v>
      </c>
      <c r="BJ287" s="181">
        <v>55.591999999999999</v>
      </c>
      <c r="BK287" s="181">
        <v>56.139000000000003</v>
      </c>
      <c r="BL287" s="181">
        <v>56.683999999999997</v>
      </c>
      <c r="BM287" s="181">
        <v>57.223999999999997</v>
      </c>
      <c r="BN287" s="181">
        <v>57.759</v>
      </c>
      <c r="BO287" s="181">
        <v>58.289000000000001</v>
      </c>
      <c r="BP287" s="181">
        <v>58.814999999999998</v>
      </c>
      <c r="BQ287" s="181">
        <v>59.334000000000003</v>
      </c>
      <c r="BR287" s="181">
        <v>59.838999999999999</v>
      </c>
      <c r="BS287" s="181">
        <v>60.337000000000003</v>
      </c>
      <c r="BT287" s="181">
        <v>60.831000000000003</v>
      </c>
      <c r="BU287" s="181">
        <v>61.319000000000003</v>
      </c>
      <c r="BV287" s="181">
        <v>61.802</v>
      </c>
      <c r="BW287" s="181">
        <v>62.281999999999996</v>
      </c>
      <c r="BX287" s="181">
        <v>62.759</v>
      </c>
      <c r="BY287" s="181">
        <v>63.232999999999997</v>
      </c>
      <c r="BZ287" s="181">
        <v>63.704999999999998</v>
      </c>
      <c r="CA287" s="181">
        <v>64.174999999999997</v>
      </c>
      <c r="CB287" s="181">
        <v>64.646000000000001</v>
      </c>
      <c r="CC287" s="181">
        <v>65.114999999999995</v>
      </c>
      <c r="CD287" s="181">
        <v>65.582999999999998</v>
      </c>
      <c r="CE287" s="181">
        <v>66.051000000000002</v>
      </c>
      <c r="CF287" s="181">
        <v>66.518000000000001</v>
      </c>
      <c r="CG287" s="181">
        <v>66.983000000000004</v>
      </c>
      <c r="CH287" s="181">
        <v>67.445999999999998</v>
      </c>
      <c r="CI287" s="181">
        <v>67.905000000000001</v>
      </c>
      <c r="CJ287" s="181">
        <v>68.361999999999995</v>
      </c>
      <c r="CK287" s="182">
        <v>68.820999999999998</v>
      </c>
    </row>
    <row r="288" spans="2:89" ht="15" customHeight="1" x14ac:dyDescent="0.2">
      <c r="B288" s="173">
        <v>7</v>
      </c>
      <c r="C288" s="174">
        <v>4</v>
      </c>
      <c r="D288" s="174">
        <v>1</v>
      </c>
      <c r="E288" s="174" t="s">
        <v>216</v>
      </c>
      <c r="F288" s="174" t="s">
        <v>299</v>
      </c>
      <c r="G288" s="174" t="s">
        <v>788</v>
      </c>
      <c r="H288" s="174" t="s">
        <v>745</v>
      </c>
      <c r="I288" s="181">
        <v>12.472</v>
      </c>
      <c r="J288" s="181">
        <v>12.981999999999999</v>
      </c>
      <c r="K288" s="181">
        <v>13.581</v>
      </c>
      <c r="L288" s="181">
        <v>14.316000000000001</v>
      </c>
      <c r="M288" s="181">
        <v>15.177</v>
      </c>
      <c r="N288" s="181">
        <v>16.105</v>
      </c>
      <c r="O288" s="181">
        <v>17.012</v>
      </c>
      <c r="P288" s="181">
        <v>17.861999999999998</v>
      </c>
      <c r="Q288" s="181">
        <v>18.670999999999999</v>
      </c>
      <c r="R288" s="181">
        <v>19.474</v>
      </c>
      <c r="S288" s="181">
        <v>20.395</v>
      </c>
      <c r="T288" s="181">
        <v>21.306000000000001</v>
      </c>
      <c r="U288" s="181">
        <v>22.091999999999999</v>
      </c>
      <c r="V288" s="181">
        <v>23</v>
      </c>
      <c r="W288" s="181">
        <v>24.143999999999998</v>
      </c>
      <c r="X288" s="181">
        <v>25.414000000000001</v>
      </c>
      <c r="Y288" s="181">
        <v>26.646999999999998</v>
      </c>
      <c r="Z288" s="181">
        <v>27.853999999999999</v>
      </c>
      <c r="AA288" s="181">
        <v>29.001999999999999</v>
      </c>
      <c r="AB288" s="181">
        <v>30.084</v>
      </c>
      <c r="AC288" s="181">
        <v>31.016999999999999</v>
      </c>
      <c r="AD288" s="181">
        <v>31.835000000000001</v>
      </c>
      <c r="AE288" s="181">
        <v>32.463000000000001</v>
      </c>
      <c r="AF288" s="181">
        <v>33.048000000000002</v>
      </c>
      <c r="AG288" s="181">
        <v>33.618000000000002</v>
      </c>
      <c r="AH288" s="181">
        <v>34.119</v>
      </c>
      <c r="AI288" s="181">
        <v>34.582999999999998</v>
      </c>
      <c r="AJ288" s="181">
        <v>35.012</v>
      </c>
      <c r="AK288" s="181">
        <v>35.472999999999999</v>
      </c>
      <c r="AL288" s="181">
        <v>35.991</v>
      </c>
      <c r="AM288" s="181">
        <v>36.622</v>
      </c>
      <c r="AN288" s="181">
        <v>37.530999999999999</v>
      </c>
      <c r="AO288" s="181">
        <v>38.377000000000002</v>
      </c>
      <c r="AP288" s="181">
        <v>39.375999999999998</v>
      </c>
      <c r="AQ288" s="181">
        <v>40.704999999999998</v>
      </c>
      <c r="AR288" s="181">
        <v>42.250999999999998</v>
      </c>
      <c r="AS288" s="181">
        <v>43.390999999999998</v>
      </c>
      <c r="AT288" s="181">
        <v>44.356999999999999</v>
      </c>
      <c r="AU288" s="181">
        <v>45.164000000000001</v>
      </c>
      <c r="AV288" s="181">
        <v>45.942</v>
      </c>
      <c r="AW288" s="181">
        <v>46.692999999999998</v>
      </c>
      <c r="AX288" s="181">
        <v>47.418999999999997</v>
      </c>
      <c r="AY288" s="181">
        <v>48.145000000000003</v>
      </c>
      <c r="AZ288" s="181">
        <v>48.850999999999999</v>
      </c>
      <c r="BA288" s="181">
        <v>49.539000000000001</v>
      </c>
      <c r="BB288" s="181">
        <v>50.212000000000003</v>
      </c>
      <c r="BC288" s="181">
        <v>50.872</v>
      </c>
      <c r="BD288" s="181">
        <v>51.668999999999997</v>
      </c>
      <c r="BE288" s="181">
        <v>52.456000000000003</v>
      </c>
      <c r="BF288" s="181">
        <v>53.112000000000002</v>
      </c>
      <c r="BG288" s="181">
        <v>53.820999999999998</v>
      </c>
      <c r="BH288" s="181">
        <v>54.487000000000002</v>
      </c>
      <c r="BI288" s="181">
        <v>55.045000000000002</v>
      </c>
      <c r="BJ288" s="181">
        <v>55.591999999999999</v>
      </c>
      <c r="BK288" s="181">
        <v>56.139000000000003</v>
      </c>
      <c r="BL288" s="181">
        <v>56.683999999999997</v>
      </c>
      <c r="BM288" s="181">
        <v>57.223999999999997</v>
      </c>
      <c r="BN288" s="181">
        <v>57.759</v>
      </c>
      <c r="BO288" s="181">
        <v>58.289000000000001</v>
      </c>
      <c r="BP288" s="181">
        <v>58.814999999999998</v>
      </c>
      <c r="BQ288" s="181">
        <v>59.334000000000003</v>
      </c>
      <c r="BR288" s="181">
        <v>59.838999999999999</v>
      </c>
      <c r="BS288" s="181">
        <v>60.337000000000003</v>
      </c>
      <c r="BT288" s="181">
        <v>60.831000000000003</v>
      </c>
      <c r="BU288" s="181">
        <v>61.319000000000003</v>
      </c>
      <c r="BV288" s="181">
        <v>61.802</v>
      </c>
      <c r="BW288" s="181">
        <v>62.281999999999996</v>
      </c>
      <c r="BX288" s="181">
        <v>62.759</v>
      </c>
      <c r="BY288" s="181">
        <v>63.232999999999997</v>
      </c>
      <c r="BZ288" s="181">
        <v>63.704999999999998</v>
      </c>
      <c r="CA288" s="181">
        <v>64.174999999999997</v>
      </c>
      <c r="CB288" s="181">
        <v>64.646000000000001</v>
      </c>
      <c r="CC288" s="181">
        <v>65.114999999999995</v>
      </c>
      <c r="CD288" s="181">
        <v>65.582999999999998</v>
      </c>
      <c r="CE288" s="181">
        <v>66.051000000000002</v>
      </c>
      <c r="CF288" s="181">
        <v>66.518000000000001</v>
      </c>
      <c r="CG288" s="181">
        <v>66.983000000000004</v>
      </c>
      <c r="CH288" s="181">
        <v>67.445999999999998</v>
      </c>
      <c r="CI288" s="181">
        <v>67.905000000000001</v>
      </c>
      <c r="CJ288" s="181">
        <v>68.361999999999995</v>
      </c>
      <c r="CK288" s="182">
        <v>68.820999999999998</v>
      </c>
    </row>
    <row r="289" spans="2:89" ht="15" customHeight="1" x14ac:dyDescent="0.2">
      <c r="B289" s="173">
        <v>7</v>
      </c>
      <c r="C289" s="174">
        <v>1</v>
      </c>
      <c r="D289" s="174">
        <v>2</v>
      </c>
      <c r="E289" s="174" t="s">
        <v>217</v>
      </c>
      <c r="F289" s="174" t="s">
        <v>299</v>
      </c>
      <c r="G289" s="174" t="s">
        <v>789</v>
      </c>
      <c r="H289" s="174" t="s">
        <v>747</v>
      </c>
      <c r="I289" s="181">
        <v>4.1520000000000001</v>
      </c>
      <c r="J289" s="181">
        <v>4.327</v>
      </c>
      <c r="K289" s="181">
        <v>4.5279999999999996</v>
      </c>
      <c r="L289" s="181">
        <v>4.7619999999999996</v>
      </c>
      <c r="M289" s="181">
        <v>5.0209999999999999</v>
      </c>
      <c r="N289" s="181">
        <v>5.2889999999999997</v>
      </c>
      <c r="O289" s="181">
        <v>5.5419999999999998</v>
      </c>
      <c r="P289" s="181">
        <v>5.7619999999999996</v>
      </c>
      <c r="Q289" s="181">
        <v>5.9640000000000004</v>
      </c>
      <c r="R289" s="181">
        <v>6.18</v>
      </c>
      <c r="S289" s="181">
        <v>6.47</v>
      </c>
      <c r="T289" s="181">
        <v>6.7969999999999997</v>
      </c>
      <c r="U289" s="181">
        <v>7.1130000000000004</v>
      </c>
      <c r="V289" s="181">
        <v>7.5149999999999997</v>
      </c>
      <c r="W289" s="181">
        <v>8.06</v>
      </c>
      <c r="X289" s="181">
        <v>8.7249999999999996</v>
      </c>
      <c r="Y289" s="181">
        <v>9.4339999999999993</v>
      </c>
      <c r="Z289" s="181">
        <v>10.125999999999999</v>
      </c>
      <c r="AA289" s="181">
        <v>10.766</v>
      </c>
      <c r="AB289" s="181">
        <v>11.334</v>
      </c>
      <c r="AC289" s="181">
        <v>11.977</v>
      </c>
      <c r="AD289" s="181">
        <v>12.212999999999999</v>
      </c>
      <c r="AE289" s="181">
        <v>12.375</v>
      </c>
      <c r="AF289" s="181">
        <v>12.583</v>
      </c>
      <c r="AG289" s="181">
        <v>12.68</v>
      </c>
      <c r="AH289" s="181">
        <v>12.718</v>
      </c>
      <c r="AI289" s="181">
        <v>12.731999999999999</v>
      </c>
      <c r="AJ289" s="181">
        <v>12.694000000000001</v>
      </c>
      <c r="AK289" s="181">
        <v>12.667999999999999</v>
      </c>
      <c r="AL289" s="181">
        <v>12.7</v>
      </c>
      <c r="AM289" s="181">
        <v>12.76</v>
      </c>
      <c r="AN289" s="181">
        <v>12.877000000000001</v>
      </c>
      <c r="AO289" s="181">
        <v>13.585000000000001</v>
      </c>
      <c r="AP289" s="181">
        <v>13.863</v>
      </c>
      <c r="AQ289" s="181">
        <v>14.234999999999999</v>
      </c>
      <c r="AR289" s="181">
        <v>14.584</v>
      </c>
      <c r="AS289" s="181">
        <v>14.795</v>
      </c>
      <c r="AT289" s="181">
        <v>14.954000000000001</v>
      </c>
      <c r="AU289" s="181">
        <v>14.821</v>
      </c>
      <c r="AV289" s="181">
        <v>13.964</v>
      </c>
      <c r="AW289" s="181">
        <v>14.212999999999999</v>
      </c>
      <c r="AX289" s="181">
        <v>14.651999999999999</v>
      </c>
      <c r="AY289" s="181">
        <v>14.888</v>
      </c>
      <c r="AZ289" s="181">
        <v>14.778</v>
      </c>
      <c r="BA289" s="181">
        <v>14.773</v>
      </c>
      <c r="BB289" s="181">
        <v>14.743</v>
      </c>
      <c r="BC289" s="181">
        <v>14.869</v>
      </c>
      <c r="BD289" s="181">
        <v>14.884</v>
      </c>
      <c r="BE289" s="181">
        <v>14.89</v>
      </c>
      <c r="BF289" s="181">
        <v>14.465999999999999</v>
      </c>
      <c r="BG289" s="181">
        <v>14.087</v>
      </c>
      <c r="BH289" s="181">
        <v>13.702</v>
      </c>
      <c r="BI289" s="181">
        <v>13.311</v>
      </c>
      <c r="BJ289" s="181">
        <v>12.813000000000001</v>
      </c>
      <c r="BK289" s="181">
        <v>12.382999999999999</v>
      </c>
      <c r="BL289" s="181">
        <v>11.976000000000001</v>
      </c>
      <c r="BM289" s="181">
        <v>11.592000000000001</v>
      </c>
      <c r="BN289" s="181">
        <v>11.228</v>
      </c>
      <c r="BO289" s="181">
        <v>10.884</v>
      </c>
      <c r="BP289" s="181">
        <v>10.56</v>
      </c>
      <c r="BQ289" s="181">
        <v>10.253</v>
      </c>
      <c r="BR289" s="181">
        <v>10.067</v>
      </c>
      <c r="BS289" s="181">
        <v>9.8819999999999997</v>
      </c>
      <c r="BT289" s="181">
        <v>9.6989999999999998</v>
      </c>
      <c r="BU289" s="181">
        <v>9.5169999999999995</v>
      </c>
      <c r="BV289" s="181">
        <v>9.3379999999999992</v>
      </c>
      <c r="BW289" s="181">
        <v>9.16</v>
      </c>
      <c r="BX289" s="181">
        <v>8.9849999999999994</v>
      </c>
      <c r="BY289" s="181">
        <v>8.8119999999999994</v>
      </c>
      <c r="BZ289" s="181">
        <v>8.6419999999999995</v>
      </c>
      <c r="CA289" s="181">
        <v>8.4730000000000008</v>
      </c>
      <c r="CB289" s="181">
        <v>8.4320000000000004</v>
      </c>
      <c r="CC289" s="181">
        <v>8.39</v>
      </c>
      <c r="CD289" s="181">
        <v>8.3469999999999995</v>
      </c>
      <c r="CE289" s="181">
        <v>8.3040000000000003</v>
      </c>
      <c r="CF289" s="181">
        <v>8.26</v>
      </c>
      <c r="CG289" s="181">
        <v>8.2159999999999993</v>
      </c>
      <c r="CH289" s="181">
        <v>8.1709999999999994</v>
      </c>
      <c r="CI289" s="181">
        <v>8.1259999999999994</v>
      </c>
      <c r="CJ289" s="181">
        <v>8.08</v>
      </c>
      <c r="CK289" s="182">
        <v>8.0329999999999995</v>
      </c>
    </row>
    <row r="290" spans="2:89" ht="15" customHeight="1" x14ac:dyDescent="0.2">
      <c r="B290" s="173">
        <v>7</v>
      </c>
      <c r="C290" s="174">
        <v>2</v>
      </c>
      <c r="D290" s="174">
        <v>2</v>
      </c>
      <c r="E290" s="174" t="s">
        <v>71</v>
      </c>
      <c r="F290" s="174" t="s">
        <v>299</v>
      </c>
      <c r="G290" s="174" t="s">
        <v>789</v>
      </c>
      <c r="H290" s="174" t="s">
        <v>747</v>
      </c>
      <c r="I290" s="181">
        <v>4.1520000000000001</v>
      </c>
      <c r="J290" s="181">
        <v>4.327</v>
      </c>
      <c r="K290" s="181">
        <v>4.5279999999999996</v>
      </c>
      <c r="L290" s="181">
        <v>4.7619999999999996</v>
      </c>
      <c r="M290" s="181">
        <v>5.0209999999999999</v>
      </c>
      <c r="N290" s="181">
        <v>5.2889999999999997</v>
      </c>
      <c r="O290" s="181">
        <v>5.5419999999999998</v>
      </c>
      <c r="P290" s="181">
        <v>5.7619999999999996</v>
      </c>
      <c r="Q290" s="181">
        <v>5.9640000000000004</v>
      </c>
      <c r="R290" s="181">
        <v>6.18</v>
      </c>
      <c r="S290" s="181">
        <v>6.47</v>
      </c>
      <c r="T290" s="181">
        <v>6.7969999999999997</v>
      </c>
      <c r="U290" s="181">
        <v>7.1130000000000004</v>
      </c>
      <c r="V290" s="181">
        <v>7.5149999999999997</v>
      </c>
      <c r="W290" s="181">
        <v>8.06</v>
      </c>
      <c r="X290" s="181">
        <v>8.7249999999999996</v>
      </c>
      <c r="Y290" s="181">
        <v>9.4339999999999993</v>
      </c>
      <c r="Z290" s="181">
        <v>10.125999999999999</v>
      </c>
      <c r="AA290" s="181">
        <v>10.766</v>
      </c>
      <c r="AB290" s="181">
        <v>11.334</v>
      </c>
      <c r="AC290" s="181">
        <v>11.977</v>
      </c>
      <c r="AD290" s="181">
        <v>12.212999999999999</v>
      </c>
      <c r="AE290" s="181">
        <v>12.375</v>
      </c>
      <c r="AF290" s="181">
        <v>12.583</v>
      </c>
      <c r="AG290" s="181">
        <v>12.68</v>
      </c>
      <c r="AH290" s="181">
        <v>12.718</v>
      </c>
      <c r="AI290" s="181">
        <v>12.731999999999999</v>
      </c>
      <c r="AJ290" s="181">
        <v>12.694000000000001</v>
      </c>
      <c r="AK290" s="181">
        <v>12.667999999999999</v>
      </c>
      <c r="AL290" s="181">
        <v>12.7</v>
      </c>
      <c r="AM290" s="181">
        <v>12.76</v>
      </c>
      <c r="AN290" s="181">
        <v>12.877000000000001</v>
      </c>
      <c r="AO290" s="181">
        <v>13.585000000000001</v>
      </c>
      <c r="AP290" s="181">
        <v>13.863</v>
      </c>
      <c r="AQ290" s="181">
        <v>14.234999999999999</v>
      </c>
      <c r="AR290" s="181">
        <v>14.584</v>
      </c>
      <c r="AS290" s="181">
        <v>14.795</v>
      </c>
      <c r="AT290" s="181">
        <v>14.954000000000001</v>
      </c>
      <c r="AU290" s="181">
        <v>14.821</v>
      </c>
      <c r="AV290" s="181">
        <v>13.964</v>
      </c>
      <c r="AW290" s="181">
        <v>14.212999999999999</v>
      </c>
      <c r="AX290" s="181">
        <v>14.651999999999999</v>
      </c>
      <c r="AY290" s="181">
        <v>14.888</v>
      </c>
      <c r="AZ290" s="181">
        <v>14.778</v>
      </c>
      <c r="BA290" s="181">
        <v>14.773</v>
      </c>
      <c r="BB290" s="181">
        <v>14.743</v>
      </c>
      <c r="BC290" s="181">
        <v>14.869</v>
      </c>
      <c r="BD290" s="181">
        <v>14.884</v>
      </c>
      <c r="BE290" s="181">
        <v>14.89</v>
      </c>
      <c r="BF290" s="181">
        <v>14.465999999999999</v>
      </c>
      <c r="BG290" s="181">
        <v>14.087</v>
      </c>
      <c r="BH290" s="181">
        <v>13.702</v>
      </c>
      <c r="BI290" s="181">
        <v>13.311</v>
      </c>
      <c r="BJ290" s="181">
        <v>12.813000000000001</v>
      </c>
      <c r="BK290" s="181">
        <v>12.382999999999999</v>
      </c>
      <c r="BL290" s="181">
        <v>11.976000000000001</v>
      </c>
      <c r="BM290" s="181">
        <v>11.592000000000001</v>
      </c>
      <c r="BN290" s="181">
        <v>11.228</v>
      </c>
      <c r="BO290" s="181">
        <v>10.884</v>
      </c>
      <c r="BP290" s="181">
        <v>10.56</v>
      </c>
      <c r="BQ290" s="181">
        <v>10.253</v>
      </c>
      <c r="BR290" s="181">
        <v>10.067</v>
      </c>
      <c r="BS290" s="181">
        <v>9.8819999999999997</v>
      </c>
      <c r="BT290" s="181">
        <v>9.6989999999999998</v>
      </c>
      <c r="BU290" s="181">
        <v>9.5169999999999995</v>
      </c>
      <c r="BV290" s="181">
        <v>9.3379999999999992</v>
      </c>
      <c r="BW290" s="181">
        <v>9.16</v>
      </c>
      <c r="BX290" s="181">
        <v>8.9849999999999994</v>
      </c>
      <c r="BY290" s="181">
        <v>8.8119999999999994</v>
      </c>
      <c r="BZ290" s="181">
        <v>8.6419999999999995</v>
      </c>
      <c r="CA290" s="181">
        <v>8.4730000000000008</v>
      </c>
      <c r="CB290" s="181">
        <v>8.4320000000000004</v>
      </c>
      <c r="CC290" s="181">
        <v>8.39</v>
      </c>
      <c r="CD290" s="181">
        <v>8.3469999999999995</v>
      </c>
      <c r="CE290" s="181">
        <v>8.3040000000000003</v>
      </c>
      <c r="CF290" s="181">
        <v>8.26</v>
      </c>
      <c r="CG290" s="181">
        <v>8.2159999999999993</v>
      </c>
      <c r="CH290" s="181">
        <v>8.1709999999999994</v>
      </c>
      <c r="CI290" s="181">
        <v>8.1259999999999994</v>
      </c>
      <c r="CJ290" s="181">
        <v>8.08</v>
      </c>
      <c r="CK290" s="182">
        <v>8.0329999999999995</v>
      </c>
    </row>
    <row r="291" spans="2:89" ht="15" customHeight="1" x14ac:dyDescent="0.2">
      <c r="B291" s="173">
        <v>7</v>
      </c>
      <c r="C291" s="174">
        <v>3</v>
      </c>
      <c r="D291" s="174">
        <v>2</v>
      </c>
      <c r="E291" s="174" t="s">
        <v>215</v>
      </c>
      <c r="F291" s="174" t="s">
        <v>299</v>
      </c>
      <c r="G291" s="174" t="s">
        <v>789</v>
      </c>
      <c r="H291" s="174" t="s">
        <v>747</v>
      </c>
      <c r="I291" s="181">
        <v>4.1520000000000001</v>
      </c>
      <c r="J291" s="181">
        <v>4.327</v>
      </c>
      <c r="K291" s="181">
        <v>4.5279999999999996</v>
      </c>
      <c r="L291" s="181">
        <v>4.7619999999999996</v>
      </c>
      <c r="M291" s="181">
        <v>5.0209999999999999</v>
      </c>
      <c r="N291" s="181">
        <v>5.2889999999999997</v>
      </c>
      <c r="O291" s="181">
        <v>5.5419999999999998</v>
      </c>
      <c r="P291" s="181">
        <v>5.7619999999999996</v>
      </c>
      <c r="Q291" s="181">
        <v>5.9640000000000004</v>
      </c>
      <c r="R291" s="181">
        <v>6.18</v>
      </c>
      <c r="S291" s="181">
        <v>6.47</v>
      </c>
      <c r="T291" s="181">
        <v>6.7969999999999997</v>
      </c>
      <c r="U291" s="181">
        <v>7.1130000000000004</v>
      </c>
      <c r="V291" s="181">
        <v>7.5149999999999997</v>
      </c>
      <c r="W291" s="181">
        <v>8.06</v>
      </c>
      <c r="X291" s="181">
        <v>8.7249999999999996</v>
      </c>
      <c r="Y291" s="181">
        <v>9.4339999999999993</v>
      </c>
      <c r="Z291" s="181">
        <v>10.125999999999999</v>
      </c>
      <c r="AA291" s="181">
        <v>10.766</v>
      </c>
      <c r="AB291" s="181">
        <v>11.334</v>
      </c>
      <c r="AC291" s="181">
        <v>11.977</v>
      </c>
      <c r="AD291" s="181">
        <v>12.212999999999999</v>
      </c>
      <c r="AE291" s="181">
        <v>12.375</v>
      </c>
      <c r="AF291" s="181">
        <v>12.583</v>
      </c>
      <c r="AG291" s="181">
        <v>12.68</v>
      </c>
      <c r="AH291" s="181">
        <v>12.718</v>
      </c>
      <c r="AI291" s="181">
        <v>12.731999999999999</v>
      </c>
      <c r="AJ291" s="181">
        <v>12.694000000000001</v>
      </c>
      <c r="AK291" s="181">
        <v>12.667999999999999</v>
      </c>
      <c r="AL291" s="181">
        <v>12.7</v>
      </c>
      <c r="AM291" s="181">
        <v>12.76</v>
      </c>
      <c r="AN291" s="181">
        <v>12.877000000000001</v>
      </c>
      <c r="AO291" s="181">
        <v>13.585000000000001</v>
      </c>
      <c r="AP291" s="181">
        <v>13.863</v>
      </c>
      <c r="AQ291" s="181">
        <v>14.234999999999999</v>
      </c>
      <c r="AR291" s="181">
        <v>14.584</v>
      </c>
      <c r="AS291" s="181">
        <v>14.795</v>
      </c>
      <c r="AT291" s="181">
        <v>14.954000000000001</v>
      </c>
      <c r="AU291" s="181">
        <v>14.821</v>
      </c>
      <c r="AV291" s="181">
        <v>13.964</v>
      </c>
      <c r="AW291" s="181">
        <v>14.212999999999999</v>
      </c>
      <c r="AX291" s="181">
        <v>14.651999999999999</v>
      </c>
      <c r="AY291" s="181">
        <v>14.888</v>
      </c>
      <c r="AZ291" s="181">
        <v>14.778</v>
      </c>
      <c r="BA291" s="181">
        <v>14.773</v>
      </c>
      <c r="BB291" s="181">
        <v>14.743</v>
      </c>
      <c r="BC291" s="181">
        <v>14.869</v>
      </c>
      <c r="BD291" s="181">
        <v>14.884</v>
      </c>
      <c r="BE291" s="181">
        <v>14.89</v>
      </c>
      <c r="BF291" s="181">
        <v>15.125</v>
      </c>
      <c r="BG291" s="181">
        <v>15.191000000000001</v>
      </c>
      <c r="BH291" s="181">
        <v>15.243</v>
      </c>
      <c r="BI291" s="181">
        <v>15.268000000000001</v>
      </c>
      <c r="BJ291" s="181">
        <v>15.287000000000001</v>
      </c>
      <c r="BK291" s="181">
        <v>15.302</v>
      </c>
      <c r="BL291" s="181">
        <v>15.311999999999999</v>
      </c>
      <c r="BM291" s="181">
        <v>15.318</v>
      </c>
      <c r="BN291" s="181">
        <v>15.319000000000001</v>
      </c>
      <c r="BO291" s="181">
        <v>15.353</v>
      </c>
      <c r="BP291" s="181">
        <v>15.423999999999999</v>
      </c>
      <c r="BQ291" s="181">
        <v>15.493</v>
      </c>
      <c r="BR291" s="181">
        <v>15.558</v>
      </c>
      <c r="BS291" s="181">
        <v>15.62</v>
      </c>
      <c r="BT291" s="181">
        <v>15.679</v>
      </c>
      <c r="BU291" s="181">
        <v>15.737</v>
      </c>
      <c r="BV291" s="181">
        <v>15.792</v>
      </c>
      <c r="BW291" s="181">
        <v>15.846</v>
      </c>
      <c r="BX291" s="181">
        <v>15.898</v>
      </c>
      <c r="BY291" s="181">
        <v>15.948</v>
      </c>
      <c r="BZ291" s="181">
        <v>15.997</v>
      </c>
      <c r="CA291" s="181">
        <v>16.045000000000002</v>
      </c>
      <c r="CB291" s="181">
        <v>16.091999999999999</v>
      </c>
      <c r="CC291" s="181">
        <v>16.138000000000002</v>
      </c>
      <c r="CD291" s="181">
        <v>16.183</v>
      </c>
      <c r="CE291" s="181">
        <v>16.227</v>
      </c>
      <c r="CF291" s="181">
        <v>16.27</v>
      </c>
      <c r="CG291" s="181">
        <v>16.312000000000001</v>
      </c>
      <c r="CH291" s="181">
        <v>16.353000000000002</v>
      </c>
      <c r="CI291" s="181">
        <v>16.391999999999999</v>
      </c>
      <c r="CJ291" s="181">
        <v>16.428999999999998</v>
      </c>
      <c r="CK291" s="182">
        <v>16.466000000000001</v>
      </c>
    </row>
    <row r="292" spans="2:89" ht="15" customHeight="1" x14ac:dyDescent="0.2">
      <c r="B292" s="173">
        <v>7</v>
      </c>
      <c r="C292" s="174">
        <v>4</v>
      </c>
      <c r="D292" s="174">
        <v>2</v>
      </c>
      <c r="E292" s="174" t="s">
        <v>216</v>
      </c>
      <c r="F292" s="174" t="s">
        <v>299</v>
      </c>
      <c r="G292" s="174" t="s">
        <v>789</v>
      </c>
      <c r="H292" s="174" t="s">
        <v>747</v>
      </c>
      <c r="I292" s="181">
        <v>4.1520000000000001</v>
      </c>
      <c r="J292" s="181">
        <v>4.327</v>
      </c>
      <c r="K292" s="181">
        <v>4.5279999999999996</v>
      </c>
      <c r="L292" s="181">
        <v>4.7619999999999996</v>
      </c>
      <c r="M292" s="181">
        <v>5.0209999999999999</v>
      </c>
      <c r="N292" s="181">
        <v>5.2889999999999997</v>
      </c>
      <c r="O292" s="181">
        <v>5.5419999999999998</v>
      </c>
      <c r="P292" s="181">
        <v>5.7619999999999996</v>
      </c>
      <c r="Q292" s="181">
        <v>5.9640000000000004</v>
      </c>
      <c r="R292" s="181">
        <v>6.18</v>
      </c>
      <c r="S292" s="181">
        <v>6.47</v>
      </c>
      <c r="T292" s="181">
        <v>6.7969999999999997</v>
      </c>
      <c r="U292" s="181">
        <v>7.1130000000000004</v>
      </c>
      <c r="V292" s="181">
        <v>7.5149999999999997</v>
      </c>
      <c r="W292" s="181">
        <v>8.06</v>
      </c>
      <c r="X292" s="181">
        <v>8.7249999999999996</v>
      </c>
      <c r="Y292" s="181">
        <v>9.4339999999999993</v>
      </c>
      <c r="Z292" s="181">
        <v>10.125999999999999</v>
      </c>
      <c r="AA292" s="181">
        <v>10.766</v>
      </c>
      <c r="AB292" s="181">
        <v>11.334</v>
      </c>
      <c r="AC292" s="181">
        <v>11.977</v>
      </c>
      <c r="AD292" s="181">
        <v>12.212999999999999</v>
      </c>
      <c r="AE292" s="181">
        <v>12.375</v>
      </c>
      <c r="AF292" s="181">
        <v>12.583</v>
      </c>
      <c r="AG292" s="181">
        <v>12.68</v>
      </c>
      <c r="AH292" s="181">
        <v>12.718</v>
      </c>
      <c r="AI292" s="181">
        <v>12.731999999999999</v>
      </c>
      <c r="AJ292" s="181">
        <v>12.694000000000001</v>
      </c>
      <c r="AK292" s="181">
        <v>12.667999999999999</v>
      </c>
      <c r="AL292" s="181">
        <v>12.7</v>
      </c>
      <c r="AM292" s="181">
        <v>12.76</v>
      </c>
      <c r="AN292" s="181">
        <v>12.877000000000001</v>
      </c>
      <c r="AO292" s="181">
        <v>13.585000000000001</v>
      </c>
      <c r="AP292" s="181">
        <v>13.863</v>
      </c>
      <c r="AQ292" s="181">
        <v>14.234999999999999</v>
      </c>
      <c r="AR292" s="181">
        <v>14.584</v>
      </c>
      <c r="AS292" s="181">
        <v>14.795</v>
      </c>
      <c r="AT292" s="181">
        <v>14.954000000000001</v>
      </c>
      <c r="AU292" s="181">
        <v>14.821</v>
      </c>
      <c r="AV292" s="181">
        <v>13.964</v>
      </c>
      <c r="AW292" s="181">
        <v>14.212999999999999</v>
      </c>
      <c r="AX292" s="181">
        <v>14.651999999999999</v>
      </c>
      <c r="AY292" s="181">
        <v>14.888</v>
      </c>
      <c r="AZ292" s="181">
        <v>14.778</v>
      </c>
      <c r="BA292" s="181">
        <v>14.773</v>
      </c>
      <c r="BB292" s="181">
        <v>14.743</v>
      </c>
      <c r="BC292" s="181">
        <v>14.869</v>
      </c>
      <c r="BD292" s="181">
        <v>14.884</v>
      </c>
      <c r="BE292" s="181">
        <v>14.89</v>
      </c>
      <c r="BF292" s="181">
        <v>15.125</v>
      </c>
      <c r="BG292" s="181">
        <v>15.191000000000001</v>
      </c>
      <c r="BH292" s="181">
        <v>15.243</v>
      </c>
      <c r="BI292" s="181">
        <v>15.268000000000001</v>
      </c>
      <c r="BJ292" s="181">
        <v>15.287000000000001</v>
      </c>
      <c r="BK292" s="181">
        <v>15.302</v>
      </c>
      <c r="BL292" s="181">
        <v>15.311999999999999</v>
      </c>
      <c r="BM292" s="181">
        <v>15.318</v>
      </c>
      <c r="BN292" s="181">
        <v>15.319000000000001</v>
      </c>
      <c r="BO292" s="181">
        <v>15.353</v>
      </c>
      <c r="BP292" s="181">
        <v>15.423999999999999</v>
      </c>
      <c r="BQ292" s="181">
        <v>15.493</v>
      </c>
      <c r="BR292" s="181">
        <v>15.558</v>
      </c>
      <c r="BS292" s="181">
        <v>15.62</v>
      </c>
      <c r="BT292" s="181">
        <v>15.679</v>
      </c>
      <c r="BU292" s="181">
        <v>15.737</v>
      </c>
      <c r="BV292" s="181">
        <v>15.792</v>
      </c>
      <c r="BW292" s="181">
        <v>15.846</v>
      </c>
      <c r="BX292" s="181">
        <v>15.898</v>
      </c>
      <c r="BY292" s="181">
        <v>15.948</v>
      </c>
      <c r="BZ292" s="181">
        <v>15.997</v>
      </c>
      <c r="CA292" s="181">
        <v>16.045000000000002</v>
      </c>
      <c r="CB292" s="181">
        <v>16.091999999999999</v>
      </c>
      <c r="CC292" s="181">
        <v>16.138000000000002</v>
      </c>
      <c r="CD292" s="181">
        <v>16.183</v>
      </c>
      <c r="CE292" s="181">
        <v>16.227</v>
      </c>
      <c r="CF292" s="181">
        <v>16.27</v>
      </c>
      <c r="CG292" s="181">
        <v>16.312000000000001</v>
      </c>
      <c r="CH292" s="181">
        <v>16.353000000000002</v>
      </c>
      <c r="CI292" s="181">
        <v>16.391999999999999</v>
      </c>
      <c r="CJ292" s="181">
        <v>16.428999999999998</v>
      </c>
      <c r="CK292" s="182">
        <v>16.466000000000001</v>
      </c>
    </row>
    <row r="293" spans="2:89" ht="15" customHeight="1" x14ac:dyDescent="0.2">
      <c r="B293" s="173">
        <v>7</v>
      </c>
      <c r="C293" s="174">
        <v>1</v>
      </c>
      <c r="D293" s="174">
        <v>3</v>
      </c>
      <c r="E293" s="174" t="s">
        <v>217</v>
      </c>
      <c r="F293" s="174" t="s">
        <v>790</v>
      </c>
      <c r="G293" s="174" t="s">
        <v>299</v>
      </c>
      <c r="H293" s="174" t="s">
        <v>745</v>
      </c>
      <c r="I293" s="181">
        <v>12.106</v>
      </c>
      <c r="J293" s="181">
        <v>12.393000000000001</v>
      </c>
      <c r="K293" s="181">
        <v>12.712</v>
      </c>
      <c r="L293" s="181">
        <v>13.106999999999999</v>
      </c>
      <c r="M293" s="181">
        <v>13.576000000000001</v>
      </c>
      <c r="N293" s="181">
        <v>14.064</v>
      </c>
      <c r="O293" s="181">
        <v>14.489000000000001</v>
      </c>
      <c r="P293" s="181">
        <v>14.852</v>
      </c>
      <c r="Q293" s="181">
        <v>15.169</v>
      </c>
      <c r="R293" s="181">
        <v>15.443</v>
      </c>
      <c r="S293" s="181">
        <v>15.755000000000001</v>
      </c>
      <c r="T293" s="181">
        <v>16.088999999999999</v>
      </c>
      <c r="U293" s="181">
        <v>16.321999999999999</v>
      </c>
      <c r="V293" s="181">
        <v>16.585999999999999</v>
      </c>
      <c r="W293" s="181">
        <v>16.88</v>
      </c>
      <c r="X293" s="181">
        <v>17.111000000000001</v>
      </c>
      <c r="Y293" s="181">
        <v>17.236000000000001</v>
      </c>
      <c r="Z293" s="181">
        <v>17.321999999999999</v>
      </c>
      <c r="AA293" s="181">
        <v>17.384</v>
      </c>
      <c r="AB293" s="181">
        <v>17.425999999999998</v>
      </c>
      <c r="AC293" s="181">
        <v>17.45</v>
      </c>
      <c r="AD293" s="181">
        <v>17.509</v>
      </c>
      <c r="AE293" s="181">
        <v>17.565999999999999</v>
      </c>
      <c r="AF293" s="181">
        <v>17.649999999999999</v>
      </c>
      <c r="AG293" s="181">
        <v>17.75</v>
      </c>
      <c r="AH293" s="181">
        <v>17.922000000000001</v>
      </c>
      <c r="AI293" s="181">
        <v>18.085000000000001</v>
      </c>
      <c r="AJ293" s="181">
        <v>18.242999999999999</v>
      </c>
      <c r="AK293" s="181">
        <v>18.381</v>
      </c>
      <c r="AL293" s="181">
        <v>18.533999999999999</v>
      </c>
      <c r="AM293" s="181">
        <v>18.721</v>
      </c>
      <c r="AN293" s="181">
        <v>19.013999999999999</v>
      </c>
      <c r="AO293" s="181">
        <v>19.231000000000002</v>
      </c>
      <c r="AP293" s="181">
        <v>19.437000000000001</v>
      </c>
      <c r="AQ293" s="181">
        <v>19.626999999999999</v>
      </c>
      <c r="AR293" s="181">
        <v>19.873000000000001</v>
      </c>
      <c r="AS293" s="181">
        <v>20.12</v>
      </c>
      <c r="AT293" s="181">
        <v>20.36</v>
      </c>
      <c r="AU293" s="181">
        <v>20.6</v>
      </c>
      <c r="AV293" s="181">
        <v>20.841000000000001</v>
      </c>
      <c r="AW293" s="181">
        <v>21.082000000000001</v>
      </c>
      <c r="AX293" s="181">
        <v>21.324000000000002</v>
      </c>
      <c r="AY293" s="181">
        <v>21.577000000000002</v>
      </c>
      <c r="AZ293" s="181">
        <v>21.83</v>
      </c>
      <c r="BA293" s="181">
        <v>22.084</v>
      </c>
      <c r="BB293" s="181">
        <v>22.338000000000001</v>
      </c>
      <c r="BC293" s="181">
        <v>22.593</v>
      </c>
      <c r="BD293" s="181">
        <v>22.87</v>
      </c>
      <c r="BE293" s="181">
        <v>23.140999999999998</v>
      </c>
      <c r="BF293" s="181">
        <v>23.434999999999999</v>
      </c>
      <c r="BG293" s="181">
        <v>23.69</v>
      </c>
      <c r="BH293" s="181">
        <v>23.808</v>
      </c>
      <c r="BI293" s="181">
        <v>23.914000000000001</v>
      </c>
      <c r="BJ293" s="181">
        <v>24.015000000000001</v>
      </c>
      <c r="BK293" s="181">
        <v>24.113</v>
      </c>
      <c r="BL293" s="181">
        <v>24.21</v>
      </c>
      <c r="BM293" s="181">
        <v>24.303000000000001</v>
      </c>
      <c r="BN293" s="181">
        <v>24.393000000000001</v>
      </c>
      <c r="BO293" s="181">
        <v>24.48</v>
      </c>
      <c r="BP293" s="181">
        <v>24.564</v>
      </c>
      <c r="BQ293" s="181">
        <v>24.645</v>
      </c>
      <c r="BR293" s="181">
        <v>24.718</v>
      </c>
      <c r="BS293" s="181">
        <v>24.788</v>
      </c>
      <c r="BT293" s="181">
        <v>24.853999999999999</v>
      </c>
      <c r="BU293" s="181">
        <v>24.917999999999999</v>
      </c>
      <c r="BV293" s="181">
        <v>24.978999999999999</v>
      </c>
      <c r="BW293" s="181">
        <v>25.038</v>
      </c>
      <c r="BX293" s="181">
        <v>25.094000000000001</v>
      </c>
      <c r="BY293" s="181">
        <v>25.149000000000001</v>
      </c>
      <c r="BZ293" s="181">
        <v>25.202999999999999</v>
      </c>
      <c r="CA293" s="181">
        <v>25.254999999999999</v>
      </c>
      <c r="CB293" s="181">
        <v>25.306000000000001</v>
      </c>
      <c r="CC293" s="181">
        <v>25.356000000000002</v>
      </c>
      <c r="CD293" s="181">
        <v>25.405999999999999</v>
      </c>
      <c r="CE293" s="181">
        <v>25.454000000000001</v>
      </c>
      <c r="CF293" s="181">
        <v>25.501999999999999</v>
      </c>
      <c r="CG293" s="181">
        <v>25.547999999999998</v>
      </c>
      <c r="CH293" s="181">
        <v>25.593</v>
      </c>
      <c r="CI293" s="181">
        <v>25.635999999999999</v>
      </c>
      <c r="CJ293" s="181">
        <v>25.677</v>
      </c>
      <c r="CK293" s="182">
        <v>25.718</v>
      </c>
    </row>
    <row r="294" spans="2:89" ht="15" customHeight="1" x14ac:dyDescent="0.2">
      <c r="B294" s="173">
        <v>7</v>
      </c>
      <c r="C294" s="174">
        <v>1</v>
      </c>
      <c r="D294" s="174">
        <v>3</v>
      </c>
      <c r="E294" s="174" t="s">
        <v>217</v>
      </c>
      <c r="F294" s="174" t="s">
        <v>791</v>
      </c>
      <c r="G294" s="174" t="s">
        <v>299</v>
      </c>
      <c r="H294" s="174" t="s">
        <v>745</v>
      </c>
      <c r="I294" s="181">
        <v>0</v>
      </c>
      <c r="J294" s="181">
        <v>0</v>
      </c>
      <c r="K294" s="181">
        <v>0</v>
      </c>
      <c r="L294" s="181">
        <v>0</v>
      </c>
      <c r="M294" s="181">
        <v>0</v>
      </c>
      <c r="N294" s="181">
        <v>6.0000000000000001E-3</v>
      </c>
      <c r="O294" s="181">
        <v>2.1000000000000001E-2</v>
      </c>
      <c r="P294" s="181">
        <v>4.2999999999999997E-2</v>
      </c>
      <c r="Q294" s="181">
        <v>7.4999999999999997E-2</v>
      </c>
      <c r="R294" s="181">
        <v>0.11899999999999999</v>
      </c>
      <c r="S294" s="181">
        <v>0.17499999999999999</v>
      </c>
      <c r="T294" s="181">
        <v>0.245</v>
      </c>
      <c r="U294" s="181">
        <v>0.34699999999999998</v>
      </c>
      <c r="V294" s="181">
        <v>0.48099999999999998</v>
      </c>
      <c r="W294" s="181">
        <v>0.68200000000000005</v>
      </c>
      <c r="X294" s="181">
        <v>0.95699999999999996</v>
      </c>
      <c r="Y294" s="181">
        <v>1.31</v>
      </c>
      <c r="Z294" s="181">
        <v>1.6990000000000001</v>
      </c>
      <c r="AA294" s="181">
        <v>2.0779999999999998</v>
      </c>
      <c r="AB294" s="181">
        <v>2.4289999999999998</v>
      </c>
      <c r="AC294" s="181">
        <v>2.7240000000000002</v>
      </c>
      <c r="AD294" s="181">
        <v>2.968</v>
      </c>
      <c r="AE294" s="181">
        <v>3.15</v>
      </c>
      <c r="AF294" s="181">
        <v>3.2829999999999999</v>
      </c>
      <c r="AG294" s="181">
        <v>3.3740000000000001</v>
      </c>
      <c r="AH294" s="181">
        <v>3.4119999999999999</v>
      </c>
      <c r="AI294" s="181">
        <v>3.4460000000000002</v>
      </c>
      <c r="AJ294" s="181">
        <v>3.4660000000000002</v>
      </c>
      <c r="AK294" s="181">
        <v>3.5169999999999999</v>
      </c>
      <c r="AL294" s="181">
        <v>3.5670000000000002</v>
      </c>
      <c r="AM294" s="181">
        <v>3.621</v>
      </c>
      <c r="AN294" s="181">
        <v>3.6920000000000002</v>
      </c>
      <c r="AO294" s="181">
        <v>3.746</v>
      </c>
      <c r="AP294" s="181">
        <v>3.7949999999999999</v>
      </c>
      <c r="AQ294" s="181">
        <v>3.8380000000000001</v>
      </c>
      <c r="AR294" s="181">
        <v>3.8889999999999998</v>
      </c>
      <c r="AS294" s="181">
        <v>3.9380000000000002</v>
      </c>
      <c r="AT294" s="181">
        <v>3.9830000000000001</v>
      </c>
      <c r="AU294" s="181">
        <v>4.0259999999999998</v>
      </c>
      <c r="AV294" s="181">
        <v>4.0659999999999998</v>
      </c>
      <c r="AW294" s="181">
        <v>4.1050000000000004</v>
      </c>
      <c r="AX294" s="181">
        <v>4.1420000000000003</v>
      </c>
      <c r="AY294" s="181">
        <v>4.1790000000000003</v>
      </c>
      <c r="AZ294" s="181">
        <v>4.2140000000000004</v>
      </c>
      <c r="BA294" s="181">
        <v>4.2480000000000002</v>
      </c>
      <c r="BB294" s="181">
        <v>4.28</v>
      </c>
      <c r="BC294" s="181">
        <v>4.3120000000000003</v>
      </c>
      <c r="BD294" s="181">
        <v>4.3529999999999998</v>
      </c>
      <c r="BE294" s="181">
        <v>4.3929999999999998</v>
      </c>
      <c r="BF294" s="181">
        <v>4.4359999999999999</v>
      </c>
      <c r="BG294" s="181">
        <v>4.4740000000000002</v>
      </c>
      <c r="BH294" s="181">
        <v>4.5110000000000001</v>
      </c>
      <c r="BI294" s="181">
        <v>4.5449999999999999</v>
      </c>
      <c r="BJ294" s="181">
        <v>4.5789999999999997</v>
      </c>
      <c r="BK294" s="181">
        <v>4.6120000000000001</v>
      </c>
      <c r="BL294" s="181">
        <v>4.6449999999999996</v>
      </c>
      <c r="BM294" s="181">
        <v>4.6779999999999999</v>
      </c>
      <c r="BN294" s="181">
        <v>4.71</v>
      </c>
      <c r="BO294" s="181">
        <v>4.742</v>
      </c>
      <c r="BP294" s="181">
        <v>4.7729999999999997</v>
      </c>
      <c r="BQ294" s="181">
        <v>4.8029999999999999</v>
      </c>
      <c r="BR294" s="181">
        <v>4.8330000000000002</v>
      </c>
      <c r="BS294" s="181">
        <v>4.8609999999999998</v>
      </c>
      <c r="BT294" s="181">
        <v>4.8899999999999997</v>
      </c>
      <c r="BU294" s="181">
        <v>4.9169999999999998</v>
      </c>
      <c r="BV294" s="181">
        <v>4.9450000000000003</v>
      </c>
      <c r="BW294" s="181">
        <v>4.9720000000000004</v>
      </c>
      <c r="BX294" s="181">
        <v>4.9980000000000002</v>
      </c>
      <c r="BY294" s="181">
        <v>5.024</v>
      </c>
      <c r="BZ294" s="181">
        <v>5.0510000000000002</v>
      </c>
      <c r="CA294" s="181">
        <v>5.077</v>
      </c>
      <c r="CB294" s="181">
        <v>5.1020000000000003</v>
      </c>
      <c r="CC294" s="181">
        <v>5.1280000000000001</v>
      </c>
      <c r="CD294" s="181">
        <v>5.1539999999999999</v>
      </c>
      <c r="CE294" s="181">
        <v>5.1790000000000003</v>
      </c>
      <c r="CF294" s="181">
        <v>5.2050000000000001</v>
      </c>
      <c r="CG294" s="181">
        <v>5.23</v>
      </c>
      <c r="CH294" s="181">
        <v>5.2549999999999999</v>
      </c>
      <c r="CI294" s="181">
        <v>5.2789999999999999</v>
      </c>
      <c r="CJ294" s="181">
        <v>5.3040000000000003</v>
      </c>
      <c r="CK294" s="182">
        <v>5.3280000000000003</v>
      </c>
    </row>
    <row r="295" spans="2:89" ht="15" customHeight="1" x14ac:dyDescent="0.2">
      <c r="B295" s="173">
        <v>7</v>
      </c>
      <c r="C295" s="174">
        <v>1</v>
      </c>
      <c r="D295" s="174">
        <v>3</v>
      </c>
      <c r="E295" s="174" t="s">
        <v>217</v>
      </c>
      <c r="F295" s="174" t="s">
        <v>792</v>
      </c>
      <c r="G295" s="174" t="s">
        <v>299</v>
      </c>
      <c r="H295" s="174" t="s">
        <v>745</v>
      </c>
      <c r="I295" s="181">
        <v>0.22800000000000001</v>
      </c>
      <c r="J295" s="181">
        <v>0.33300000000000002</v>
      </c>
      <c r="K295" s="181">
        <v>0.45100000000000001</v>
      </c>
      <c r="L295" s="181">
        <v>0.57499999999999996</v>
      </c>
      <c r="M295" s="181">
        <v>0.69699999999999995</v>
      </c>
      <c r="N295" s="181">
        <v>0.81100000000000005</v>
      </c>
      <c r="O295" s="181">
        <v>0.91500000000000004</v>
      </c>
      <c r="P295" s="181">
        <v>0.97099999999999997</v>
      </c>
      <c r="Q295" s="181">
        <v>0.98499999999999999</v>
      </c>
      <c r="R295" s="181">
        <v>0.98799999999999999</v>
      </c>
      <c r="S295" s="181">
        <v>1.0289999999999999</v>
      </c>
      <c r="T295" s="181">
        <v>1.069</v>
      </c>
      <c r="U295" s="181">
        <v>1.0669999999999999</v>
      </c>
      <c r="V295" s="181">
        <v>1.0780000000000001</v>
      </c>
      <c r="W295" s="181">
        <v>1.143</v>
      </c>
      <c r="X295" s="181">
        <v>1.2849999999999999</v>
      </c>
      <c r="Y295" s="181">
        <v>1.494</v>
      </c>
      <c r="Z295" s="181">
        <v>1.758</v>
      </c>
      <c r="AA295" s="181">
        <v>2.0790000000000002</v>
      </c>
      <c r="AB295" s="181">
        <v>2.4540000000000002</v>
      </c>
      <c r="AC295" s="181">
        <v>2.835</v>
      </c>
      <c r="AD295" s="181">
        <v>3.1859999999999999</v>
      </c>
      <c r="AE295" s="181">
        <v>3.5139999999999998</v>
      </c>
      <c r="AF295" s="181">
        <v>3.859</v>
      </c>
      <c r="AG295" s="181">
        <v>4.2210000000000001</v>
      </c>
      <c r="AH295" s="181">
        <v>4.5309999999999997</v>
      </c>
      <c r="AI295" s="181">
        <v>4.8209999999999997</v>
      </c>
      <c r="AJ295" s="181">
        <v>5.0890000000000004</v>
      </c>
      <c r="AK295" s="181">
        <v>5.3419999999999996</v>
      </c>
      <c r="AL295" s="181">
        <v>5.5839999999999996</v>
      </c>
      <c r="AM295" s="181">
        <v>5.82</v>
      </c>
      <c r="AN295" s="181">
        <v>6.077</v>
      </c>
      <c r="AO295" s="181">
        <v>6.2960000000000003</v>
      </c>
      <c r="AP295" s="181">
        <v>6.6280000000000001</v>
      </c>
      <c r="AQ295" s="181">
        <v>7.31</v>
      </c>
      <c r="AR295" s="181">
        <v>8.1530000000000005</v>
      </c>
      <c r="AS295" s="181">
        <v>8.6259999999999994</v>
      </c>
      <c r="AT295" s="181">
        <v>8.9740000000000002</v>
      </c>
      <c r="AU295" s="181">
        <v>9.1950000000000003</v>
      </c>
      <c r="AV295" s="181">
        <v>9.4190000000000005</v>
      </c>
      <c r="AW295" s="181">
        <v>9.6460000000000008</v>
      </c>
      <c r="AX295" s="181">
        <v>9.875</v>
      </c>
      <c r="AY295" s="181">
        <v>10.112</v>
      </c>
      <c r="AZ295" s="181">
        <v>10.352</v>
      </c>
      <c r="BA295" s="181">
        <v>10.593999999999999</v>
      </c>
      <c r="BB295" s="181">
        <v>10.839</v>
      </c>
      <c r="BC295" s="181">
        <v>11.087</v>
      </c>
      <c r="BD295" s="181">
        <v>11.343</v>
      </c>
      <c r="BE295" s="181">
        <v>11.599</v>
      </c>
      <c r="BF295" s="181">
        <v>11.868</v>
      </c>
      <c r="BG295" s="181">
        <v>12.122</v>
      </c>
      <c r="BH295" s="181">
        <v>12.375</v>
      </c>
      <c r="BI295" s="181">
        <v>12.624000000000001</v>
      </c>
      <c r="BJ295" s="181">
        <v>12.871</v>
      </c>
      <c r="BK295" s="181">
        <v>13.12</v>
      </c>
      <c r="BL295" s="181">
        <v>13.369</v>
      </c>
      <c r="BM295" s="181">
        <v>13.618</v>
      </c>
      <c r="BN295" s="181">
        <v>13.867000000000001</v>
      </c>
      <c r="BO295" s="181">
        <v>14.115</v>
      </c>
      <c r="BP295" s="181">
        <v>14.364000000000001</v>
      </c>
      <c r="BQ295" s="181">
        <v>14.612</v>
      </c>
      <c r="BR295" s="181">
        <v>14.856999999999999</v>
      </c>
      <c r="BS295" s="181">
        <v>15.102</v>
      </c>
      <c r="BT295" s="181">
        <v>15.346</v>
      </c>
      <c r="BU295" s="181">
        <v>15.59</v>
      </c>
      <c r="BV295" s="181">
        <v>15.832000000000001</v>
      </c>
      <c r="BW295" s="181">
        <v>16.074999999999999</v>
      </c>
      <c r="BX295" s="181">
        <v>16.318000000000001</v>
      </c>
      <c r="BY295" s="181">
        <v>16.561</v>
      </c>
      <c r="BZ295" s="181">
        <v>16.803000000000001</v>
      </c>
      <c r="CA295" s="181">
        <v>17.045999999999999</v>
      </c>
      <c r="CB295" s="181">
        <v>17.29</v>
      </c>
      <c r="CC295" s="181">
        <v>17.533000000000001</v>
      </c>
      <c r="CD295" s="181">
        <v>17.777000000000001</v>
      </c>
      <c r="CE295" s="181">
        <v>18.021999999999998</v>
      </c>
      <c r="CF295" s="181">
        <v>18.266999999999999</v>
      </c>
      <c r="CG295" s="181">
        <v>18.512</v>
      </c>
      <c r="CH295" s="181">
        <v>18.756</v>
      </c>
      <c r="CI295" s="181">
        <v>19.001000000000001</v>
      </c>
      <c r="CJ295" s="181">
        <v>19.245000000000001</v>
      </c>
      <c r="CK295" s="182">
        <v>19.489999999999998</v>
      </c>
    </row>
    <row r="296" spans="2:89" ht="15" customHeight="1" x14ac:dyDescent="0.2">
      <c r="B296" s="173">
        <v>7</v>
      </c>
      <c r="C296" s="174">
        <v>1</v>
      </c>
      <c r="D296" s="174">
        <v>3</v>
      </c>
      <c r="E296" s="174" t="s">
        <v>217</v>
      </c>
      <c r="F296" s="174" t="s">
        <v>793</v>
      </c>
      <c r="G296" s="174" t="s">
        <v>299</v>
      </c>
      <c r="H296" s="174" t="s">
        <v>745</v>
      </c>
      <c r="I296" s="181">
        <v>0.13800000000000001</v>
      </c>
      <c r="J296" s="181">
        <v>0.25700000000000001</v>
      </c>
      <c r="K296" s="181">
        <v>0.41799999999999998</v>
      </c>
      <c r="L296" s="181">
        <v>0.63500000000000001</v>
      </c>
      <c r="M296" s="181">
        <v>0.90400000000000003</v>
      </c>
      <c r="N296" s="181">
        <v>1.2230000000000001</v>
      </c>
      <c r="O296" s="181">
        <v>1.5880000000000001</v>
      </c>
      <c r="P296" s="181">
        <v>1.996</v>
      </c>
      <c r="Q296" s="181">
        <v>2.4420000000000002</v>
      </c>
      <c r="R296" s="181">
        <v>2.9239999999999999</v>
      </c>
      <c r="S296" s="181">
        <v>3.4359999999999999</v>
      </c>
      <c r="T296" s="181">
        <v>3.9020000000000001</v>
      </c>
      <c r="U296" s="181">
        <v>4.3550000000000004</v>
      </c>
      <c r="V296" s="181">
        <v>4.8550000000000004</v>
      </c>
      <c r="W296" s="181">
        <v>5.4390000000000001</v>
      </c>
      <c r="X296" s="181">
        <v>6.0609999999999999</v>
      </c>
      <c r="Y296" s="181">
        <v>6.6079999999999997</v>
      </c>
      <c r="Z296" s="181">
        <v>7.0750000000000002</v>
      </c>
      <c r="AA296" s="181">
        <v>7.4610000000000003</v>
      </c>
      <c r="AB296" s="181">
        <v>7.7750000000000004</v>
      </c>
      <c r="AC296" s="181">
        <v>8.0079999999999991</v>
      </c>
      <c r="AD296" s="181">
        <v>8.1720000000000006</v>
      </c>
      <c r="AE296" s="181">
        <v>8.234</v>
      </c>
      <c r="AF296" s="181">
        <v>8.2560000000000002</v>
      </c>
      <c r="AG296" s="181">
        <v>8.2729999999999997</v>
      </c>
      <c r="AH296" s="181">
        <v>8.2550000000000008</v>
      </c>
      <c r="AI296" s="181">
        <v>8.23</v>
      </c>
      <c r="AJ296" s="181">
        <v>8.2140000000000004</v>
      </c>
      <c r="AK296" s="181">
        <v>8.2330000000000005</v>
      </c>
      <c r="AL296" s="181">
        <v>8.3059999999999992</v>
      </c>
      <c r="AM296" s="181">
        <v>8.4600000000000009</v>
      </c>
      <c r="AN296" s="181">
        <v>8.7479999999999993</v>
      </c>
      <c r="AO296" s="181">
        <v>9.1050000000000004</v>
      </c>
      <c r="AP296" s="181">
        <v>9.516</v>
      </c>
      <c r="AQ296" s="181">
        <v>9.93</v>
      </c>
      <c r="AR296" s="181">
        <v>10.336</v>
      </c>
      <c r="AS296" s="181">
        <v>10.707000000000001</v>
      </c>
      <c r="AT296" s="181">
        <v>11.041</v>
      </c>
      <c r="AU296" s="181">
        <v>11.343</v>
      </c>
      <c r="AV296" s="181">
        <v>11.615</v>
      </c>
      <c r="AW296" s="181">
        <v>11.86</v>
      </c>
      <c r="AX296" s="181">
        <v>12.077999999999999</v>
      </c>
      <c r="AY296" s="181">
        <v>12.278</v>
      </c>
      <c r="AZ296" s="181">
        <v>12.455</v>
      </c>
      <c r="BA296" s="181">
        <v>12.614000000000001</v>
      </c>
      <c r="BB296" s="181">
        <v>12.755000000000001</v>
      </c>
      <c r="BC296" s="181">
        <v>12.881</v>
      </c>
      <c r="BD296" s="181">
        <v>13.103</v>
      </c>
      <c r="BE296" s="181">
        <v>13.324</v>
      </c>
      <c r="BF296" s="181">
        <v>13.611000000000001</v>
      </c>
      <c r="BG296" s="181">
        <v>13.847</v>
      </c>
      <c r="BH296" s="181">
        <v>14.08</v>
      </c>
      <c r="BI296" s="181">
        <v>14.308</v>
      </c>
      <c r="BJ296" s="181">
        <v>14.532999999999999</v>
      </c>
      <c r="BK296" s="181">
        <v>14.759</v>
      </c>
      <c r="BL296" s="181">
        <v>14.986000000000001</v>
      </c>
      <c r="BM296" s="181">
        <v>15.212</v>
      </c>
      <c r="BN296" s="181">
        <v>15.436999999999999</v>
      </c>
      <c r="BO296" s="181">
        <v>15.662000000000001</v>
      </c>
      <c r="BP296" s="181">
        <v>15.885999999999999</v>
      </c>
      <c r="BQ296" s="181">
        <v>16.11</v>
      </c>
      <c r="BR296" s="181">
        <v>16.329000000000001</v>
      </c>
      <c r="BS296" s="181">
        <v>16.547999999999998</v>
      </c>
      <c r="BT296" s="181">
        <v>16.765999999999998</v>
      </c>
      <c r="BU296" s="181">
        <v>16.983000000000001</v>
      </c>
      <c r="BV296" s="181">
        <v>17.199000000000002</v>
      </c>
      <c r="BW296" s="181">
        <v>17.414000000000001</v>
      </c>
      <c r="BX296" s="181">
        <v>17.629000000000001</v>
      </c>
      <c r="BY296" s="181">
        <v>17.844000000000001</v>
      </c>
      <c r="BZ296" s="181">
        <v>18.058</v>
      </c>
      <c r="CA296" s="181">
        <v>18.273</v>
      </c>
      <c r="CB296" s="181">
        <v>18.488</v>
      </c>
      <c r="CC296" s="181">
        <v>18.702999999999999</v>
      </c>
      <c r="CD296" s="181">
        <v>18.917999999999999</v>
      </c>
      <c r="CE296" s="181">
        <v>19.134</v>
      </c>
      <c r="CF296" s="181">
        <v>19.350000000000001</v>
      </c>
      <c r="CG296" s="181">
        <v>19.565000000000001</v>
      </c>
      <c r="CH296" s="181">
        <v>19.78</v>
      </c>
      <c r="CI296" s="181">
        <v>19.994</v>
      </c>
      <c r="CJ296" s="181">
        <v>20.209</v>
      </c>
      <c r="CK296" s="182">
        <v>20.423999999999999</v>
      </c>
    </row>
    <row r="297" spans="2:89" ht="15" customHeight="1" x14ac:dyDescent="0.2">
      <c r="B297" s="173">
        <v>7</v>
      </c>
      <c r="C297" s="174">
        <v>2</v>
      </c>
      <c r="D297" s="174">
        <v>3</v>
      </c>
      <c r="E297" s="174" t="s">
        <v>71</v>
      </c>
      <c r="F297" s="174" t="s">
        <v>790</v>
      </c>
      <c r="G297" s="174" t="s">
        <v>299</v>
      </c>
      <c r="H297" s="174" t="s">
        <v>745</v>
      </c>
      <c r="I297" s="181">
        <v>12.106</v>
      </c>
      <c r="J297" s="181">
        <v>12.393000000000001</v>
      </c>
      <c r="K297" s="181">
        <v>12.712</v>
      </c>
      <c r="L297" s="181">
        <v>13.106999999999999</v>
      </c>
      <c r="M297" s="181">
        <v>13.576000000000001</v>
      </c>
      <c r="N297" s="181">
        <v>14.064</v>
      </c>
      <c r="O297" s="181">
        <v>14.489000000000001</v>
      </c>
      <c r="P297" s="181">
        <v>14.852</v>
      </c>
      <c r="Q297" s="181">
        <v>15.169</v>
      </c>
      <c r="R297" s="181">
        <v>15.443</v>
      </c>
      <c r="S297" s="181">
        <v>15.755000000000001</v>
      </c>
      <c r="T297" s="181">
        <v>16.088999999999999</v>
      </c>
      <c r="U297" s="181">
        <v>16.321999999999999</v>
      </c>
      <c r="V297" s="181">
        <v>16.585999999999999</v>
      </c>
      <c r="W297" s="181">
        <v>16.88</v>
      </c>
      <c r="X297" s="181">
        <v>17.111000000000001</v>
      </c>
      <c r="Y297" s="181">
        <v>17.236000000000001</v>
      </c>
      <c r="Z297" s="181">
        <v>17.321999999999999</v>
      </c>
      <c r="AA297" s="181">
        <v>17.384</v>
      </c>
      <c r="AB297" s="181">
        <v>17.425999999999998</v>
      </c>
      <c r="AC297" s="181">
        <v>17.45</v>
      </c>
      <c r="AD297" s="181">
        <v>17.509</v>
      </c>
      <c r="AE297" s="181">
        <v>17.565999999999999</v>
      </c>
      <c r="AF297" s="181">
        <v>17.649999999999999</v>
      </c>
      <c r="AG297" s="181">
        <v>17.75</v>
      </c>
      <c r="AH297" s="181">
        <v>17.922000000000001</v>
      </c>
      <c r="AI297" s="181">
        <v>18.085000000000001</v>
      </c>
      <c r="AJ297" s="181">
        <v>18.242999999999999</v>
      </c>
      <c r="AK297" s="181">
        <v>18.381</v>
      </c>
      <c r="AL297" s="181">
        <v>18.533999999999999</v>
      </c>
      <c r="AM297" s="181">
        <v>18.721</v>
      </c>
      <c r="AN297" s="181">
        <v>19.013999999999999</v>
      </c>
      <c r="AO297" s="181">
        <v>19.231000000000002</v>
      </c>
      <c r="AP297" s="181">
        <v>19.437000000000001</v>
      </c>
      <c r="AQ297" s="181">
        <v>19.626999999999999</v>
      </c>
      <c r="AR297" s="181">
        <v>19.873000000000001</v>
      </c>
      <c r="AS297" s="181">
        <v>20.12</v>
      </c>
      <c r="AT297" s="181">
        <v>20.36</v>
      </c>
      <c r="AU297" s="181">
        <v>20.6</v>
      </c>
      <c r="AV297" s="181">
        <v>20.841000000000001</v>
      </c>
      <c r="AW297" s="181">
        <v>21.082000000000001</v>
      </c>
      <c r="AX297" s="181">
        <v>21.324000000000002</v>
      </c>
      <c r="AY297" s="181">
        <v>21.577000000000002</v>
      </c>
      <c r="AZ297" s="181">
        <v>21.83</v>
      </c>
      <c r="BA297" s="181">
        <v>22.084</v>
      </c>
      <c r="BB297" s="181">
        <v>22.338000000000001</v>
      </c>
      <c r="BC297" s="181">
        <v>22.593</v>
      </c>
      <c r="BD297" s="181">
        <v>22.87</v>
      </c>
      <c r="BE297" s="181">
        <v>23.140999999999998</v>
      </c>
      <c r="BF297" s="181">
        <v>23.434999999999999</v>
      </c>
      <c r="BG297" s="181">
        <v>23.69</v>
      </c>
      <c r="BH297" s="181">
        <v>23.808</v>
      </c>
      <c r="BI297" s="181">
        <v>23.914000000000001</v>
      </c>
      <c r="BJ297" s="181">
        <v>24.015000000000001</v>
      </c>
      <c r="BK297" s="181">
        <v>24.113</v>
      </c>
      <c r="BL297" s="181">
        <v>24.21</v>
      </c>
      <c r="BM297" s="181">
        <v>24.303000000000001</v>
      </c>
      <c r="BN297" s="181">
        <v>24.393000000000001</v>
      </c>
      <c r="BO297" s="181">
        <v>24.48</v>
      </c>
      <c r="BP297" s="181">
        <v>24.564</v>
      </c>
      <c r="BQ297" s="181">
        <v>24.645</v>
      </c>
      <c r="BR297" s="181">
        <v>24.718</v>
      </c>
      <c r="BS297" s="181">
        <v>24.788</v>
      </c>
      <c r="BT297" s="181">
        <v>24.853999999999999</v>
      </c>
      <c r="BU297" s="181">
        <v>24.917999999999999</v>
      </c>
      <c r="BV297" s="181">
        <v>24.978999999999999</v>
      </c>
      <c r="BW297" s="181">
        <v>25.038</v>
      </c>
      <c r="BX297" s="181">
        <v>25.094000000000001</v>
      </c>
      <c r="BY297" s="181">
        <v>25.149000000000001</v>
      </c>
      <c r="BZ297" s="181">
        <v>25.202999999999999</v>
      </c>
      <c r="CA297" s="181">
        <v>25.254999999999999</v>
      </c>
      <c r="CB297" s="181">
        <v>25.306000000000001</v>
      </c>
      <c r="CC297" s="181">
        <v>25.356000000000002</v>
      </c>
      <c r="CD297" s="181">
        <v>25.405999999999999</v>
      </c>
      <c r="CE297" s="181">
        <v>25.454000000000001</v>
      </c>
      <c r="CF297" s="181">
        <v>25.501999999999999</v>
      </c>
      <c r="CG297" s="181">
        <v>25.547999999999998</v>
      </c>
      <c r="CH297" s="181">
        <v>25.593</v>
      </c>
      <c r="CI297" s="181">
        <v>25.635999999999999</v>
      </c>
      <c r="CJ297" s="181">
        <v>25.677</v>
      </c>
      <c r="CK297" s="182">
        <v>25.718</v>
      </c>
    </row>
    <row r="298" spans="2:89" ht="15" customHeight="1" x14ac:dyDescent="0.2">
      <c r="B298" s="173">
        <v>7</v>
      </c>
      <c r="C298" s="174">
        <v>2</v>
      </c>
      <c r="D298" s="174">
        <v>3</v>
      </c>
      <c r="E298" s="174" t="s">
        <v>71</v>
      </c>
      <c r="F298" s="174" t="s">
        <v>791</v>
      </c>
      <c r="G298" s="174" t="s">
        <v>299</v>
      </c>
      <c r="H298" s="174" t="s">
        <v>745</v>
      </c>
      <c r="I298" s="181">
        <v>0</v>
      </c>
      <c r="J298" s="181">
        <v>0</v>
      </c>
      <c r="K298" s="181">
        <v>0</v>
      </c>
      <c r="L298" s="181">
        <v>0</v>
      </c>
      <c r="M298" s="181">
        <v>0</v>
      </c>
      <c r="N298" s="181">
        <v>6.0000000000000001E-3</v>
      </c>
      <c r="O298" s="181">
        <v>2.1000000000000001E-2</v>
      </c>
      <c r="P298" s="181">
        <v>4.2999999999999997E-2</v>
      </c>
      <c r="Q298" s="181">
        <v>7.4999999999999997E-2</v>
      </c>
      <c r="R298" s="181">
        <v>0.11899999999999999</v>
      </c>
      <c r="S298" s="181">
        <v>0.17499999999999999</v>
      </c>
      <c r="T298" s="181">
        <v>0.245</v>
      </c>
      <c r="U298" s="181">
        <v>0.34699999999999998</v>
      </c>
      <c r="V298" s="181">
        <v>0.48099999999999998</v>
      </c>
      <c r="W298" s="181">
        <v>0.68200000000000005</v>
      </c>
      <c r="X298" s="181">
        <v>0.95699999999999996</v>
      </c>
      <c r="Y298" s="181">
        <v>1.31</v>
      </c>
      <c r="Z298" s="181">
        <v>1.6990000000000001</v>
      </c>
      <c r="AA298" s="181">
        <v>2.0779999999999998</v>
      </c>
      <c r="AB298" s="181">
        <v>2.4289999999999998</v>
      </c>
      <c r="AC298" s="181">
        <v>2.7240000000000002</v>
      </c>
      <c r="AD298" s="181">
        <v>2.968</v>
      </c>
      <c r="AE298" s="181">
        <v>3.15</v>
      </c>
      <c r="AF298" s="181">
        <v>3.2829999999999999</v>
      </c>
      <c r="AG298" s="181">
        <v>3.3740000000000001</v>
      </c>
      <c r="AH298" s="181">
        <v>3.4119999999999999</v>
      </c>
      <c r="AI298" s="181">
        <v>3.4460000000000002</v>
      </c>
      <c r="AJ298" s="181">
        <v>3.4660000000000002</v>
      </c>
      <c r="AK298" s="181">
        <v>3.5169999999999999</v>
      </c>
      <c r="AL298" s="181">
        <v>3.5670000000000002</v>
      </c>
      <c r="AM298" s="181">
        <v>3.621</v>
      </c>
      <c r="AN298" s="181">
        <v>3.6920000000000002</v>
      </c>
      <c r="AO298" s="181">
        <v>3.746</v>
      </c>
      <c r="AP298" s="181">
        <v>3.7949999999999999</v>
      </c>
      <c r="AQ298" s="181">
        <v>3.8380000000000001</v>
      </c>
      <c r="AR298" s="181">
        <v>3.8889999999999998</v>
      </c>
      <c r="AS298" s="181">
        <v>3.9380000000000002</v>
      </c>
      <c r="AT298" s="181">
        <v>3.9830000000000001</v>
      </c>
      <c r="AU298" s="181">
        <v>4.0259999999999998</v>
      </c>
      <c r="AV298" s="181">
        <v>4.0659999999999998</v>
      </c>
      <c r="AW298" s="181">
        <v>4.1050000000000004</v>
      </c>
      <c r="AX298" s="181">
        <v>4.1420000000000003</v>
      </c>
      <c r="AY298" s="181">
        <v>4.1790000000000003</v>
      </c>
      <c r="AZ298" s="181">
        <v>4.2140000000000004</v>
      </c>
      <c r="BA298" s="181">
        <v>4.2480000000000002</v>
      </c>
      <c r="BB298" s="181">
        <v>4.28</v>
      </c>
      <c r="BC298" s="181">
        <v>4.3120000000000003</v>
      </c>
      <c r="BD298" s="181">
        <v>4.3529999999999998</v>
      </c>
      <c r="BE298" s="181">
        <v>4.3929999999999998</v>
      </c>
      <c r="BF298" s="181">
        <v>4.4359999999999999</v>
      </c>
      <c r="BG298" s="181">
        <v>4.4740000000000002</v>
      </c>
      <c r="BH298" s="181">
        <v>4.5110000000000001</v>
      </c>
      <c r="BI298" s="181">
        <v>4.5449999999999999</v>
      </c>
      <c r="BJ298" s="181">
        <v>4.5789999999999997</v>
      </c>
      <c r="BK298" s="181">
        <v>4.6120000000000001</v>
      </c>
      <c r="BL298" s="181">
        <v>4.6449999999999996</v>
      </c>
      <c r="BM298" s="181">
        <v>4.6779999999999999</v>
      </c>
      <c r="BN298" s="181">
        <v>4.71</v>
      </c>
      <c r="BO298" s="181">
        <v>4.742</v>
      </c>
      <c r="BP298" s="181">
        <v>4.7729999999999997</v>
      </c>
      <c r="BQ298" s="181">
        <v>4.8029999999999999</v>
      </c>
      <c r="BR298" s="181">
        <v>4.8330000000000002</v>
      </c>
      <c r="BS298" s="181">
        <v>4.8609999999999998</v>
      </c>
      <c r="BT298" s="181">
        <v>4.8899999999999997</v>
      </c>
      <c r="BU298" s="181">
        <v>4.9169999999999998</v>
      </c>
      <c r="BV298" s="181">
        <v>4.9450000000000003</v>
      </c>
      <c r="BW298" s="181">
        <v>4.9720000000000004</v>
      </c>
      <c r="BX298" s="181">
        <v>4.9980000000000002</v>
      </c>
      <c r="BY298" s="181">
        <v>5.024</v>
      </c>
      <c r="BZ298" s="181">
        <v>5.0510000000000002</v>
      </c>
      <c r="CA298" s="181">
        <v>5.077</v>
      </c>
      <c r="CB298" s="181">
        <v>5.1020000000000003</v>
      </c>
      <c r="CC298" s="181">
        <v>5.1280000000000001</v>
      </c>
      <c r="CD298" s="181">
        <v>5.1539999999999999</v>
      </c>
      <c r="CE298" s="181">
        <v>5.1790000000000003</v>
      </c>
      <c r="CF298" s="181">
        <v>5.2050000000000001</v>
      </c>
      <c r="CG298" s="181">
        <v>5.23</v>
      </c>
      <c r="CH298" s="181">
        <v>5.2549999999999999</v>
      </c>
      <c r="CI298" s="181">
        <v>5.2789999999999999</v>
      </c>
      <c r="CJ298" s="181">
        <v>5.3040000000000003</v>
      </c>
      <c r="CK298" s="182">
        <v>5.3280000000000003</v>
      </c>
    </row>
    <row r="299" spans="2:89" ht="15" customHeight="1" x14ac:dyDescent="0.2">
      <c r="B299" s="173">
        <v>7</v>
      </c>
      <c r="C299" s="174">
        <v>2</v>
      </c>
      <c r="D299" s="174">
        <v>3</v>
      </c>
      <c r="E299" s="174" t="s">
        <v>71</v>
      </c>
      <c r="F299" s="174" t="s">
        <v>792</v>
      </c>
      <c r="G299" s="174" t="s">
        <v>299</v>
      </c>
      <c r="H299" s="174" t="s">
        <v>745</v>
      </c>
      <c r="I299" s="181">
        <v>0.22800000000000001</v>
      </c>
      <c r="J299" s="181">
        <v>0.33300000000000002</v>
      </c>
      <c r="K299" s="181">
        <v>0.45100000000000001</v>
      </c>
      <c r="L299" s="181">
        <v>0.57499999999999996</v>
      </c>
      <c r="M299" s="181">
        <v>0.69699999999999995</v>
      </c>
      <c r="N299" s="181">
        <v>0.81100000000000005</v>
      </c>
      <c r="O299" s="181">
        <v>0.91500000000000004</v>
      </c>
      <c r="P299" s="181">
        <v>0.97099999999999997</v>
      </c>
      <c r="Q299" s="181">
        <v>0.98499999999999999</v>
      </c>
      <c r="R299" s="181">
        <v>0.98799999999999999</v>
      </c>
      <c r="S299" s="181">
        <v>1.0289999999999999</v>
      </c>
      <c r="T299" s="181">
        <v>1.069</v>
      </c>
      <c r="U299" s="181">
        <v>1.0669999999999999</v>
      </c>
      <c r="V299" s="181">
        <v>1.0780000000000001</v>
      </c>
      <c r="W299" s="181">
        <v>1.143</v>
      </c>
      <c r="X299" s="181">
        <v>1.2849999999999999</v>
      </c>
      <c r="Y299" s="181">
        <v>1.494</v>
      </c>
      <c r="Z299" s="181">
        <v>1.758</v>
      </c>
      <c r="AA299" s="181">
        <v>2.0790000000000002</v>
      </c>
      <c r="AB299" s="181">
        <v>2.4540000000000002</v>
      </c>
      <c r="AC299" s="181">
        <v>2.835</v>
      </c>
      <c r="AD299" s="181">
        <v>3.1859999999999999</v>
      </c>
      <c r="AE299" s="181">
        <v>3.5139999999999998</v>
      </c>
      <c r="AF299" s="181">
        <v>3.859</v>
      </c>
      <c r="AG299" s="181">
        <v>4.2210000000000001</v>
      </c>
      <c r="AH299" s="181">
        <v>4.5309999999999997</v>
      </c>
      <c r="AI299" s="181">
        <v>4.8209999999999997</v>
      </c>
      <c r="AJ299" s="181">
        <v>5.0890000000000004</v>
      </c>
      <c r="AK299" s="181">
        <v>5.3419999999999996</v>
      </c>
      <c r="AL299" s="181">
        <v>5.5839999999999996</v>
      </c>
      <c r="AM299" s="181">
        <v>5.82</v>
      </c>
      <c r="AN299" s="181">
        <v>6.077</v>
      </c>
      <c r="AO299" s="181">
        <v>6.2960000000000003</v>
      </c>
      <c r="AP299" s="181">
        <v>6.6280000000000001</v>
      </c>
      <c r="AQ299" s="181">
        <v>7.31</v>
      </c>
      <c r="AR299" s="181">
        <v>8.1530000000000005</v>
      </c>
      <c r="AS299" s="181">
        <v>8.6259999999999994</v>
      </c>
      <c r="AT299" s="181">
        <v>8.9740000000000002</v>
      </c>
      <c r="AU299" s="181">
        <v>9.1950000000000003</v>
      </c>
      <c r="AV299" s="181">
        <v>9.4190000000000005</v>
      </c>
      <c r="AW299" s="181">
        <v>9.6460000000000008</v>
      </c>
      <c r="AX299" s="181">
        <v>9.875</v>
      </c>
      <c r="AY299" s="181">
        <v>10.112</v>
      </c>
      <c r="AZ299" s="181">
        <v>10.352</v>
      </c>
      <c r="BA299" s="181">
        <v>10.593999999999999</v>
      </c>
      <c r="BB299" s="181">
        <v>10.839</v>
      </c>
      <c r="BC299" s="181">
        <v>11.087</v>
      </c>
      <c r="BD299" s="181">
        <v>11.343</v>
      </c>
      <c r="BE299" s="181">
        <v>11.599</v>
      </c>
      <c r="BF299" s="181">
        <v>11.868</v>
      </c>
      <c r="BG299" s="181">
        <v>12.122</v>
      </c>
      <c r="BH299" s="181">
        <v>12.375</v>
      </c>
      <c r="BI299" s="181">
        <v>12.624000000000001</v>
      </c>
      <c r="BJ299" s="181">
        <v>12.871</v>
      </c>
      <c r="BK299" s="181">
        <v>13.12</v>
      </c>
      <c r="BL299" s="181">
        <v>13.369</v>
      </c>
      <c r="BM299" s="181">
        <v>13.618</v>
      </c>
      <c r="BN299" s="181">
        <v>13.867000000000001</v>
      </c>
      <c r="BO299" s="181">
        <v>14.115</v>
      </c>
      <c r="BP299" s="181">
        <v>14.364000000000001</v>
      </c>
      <c r="BQ299" s="181">
        <v>14.612</v>
      </c>
      <c r="BR299" s="181">
        <v>14.856999999999999</v>
      </c>
      <c r="BS299" s="181">
        <v>15.102</v>
      </c>
      <c r="BT299" s="181">
        <v>15.346</v>
      </c>
      <c r="BU299" s="181">
        <v>15.59</v>
      </c>
      <c r="BV299" s="181">
        <v>15.832000000000001</v>
      </c>
      <c r="BW299" s="181">
        <v>16.074999999999999</v>
      </c>
      <c r="BX299" s="181">
        <v>16.318000000000001</v>
      </c>
      <c r="BY299" s="181">
        <v>16.561</v>
      </c>
      <c r="BZ299" s="181">
        <v>16.803000000000001</v>
      </c>
      <c r="CA299" s="181">
        <v>17.045999999999999</v>
      </c>
      <c r="CB299" s="181">
        <v>17.29</v>
      </c>
      <c r="CC299" s="181">
        <v>17.533000000000001</v>
      </c>
      <c r="CD299" s="181">
        <v>17.777000000000001</v>
      </c>
      <c r="CE299" s="181">
        <v>18.021999999999998</v>
      </c>
      <c r="CF299" s="181">
        <v>18.266999999999999</v>
      </c>
      <c r="CG299" s="181">
        <v>18.512</v>
      </c>
      <c r="CH299" s="181">
        <v>18.756</v>
      </c>
      <c r="CI299" s="181">
        <v>19.001000000000001</v>
      </c>
      <c r="CJ299" s="181">
        <v>19.245000000000001</v>
      </c>
      <c r="CK299" s="182">
        <v>19.489999999999998</v>
      </c>
    </row>
    <row r="300" spans="2:89" ht="15" customHeight="1" x14ac:dyDescent="0.2">
      <c r="B300" s="173">
        <v>7</v>
      </c>
      <c r="C300" s="174">
        <v>2</v>
      </c>
      <c r="D300" s="174">
        <v>3</v>
      </c>
      <c r="E300" s="174" t="s">
        <v>71</v>
      </c>
      <c r="F300" s="174" t="s">
        <v>793</v>
      </c>
      <c r="G300" s="174" t="s">
        <v>299</v>
      </c>
      <c r="H300" s="174" t="s">
        <v>745</v>
      </c>
      <c r="I300" s="181">
        <v>0.13800000000000001</v>
      </c>
      <c r="J300" s="181">
        <v>0.25700000000000001</v>
      </c>
      <c r="K300" s="181">
        <v>0.41799999999999998</v>
      </c>
      <c r="L300" s="181">
        <v>0.63500000000000001</v>
      </c>
      <c r="M300" s="181">
        <v>0.90400000000000003</v>
      </c>
      <c r="N300" s="181">
        <v>1.2230000000000001</v>
      </c>
      <c r="O300" s="181">
        <v>1.5880000000000001</v>
      </c>
      <c r="P300" s="181">
        <v>1.996</v>
      </c>
      <c r="Q300" s="181">
        <v>2.4420000000000002</v>
      </c>
      <c r="R300" s="181">
        <v>2.9239999999999999</v>
      </c>
      <c r="S300" s="181">
        <v>3.4359999999999999</v>
      </c>
      <c r="T300" s="181">
        <v>3.9020000000000001</v>
      </c>
      <c r="U300" s="181">
        <v>4.3550000000000004</v>
      </c>
      <c r="V300" s="181">
        <v>4.8550000000000004</v>
      </c>
      <c r="W300" s="181">
        <v>5.4390000000000001</v>
      </c>
      <c r="X300" s="181">
        <v>6.0609999999999999</v>
      </c>
      <c r="Y300" s="181">
        <v>6.6079999999999997</v>
      </c>
      <c r="Z300" s="181">
        <v>7.0750000000000002</v>
      </c>
      <c r="AA300" s="181">
        <v>7.4610000000000003</v>
      </c>
      <c r="AB300" s="181">
        <v>7.7750000000000004</v>
      </c>
      <c r="AC300" s="181">
        <v>8.0079999999999991</v>
      </c>
      <c r="AD300" s="181">
        <v>8.1720000000000006</v>
      </c>
      <c r="AE300" s="181">
        <v>8.234</v>
      </c>
      <c r="AF300" s="181">
        <v>8.2560000000000002</v>
      </c>
      <c r="AG300" s="181">
        <v>8.2729999999999997</v>
      </c>
      <c r="AH300" s="181">
        <v>8.2550000000000008</v>
      </c>
      <c r="AI300" s="181">
        <v>8.23</v>
      </c>
      <c r="AJ300" s="181">
        <v>8.2140000000000004</v>
      </c>
      <c r="AK300" s="181">
        <v>8.2330000000000005</v>
      </c>
      <c r="AL300" s="181">
        <v>8.3059999999999992</v>
      </c>
      <c r="AM300" s="181">
        <v>8.4600000000000009</v>
      </c>
      <c r="AN300" s="181">
        <v>8.7479999999999993</v>
      </c>
      <c r="AO300" s="181">
        <v>9.1050000000000004</v>
      </c>
      <c r="AP300" s="181">
        <v>9.516</v>
      </c>
      <c r="AQ300" s="181">
        <v>9.93</v>
      </c>
      <c r="AR300" s="181">
        <v>10.336</v>
      </c>
      <c r="AS300" s="181">
        <v>10.707000000000001</v>
      </c>
      <c r="AT300" s="181">
        <v>11.041</v>
      </c>
      <c r="AU300" s="181">
        <v>11.343</v>
      </c>
      <c r="AV300" s="181">
        <v>11.615</v>
      </c>
      <c r="AW300" s="181">
        <v>11.86</v>
      </c>
      <c r="AX300" s="181">
        <v>12.077999999999999</v>
      </c>
      <c r="AY300" s="181">
        <v>12.278</v>
      </c>
      <c r="AZ300" s="181">
        <v>12.455</v>
      </c>
      <c r="BA300" s="181">
        <v>12.614000000000001</v>
      </c>
      <c r="BB300" s="181">
        <v>12.755000000000001</v>
      </c>
      <c r="BC300" s="181">
        <v>12.881</v>
      </c>
      <c r="BD300" s="181">
        <v>13.103</v>
      </c>
      <c r="BE300" s="181">
        <v>13.324</v>
      </c>
      <c r="BF300" s="181">
        <v>13.611000000000001</v>
      </c>
      <c r="BG300" s="181">
        <v>13.847</v>
      </c>
      <c r="BH300" s="181">
        <v>14.08</v>
      </c>
      <c r="BI300" s="181">
        <v>14.308</v>
      </c>
      <c r="BJ300" s="181">
        <v>14.532999999999999</v>
      </c>
      <c r="BK300" s="181">
        <v>14.759</v>
      </c>
      <c r="BL300" s="181">
        <v>14.986000000000001</v>
      </c>
      <c r="BM300" s="181">
        <v>15.212</v>
      </c>
      <c r="BN300" s="181">
        <v>15.436999999999999</v>
      </c>
      <c r="BO300" s="181">
        <v>15.662000000000001</v>
      </c>
      <c r="BP300" s="181">
        <v>15.885999999999999</v>
      </c>
      <c r="BQ300" s="181">
        <v>16.11</v>
      </c>
      <c r="BR300" s="181">
        <v>16.329000000000001</v>
      </c>
      <c r="BS300" s="181">
        <v>16.547999999999998</v>
      </c>
      <c r="BT300" s="181">
        <v>16.765999999999998</v>
      </c>
      <c r="BU300" s="181">
        <v>16.983000000000001</v>
      </c>
      <c r="BV300" s="181">
        <v>17.199000000000002</v>
      </c>
      <c r="BW300" s="181">
        <v>17.414000000000001</v>
      </c>
      <c r="BX300" s="181">
        <v>17.629000000000001</v>
      </c>
      <c r="BY300" s="181">
        <v>17.844000000000001</v>
      </c>
      <c r="BZ300" s="181">
        <v>18.058</v>
      </c>
      <c r="CA300" s="181">
        <v>18.273</v>
      </c>
      <c r="CB300" s="181">
        <v>18.488</v>
      </c>
      <c r="CC300" s="181">
        <v>18.702999999999999</v>
      </c>
      <c r="CD300" s="181">
        <v>18.917999999999999</v>
      </c>
      <c r="CE300" s="181">
        <v>19.134</v>
      </c>
      <c r="CF300" s="181">
        <v>19.350000000000001</v>
      </c>
      <c r="CG300" s="181">
        <v>19.565000000000001</v>
      </c>
      <c r="CH300" s="181">
        <v>19.78</v>
      </c>
      <c r="CI300" s="181">
        <v>19.994</v>
      </c>
      <c r="CJ300" s="181">
        <v>20.209</v>
      </c>
      <c r="CK300" s="182">
        <v>20.423999999999999</v>
      </c>
    </row>
    <row r="301" spans="2:89" ht="15" customHeight="1" x14ac:dyDescent="0.2">
      <c r="B301" s="173">
        <v>7</v>
      </c>
      <c r="C301" s="174">
        <v>3</v>
      </c>
      <c r="D301" s="174">
        <v>3</v>
      </c>
      <c r="E301" s="174" t="s">
        <v>215</v>
      </c>
      <c r="F301" s="174" t="s">
        <v>790</v>
      </c>
      <c r="G301" s="174" t="s">
        <v>299</v>
      </c>
      <c r="H301" s="174" t="s">
        <v>745</v>
      </c>
      <c r="I301" s="181">
        <v>12.106</v>
      </c>
      <c r="J301" s="181">
        <v>12.393000000000001</v>
      </c>
      <c r="K301" s="181">
        <v>12.712</v>
      </c>
      <c r="L301" s="181">
        <v>13.106999999999999</v>
      </c>
      <c r="M301" s="181">
        <v>13.576000000000001</v>
      </c>
      <c r="N301" s="181">
        <v>14.064</v>
      </c>
      <c r="O301" s="181">
        <v>14.489000000000001</v>
      </c>
      <c r="P301" s="181">
        <v>14.852</v>
      </c>
      <c r="Q301" s="181">
        <v>15.169</v>
      </c>
      <c r="R301" s="181">
        <v>15.443</v>
      </c>
      <c r="S301" s="181">
        <v>15.755000000000001</v>
      </c>
      <c r="T301" s="181">
        <v>16.088999999999999</v>
      </c>
      <c r="U301" s="181">
        <v>16.321999999999999</v>
      </c>
      <c r="V301" s="181">
        <v>16.585999999999999</v>
      </c>
      <c r="W301" s="181">
        <v>16.88</v>
      </c>
      <c r="X301" s="181">
        <v>17.111000000000001</v>
      </c>
      <c r="Y301" s="181">
        <v>17.236000000000001</v>
      </c>
      <c r="Z301" s="181">
        <v>17.321999999999999</v>
      </c>
      <c r="AA301" s="181">
        <v>17.384</v>
      </c>
      <c r="AB301" s="181">
        <v>17.425999999999998</v>
      </c>
      <c r="AC301" s="181">
        <v>17.45</v>
      </c>
      <c r="AD301" s="181">
        <v>17.509</v>
      </c>
      <c r="AE301" s="181">
        <v>17.565999999999999</v>
      </c>
      <c r="AF301" s="181">
        <v>17.649999999999999</v>
      </c>
      <c r="AG301" s="181">
        <v>17.75</v>
      </c>
      <c r="AH301" s="181">
        <v>17.922000000000001</v>
      </c>
      <c r="AI301" s="181">
        <v>18.085000000000001</v>
      </c>
      <c r="AJ301" s="181">
        <v>18.242999999999999</v>
      </c>
      <c r="AK301" s="181">
        <v>18.381</v>
      </c>
      <c r="AL301" s="181">
        <v>18.533999999999999</v>
      </c>
      <c r="AM301" s="181">
        <v>18.721</v>
      </c>
      <c r="AN301" s="181">
        <v>19.013999999999999</v>
      </c>
      <c r="AO301" s="181">
        <v>19.231000000000002</v>
      </c>
      <c r="AP301" s="181">
        <v>19.437000000000001</v>
      </c>
      <c r="AQ301" s="181">
        <v>19.626999999999999</v>
      </c>
      <c r="AR301" s="181">
        <v>19.873000000000001</v>
      </c>
      <c r="AS301" s="181">
        <v>20.12</v>
      </c>
      <c r="AT301" s="181">
        <v>20.36</v>
      </c>
      <c r="AU301" s="181">
        <v>20.6</v>
      </c>
      <c r="AV301" s="181">
        <v>20.841000000000001</v>
      </c>
      <c r="AW301" s="181">
        <v>21.082000000000001</v>
      </c>
      <c r="AX301" s="181">
        <v>21.324000000000002</v>
      </c>
      <c r="AY301" s="181">
        <v>21.577000000000002</v>
      </c>
      <c r="AZ301" s="181">
        <v>21.83</v>
      </c>
      <c r="BA301" s="181">
        <v>22.084</v>
      </c>
      <c r="BB301" s="181">
        <v>22.338000000000001</v>
      </c>
      <c r="BC301" s="181">
        <v>22.593</v>
      </c>
      <c r="BD301" s="181">
        <v>22.87</v>
      </c>
      <c r="BE301" s="181">
        <v>23.140999999999998</v>
      </c>
      <c r="BF301" s="181">
        <v>23.376999999999999</v>
      </c>
      <c r="BG301" s="181">
        <v>23.62</v>
      </c>
      <c r="BH301" s="181">
        <v>23.824999999999999</v>
      </c>
      <c r="BI301" s="181">
        <v>23.934999999999999</v>
      </c>
      <c r="BJ301" s="181">
        <v>24.039000000000001</v>
      </c>
      <c r="BK301" s="181">
        <v>24.140999999999998</v>
      </c>
      <c r="BL301" s="181">
        <v>24.241</v>
      </c>
      <c r="BM301" s="181">
        <v>24.338000000000001</v>
      </c>
      <c r="BN301" s="181">
        <v>24.431999999999999</v>
      </c>
      <c r="BO301" s="181">
        <v>24.521999999999998</v>
      </c>
      <c r="BP301" s="181">
        <v>24.61</v>
      </c>
      <c r="BQ301" s="181">
        <v>24.693999999999999</v>
      </c>
      <c r="BR301" s="181">
        <v>24.771000000000001</v>
      </c>
      <c r="BS301" s="181">
        <v>24.844000000000001</v>
      </c>
      <c r="BT301" s="181">
        <v>24.914999999999999</v>
      </c>
      <c r="BU301" s="181">
        <v>24.981999999999999</v>
      </c>
      <c r="BV301" s="181">
        <v>25.047000000000001</v>
      </c>
      <c r="BW301" s="181">
        <v>25.109000000000002</v>
      </c>
      <c r="BX301" s="181">
        <v>25.17</v>
      </c>
      <c r="BY301" s="181">
        <v>25.228999999999999</v>
      </c>
      <c r="BZ301" s="181">
        <v>25.286000000000001</v>
      </c>
      <c r="CA301" s="181">
        <v>25.341999999999999</v>
      </c>
      <c r="CB301" s="181">
        <v>25.396999999999998</v>
      </c>
      <c r="CC301" s="181">
        <v>25.451000000000001</v>
      </c>
      <c r="CD301" s="181">
        <v>25.504000000000001</v>
      </c>
      <c r="CE301" s="181">
        <v>25.556999999999999</v>
      </c>
      <c r="CF301" s="181">
        <v>25.608000000000001</v>
      </c>
      <c r="CG301" s="181">
        <v>25.658000000000001</v>
      </c>
      <c r="CH301" s="181">
        <v>25.707000000000001</v>
      </c>
      <c r="CI301" s="181">
        <v>25.754000000000001</v>
      </c>
      <c r="CJ301" s="181">
        <v>25.798999999999999</v>
      </c>
      <c r="CK301" s="182">
        <v>25.844000000000001</v>
      </c>
    </row>
    <row r="302" spans="2:89" ht="15" customHeight="1" x14ac:dyDescent="0.2">
      <c r="B302" s="173">
        <v>7</v>
      </c>
      <c r="C302" s="174">
        <v>3</v>
      </c>
      <c r="D302" s="174">
        <v>3</v>
      </c>
      <c r="E302" s="174" t="s">
        <v>215</v>
      </c>
      <c r="F302" s="174" t="s">
        <v>791</v>
      </c>
      <c r="G302" s="174" t="s">
        <v>299</v>
      </c>
      <c r="H302" s="174" t="s">
        <v>745</v>
      </c>
      <c r="I302" s="181">
        <v>0</v>
      </c>
      <c r="J302" s="181">
        <v>0</v>
      </c>
      <c r="K302" s="181">
        <v>0</v>
      </c>
      <c r="L302" s="181">
        <v>0</v>
      </c>
      <c r="M302" s="181">
        <v>0</v>
      </c>
      <c r="N302" s="181">
        <v>6.0000000000000001E-3</v>
      </c>
      <c r="O302" s="181">
        <v>2.1000000000000001E-2</v>
      </c>
      <c r="P302" s="181">
        <v>4.2999999999999997E-2</v>
      </c>
      <c r="Q302" s="181">
        <v>7.4999999999999997E-2</v>
      </c>
      <c r="R302" s="181">
        <v>0.11899999999999999</v>
      </c>
      <c r="S302" s="181">
        <v>0.17499999999999999</v>
      </c>
      <c r="T302" s="181">
        <v>0.245</v>
      </c>
      <c r="U302" s="181">
        <v>0.34699999999999998</v>
      </c>
      <c r="V302" s="181">
        <v>0.48099999999999998</v>
      </c>
      <c r="W302" s="181">
        <v>0.68200000000000005</v>
      </c>
      <c r="X302" s="181">
        <v>0.95699999999999996</v>
      </c>
      <c r="Y302" s="181">
        <v>1.31</v>
      </c>
      <c r="Z302" s="181">
        <v>1.6990000000000001</v>
      </c>
      <c r="AA302" s="181">
        <v>2.0779999999999998</v>
      </c>
      <c r="AB302" s="181">
        <v>2.4289999999999998</v>
      </c>
      <c r="AC302" s="181">
        <v>2.7240000000000002</v>
      </c>
      <c r="AD302" s="181">
        <v>2.968</v>
      </c>
      <c r="AE302" s="181">
        <v>3.15</v>
      </c>
      <c r="AF302" s="181">
        <v>3.2829999999999999</v>
      </c>
      <c r="AG302" s="181">
        <v>3.3740000000000001</v>
      </c>
      <c r="AH302" s="181">
        <v>3.4119999999999999</v>
      </c>
      <c r="AI302" s="181">
        <v>3.4460000000000002</v>
      </c>
      <c r="AJ302" s="181">
        <v>3.4660000000000002</v>
      </c>
      <c r="AK302" s="181">
        <v>3.5169999999999999</v>
      </c>
      <c r="AL302" s="181">
        <v>3.5670000000000002</v>
      </c>
      <c r="AM302" s="181">
        <v>3.621</v>
      </c>
      <c r="AN302" s="181">
        <v>3.6920000000000002</v>
      </c>
      <c r="AO302" s="181">
        <v>3.746</v>
      </c>
      <c r="AP302" s="181">
        <v>3.7949999999999999</v>
      </c>
      <c r="AQ302" s="181">
        <v>3.8380000000000001</v>
      </c>
      <c r="AR302" s="181">
        <v>3.8889999999999998</v>
      </c>
      <c r="AS302" s="181">
        <v>3.9380000000000002</v>
      </c>
      <c r="AT302" s="181">
        <v>3.9830000000000001</v>
      </c>
      <c r="AU302" s="181">
        <v>4.0259999999999998</v>
      </c>
      <c r="AV302" s="181">
        <v>4.0659999999999998</v>
      </c>
      <c r="AW302" s="181">
        <v>4.1050000000000004</v>
      </c>
      <c r="AX302" s="181">
        <v>4.1420000000000003</v>
      </c>
      <c r="AY302" s="181">
        <v>4.1790000000000003</v>
      </c>
      <c r="AZ302" s="181">
        <v>4.2140000000000004</v>
      </c>
      <c r="BA302" s="181">
        <v>4.2480000000000002</v>
      </c>
      <c r="BB302" s="181">
        <v>4.28</v>
      </c>
      <c r="BC302" s="181">
        <v>4.3120000000000003</v>
      </c>
      <c r="BD302" s="181">
        <v>4.3529999999999998</v>
      </c>
      <c r="BE302" s="181">
        <v>4.3929999999999998</v>
      </c>
      <c r="BF302" s="181">
        <v>4.4260000000000002</v>
      </c>
      <c r="BG302" s="181">
        <v>4.46</v>
      </c>
      <c r="BH302" s="181">
        <v>4.4939999999999998</v>
      </c>
      <c r="BI302" s="181">
        <v>4.5250000000000004</v>
      </c>
      <c r="BJ302" s="181">
        <v>4.5549999999999997</v>
      </c>
      <c r="BK302" s="181">
        <v>4.585</v>
      </c>
      <c r="BL302" s="181">
        <v>4.6139999999999999</v>
      </c>
      <c r="BM302" s="181">
        <v>4.6429999999999998</v>
      </c>
      <c r="BN302" s="181">
        <v>4.6719999999999997</v>
      </c>
      <c r="BO302" s="181">
        <v>4.7</v>
      </c>
      <c r="BP302" s="181">
        <v>4.7270000000000003</v>
      </c>
      <c r="BQ302" s="181">
        <v>4.7539999999999996</v>
      </c>
      <c r="BR302" s="181">
        <v>4.78</v>
      </c>
      <c r="BS302" s="181">
        <v>4.8049999999999997</v>
      </c>
      <c r="BT302" s="181">
        <v>4.8289999999999997</v>
      </c>
      <c r="BU302" s="181">
        <v>4.8529999999999998</v>
      </c>
      <c r="BV302" s="181">
        <v>4.8769999999999998</v>
      </c>
      <c r="BW302" s="181">
        <v>4.9000000000000004</v>
      </c>
      <c r="BX302" s="181">
        <v>4.923</v>
      </c>
      <c r="BY302" s="181">
        <v>4.9450000000000003</v>
      </c>
      <c r="BZ302" s="181">
        <v>4.9669999999999996</v>
      </c>
      <c r="CA302" s="181">
        <v>4.99</v>
      </c>
      <c r="CB302" s="181">
        <v>5.0119999999999996</v>
      </c>
      <c r="CC302" s="181">
        <v>5.0330000000000004</v>
      </c>
      <c r="CD302" s="181">
        <v>5.0549999999999997</v>
      </c>
      <c r="CE302" s="181">
        <v>5.077</v>
      </c>
      <c r="CF302" s="181">
        <v>5.0979999999999999</v>
      </c>
      <c r="CG302" s="181">
        <v>5.1189999999999998</v>
      </c>
      <c r="CH302" s="181">
        <v>5.14</v>
      </c>
      <c r="CI302" s="181">
        <v>5.1609999999999996</v>
      </c>
      <c r="CJ302" s="181">
        <v>5.1820000000000004</v>
      </c>
      <c r="CK302" s="182">
        <v>5.202</v>
      </c>
    </row>
    <row r="303" spans="2:89" ht="15" customHeight="1" x14ac:dyDescent="0.2">
      <c r="B303" s="173">
        <v>7</v>
      </c>
      <c r="C303" s="174">
        <v>3</v>
      </c>
      <c r="D303" s="174">
        <v>3</v>
      </c>
      <c r="E303" s="174" t="s">
        <v>215</v>
      </c>
      <c r="F303" s="174" t="s">
        <v>792</v>
      </c>
      <c r="G303" s="174" t="s">
        <v>299</v>
      </c>
      <c r="H303" s="174" t="s">
        <v>745</v>
      </c>
      <c r="I303" s="181">
        <v>0.22800000000000001</v>
      </c>
      <c r="J303" s="181">
        <v>0.33300000000000002</v>
      </c>
      <c r="K303" s="181">
        <v>0.45100000000000001</v>
      </c>
      <c r="L303" s="181">
        <v>0.57499999999999996</v>
      </c>
      <c r="M303" s="181">
        <v>0.69699999999999995</v>
      </c>
      <c r="N303" s="181">
        <v>0.81100000000000005</v>
      </c>
      <c r="O303" s="181">
        <v>0.91500000000000004</v>
      </c>
      <c r="P303" s="181">
        <v>0.97099999999999997</v>
      </c>
      <c r="Q303" s="181">
        <v>0.98499999999999999</v>
      </c>
      <c r="R303" s="181">
        <v>0.98799999999999999</v>
      </c>
      <c r="S303" s="181">
        <v>1.0289999999999999</v>
      </c>
      <c r="T303" s="181">
        <v>1.069</v>
      </c>
      <c r="U303" s="181">
        <v>1.0669999999999999</v>
      </c>
      <c r="V303" s="181">
        <v>1.0780000000000001</v>
      </c>
      <c r="W303" s="181">
        <v>1.143</v>
      </c>
      <c r="X303" s="181">
        <v>1.2849999999999999</v>
      </c>
      <c r="Y303" s="181">
        <v>1.494</v>
      </c>
      <c r="Z303" s="181">
        <v>1.758</v>
      </c>
      <c r="AA303" s="181">
        <v>2.0790000000000002</v>
      </c>
      <c r="AB303" s="181">
        <v>2.4540000000000002</v>
      </c>
      <c r="AC303" s="181">
        <v>2.835</v>
      </c>
      <c r="AD303" s="181">
        <v>3.1859999999999999</v>
      </c>
      <c r="AE303" s="181">
        <v>3.5139999999999998</v>
      </c>
      <c r="AF303" s="181">
        <v>3.859</v>
      </c>
      <c r="AG303" s="181">
        <v>4.2210000000000001</v>
      </c>
      <c r="AH303" s="181">
        <v>4.5309999999999997</v>
      </c>
      <c r="AI303" s="181">
        <v>4.8209999999999997</v>
      </c>
      <c r="AJ303" s="181">
        <v>5.0890000000000004</v>
      </c>
      <c r="AK303" s="181">
        <v>5.3419999999999996</v>
      </c>
      <c r="AL303" s="181">
        <v>5.5839999999999996</v>
      </c>
      <c r="AM303" s="181">
        <v>5.82</v>
      </c>
      <c r="AN303" s="181">
        <v>6.077</v>
      </c>
      <c r="AO303" s="181">
        <v>6.2960000000000003</v>
      </c>
      <c r="AP303" s="181">
        <v>6.6280000000000001</v>
      </c>
      <c r="AQ303" s="181">
        <v>7.31</v>
      </c>
      <c r="AR303" s="181">
        <v>8.1530000000000005</v>
      </c>
      <c r="AS303" s="181">
        <v>8.6259999999999994</v>
      </c>
      <c r="AT303" s="181">
        <v>8.9740000000000002</v>
      </c>
      <c r="AU303" s="181">
        <v>9.1950000000000003</v>
      </c>
      <c r="AV303" s="181">
        <v>9.4190000000000005</v>
      </c>
      <c r="AW303" s="181">
        <v>9.6460000000000008</v>
      </c>
      <c r="AX303" s="181">
        <v>9.875</v>
      </c>
      <c r="AY303" s="181">
        <v>10.112</v>
      </c>
      <c r="AZ303" s="181">
        <v>10.352</v>
      </c>
      <c r="BA303" s="181">
        <v>10.593999999999999</v>
      </c>
      <c r="BB303" s="181">
        <v>10.839</v>
      </c>
      <c r="BC303" s="181">
        <v>11.087</v>
      </c>
      <c r="BD303" s="181">
        <v>11.343</v>
      </c>
      <c r="BE303" s="181">
        <v>11.599</v>
      </c>
      <c r="BF303" s="181">
        <v>11.837999999999999</v>
      </c>
      <c r="BG303" s="181">
        <v>12.082000000000001</v>
      </c>
      <c r="BH303" s="181">
        <v>12.324999999999999</v>
      </c>
      <c r="BI303" s="181">
        <v>12.564</v>
      </c>
      <c r="BJ303" s="181">
        <v>12.8</v>
      </c>
      <c r="BK303" s="181">
        <v>13.038</v>
      </c>
      <c r="BL303" s="181">
        <v>13.276999999999999</v>
      </c>
      <c r="BM303" s="181">
        <v>13.515000000000001</v>
      </c>
      <c r="BN303" s="181">
        <v>13.753</v>
      </c>
      <c r="BO303" s="181">
        <v>13.991</v>
      </c>
      <c r="BP303" s="181">
        <v>14.228999999999999</v>
      </c>
      <c r="BQ303" s="181">
        <v>14.465999999999999</v>
      </c>
      <c r="BR303" s="181">
        <v>14.7</v>
      </c>
      <c r="BS303" s="181">
        <v>14.933999999999999</v>
      </c>
      <c r="BT303" s="181">
        <v>15.167</v>
      </c>
      <c r="BU303" s="181">
        <v>15.398999999999999</v>
      </c>
      <c r="BV303" s="181">
        <v>15.631</v>
      </c>
      <c r="BW303" s="181">
        <v>15.862</v>
      </c>
      <c r="BX303" s="181">
        <v>16.094000000000001</v>
      </c>
      <c r="BY303" s="181">
        <v>16.324999999999999</v>
      </c>
      <c r="BZ303" s="181">
        <v>16.556000000000001</v>
      </c>
      <c r="CA303" s="181">
        <v>16.788</v>
      </c>
      <c r="CB303" s="181">
        <v>17.02</v>
      </c>
      <c r="CC303" s="181">
        <v>17.251999999999999</v>
      </c>
      <c r="CD303" s="181">
        <v>17.484999999999999</v>
      </c>
      <c r="CE303" s="181">
        <v>17.718</v>
      </c>
      <c r="CF303" s="181">
        <v>17.951000000000001</v>
      </c>
      <c r="CG303" s="181">
        <v>18.184000000000001</v>
      </c>
      <c r="CH303" s="181">
        <v>18.417000000000002</v>
      </c>
      <c r="CI303" s="181">
        <v>18.649999999999999</v>
      </c>
      <c r="CJ303" s="181">
        <v>18.882999999999999</v>
      </c>
      <c r="CK303" s="182">
        <v>19.116</v>
      </c>
    </row>
    <row r="304" spans="2:89" ht="15" customHeight="1" x14ac:dyDescent="0.2">
      <c r="B304" s="173">
        <v>7</v>
      </c>
      <c r="C304" s="174">
        <v>3</v>
      </c>
      <c r="D304" s="174">
        <v>3</v>
      </c>
      <c r="E304" s="174" t="s">
        <v>215</v>
      </c>
      <c r="F304" s="174" t="s">
        <v>793</v>
      </c>
      <c r="G304" s="174" t="s">
        <v>299</v>
      </c>
      <c r="H304" s="174" t="s">
        <v>745</v>
      </c>
      <c r="I304" s="181">
        <v>0.13800000000000001</v>
      </c>
      <c r="J304" s="181">
        <v>0.25700000000000001</v>
      </c>
      <c r="K304" s="181">
        <v>0.41799999999999998</v>
      </c>
      <c r="L304" s="181">
        <v>0.63500000000000001</v>
      </c>
      <c r="M304" s="181">
        <v>0.90400000000000003</v>
      </c>
      <c r="N304" s="181">
        <v>1.2230000000000001</v>
      </c>
      <c r="O304" s="181">
        <v>1.5880000000000001</v>
      </c>
      <c r="P304" s="181">
        <v>1.996</v>
      </c>
      <c r="Q304" s="181">
        <v>2.4420000000000002</v>
      </c>
      <c r="R304" s="181">
        <v>2.9239999999999999</v>
      </c>
      <c r="S304" s="181">
        <v>3.4359999999999999</v>
      </c>
      <c r="T304" s="181">
        <v>3.9020000000000001</v>
      </c>
      <c r="U304" s="181">
        <v>4.3550000000000004</v>
      </c>
      <c r="V304" s="181">
        <v>4.8550000000000004</v>
      </c>
      <c r="W304" s="181">
        <v>5.4390000000000001</v>
      </c>
      <c r="X304" s="181">
        <v>6.0609999999999999</v>
      </c>
      <c r="Y304" s="181">
        <v>6.6079999999999997</v>
      </c>
      <c r="Z304" s="181">
        <v>7.0750000000000002</v>
      </c>
      <c r="AA304" s="181">
        <v>7.4610000000000003</v>
      </c>
      <c r="AB304" s="181">
        <v>7.7750000000000004</v>
      </c>
      <c r="AC304" s="181">
        <v>8.0079999999999991</v>
      </c>
      <c r="AD304" s="181">
        <v>8.1720000000000006</v>
      </c>
      <c r="AE304" s="181">
        <v>8.234</v>
      </c>
      <c r="AF304" s="181">
        <v>8.2560000000000002</v>
      </c>
      <c r="AG304" s="181">
        <v>8.2729999999999997</v>
      </c>
      <c r="AH304" s="181">
        <v>8.2550000000000008</v>
      </c>
      <c r="AI304" s="181">
        <v>8.23</v>
      </c>
      <c r="AJ304" s="181">
        <v>8.2140000000000004</v>
      </c>
      <c r="AK304" s="181">
        <v>8.2330000000000005</v>
      </c>
      <c r="AL304" s="181">
        <v>8.3059999999999992</v>
      </c>
      <c r="AM304" s="181">
        <v>8.4600000000000009</v>
      </c>
      <c r="AN304" s="181">
        <v>8.7479999999999993</v>
      </c>
      <c r="AO304" s="181">
        <v>9.1050000000000004</v>
      </c>
      <c r="AP304" s="181">
        <v>9.516</v>
      </c>
      <c r="AQ304" s="181">
        <v>9.93</v>
      </c>
      <c r="AR304" s="181">
        <v>10.336</v>
      </c>
      <c r="AS304" s="181">
        <v>10.707000000000001</v>
      </c>
      <c r="AT304" s="181">
        <v>11.041</v>
      </c>
      <c r="AU304" s="181">
        <v>11.343</v>
      </c>
      <c r="AV304" s="181">
        <v>11.615</v>
      </c>
      <c r="AW304" s="181">
        <v>11.86</v>
      </c>
      <c r="AX304" s="181">
        <v>12.077999999999999</v>
      </c>
      <c r="AY304" s="181">
        <v>12.278</v>
      </c>
      <c r="AZ304" s="181">
        <v>12.455</v>
      </c>
      <c r="BA304" s="181">
        <v>12.614000000000001</v>
      </c>
      <c r="BB304" s="181">
        <v>12.755000000000001</v>
      </c>
      <c r="BC304" s="181">
        <v>12.881</v>
      </c>
      <c r="BD304" s="181">
        <v>13.103</v>
      </c>
      <c r="BE304" s="181">
        <v>13.324</v>
      </c>
      <c r="BF304" s="181">
        <v>13.471</v>
      </c>
      <c r="BG304" s="181">
        <v>13.657999999999999</v>
      </c>
      <c r="BH304" s="181">
        <v>13.843</v>
      </c>
      <c r="BI304" s="181">
        <v>14.022</v>
      </c>
      <c r="BJ304" s="181">
        <v>14.199</v>
      </c>
      <c r="BK304" s="181">
        <v>14.375</v>
      </c>
      <c r="BL304" s="181">
        <v>14.552</v>
      </c>
      <c r="BM304" s="181">
        <v>14.727</v>
      </c>
      <c r="BN304" s="181">
        <v>14.901999999999999</v>
      </c>
      <c r="BO304" s="181">
        <v>15.076000000000001</v>
      </c>
      <c r="BP304" s="181">
        <v>15.249000000000001</v>
      </c>
      <c r="BQ304" s="181">
        <v>15.42</v>
      </c>
      <c r="BR304" s="181">
        <v>15.587999999999999</v>
      </c>
      <c r="BS304" s="181">
        <v>15.755000000000001</v>
      </c>
      <c r="BT304" s="181">
        <v>15.92</v>
      </c>
      <c r="BU304" s="181">
        <v>16.084</v>
      </c>
      <c r="BV304" s="181">
        <v>16.248000000000001</v>
      </c>
      <c r="BW304" s="181">
        <v>16.41</v>
      </c>
      <c r="BX304" s="181">
        <v>16.571999999999999</v>
      </c>
      <c r="BY304" s="181">
        <v>16.734000000000002</v>
      </c>
      <c r="BZ304" s="181">
        <v>16.895</v>
      </c>
      <c r="CA304" s="181">
        <v>17.056000000000001</v>
      </c>
      <c r="CB304" s="181">
        <v>17.216999999999999</v>
      </c>
      <c r="CC304" s="181">
        <v>17.378</v>
      </c>
      <c r="CD304" s="181">
        <v>17.539000000000001</v>
      </c>
      <c r="CE304" s="181">
        <v>17.699000000000002</v>
      </c>
      <c r="CF304" s="181">
        <v>17.86</v>
      </c>
      <c r="CG304" s="181">
        <v>18.021000000000001</v>
      </c>
      <c r="CH304" s="181">
        <v>18.181000000000001</v>
      </c>
      <c r="CI304" s="181">
        <v>18.34</v>
      </c>
      <c r="CJ304" s="181">
        <v>18.498999999999999</v>
      </c>
      <c r="CK304" s="182">
        <v>18.658000000000001</v>
      </c>
    </row>
    <row r="305" spans="2:89" ht="15" customHeight="1" x14ac:dyDescent="0.2">
      <c r="B305" s="173">
        <v>7</v>
      </c>
      <c r="C305" s="174">
        <v>4</v>
      </c>
      <c r="D305" s="174">
        <v>3</v>
      </c>
      <c r="E305" s="174" t="s">
        <v>752</v>
      </c>
      <c r="F305" s="174" t="s">
        <v>790</v>
      </c>
      <c r="G305" s="174" t="s">
        <v>299</v>
      </c>
      <c r="H305" s="174" t="s">
        <v>745</v>
      </c>
      <c r="I305" s="181">
        <v>12.106</v>
      </c>
      <c r="J305" s="181">
        <v>12.393000000000001</v>
      </c>
      <c r="K305" s="181">
        <v>12.712</v>
      </c>
      <c r="L305" s="181">
        <v>13.106999999999999</v>
      </c>
      <c r="M305" s="181">
        <v>13.576000000000001</v>
      </c>
      <c r="N305" s="181">
        <v>14.064</v>
      </c>
      <c r="O305" s="181">
        <v>14.489000000000001</v>
      </c>
      <c r="P305" s="181">
        <v>14.852</v>
      </c>
      <c r="Q305" s="181">
        <v>15.169</v>
      </c>
      <c r="R305" s="181">
        <v>15.443</v>
      </c>
      <c r="S305" s="181">
        <v>15.755000000000001</v>
      </c>
      <c r="T305" s="181">
        <v>16.088999999999999</v>
      </c>
      <c r="U305" s="181">
        <v>16.321999999999999</v>
      </c>
      <c r="V305" s="181">
        <v>16.585999999999999</v>
      </c>
      <c r="W305" s="181">
        <v>16.88</v>
      </c>
      <c r="X305" s="181">
        <v>17.111000000000001</v>
      </c>
      <c r="Y305" s="181">
        <v>17.236000000000001</v>
      </c>
      <c r="Z305" s="181">
        <v>17.321999999999999</v>
      </c>
      <c r="AA305" s="181">
        <v>17.384</v>
      </c>
      <c r="AB305" s="181">
        <v>17.425999999999998</v>
      </c>
      <c r="AC305" s="181">
        <v>17.45</v>
      </c>
      <c r="AD305" s="181">
        <v>17.509</v>
      </c>
      <c r="AE305" s="181">
        <v>17.565999999999999</v>
      </c>
      <c r="AF305" s="181">
        <v>17.649999999999999</v>
      </c>
      <c r="AG305" s="181">
        <v>17.75</v>
      </c>
      <c r="AH305" s="181">
        <v>17.922000000000001</v>
      </c>
      <c r="AI305" s="181">
        <v>18.085000000000001</v>
      </c>
      <c r="AJ305" s="181">
        <v>18.242999999999999</v>
      </c>
      <c r="AK305" s="181">
        <v>18.381</v>
      </c>
      <c r="AL305" s="181">
        <v>18.533999999999999</v>
      </c>
      <c r="AM305" s="181">
        <v>18.721</v>
      </c>
      <c r="AN305" s="181">
        <v>19.013999999999999</v>
      </c>
      <c r="AO305" s="181">
        <v>19.231000000000002</v>
      </c>
      <c r="AP305" s="181">
        <v>19.437000000000001</v>
      </c>
      <c r="AQ305" s="181">
        <v>19.626999999999999</v>
      </c>
      <c r="AR305" s="181">
        <v>19.873000000000001</v>
      </c>
      <c r="AS305" s="181">
        <v>20.12</v>
      </c>
      <c r="AT305" s="181">
        <v>20.36</v>
      </c>
      <c r="AU305" s="181">
        <v>20.6</v>
      </c>
      <c r="AV305" s="181">
        <v>20.841000000000001</v>
      </c>
      <c r="AW305" s="181">
        <v>21.082000000000001</v>
      </c>
      <c r="AX305" s="181">
        <v>21.324000000000002</v>
      </c>
      <c r="AY305" s="181">
        <v>21.577000000000002</v>
      </c>
      <c r="AZ305" s="181">
        <v>21.83</v>
      </c>
      <c r="BA305" s="181">
        <v>22.084</v>
      </c>
      <c r="BB305" s="181">
        <v>22.338000000000001</v>
      </c>
      <c r="BC305" s="181">
        <v>22.593</v>
      </c>
      <c r="BD305" s="181">
        <v>22.87</v>
      </c>
      <c r="BE305" s="181">
        <v>23.140999999999998</v>
      </c>
      <c r="BF305" s="181">
        <v>23.376999999999999</v>
      </c>
      <c r="BG305" s="181">
        <v>23.62</v>
      </c>
      <c r="BH305" s="181">
        <v>23.824999999999999</v>
      </c>
      <c r="BI305" s="181">
        <v>23.934999999999999</v>
      </c>
      <c r="BJ305" s="181">
        <v>24.039000000000001</v>
      </c>
      <c r="BK305" s="181">
        <v>24.140999999999998</v>
      </c>
      <c r="BL305" s="181">
        <v>24.241</v>
      </c>
      <c r="BM305" s="181">
        <v>24.338000000000001</v>
      </c>
      <c r="BN305" s="181">
        <v>24.431999999999999</v>
      </c>
      <c r="BO305" s="181">
        <v>24.521999999999998</v>
      </c>
      <c r="BP305" s="181">
        <v>24.61</v>
      </c>
      <c r="BQ305" s="181">
        <v>24.693999999999999</v>
      </c>
      <c r="BR305" s="181">
        <v>24.771000000000001</v>
      </c>
      <c r="BS305" s="181">
        <v>24.844000000000001</v>
      </c>
      <c r="BT305" s="181">
        <v>24.914999999999999</v>
      </c>
      <c r="BU305" s="181">
        <v>24.981999999999999</v>
      </c>
      <c r="BV305" s="181">
        <v>25.047000000000001</v>
      </c>
      <c r="BW305" s="181">
        <v>25.109000000000002</v>
      </c>
      <c r="BX305" s="181">
        <v>25.17</v>
      </c>
      <c r="BY305" s="181">
        <v>25.228999999999999</v>
      </c>
      <c r="BZ305" s="181">
        <v>25.286000000000001</v>
      </c>
      <c r="CA305" s="181">
        <v>25.341999999999999</v>
      </c>
      <c r="CB305" s="181">
        <v>25.396999999999998</v>
      </c>
      <c r="CC305" s="181">
        <v>25.451000000000001</v>
      </c>
      <c r="CD305" s="181">
        <v>25.504000000000001</v>
      </c>
      <c r="CE305" s="181">
        <v>25.556999999999999</v>
      </c>
      <c r="CF305" s="181">
        <v>25.608000000000001</v>
      </c>
      <c r="CG305" s="181">
        <v>25.658000000000001</v>
      </c>
      <c r="CH305" s="181">
        <v>25.707000000000001</v>
      </c>
      <c r="CI305" s="181">
        <v>25.754000000000001</v>
      </c>
      <c r="CJ305" s="181">
        <v>25.798999999999999</v>
      </c>
      <c r="CK305" s="182">
        <v>25.844000000000001</v>
      </c>
    </row>
    <row r="306" spans="2:89" ht="15" customHeight="1" x14ac:dyDescent="0.2">
      <c r="B306" s="173">
        <v>7</v>
      </c>
      <c r="C306" s="174">
        <v>4</v>
      </c>
      <c r="D306" s="174">
        <v>3</v>
      </c>
      <c r="E306" s="174" t="s">
        <v>752</v>
      </c>
      <c r="F306" s="174" t="s">
        <v>791</v>
      </c>
      <c r="G306" s="174" t="s">
        <v>299</v>
      </c>
      <c r="H306" s="174" t="s">
        <v>745</v>
      </c>
      <c r="I306" s="181">
        <v>0</v>
      </c>
      <c r="J306" s="181">
        <v>0</v>
      </c>
      <c r="K306" s="181">
        <v>0</v>
      </c>
      <c r="L306" s="181">
        <v>0</v>
      </c>
      <c r="M306" s="181">
        <v>0</v>
      </c>
      <c r="N306" s="181">
        <v>6.0000000000000001E-3</v>
      </c>
      <c r="O306" s="181">
        <v>2.1000000000000001E-2</v>
      </c>
      <c r="P306" s="181">
        <v>4.2999999999999997E-2</v>
      </c>
      <c r="Q306" s="181">
        <v>7.4999999999999997E-2</v>
      </c>
      <c r="R306" s="181">
        <v>0.11899999999999999</v>
      </c>
      <c r="S306" s="181">
        <v>0.17499999999999999</v>
      </c>
      <c r="T306" s="181">
        <v>0.245</v>
      </c>
      <c r="U306" s="181">
        <v>0.34699999999999998</v>
      </c>
      <c r="V306" s="181">
        <v>0.48099999999999998</v>
      </c>
      <c r="W306" s="181">
        <v>0.68200000000000005</v>
      </c>
      <c r="X306" s="181">
        <v>0.95699999999999996</v>
      </c>
      <c r="Y306" s="181">
        <v>1.31</v>
      </c>
      <c r="Z306" s="181">
        <v>1.6990000000000001</v>
      </c>
      <c r="AA306" s="181">
        <v>2.0779999999999998</v>
      </c>
      <c r="AB306" s="181">
        <v>2.4289999999999998</v>
      </c>
      <c r="AC306" s="181">
        <v>2.7240000000000002</v>
      </c>
      <c r="AD306" s="181">
        <v>2.968</v>
      </c>
      <c r="AE306" s="181">
        <v>3.15</v>
      </c>
      <c r="AF306" s="181">
        <v>3.2829999999999999</v>
      </c>
      <c r="AG306" s="181">
        <v>3.3740000000000001</v>
      </c>
      <c r="AH306" s="181">
        <v>3.4119999999999999</v>
      </c>
      <c r="AI306" s="181">
        <v>3.4460000000000002</v>
      </c>
      <c r="AJ306" s="181">
        <v>3.4660000000000002</v>
      </c>
      <c r="AK306" s="181">
        <v>3.5169999999999999</v>
      </c>
      <c r="AL306" s="181">
        <v>3.5670000000000002</v>
      </c>
      <c r="AM306" s="181">
        <v>3.621</v>
      </c>
      <c r="AN306" s="181">
        <v>3.6920000000000002</v>
      </c>
      <c r="AO306" s="181">
        <v>3.746</v>
      </c>
      <c r="AP306" s="181">
        <v>3.7949999999999999</v>
      </c>
      <c r="AQ306" s="181">
        <v>3.8380000000000001</v>
      </c>
      <c r="AR306" s="181">
        <v>3.8889999999999998</v>
      </c>
      <c r="AS306" s="181">
        <v>3.9380000000000002</v>
      </c>
      <c r="AT306" s="181">
        <v>3.9830000000000001</v>
      </c>
      <c r="AU306" s="181">
        <v>4.0259999999999998</v>
      </c>
      <c r="AV306" s="181">
        <v>4.0659999999999998</v>
      </c>
      <c r="AW306" s="181">
        <v>4.1050000000000004</v>
      </c>
      <c r="AX306" s="181">
        <v>4.1420000000000003</v>
      </c>
      <c r="AY306" s="181">
        <v>4.1790000000000003</v>
      </c>
      <c r="AZ306" s="181">
        <v>4.2140000000000004</v>
      </c>
      <c r="BA306" s="181">
        <v>4.2480000000000002</v>
      </c>
      <c r="BB306" s="181">
        <v>4.28</v>
      </c>
      <c r="BC306" s="181">
        <v>4.3120000000000003</v>
      </c>
      <c r="BD306" s="181">
        <v>4.3529999999999998</v>
      </c>
      <c r="BE306" s="181">
        <v>4.3929999999999998</v>
      </c>
      <c r="BF306" s="181">
        <v>4.4260000000000002</v>
      </c>
      <c r="BG306" s="181">
        <v>4.46</v>
      </c>
      <c r="BH306" s="181">
        <v>4.4939999999999998</v>
      </c>
      <c r="BI306" s="181">
        <v>4.5250000000000004</v>
      </c>
      <c r="BJ306" s="181">
        <v>4.5549999999999997</v>
      </c>
      <c r="BK306" s="181">
        <v>4.585</v>
      </c>
      <c r="BL306" s="181">
        <v>4.6139999999999999</v>
      </c>
      <c r="BM306" s="181">
        <v>4.6429999999999998</v>
      </c>
      <c r="BN306" s="181">
        <v>4.6719999999999997</v>
      </c>
      <c r="BO306" s="181">
        <v>4.7</v>
      </c>
      <c r="BP306" s="181">
        <v>4.7270000000000003</v>
      </c>
      <c r="BQ306" s="181">
        <v>4.7539999999999996</v>
      </c>
      <c r="BR306" s="181">
        <v>4.78</v>
      </c>
      <c r="BS306" s="181">
        <v>4.8049999999999997</v>
      </c>
      <c r="BT306" s="181">
        <v>4.8289999999999997</v>
      </c>
      <c r="BU306" s="181">
        <v>4.8529999999999998</v>
      </c>
      <c r="BV306" s="181">
        <v>4.8769999999999998</v>
      </c>
      <c r="BW306" s="181">
        <v>4.9000000000000004</v>
      </c>
      <c r="BX306" s="181">
        <v>4.923</v>
      </c>
      <c r="BY306" s="181">
        <v>4.9450000000000003</v>
      </c>
      <c r="BZ306" s="181">
        <v>4.9669999999999996</v>
      </c>
      <c r="CA306" s="181">
        <v>4.99</v>
      </c>
      <c r="CB306" s="181">
        <v>5.0119999999999996</v>
      </c>
      <c r="CC306" s="181">
        <v>5.0330000000000004</v>
      </c>
      <c r="CD306" s="181">
        <v>5.0549999999999997</v>
      </c>
      <c r="CE306" s="181">
        <v>5.077</v>
      </c>
      <c r="CF306" s="181">
        <v>5.0979999999999999</v>
      </c>
      <c r="CG306" s="181">
        <v>5.1189999999999998</v>
      </c>
      <c r="CH306" s="181">
        <v>5.14</v>
      </c>
      <c r="CI306" s="181">
        <v>5.1609999999999996</v>
      </c>
      <c r="CJ306" s="181">
        <v>5.1820000000000004</v>
      </c>
      <c r="CK306" s="182">
        <v>5.202</v>
      </c>
    </row>
    <row r="307" spans="2:89" ht="15" customHeight="1" x14ac:dyDescent="0.2">
      <c r="B307" s="173">
        <v>7</v>
      </c>
      <c r="C307" s="174">
        <v>4</v>
      </c>
      <c r="D307" s="174">
        <v>3</v>
      </c>
      <c r="E307" s="174" t="s">
        <v>752</v>
      </c>
      <c r="F307" s="174" t="s">
        <v>792</v>
      </c>
      <c r="G307" s="174" t="s">
        <v>299</v>
      </c>
      <c r="H307" s="174" t="s">
        <v>745</v>
      </c>
      <c r="I307" s="181">
        <v>0.22800000000000001</v>
      </c>
      <c r="J307" s="181">
        <v>0.33300000000000002</v>
      </c>
      <c r="K307" s="181">
        <v>0.45100000000000001</v>
      </c>
      <c r="L307" s="181">
        <v>0.57499999999999996</v>
      </c>
      <c r="M307" s="181">
        <v>0.69699999999999995</v>
      </c>
      <c r="N307" s="181">
        <v>0.81100000000000005</v>
      </c>
      <c r="O307" s="181">
        <v>0.91500000000000004</v>
      </c>
      <c r="P307" s="181">
        <v>0.97099999999999997</v>
      </c>
      <c r="Q307" s="181">
        <v>0.98499999999999999</v>
      </c>
      <c r="R307" s="181">
        <v>0.98799999999999999</v>
      </c>
      <c r="S307" s="181">
        <v>1.0289999999999999</v>
      </c>
      <c r="T307" s="181">
        <v>1.069</v>
      </c>
      <c r="U307" s="181">
        <v>1.0669999999999999</v>
      </c>
      <c r="V307" s="181">
        <v>1.0780000000000001</v>
      </c>
      <c r="W307" s="181">
        <v>1.143</v>
      </c>
      <c r="X307" s="181">
        <v>1.2849999999999999</v>
      </c>
      <c r="Y307" s="181">
        <v>1.494</v>
      </c>
      <c r="Z307" s="181">
        <v>1.758</v>
      </c>
      <c r="AA307" s="181">
        <v>2.0790000000000002</v>
      </c>
      <c r="AB307" s="181">
        <v>2.4540000000000002</v>
      </c>
      <c r="AC307" s="181">
        <v>2.835</v>
      </c>
      <c r="AD307" s="181">
        <v>3.1859999999999999</v>
      </c>
      <c r="AE307" s="181">
        <v>3.5139999999999998</v>
      </c>
      <c r="AF307" s="181">
        <v>3.859</v>
      </c>
      <c r="AG307" s="181">
        <v>4.2210000000000001</v>
      </c>
      <c r="AH307" s="181">
        <v>4.5309999999999997</v>
      </c>
      <c r="AI307" s="181">
        <v>4.8209999999999997</v>
      </c>
      <c r="AJ307" s="181">
        <v>5.0890000000000004</v>
      </c>
      <c r="AK307" s="181">
        <v>5.3419999999999996</v>
      </c>
      <c r="AL307" s="181">
        <v>5.5839999999999996</v>
      </c>
      <c r="AM307" s="181">
        <v>5.82</v>
      </c>
      <c r="AN307" s="181">
        <v>6.077</v>
      </c>
      <c r="AO307" s="181">
        <v>6.2960000000000003</v>
      </c>
      <c r="AP307" s="181">
        <v>6.6280000000000001</v>
      </c>
      <c r="AQ307" s="181">
        <v>7.31</v>
      </c>
      <c r="AR307" s="181">
        <v>8.1530000000000005</v>
      </c>
      <c r="AS307" s="181">
        <v>8.6259999999999994</v>
      </c>
      <c r="AT307" s="181">
        <v>8.9740000000000002</v>
      </c>
      <c r="AU307" s="181">
        <v>9.1950000000000003</v>
      </c>
      <c r="AV307" s="181">
        <v>9.4190000000000005</v>
      </c>
      <c r="AW307" s="181">
        <v>9.6460000000000008</v>
      </c>
      <c r="AX307" s="181">
        <v>9.875</v>
      </c>
      <c r="AY307" s="181">
        <v>10.112</v>
      </c>
      <c r="AZ307" s="181">
        <v>10.352</v>
      </c>
      <c r="BA307" s="181">
        <v>10.593999999999999</v>
      </c>
      <c r="BB307" s="181">
        <v>10.839</v>
      </c>
      <c r="BC307" s="181">
        <v>11.087</v>
      </c>
      <c r="BD307" s="181">
        <v>11.343</v>
      </c>
      <c r="BE307" s="181">
        <v>11.599</v>
      </c>
      <c r="BF307" s="181">
        <v>11.837999999999999</v>
      </c>
      <c r="BG307" s="181">
        <v>12.082000000000001</v>
      </c>
      <c r="BH307" s="181">
        <v>12.324999999999999</v>
      </c>
      <c r="BI307" s="181">
        <v>12.564</v>
      </c>
      <c r="BJ307" s="181">
        <v>12.8</v>
      </c>
      <c r="BK307" s="181">
        <v>13.038</v>
      </c>
      <c r="BL307" s="181">
        <v>13.276999999999999</v>
      </c>
      <c r="BM307" s="181">
        <v>13.515000000000001</v>
      </c>
      <c r="BN307" s="181">
        <v>13.753</v>
      </c>
      <c r="BO307" s="181">
        <v>13.991</v>
      </c>
      <c r="BP307" s="181">
        <v>14.228999999999999</v>
      </c>
      <c r="BQ307" s="181">
        <v>14.465999999999999</v>
      </c>
      <c r="BR307" s="181">
        <v>14.7</v>
      </c>
      <c r="BS307" s="181">
        <v>14.933999999999999</v>
      </c>
      <c r="BT307" s="181">
        <v>15.167</v>
      </c>
      <c r="BU307" s="181">
        <v>15.398999999999999</v>
      </c>
      <c r="BV307" s="181">
        <v>15.631</v>
      </c>
      <c r="BW307" s="181">
        <v>15.862</v>
      </c>
      <c r="BX307" s="181">
        <v>16.094000000000001</v>
      </c>
      <c r="BY307" s="181">
        <v>16.324999999999999</v>
      </c>
      <c r="BZ307" s="181">
        <v>16.556000000000001</v>
      </c>
      <c r="CA307" s="181">
        <v>16.788</v>
      </c>
      <c r="CB307" s="181">
        <v>17.02</v>
      </c>
      <c r="CC307" s="181">
        <v>17.251999999999999</v>
      </c>
      <c r="CD307" s="181">
        <v>17.484999999999999</v>
      </c>
      <c r="CE307" s="181">
        <v>17.718</v>
      </c>
      <c r="CF307" s="181">
        <v>17.951000000000001</v>
      </c>
      <c r="CG307" s="181">
        <v>18.184000000000001</v>
      </c>
      <c r="CH307" s="181">
        <v>18.417000000000002</v>
      </c>
      <c r="CI307" s="181">
        <v>18.649999999999999</v>
      </c>
      <c r="CJ307" s="181">
        <v>18.882999999999999</v>
      </c>
      <c r="CK307" s="182">
        <v>19.116</v>
      </c>
    </row>
    <row r="308" spans="2:89" ht="15" customHeight="1" x14ac:dyDescent="0.2">
      <c r="B308" s="173">
        <v>7</v>
      </c>
      <c r="C308" s="174">
        <v>4</v>
      </c>
      <c r="D308" s="174">
        <v>3</v>
      </c>
      <c r="E308" s="174" t="s">
        <v>752</v>
      </c>
      <c r="F308" s="174" t="s">
        <v>793</v>
      </c>
      <c r="G308" s="174" t="s">
        <v>299</v>
      </c>
      <c r="H308" s="174" t="s">
        <v>745</v>
      </c>
      <c r="I308" s="181">
        <v>0.13800000000000001</v>
      </c>
      <c r="J308" s="181">
        <v>0.25700000000000001</v>
      </c>
      <c r="K308" s="181">
        <v>0.41799999999999998</v>
      </c>
      <c r="L308" s="181">
        <v>0.63500000000000001</v>
      </c>
      <c r="M308" s="181">
        <v>0.90400000000000003</v>
      </c>
      <c r="N308" s="181">
        <v>1.2230000000000001</v>
      </c>
      <c r="O308" s="181">
        <v>1.5880000000000001</v>
      </c>
      <c r="P308" s="181">
        <v>1.996</v>
      </c>
      <c r="Q308" s="181">
        <v>2.4420000000000002</v>
      </c>
      <c r="R308" s="181">
        <v>2.9239999999999999</v>
      </c>
      <c r="S308" s="181">
        <v>3.4359999999999999</v>
      </c>
      <c r="T308" s="181">
        <v>3.9020000000000001</v>
      </c>
      <c r="U308" s="181">
        <v>4.3550000000000004</v>
      </c>
      <c r="V308" s="181">
        <v>4.8550000000000004</v>
      </c>
      <c r="W308" s="181">
        <v>5.4390000000000001</v>
      </c>
      <c r="X308" s="181">
        <v>6.0609999999999999</v>
      </c>
      <c r="Y308" s="181">
        <v>6.6079999999999997</v>
      </c>
      <c r="Z308" s="181">
        <v>7.0750000000000002</v>
      </c>
      <c r="AA308" s="181">
        <v>7.4610000000000003</v>
      </c>
      <c r="AB308" s="181">
        <v>7.7750000000000004</v>
      </c>
      <c r="AC308" s="181">
        <v>8.0079999999999991</v>
      </c>
      <c r="AD308" s="181">
        <v>8.1720000000000006</v>
      </c>
      <c r="AE308" s="181">
        <v>8.234</v>
      </c>
      <c r="AF308" s="181">
        <v>8.2560000000000002</v>
      </c>
      <c r="AG308" s="181">
        <v>8.2729999999999997</v>
      </c>
      <c r="AH308" s="181">
        <v>8.2550000000000008</v>
      </c>
      <c r="AI308" s="181">
        <v>8.23</v>
      </c>
      <c r="AJ308" s="181">
        <v>8.2140000000000004</v>
      </c>
      <c r="AK308" s="181">
        <v>8.2330000000000005</v>
      </c>
      <c r="AL308" s="181">
        <v>8.3059999999999992</v>
      </c>
      <c r="AM308" s="181">
        <v>8.4600000000000009</v>
      </c>
      <c r="AN308" s="181">
        <v>8.7479999999999993</v>
      </c>
      <c r="AO308" s="181">
        <v>9.1050000000000004</v>
      </c>
      <c r="AP308" s="181">
        <v>9.516</v>
      </c>
      <c r="AQ308" s="181">
        <v>9.93</v>
      </c>
      <c r="AR308" s="181">
        <v>10.336</v>
      </c>
      <c r="AS308" s="181">
        <v>10.707000000000001</v>
      </c>
      <c r="AT308" s="181">
        <v>11.041</v>
      </c>
      <c r="AU308" s="181">
        <v>11.343</v>
      </c>
      <c r="AV308" s="181">
        <v>11.615</v>
      </c>
      <c r="AW308" s="181">
        <v>11.86</v>
      </c>
      <c r="AX308" s="181">
        <v>12.077999999999999</v>
      </c>
      <c r="AY308" s="181">
        <v>12.278</v>
      </c>
      <c r="AZ308" s="181">
        <v>12.455</v>
      </c>
      <c r="BA308" s="181">
        <v>12.614000000000001</v>
      </c>
      <c r="BB308" s="181">
        <v>12.755000000000001</v>
      </c>
      <c r="BC308" s="181">
        <v>12.881</v>
      </c>
      <c r="BD308" s="181">
        <v>13.103</v>
      </c>
      <c r="BE308" s="181">
        <v>13.324</v>
      </c>
      <c r="BF308" s="181">
        <v>13.471</v>
      </c>
      <c r="BG308" s="181">
        <v>13.657999999999999</v>
      </c>
      <c r="BH308" s="181">
        <v>13.843</v>
      </c>
      <c r="BI308" s="181">
        <v>14.022</v>
      </c>
      <c r="BJ308" s="181">
        <v>14.199</v>
      </c>
      <c r="BK308" s="181">
        <v>14.375</v>
      </c>
      <c r="BL308" s="181">
        <v>14.552</v>
      </c>
      <c r="BM308" s="181">
        <v>14.727</v>
      </c>
      <c r="BN308" s="181">
        <v>14.901999999999999</v>
      </c>
      <c r="BO308" s="181">
        <v>15.076000000000001</v>
      </c>
      <c r="BP308" s="181">
        <v>15.249000000000001</v>
      </c>
      <c r="BQ308" s="181">
        <v>15.42</v>
      </c>
      <c r="BR308" s="181">
        <v>15.587999999999999</v>
      </c>
      <c r="BS308" s="181">
        <v>15.755000000000001</v>
      </c>
      <c r="BT308" s="181">
        <v>15.92</v>
      </c>
      <c r="BU308" s="181">
        <v>16.084</v>
      </c>
      <c r="BV308" s="181">
        <v>16.248000000000001</v>
      </c>
      <c r="BW308" s="181">
        <v>16.41</v>
      </c>
      <c r="BX308" s="181">
        <v>16.571999999999999</v>
      </c>
      <c r="BY308" s="181">
        <v>16.734000000000002</v>
      </c>
      <c r="BZ308" s="181">
        <v>16.895</v>
      </c>
      <c r="CA308" s="181">
        <v>17.056000000000001</v>
      </c>
      <c r="CB308" s="181">
        <v>17.216999999999999</v>
      </c>
      <c r="CC308" s="181">
        <v>17.378</v>
      </c>
      <c r="CD308" s="181">
        <v>17.539000000000001</v>
      </c>
      <c r="CE308" s="181">
        <v>17.699000000000002</v>
      </c>
      <c r="CF308" s="181">
        <v>17.86</v>
      </c>
      <c r="CG308" s="181">
        <v>18.021000000000001</v>
      </c>
      <c r="CH308" s="181">
        <v>18.181000000000001</v>
      </c>
      <c r="CI308" s="181">
        <v>18.34</v>
      </c>
      <c r="CJ308" s="181">
        <v>18.498999999999999</v>
      </c>
      <c r="CK308" s="182">
        <v>18.658000000000001</v>
      </c>
    </row>
    <row r="309" spans="2:89" ht="15" customHeight="1" x14ac:dyDescent="0.2">
      <c r="B309" s="173">
        <v>7</v>
      </c>
      <c r="C309" s="174">
        <v>1</v>
      </c>
      <c r="D309" s="174">
        <v>4</v>
      </c>
      <c r="E309" s="174" t="s">
        <v>217</v>
      </c>
      <c r="F309" s="174" t="s">
        <v>790</v>
      </c>
      <c r="G309" s="174" t="s">
        <v>299</v>
      </c>
      <c r="H309" s="174" t="s">
        <v>747</v>
      </c>
      <c r="I309" s="181">
        <v>3.952</v>
      </c>
      <c r="J309" s="181">
        <v>4.024</v>
      </c>
      <c r="K309" s="181">
        <v>4.1020000000000003</v>
      </c>
      <c r="L309" s="181">
        <v>4.1970000000000001</v>
      </c>
      <c r="M309" s="181">
        <v>4.3070000000000004</v>
      </c>
      <c r="N309" s="181">
        <v>4.4169999999999998</v>
      </c>
      <c r="O309" s="181">
        <v>4.5039999999999996</v>
      </c>
      <c r="P309" s="181">
        <v>4.5759999999999996</v>
      </c>
      <c r="Q309" s="181">
        <v>4.6429999999999998</v>
      </c>
      <c r="R309" s="181">
        <v>4.71</v>
      </c>
      <c r="S309" s="181">
        <v>4.8049999999999997</v>
      </c>
      <c r="T309" s="181">
        <v>4.9260000000000002</v>
      </c>
      <c r="U309" s="181">
        <v>5.0250000000000004</v>
      </c>
      <c r="V309" s="181">
        <v>5.1390000000000002</v>
      </c>
      <c r="W309" s="181">
        <v>5.2670000000000003</v>
      </c>
      <c r="X309" s="181">
        <v>5.3789999999999996</v>
      </c>
      <c r="Y309" s="181">
        <v>5.452</v>
      </c>
      <c r="Z309" s="181">
        <v>5.4870000000000001</v>
      </c>
      <c r="AA309" s="181">
        <v>5.4889999999999999</v>
      </c>
      <c r="AB309" s="181">
        <v>5.4630000000000001</v>
      </c>
      <c r="AC309" s="181">
        <v>5.5019999999999998</v>
      </c>
      <c r="AD309" s="181">
        <v>5.4020000000000001</v>
      </c>
      <c r="AE309" s="181">
        <v>5.3179999999999996</v>
      </c>
      <c r="AF309" s="181">
        <v>5.2750000000000004</v>
      </c>
      <c r="AG309" s="181">
        <v>5.2009999999999996</v>
      </c>
      <c r="AH309" s="181">
        <v>5.1529999999999996</v>
      </c>
      <c r="AI309" s="181">
        <v>5.0910000000000002</v>
      </c>
      <c r="AJ309" s="181">
        <v>5.01</v>
      </c>
      <c r="AK309" s="181">
        <v>4.9160000000000004</v>
      </c>
      <c r="AL309" s="181">
        <v>4.8449999999999998</v>
      </c>
      <c r="AM309" s="181">
        <v>4.7830000000000004</v>
      </c>
      <c r="AN309" s="181">
        <v>4.7370000000000001</v>
      </c>
      <c r="AO309" s="181">
        <v>4.9039999999999999</v>
      </c>
      <c r="AP309" s="181">
        <v>4.8600000000000003</v>
      </c>
      <c r="AQ309" s="181">
        <v>4.8170000000000002</v>
      </c>
      <c r="AR309" s="181">
        <v>4.7460000000000004</v>
      </c>
      <c r="AS309" s="181">
        <v>4.665</v>
      </c>
      <c r="AT309" s="181">
        <v>4.6449999999999996</v>
      </c>
      <c r="AU309" s="181">
        <v>4.5739999999999998</v>
      </c>
      <c r="AV309" s="181">
        <v>4.2809999999999997</v>
      </c>
      <c r="AW309" s="181">
        <v>4.3380000000000001</v>
      </c>
      <c r="AX309" s="181">
        <v>4.46</v>
      </c>
      <c r="AY309" s="181">
        <v>4.5270000000000001</v>
      </c>
      <c r="AZ309" s="181">
        <v>4.4930000000000003</v>
      </c>
      <c r="BA309" s="181">
        <v>4.4969999999999999</v>
      </c>
      <c r="BB309" s="181">
        <v>4.4950000000000001</v>
      </c>
      <c r="BC309" s="181">
        <v>4.5430000000000001</v>
      </c>
      <c r="BD309" s="181">
        <v>4.548</v>
      </c>
      <c r="BE309" s="181">
        <v>4.5510000000000002</v>
      </c>
      <c r="BF309" s="181">
        <v>4.3959999999999999</v>
      </c>
      <c r="BG309" s="181">
        <v>4.24</v>
      </c>
      <c r="BH309" s="181">
        <v>4.085</v>
      </c>
      <c r="BI309" s="181">
        <v>3.93</v>
      </c>
      <c r="BJ309" s="181">
        <v>3.694</v>
      </c>
      <c r="BK309" s="181">
        <v>3.4729999999999999</v>
      </c>
      <c r="BL309" s="181">
        <v>3.2650000000000001</v>
      </c>
      <c r="BM309" s="181">
        <v>3.0680000000000001</v>
      </c>
      <c r="BN309" s="181">
        <v>2.883</v>
      </c>
      <c r="BO309" s="181">
        <v>2.7090000000000001</v>
      </c>
      <c r="BP309" s="181">
        <v>2.5449999999999999</v>
      </c>
      <c r="BQ309" s="181">
        <v>2.391</v>
      </c>
      <c r="BR309" s="181">
        <v>2.3210000000000002</v>
      </c>
      <c r="BS309" s="181">
        <v>2.254</v>
      </c>
      <c r="BT309" s="181">
        <v>2.1880000000000002</v>
      </c>
      <c r="BU309" s="181">
        <v>2.1230000000000002</v>
      </c>
      <c r="BV309" s="181">
        <v>2.0609999999999999</v>
      </c>
      <c r="BW309" s="181">
        <v>2</v>
      </c>
      <c r="BX309" s="181">
        <v>1.94</v>
      </c>
      <c r="BY309" s="181">
        <v>1.8819999999999999</v>
      </c>
      <c r="BZ309" s="181">
        <v>1.8260000000000001</v>
      </c>
      <c r="CA309" s="181">
        <v>1.772</v>
      </c>
      <c r="CB309" s="181">
        <v>1.7470000000000001</v>
      </c>
      <c r="CC309" s="181">
        <v>1.7230000000000001</v>
      </c>
      <c r="CD309" s="181">
        <v>1.698</v>
      </c>
      <c r="CE309" s="181">
        <v>1.675</v>
      </c>
      <c r="CF309" s="181">
        <v>1.651</v>
      </c>
      <c r="CG309" s="181">
        <v>1.6279999999999999</v>
      </c>
      <c r="CH309" s="181">
        <v>1.6040000000000001</v>
      </c>
      <c r="CI309" s="181">
        <v>1.581</v>
      </c>
      <c r="CJ309" s="181">
        <v>1.5589999999999999</v>
      </c>
      <c r="CK309" s="182">
        <v>1.536</v>
      </c>
    </row>
    <row r="310" spans="2:89" ht="15" customHeight="1" x14ac:dyDescent="0.2">
      <c r="B310" s="173">
        <v>7</v>
      </c>
      <c r="C310" s="174">
        <v>1</v>
      </c>
      <c r="D310" s="174">
        <v>4</v>
      </c>
      <c r="E310" s="174" t="s">
        <v>217</v>
      </c>
      <c r="F310" s="174" t="s">
        <v>791</v>
      </c>
      <c r="G310" s="174" t="s">
        <v>299</v>
      </c>
      <c r="H310" s="174" t="s">
        <v>747</v>
      </c>
      <c r="I310" s="181">
        <v>0</v>
      </c>
      <c r="J310" s="181">
        <v>0</v>
      </c>
      <c r="K310" s="181">
        <v>0</v>
      </c>
      <c r="L310" s="181">
        <v>0</v>
      </c>
      <c r="M310" s="181">
        <v>0</v>
      </c>
      <c r="N310" s="181">
        <v>3.0000000000000001E-3</v>
      </c>
      <c r="O310" s="181">
        <v>1.0999999999999999E-2</v>
      </c>
      <c r="P310" s="181">
        <v>2.3E-2</v>
      </c>
      <c r="Q310" s="181">
        <v>0.04</v>
      </c>
      <c r="R310" s="181">
        <v>6.3E-2</v>
      </c>
      <c r="S310" s="181">
        <v>9.4E-2</v>
      </c>
      <c r="T310" s="181">
        <v>0.13400000000000001</v>
      </c>
      <c r="U310" s="181">
        <v>0.19500000000000001</v>
      </c>
      <c r="V310" s="181">
        <v>0.27700000000000002</v>
      </c>
      <c r="W310" s="181">
        <v>0.40699999999999997</v>
      </c>
      <c r="X310" s="181">
        <v>0.59</v>
      </c>
      <c r="Y310" s="181">
        <v>0.83399999999999996</v>
      </c>
      <c r="Z310" s="181">
        <v>1.1080000000000001</v>
      </c>
      <c r="AA310" s="181">
        <v>1.38</v>
      </c>
      <c r="AB310" s="181">
        <v>1.629</v>
      </c>
      <c r="AC310" s="181">
        <v>1.867</v>
      </c>
      <c r="AD310" s="181">
        <v>2.016</v>
      </c>
      <c r="AE310" s="181">
        <v>2.1240000000000001</v>
      </c>
      <c r="AF310" s="181">
        <v>2.214</v>
      </c>
      <c r="AG310" s="181">
        <v>2.2589999999999999</v>
      </c>
      <c r="AH310" s="181">
        <v>2.266</v>
      </c>
      <c r="AI310" s="181">
        <v>2.2719999999999998</v>
      </c>
      <c r="AJ310" s="181">
        <v>2.2639999999999998</v>
      </c>
      <c r="AK310" s="181">
        <v>2.2770000000000001</v>
      </c>
      <c r="AL310" s="181">
        <v>2.2949999999999999</v>
      </c>
      <c r="AM310" s="181">
        <v>2.3130000000000002</v>
      </c>
      <c r="AN310" s="181">
        <v>2.3359999999999999</v>
      </c>
      <c r="AO310" s="181">
        <v>2.452</v>
      </c>
      <c r="AP310" s="181">
        <v>2.4780000000000002</v>
      </c>
      <c r="AQ310" s="181">
        <v>2.4950000000000001</v>
      </c>
      <c r="AR310" s="181">
        <v>2.5</v>
      </c>
      <c r="AS310" s="181">
        <v>2.504</v>
      </c>
      <c r="AT310" s="181">
        <v>2.5009999999999999</v>
      </c>
      <c r="AU310" s="181">
        <v>2.4590000000000001</v>
      </c>
      <c r="AV310" s="181">
        <v>2.3010000000000002</v>
      </c>
      <c r="AW310" s="181">
        <v>2.3220000000000001</v>
      </c>
      <c r="AX310" s="181">
        <v>2.375</v>
      </c>
      <c r="AY310" s="181">
        <v>2.395</v>
      </c>
      <c r="AZ310" s="181">
        <v>2.359</v>
      </c>
      <c r="BA310" s="181">
        <v>2.3420000000000001</v>
      </c>
      <c r="BB310" s="181">
        <v>2.3220000000000001</v>
      </c>
      <c r="BC310" s="181">
        <v>2.327</v>
      </c>
      <c r="BD310" s="181">
        <v>2.3119999999999998</v>
      </c>
      <c r="BE310" s="181">
        <v>2.2970000000000002</v>
      </c>
      <c r="BF310" s="181">
        <v>2.226</v>
      </c>
      <c r="BG310" s="181">
        <v>2.1549999999999998</v>
      </c>
      <c r="BH310" s="181">
        <v>2.085</v>
      </c>
      <c r="BI310" s="181">
        <v>2.0139999999999998</v>
      </c>
      <c r="BJ310" s="181">
        <v>1.925</v>
      </c>
      <c r="BK310" s="181">
        <v>1.8380000000000001</v>
      </c>
      <c r="BL310" s="181">
        <v>1.756</v>
      </c>
      <c r="BM310" s="181">
        <v>1.677</v>
      </c>
      <c r="BN310" s="181">
        <v>1.601</v>
      </c>
      <c r="BO310" s="181">
        <v>1.5289999999999999</v>
      </c>
      <c r="BP310" s="181">
        <v>1.4590000000000001</v>
      </c>
      <c r="BQ310" s="181">
        <v>1.393</v>
      </c>
      <c r="BR310" s="181">
        <v>1.365</v>
      </c>
      <c r="BS310" s="181">
        <v>1.3380000000000001</v>
      </c>
      <c r="BT310" s="181">
        <v>1.3109999999999999</v>
      </c>
      <c r="BU310" s="181">
        <v>1.284</v>
      </c>
      <c r="BV310" s="181">
        <v>1.258</v>
      </c>
      <c r="BW310" s="181">
        <v>1.232</v>
      </c>
      <c r="BX310" s="181">
        <v>1.2070000000000001</v>
      </c>
      <c r="BY310" s="181">
        <v>1.1819999999999999</v>
      </c>
      <c r="BZ310" s="181">
        <v>1.157</v>
      </c>
      <c r="CA310" s="181">
        <v>1.133</v>
      </c>
      <c r="CB310" s="181">
        <v>1.1240000000000001</v>
      </c>
      <c r="CC310" s="181">
        <v>1.1160000000000001</v>
      </c>
      <c r="CD310" s="181">
        <v>1.107</v>
      </c>
      <c r="CE310" s="181">
        <v>1.0980000000000001</v>
      </c>
      <c r="CF310" s="181">
        <v>1.089</v>
      </c>
      <c r="CG310" s="181">
        <v>1.08</v>
      </c>
      <c r="CH310" s="181">
        <v>1.071</v>
      </c>
      <c r="CI310" s="181">
        <v>1.0620000000000001</v>
      </c>
      <c r="CJ310" s="181">
        <v>1.0529999999999999</v>
      </c>
      <c r="CK310" s="182">
        <v>1.0449999999999999</v>
      </c>
    </row>
    <row r="311" spans="2:89" ht="15" customHeight="1" x14ac:dyDescent="0.2">
      <c r="B311" s="173">
        <v>7</v>
      </c>
      <c r="C311" s="174">
        <v>1</v>
      </c>
      <c r="D311" s="174">
        <v>4</v>
      </c>
      <c r="E311" s="174" t="s">
        <v>217</v>
      </c>
      <c r="F311" s="174" t="s">
        <v>792</v>
      </c>
      <c r="G311" s="174" t="s">
        <v>299</v>
      </c>
      <c r="H311" s="174" t="s">
        <v>747</v>
      </c>
      <c r="I311" s="181">
        <v>0.16300000000000001</v>
      </c>
      <c r="J311" s="181">
        <v>0.23599999999999999</v>
      </c>
      <c r="K311" s="181">
        <v>0.317</v>
      </c>
      <c r="L311" s="181">
        <v>0.4</v>
      </c>
      <c r="M311" s="181">
        <v>0.48</v>
      </c>
      <c r="N311" s="181">
        <v>0.55400000000000005</v>
      </c>
      <c r="O311" s="181">
        <v>0.61899999999999999</v>
      </c>
      <c r="P311" s="181">
        <v>0.65200000000000002</v>
      </c>
      <c r="Q311" s="181">
        <v>0.65800000000000003</v>
      </c>
      <c r="R311" s="181">
        <v>0.65600000000000003</v>
      </c>
      <c r="S311" s="181">
        <v>0.67700000000000005</v>
      </c>
      <c r="T311" s="181">
        <v>0.69499999999999995</v>
      </c>
      <c r="U311" s="181">
        <v>0.68700000000000006</v>
      </c>
      <c r="V311" s="181">
        <v>0.68400000000000005</v>
      </c>
      <c r="W311" s="181">
        <v>0.71</v>
      </c>
      <c r="X311" s="181">
        <v>0.77600000000000002</v>
      </c>
      <c r="Y311" s="181">
        <v>0.875</v>
      </c>
      <c r="Z311" s="181">
        <v>0.999</v>
      </c>
      <c r="AA311" s="181">
        <v>1.149</v>
      </c>
      <c r="AB311" s="181">
        <v>1.3220000000000001</v>
      </c>
      <c r="AC311" s="181">
        <v>1.5169999999999999</v>
      </c>
      <c r="AD311" s="181">
        <v>1.6579999999999999</v>
      </c>
      <c r="AE311" s="181">
        <v>1.7869999999999999</v>
      </c>
      <c r="AF311" s="181">
        <v>1.931</v>
      </c>
      <c r="AG311" s="181">
        <v>2.0649999999999999</v>
      </c>
      <c r="AH311" s="181">
        <v>2.17</v>
      </c>
      <c r="AI311" s="181">
        <v>2.266</v>
      </c>
      <c r="AJ311" s="181">
        <v>2.3450000000000002</v>
      </c>
      <c r="AK311" s="181">
        <v>2.4119999999999999</v>
      </c>
      <c r="AL311" s="181">
        <v>2.476</v>
      </c>
      <c r="AM311" s="181">
        <v>2.532</v>
      </c>
      <c r="AN311" s="181">
        <v>2.577</v>
      </c>
      <c r="AO311" s="181">
        <v>2.7330000000000001</v>
      </c>
      <c r="AP311" s="181">
        <v>2.8340000000000001</v>
      </c>
      <c r="AQ311" s="181">
        <v>3.0409999999999999</v>
      </c>
      <c r="AR311" s="181">
        <v>3.294</v>
      </c>
      <c r="AS311" s="181">
        <v>3.4020000000000001</v>
      </c>
      <c r="AT311" s="181">
        <v>3.4609999999999999</v>
      </c>
      <c r="AU311" s="181">
        <v>3.387</v>
      </c>
      <c r="AV311" s="181">
        <v>3.16</v>
      </c>
      <c r="AW311" s="181">
        <v>3.1890000000000001</v>
      </c>
      <c r="AX311" s="181">
        <v>3.266</v>
      </c>
      <c r="AY311" s="181">
        <v>3.3010000000000002</v>
      </c>
      <c r="AZ311" s="181">
        <v>3.2629999999999999</v>
      </c>
      <c r="BA311" s="181">
        <v>3.2519999999999998</v>
      </c>
      <c r="BB311" s="181">
        <v>3.2410000000000001</v>
      </c>
      <c r="BC311" s="181">
        <v>3.2690000000000001</v>
      </c>
      <c r="BD311" s="181">
        <v>3.2549999999999999</v>
      </c>
      <c r="BE311" s="181">
        <v>3.2360000000000002</v>
      </c>
      <c r="BF311" s="181">
        <v>3.1349999999999998</v>
      </c>
      <c r="BG311" s="181">
        <v>3.0779999999999998</v>
      </c>
      <c r="BH311" s="181">
        <v>3.016</v>
      </c>
      <c r="BI311" s="181">
        <v>2.9470000000000001</v>
      </c>
      <c r="BJ311" s="181">
        <v>2.96</v>
      </c>
      <c r="BK311" s="181">
        <v>3.0179999999999998</v>
      </c>
      <c r="BL311" s="181">
        <v>3.0750000000000002</v>
      </c>
      <c r="BM311" s="181">
        <v>3.1320000000000001</v>
      </c>
      <c r="BN311" s="181">
        <v>3.1890000000000001</v>
      </c>
      <c r="BO311" s="181">
        <v>3.2469999999999999</v>
      </c>
      <c r="BP311" s="181">
        <v>3.3039999999999998</v>
      </c>
      <c r="BQ311" s="181">
        <v>3.3610000000000002</v>
      </c>
      <c r="BR311" s="181">
        <v>3.319</v>
      </c>
      <c r="BS311" s="181">
        <v>3.2770000000000001</v>
      </c>
      <c r="BT311" s="181">
        <v>3.234</v>
      </c>
      <c r="BU311" s="181">
        <v>3.1909999999999998</v>
      </c>
      <c r="BV311" s="181">
        <v>3.1469999999999998</v>
      </c>
      <c r="BW311" s="181">
        <v>3.1040000000000001</v>
      </c>
      <c r="BX311" s="181">
        <v>3.06</v>
      </c>
      <c r="BY311" s="181">
        <v>3.016</v>
      </c>
      <c r="BZ311" s="181">
        <v>2.972</v>
      </c>
      <c r="CA311" s="181">
        <v>2.9289999999999998</v>
      </c>
      <c r="CB311" s="181">
        <v>2.9279999999999999</v>
      </c>
      <c r="CC311" s="181">
        <v>2.9260000000000002</v>
      </c>
      <c r="CD311" s="181">
        <v>2.9239999999999999</v>
      </c>
      <c r="CE311" s="181">
        <v>2.9220000000000002</v>
      </c>
      <c r="CF311" s="181">
        <v>2.919</v>
      </c>
      <c r="CG311" s="181">
        <v>2.9159999999999999</v>
      </c>
      <c r="CH311" s="181">
        <v>2.9119999999999999</v>
      </c>
      <c r="CI311" s="181">
        <v>2.907</v>
      </c>
      <c r="CJ311" s="181">
        <v>2.9020000000000001</v>
      </c>
      <c r="CK311" s="182">
        <v>2.8969999999999998</v>
      </c>
    </row>
    <row r="312" spans="2:89" ht="15" customHeight="1" x14ac:dyDescent="0.2">
      <c r="B312" s="173">
        <v>7</v>
      </c>
      <c r="C312" s="174">
        <v>1</v>
      </c>
      <c r="D312" s="174">
        <v>4</v>
      </c>
      <c r="E312" s="174" t="s">
        <v>217</v>
      </c>
      <c r="F312" s="174" t="s">
        <v>793</v>
      </c>
      <c r="G312" s="174" t="s">
        <v>299</v>
      </c>
      <c r="H312" s="174" t="s">
        <v>747</v>
      </c>
      <c r="I312" s="181">
        <v>3.5999999999999997E-2</v>
      </c>
      <c r="J312" s="181">
        <v>6.7000000000000004E-2</v>
      </c>
      <c r="K312" s="181">
        <v>0.109</v>
      </c>
      <c r="L312" s="181">
        <v>0.16500000000000001</v>
      </c>
      <c r="M312" s="181">
        <v>0.23400000000000001</v>
      </c>
      <c r="N312" s="181">
        <v>0.315</v>
      </c>
      <c r="O312" s="181">
        <v>0.40799999999999997</v>
      </c>
      <c r="P312" s="181">
        <v>0.51</v>
      </c>
      <c r="Q312" s="181">
        <v>0.622</v>
      </c>
      <c r="R312" s="181">
        <v>0.75</v>
      </c>
      <c r="S312" s="181">
        <v>0.89400000000000002</v>
      </c>
      <c r="T312" s="181">
        <v>1.042</v>
      </c>
      <c r="U312" s="181">
        <v>1.2070000000000001</v>
      </c>
      <c r="V312" s="181">
        <v>1.4139999999999999</v>
      </c>
      <c r="W312" s="181">
        <v>1.6759999999999999</v>
      </c>
      <c r="X312" s="181">
        <v>1.98</v>
      </c>
      <c r="Y312" s="181">
        <v>2.2730000000000001</v>
      </c>
      <c r="Z312" s="181">
        <v>2.532</v>
      </c>
      <c r="AA312" s="181">
        <v>2.7490000000000001</v>
      </c>
      <c r="AB312" s="181">
        <v>2.92</v>
      </c>
      <c r="AC312" s="181">
        <v>3.0910000000000002</v>
      </c>
      <c r="AD312" s="181">
        <v>3.137</v>
      </c>
      <c r="AE312" s="181">
        <v>3.1459999999999999</v>
      </c>
      <c r="AF312" s="181">
        <v>3.1629999999999998</v>
      </c>
      <c r="AG312" s="181">
        <v>3.1560000000000001</v>
      </c>
      <c r="AH312" s="181">
        <v>3.13</v>
      </c>
      <c r="AI312" s="181">
        <v>3.1030000000000002</v>
      </c>
      <c r="AJ312" s="181">
        <v>3.0750000000000002</v>
      </c>
      <c r="AK312" s="181">
        <v>3.0630000000000002</v>
      </c>
      <c r="AL312" s="181">
        <v>3.0830000000000002</v>
      </c>
      <c r="AM312" s="181">
        <v>3.133</v>
      </c>
      <c r="AN312" s="181">
        <v>3.2269999999999999</v>
      </c>
      <c r="AO312" s="181">
        <v>3.4969999999999999</v>
      </c>
      <c r="AP312" s="181">
        <v>3.69</v>
      </c>
      <c r="AQ312" s="181">
        <v>3.8820000000000001</v>
      </c>
      <c r="AR312" s="181">
        <v>4.0449999999999999</v>
      </c>
      <c r="AS312" s="181">
        <v>4.2240000000000002</v>
      </c>
      <c r="AT312" s="181">
        <v>4.3470000000000004</v>
      </c>
      <c r="AU312" s="181">
        <v>4.4009999999999998</v>
      </c>
      <c r="AV312" s="181">
        <v>4.2229999999999999</v>
      </c>
      <c r="AW312" s="181">
        <v>4.3630000000000004</v>
      </c>
      <c r="AX312" s="181">
        <v>4.5510000000000002</v>
      </c>
      <c r="AY312" s="181">
        <v>4.6660000000000004</v>
      </c>
      <c r="AZ312" s="181">
        <v>4.6630000000000003</v>
      </c>
      <c r="BA312" s="181">
        <v>4.6829999999999998</v>
      </c>
      <c r="BB312" s="181">
        <v>4.6859999999999999</v>
      </c>
      <c r="BC312" s="181">
        <v>4.7300000000000004</v>
      </c>
      <c r="BD312" s="181">
        <v>4.7690000000000001</v>
      </c>
      <c r="BE312" s="181">
        <v>4.806</v>
      </c>
      <c r="BF312" s="181">
        <v>4.7089999999999996</v>
      </c>
      <c r="BG312" s="181">
        <v>4.6130000000000004</v>
      </c>
      <c r="BH312" s="181">
        <v>4.516</v>
      </c>
      <c r="BI312" s="181">
        <v>4.42</v>
      </c>
      <c r="BJ312" s="181">
        <v>4.2329999999999997</v>
      </c>
      <c r="BK312" s="181">
        <v>4.0540000000000003</v>
      </c>
      <c r="BL312" s="181">
        <v>3.8809999999999998</v>
      </c>
      <c r="BM312" s="181">
        <v>3.714</v>
      </c>
      <c r="BN312" s="181">
        <v>3.5539999999999998</v>
      </c>
      <c r="BO312" s="181">
        <v>3.4</v>
      </c>
      <c r="BP312" s="181">
        <v>3.2519999999999998</v>
      </c>
      <c r="BQ312" s="181">
        <v>3.109</v>
      </c>
      <c r="BR312" s="181">
        <v>3.0619999999999998</v>
      </c>
      <c r="BS312" s="181">
        <v>3.0139999999999998</v>
      </c>
      <c r="BT312" s="181">
        <v>2.9660000000000002</v>
      </c>
      <c r="BU312" s="181">
        <v>2.919</v>
      </c>
      <c r="BV312" s="181">
        <v>2.8719999999999999</v>
      </c>
      <c r="BW312" s="181">
        <v>2.8250000000000002</v>
      </c>
      <c r="BX312" s="181">
        <v>2.778</v>
      </c>
      <c r="BY312" s="181">
        <v>2.7320000000000002</v>
      </c>
      <c r="BZ312" s="181">
        <v>2.6850000000000001</v>
      </c>
      <c r="CA312" s="181">
        <v>2.64</v>
      </c>
      <c r="CB312" s="181">
        <v>2.633</v>
      </c>
      <c r="CC312" s="181">
        <v>2.625</v>
      </c>
      <c r="CD312" s="181">
        <v>2.6179999999999999</v>
      </c>
      <c r="CE312" s="181">
        <v>2.61</v>
      </c>
      <c r="CF312" s="181">
        <v>2.601</v>
      </c>
      <c r="CG312" s="181">
        <v>2.593</v>
      </c>
      <c r="CH312" s="181">
        <v>2.5840000000000001</v>
      </c>
      <c r="CI312" s="181">
        <v>2.5750000000000002</v>
      </c>
      <c r="CJ312" s="181">
        <v>2.5649999999999999</v>
      </c>
      <c r="CK312" s="182">
        <v>2.5550000000000002</v>
      </c>
    </row>
    <row r="313" spans="2:89" ht="15" customHeight="1" x14ac:dyDescent="0.2">
      <c r="B313" s="173">
        <v>7</v>
      </c>
      <c r="C313" s="174">
        <v>2</v>
      </c>
      <c r="D313" s="174">
        <v>4</v>
      </c>
      <c r="E313" s="174" t="s">
        <v>71</v>
      </c>
      <c r="F313" s="174" t="s">
        <v>790</v>
      </c>
      <c r="G313" s="174" t="s">
        <v>299</v>
      </c>
      <c r="H313" s="174" t="s">
        <v>747</v>
      </c>
      <c r="I313" s="181">
        <v>3.952</v>
      </c>
      <c r="J313" s="181">
        <v>4.024</v>
      </c>
      <c r="K313" s="181">
        <v>4.1020000000000003</v>
      </c>
      <c r="L313" s="181">
        <v>4.1970000000000001</v>
      </c>
      <c r="M313" s="181">
        <v>4.3070000000000004</v>
      </c>
      <c r="N313" s="181">
        <v>4.4169999999999998</v>
      </c>
      <c r="O313" s="181">
        <v>4.5039999999999996</v>
      </c>
      <c r="P313" s="181">
        <v>4.5759999999999996</v>
      </c>
      <c r="Q313" s="181">
        <v>4.6429999999999998</v>
      </c>
      <c r="R313" s="181">
        <v>4.71</v>
      </c>
      <c r="S313" s="181">
        <v>4.8049999999999997</v>
      </c>
      <c r="T313" s="181">
        <v>4.9260000000000002</v>
      </c>
      <c r="U313" s="181">
        <v>5.0250000000000004</v>
      </c>
      <c r="V313" s="181">
        <v>5.1390000000000002</v>
      </c>
      <c r="W313" s="181">
        <v>5.2670000000000003</v>
      </c>
      <c r="X313" s="181">
        <v>5.3789999999999996</v>
      </c>
      <c r="Y313" s="181">
        <v>5.452</v>
      </c>
      <c r="Z313" s="181">
        <v>5.4870000000000001</v>
      </c>
      <c r="AA313" s="181">
        <v>5.4889999999999999</v>
      </c>
      <c r="AB313" s="181">
        <v>5.4630000000000001</v>
      </c>
      <c r="AC313" s="181">
        <v>5.5019999999999998</v>
      </c>
      <c r="AD313" s="181">
        <v>5.4020000000000001</v>
      </c>
      <c r="AE313" s="181">
        <v>5.3179999999999996</v>
      </c>
      <c r="AF313" s="181">
        <v>5.2750000000000004</v>
      </c>
      <c r="AG313" s="181">
        <v>5.2009999999999996</v>
      </c>
      <c r="AH313" s="181">
        <v>5.1529999999999996</v>
      </c>
      <c r="AI313" s="181">
        <v>5.0910000000000002</v>
      </c>
      <c r="AJ313" s="181">
        <v>5.01</v>
      </c>
      <c r="AK313" s="181">
        <v>4.9160000000000004</v>
      </c>
      <c r="AL313" s="181">
        <v>4.8449999999999998</v>
      </c>
      <c r="AM313" s="181">
        <v>4.7830000000000004</v>
      </c>
      <c r="AN313" s="181">
        <v>4.7370000000000001</v>
      </c>
      <c r="AO313" s="181">
        <v>4.9039999999999999</v>
      </c>
      <c r="AP313" s="181">
        <v>4.8600000000000003</v>
      </c>
      <c r="AQ313" s="181">
        <v>4.8170000000000002</v>
      </c>
      <c r="AR313" s="181">
        <v>4.7460000000000004</v>
      </c>
      <c r="AS313" s="181">
        <v>4.665</v>
      </c>
      <c r="AT313" s="181">
        <v>4.6449999999999996</v>
      </c>
      <c r="AU313" s="181">
        <v>4.5739999999999998</v>
      </c>
      <c r="AV313" s="181">
        <v>4.2809999999999997</v>
      </c>
      <c r="AW313" s="181">
        <v>4.3380000000000001</v>
      </c>
      <c r="AX313" s="181">
        <v>4.46</v>
      </c>
      <c r="AY313" s="181">
        <v>4.5270000000000001</v>
      </c>
      <c r="AZ313" s="181">
        <v>4.4930000000000003</v>
      </c>
      <c r="BA313" s="181">
        <v>4.4969999999999999</v>
      </c>
      <c r="BB313" s="181">
        <v>4.4950000000000001</v>
      </c>
      <c r="BC313" s="181">
        <v>4.5430000000000001</v>
      </c>
      <c r="BD313" s="181">
        <v>4.548</v>
      </c>
      <c r="BE313" s="181">
        <v>4.5510000000000002</v>
      </c>
      <c r="BF313" s="181">
        <v>4.3959999999999999</v>
      </c>
      <c r="BG313" s="181">
        <v>4.24</v>
      </c>
      <c r="BH313" s="181">
        <v>4.085</v>
      </c>
      <c r="BI313" s="181">
        <v>3.93</v>
      </c>
      <c r="BJ313" s="181">
        <v>3.694</v>
      </c>
      <c r="BK313" s="181">
        <v>3.4729999999999999</v>
      </c>
      <c r="BL313" s="181">
        <v>3.2650000000000001</v>
      </c>
      <c r="BM313" s="181">
        <v>3.0680000000000001</v>
      </c>
      <c r="BN313" s="181">
        <v>2.883</v>
      </c>
      <c r="BO313" s="181">
        <v>2.7090000000000001</v>
      </c>
      <c r="BP313" s="181">
        <v>2.5449999999999999</v>
      </c>
      <c r="BQ313" s="181">
        <v>2.391</v>
      </c>
      <c r="BR313" s="181">
        <v>2.3210000000000002</v>
      </c>
      <c r="BS313" s="181">
        <v>2.254</v>
      </c>
      <c r="BT313" s="181">
        <v>2.1880000000000002</v>
      </c>
      <c r="BU313" s="181">
        <v>2.1230000000000002</v>
      </c>
      <c r="BV313" s="181">
        <v>2.0609999999999999</v>
      </c>
      <c r="BW313" s="181">
        <v>2</v>
      </c>
      <c r="BX313" s="181">
        <v>1.94</v>
      </c>
      <c r="BY313" s="181">
        <v>1.8819999999999999</v>
      </c>
      <c r="BZ313" s="181">
        <v>1.8260000000000001</v>
      </c>
      <c r="CA313" s="181">
        <v>1.772</v>
      </c>
      <c r="CB313" s="181">
        <v>1.7470000000000001</v>
      </c>
      <c r="CC313" s="181">
        <v>1.7230000000000001</v>
      </c>
      <c r="CD313" s="181">
        <v>1.698</v>
      </c>
      <c r="CE313" s="181">
        <v>1.675</v>
      </c>
      <c r="CF313" s="181">
        <v>1.651</v>
      </c>
      <c r="CG313" s="181">
        <v>1.6279999999999999</v>
      </c>
      <c r="CH313" s="181">
        <v>1.6040000000000001</v>
      </c>
      <c r="CI313" s="181">
        <v>1.581</v>
      </c>
      <c r="CJ313" s="181">
        <v>1.5589999999999999</v>
      </c>
      <c r="CK313" s="182">
        <v>1.536</v>
      </c>
    </row>
    <row r="314" spans="2:89" ht="15" customHeight="1" x14ac:dyDescent="0.2">
      <c r="B314" s="173">
        <v>7</v>
      </c>
      <c r="C314" s="174">
        <v>2</v>
      </c>
      <c r="D314" s="174">
        <v>4</v>
      </c>
      <c r="E314" s="174" t="s">
        <v>71</v>
      </c>
      <c r="F314" s="174" t="s">
        <v>791</v>
      </c>
      <c r="G314" s="174" t="s">
        <v>299</v>
      </c>
      <c r="H314" s="174" t="s">
        <v>747</v>
      </c>
      <c r="I314" s="181">
        <v>0</v>
      </c>
      <c r="J314" s="181">
        <v>0</v>
      </c>
      <c r="K314" s="181">
        <v>0</v>
      </c>
      <c r="L314" s="181">
        <v>0</v>
      </c>
      <c r="M314" s="181">
        <v>0</v>
      </c>
      <c r="N314" s="181">
        <v>3.0000000000000001E-3</v>
      </c>
      <c r="O314" s="181">
        <v>1.0999999999999999E-2</v>
      </c>
      <c r="P314" s="181">
        <v>2.3E-2</v>
      </c>
      <c r="Q314" s="181">
        <v>0.04</v>
      </c>
      <c r="R314" s="181">
        <v>6.3E-2</v>
      </c>
      <c r="S314" s="181">
        <v>9.4E-2</v>
      </c>
      <c r="T314" s="181">
        <v>0.13400000000000001</v>
      </c>
      <c r="U314" s="181">
        <v>0.19500000000000001</v>
      </c>
      <c r="V314" s="181">
        <v>0.27700000000000002</v>
      </c>
      <c r="W314" s="181">
        <v>0.40699999999999997</v>
      </c>
      <c r="X314" s="181">
        <v>0.59</v>
      </c>
      <c r="Y314" s="181">
        <v>0.83399999999999996</v>
      </c>
      <c r="Z314" s="181">
        <v>1.1080000000000001</v>
      </c>
      <c r="AA314" s="181">
        <v>1.38</v>
      </c>
      <c r="AB314" s="181">
        <v>1.629</v>
      </c>
      <c r="AC314" s="181">
        <v>1.867</v>
      </c>
      <c r="AD314" s="181">
        <v>2.016</v>
      </c>
      <c r="AE314" s="181">
        <v>2.1240000000000001</v>
      </c>
      <c r="AF314" s="181">
        <v>2.214</v>
      </c>
      <c r="AG314" s="181">
        <v>2.2589999999999999</v>
      </c>
      <c r="AH314" s="181">
        <v>2.266</v>
      </c>
      <c r="AI314" s="181">
        <v>2.2719999999999998</v>
      </c>
      <c r="AJ314" s="181">
        <v>2.2639999999999998</v>
      </c>
      <c r="AK314" s="181">
        <v>2.2770000000000001</v>
      </c>
      <c r="AL314" s="181">
        <v>2.2949999999999999</v>
      </c>
      <c r="AM314" s="181">
        <v>2.3130000000000002</v>
      </c>
      <c r="AN314" s="181">
        <v>2.3359999999999999</v>
      </c>
      <c r="AO314" s="181">
        <v>2.452</v>
      </c>
      <c r="AP314" s="181">
        <v>2.4780000000000002</v>
      </c>
      <c r="AQ314" s="181">
        <v>2.4950000000000001</v>
      </c>
      <c r="AR314" s="181">
        <v>2.5</v>
      </c>
      <c r="AS314" s="181">
        <v>2.504</v>
      </c>
      <c r="AT314" s="181">
        <v>2.5009999999999999</v>
      </c>
      <c r="AU314" s="181">
        <v>2.4590000000000001</v>
      </c>
      <c r="AV314" s="181">
        <v>2.3010000000000002</v>
      </c>
      <c r="AW314" s="181">
        <v>2.3220000000000001</v>
      </c>
      <c r="AX314" s="181">
        <v>2.375</v>
      </c>
      <c r="AY314" s="181">
        <v>2.395</v>
      </c>
      <c r="AZ314" s="181">
        <v>2.359</v>
      </c>
      <c r="BA314" s="181">
        <v>2.3420000000000001</v>
      </c>
      <c r="BB314" s="181">
        <v>2.3220000000000001</v>
      </c>
      <c r="BC314" s="181">
        <v>2.327</v>
      </c>
      <c r="BD314" s="181">
        <v>2.3119999999999998</v>
      </c>
      <c r="BE314" s="181">
        <v>2.2970000000000002</v>
      </c>
      <c r="BF314" s="181">
        <v>2.226</v>
      </c>
      <c r="BG314" s="181">
        <v>2.1549999999999998</v>
      </c>
      <c r="BH314" s="181">
        <v>2.085</v>
      </c>
      <c r="BI314" s="181">
        <v>2.0139999999999998</v>
      </c>
      <c r="BJ314" s="181">
        <v>1.925</v>
      </c>
      <c r="BK314" s="181">
        <v>1.8380000000000001</v>
      </c>
      <c r="BL314" s="181">
        <v>1.756</v>
      </c>
      <c r="BM314" s="181">
        <v>1.677</v>
      </c>
      <c r="BN314" s="181">
        <v>1.601</v>
      </c>
      <c r="BO314" s="181">
        <v>1.5289999999999999</v>
      </c>
      <c r="BP314" s="181">
        <v>1.4590000000000001</v>
      </c>
      <c r="BQ314" s="181">
        <v>1.393</v>
      </c>
      <c r="BR314" s="181">
        <v>1.365</v>
      </c>
      <c r="BS314" s="181">
        <v>1.3380000000000001</v>
      </c>
      <c r="BT314" s="181">
        <v>1.3109999999999999</v>
      </c>
      <c r="BU314" s="181">
        <v>1.284</v>
      </c>
      <c r="BV314" s="181">
        <v>1.258</v>
      </c>
      <c r="BW314" s="181">
        <v>1.232</v>
      </c>
      <c r="BX314" s="181">
        <v>1.2070000000000001</v>
      </c>
      <c r="BY314" s="181">
        <v>1.1819999999999999</v>
      </c>
      <c r="BZ314" s="181">
        <v>1.157</v>
      </c>
      <c r="CA314" s="181">
        <v>1.133</v>
      </c>
      <c r="CB314" s="181">
        <v>1.1240000000000001</v>
      </c>
      <c r="CC314" s="181">
        <v>1.1160000000000001</v>
      </c>
      <c r="CD314" s="181">
        <v>1.107</v>
      </c>
      <c r="CE314" s="181">
        <v>1.0980000000000001</v>
      </c>
      <c r="CF314" s="181">
        <v>1.089</v>
      </c>
      <c r="CG314" s="181">
        <v>1.08</v>
      </c>
      <c r="CH314" s="181">
        <v>1.071</v>
      </c>
      <c r="CI314" s="181">
        <v>1.0620000000000001</v>
      </c>
      <c r="CJ314" s="181">
        <v>1.0529999999999999</v>
      </c>
      <c r="CK314" s="182">
        <v>1.0449999999999999</v>
      </c>
    </row>
    <row r="315" spans="2:89" ht="15" customHeight="1" x14ac:dyDescent="0.2">
      <c r="B315" s="173">
        <v>7</v>
      </c>
      <c r="C315" s="174">
        <v>2</v>
      </c>
      <c r="D315" s="174">
        <v>4</v>
      </c>
      <c r="E315" s="174" t="s">
        <v>71</v>
      </c>
      <c r="F315" s="174" t="s">
        <v>792</v>
      </c>
      <c r="G315" s="174" t="s">
        <v>299</v>
      </c>
      <c r="H315" s="174" t="s">
        <v>747</v>
      </c>
      <c r="I315" s="181">
        <v>0.16300000000000001</v>
      </c>
      <c r="J315" s="181">
        <v>0.23599999999999999</v>
      </c>
      <c r="K315" s="181">
        <v>0.317</v>
      </c>
      <c r="L315" s="181">
        <v>0.4</v>
      </c>
      <c r="M315" s="181">
        <v>0.48</v>
      </c>
      <c r="N315" s="181">
        <v>0.55400000000000005</v>
      </c>
      <c r="O315" s="181">
        <v>0.61899999999999999</v>
      </c>
      <c r="P315" s="181">
        <v>0.65200000000000002</v>
      </c>
      <c r="Q315" s="181">
        <v>0.65800000000000003</v>
      </c>
      <c r="R315" s="181">
        <v>0.65600000000000003</v>
      </c>
      <c r="S315" s="181">
        <v>0.67700000000000005</v>
      </c>
      <c r="T315" s="181">
        <v>0.69499999999999995</v>
      </c>
      <c r="U315" s="181">
        <v>0.68700000000000006</v>
      </c>
      <c r="V315" s="181">
        <v>0.68400000000000005</v>
      </c>
      <c r="W315" s="181">
        <v>0.71</v>
      </c>
      <c r="X315" s="181">
        <v>0.77600000000000002</v>
      </c>
      <c r="Y315" s="181">
        <v>0.875</v>
      </c>
      <c r="Z315" s="181">
        <v>0.999</v>
      </c>
      <c r="AA315" s="181">
        <v>1.149</v>
      </c>
      <c r="AB315" s="181">
        <v>1.3220000000000001</v>
      </c>
      <c r="AC315" s="181">
        <v>1.5169999999999999</v>
      </c>
      <c r="AD315" s="181">
        <v>1.6579999999999999</v>
      </c>
      <c r="AE315" s="181">
        <v>1.7869999999999999</v>
      </c>
      <c r="AF315" s="181">
        <v>1.931</v>
      </c>
      <c r="AG315" s="181">
        <v>2.0649999999999999</v>
      </c>
      <c r="AH315" s="181">
        <v>2.17</v>
      </c>
      <c r="AI315" s="181">
        <v>2.266</v>
      </c>
      <c r="AJ315" s="181">
        <v>2.3450000000000002</v>
      </c>
      <c r="AK315" s="181">
        <v>2.4119999999999999</v>
      </c>
      <c r="AL315" s="181">
        <v>2.476</v>
      </c>
      <c r="AM315" s="181">
        <v>2.532</v>
      </c>
      <c r="AN315" s="181">
        <v>2.577</v>
      </c>
      <c r="AO315" s="181">
        <v>2.7330000000000001</v>
      </c>
      <c r="AP315" s="181">
        <v>2.8340000000000001</v>
      </c>
      <c r="AQ315" s="181">
        <v>3.0409999999999999</v>
      </c>
      <c r="AR315" s="181">
        <v>3.294</v>
      </c>
      <c r="AS315" s="181">
        <v>3.4020000000000001</v>
      </c>
      <c r="AT315" s="181">
        <v>3.4609999999999999</v>
      </c>
      <c r="AU315" s="181">
        <v>3.387</v>
      </c>
      <c r="AV315" s="181">
        <v>3.16</v>
      </c>
      <c r="AW315" s="181">
        <v>3.1890000000000001</v>
      </c>
      <c r="AX315" s="181">
        <v>3.266</v>
      </c>
      <c r="AY315" s="181">
        <v>3.3010000000000002</v>
      </c>
      <c r="AZ315" s="181">
        <v>3.2629999999999999</v>
      </c>
      <c r="BA315" s="181">
        <v>3.2519999999999998</v>
      </c>
      <c r="BB315" s="181">
        <v>3.2410000000000001</v>
      </c>
      <c r="BC315" s="181">
        <v>3.2690000000000001</v>
      </c>
      <c r="BD315" s="181">
        <v>3.2549999999999999</v>
      </c>
      <c r="BE315" s="181">
        <v>3.2360000000000002</v>
      </c>
      <c r="BF315" s="181">
        <v>3.1349999999999998</v>
      </c>
      <c r="BG315" s="181">
        <v>3.0779999999999998</v>
      </c>
      <c r="BH315" s="181">
        <v>3.016</v>
      </c>
      <c r="BI315" s="181">
        <v>2.9470000000000001</v>
      </c>
      <c r="BJ315" s="181">
        <v>2.96</v>
      </c>
      <c r="BK315" s="181">
        <v>3.0179999999999998</v>
      </c>
      <c r="BL315" s="181">
        <v>3.0750000000000002</v>
      </c>
      <c r="BM315" s="181">
        <v>3.1320000000000001</v>
      </c>
      <c r="BN315" s="181">
        <v>3.1890000000000001</v>
      </c>
      <c r="BO315" s="181">
        <v>3.2469999999999999</v>
      </c>
      <c r="BP315" s="181">
        <v>3.3039999999999998</v>
      </c>
      <c r="BQ315" s="181">
        <v>3.3610000000000002</v>
      </c>
      <c r="BR315" s="181">
        <v>3.319</v>
      </c>
      <c r="BS315" s="181">
        <v>3.2770000000000001</v>
      </c>
      <c r="BT315" s="181">
        <v>3.234</v>
      </c>
      <c r="BU315" s="181">
        <v>3.1909999999999998</v>
      </c>
      <c r="BV315" s="181">
        <v>3.1469999999999998</v>
      </c>
      <c r="BW315" s="181">
        <v>3.1040000000000001</v>
      </c>
      <c r="BX315" s="181">
        <v>3.06</v>
      </c>
      <c r="BY315" s="181">
        <v>3.016</v>
      </c>
      <c r="BZ315" s="181">
        <v>2.972</v>
      </c>
      <c r="CA315" s="181">
        <v>2.9289999999999998</v>
      </c>
      <c r="CB315" s="181">
        <v>2.9279999999999999</v>
      </c>
      <c r="CC315" s="181">
        <v>2.9260000000000002</v>
      </c>
      <c r="CD315" s="181">
        <v>2.9239999999999999</v>
      </c>
      <c r="CE315" s="181">
        <v>2.9220000000000002</v>
      </c>
      <c r="CF315" s="181">
        <v>2.919</v>
      </c>
      <c r="CG315" s="181">
        <v>2.9159999999999999</v>
      </c>
      <c r="CH315" s="181">
        <v>2.9119999999999999</v>
      </c>
      <c r="CI315" s="181">
        <v>2.907</v>
      </c>
      <c r="CJ315" s="181">
        <v>2.9020000000000001</v>
      </c>
      <c r="CK315" s="182">
        <v>2.8969999999999998</v>
      </c>
    </row>
    <row r="316" spans="2:89" ht="15" customHeight="1" x14ac:dyDescent="0.2">
      <c r="B316" s="173">
        <v>7</v>
      </c>
      <c r="C316" s="174">
        <v>2</v>
      </c>
      <c r="D316" s="174">
        <v>4</v>
      </c>
      <c r="E316" s="174" t="s">
        <v>71</v>
      </c>
      <c r="F316" s="174" t="s">
        <v>793</v>
      </c>
      <c r="G316" s="174" t="s">
        <v>299</v>
      </c>
      <c r="H316" s="174" t="s">
        <v>747</v>
      </c>
      <c r="I316" s="181">
        <v>3.5999999999999997E-2</v>
      </c>
      <c r="J316" s="181">
        <v>6.7000000000000004E-2</v>
      </c>
      <c r="K316" s="181">
        <v>0.109</v>
      </c>
      <c r="L316" s="181">
        <v>0.16500000000000001</v>
      </c>
      <c r="M316" s="181">
        <v>0.23400000000000001</v>
      </c>
      <c r="N316" s="181">
        <v>0.315</v>
      </c>
      <c r="O316" s="181">
        <v>0.40799999999999997</v>
      </c>
      <c r="P316" s="181">
        <v>0.51</v>
      </c>
      <c r="Q316" s="181">
        <v>0.622</v>
      </c>
      <c r="R316" s="181">
        <v>0.75</v>
      </c>
      <c r="S316" s="181">
        <v>0.89400000000000002</v>
      </c>
      <c r="T316" s="181">
        <v>1.042</v>
      </c>
      <c r="U316" s="181">
        <v>1.2070000000000001</v>
      </c>
      <c r="V316" s="181">
        <v>1.4139999999999999</v>
      </c>
      <c r="W316" s="181">
        <v>1.6759999999999999</v>
      </c>
      <c r="X316" s="181">
        <v>1.98</v>
      </c>
      <c r="Y316" s="181">
        <v>2.2730000000000001</v>
      </c>
      <c r="Z316" s="181">
        <v>2.532</v>
      </c>
      <c r="AA316" s="181">
        <v>2.7490000000000001</v>
      </c>
      <c r="AB316" s="181">
        <v>2.92</v>
      </c>
      <c r="AC316" s="181">
        <v>3.0910000000000002</v>
      </c>
      <c r="AD316" s="181">
        <v>3.137</v>
      </c>
      <c r="AE316" s="181">
        <v>3.1459999999999999</v>
      </c>
      <c r="AF316" s="181">
        <v>3.1629999999999998</v>
      </c>
      <c r="AG316" s="181">
        <v>3.1560000000000001</v>
      </c>
      <c r="AH316" s="181">
        <v>3.13</v>
      </c>
      <c r="AI316" s="181">
        <v>3.1030000000000002</v>
      </c>
      <c r="AJ316" s="181">
        <v>3.0750000000000002</v>
      </c>
      <c r="AK316" s="181">
        <v>3.0630000000000002</v>
      </c>
      <c r="AL316" s="181">
        <v>3.0830000000000002</v>
      </c>
      <c r="AM316" s="181">
        <v>3.133</v>
      </c>
      <c r="AN316" s="181">
        <v>3.2269999999999999</v>
      </c>
      <c r="AO316" s="181">
        <v>3.4969999999999999</v>
      </c>
      <c r="AP316" s="181">
        <v>3.69</v>
      </c>
      <c r="AQ316" s="181">
        <v>3.8820000000000001</v>
      </c>
      <c r="AR316" s="181">
        <v>4.0449999999999999</v>
      </c>
      <c r="AS316" s="181">
        <v>4.2240000000000002</v>
      </c>
      <c r="AT316" s="181">
        <v>4.3470000000000004</v>
      </c>
      <c r="AU316" s="181">
        <v>4.4009999999999998</v>
      </c>
      <c r="AV316" s="181">
        <v>4.2229999999999999</v>
      </c>
      <c r="AW316" s="181">
        <v>4.3630000000000004</v>
      </c>
      <c r="AX316" s="181">
        <v>4.5510000000000002</v>
      </c>
      <c r="AY316" s="181">
        <v>4.6660000000000004</v>
      </c>
      <c r="AZ316" s="181">
        <v>4.6630000000000003</v>
      </c>
      <c r="BA316" s="181">
        <v>4.6829999999999998</v>
      </c>
      <c r="BB316" s="181">
        <v>4.6859999999999999</v>
      </c>
      <c r="BC316" s="181">
        <v>4.7300000000000004</v>
      </c>
      <c r="BD316" s="181">
        <v>4.7690000000000001</v>
      </c>
      <c r="BE316" s="181">
        <v>4.806</v>
      </c>
      <c r="BF316" s="181">
        <v>4.7089999999999996</v>
      </c>
      <c r="BG316" s="181">
        <v>4.6130000000000004</v>
      </c>
      <c r="BH316" s="181">
        <v>4.516</v>
      </c>
      <c r="BI316" s="181">
        <v>4.42</v>
      </c>
      <c r="BJ316" s="181">
        <v>4.2329999999999997</v>
      </c>
      <c r="BK316" s="181">
        <v>4.0540000000000003</v>
      </c>
      <c r="BL316" s="181">
        <v>3.8809999999999998</v>
      </c>
      <c r="BM316" s="181">
        <v>3.714</v>
      </c>
      <c r="BN316" s="181">
        <v>3.5539999999999998</v>
      </c>
      <c r="BO316" s="181">
        <v>3.4</v>
      </c>
      <c r="BP316" s="181">
        <v>3.2519999999999998</v>
      </c>
      <c r="BQ316" s="181">
        <v>3.109</v>
      </c>
      <c r="BR316" s="181">
        <v>3.0619999999999998</v>
      </c>
      <c r="BS316" s="181">
        <v>3.0139999999999998</v>
      </c>
      <c r="BT316" s="181">
        <v>2.9660000000000002</v>
      </c>
      <c r="BU316" s="181">
        <v>2.919</v>
      </c>
      <c r="BV316" s="181">
        <v>2.8719999999999999</v>
      </c>
      <c r="BW316" s="181">
        <v>2.8250000000000002</v>
      </c>
      <c r="BX316" s="181">
        <v>2.778</v>
      </c>
      <c r="BY316" s="181">
        <v>2.7320000000000002</v>
      </c>
      <c r="BZ316" s="181">
        <v>2.6850000000000001</v>
      </c>
      <c r="CA316" s="181">
        <v>2.64</v>
      </c>
      <c r="CB316" s="181">
        <v>2.633</v>
      </c>
      <c r="CC316" s="181">
        <v>2.625</v>
      </c>
      <c r="CD316" s="181">
        <v>2.6179999999999999</v>
      </c>
      <c r="CE316" s="181">
        <v>2.61</v>
      </c>
      <c r="CF316" s="181">
        <v>2.601</v>
      </c>
      <c r="CG316" s="181">
        <v>2.593</v>
      </c>
      <c r="CH316" s="181">
        <v>2.5840000000000001</v>
      </c>
      <c r="CI316" s="181">
        <v>2.5750000000000002</v>
      </c>
      <c r="CJ316" s="181">
        <v>2.5649999999999999</v>
      </c>
      <c r="CK316" s="182">
        <v>2.5550000000000002</v>
      </c>
    </row>
    <row r="317" spans="2:89" ht="15" customHeight="1" x14ac:dyDescent="0.2">
      <c r="B317" s="173">
        <v>7</v>
      </c>
      <c r="C317" s="174">
        <v>3</v>
      </c>
      <c r="D317" s="174">
        <v>4</v>
      </c>
      <c r="E317" s="174" t="s">
        <v>215</v>
      </c>
      <c r="F317" s="174" t="s">
        <v>790</v>
      </c>
      <c r="G317" s="174" t="s">
        <v>299</v>
      </c>
      <c r="H317" s="174" t="s">
        <v>747</v>
      </c>
      <c r="I317" s="181">
        <v>3.952</v>
      </c>
      <c r="J317" s="181">
        <v>4.024</v>
      </c>
      <c r="K317" s="181">
        <v>4.1020000000000003</v>
      </c>
      <c r="L317" s="181">
        <v>4.1970000000000001</v>
      </c>
      <c r="M317" s="181">
        <v>4.3070000000000004</v>
      </c>
      <c r="N317" s="181">
        <v>4.4169999999999998</v>
      </c>
      <c r="O317" s="181">
        <v>4.5039999999999996</v>
      </c>
      <c r="P317" s="181">
        <v>4.5759999999999996</v>
      </c>
      <c r="Q317" s="181">
        <v>4.6429999999999998</v>
      </c>
      <c r="R317" s="181">
        <v>4.71</v>
      </c>
      <c r="S317" s="181">
        <v>4.8049999999999997</v>
      </c>
      <c r="T317" s="181">
        <v>4.9260000000000002</v>
      </c>
      <c r="U317" s="181">
        <v>5.0250000000000004</v>
      </c>
      <c r="V317" s="181">
        <v>5.1390000000000002</v>
      </c>
      <c r="W317" s="181">
        <v>5.2670000000000003</v>
      </c>
      <c r="X317" s="181">
        <v>5.3789999999999996</v>
      </c>
      <c r="Y317" s="181">
        <v>5.452</v>
      </c>
      <c r="Z317" s="181">
        <v>5.4870000000000001</v>
      </c>
      <c r="AA317" s="181">
        <v>5.4889999999999999</v>
      </c>
      <c r="AB317" s="181">
        <v>5.4630000000000001</v>
      </c>
      <c r="AC317" s="181">
        <v>5.5019999999999998</v>
      </c>
      <c r="AD317" s="181">
        <v>5.4020000000000001</v>
      </c>
      <c r="AE317" s="181">
        <v>5.3179999999999996</v>
      </c>
      <c r="AF317" s="181">
        <v>5.2750000000000004</v>
      </c>
      <c r="AG317" s="181">
        <v>5.2009999999999996</v>
      </c>
      <c r="AH317" s="181">
        <v>5.1529999999999996</v>
      </c>
      <c r="AI317" s="181">
        <v>5.0910000000000002</v>
      </c>
      <c r="AJ317" s="181">
        <v>5.01</v>
      </c>
      <c r="AK317" s="181">
        <v>4.9160000000000004</v>
      </c>
      <c r="AL317" s="181">
        <v>4.8449999999999998</v>
      </c>
      <c r="AM317" s="181">
        <v>4.7830000000000004</v>
      </c>
      <c r="AN317" s="181">
        <v>4.7370000000000001</v>
      </c>
      <c r="AO317" s="181">
        <v>4.9039999999999999</v>
      </c>
      <c r="AP317" s="181">
        <v>4.8600000000000003</v>
      </c>
      <c r="AQ317" s="181">
        <v>4.8170000000000002</v>
      </c>
      <c r="AR317" s="181">
        <v>4.7460000000000004</v>
      </c>
      <c r="AS317" s="181">
        <v>4.665</v>
      </c>
      <c r="AT317" s="181">
        <v>4.6449999999999996</v>
      </c>
      <c r="AU317" s="181">
        <v>4.5739999999999998</v>
      </c>
      <c r="AV317" s="181">
        <v>4.2809999999999997</v>
      </c>
      <c r="AW317" s="181">
        <v>4.3380000000000001</v>
      </c>
      <c r="AX317" s="181">
        <v>4.46</v>
      </c>
      <c r="AY317" s="181">
        <v>4.5270000000000001</v>
      </c>
      <c r="AZ317" s="181">
        <v>4.4930000000000003</v>
      </c>
      <c r="BA317" s="181">
        <v>4.4969999999999999</v>
      </c>
      <c r="BB317" s="181">
        <v>4.4950000000000001</v>
      </c>
      <c r="BC317" s="181">
        <v>4.5430000000000001</v>
      </c>
      <c r="BD317" s="181">
        <v>4.548</v>
      </c>
      <c r="BE317" s="181">
        <v>4.5510000000000002</v>
      </c>
      <c r="BF317" s="181">
        <v>4.6310000000000002</v>
      </c>
      <c r="BG317" s="181">
        <v>4.6550000000000002</v>
      </c>
      <c r="BH317" s="181">
        <v>4.6719999999999997</v>
      </c>
      <c r="BI317" s="181">
        <v>4.6689999999999996</v>
      </c>
      <c r="BJ317" s="181">
        <v>4.665</v>
      </c>
      <c r="BK317" s="181">
        <v>4.6609999999999996</v>
      </c>
      <c r="BL317" s="181">
        <v>4.6559999999999997</v>
      </c>
      <c r="BM317" s="181">
        <v>4.6500000000000004</v>
      </c>
      <c r="BN317" s="181">
        <v>4.6440000000000001</v>
      </c>
      <c r="BO317" s="181">
        <v>4.6369999999999996</v>
      </c>
      <c r="BP317" s="181">
        <v>4.6280000000000001</v>
      </c>
      <c r="BQ317" s="181">
        <v>4.62</v>
      </c>
      <c r="BR317" s="181">
        <v>4.609</v>
      </c>
      <c r="BS317" s="181">
        <v>4.5979999999999999</v>
      </c>
      <c r="BT317" s="181">
        <v>4.5860000000000003</v>
      </c>
      <c r="BU317" s="181">
        <v>4.5739999999999998</v>
      </c>
      <c r="BV317" s="181">
        <v>4.5599999999999996</v>
      </c>
      <c r="BW317" s="181">
        <v>4.5469999999999997</v>
      </c>
      <c r="BX317" s="181">
        <v>4.532</v>
      </c>
      <c r="BY317" s="181">
        <v>4.5179999999999998</v>
      </c>
      <c r="BZ317" s="181">
        <v>4.5030000000000001</v>
      </c>
      <c r="CA317" s="181">
        <v>4.4870000000000001</v>
      </c>
      <c r="CB317" s="181">
        <v>4.4720000000000004</v>
      </c>
      <c r="CC317" s="181">
        <v>4.4560000000000004</v>
      </c>
      <c r="CD317" s="181">
        <v>4.4400000000000004</v>
      </c>
      <c r="CE317" s="181">
        <v>4.423</v>
      </c>
      <c r="CF317" s="181">
        <v>4.4059999999999997</v>
      </c>
      <c r="CG317" s="181">
        <v>4.3890000000000002</v>
      </c>
      <c r="CH317" s="181">
        <v>4.3719999999999999</v>
      </c>
      <c r="CI317" s="181">
        <v>4.3540000000000001</v>
      </c>
      <c r="CJ317" s="181">
        <v>4.3360000000000003</v>
      </c>
      <c r="CK317" s="182">
        <v>4.3179999999999996</v>
      </c>
    </row>
    <row r="318" spans="2:89" ht="15" customHeight="1" x14ac:dyDescent="0.2">
      <c r="B318" s="173">
        <v>7</v>
      </c>
      <c r="C318" s="174">
        <v>3</v>
      </c>
      <c r="D318" s="174">
        <v>4</v>
      </c>
      <c r="E318" s="174" t="s">
        <v>215</v>
      </c>
      <c r="F318" s="174" t="s">
        <v>791</v>
      </c>
      <c r="G318" s="174" t="s">
        <v>299</v>
      </c>
      <c r="H318" s="174" t="s">
        <v>747</v>
      </c>
      <c r="I318" s="181">
        <v>0</v>
      </c>
      <c r="J318" s="181">
        <v>0</v>
      </c>
      <c r="K318" s="181">
        <v>0</v>
      </c>
      <c r="L318" s="181">
        <v>0</v>
      </c>
      <c r="M318" s="181">
        <v>0</v>
      </c>
      <c r="N318" s="181">
        <v>3.0000000000000001E-3</v>
      </c>
      <c r="O318" s="181">
        <v>1.0999999999999999E-2</v>
      </c>
      <c r="P318" s="181">
        <v>2.3E-2</v>
      </c>
      <c r="Q318" s="181">
        <v>0.04</v>
      </c>
      <c r="R318" s="181">
        <v>6.3E-2</v>
      </c>
      <c r="S318" s="181">
        <v>9.4E-2</v>
      </c>
      <c r="T318" s="181">
        <v>0.13400000000000001</v>
      </c>
      <c r="U318" s="181">
        <v>0.19500000000000001</v>
      </c>
      <c r="V318" s="181">
        <v>0.27700000000000002</v>
      </c>
      <c r="W318" s="181">
        <v>0.40699999999999997</v>
      </c>
      <c r="X318" s="181">
        <v>0.59</v>
      </c>
      <c r="Y318" s="181">
        <v>0.83399999999999996</v>
      </c>
      <c r="Z318" s="181">
        <v>1.1080000000000001</v>
      </c>
      <c r="AA318" s="181">
        <v>1.38</v>
      </c>
      <c r="AB318" s="181">
        <v>1.629</v>
      </c>
      <c r="AC318" s="181">
        <v>1.867</v>
      </c>
      <c r="AD318" s="181">
        <v>2.016</v>
      </c>
      <c r="AE318" s="181">
        <v>2.1240000000000001</v>
      </c>
      <c r="AF318" s="181">
        <v>2.214</v>
      </c>
      <c r="AG318" s="181">
        <v>2.2589999999999999</v>
      </c>
      <c r="AH318" s="181">
        <v>2.266</v>
      </c>
      <c r="AI318" s="181">
        <v>2.2719999999999998</v>
      </c>
      <c r="AJ318" s="181">
        <v>2.2639999999999998</v>
      </c>
      <c r="AK318" s="181">
        <v>2.2770000000000001</v>
      </c>
      <c r="AL318" s="181">
        <v>2.2949999999999999</v>
      </c>
      <c r="AM318" s="181">
        <v>2.3130000000000002</v>
      </c>
      <c r="AN318" s="181">
        <v>2.3359999999999999</v>
      </c>
      <c r="AO318" s="181">
        <v>2.452</v>
      </c>
      <c r="AP318" s="181">
        <v>2.4780000000000002</v>
      </c>
      <c r="AQ318" s="181">
        <v>2.4950000000000001</v>
      </c>
      <c r="AR318" s="181">
        <v>2.5</v>
      </c>
      <c r="AS318" s="181">
        <v>2.504</v>
      </c>
      <c r="AT318" s="181">
        <v>2.5009999999999999</v>
      </c>
      <c r="AU318" s="181">
        <v>2.4590000000000001</v>
      </c>
      <c r="AV318" s="181">
        <v>2.3010000000000002</v>
      </c>
      <c r="AW318" s="181">
        <v>2.3220000000000001</v>
      </c>
      <c r="AX318" s="181">
        <v>2.375</v>
      </c>
      <c r="AY318" s="181">
        <v>2.395</v>
      </c>
      <c r="AZ318" s="181">
        <v>2.359</v>
      </c>
      <c r="BA318" s="181">
        <v>2.3420000000000001</v>
      </c>
      <c r="BB318" s="181">
        <v>2.3220000000000001</v>
      </c>
      <c r="BC318" s="181">
        <v>2.327</v>
      </c>
      <c r="BD318" s="181">
        <v>2.3119999999999998</v>
      </c>
      <c r="BE318" s="181">
        <v>2.2970000000000002</v>
      </c>
      <c r="BF318" s="181">
        <v>2.3210000000000002</v>
      </c>
      <c r="BG318" s="181">
        <v>2.3159999999999998</v>
      </c>
      <c r="BH318" s="181">
        <v>2.31</v>
      </c>
      <c r="BI318" s="181">
        <v>2.3029999999999999</v>
      </c>
      <c r="BJ318" s="181">
        <v>2.2949999999999999</v>
      </c>
      <c r="BK318" s="181">
        <v>2.286</v>
      </c>
      <c r="BL318" s="181">
        <v>2.2770000000000001</v>
      </c>
      <c r="BM318" s="181">
        <v>2.2679999999999998</v>
      </c>
      <c r="BN318" s="181">
        <v>2.258</v>
      </c>
      <c r="BO318" s="181">
        <v>2.2469999999999999</v>
      </c>
      <c r="BP318" s="181">
        <v>2.2360000000000002</v>
      </c>
      <c r="BQ318" s="181">
        <v>2.2240000000000002</v>
      </c>
      <c r="BR318" s="181">
        <v>2.2120000000000002</v>
      </c>
      <c r="BS318" s="181">
        <v>2.1989999999999998</v>
      </c>
      <c r="BT318" s="181">
        <v>2.1850000000000001</v>
      </c>
      <c r="BU318" s="181">
        <v>2.1709999999999998</v>
      </c>
      <c r="BV318" s="181">
        <v>2.157</v>
      </c>
      <c r="BW318" s="181">
        <v>2.1419999999999999</v>
      </c>
      <c r="BX318" s="181">
        <v>2.1259999999999999</v>
      </c>
      <c r="BY318" s="181">
        <v>2.1110000000000002</v>
      </c>
      <c r="BZ318" s="181">
        <v>2.0950000000000002</v>
      </c>
      <c r="CA318" s="181">
        <v>2.0790000000000002</v>
      </c>
      <c r="CB318" s="181">
        <v>2.0619999999999998</v>
      </c>
      <c r="CC318" s="181">
        <v>2.0449999999999999</v>
      </c>
      <c r="CD318" s="181">
        <v>2.028</v>
      </c>
      <c r="CE318" s="181">
        <v>2.0110000000000001</v>
      </c>
      <c r="CF318" s="181">
        <v>1.9930000000000001</v>
      </c>
      <c r="CG318" s="181">
        <v>1.9750000000000001</v>
      </c>
      <c r="CH318" s="181">
        <v>1.9570000000000001</v>
      </c>
      <c r="CI318" s="181">
        <v>1.9379999999999999</v>
      </c>
      <c r="CJ318" s="181">
        <v>1.919</v>
      </c>
      <c r="CK318" s="182">
        <v>1.9</v>
      </c>
    </row>
    <row r="319" spans="2:89" ht="15" customHeight="1" x14ac:dyDescent="0.2">
      <c r="B319" s="173">
        <v>7</v>
      </c>
      <c r="C319" s="174">
        <v>3</v>
      </c>
      <c r="D319" s="174">
        <v>4</v>
      </c>
      <c r="E319" s="174" t="s">
        <v>215</v>
      </c>
      <c r="F319" s="174" t="s">
        <v>792</v>
      </c>
      <c r="G319" s="174" t="s">
        <v>299</v>
      </c>
      <c r="H319" s="174" t="s">
        <v>747</v>
      </c>
      <c r="I319" s="181">
        <v>0.16300000000000001</v>
      </c>
      <c r="J319" s="181">
        <v>0.23599999999999999</v>
      </c>
      <c r="K319" s="181">
        <v>0.317</v>
      </c>
      <c r="L319" s="181">
        <v>0.4</v>
      </c>
      <c r="M319" s="181">
        <v>0.48</v>
      </c>
      <c r="N319" s="181">
        <v>0.55400000000000005</v>
      </c>
      <c r="O319" s="181">
        <v>0.61899999999999999</v>
      </c>
      <c r="P319" s="181">
        <v>0.65200000000000002</v>
      </c>
      <c r="Q319" s="181">
        <v>0.65800000000000003</v>
      </c>
      <c r="R319" s="181">
        <v>0.65600000000000003</v>
      </c>
      <c r="S319" s="181">
        <v>0.67700000000000005</v>
      </c>
      <c r="T319" s="181">
        <v>0.69499999999999995</v>
      </c>
      <c r="U319" s="181">
        <v>0.68700000000000006</v>
      </c>
      <c r="V319" s="181">
        <v>0.68400000000000005</v>
      </c>
      <c r="W319" s="181">
        <v>0.71</v>
      </c>
      <c r="X319" s="181">
        <v>0.77600000000000002</v>
      </c>
      <c r="Y319" s="181">
        <v>0.875</v>
      </c>
      <c r="Z319" s="181">
        <v>0.999</v>
      </c>
      <c r="AA319" s="181">
        <v>1.149</v>
      </c>
      <c r="AB319" s="181">
        <v>1.3220000000000001</v>
      </c>
      <c r="AC319" s="181">
        <v>1.5169999999999999</v>
      </c>
      <c r="AD319" s="181">
        <v>1.6579999999999999</v>
      </c>
      <c r="AE319" s="181">
        <v>1.7869999999999999</v>
      </c>
      <c r="AF319" s="181">
        <v>1.931</v>
      </c>
      <c r="AG319" s="181">
        <v>2.0649999999999999</v>
      </c>
      <c r="AH319" s="181">
        <v>2.17</v>
      </c>
      <c r="AI319" s="181">
        <v>2.266</v>
      </c>
      <c r="AJ319" s="181">
        <v>2.3450000000000002</v>
      </c>
      <c r="AK319" s="181">
        <v>2.4119999999999999</v>
      </c>
      <c r="AL319" s="181">
        <v>2.476</v>
      </c>
      <c r="AM319" s="181">
        <v>2.532</v>
      </c>
      <c r="AN319" s="181">
        <v>2.577</v>
      </c>
      <c r="AO319" s="181">
        <v>2.7330000000000001</v>
      </c>
      <c r="AP319" s="181">
        <v>2.8340000000000001</v>
      </c>
      <c r="AQ319" s="181">
        <v>3.0409999999999999</v>
      </c>
      <c r="AR319" s="181">
        <v>3.294</v>
      </c>
      <c r="AS319" s="181">
        <v>3.4020000000000001</v>
      </c>
      <c r="AT319" s="181">
        <v>3.4609999999999999</v>
      </c>
      <c r="AU319" s="181">
        <v>3.387</v>
      </c>
      <c r="AV319" s="181">
        <v>3.16</v>
      </c>
      <c r="AW319" s="181">
        <v>3.1890000000000001</v>
      </c>
      <c r="AX319" s="181">
        <v>3.266</v>
      </c>
      <c r="AY319" s="181">
        <v>3.3010000000000002</v>
      </c>
      <c r="AZ319" s="181">
        <v>3.2629999999999999</v>
      </c>
      <c r="BA319" s="181">
        <v>3.2519999999999998</v>
      </c>
      <c r="BB319" s="181">
        <v>3.2410000000000001</v>
      </c>
      <c r="BC319" s="181">
        <v>3.2690000000000001</v>
      </c>
      <c r="BD319" s="181">
        <v>3.2549999999999999</v>
      </c>
      <c r="BE319" s="181">
        <v>3.2360000000000002</v>
      </c>
      <c r="BF319" s="181">
        <v>3.29</v>
      </c>
      <c r="BG319" s="181">
        <v>3.29</v>
      </c>
      <c r="BH319" s="181">
        <v>3.2869999999999999</v>
      </c>
      <c r="BI319" s="181">
        <v>3.28</v>
      </c>
      <c r="BJ319" s="181">
        <v>3.27</v>
      </c>
      <c r="BK319" s="181">
        <v>3.2570000000000001</v>
      </c>
      <c r="BL319" s="181">
        <v>3.242</v>
      </c>
      <c r="BM319" s="181">
        <v>3.2240000000000002</v>
      </c>
      <c r="BN319" s="181">
        <v>3.2029999999999998</v>
      </c>
      <c r="BO319" s="181">
        <v>3.218</v>
      </c>
      <c r="BP319" s="181">
        <v>3.2730000000000001</v>
      </c>
      <c r="BQ319" s="181">
        <v>3.327</v>
      </c>
      <c r="BR319" s="181">
        <v>3.3809999999999998</v>
      </c>
      <c r="BS319" s="181">
        <v>3.4350000000000001</v>
      </c>
      <c r="BT319" s="181">
        <v>3.488</v>
      </c>
      <c r="BU319" s="181">
        <v>3.5419999999999998</v>
      </c>
      <c r="BV319" s="181">
        <v>3.5950000000000002</v>
      </c>
      <c r="BW319" s="181">
        <v>3.6480000000000001</v>
      </c>
      <c r="BX319" s="181">
        <v>3.702</v>
      </c>
      <c r="BY319" s="181">
        <v>3.7549999999999999</v>
      </c>
      <c r="BZ319" s="181">
        <v>3.8079999999999998</v>
      </c>
      <c r="CA319" s="181">
        <v>3.8610000000000002</v>
      </c>
      <c r="CB319" s="181">
        <v>3.915</v>
      </c>
      <c r="CC319" s="181">
        <v>3.968</v>
      </c>
      <c r="CD319" s="181">
        <v>4.0220000000000002</v>
      </c>
      <c r="CE319" s="181">
        <v>4.0750000000000002</v>
      </c>
      <c r="CF319" s="181">
        <v>4.1289999999999996</v>
      </c>
      <c r="CG319" s="181">
        <v>4.1820000000000004</v>
      </c>
      <c r="CH319" s="181">
        <v>4.2359999999999998</v>
      </c>
      <c r="CI319" s="181">
        <v>4.29</v>
      </c>
      <c r="CJ319" s="181">
        <v>4.343</v>
      </c>
      <c r="CK319" s="182">
        <v>4.3970000000000002</v>
      </c>
    </row>
    <row r="320" spans="2:89" ht="15" customHeight="1" x14ac:dyDescent="0.2">
      <c r="B320" s="173">
        <v>7</v>
      </c>
      <c r="C320" s="174">
        <v>3</v>
      </c>
      <c r="D320" s="174">
        <v>4</v>
      </c>
      <c r="E320" s="174" t="s">
        <v>215</v>
      </c>
      <c r="F320" s="174" t="s">
        <v>793</v>
      </c>
      <c r="G320" s="174" t="s">
        <v>299</v>
      </c>
      <c r="H320" s="174" t="s">
        <v>747</v>
      </c>
      <c r="I320" s="181">
        <v>3.5999999999999997E-2</v>
      </c>
      <c r="J320" s="181">
        <v>6.7000000000000004E-2</v>
      </c>
      <c r="K320" s="181">
        <v>0.109</v>
      </c>
      <c r="L320" s="181">
        <v>0.16500000000000001</v>
      </c>
      <c r="M320" s="181">
        <v>0.23400000000000001</v>
      </c>
      <c r="N320" s="181">
        <v>0.315</v>
      </c>
      <c r="O320" s="181">
        <v>0.40799999999999997</v>
      </c>
      <c r="P320" s="181">
        <v>0.51</v>
      </c>
      <c r="Q320" s="181">
        <v>0.622</v>
      </c>
      <c r="R320" s="181">
        <v>0.75</v>
      </c>
      <c r="S320" s="181">
        <v>0.89400000000000002</v>
      </c>
      <c r="T320" s="181">
        <v>1.042</v>
      </c>
      <c r="U320" s="181">
        <v>1.2070000000000001</v>
      </c>
      <c r="V320" s="181">
        <v>1.4139999999999999</v>
      </c>
      <c r="W320" s="181">
        <v>1.6759999999999999</v>
      </c>
      <c r="X320" s="181">
        <v>1.98</v>
      </c>
      <c r="Y320" s="181">
        <v>2.2730000000000001</v>
      </c>
      <c r="Z320" s="181">
        <v>2.532</v>
      </c>
      <c r="AA320" s="181">
        <v>2.7490000000000001</v>
      </c>
      <c r="AB320" s="181">
        <v>2.92</v>
      </c>
      <c r="AC320" s="181">
        <v>3.0910000000000002</v>
      </c>
      <c r="AD320" s="181">
        <v>3.137</v>
      </c>
      <c r="AE320" s="181">
        <v>3.1459999999999999</v>
      </c>
      <c r="AF320" s="181">
        <v>3.1629999999999998</v>
      </c>
      <c r="AG320" s="181">
        <v>3.1560000000000001</v>
      </c>
      <c r="AH320" s="181">
        <v>3.13</v>
      </c>
      <c r="AI320" s="181">
        <v>3.1030000000000002</v>
      </c>
      <c r="AJ320" s="181">
        <v>3.0750000000000002</v>
      </c>
      <c r="AK320" s="181">
        <v>3.0630000000000002</v>
      </c>
      <c r="AL320" s="181">
        <v>3.0830000000000002</v>
      </c>
      <c r="AM320" s="181">
        <v>3.133</v>
      </c>
      <c r="AN320" s="181">
        <v>3.2269999999999999</v>
      </c>
      <c r="AO320" s="181">
        <v>3.4969999999999999</v>
      </c>
      <c r="AP320" s="181">
        <v>3.69</v>
      </c>
      <c r="AQ320" s="181">
        <v>3.8820000000000001</v>
      </c>
      <c r="AR320" s="181">
        <v>4.0449999999999999</v>
      </c>
      <c r="AS320" s="181">
        <v>4.2240000000000002</v>
      </c>
      <c r="AT320" s="181">
        <v>4.3470000000000004</v>
      </c>
      <c r="AU320" s="181">
        <v>4.4009999999999998</v>
      </c>
      <c r="AV320" s="181">
        <v>4.2229999999999999</v>
      </c>
      <c r="AW320" s="181">
        <v>4.3630000000000004</v>
      </c>
      <c r="AX320" s="181">
        <v>4.5510000000000002</v>
      </c>
      <c r="AY320" s="181">
        <v>4.6660000000000004</v>
      </c>
      <c r="AZ320" s="181">
        <v>4.6630000000000003</v>
      </c>
      <c r="BA320" s="181">
        <v>4.6829999999999998</v>
      </c>
      <c r="BB320" s="181">
        <v>4.6859999999999999</v>
      </c>
      <c r="BC320" s="181">
        <v>4.7300000000000004</v>
      </c>
      <c r="BD320" s="181">
        <v>4.7690000000000001</v>
      </c>
      <c r="BE320" s="181">
        <v>4.806</v>
      </c>
      <c r="BF320" s="181">
        <v>4.883</v>
      </c>
      <c r="BG320" s="181">
        <v>4.93</v>
      </c>
      <c r="BH320" s="181">
        <v>4.9740000000000002</v>
      </c>
      <c r="BI320" s="181">
        <v>5.0170000000000003</v>
      </c>
      <c r="BJ320" s="181">
        <v>5.0570000000000004</v>
      </c>
      <c r="BK320" s="181">
        <v>5.0979999999999999</v>
      </c>
      <c r="BL320" s="181">
        <v>5.1369999999999996</v>
      </c>
      <c r="BM320" s="181">
        <v>5.1760000000000002</v>
      </c>
      <c r="BN320" s="181">
        <v>5.2140000000000004</v>
      </c>
      <c r="BO320" s="181">
        <v>5.2510000000000003</v>
      </c>
      <c r="BP320" s="181">
        <v>5.2869999999999999</v>
      </c>
      <c r="BQ320" s="181">
        <v>5.3220000000000001</v>
      </c>
      <c r="BR320" s="181">
        <v>5.3559999999999999</v>
      </c>
      <c r="BS320" s="181">
        <v>5.3879999999999999</v>
      </c>
      <c r="BT320" s="181">
        <v>5.42</v>
      </c>
      <c r="BU320" s="181">
        <v>5.45</v>
      </c>
      <c r="BV320" s="181">
        <v>5.48</v>
      </c>
      <c r="BW320" s="181">
        <v>5.5090000000000003</v>
      </c>
      <c r="BX320" s="181">
        <v>5.5369999999999999</v>
      </c>
      <c r="BY320" s="181">
        <v>5.5650000000000004</v>
      </c>
      <c r="BZ320" s="181">
        <v>5.5919999999999996</v>
      </c>
      <c r="CA320" s="181">
        <v>5.6180000000000003</v>
      </c>
      <c r="CB320" s="181">
        <v>5.6440000000000001</v>
      </c>
      <c r="CC320" s="181">
        <v>5.6689999999999996</v>
      </c>
      <c r="CD320" s="181">
        <v>5.694</v>
      </c>
      <c r="CE320" s="181">
        <v>5.718</v>
      </c>
      <c r="CF320" s="181">
        <v>5.742</v>
      </c>
      <c r="CG320" s="181">
        <v>5.7649999999999997</v>
      </c>
      <c r="CH320" s="181">
        <v>5.7880000000000003</v>
      </c>
      <c r="CI320" s="181">
        <v>5.81</v>
      </c>
      <c r="CJ320" s="181">
        <v>5.8310000000000004</v>
      </c>
      <c r="CK320" s="182">
        <v>5.8520000000000003</v>
      </c>
    </row>
    <row r="321" spans="2:89" ht="15" customHeight="1" x14ac:dyDescent="0.2">
      <c r="B321" s="173">
        <v>7</v>
      </c>
      <c r="C321" s="174">
        <v>4</v>
      </c>
      <c r="D321" s="174">
        <v>4</v>
      </c>
      <c r="E321" s="174" t="s">
        <v>752</v>
      </c>
      <c r="F321" s="174" t="s">
        <v>790</v>
      </c>
      <c r="G321" s="174" t="s">
        <v>299</v>
      </c>
      <c r="H321" s="174" t="s">
        <v>747</v>
      </c>
      <c r="I321" s="181">
        <v>3.952</v>
      </c>
      <c r="J321" s="181">
        <v>4.024</v>
      </c>
      <c r="K321" s="181">
        <v>4.1020000000000003</v>
      </c>
      <c r="L321" s="181">
        <v>4.1970000000000001</v>
      </c>
      <c r="M321" s="181">
        <v>4.3070000000000004</v>
      </c>
      <c r="N321" s="181">
        <v>4.4169999999999998</v>
      </c>
      <c r="O321" s="181">
        <v>4.5039999999999996</v>
      </c>
      <c r="P321" s="181">
        <v>4.5759999999999996</v>
      </c>
      <c r="Q321" s="181">
        <v>4.6429999999999998</v>
      </c>
      <c r="R321" s="181">
        <v>4.71</v>
      </c>
      <c r="S321" s="181">
        <v>4.8049999999999997</v>
      </c>
      <c r="T321" s="181">
        <v>4.9260000000000002</v>
      </c>
      <c r="U321" s="181">
        <v>5.0250000000000004</v>
      </c>
      <c r="V321" s="181">
        <v>5.1390000000000002</v>
      </c>
      <c r="W321" s="181">
        <v>5.2670000000000003</v>
      </c>
      <c r="X321" s="181">
        <v>5.3789999999999996</v>
      </c>
      <c r="Y321" s="181">
        <v>5.452</v>
      </c>
      <c r="Z321" s="181">
        <v>5.4870000000000001</v>
      </c>
      <c r="AA321" s="181">
        <v>5.4889999999999999</v>
      </c>
      <c r="AB321" s="181">
        <v>5.4630000000000001</v>
      </c>
      <c r="AC321" s="181">
        <v>5.5019999999999998</v>
      </c>
      <c r="AD321" s="181">
        <v>5.4020000000000001</v>
      </c>
      <c r="AE321" s="181">
        <v>5.3179999999999996</v>
      </c>
      <c r="AF321" s="181">
        <v>5.2750000000000004</v>
      </c>
      <c r="AG321" s="181">
        <v>5.2009999999999996</v>
      </c>
      <c r="AH321" s="181">
        <v>5.1529999999999996</v>
      </c>
      <c r="AI321" s="181">
        <v>5.0910000000000002</v>
      </c>
      <c r="AJ321" s="181">
        <v>5.01</v>
      </c>
      <c r="AK321" s="181">
        <v>4.9160000000000004</v>
      </c>
      <c r="AL321" s="181">
        <v>4.8449999999999998</v>
      </c>
      <c r="AM321" s="181">
        <v>4.7830000000000004</v>
      </c>
      <c r="AN321" s="181">
        <v>4.7370000000000001</v>
      </c>
      <c r="AO321" s="181">
        <v>4.9039999999999999</v>
      </c>
      <c r="AP321" s="181">
        <v>4.8600000000000003</v>
      </c>
      <c r="AQ321" s="181">
        <v>4.8170000000000002</v>
      </c>
      <c r="AR321" s="181">
        <v>4.7460000000000004</v>
      </c>
      <c r="AS321" s="181">
        <v>4.665</v>
      </c>
      <c r="AT321" s="181">
        <v>4.6449999999999996</v>
      </c>
      <c r="AU321" s="181">
        <v>4.5739999999999998</v>
      </c>
      <c r="AV321" s="181">
        <v>4.2809999999999997</v>
      </c>
      <c r="AW321" s="181">
        <v>4.3380000000000001</v>
      </c>
      <c r="AX321" s="181">
        <v>4.46</v>
      </c>
      <c r="AY321" s="181">
        <v>4.5270000000000001</v>
      </c>
      <c r="AZ321" s="181">
        <v>4.4930000000000003</v>
      </c>
      <c r="BA321" s="181">
        <v>4.4969999999999999</v>
      </c>
      <c r="BB321" s="181">
        <v>4.4950000000000001</v>
      </c>
      <c r="BC321" s="181">
        <v>4.5430000000000001</v>
      </c>
      <c r="BD321" s="181">
        <v>4.548</v>
      </c>
      <c r="BE321" s="181">
        <v>4.5510000000000002</v>
      </c>
      <c r="BF321" s="181">
        <v>4.6310000000000002</v>
      </c>
      <c r="BG321" s="181">
        <v>4.6550000000000002</v>
      </c>
      <c r="BH321" s="181">
        <v>4.6719999999999997</v>
      </c>
      <c r="BI321" s="181">
        <v>4.6689999999999996</v>
      </c>
      <c r="BJ321" s="181">
        <v>4.665</v>
      </c>
      <c r="BK321" s="181">
        <v>4.6609999999999996</v>
      </c>
      <c r="BL321" s="181">
        <v>4.6559999999999997</v>
      </c>
      <c r="BM321" s="181">
        <v>4.6500000000000004</v>
      </c>
      <c r="BN321" s="181">
        <v>4.6440000000000001</v>
      </c>
      <c r="BO321" s="181">
        <v>4.6369999999999996</v>
      </c>
      <c r="BP321" s="181">
        <v>4.6280000000000001</v>
      </c>
      <c r="BQ321" s="181">
        <v>4.62</v>
      </c>
      <c r="BR321" s="181">
        <v>4.609</v>
      </c>
      <c r="BS321" s="181">
        <v>4.5979999999999999</v>
      </c>
      <c r="BT321" s="181">
        <v>4.5860000000000003</v>
      </c>
      <c r="BU321" s="181">
        <v>4.5739999999999998</v>
      </c>
      <c r="BV321" s="181">
        <v>4.5599999999999996</v>
      </c>
      <c r="BW321" s="181">
        <v>4.5469999999999997</v>
      </c>
      <c r="BX321" s="181">
        <v>4.532</v>
      </c>
      <c r="BY321" s="181">
        <v>4.5179999999999998</v>
      </c>
      <c r="BZ321" s="181">
        <v>4.5030000000000001</v>
      </c>
      <c r="CA321" s="181">
        <v>4.4870000000000001</v>
      </c>
      <c r="CB321" s="181">
        <v>4.4720000000000004</v>
      </c>
      <c r="CC321" s="181">
        <v>4.4560000000000004</v>
      </c>
      <c r="CD321" s="181">
        <v>4.4400000000000004</v>
      </c>
      <c r="CE321" s="181">
        <v>4.423</v>
      </c>
      <c r="CF321" s="181">
        <v>4.4059999999999997</v>
      </c>
      <c r="CG321" s="181">
        <v>4.3890000000000002</v>
      </c>
      <c r="CH321" s="181">
        <v>4.3719999999999999</v>
      </c>
      <c r="CI321" s="181">
        <v>4.3540000000000001</v>
      </c>
      <c r="CJ321" s="181">
        <v>4.3360000000000003</v>
      </c>
      <c r="CK321" s="182">
        <v>4.3179999999999996</v>
      </c>
    </row>
    <row r="322" spans="2:89" ht="15" customHeight="1" x14ac:dyDescent="0.2">
      <c r="B322" s="173">
        <v>7</v>
      </c>
      <c r="C322" s="174">
        <v>4</v>
      </c>
      <c r="D322" s="174">
        <v>4</v>
      </c>
      <c r="E322" s="174" t="s">
        <v>752</v>
      </c>
      <c r="F322" s="174" t="s">
        <v>791</v>
      </c>
      <c r="G322" s="174" t="s">
        <v>299</v>
      </c>
      <c r="H322" s="174" t="s">
        <v>747</v>
      </c>
      <c r="I322" s="181">
        <v>0</v>
      </c>
      <c r="J322" s="181">
        <v>0</v>
      </c>
      <c r="K322" s="181">
        <v>0</v>
      </c>
      <c r="L322" s="181">
        <v>0</v>
      </c>
      <c r="M322" s="181">
        <v>0</v>
      </c>
      <c r="N322" s="181">
        <v>3.0000000000000001E-3</v>
      </c>
      <c r="O322" s="181">
        <v>1.0999999999999999E-2</v>
      </c>
      <c r="P322" s="181">
        <v>2.3E-2</v>
      </c>
      <c r="Q322" s="181">
        <v>0.04</v>
      </c>
      <c r="R322" s="181">
        <v>6.3E-2</v>
      </c>
      <c r="S322" s="181">
        <v>9.4E-2</v>
      </c>
      <c r="T322" s="181">
        <v>0.13400000000000001</v>
      </c>
      <c r="U322" s="181">
        <v>0.19500000000000001</v>
      </c>
      <c r="V322" s="181">
        <v>0.27700000000000002</v>
      </c>
      <c r="W322" s="181">
        <v>0.40699999999999997</v>
      </c>
      <c r="X322" s="181">
        <v>0.59</v>
      </c>
      <c r="Y322" s="181">
        <v>0.83399999999999996</v>
      </c>
      <c r="Z322" s="181">
        <v>1.1080000000000001</v>
      </c>
      <c r="AA322" s="181">
        <v>1.38</v>
      </c>
      <c r="AB322" s="181">
        <v>1.629</v>
      </c>
      <c r="AC322" s="181">
        <v>1.867</v>
      </c>
      <c r="AD322" s="181">
        <v>2.016</v>
      </c>
      <c r="AE322" s="181">
        <v>2.1240000000000001</v>
      </c>
      <c r="AF322" s="181">
        <v>2.214</v>
      </c>
      <c r="AG322" s="181">
        <v>2.2589999999999999</v>
      </c>
      <c r="AH322" s="181">
        <v>2.266</v>
      </c>
      <c r="AI322" s="181">
        <v>2.2719999999999998</v>
      </c>
      <c r="AJ322" s="181">
        <v>2.2639999999999998</v>
      </c>
      <c r="AK322" s="181">
        <v>2.2770000000000001</v>
      </c>
      <c r="AL322" s="181">
        <v>2.2949999999999999</v>
      </c>
      <c r="AM322" s="181">
        <v>2.3130000000000002</v>
      </c>
      <c r="AN322" s="181">
        <v>2.3359999999999999</v>
      </c>
      <c r="AO322" s="181">
        <v>2.452</v>
      </c>
      <c r="AP322" s="181">
        <v>2.4780000000000002</v>
      </c>
      <c r="AQ322" s="181">
        <v>2.4950000000000001</v>
      </c>
      <c r="AR322" s="181">
        <v>2.5</v>
      </c>
      <c r="AS322" s="181">
        <v>2.504</v>
      </c>
      <c r="AT322" s="181">
        <v>2.5009999999999999</v>
      </c>
      <c r="AU322" s="181">
        <v>2.4590000000000001</v>
      </c>
      <c r="AV322" s="181">
        <v>2.3010000000000002</v>
      </c>
      <c r="AW322" s="181">
        <v>2.3220000000000001</v>
      </c>
      <c r="AX322" s="181">
        <v>2.375</v>
      </c>
      <c r="AY322" s="181">
        <v>2.395</v>
      </c>
      <c r="AZ322" s="181">
        <v>2.359</v>
      </c>
      <c r="BA322" s="181">
        <v>2.3420000000000001</v>
      </c>
      <c r="BB322" s="181">
        <v>2.3220000000000001</v>
      </c>
      <c r="BC322" s="181">
        <v>2.327</v>
      </c>
      <c r="BD322" s="181">
        <v>2.3119999999999998</v>
      </c>
      <c r="BE322" s="181">
        <v>2.2970000000000002</v>
      </c>
      <c r="BF322" s="181">
        <v>2.3210000000000002</v>
      </c>
      <c r="BG322" s="181">
        <v>2.3159999999999998</v>
      </c>
      <c r="BH322" s="181">
        <v>2.31</v>
      </c>
      <c r="BI322" s="181">
        <v>2.3029999999999999</v>
      </c>
      <c r="BJ322" s="181">
        <v>2.2949999999999999</v>
      </c>
      <c r="BK322" s="181">
        <v>2.286</v>
      </c>
      <c r="BL322" s="181">
        <v>2.2770000000000001</v>
      </c>
      <c r="BM322" s="181">
        <v>2.2679999999999998</v>
      </c>
      <c r="BN322" s="181">
        <v>2.258</v>
      </c>
      <c r="BO322" s="181">
        <v>2.2469999999999999</v>
      </c>
      <c r="BP322" s="181">
        <v>2.2360000000000002</v>
      </c>
      <c r="BQ322" s="181">
        <v>2.2240000000000002</v>
      </c>
      <c r="BR322" s="181">
        <v>2.2120000000000002</v>
      </c>
      <c r="BS322" s="181">
        <v>2.1989999999999998</v>
      </c>
      <c r="BT322" s="181">
        <v>2.1850000000000001</v>
      </c>
      <c r="BU322" s="181">
        <v>2.1709999999999998</v>
      </c>
      <c r="BV322" s="181">
        <v>2.157</v>
      </c>
      <c r="BW322" s="181">
        <v>2.1419999999999999</v>
      </c>
      <c r="BX322" s="181">
        <v>2.1259999999999999</v>
      </c>
      <c r="BY322" s="181">
        <v>2.1110000000000002</v>
      </c>
      <c r="BZ322" s="181">
        <v>2.0950000000000002</v>
      </c>
      <c r="CA322" s="181">
        <v>2.0790000000000002</v>
      </c>
      <c r="CB322" s="181">
        <v>2.0619999999999998</v>
      </c>
      <c r="CC322" s="181">
        <v>2.0449999999999999</v>
      </c>
      <c r="CD322" s="181">
        <v>2.028</v>
      </c>
      <c r="CE322" s="181">
        <v>2.0110000000000001</v>
      </c>
      <c r="CF322" s="181">
        <v>1.9930000000000001</v>
      </c>
      <c r="CG322" s="181">
        <v>1.9750000000000001</v>
      </c>
      <c r="CH322" s="181">
        <v>1.9570000000000001</v>
      </c>
      <c r="CI322" s="181">
        <v>1.9379999999999999</v>
      </c>
      <c r="CJ322" s="181">
        <v>1.919</v>
      </c>
      <c r="CK322" s="182">
        <v>1.9</v>
      </c>
    </row>
    <row r="323" spans="2:89" ht="15" customHeight="1" x14ac:dyDescent="0.2">
      <c r="B323" s="173">
        <v>7</v>
      </c>
      <c r="C323" s="174">
        <v>4</v>
      </c>
      <c r="D323" s="174">
        <v>4</v>
      </c>
      <c r="E323" s="174" t="s">
        <v>752</v>
      </c>
      <c r="F323" s="174" t="s">
        <v>792</v>
      </c>
      <c r="G323" s="174" t="s">
        <v>299</v>
      </c>
      <c r="H323" s="174" t="s">
        <v>747</v>
      </c>
      <c r="I323" s="181">
        <v>0.16300000000000001</v>
      </c>
      <c r="J323" s="181">
        <v>0.23599999999999999</v>
      </c>
      <c r="K323" s="181">
        <v>0.317</v>
      </c>
      <c r="L323" s="181">
        <v>0.4</v>
      </c>
      <c r="M323" s="181">
        <v>0.48</v>
      </c>
      <c r="N323" s="181">
        <v>0.55400000000000005</v>
      </c>
      <c r="O323" s="181">
        <v>0.61899999999999999</v>
      </c>
      <c r="P323" s="181">
        <v>0.65200000000000002</v>
      </c>
      <c r="Q323" s="181">
        <v>0.65800000000000003</v>
      </c>
      <c r="R323" s="181">
        <v>0.65600000000000003</v>
      </c>
      <c r="S323" s="181">
        <v>0.67700000000000005</v>
      </c>
      <c r="T323" s="181">
        <v>0.69499999999999995</v>
      </c>
      <c r="U323" s="181">
        <v>0.68700000000000006</v>
      </c>
      <c r="V323" s="181">
        <v>0.68400000000000005</v>
      </c>
      <c r="W323" s="181">
        <v>0.71</v>
      </c>
      <c r="X323" s="181">
        <v>0.77600000000000002</v>
      </c>
      <c r="Y323" s="181">
        <v>0.875</v>
      </c>
      <c r="Z323" s="181">
        <v>0.999</v>
      </c>
      <c r="AA323" s="181">
        <v>1.149</v>
      </c>
      <c r="AB323" s="181">
        <v>1.3220000000000001</v>
      </c>
      <c r="AC323" s="181">
        <v>1.5169999999999999</v>
      </c>
      <c r="AD323" s="181">
        <v>1.6579999999999999</v>
      </c>
      <c r="AE323" s="181">
        <v>1.7869999999999999</v>
      </c>
      <c r="AF323" s="181">
        <v>1.931</v>
      </c>
      <c r="AG323" s="181">
        <v>2.0649999999999999</v>
      </c>
      <c r="AH323" s="181">
        <v>2.17</v>
      </c>
      <c r="AI323" s="181">
        <v>2.266</v>
      </c>
      <c r="AJ323" s="181">
        <v>2.3450000000000002</v>
      </c>
      <c r="AK323" s="181">
        <v>2.4119999999999999</v>
      </c>
      <c r="AL323" s="181">
        <v>2.476</v>
      </c>
      <c r="AM323" s="181">
        <v>2.532</v>
      </c>
      <c r="AN323" s="181">
        <v>2.577</v>
      </c>
      <c r="AO323" s="181">
        <v>2.7330000000000001</v>
      </c>
      <c r="AP323" s="181">
        <v>2.8340000000000001</v>
      </c>
      <c r="AQ323" s="181">
        <v>3.0409999999999999</v>
      </c>
      <c r="AR323" s="181">
        <v>3.294</v>
      </c>
      <c r="AS323" s="181">
        <v>3.4020000000000001</v>
      </c>
      <c r="AT323" s="181">
        <v>3.4609999999999999</v>
      </c>
      <c r="AU323" s="181">
        <v>3.387</v>
      </c>
      <c r="AV323" s="181">
        <v>3.16</v>
      </c>
      <c r="AW323" s="181">
        <v>3.1890000000000001</v>
      </c>
      <c r="AX323" s="181">
        <v>3.266</v>
      </c>
      <c r="AY323" s="181">
        <v>3.3010000000000002</v>
      </c>
      <c r="AZ323" s="181">
        <v>3.2629999999999999</v>
      </c>
      <c r="BA323" s="181">
        <v>3.2519999999999998</v>
      </c>
      <c r="BB323" s="181">
        <v>3.2410000000000001</v>
      </c>
      <c r="BC323" s="181">
        <v>3.2690000000000001</v>
      </c>
      <c r="BD323" s="181">
        <v>3.2549999999999999</v>
      </c>
      <c r="BE323" s="181">
        <v>3.2360000000000002</v>
      </c>
      <c r="BF323" s="181">
        <v>3.29</v>
      </c>
      <c r="BG323" s="181">
        <v>3.29</v>
      </c>
      <c r="BH323" s="181">
        <v>3.2869999999999999</v>
      </c>
      <c r="BI323" s="181">
        <v>3.28</v>
      </c>
      <c r="BJ323" s="181">
        <v>3.27</v>
      </c>
      <c r="BK323" s="181">
        <v>3.2570000000000001</v>
      </c>
      <c r="BL323" s="181">
        <v>3.242</v>
      </c>
      <c r="BM323" s="181">
        <v>3.2240000000000002</v>
      </c>
      <c r="BN323" s="181">
        <v>3.2029999999999998</v>
      </c>
      <c r="BO323" s="181">
        <v>3.218</v>
      </c>
      <c r="BP323" s="181">
        <v>3.2730000000000001</v>
      </c>
      <c r="BQ323" s="181">
        <v>3.327</v>
      </c>
      <c r="BR323" s="181">
        <v>3.3809999999999998</v>
      </c>
      <c r="BS323" s="181">
        <v>3.4350000000000001</v>
      </c>
      <c r="BT323" s="181">
        <v>3.488</v>
      </c>
      <c r="BU323" s="181">
        <v>3.5419999999999998</v>
      </c>
      <c r="BV323" s="181">
        <v>3.5950000000000002</v>
      </c>
      <c r="BW323" s="181">
        <v>3.6480000000000001</v>
      </c>
      <c r="BX323" s="181">
        <v>3.702</v>
      </c>
      <c r="BY323" s="181">
        <v>3.7549999999999999</v>
      </c>
      <c r="BZ323" s="181">
        <v>3.8079999999999998</v>
      </c>
      <c r="CA323" s="181">
        <v>3.8610000000000002</v>
      </c>
      <c r="CB323" s="181">
        <v>3.915</v>
      </c>
      <c r="CC323" s="181">
        <v>3.968</v>
      </c>
      <c r="CD323" s="181">
        <v>4.0220000000000002</v>
      </c>
      <c r="CE323" s="181">
        <v>4.0750000000000002</v>
      </c>
      <c r="CF323" s="181">
        <v>4.1289999999999996</v>
      </c>
      <c r="CG323" s="181">
        <v>4.1820000000000004</v>
      </c>
      <c r="CH323" s="181">
        <v>4.2359999999999998</v>
      </c>
      <c r="CI323" s="181">
        <v>4.29</v>
      </c>
      <c r="CJ323" s="181">
        <v>4.343</v>
      </c>
      <c r="CK323" s="182">
        <v>4.3970000000000002</v>
      </c>
    </row>
    <row r="324" spans="2:89" ht="15" customHeight="1" thickBot="1" x14ac:dyDescent="0.25">
      <c r="B324" s="179">
        <v>7</v>
      </c>
      <c r="C324" s="180">
        <v>4</v>
      </c>
      <c r="D324" s="180">
        <v>4</v>
      </c>
      <c r="E324" s="180" t="s">
        <v>752</v>
      </c>
      <c r="F324" s="180" t="s">
        <v>793</v>
      </c>
      <c r="G324" s="180" t="s">
        <v>299</v>
      </c>
      <c r="H324" s="180" t="s">
        <v>747</v>
      </c>
      <c r="I324" s="183">
        <v>3.5999999999999997E-2</v>
      </c>
      <c r="J324" s="183">
        <v>6.7000000000000004E-2</v>
      </c>
      <c r="K324" s="183">
        <v>0.109</v>
      </c>
      <c r="L324" s="183">
        <v>0.16500000000000001</v>
      </c>
      <c r="M324" s="183">
        <v>0.23400000000000001</v>
      </c>
      <c r="N324" s="183">
        <v>0.315</v>
      </c>
      <c r="O324" s="183">
        <v>0.40799999999999997</v>
      </c>
      <c r="P324" s="183">
        <v>0.51</v>
      </c>
      <c r="Q324" s="183">
        <v>0.622</v>
      </c>
      <c r="R324" s="183">
        <v>0.75</v>
      </c>
      <c r="S324" s="183">
        <v>0.89400000000000002</v>
      </c>
      <c r="T324" s="183">
        <v>1.042</v>
      </c>
      <c r="U324" s="183">
        <v>1.2070000000000001</v>
      </c>
      <c r="V324" s="183">
        <v>1.4139999999999999</v>
      </c>
      <c r="W324" s="183">
        <v>1.6759999999999999</v>
      </c>
      <c r="X324" s="183">
        <v>1.98</v>
      </c>
      <c r="Y324" s="183">
        <v>2.2730000000000001</v>
      </c>
      <c r="Z324" s="183">
        <v>2.532</v>
      </c>
      <c r="AA324" s="183">
        <v>2.7490000000000001</v>
      </c>
      <c r="AB324" s="183">
        <v>2.92</v>
      </c>
      <c r="AC324" s="183">
        <v>3.0910000000000002</v>
      </c>
      <c r="AD324" s="183">
        <v>3.137</v>
      </c>
      <c r="AE324" s="183">
        <v>3.1459999999999999</v>
      </c>
      <c r="AF324" s="183">
        <v>3.1629999999999998</v>
      </c>
      <c r="AG324" s="183">
        <v>3.1560000000000001</v>
      </c>
      <c r="AH324" s="183">
        <v>3.13</v>
      </c>
      <c r="AI324" s="183">
        <v>3.1030000000000002</v>
      </c>
      <c r="AJ324" s="183">
        <v>3.0750000000000002</v>
      </c>
      <c r="AK324" s="183">
        <v>3.0630000000000002</v>
      </c>
      <c r="AL324" s="183">
        <v>3.0830000000000002</v>
      </c>
      <c r="AM324" s="183">
        <v>3.133</v>
      </c>
      <c r="AN324" s="183">
        <v>3.2269999999999999</v>
      </c>
      <c r="AO324" s="183">
        <v>3.4969999999999999</v>
      </c>
      <c r="AP324" s="183">
        <v>3.69</v>
      </c>
      <c r="AQ324" s="183">
        <v>3.8820000000000001</v>
      </c>
      <c r="AR324" s="183">
        <v>4.0449999999999999</v>
      </c>
      <c r="AS324" s="183">
        <v>4.2240000000000002</v>
      </c>
      <c r="AT324" s="183">
        <v>4.3470000000000004</v>
      </c>
      <c r="AU324" s="183">
        <v>4.4009999999999998</v>
      </c>
      <c r="AV324" s="183">
        <v>4.2229999999999999</v>
      </c>
      <c r="AW324" s="183">
        <v>4.3630000000000004</v>
      </c>
      <c r="AX324" s="183">
        <v>4.5510000000000002</v>
      </c>
      <c r="AY324" s="183">
        <v>4.6660000000000004</v>
      </c>
      <c r="AZ324" s="183">
        <v>4.6630000000000003</v>
      </c>
      <c r="BA324" s="183">
        <v>4.6829999999999998</v>
      </c>
      <c r="BB324" s="183">
        <v>4.6859999999999999</v>
      </c>
      <c r="BC324" s="183">
        <v>4.7300000000000004</v>
      </c>
      <c r="BD324" s="183">
        <v>4.7690000000000001</v>
      </c>
      <c r="BE324" s="183">
        <v>4.806</v>
      </c>
      <c r="BF324" s="183">
        <v>4.883</v>
      </c>
      <c r="BG324" s="183">
        <v>4.93</v>
      </c>
      <c r="BH324" s="183">
        <v>4.9740000000000002</v>
      </c>
      <c r="BI324" s="183">
        <v>5.0170000000000003</v>
      </c>
      <c r="BJ324" s="183">
        <v>5.0570000000000004</v>
      </c>
      <c r="BK324" s="183">
        <v>5.0979999999999999</v>
      </c>
      <c r="BL324" s="183">
        <v>5.1369999999999996</v>
      </c>
      <c r="BM324" s="183">
        <v>5.1760000000000002</v>
      </c>
      <c r="BN324" s="183">
        <v>5.2140000000000004</v>
      </c>
      <c r="BO324" s="183">
        <v>5.2510000000000003</v>
      </c>
      <c r="BP324" s="183">
        <v>5.2869999999999999</v>
      </c>
      <c r="BQ324" s="183">
        <v>5.3220000000000001</v>
      </c>
      <c r="BR324" s="183">
        <v>5.3559999999999999</v>
      </c>
      <c r="BS324" s="183">
        <v>5.3879999999999999</v>
      </c>
      <c r="BT324" s="183">
        <v>5.42</v>
      </c>
      <c r="BU324" s="183">
        <v>5.45</v>
      </c>
      <c r="BV324" s="183">
        <v>5.48</v>
      </c>
      <c r="BW324" s="183">
        <v>5.5090000000000003</v>
      </c>
      <c r="BX324" s="183">
        <v>5.5369999999999999</v>
      </c>
      <c r="BY324" s="183">
        <v>5.5650000000000004</v>
      </c>
      <c r="BZ324" s="183">
        <v>5.5919999999999996</v>
      </c>
      <c r="CA324" s="183">
        <v>5.6180000000000003</v>
      </c>
      <c r="CB324" s="183">
        <v>5.6440000000000001</v>
      </c>
      <c r="CC324" s="183">
        <v>5.6689999999999996</v>
      </c>
      <c r="CD324" s="183">
        <v>5.694</v>
      </c>
      <c r="CE324" s="183">
        <v>5.718</v>
      </c>
      <c r="CF324" s="183">
        <v>5.742</v>
      </c>
      <c r="CG324" s="183">
        <v>5.7649999999999997</v>
      </c>
      <c r="CH324" s="183">
        <v>5.7880000000000003</v>
      </c>
      <c r="CI324" s="183">
        <v>5.81</v>
      </c>
      <c r="CJ324" s="183">
        <v>5.8310000000000004</v>
      </c>
      <c r="CK324" s="184">
        <v>5.8520000000000003</v>
      </c>
    </row>
  </sheetData>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00CC"/>
  </sheetPr>
  <dimension ref="A1:AZ17"/>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1.75" style="7" customWidth="1"/>
    <col min="13" max="13" width="10.25" style="7" bestFit="1" customWidth="1"/>
    <col min="14" max="22" width="9" style="7"/>
    <col min="23" max="23" width="10.25" style="7" bestFit="1" customWidth="1"/>
    <col min="24" max="16384" width="9" style="7"/>
  </cols>
  <sheetData>
    <row r="1" spans="1:52" ht="25.5" customHeight="1" x14ac:dyDescent="0.35">
      <c r="A1" s="126" t="s">
        <v>201</v>
      </c>
      <c r="C1" s="1"/>
      <c r="D1" s="1"/>
      <c r="E1" s="1"/>
      <c r="F1" s="1"/>
      <c r="G1" s="1"/>
      <c r="H1" s="1"/>
      <c r="I1" s="1"/>
    </row>
    <row r="2" spans="1:52" ht="15" customHeight="1" x14ac:dyDescent="0.2">
      <c r="K2" s="148"/>
      <c r="L2" s="148"/>
      <c r="AH2" s="4"/>
    </row>
    <row r="3" spans="1:52" s="4" customFormat="1" ht="15" customHeight="1" x14ac:dyDescent="0.2">
      <c r="A3" s="7"/>
      <c r="B3" s="7"/>
      <c r="C3" s="7"/>
      <c r="D3" s="7"/>
      <c r="E3" s="7"/>
      <c r="F3" s="7"/>
      <c r="G3" s="7"/>
      <c r="H3" s="7"/>
      <c r="I3" s="7"/>
      <c r="J3" s="7"/>
      <c r="K3" s="148"/>
      <c r="R3" s="6"/>
      <c r="S3" s="6"/>
      <c r="T3" s="6"/>
      <c r="U3" s="6"/>
      <c r="V3" s="6"/>
      <c r="W3" s="6"/>
      <c r="X3" s="6"/>
      <c r="Y3" s="6"/>
      <c r="Z3" s="6"/>
      <c r="AA3" s="6"/>
      <c r="AB3" s="6"/>
      <c r="AC3" s="6"/>
      <c r="AD3" s="6"/>
      <c r="AE3" s="6"/>
      <c r="AF3" s="6"/>
      <c r="AG3" s="6"/>
      <c r="AI3" s="6"/>
    </row>
    <row r="4" spans="1:52" s="4" customFormat="1" ht="15" customHeight="1" x14ac:dyDescent="0.2">
      <c r="A4" s="7"/>
      <c r="B4" s="7"/>
      <c r="C4" s="7"/>
      <c r="D4" s="7"/>
      <c r="E4" s="7"/>
      <c r="F4" s="7"/>
      <c r="G4" s="7"/>
      <c r="H4" s="7"/>
      <c r="I4" s="7"/>
      <c r="J4" s="7"/>
      <c r="K4" s="148"/>
      <c r="R4" s="6"/>
      <c r="S4" s="6"/>
      <c r="T4" s="6"/>
      <c r="U4" s="6"/>
      <c r="V4" s="6"/>
      <c r="W4" s="6"/>
      <c r="X4" s="6"/>
      <c r="Y4" s="6"/>
      <c r="Z4" s="6"/>
      <c r="AA4" s="6"/>
      <c r="AB4" s="6"/>
      <c r="AC4" s="6"/>
      <c r="AD4" s="6"/>
      <c r="AE4" s="6"/>
      <c r="AF4" s="6"/>
      <c r="AG4" s="6"/>
      <c r="AI4" s="250"/>
      <c r="AJ4" s="250"/>
      <c r="AK4" s="250"/>
      <c r="AL4" s="250"/>
      <c r="AM4" s="250"/>
      <c r="AN4" s="250"/>
      <c r="AO4" s="250"/>
      <c r="AP4" s="250"/>
      <c r="AQ4" s="250"/>
      <c r="AR4" s="250"/>
      <c r="AS4" s="250"/>
      <c r="AT4" s="250"/>
      <c r="AU4" s="250"/>
      <c r="AV4" s="250"/>
      <c r="AW4" s="250"/>
      <c r="AX4" s="250"/>
      <c r="AY4" s="250"/>
      <c r="AZ4" s="250"/>
    </row>
    <row r="5" spans="1:52" s="4" customFormat="1" ht="15" customHeight="1" x14ac:dyDescent="0.2">
      <c r="A5" s="7"/>
      <c r="B5" s="7"/>
      <c r="C5" s="7"/>
      <c r="D5" s="7"/>
      <c r="E5" s="7"/>
      <c r="F5" s="7"/>
      <c r="G5" s="7"/>
      <c r="H5" s="7"/>
      <c r="I5" s="7"/>
      <c r="J5" s="7"/>
      <c r="K5" s="7"/>
      <c r="R5" s="6"/>
      <c r="S5" s="6"/>
      <c r="T5" s="6"/>
      <c r="U5" s="6"/>
      <c r="V5" s="6"/>
      <c r="W5" s="6"/>
      <c r="X5" s="6"/>
      <c r="Y5" s="6"/>
      <c r="Z5" s="6"/>
      <c r="AA5" s="6"/>
      <c r="AB5" s="6"/>
      <c r="AC5" s="6"/>
      <c r="AD5" s="6"/>
      <c r="AE5" s="6"/>
      <c r="AF5" s="6"/>
      <c r="AG5" s="6"/>
      <c r="AI5" s="251"/>
      <c r="AJ5" s="251"/>
      <c r="AK5" s="251"/>
      <c r="AL5" s="251"/>
      <c r="AM5" s="251"/>
      <c r="AN5" s="251"/>
      <c r="AO5" s="251"/>
      <c r="AP5" s="251"/>
      <c r="AQ5" s="251"/>
      <c r="AR5" s="251"/>
      <c r="AS5" s="251"/>
      <c r="AT5" s="251"/>
      <c r="AU5" s="251"/>
      <c r="AV5" s="251"/>
      <c r="AW5" s="251"/>
      <c r="AX5" s="251"/>
      <c r="AY5" s="251"/>
      <c r="AZ5" s="251"/>
    </row>
    <row r="6" spans="1:52" s="4" customFormat="1" ht="15" customHeight="1" x14ac:dyDescent="0.25">
      <c r="A6" s="149"/>
      <c r="B6" s="7"/>
      <c r="C6" s="7"/>
      <c r="D6" s="7"/>
      <c r="E6" s="7"/>
      <c r="F6" s="7"/>
      <c r="G6" s="7"/>
      <c r="H6" s="7"/>
      <c r="I6" s="7"/>
      <c r="J6" s="7"/>
      <c r="K6" s="149"/>
      <c r="L6" s="4" t="s">
        <v>123</v>
      </c>
      <c r="R6" s="6"/>
      <c r="S6" s="6"/>
      <c r="T6" s="6"/>
      <c r="U6" s="6"/>
      <c r="V6" s="6"/>
      <c r="W6" s="6"/>
      <c r="X6" s="6"/>
      <c r="Y6" s="6"/>
      <c r="Z6" s="6"/>
      <c r="AA6" s="6"/>
      <c r="AB6" s="6"/>
      <c r="AC6" s="6"/>
      <c r="AD6" s="6"/>
      <c r="AE6" s="6"/>
      <c r="AF6" s="6"/>
      <c r="AG6" s="6"/>
      <c r="AI6" s="252"/>
      <c r="AJ6" s="252"/>
      <c r="AK6" s="252"/>
      <c r="AL6" s="252"/>
      <c r="AM6" s="252"/>
      <c r="AN6" s="252"/>
      <c r="AO6" s="252"/>
      <c r="AP6" s="252"/>
      <c r="AQ6" s="252"/>
      <c r="AR6" s="252"/>
      <c r="AS6" s="252"/>
      <c r="AT6" s="252"/>
      <c r="AU6" s="252"/>
      <c r="AV6" s="252"/>
      <c r="AW6" s="252"/>
      <c r="AX6" s="252"/>
      <c r="AY6" s="252"/>
      <c r="AZ6" s="252"/>
    </row>
    <row r="7" spans="1:52" s="4" customFormat="1" ht="15" customHeight="1" x14ac:dyDescent="0.2">
      <c r="A7" s="7"/>
      <c r="B7" s="7"/>
      <c r="C7" s="7"/>
      <c r="D7" s="7"/>
      <c r="E7" s="7"/>
      <c r="F7" s="7"/>
      <c r="G7" s="7"/>
      <c r="H7" s="7"/>
      <c r="I7" s="7"/>
      <c r="J7" s="7"/>
      <c r="K7" s="7"/>
      <c r="L7" s="12" t="s">
        <v>34</v>
      </c>
      <c r="M7" s="156">
        <v>40179</v>
      </c>
      <c r="N7" s="156">
        <v>40544</v>
      </c>
      <c r="O7" s="156">
        <v>40909</v>
      </c>
      <c r="P7" s="156">
        <v>41275</v>
      </c>
      <c r="Q7" s="156">
        <v>41640</v>
      </c>
      <c r="R7" s="156">
        <v>42005</v>
      </c>
      <c r="S7" s="156">
        <v>42370</v>
      </c>
      <c r="T7" s="156">
        <v>42736</v>
      </c>
      <c r="U7" s="156">
        <v>43101</v>
      </c>
      <c r="V7" s="156">
        <v>43466</v>
      </c>
      <c r="W7" s="156">
        <v>43831</v>
      </c>
      <c r="X7" s="156">
        <v>44197</v>
      </c>
      <c r="Y7" s="156">
        <v>44562</v>
      </c>
      <c r="Z7" s="156">
        <v>44927</v>
      </c>
      <c r="AA7" s="156">
        <v>45292</v>
      </c>
      <c r="AB7" s="156">
        <v>45658</v>
      </c>
      <c r="AC7" s="156">
        <v>46023</v>
      </c>
      <c r="AD7" s="156">
        <v>46388</v>
      </c>
      <c r="AE7" s="156">
        <v>46753</v>
      </c>
      <c r="AF7" s="156">
        <v>47119</v>
      </c>
      <c r="AG7" s="156">
        <v>47484</v>
      </c>
      <c r="AI7" s="252"/>
      <c r="AJ7" s="252"/>
      <c r="AK7" s="252"/>
      <c r="AL7" s="252"/>
      <c r="AM7" s="252"/>
      <c r="AN7" s="252"/>
      <c r="AO7" s="252"/>
      <c r="AP7" s="252"/>
      <c r="AQ7" s="252"/>
      <c r="AR7" s="252"/>
      <c r="AS7" s="252"/>
      <c r="AT7" s="252"/>
      <c r="AU7" s="252"/>
      <c r="AV7" s="252"/>
      <c r="AW7" s="252"/>
      <c r="AX7" s="252"/>
      <c r="AY7" s="252"/>
      <c r="AZ7" s="252"/>
    </row>
    <row r="8" spans="1:52" s="4" customFormat="1" ht="15" customHeight="1" x14ac:dyDescent="0.2">
      <c r="A8" s="7"/>
      <c r="B8" s="7"/>
      <c r="C8" s="7"/>
      <c r="D8" s="7"/>
      <c r="E8" s="7"/>
      <c r="F8" s="7"/>
      <c r="G8" s="7"/>
      <c r="H8" s="7"/>
      <c r="I8" s="7"/>
      <c r="J8" s="7"/>
      <c r="K8" s="7"/>
      <c r="L8" s="12" t="s">
        <v>33</v>
      </c>
      <c r="M8" s="460"/>
      <c r="N8" s="460"/>
      <c r="O8" s="461">
        <v>5.9482E-2</v>
      </c>
      <c r="P8" s="461">
        <v>0.17136899999999999</v>
      </c>
      <c r="Q8" s="461">
        <v>0.27968799999999999</v>
      </c>
      <c r="R8" s="461">
        <v>0.71836900000000004</v>
      </c>
      <c r="S8" s="461">
        <v>1.648563</v>
      </c>
      <c r="T8" s="460">
        <v>2.4931220000000001</v>
      </c>
      <c r="U8" s="460"/>
      <c r="V8" s="460"/>
      <c r="W8" s="460"/>
      <c r="X8" s="460"/>
      <c r="Y8" s="460"/>
      <c r="Z8" s="461"/>
      <c r="AA8" s="461"/>
      <c r="AB8" s="461"/>
      <c r="AC8" s="461"/>
      <c r="AD8" s="461"/>
      <c r="AE8" s="461"/>
      <c r="AF8" s="461"/>
      <c r="AG8" s="461"/>
      <c r="AI8" s="252"/>
      <c r="AJ8" s="252"/>
      <c r="AK8" s="252"/>
      <c r="AL8" s="252"/>
      <c r="AM8" s="252"/>
      <c r="AN8" s="252"/>
      <c r="AO8" s="252"/>
      <c r="AP8" s="252"/>
      <c r="AQ8" s="252"/>
      <c r="AR8" s="252"/>
      <c r="AS8" s="252"/>
      <c r="AT8" s="252"/>
      <c r="AU8" s="252"/>
      <c r="AV8" s="252"/>
      <c r="AW8" s="252"/>
      <c r="AX8" s="252"/>
      <c r="AY8" s="252"/>
      <c r="AZ8" s="252"/>
    </row>
    <row r="9" spans="1:52" s="4" customFormat="1" ht="15" customHeight="1" x14ac:dyDescent="0.2">
      <c r="A9" s="7"/>
      <c r="B9" s="7"/>
      <c r="C9" s="7"/>
      <c r="D9" s="7"/>
      <c r="E9" s="7"/>
      <c r="F9" s="7"/>
      <c r="G9" s="7"/>
      <c r="H9" s="7"/>
      <c r="I9" s="7"/>
      <c r="J9" s="7"/>
      <c r="K9" s="7"/>
      <c r="L9" s="151" t="s">
        <v>217</v>
      </c>
      <c r="M9" s="461"/>
      <c r="N9" s="461"/>
      <c r="O9" s="461"/>
      <c r="P9" s="461"/>
      <c r="Q9" s="461"/>
      <c r="R9" s="461"/>
      <c r="S9" s="461"/>
      <c r="T9" s="460">
        <v>2.4931220000000001</v>
      </c>
      <c r="U9" s="461">
        <v>8.1294206882477962</v>
      </c>
      <c r="V9" s="461">
        <v>8.4859514895443287</v>
      </c>
      <c r="W9" s="461">
        <v>5.0396519222078773</v>
      </c>
      <c r="X9" s="461">
        <v>0.14895239999999479</v>
      </c>
      <c r="Y9" s="461">
        <v>0.13508620000000671</v>
      </c>
      <c r="Z9" s="461">
        <v>0.12850079999999703</v>
      </c>
      <c r="AA9" s="461">
        <v>0.12679554999999701</v>
      </c>
      <c r="AB9" s="461">
        <v>0.12424860000000149</v>
      </c>
      <c r="AC9" s="461">
        <v>0.12089320000000671</v>
      </c>
      <c r="AD9" s="461">
        <v>0.11734019999999552</v>
      </c>
      <c r="AE9" s="461">
        <v>0.11383184999999404</v>
      </c>
      <c r="AF9" s="461">
        <v>0.11021520000000298</v>
      </c>
      <c r="AG9" s="461">
        <v>0.10655390000000224</v>
      </c>
      <c r="AI9" s="252"/>
      <c r="AJ9" s="252"/>
      <c r="AK9" s="252"/>
      <c r="AL9" s="252"/>
      <c r="AM9" s="252"/>
      <c r="AN9" s="252"/>
      <c r="AO9" s="252"/>
      <c r="AP9" s="252"/>
      <c r="AQ9" s="252"/>
      <c r="AR9" s="252"/>
      <c r="AS9" s="252"/>
      <c r="AT9" s="252"/>
      <c r="AU9" s="252"/>
      <c r="AV9" s="252"/>
      <c r="AW9" s="252"/>
      <c r="AX9" s="252"/>
      <c r="AY9" s="252"/>
      <c r="AZ9" s="252"/>
    </row>
    <row r="10" spans="1:52" ht="15" customHeight="1" x14ac:dyDescent="0.2">
      <c r="L10" s="151" t="s">
        <v>71</v>
      </c>
      <c r="M10" s="461"/>
      <c r="N10" s="461"/>
      <c r="O10" s="461"/>
      <c r="P10" s="461"/>
      <c r="Q10" s="461"/>
      <c r="R10" s="461"/>
      <c r="S10" s="461"/>
      <c r="T10" s="460">
        <v>2.4931220000000001</v>
      </c>
      <c r="U10" s="461">
        <v>8.1294206882477962</v>
      </c>
      <c r="V10" s="461">
        <v>8.4859514895443287</v>
      </c>
      <c r="W10" s="461">
        <v>5.0396519222078773</v>
      </c>
      <c r="X10" s="461">
        <v>0.14895239999999479</v>
      </c>
      <c r="Y10" s="461">
        <v>0.13508620000000671</v>
      </c>
      <c r="Z10" s="461">
        <v>0.12850079999999703</v>
      </c>
      <c r="AA10" s="461">
        <v>0.12679554999999701</v>
      </c>
      <c r="AB10" s="461">
        <v>0.12424860000000149</v>
      </c>
      <c r="AC10" s="461">
        <v>0.12089320000000671</v>
      </c>
      <c r="AD10" s="461">
        <v>0.11734019999999552</v>
      </c>
      <c r="AE10" s="461">
        <v>0.11383184999999404</v>
      </c>
      <c r="AF10" s="461">
        <v>0.11021520000000298</v>
      </c>
      <c r="AG10" s="461">
        <v>0.10655390000000224</v>
      </c>
    </row>
    <row r="11" spans="1:52" ht="15" customHeight="1" x14ac:dyDescent="0.2">
      <c r="L11" s="151" t="s">
        <v>215</v>
      </c>
      <c r="M11" s="461"/>
      <c r="N11" s="461"/>
      <c r="O11" s="461"/>
      <c r="P11" s="461"/>
      <c r="Q11" s="461"/>
      <c r="R11" s="461"/>
      <c r="S11" s="461"/>
      <c r="T11" s="460">
        <v>2.4931220000000001</v>
      </c>
      <c r="U11" s="461">
        <v>3.026672</v>
      </c>
      <c r="V11" s="461">
        <v>3.6989920000000001</v>
      </c>
      <c r="W11" s="461">
        <v>4.3713119999999996</v>
      </c>
      <c r="X11" s="461">
        <v>5.0436319999999997</v>
      </c>
      <c r="Y11" s="461">
        <v>5.7159519999999997</v>
      </c>
      <c r="Z11" s="461">
        <v>0.21100350000000001</v>
      </c>
      <c r="AA11" s="461">
        <v>0.12679554999999701</v>
      </c>
      <c r="AB11" s="461">
        <v>0.12424860000000149</v>
      </c>
      <c r="AC11" s="461">
        <v>0.12089320000000671</v>
      </c>
      <c r="AD11" s="461">
        <v>0.11734019999999552</v>
      </c>
      <c r="AE11" s="461">
        <v>0.11383184999999404</v>
      </c>
      <c r="AF11" s="461">
        <v>0.11021520000000298</v>
      </c>
      <c r="AG11" s="461">
        <v>0.10655390000000224</v>
      </c>
    </row>
    <row r="12" spans="1:52" ht="15" customHeight="1" x14ac:dyDescent="0.2">
      <c r="L12" s="151" t="s">
        <v>216</v>
      </c>
      <c r="M12" s="461"/>
      <c r="N12" s="461"/>
      <c r="O12" s="461"/>
      <c r="P12" s="461"/>
      <c r="Q12" s="461"/>
      <c r="R12" s="461"/>
      <c r="S12" s="461"/>
      <c r="T12" s="460">
        <v>2.4931220000000001</v>
      </c>
      <c r="U12" s="461">
        <v>3.026672</v>
      </c>
      <c r="V12" s="461">
        <v>3.6989920000000001</v>
      </c>
      <c r="W12" s="461">
        <v>4.3713119999999996</v>
      </c>
      <c r="X12" s="461">
        <v>5.0436319999999997</v>
      </c>
      <c r="Y12" s="461">
        <v>5.7159519999999997</v>
      </c>
      <c r="Z12" s="461">
        <v>0.21100350000000001</v>
      </c>
      <c r="AA12" s="461">
        <v>0.12679554999999701</v>
      </c>
      <c r="AB12" s="461">
        <v>0.12424860000000149</v>
      </c>
      <c r="AC12" s="461">
        <v>0.12089320000000671</v>
      </c>
      <c r="AD12" s="461">
        <v>0.11734019999999552</v>
      </c>
      <c r="AE12" s="461">
        <v>0.11383184999999404</v>
      </c>
      <c r="AF12" s="461">
        <v>0.11021520000000298</v>
      </c>
      <c r="AG12" s="461">
        <v>0.10655390000000224</v>
      </c>
    </row>
    <row r="14" spans="1:52" ht="15" customHeight="1" x14ac:dyDescent="0.2">
      <c r="L14" s="4" t="s">
        <v>153</v>
      </c>
    </row>
    <row r="15" spans="1:52" ht="15" customHeight="1" x14ac:dyDescent="0.2">
      <c r="L15" s="4" t="s">
        <v>154</v>
      </c>
    </row>
    <row r="17" spans="12:12" ht="15" customHeight="1" x14ac:dyDescent="0.2">
      <c r="L17" s="615" t="s">
        <v>571</v>
      </c>
    </row>
  </sheetData>
  <pageMargins left="0.7" right="0.7" top="0.75" bottom="0.75" header="0.3" footer="0.3"/>
  <pageSetup paperSize="9" orientation="portrait" r:id="rId1"/>
  <drawing r:id="rId2"/>
  <legacy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V64"/>
  <sheetViews>
    <sheetView showGridLines="0" zoomScale="85" zoomScaleNormal="85" workbookViewId="0"/>
  </sheetViews>
  <sheetFormatPr defaultColWidth="9" defaultRowHeight="15" customHeight="1" x14ac:dyDescent="0.2"/>
  <cols>
    <col min="1" max="1" width="3.625" style="147" customWidth="1"/>
    <col min="2" max="2" width="40.5" style="147" customWidth="1"/>
    <col min="3" max="33" width="9.375" style="147" customWidth="1"/>
    <col min="34" max="16384" width="9" style="147"/>
  </cols>
  <sheetData>
    <row r="1" spans="1:48" ht="25.5" customHeight="1" x14ac:dyDescent="0.25">
      <c r="A1" s="126" t="s">
        <v>219</v>
      </c>
      <c r="C1" s="163"/>
      <c r="D1" s="163"/>
      <c r="E1" s="163"/>
    </row>
    <row r="2" spans="1:48" ht="15" customHeight="1" x14ac:dyDescent="0.25">
      <c r="A2" s="146"/>
      <c r="C2" s="163"/>
      <c r="D2" s="163"/>
      <c r="E2" s="163"/>
    </row>
    <row r="3" spans="1:48" ht="15" customHeight="1" x14ac:dyDescent="0.25">
      <c r="A3" s="146"/>
      <c r="C3" s="163"/>
      <c r="D3" s="163"/>
      <c r="E3" s="163"/>
    </row>
    <row r="4" spans="1:48" ht="15" customHeight="1" x14ac:dyDescent="0.25">
      <c r="A4" s="146"/>
      <c r="C4" s="163"/>
      <c r="D4" s="163"/>
      <c r="E4" s="163"/>
    </row>
    <row r="5" spans="1:48" ht="15" customHeight="1" x14ac:dyDescent="0.2">
      <c r="A5" s="237"/>
      <c r="B5" s="237"/>
    </row>
    <row r="6" spans="1:48" ht="15" customHeight="1" x14ac:dyDescent="0.2">
      <c r="B6" s="164" t="s">
        <v>145</v>
      </c>
      <c r="C6" s="248" t="s">
        <v>0</v>
      </c>
      <c r="D6" s="248" t="s">
        <v>1</v>
      </c>
      <c r="E6" s="248" t="s">
        <v>2</v>
      </c>
      <c r="F6" s="248" t="s">
        <v>3</v>
      </c>
      <c r="G6" s="248" t="s">
        <v>4</v>
      </c>
      <c r="H6" s="248" t="s">
        <v>5</v>
      </c>
      <c r="I6" s="248" t="s">
        <v>6</v>
      </c>
      <c r="J6" s="248" t="s">
        <v>7</v>
      </c>
      <c r="K6" s="248" t="s">
        <v>8</v>
      </c>
      <c r="L6" s="248" t="s">
        <v>9</v>
      </c>
      <c r="M6" s="248" t="s">
        <v>10</v>
      </c>
      <c r="N6" s="248" t="s">
        <v>11</v>
      </c>
      <c r="O6" s="248" t="s">
        <v>12</v>
      </c>
      <c r="P6" s="248" t="s">
        <v>13</v>
      </c>
      <c r="Q6" s="248" t="s">
        <v>14</v>
      </c>
      <c r="R6" s="248" t="s">
        <v>15</v>
      </c>
      <c r="S6" s="248" t="s">
        <v>16</v>
      </c>
      <c r="T6" s="248" t="s">
        <v>17</v>
      </c>
      <c r="U6" s="248" t="s">
        <v>18</v>
      </c>
      <c r="V6" s="248" t="s">
        <v>19</v>
      </c>
      <c r="W6" s="248" t="s">
        <v>20</v>
      </c>
      <c r="X6" s="248" t="s">
        <v>21</v>
      </c>
      <c r="Y6" s="248" t="s">
        <v>22</v>
      </c>
      <c r="Z6" s="248" t="s">
        <v>23</v>
      </c>
      <c r="AA6" s="248" t="s">
        <v>24</v>
      </c>
      <c r="AB6" s="248" t="s">
        <v>25</v>
      </c>
      <c r="AC6" s="248" t="s">
        <v>26</v>
      </c>
      <c r="AD6" s="248" t="s">
        <v>27</v>
      </c>
      <c r="AE6" s="248" t="s">
        <v>28</v>
      </c>
      <c r="AF6" s="248" t="s">
        <v>29</v>
      </c>
      <c r="AG6" s="248" t="s">
        <v>30</v>
      </c>
      <c r="AH6" s="248" t="s">
        <v>35</v>
      </c>
      <c r="AI6" s="248" t="s">
        <v>36</v>
      </c>
      <c r="AJ6" s="248" t="s">
        <v>37</v>
      </c>
      <c r="AK6" s="248" t="s">
        <v>38</v>
      </c>
      <c r="AL6" s="248" t="s">
        <v>39</v>
      </c>
      <c r="AM6" s="248" t="s">
        <v>73</v>
      </c>
      <c r="AN6" s="248" t="s">
        <v>74</v>
      </c>
      <c r="AO6" s="248" t="s">
        <v>75</v>
      </c>
      <c r="AP6" s="248" t="s">
        <v>76</v>
      </c>
      <c r="AQ6" s="248" t="s">
        <v>77</v>
      </c>
      <c r="AR6" s="248" t="s">
        <v>78</v>
      </c>
      <c r="AS6" s="248" t="s">
        <v>79</v>
      </c>
      <c r="AT6" s="248" t="s">
        <v>80</v>
      </c>
      <c r="AU6" s="248" t="s">
        <v>81</v>
      </c>
      <c r="AV6" s="248" t="s">
        <v>82</v>
      </c>
    </row>
    <row r="7" spans="1:48" ht="15" customHeight="1" x14ac:dyDescent="0.2">
      <c r="B7" s="240"/>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c r="AN7" s="177"/>
      <c r="AO7" s="177"/>
      <c r="AP7" s="177"/>
      <c r="AQ7" s="177"/>
      <c r="AR7" s="177"/>
      <c r="AS7" s="177"/>
      <c r="AT7" s="177"/>
      <c r="AU7" s="177"/>
      <c r="AV7" s="177"/>
    </row>
    <row r="8" spans="1:48" ht="15" customHeight="1" x14ac:dyDescent="0.2">
      <c r="B8" s="240" t="s">
        <v>33</v>
      </c>
      <c r="C8" s="238" t="s">
        <v>32</v>
      </c>
      <c r="D8" s="177"/>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7"/>
      <c r="AK8" s="177"/>
      <c r="AL8" s="177"/>
      <c r="AM8" s="177"/>
      <c r="AN8" s="177"/>
      <c r="AO8" s="177"/>
      <c r="AP8" s="177"/>
      <c r="AQ8" s="177"/>
      <c r="AR8" s="177"/>
      <c r="AS8" s="177"/>
      <c r="AT8" s="177"/>
      <c r="AU8" s="177"/>
      <c r="AV8" s="177"/>
    </row>
    <row r="9" spans="1:48" ht="15" customHeight="1" x14ac:dyDescent="0.2">
      <c r="B9" s="503" t="s">
        <v>145</v>
      </c>
      <c r="C9" s="504">
        <v>38353</v>
      </c>
      <c r="D9" s="504">
        <v>38718</v>
      </c>
      <c r="E9" s="504">
        <v>39083</v>
      </c>
      <c r="F9" s="504">
        <v>39448</v>
      </c>
      <c r="G9" s="504">
        <v>39814</v>
      </c>
      <c r="H9" s="504">
        <v>40179</v>
      </c>
      <c r="I9" s="504">
        <v>40544</v>
      </c>
      <c r="J9" s="504">
        <v>40909</v>
      </c>
      <c r="K9" s="504">
        <v>41275</v>
      </c>
      <c r="L9" s="504">
        <v>41640</v>
      </c>
      <c r="M9" s="504">
        <v>42005</v>
      </c>
      <c r="N9" s="504">
        <v>42370</v>
      </c>
      <c r="O9" s="504">
        <v>42736</v>
      </c>
      <c r="P9" s="504">
        <v>43101</v>
      </c>
      <c r="Q9" s="504">
        <v>43466</v>
      </c>
      <c r="R9" s="504">
        <v>43831</v>
      </c>
      <c r="S9" s="504">
        <v>44197</v>
      </c>
      <c r="T9" s="504">
        <v>44562</v>
      </c>
      <c r="U9" s="504">
        <v>44927</v>
      </c>
      <c r="V9" s="504">
        <v>45292</v>
      </c>
      <c r="W9" s="504">
        <v>45658</v>
      </c>
      <c r="X9" s="504">
        <v>46023</v>
      </c>
      <c r="Y9" s="504">
        <v>46388</v>
      </c>
      <c r="Z9" s="504">
        <v>46753</v>
      </c>
      <c r="AA9" s="504">
        <v>47119</v>
      </c>
      <c r="AB9" s="504">
        <v>47484</v>
      </c>
      <c r="AC9" s="504">
        <v>47849</v>
      </c>
      <c r="AD9" s="504">
        <v>48214</v>
      </c>
      <c r="AE9" s="504">
        <v>48580</v>
      </c>
      <c r="AF9" s="504">
        <v>48945</v>
      </c>
      <c r="AG9" s="504">
        <v>49310</v>
      </c>
      <c r="AH9" s="504">
        <v>49675</v>
      </c>
      <c r="AI9" s="504">
        <v>50041</v>
      </c>
      <c r="AJ9" s="504">
        <v>50406</v>
      </c>
      <c r="AK9" s="504">
        <v>50771</v>
      </c>
      <c r="AL9" s="504">
        <v>51136</v>
      </c>
      <c r="AM9" s="504">
        <v>51502</v>
      </c>
      <c r="AN9" s="504">
        <v>51867</v>
      </c>
      <c r="AO9" s="504">
        <v>52232</v>
      </c>
      <c r="AP9" s="504">
        <v>52597</v>
      </c>
      <c r="AQ9" s="504">
        <v>52963</v>
      </c>
      <c r="AR9" s="504">
        <v>53328</v>
      </c>
      <c r="AS9" s="504">
        <v>53693</v>
      </c>
      <c r="AT9" s="504">
        <v>54058</v>
      </c>
      <c r="AU9" s="504">
        <v>54424</v>
      </c>
      <c r="AV9" s="504">
        <v>54789</v>
      </c>
    </row>
    <row r="10" spans="1:48" ht="15" customHeight="1" x14ac:dyDescent="0.2">
      <c r="B10" s="465" t="s">
        <v>156</v>
      </c>
      <c r="C10" s="249">
        <v>123.003</v>
      </c>
      <c r="D10" s="249">
        <v>121.251</v>
      </c>
      <c r="E10" s="249">
        <v>121.387</v>
      </c>
      <c r="F10" s="249">
        <v>116.655</v>
      </c>
      <c r="G10" s="249">
        <v>115.797</v>
      </c>
      <c r="H10" s="249">
        <v>109.56</v>
      </c>
      <c r="I10" s="249">
        <v>110.864</v>
      </c>
      <c r="J10" s="249">
        <v>110.71899999999999</v>
      </c>
      <c r="K10" s="249">
        <v>109.911</v>
      </c>
      <c r="L10" s="249">
        <v>112.319</v>
      </c>
      <c r="M10" s="249">
        <v>114.529</v>
      </c>
      <c r="N10" s="249">
        <v>114.529</v>
      </c>
      <c r="O10" s="249">
        <v>114.529</v>
      </c>
      <c r="P10" s="249"/>
      <c r="Q10" s="249"/>
      <c r="R10" s="249"/>
      <c r="S10" s="249"/>
      <c r="T10" s="249"/>
      <c r="U10" s="249"/>
      <c r="V10" s="249"/>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row>
    <row r="11" spans="1:48" ht="15" customHeight="1" x14ac:dyDescent="0.2">
      <c r="B11" s="465" t="s">
        <v>157</v>
      </c>
      <c r="C11" s="249">
        <v>118.312</v>
      </c>
      <c r="D11" s="249">
        <v>117.791</v>
      </c>
      <c r="E11" s="249">
        <v>118.77500000000001</v>
      </c>
      <c r="F11" s="249">
        <v>112.959</v>
      </c>
      <c r="G11" s="249">
        <v>104.872</v>
      </c>
      <c r="H11" s="249">
        <v>108.095</v>
      </c>
      <c r="I11" s="249">
        <v>105.22199999999999</v>
      </c>
      <c r="J11" s="249">
        <v>103.925</v>
      </c>
      <c r="K11" s="249">
        <v>103.482</v>
      </c>
      <c r="L11" s="249">
        <v>97.525999999999996</v>
      </c>
      <c r="M11" s="249">
        <v>93.298000000000002</v>
      </c>
      <c r="N11" s="249">
        <v>90.66</v>
      </c>
      <c r="O11" s="249">
        <v>89.311999999999998</v>
      </c>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row>
    <row r="12" spans="1:48" ht="15" customHeight="1" x14ac:dyDescent="0.2">
      <c r="B12" s="465" t="s">
        <v>465</v>
      </c>
      <c r="C12" s="249">
        <v>112.78400000000001</v>
      </c>
      <c r="D12" s="249">
        <v>111.07299999999999</v>
      </c>
      <c r="E12" s="249">
        <v>109.6</v>
      </c>
      <c r="F12" s="249">
        <v>106.688</v>
      </c>
      <c r="G12" s="249">
        <v>105.438</v>
      </c>
      <c r="H12" s="249">
        <v>104.742</v>
      </c>
      <c r="I12" s="249">
        <v>107.056</v>
      </c>
      <c r="J12" s="249">
        <v>106.56100000000001</v>
      </c>
      <c r="K12" s="249">
        <v>104.61199999999999</v>
      </c>
      <c r="L12" s="249">
        <v>99.111000000000004</v>
      </c>
      <c r="M12" s="249">
        <v>98.391999999999996</v>
      </c>
      <c r="N12" s="249">
        <v>94.921999999999997</v>
      </c>
      <c r="O12" s="249">
        <v>93.275000000000006</v>
      </c>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row>
    <row r="13" spans="1:48" ht="15" customHeight="1" x14ac:dyDescent="0.2">
      <c r="B13" s="505" t="s">
        <v>158</v>
      </c>
      <c r="C13" s="249">
        <v>22.558</v>
      </c>
      <c r="D13" s="249">
        <v>22.044</v>
      </c>
      <c r="E13" s="249">
        <v>22.536999999999999</v>
      </c>
      <c r="F13" s="249">
        <v>23.34</v>
      </c>
      <c r="G13" s="249">
        <v>24.989000000000001</v>
      </c>
      <c r="H13" s="249">
        <v>23.792000000000002</v>
      </c>
      <c r="I13" s="249">
        <v>23.346</v>
      </c>
      <c r="J13" s="249">
        <v>24.535</v>
      </c>
      <c r="K13" s="249">
        <v>23.280999999999999</v>
      </c>
      <c r="L13" s="249">
        <v>24.545999999999999</v>
      </c>
      <c r="M13" s="249">
        <v>23.128</v>
      </c>
      <c r="N13" s="249">
        <v>21.771000000000001</v>
      </c>
      <c r="O13" s="249">
        <v>21.75</v>
      </c>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row>
    <row r="14" spans="1:48" ht="15" customHeight="1" x14ac:dyDescent="0.2">
      <c r="B14" s="505" t="s">
        <v>625</v>
      </c>
      <c r="C14" s="506">
        <v>376.65699999999998</v>
      </c>
      <c r="D14" s="506">
        <v>372.15899999999999</v>
      </c>
      <c r="E14" s="506">
        <v>372.29899999999998</v>
      </c>
      <c r="F14" s="506">
        <v>359.642</v>
      </c>
      <c r="G14" s="506">
        <v>351.096</v>
      </c>
      <c r="H14" s="506">
        <v>346.18900000000002</v>
      </c>
      <c r="I14" s="506">
        <v>346.488</v>
      </c>
      <c r="J14" s="506">
        <v>345.74</v>
      </c>
      <c r="K14" s="506">
        <v>341.286</v>
      </c>
      <c r="L14" s="506">
        <v>333.50200000000001</v>
      </c>
      <c r="M14" s="506">
        <v>329.34699999999998</v>
      </c>
      <c r="N14" s="506">
        <v>321.88200000000001</v>
      </c>
      <c r="O14" s="506">
        <v>318.86599999999999</v>
      </c>
      <c r="P14" s="506"/>
      <c r="Q14" s="506"/>
      <c r="R14" s="506"/>
      <c r="S14" s="506"/>
      <c r="T14" s="506"/>
      <c r="U14" s="506"/>
      <c r="V14" s="506"/>
      <c r="W14" s="506"/>
      <c r="X14" s="506"/>
      <c r="Y14" s="506"/>
      <c r="Z14" s="506"/>
      <c r="AA14" s="506"/>
      <c r="AB14" s="506"/>
      <c r="AC14" s="506"/>
      <c r="AD14" s="506"/>
      <c r="AE14" s="506"/>
      <c r="AF14" s="506"/>
      <c r="AG14" s="506"/>
      <c r="AH14" s="506"/>
      <c r="AI14" s="506"/>
      <c r="AJ14" s="506"/>
      <c r="AK14" s="506"/>
      <c r="AL14" s="506"/>
      <c r="AM14" s="506"/>
      <c r="AN14" s="506"/>
      <c r="AO14" s="506"/>
      <c r="AP14" s="506"/>
      <c r="AQ14" s="506"/>
      <c r="AR14" s="506"/>
      <c r="AS14" s="506"/>
      <c r="AT14" s="506"/>
      <c r="AU14" s="506"/>
      <c r="AV14" s="506"/>
    </row>
    <row r="16" spans="1:48" ht="15" customHeight="1" x14ac:dyDescent="0.2">
      <c r="B16" s="240"/>
      <c r="C16" s="177"/>
      <c r="D16" s="177"/>
      <c r="E16" s="177"/>
      <c r="F16" s="177"/>
      <c r="G16" s="177"/>
      <c r="H16" s="177"/>
      <c r="I16" s="177"/>
      <c r="J16" s="177"/>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V16" s="177"/>
    </row>
    <row r="17" spans="1:48" ht="15" customHeight="1" x14ac:dyDescent="0.2">
      <c r="B17" s="240" t="s">
        <v>217</v>
      </c>
      <c r="C17" s="238" t="s">
        <v>32</v>
      </c>
      <c r="D17" s="177"/>
      <c r="E17" s="177"/>
      <c r="F17" s="177"/>
      <c r="G17" s="177"/>
      <c r="H17" s="177"/>
      <c r="I17" s="177"/>
      <c r="J17" s="177"/>
      <c r="K17" s="177"/>
      <c r="L17" s="177"/>
      <c r="M17" s="177"/>
      <c r="N17" s="177"/>
      <c r="O17" s="177"/>
      <c r="P17" s="177"/>
      <c r="Q17" s="177"/>
      <c r="R17" s="177"/>
      <c r="S17" s="177"/>
      <c r="T17" s="177"/>
      <c r="U17" s="177"/>
      <c r="V17" s="177"/>
      <c r="W17" s="177"/>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V17" s="177"/>
    </row>
    <row r="18" spans="1:48" ht="15" customHeight="1" x14ac:dyDescent="0.2">
      <c r="B18" s="503" t="s">
        <v>145</v>
      </c>
      <c r="C18" s="504">
        <v>38353</v>
      </c>
      <c r="D18" s="504">
        <v>38718</v>
      </c>
      <c r="E18" s="504">
        <v>39083</v>
      </c>
      <c r="F18" s="504">
        <v>39448</v>
      </c>
      <c r="G18" s="504">
        <v>39814</v>
      </c>
      <c r="H18" s="504">
        <v>40179</v>
      </c>
      <c r="I18" s="504">
        <v>40544</v>
      </c>
      <c r="J18" s="504">
        <v>40909</v>
      </c>
      <c r="K18" s="504">
        <v>41275</v>
      </c>
      <c r="L18" s="504">
        <v>41640</v>
      </c>
      <c r="M18" s="504">
        <v>42005</v>
      </c>
      <c r="N18" s="504">
        <v>42370</v>
      </c>
      <c r="O18" s="504">
        <v>42736</v>
      </c>
      <c r="P18" s="504">
        <v>43101</v>
      </c>
      <c r="Q18" s="504">
        <v>43466</v>
      </c>
      <c r="R18" s="504">
        <v>43831</v>
      </c>
      <c r="S18" s="504">
        <v>44197</v>
      </c>
      <c r="T18" s="504">
        <v>44562</v>
      </c>
      <c r="U18" s="504">
        <v>44927</v>
      </c>
      <c r="V18" s="504">
        <v>45292</v>
      </c>
      <c r="W18" s="504">
        <v>45658</v>
      </c>
      <c r="X18" s="504">
        <v>46023</v>
      </c>
      <c r="Y18" s="504">
        <v>46388</v>
      </c>
      <c r="Z18" s="504">
        <v>46753</v>
      </c>
      <c r="AA18" s="504">
        <v>47119</v>
      </c>
      <c r="AB18" s="504">
        <v>47484</v>
      </c>
      <c r="AC18" s="504">
        <v>47849</v>
      </c>
      <c r="AD18" s="504">
        <v>48214</v>
      </c>
      <c r="AE18" s="504">
        <v>48580</v>
      </c>
      <c r="AF18" s="504">
        <v>48945</v>
      </c>
      <c r="AG18" s="504">
        <v>49310</v>
      </c>
      <c r="AH18" s="504">
        <v>49675</v>
      </c>
      <c r="AI18" s="504">
        <v>50041</v>
      </c>
      <c r="AJ18" s="504">
        <v>50406</v>
      </c>
      <c r="AK18" s="504">
        <v>50771</v>
      </c>
      <c r="AL18" s="504">
        <v>51136</v>
      </c>
      <c r="AM18" s="504">
        <v>51502</v>
      </c>
      <c r="AN18" s="504">
        <v>51867</v>
      </c>
      <c r="AO18" s="504">
        <v>52232</v>
      </c>
      <c r="AP18" s="504">
        <v>52597</v>
      </c>
      <c r="AQ18" s="504">
        <v>52963</v>
      </c>
      <c r="AR18" s="504">
        <v>53328</v>
      </c>
      <c r="AS18" s="504">
        <v>53693</v>
      </c>
      <c r="AT18" s="504">
        <v>54058</v>
      </c>
      <c r="AU18" s="504">
        <v>54424</v>
      </c>
      <c r="AV18" s="504">
        <v>54789</v>
      </c>
    </row>
    <row r="19" spans="1:48" ht="15" customHeight="1" x14ac:dyDescent="0.2">
      <c r="B19" s="465" t="s">
        <v>156</v>
      </c>
      <c r="C19" s="249"/>
      <c r="D19" s="249"/>
      <c r="E19" s="249"/>
      <c r="F19" s="249"/>
      <c r="G19" s="249"/>
      <c r="H19" s="249"/>
      <c r="I19" s="249"/>
      <c r="J19" s="249"/>
      <c r="K19" s="249"/>
      <c r="L19" s="249"/>
      <c r="M19" s="249"/>
      <c r="N19" s="249"/>
      <c r="O19" s="249">
        <v>114.529</v>
      </c>
      <c r="P19" s="249">
        <v>114.07899999999999</v>
      </c>
      <c r="Q19" s="249">
        <v>112.26600000000001</v>
      </c>
      <c r="R19" s="249">
        <v>110.99</v>
      </c>
      <c r="S19" s="249">
        <v>110.101</v>
      </c>
      <c r="T19" s="249">
        <v>109.554</v>
      </c>
      <c r="U19" s="249">
        <v>108.871</v>
      </c>
      <c r="V19" s="249">
        <v>108.941</v>
      </c>
      <c r="W19" s="249">
        <v>109.485</v>
      </c>
      <c r="X19" s="249">
        <v>110.962</v>
      </c>
      <c r="Y19" s="249">
        <v>112.941</v>
      </c>
      <c r="Z19" s="249">
        <v>115.514</v>
      </c>
      <c r="AA19" s="249">
        <v>118.797</v>
      </c>
      <c r="AB19" s="249">
        <v>122.92</v>
      </c>
      <c r="AC19" s="249">
        <v>127.785</v>
      </c>
      <c r="AD19" s="249">
        <v>132.904</v>
      </c>
      <c r="AE19" s="249">
        <v>138.64400000000001</v>
      </c>
      <c r="AF19" s="249">
        <v>144.41</v>
      </c>
      <c r="AG19" s="249">
        <v>149.82900000000001</v>
      </c>
      <c r="AH19" s="249">
        <v>154.90899999999999</v>
      </c>
      <c r="AI19" s="249">
        <v>159.476</v>
      </c>
      <c r="AJ19" s="249">
        <v>163.27600000000001</v>
      </c>
      <c r="AK19" s="249">
        <v>167.09200000000001</v>
      </c>
      <c r="AL19" s="249">
        <v>168.01599999999999</v>
      </c>
      <c r="AM19" s="249">
        <v>168.864</v>
      </c>
      <c r="AN19" s="249">
        <v>169.50800000000001</v>
      </c>
      <c r="AO19" s="249">
        <v>169.958</v>
      </c>
      <c r="AP19" s="249">
        <v>171.184</v>
      </c>
      <c r="AQ19" s="249">
        <v>172.32300000000001</v>
      </c>
      <c r="AR19" s="249">
        <v>173.26499999999999</v>
      </c>
      <c r="AS19" s="249">
        <v>174.81399999999999</v>
      </c>
      <c r="AT19" s="249">
        <v>176.08500000000001</v>
      </c>
      <c r="AU19" s="249">
        <v>177.54599999999999</v>
      </c>
      <c r="AV19" s="249">
        <v>179.46799999999999</v>
      </c>
    </row>
    <row r="20" spans="1:48" ht="15" customHeight="1" x14ac:dyDescent="0.2">
      <c r="B20" s="465" t="s">
        <v>157</v>
      </c>
      <c r="C20" s="249"/>
      <c r="D20" s="249"/>
      <c r="E20" s="249"/>
      <c r="F20" s="249"/>
      <c r="G20" s="249"/>
      <c r="H20" s="249"/>
      <c r="I20" s="249"/>
      <c r="J20" s="249"/>
      <c r="K20" s="249"/>
      <c r="L20" s="249"/>
      <c r="M20" s="249"/>
      <c r="N20" s="249"/>
      <c r="O20" s="249">
        <v>89.311999999999998</v>
      </c>
      <c r="P20" s="249">
        <v>88.484999999999999</v>
      </c>
      <c r="Q20" s="249">
        <v>88.132999999999996</v>
      </c>
      <c r="R20" s="249">
        <v>88.216999999999999</v>
      </c>
      <c r="S20" s="249">
        <v>88.013000000000005</v>
      </c>
      <c r="T20" s="249">
        <v>87.89</v>
      </c>
      <c r="U20" s="249">
        <v>87.825999999999993</v>
      </c>
      <c r="V20" s="249">
        <v>87.887</v>
      </c>
      <c r="W20" s="249">
        <v>87.905000000000001</v>
      </c>
      <c r="X20" s="249">
        <v>88.010999999999996</v>
      </c>
      <c r="Y20" s="249">
        <v>88.221000000000004</v>
      </c>
      <c r="Z20" s="249">
        <v>88.519000000000005</v>
      </c>
      <c r="AA20" s="249">
        <v>88.769000000000005</v>
      </c>
      <c r="AB20" s="249">
        <v>89.135000000000005</v>
      </c>
      <c r="AC20" s="249">
        <v>89.807000000000002</v>
      </c>
      <c r="AD20" s="249">
        <v>90.638000000000005</v>
      </c>
      <c r="AE20" s="249">
        <v>91.6</v>
      </c>
      <c r="AF20" s="249">
        <v>92.731999999999999</v>
      </c>
      <c r="AG20" s="249">
        <v>94.04</v>
      </c>
      <c r="AH20" s="249">
        <v>95.632999999999996</v>
      </c>
      <c r="AI20" s="249">
        <v>97.527000000000001</v>
      </c>
      <c r="AJ20" s="249">
        <v>99.766000000000005</v>
      </c>
      <c r="AK20" s="249">
        <v>102.43600000000001</v>
      </c>
      <c r="AL20" s="249">
        <v>105.556</v>
      </c>
      <c r="AM20" s="249">
        <v>109.35299999999999</v>
      </c>
      <c r="AN20" s="249">
        <v>113.733</v>
      </c>
      <c r="AO20" s="249">
        <v>118.843</v>
      </c>
      <c r="AP20" s="249">
        <v>124.684</v>
      </c>
      <c r="AQ20" s="249">
        <v>127.607</v>
      </c>
      <c r="AR20" s="249">
        <v>130.614</v>
      </c>
      <c r="AS20" s="249">
        <v>133.70500000000001</v>
      </c>
      <c r="AT20" s="249">
        <v>136.63399999999999</v>
      </c>
      <c r="AU20" s="249">
        <v>139.45400000000001</v>
      </c>
      <c r="AV20" s="249">
        <v>142.202</v>
      </c>
    </row>
    <row r="21" spans="1:48" s="177" customFormat="1" ht="15" customHeight="1" x14ac:dyDescent="0.2">
      <c r="A21" s="164"/>
      <c r="B21" s="465" t="s">
        <v>465</v>
      </c>
      <c r="C21" s="249"/>
      <c r="D21" s="249"/>
      <c r="E21" s="249"/>
      <c r="F21" s="249"/>
      <c r="G21" s="249"/>
      <c r="H21" s="249"/>
      <c r="I21" s="249"/>
      <c r="J21" s="249"/>
      <c r="K21" s="249"/>
      <c r="L21" s="249"/>
      <c r="M21" s="249"/>
      <c r="N21" s="249"/>
      <c r="O21" s="249">
        <v>93.275000000000006</v>
      </c>
      <c r="P21" s="249">
        <v>92.491</v>
      </c>
      <c r="Q21" s="249">
        <v>93.147999999999996</v>
      </c>
      <c r="R21" s="249">
        <v>94.034999999999997</v>
      </c>
      <c r="S21" s="249">
        <v>93.650999999999996</v>
      </c>
      <c r="T21" s="249">
        <v>93.358000000000004</v>
      </c>
      <c r="U21" s="249">
        <v>93.233999999999995</v>
      </c>
      <c r="V21" s="249">
        <v>93.28</v>
      </c>
      <c r="W21" s="249">
        <v>93.191000000000003</v>
      </c>
      <c r="X21" s="249">
        <v>93.072999999999993</v>
      </c>
      <c r="Y21" s="249">
        <v>92.795000000000002</v>
      </c>
      <c r="Z21" s="249">
        <v>92.28</v>
      </c>
      <c r="AA21" s="249">
        <v>91.614000000000004</v>
      </c>
      <c r="AB21" s="249">
        <v>91.081999999999994</v>
      </c>
      <c r="AC21" s="249">
        <v>91.247</v>
      </c>
      <c r="AD21" s="249">
        <v>91.518000000000001</v>
      </c>
      <c r="AE21" s="249">
        <v>91.932000000000002</v>
      </c>
      <c r="AF21" s="249">
        <v>92.442999999999998</v>
      </c>
      <c r="AG21" s="249">
        <v>93.117000000000004</v>
      </c>
      <c r="AH21" s="249">
        <v>93.962000000000003</v>
      </c>
      <c r="AI21" s="249">
        <v>95.022000000000006</v>
      </c>
      <c r="AJ21" s="249">
        <v>96.352000000000004</v>
      </c>
      <c r="AK21" s="249">
        <v>97.918999999999997</v>
      </c>
      <c r="AL21" s="249">
        <v>99.766000000000005</v>
      </c>
      <c r="AM21" s="249">
        <v>102.137</v>
      </c>
      <c r="AN21" s="249">
        <v>104.806</v>
      </c>
      <c r="AO21" s="249">
        <v>107.65300000000001</v>
      </c>
      <c r="AP21" s="249">
        <v>110.64700000000001</v>
      </c>
      <c r="AQ21" s="249">
        <v>113.32</v>
      </c>
      <c r="AR21" s="249">
        <v>116.051</v>
      </c>
      <c r="AS21" s="249">
        <v>118.66200000000001</v>
      </c>
      <c r="AT21" s="249">
        <v>120.127</v>
      </c>
      <c r="AU21" s="249">
        <v>120.215</v>
      </c>
      <c r="AV21" s="249">
        <v>120.233</v>
      </c>
    </row>
    <row r="22" spans="1:48" s="177" customFormat="1" ht="15" customHeight="1" x14ac:dyDescent="0.2">
      <c r="A22" s="147"/>
      <c r="B22" s="505" t="s">
        <v>158</v>
      </c>
      <c r="C22" s="249"/>
      <c r="D22" s="249"/>
      <c r="E22" s="249"/>
      <c r="F22" s="249"/>
      <c r="G22" s="249"/>
      <c r="H22" s="249"/>
      <c r="I22" s="249"/>
      <c r="J22" s="249"/>
      <c r="K22" s="249"/>
      <c r="L22" s="249"/>
      <c r="M22" s="249"/>
      <c r="N22" s="249"/>
      <c r="O22" s="249">
        <v>21.75</v>
      </c>
      <c r="P22" s="249">
        <v>21.100999999999999</v>
      </c>
      <c r="Q22" s="249">
        <v>20.873000000000001</v>
      </c>
      <c r="R22" s="249">
        <v>20.73</v>
      </c>
      <c r="S22" s="249">
        <v>20.469000000000001</v>
      </c>
      <c r="T22" s="249">
        <v>20.233000000000001</v>
      </c>
      <c r="U22" s="249">
        <v>19.977</v>
      </c>
      <c r="V22" s="249">
        <v>19.78</v>
      </c>
      <c r="W22" s="249">
        <v>19.562000000000001</v>
      </c>
      <c r="X22" s="249">
        <v>19.414999999999999</v>
      </c>
      <c r="Y22" s="249">
        <v>19.300999999999998</v>
      </c>
      <c r="Z22" s="249">
        <v>19.209</v>
      </c>
      <c r="AA22" s="249">
        <v>19.146000000000001</v>
      </c>
      <c r="AB22" s="249">
        <v>19.145</v>
      </c>
      <c r="AC22" s="249">
        <v>19.288</v>
      </c>
      <c r="AD22" s="249">
        <v>19.452000000000002</v>
      </c>
      <c r="AE22" s="249">
        <v>19.687999999999999</v>
      </c>
      <c r="AF22" s="249">
        <v>19.902999999999999</v>
      </c>
      <c r="AG22" s="249">
        <v>20.14</v>
      </c>
      <c r="AH22" s="249">
        <v>20.370999999999999</v>
      </c>
      <c r="AI22" s="249">
        <v>20.585999999999999</v>
      </c>
      <c r="AJ22" s="249">
        <v>20.777999999999999</v>
      </c>
      <c r="AK22" s="249">
        <v>20.99</v>
      </c>
      <c r="AL22" s="249">
        <v>20.992999999999999</v>
      </c>
      <c r="AM22" s="249">
        <v>21.045000000000002</v>
      </c>
      <c r="AN22" s="249">
        <v>21.123000000000001</v>
      </c>
      <c r="AO22" s="249">
        <v>21.207000000000001</v>
      </c>
      <c r="AP22" s="249">
        <v>21.36</v>
      </c>
      <c r="AQ22" s="249">
        <v>21.478000000000002</v>
      </c>
      <c r="AR22" s="249">
        <v>21.59</v>
      </c>
      <c r="AS22" s="249">
        <v>21.747</v>
      </c>
      <c r="AT22" s="249">
        <v>21.794</v>
      </c>
      <c r="AU22" s="249">
        <v>21.745000000000001</v>
      </c>
      <c r="AV22" s="249">
        <v>21.719000000000001</v>
      </c>
    </row>
    <row r="23" spans="1:48" s="177" customFormat="1" ht="15" customHeight="1" x14ac:dyDescent="0.2">
      <c r="A23" s="147"/>
      <c r="B23" s="505" t="s">
        <v>625</v>
      </c>
      <c r="C23" s="506"/>
      <c r="D23" s="506"/>
      <c r="E23" s="506"/>
      <c r="F23" s="506"/>
      <c r="G23" s="506"/>
      <c r="H23" s="506"/>
      <c r="I23" s="506"/>
      <c r="J23" s="506"/>
      <c r="K23" s="506"/>
      <c r="L23" s="506"/>
      <c r="M23" s="506"/>
      <c r="N23" s="506"/>
      <c r="O23" s="506">
        <v>318.86599999999999</v>
      </c>
      <c r="P23" s="506">
        <v>316.15600000000001</v>
      </c>
      <c r="Q23" s="506">
        <v>314.42</v>
      </c>
      <c r="R23" s="506">
        <v>313.97199999999998</v>
      </c>
      <c r="S23" s="506">
        <v>312.23399999999998</v>
      </c>
      <c r="T23" s="506">
        <v>311.03500000000003</v>
      </c>
      <c r="U23" s="506">
        <v>309.90800000000002</v>
      </c>
      <c r="V23" s="506">
        <v>309.88799999999998</v>
      </c>
      <c r="W23" s="506">
        <v>310.14299999999997</v>
      </c>
      <c r="X23" s="506">
        <v>311.46100000000001</v>
      </c>
      <c r="Y23" s="506">
        <v>313.25799999999998</v>
      </c>
      <c r="Z23" s="506">
        <v>315.52199999999999</v>
      </c>
      <c r="AA23" s="506">
        <v>318.32600000000002</v>
      </c>
      <c r="AB23" s="506">
        <v>322.28199999999998</v>
      </c>
      <c r="AC23" s="506">
        <v>328.12700000000001</v>
      </c>
      <c r="AD23" s="506">
        <v>334.512</v>
      </c>
      <c r="AE23" s="506">
        <v>341.86399999999998</v>
      </c>
      <c r="AF23" s="506">
        <v>349.488</v>
      </c>
      <c r="AG23" s="506">
        <v>357.12599999999998</v>
      </c>
      <c r="AH23" s="506">
        <v>364.875</v>
      </c>
      <c r="AI23" s="506">
        <v>372.61099999999999</v>
      </c>
      <c r="AJ23" s="506">
        <v>380.17200000000003</v>
      </c>
      <c r="AK23" s="506">
        <v>388.43700000000001</v>
      </c>
      <c r="AL23" s="506">
        <v>394.33100000000002</v>
      </c>
      <c r="AM23" s="506">
        <v>401.399</v>
      </c>
      <c r="AN23" s="506">
        <v>409.17</v>
      </c>
      <c r="AO23" s="506">
        <v>417.661</v>
      </c>
      <c r="AP23" s="506">
        <v>427.875</v>
      </c>
      <c r="AQ23" s="506">
        <v>434.72800000000001</v>
      </c>
      <c r="AR23" s="506">
        <v>441.52</v>
      </c>
      <c r="AS23" s="506">
        <v>448.928</v>
      </c>
      <c r="AT23" s="506">
        <v>454.64</v>
      </c>
      <c r="AU23" s="506">
        <v>458.96</v>
      </c>
      <c r="AV23" s="506">
        <v>463.62200000000001</v>
      </c>
    </row>
    <row r="24" spans="1:48" s="177" customFormat="1" ht="15" customHeight="1" x14ac:dyDescent="0.2">
      <c r="A24" s="147"/>
      <c r="B24" s="147"/>
      <c r="C24" s="147"/>
      <c r="D24" s="147"/>
      <c r="AH24" s="147"/>
      <c r="AI24" s="147"/>
      <c r="AJ24" s="147"/>
    </row>
    <row r="25" spans="1:48" s="177" customFormat="1" ht="15" customHeight="1" x14ac:dyDescent="0.2">
      <c r="A25" s="147"/>
      <c r="B25" s="240"/>
    </row>
    <row r="26" spans="1:48" s="177" customFormat="1" ht="15" customHeight="1" x14ac:dyDescent="0.2">
      <c r="B26" s="240" t="s">
        <v>71</v>
      </c>
      <c r="C26" s="238" t="s">
        <v>32</v>
      </c>
    </row>
    <row r="27" spans="1:48" s="177" customFormat="1" ht="15" customHeight="1" x14ac:dyDescent="0.2">
      <c r="B27" s="503" t="s">
        <v>145</v>
      </c>
      <c r="C27" s="504">
        <v>38353</v>
      </c>
      <c r="D27" s="504">
        <v>38718</v>
      </c>
      <c r="E27" s="504">
        <v>39083</v>
      </c>
      <c r="F27" s="504">
        <v>39448</v>
      </c>
      <c r="G27" s="504">
        <v>39814</v>
      </c>
      <c r="H27" s="504">
        <v>40179</v>
      </c>
      <c r="I27" s="504">
        <v>40544</v>
      </c>
      <c r="J27" s="504">
        <v>40909</v>
      </c>
      <c r="K27" s="504">
        <v>41275</v>
      </c>
      <c r="L27" s="504">
        <v>41640</v>
      </c>
      <c r="M27" s="504">
        <v>42005</v>
      </c>
      <c r="N27" s="504">
        <v>42370</v>
      </c>
      <c r="O27" s="504">
        <v>42736</v>
      </c>
      <c r="P27" s="504">
        <v>43101</v>
      </c>
      <c r="Q27" s="504">
        <v>43466</v>
      </c>
      <c r="R27" s="504">
        <v>43831</v>
      </c>
      <c r="S27" s="504">
        <v>44197</v>
      </c>
      <c r="T27" s="504">
        <v>44562</v>
      </c>
      <c r="U27" s="504">
        <v>44927</v>
      </c>
      <c r="V27" s="504">
        <v>45292</v>
      </c>
      <c r="W27" s="504">
        <v>45658</v>
      </c>
      <c r="X27" s="504">
        <v>46023</v>
      </c>
      <c r="Y27" s="504">
        <v>46388</v>
      </c>
      <c r="Z27" s="504">
        <v>46753</v>
      </c>
      <c r="AA27" s="504">
        <v>47119</v>
      </c>
      <c r="AB27" s="504">
        <v>47484</v>
      </c>
      <c r="AC27" s="504">
        <v>47849</v>
      </c>
      <c r="AD27" s="504">
        <v>48214</v>
      </c>
      <c r="AE27" s="504">
        <v>48580</v>
      </c>
      <c r="AF27" s="504">
        <v>48945</v>
      </c>
      <c r="AG27" s="504">
        <v>49310</v>
      </c>
      <c r="AH27" s="504">
        <v>49675</v>
      </c>
      <c r="AI27" s="504">
        <v>50041</v>
      </c>
      <c r="AJ27" s="504">
        <v>50406</v>
      </c>
      <c r="AK27" s="504">
        <v>50771</v>
      </c>
      <c r="AL27" s="504">
        <v>51136</v>
      </c>
      <c r="AM27" s="504">
        <v>51502</v>
      </c>
      <c r="AN27" s="504">
        <v>51867</v>
      </c>
      <c r="AO27" s="504">
        <v>52232</v>
      </c>
      <c r="AP27" s="504">
        <v>52597</v>
      </c>
      <c r="AQ27" s="504">
        <v>52963</v>
      </c>
      <c r="AR27" s="504">
        <v>53328</v>
      </c>
      <c r="AS27" s="504">
        <v>53693</v>
      </c>
      <c r="AT27" s="504">
        <v>54058</v>
      </c>
      <c r="AU27" s="504">
        <v>54424</v>
      </c>
      <c r="AV27" s="504">
        <v>54789</v>
      </c>
    </row>
    <row r="28" spans="1:48" s="177" customFormat="1" ht="15" customHeight="1" x14ac:dyDescent="0.2">
      <c r="B28" s="465" t="s">
        <v>156</v>
      </c>
      <c r="C28" s="249"/>
      <c r="D28" s="249"/>
      <c r="E28" s="249"/>
      <c r="F28" s="249"/>
      <c r="G28" s="249"/>
      <c r="H28" s="249"/>
      <c r="I28" s="249"/>
      <c r="J28" s="249"/>
      <c r="K28" s="249"/>
      <c r="L28" s="249"/>
      <c r="M28" s="249"/>
      <c r="N28" s="249"/>
      <c r="O28" s="249">
        <v>114.529</v>
      </c>
      <c r="P28" s="249">
        <v>114.06100000000001</v>
      </c>
      <c r="Q28" s="249">
        <v>112.166</v>
      </c>
      <c r="R28" s="249">
        <v>110.792</v>
      </c>
      <c r="S28" s="249">
        <v>109.843</v>
      </c>
      <c r="T28" s="249">
        <v>109.169</v>
      </c>
      <c r="U28" s="249">
        <v>108.41500000000001</v>
      </c>
      <c r="V28" s="249">
        <v>108.258</v>
      </c>
      <c r="W28" s="249">
        <v>108.447</v>
      </c>
      <c r="X28" s="249">
        <v>109.60899999999999</v>
      </c>
      <c r="Y28" s="249">
        <v>111.334</v>
      </c>
      <c r="Z28" s="249">
        <v>113.986</v>
      </c>
      <c r="AA28" s="249">
        <v>116.822</v>
      </c>
      <c r="AB28" s="249">
        <v>120.361</v>
      </c>
      <c r="AC28" s="249">
        <v>124.41800000000001</v>
      </c>
      <c r="AD28" s="249">
        <v>128.672</v>
      </c>
      <c r="AE28" s="249">
        <v>133.29300000000001</v>
      </c>
      <c r="AF28" s="249">
        <v>138.16499999999999</v>
      </c>
      <c r="AG28" s="249">
        <v>142.73400000000001</v>
      </c>
      <c r="AH28" s="249">
        <v>147.00299999999999</v>
      </c>
      <c r="AI28" s="249">
        <v>150.16800000000001</v>
      </c>
      <c r="AJ28" s="249">
        <v>152.726</v>
      </c>
      <c r="AK28" s="249">
        <v>154.76499999999999</v>
      </c>
      <c r="AL28" s="249">
        <v>153.53700000000001</v>
      </c>
      <c r="AM28" s="249">
        <v>152.70500000000001</v>
      </c>
      <c r="AN28" s="249">
        <v>151.45599999999999</v>
      </c>
      <c r="AO28" s="249">
        <v>150.48400000000001</v>
      </c>
      <c r="AP28" s="249">
        <v>149.76499999999999</v>
      </c>
      <c r="AQ28" s="249">
        <v>149.22200000000001</v>
      </c>
      <c r="AR28" s="249">
        <v>149.01599999999999</v>
      </c>
      <c r="AS28" s="249">
        <v>149.405</v>
      </c>
      <c r="AT28" s="249">
        <v>149.65700000000001</v>
      </c>
      <c r="AU28" s="249">
        <v>150.55099999999999</v>
      </c>
      <c r="AV28" s="249">
        <v>152.214</v>
      </c>
    </row>
    <row r="29" spans="1:48" ht="15" customHeight="1" x14ac:dyDescent="0.2">
      <c r="A29" s="239"/>
      <c r="B29" s="465" t="s">
        <v>157</v>
      </c>
      <c r="C29" s="249"/>
      <c r="D29" s="249"/>
      <c r="E29" s="249"/>
      <c r="F29" s="249"/>
      <c r="G29" s="249"/>
      <c r="H29" s="249"/>
      <c r="I29" s="249"/>
      <c r="J29" s="249"/>
      <c r="K29" s="249"/>
      <c r="L29" s="249"/>
      <c r="M29" s="249"/>
      <c r="N29" s="249"/>
      <c r="O29" s="249">
        <v>89.311999999999998</v>
      </c>
      <c r="P29" s="249">
        <v>88.474999999999994</v>
      </c>
      <c r="Q29" s="249">
        <v>88.075999999999993</v>
      </c>
      <c r="R29" s="249">
        <v>88.132999999999996</v>
      </c>
      <c r="S29" s="249">
        <v>87.882999999999996</v>
      </c>
      <c r="T29" s="249">
        <v>87.688999999999993</v>
      </c>
      <c r="U29" s="249">
        <v>87.474999999999994</v>
      </c>
      <c r="V29" s="249">
        <v>87.328000000000003</v>
      </c>
      <c r="W29" s="249">
        <v>87.206999999999994</v>
      </c>
      <c r="X29" s="249">
        <v>87.171000000000006</v>
      </c>
      <c r="Y29" s="249">
        <v>87.22</v>
      </c>
      <c r="Z29" s="249">
        <v>87.411000000000001</v>
      </c>
      <c r="AA29" s="249">
        <v>87.591999999999999</v>
      </c>
      <c r="AB29" s="249">
        <v>86.855999999999995</v>
      </c>
      <c r="AC29" s="249">
        <v>87.25</v>
      </c>
      <c r="AD29" s="249">
        <v>87.793999999999997</v>
      </c>
      <c r="AE29" s="249">
        <v>88.34</v>
      </c>
      <c r="AF29" s="249">
        <v>89.138000000000005</v>
      </c>
      <c r="AG29" s="249">
        <v>89.968000000000004</v>
      </c>
      <c r="AH29" s="249">
        <v>91.022999999999996</v>
      </c>
      <c r="AI29" s="249">
        <v>92.35</v>
      </c>
      <c r="AJ29" s="249">
        <v>93.448999999999998</v>
      </c>
      <c r="AK29" s="249">
        <v>94.478999999999999</v>
      </c>
      <c r="AL29" s="249">
        <v>95.811999999999998</v>
      </c>
      <c r="AM29" s="249">
        <v>96.881</v>
      </c>
      <c r="AN29" s="249">
        <v>98.405000000000001</v>
      </c>
      <c r="AO29" s="249">
        <v>99.941000000000003</v>
      </c>
      <c r="AP29" s="249">
        <v>101.504</v>
      </c>
      <c r="AQ29" s="249">
        <v>102.85299999999999</v>
      </c>
      <c r="AR29" s="249">
        <v>103.786</v>
      </c>
      <c r="AS29" s="249">
        <v>104.839</v>
      </c>
      <c r="AT29" s="249">
        <v>105.783</v>
      </c>
      <c r="AU29" s="249">
        <v>106.521</v>
      </c>
      <c r="AV29" s="249">
        <v>107.005</v>
      </c>
    </row>
    <row r="30" spans="1:48" ht="15" customHeight="1" x14ac:dyDescent="0.2">
      <c r="B30" s="465" t="s">
        <v>465</v>
      </c>
      <c r="C30" s="249"/>
      <c r="D30" s="249"/>
      <c r="E30" s="249"/>
      <c r="F30" s="249"/>
      <c r="G30" s="249"/>
      <c r="H30" s="249"/>
      <c r="I30" s="249"/>
      <c r="J30" s="249"/>
      <c r="K30" s="249"/>
      <c r="L30" s="249"/>
      <c r="M30" s="249"/>
      <c r="N30" s="249"/>
      <c r="O30" s="249">
        <v>93.275000000000006</v>
      </c>
      <c r="P30" s="249">
        <v>92.343000000000004</v>
      </c>
      <c r="Q30" s="249">
        <v>92.477999999999994</v>
      </c>
      <c r="R30" s="249">
        <v>93.004999999999995</v>
      </c>
      <c r="S30" s="249">
        <v>92.171999999999997</v>
      </c>
      <c r="T30" s="249">
        <v>91.323999999999998</v>
      </c>
      <c r="U30" s="249">
        <v>90.471000000000004</v>
      </c>
      <c r="V30" s="249">
        <v>89.649000000000001</v>
      </c>
      <c r="W30" s="249">
        <v>88.849000000000004</v>
      </c>
      <c r="X30" s="249">
        <v>88.037000000000006</v>
      </c>
      <c r="Y30" s="249">
        <v>87.253</v>
      </c>
      <c r="Z30" s="249">
        <v>86.477999999999994</v>
      </c>
      <c r="AA30" s="249">
        <v>85.769000000000005</v>
      </c>
      <c r="AB30" s="249">
        <v>85.335999999999999</v>
      </c>
      <c r="AC30" s="249">
        <v>85.570999999999998</v>
      </c>
      <c r="AD30" s="249">
        <v>85.875</v>
      </c>
      <c r="AE30" s="249">
        <v>86.322000000000003</v>
      </c>
      <c r="AF30" s="249">
        <v>86.912999999999997</v>
      </c>
      <c r="AG30" s="249">
        <v>87.668999999999997</v>
      </c>
      <c r="AH30" s="249">
        <v>88.578000000000003</v>
      </c>
      <c r="AI30" s="249">
        <v>89.695999999999998</v>
      </c>
      <c r="AJ30" s="249">
        <v>91.054000000000002</v>
      </c>
      <c r="AK30" s="249">
        <v>92.605999999999995</v>
      </c>
      <c r="AL30" s="249">
        <v>94.394999999999996</v>
      </c>
      <c r="AM30" s="249">
        <v>96.667000000000002</v>
      </c>
      <c r="AN30" s="249">
        <v>99.206999999999994</v>
      </c>
      <c r="AO30" s="249">
        <v>101.96899999999999</v>
      </c>
      <c r="AP30" s="249">
        <v>104.73399999999999</v>
      </c>
      <c r="AQ30" s="249">
        <v>107.343</v>
      </c>
      <c r="AR30" s="249">
        <v>109.80500000000001</v>
      </c>
      <c r="AS30" s="249">
        <v>112.18899999999999</v>
      </c>
      <c r="AT30" s="249">
        <v>113.67100000000001</v>
      </c>
      <c r="AU30" s="249">
        <v>113.52200000000001</v>
      </c>
      <c r="AV30" s="249">
        <v>113.298</v>
      </c>
    </row>
    <row r="31" spans="1:48" ht="15" customHeight="1" x14ac:dyDescent="0.2">
      <c r="B31" s="505" t="s">
        <v>158</v>
      </c>
      <c r="C31" s="249"/>
      <c r="D31" s="249"/>
      <c r="E31" s="249"/>
      <c r="F31" s="249"/>
      <c r="G31" s="249"/>
      <c r="H31" s="249"/>
      <c r="I31" s="249"/>
      <c r="J31" s="249"/>
      <c r="K31" s="249"/>
      <c r="L31" s="249"/>
      <c r="M31" s="249"/>
      <c r="N31" s="249"/>
      <c r="O31" s="249">
        <v>21.75</v>
      </c>
      <c r="P31" s="249">
        <v>21.091999999999999</v>
      </c>
      <c r="Q31" s="249">
        <v>20.835999999999999</v>
      </c>
      <c r="R31" s="249">
        <v>20.715</v>
      </c>
      <c r="S31" s="249">
        <v>20.492999999999999</v>
      </c>
      <c r="T31" s="249">
        <v>20.3</v>
      </c>
      <c r="U31" s="249">
        <v>20.091000000000001</v>
      </c>
      <c r="V31" s="249">
        <v>19.917999999999999</v>
      </c>
      <c r="W31" s="249">
        <v>19.771999999999998</v>
      </c>
      <c r="X31" s="249">
        <v>19.698</v>
      </c>
      <c r="Y31" s="249">
        <v>19.678000000000001</v>
      </c>
      <c r="Z31" s="249">
        <v>19.739999999999998</v>
      </c>
      <c r="AA31" s="249">
        <v>19.812999999999999</v>
      </c>
      <c r="AB31" s="249">
        <v>19.87</v>
      </c>
      <c r="AC31" s="249">
        <v>20.100999999999999</v>
      </c>
      <c r="AD31" s="249">
        <v>20.344000000000001</v>
      </c>
      <c r="AE31" s="249">
        <v>20.638000000000002</v>
      </c>
      <c r="AF31" s="249">
        <v>20.965</v>
      </c>
      <c r="AG31" s="249">
        <v>21.300999999999998</v>
      </c>
      <c r="AH31" s="249">
        <v>21.646000000000001</v>
      </c>
      <c r="AI31" s="249">
        <v>21.925000000000001</v>
      </c>
      <c r="AJ31" s="249">
        <v>22.204000000000001</v>
      </c>
      <c r="AK31" s="249">
        <v>22.448</v>
      </c>
      <c r="AL31" s="249">
        <v>22.475000000000001</v>
      </c>
      <c r="AM31" s="249">
        <v>22.541</v>
      </c>
      <c r="AN31" s="249">
        <v>22.655000000000001</v>
      </c>
      <c r="AO31" s="249">
        <v>22.811</v>
      </c>
      <c r="AP31" s="249">
        <v>22.984000000000002</v>
      </c>
      <c r="AQ31" s="249">
        <v>23.13</v>
      </c>
      <c r="AR31" s="249">
        <v>23.251000000000001</v>
      </c>
      <c r="AS31" s="249">
        <v>23.408000000000001</v>
      </c>
      <c r="AT31" s="249">
        <v>23.465</v>
      </c>
      <c r="AU31" s="249">
        <v>23.411000000000001</v>
      </c>
      <c r="AV31" s="249">
        <v>23.373000000000001</v>
      </c>
    </row>
    <row r="32" spans="1:48" ht="15" customHeight="1" x14ac:dyDescent="0.2">
      <c r="B32" s="505" t="s">
        <v>625</v>
      </c>
      <c r="C32" s="506"/>
      <c r="D32" s="506"/>
      <c r="E32" s="506"/>
      <c r="F32" s="506"/>
      <c r="G32" s="506"/>
      <c r="H32" s="506"/>
      <c r="I32" s="506"/>
      <c r="J32" s="506"/>
      <c r="K32" s="506"/>
      <c r="L32" s="506"/>
      <c r="M32" s="506"/>
      <c r="N32" s="506"/>
      <c r="O32" s="506">
        <v>318.86599999999999</v>
      </c>
      <c r="P32" s="506">
        <v>315.971</v>
      </c>
      <c r="Q32" s="506">
        <v>313.55599999999998</v>
      </c>
      <c r="R32" s="506">
        <v>312.64499999999998</v>
      </c>
      <c r="S32" s="506">
        <v>310.39100000000002</v>
      </c>
      <c r="T32" s="506">
        <v>308.48200000000003</v>
      </c>
      <c r="U32" s="506">
        <v>306.452</v>
      </c>
      <c r="V32" s="506">
        <v>305.15300000000002</v>
      </c>
      <c r="W32" s="506">
        <v>304.27499999999998</v>
      </c>
      <c r="X32" s="506">
        <v>304.51499999999999</v>
      </c>
      <c r="Y32" s="506">
        <v>305.48500000000001</v>
      </c>
      <c r="Z32" s="506">
        <v>307.61500000000001</v>
      </c>
      <c r="AA32" s="506">
        <v>309.99599999999998</v>
      </c>
      <c r="AB32" s="506">
        <v>312.423</v>
      </c>
      <c r="AC32" s="506">
        <v>317.33999999999997</v>
      </c>
      <c r="AD32" s="506">
        <v>322.685</v>
      </c>
      <c r="AE32" s="506">
        <v>328.59300000000002</v>
      </c>
      <c r="AF32" s="506">
        <v>335.18099999999998</v>
      </c>
      <c r="AG32" s="506">
        <v>341.67200000000003</v>
      </c>
      <c r="AH32" s="506">
        <v>348.25</v>
      </c>
      <c r="AI32" s="506">
        <v>354.13900000000001</v>
      </c>
      <c r="AJ32" s="506">
        <v>359.43299999999999</v>
      </c>
      <c r="AK32" s="506">
        <v>364.298</v>
      </c>
      <c r="AL32" s="506">
        <v>366.21899999999999</v>
      </c>
      <c r="AM32" s="506">
        <v>368.79399999999998</v>
      </c>
      <c r="AN32" s="506">
        <v>371.72300000000001</v>
      </c>
      <c r="AO32" s="506">
        <v>375.20499999999998</v>
      </c>
      <c r="AP32" s="506">
        <v>378.98700000000002</v>
      </c>
      <c r="AQ32" s="506">
        <v>382.548</v>
      </c>
      <c r="AR32" s="506">
        <v>385.858</v>
      </c>
      <c r="AS32" s="506">
        <v>389.84100000000001</v>
      </c>
      <c r="AT32" s="506">
        <v>392.57600000000002</v>
      </c>
      <c r="AU32" s="506">
        <v>394.005</v>
      </c>
      <c r="AV32" s="506">
        <v>395.89</v>
      </c>
    </row>
    <row r="34" spans="2:48" ht="15" customHeight="1" x14ac:dyDescent="0.2">
      <c r="B34" s="240"/>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c r="AM34" s="177"/>
      <c r="AN34" s="177"/>
      <c r="AO34" s="177"/>
      <c r="AP34" s="177"/>
      <c r="AQ34" s="177"/>
      <c r="AR34" s="177"/>
      <c r="AS34" s="177"/>
      <c r="AT34" s="177"/>
      <c r="AU34" s="177"/>
      <c r="AV34" s="177"/>
    </row>
    <row r="35" spans="2:48" ht="15" customHeight="1" x14ac:dyDescent="0.2">
      <c r="B35" s="240" t="s">
        <v>215</v>
      </c>
      <c r="C35" s="238" t="s">
        <v>32</v>
      </c>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row>
    <row r="36" spans="2:48" ht="15" customHeight="1" x14ac:dyDescent="0.2">
      <c r="B36" s="503" t="s">
        <v>145</v>
      </c>
      <c r="C36" s="504">
        <v>38353</v>
      </c>
      <c r="D36" s="504">
        <v>38718</v>
      </c>
      <c r="E36" s="504">
        <v>39083</v>
      </c>
      <c r="F36" s="504">
        <v>39448</v>
      </c>
      <c r="G36" s="504">
        <v>39814</v>
      </c>
      <c r="H36" s="504">
        <v>40179</v>
      </c>
      <c r="I36" s="504">
        <v>40544</v>
      </c>
      <c r="J36" s="504">
        <v>40909</v>
      </c>
      <c r="K36" s="504">
        <v>41275</v>
      </c>
      <c r="L36" s="504">
        <v>41640</v>
      </c>
      <c r="M36" s="504">
        <v>42005</v>
      </c>
      <c r="N36" s="504">
        <v>42370</v>
      </c>
      <c r="O36" s="504">
        <v>42736</v>
      </c>
      <c r="P36" s="504">
        <v>43101</v>
      </c>
      <c r="Q36" s="504">
        <v>43466</v>
      </c>
      <c r="R36" s="504">
        <v>43831</v>
      </c>
      <c r="S36" s="504">
        <v>44197</v>
      </c>
      <c r="T36" s="504">
        <v>44562</v>
      </c>
      <c r="U36" s="504">
        <v>44927</v>
      </c>
      <c r="V36" s="504">
        <v>45292</v>
      </c>
      <c r="W36" s="504">
        <v>45658</v>
      </c>
      <c r="X36" s="504">
        <v>46023</v>
      </c>
      <c r="Y36" s="504">
        <v>46388</v>
      </c>
      <c r="Z36" s="504">
        <v>46753</v>
      </c>
      <c r="AA36" s="504">
        <v>47119</v>
      </c>
      <c r="AB36" s="504">
        <v>47484</v>
      </c>
      <c r="AC36" s="504">
        <v>47849</v>
      </c>
      <c r="AD36" s="504">
        <v>48214</v>
      </c>
      <c r="AE36" s="504">
        <v>48580</v>
      </c>
      <c r="AF36" s="504">
        <v>48945</v>
      </c>
      <c r="AG36" s="504">
        <v>49310</v>
      </c>
      <c r="AH36" s="504">
        <v>49675</v>
      </c>
      <c r="AI36" s="504">
        <v>50041</v>
      </c>
      <c r="AJ36" s="504">
        <v>50406</v>
      </c>
      <c r="AK36" s="504">
        <v>50771</v>
      </c>
      <c r="AL36" s="504">
        <v>51136</v>
      </c>
      <c r="AM36" s="504">
        <v>51502</v>
      </c>
      <c r="AN36" s="504">
        <v>51867</v>
      </c>
      <c r="AO36" s="504">
        <v>52232</v>
      </c>
      <c r="AP36" s="504">
        <v>52597</v>
      </c>
      <c r="AQ36" s="504">
        <v>52963</v>
      </c>
      <c r="AR36" s="504">
        <v>53328</v>
      </c>
      <c r="AS36" s="504">
        <v>53693</v>
      </c>
      <c r="AT36" s="504">
        <v>54058</v>
      </c>
      <c r="AU36" s="504">
        <v>54424</v>
      </c>
      <c r="AV36" s="504">
        <v>54789</v>
      </c>
    </row>
    <row r="37" spans="2:48" ht="15" customHeight="1" x14ac:dyDescent="0.2">
      <c r="B37" s="465" t="s">
        <v>156</v>
      </c>
      <c r="C37" s="249"/>
      <c r="D37" s="249"/>
      <c r="E37" s="249"/>
      <c r="F37" s="249"/>
      <c r="G37" s="249"/>
      <c r="H37" s="249"/>
      <c r="I37" s="249"/>
      <c r="J37" s="249"/>
      <c r="K37" s="249"/>
      <c r="L37" s="249"/>
      <c r="M37" s="249"/>
      <c r="N37" s="249"/>
      <c r="O37" s="249">
        <v>114.529</v>
      </c>
      <c r="P37" s="249">
        <v>115.193</v>
      </c>
      <c r="Q37" s="249">
        <v>116.015</v>
      </c>
      <c r="R37" s="249">
        <v>116.111</v>
      </c>
      <c r="S37" s="249">
        <v>116.271</v>
      </c>
      <c r="T37" s="249">
        <v>116.468</v>
      </c>
      <c r="U37" s="249">
        <v>116.697</v>
      </c>
      <c r="V37" s="249">
        <v>116.901</v>
      </c>
      <c r="W37" s="249">
        <v>117.23099999999999</v>
      </c>
      <c r="X37" s="249">
        <v>117.732</v>
      </c>
      <c r="Y37" s="249">
        <v>118.358</v>
      </c>
      <c r="Z37" s="249">
        <v>119.17700000000001</v>
      </c>
      <c r="AA37" s="249">
        <v>120.223</v>
      </c>
      <c r="AB37" s="249">
        <v>121.721</v>
      </c>
      <c r="AC37" s="249">
        <v>123.745</v>
      </c>
      <c r="AD37" s="249">
        <v>126.117</v>
      </c>
      <c r="AE37" s="249">
        <v>128.85400000000001</v>
      </c>
      <c r="AF37" s="249">
        <v>132.452</v>
      </c>
      <c r="AG37" s="249">
        <v>136.35400000000001</v>
      </c>
      <c r="AH37" s="249">
        <v>140.59399999999999</v>
      </c>
      <c r="AI37" s="249">
        <v>145.172</v>
      </c>
      <c r="AJ37" s="249">
        <v>150.48400000000001</v>
      </c>
      <c r="AK37" s="249">
        <v>155.88999999999999</v>
      </c>
      <c r="AL37" s="249">
        <v>161.44200000000001</v>
      </c>
      <c r="AM37" s="249">
        <v>166.93600000000001</v>
      </c>
      <c r="AN37" s="249">
        <v>172.23599999999999</v>
      </c>
      <c r="AO37" s="249">
        <v>177.20699999999999</v>
      </c>
      <c r="AP37" s="249">
        <v>181.80099999999999</v>
      </c>
      <c r="AQ37" s="249">
        <v>185.989</v>
      </c>
      <c r="AR37" s="249">
        <v>189.702</v>
      </c>
      <c r="AS37" s="249">
        <v>193.03899999999999</v>
      </c>
      <c r="AT37" s="249">
        <v>196.101</v>
      </c>
      <c r="AU37" s="249">
        <v>198.99700000000001</v>
      </c>
      <c r="AV37" s="249">
        <v>201.44300000000001</v>
      </c>
    </row>
    <row r="38" spans="2:48" ht="15" customHeight="1" x14ac:dyDescent="0.2">
      <c r="B38" s="465" t="s">
        <v>157</v>
      </c>
      <c r="C38" s="249"/>
      <c r="D38" s="249"/>
      <c r="E38" s="249"/>
      <c r="F38" s="249"/>
      <c r="G38" s="249"/>
      <c r="H38" s="249"/>
      <c r="I38" s="249"/>
      <c r="J38" s="249"/>
      <c r="K38" s="249"/>
      <c r="L38" s="249"/>
      <c r="M38" s="249"/>
      <c r="N38" s="249"/>
      <c r="O38" s="249">
        <v>89.311999999999998</v>
      </c>
      <c r="P38" s="249">
        <v>88.902000000000001</v>
      </c>
      <c r="Q38" s="249">
        <v>89.373000000000005</v>
      </c>
      <c r="R38" s="249">
        <v>88.828999999999994</v>
      </c>
      <c r="S38" s="249">
        <v>88.736999999999995</v>
      </c>
      <c r="T38" s="249">
        <v>88.442999999999998</v>
      </c>
      <c r="U38" s="249">
        <v>88.138999999999996</v>
      </c>
      <c r="V38" s="249">
        <v>87.766000000000005</v>
      </c>
      <c r="W38" s="249">
        <v>87.26</v>
      </c>
      <c r="X38" s="249">
        <v>86.858999999999995</v>
      </c>
      <c r="Y38" s="249">
        <v>86.513999999999996</v>
      </c>
      <c r="Z38" s="249">
        <v>86.153999999999996</v>
      </c>
      <c r="AA38" s="249">
        <v>85.763999999999996</v>
      </c>
      <c r="AB38" s="249">
        <v>85.385999999999996</v>
      </c>
      <c r="AC38" s="249">
        <v>84.974000000000004</v>
      </c>
      <c r="AD38" s="249">
        <v>84.501000000000005</v>
      </c>
      <c r="AE38" s="249">
        <v>84.015000000000001</v>
      </c>
      <c r="AF38" s="249">
        <v>83.510999999999996</v>
      </c>
      <c r="AG38" s="249">
        <v>82.966999999999999</v>
      </c>
      <c r="AH38" s="249">
        <v>82.411000000000001</v>
      </c>
      <c r="AI38" s="249">
        <v>81.853999999999999</v>
      </c>
      <c r="AJ38" s="249">
        <v>81.212999999999994</v>
      </c>
      <c r="AK38" s="249">
        <v>80.637</v>
      </c>
      <c r="AL38" s="249">
        <v>80.006</v>
      </c>
      <c r="AM38" s="249">
        <v>79.466999999999999</v>
      </c>
      <c r="AN38" s="249">
        <v>78.938999999999993</v>
      </c>
      <c r="AO38" s="249">
        <v>78.47</v>
      </c>
      <c r="AP38" s="249">
        <v>77.992999999999995</v>
      </c>
      <c r="AQ38" s="249">
        <v>77.587999999999994</v>
      </c>
      <c r="AR38" s="249">
        <v>77.105999999999995</v>
      </c>
      <c r="AS38" s="249">
        <v>76.638999999999996</v>
      </c>
      <c r="AT38" s="249">
        <v>76.191999999999993</v>
      </c>
      <c r="AU38" s="249">
        <v>75.677999999999997</v>
      </c>
      <c r="AV38" s="249">
        <v>75.213999999999999</v>
      </c>
    </row>
    <row r="39" spans="2:48" ht="15" customHeight="1" x14ac:dyDescent="0.2">
      <c r="B39" s="465" t="s">
        <v>465</v>
      </c>
      <c r="C39" s="249"/>
      <c r="D39" s="249"/>
      <c r="E39" s="249"/>
      <c r="F39" s="249"/>
      <c r="G39" s="249"/>
      <c r="H39" s="249"/>
      <c r="I39" s="249"/>
      <c r="J39" s="249"/>
      <c r="K39" s="249"/>
      <c r="L39" s="249"/>
      <c r="M39" s="249"/>
      <c r="N39" s="249"/>
      <c r="O39" s="249">
        <v>93.275000000000006</v>
      </c>
      <c r="P39" s="249">
        <v>92.83</v>
      </c>
      <c r="Q39" s="249">
        <v>93.972999999999999</v>
      </c>
      <c r="R39" s="249">
        <v>94.287999999999997</v>
      </c>
      <c r="S39" s="249">
        <v>95.25</v>
      </c>
      <c r="T39" s="249">
        <v>95.561999999999998</v>
      </c>
      <c r="U39" s="249">
        <v>95.933999999999997</v>
      </c>
      <c r="V39" s="249">
        <v>96.037999999999997</v>
      </c>
      <c r="W39" s="249">
        <v>96.063999999999993</v>
      </c>
      <c r="X39" s="249">
        <v>96.069000000000003</v>
      </c>
      <c r="Y39" s="249">
        <v>96.215999999999994</v>
      </c>
      <c r="Z39" s="249">
        <v>96.459000000000003</v>
      </c>
      <c r="AA39" s="249">
        <v>96.766000000000005</v>
      </c>
      <c r="AB39" s="249">
        <v>97.132000000000005</v>
      </c>
      <c r="AC39" s="249">
        <v>97.518000000000001</v>
      </c>
      <c r="AD39" s="249">
        <v>97.823999999999998</v>
      </c>
      <c r="AE39" s="249">
        <v>98.186999999999998</v>
      </c>
      <c r="AF39" s="249">
        <v>98.506</v>
      </c>
      <c r="AG39" s="249">
        <v>98.912999999999997</v>
      </c>
      <c r="AH39" s="249">
        <v>99.284999999999997</v>
      </c>
      <c r="AI39" s="249">
        <v>99.725999999999999</v>
      </c>
      <c r="AJ39" s="249">
        <v>100.126</v>
      </c>
      <c r="AK39" s="249">
        <v>100.57299999999999</v>
      </c>
      <c r="AL39" s="249">
        <v>100.96299999999999</v>
      </c>
      <c r="AM39" s="249">
        <v>101.474</v>
      </c>
      <c r="AN39" s="249">
        <v>102.06399999999999</v>
      </c>
      <c r="AO39" s="249">
        <v>102.70699999999999</v>
      </c>
      <c r="AP39" s="249">
        <v>103.425</v>
      </c>
      <c r="AQ39" s="249">
        <v>104.23699999999999</v>
      </c>
      <c r="AR39" s="249">
        <v>105.081</v>
      </c>
      <c r="AS39" s="249">
        <v>106.036</v>
      </c>
      <c r="AT39" s="249">
        <v>107.111</v>
      </c>
      <c r="AU39" s="249">
        <v>108.199</v>
      </c>
      <c r="AV39" s="249">
        <v>109.46599999999999</v>
      </c>
    </row>
    <row r="40" spans="2:48" ht="15" customHeight="1" x14ac:dyDescent="0.2">
      <c r="B40" s="505" t="s">
        <v>158</v>
      </c>
      <c r="C40" s="249"/>
      <c r="D40" s="249"/>
      <c r="E40" s="249"/>
      <c r="F40" s="249"/>
      <c r="G40" s="249"/>
      <c r="H40" s="249"/>
      <c r="I40" s="249"/>
      <c r="J40" s="249"/>
      <c r="K40" s="249"/>
      <c r="L40" s="249"/>
      <c r="M40" s="249"/>
      <c r="N40" s="249"/>
      <c r="O40" s="249">
        <v>21.75</v>
      </c>
      <c r="P40" s="249">
        <v>21.308</v>
      </c>
      <c r="Q40" s="249">
        <v>21.451000000000001</v>
      </c>
      <c r="R40" s="249">
        <v>21.405999999999999</v>
      </c>
      <c r="S40" s="249">
        <v>21.452999999999999</v>
      </c>
      <c r="T40" s="249">
        <v>21.427</v>
      </c>
      <c r="U40" s="249">
        <v>21.428999999999998</v>
      </c>
      <c r="V40" s="249">
        <v>21.398</v>
      </c>
      <c r="W40" s="249">
        <v>21.361000000000001</v>
      </c>
      <c r="X40" s="249">
        <v>21.338000000000001</v>
      </c>
      <c r="Y40" s="249">
        <v>21.34</v>
      </c>
      <c r="Z40" s="249">
        <v>21.364999999999998</v>
      </c>
      <c r="AA40" s="249">
        <v>21.405999999999999</v>
      </c>
      <c r="AB40" s="249">
        <v>21.475000000000001</v>
      </c>
      <c r="AC40" s="249">
        <v>21.585999999999999</v>
      </c>
      <c r="AD40" s="249">
        <v>21.707999999999998</v>
      </c>
      <c r="AE40" s="249">
        <v>21.856000000000002</v>
      </c>
      <c r="AF40" s="249">
        <v>22.050999999999998</v>
      </c>
      <c r="AG40" s="249">
        <v>22.271999999999998</v>
      </c>
      <c r="AH40" s="249">
        <v>22.518000000000001</v>
      </c>
      <c r="AI40" s="249">
        <v>22.785</v>
      </c>
      <c r="AJ40" s="249">
        <v>23.129000000000001</v>
      </c>
      <c r="AK40" s="249">
        <v>23.492999999999999</v>
      </c>
      <c r="AL40" s="249">
        <v>23.858000000000001</v>
      </c>
      <c r="AM40" s="249">
        <v>24.239000000000001</v>
      </c>
      <c r="AN40" s="249">
        <v>24.611999999999998</v>
      </c>
      <c r="AO40" s="249">
        <v>24.968</v>
      </c>
      <c r="AP40" s="249">
        <v>25.3</v>
      </c>
      <c r="AQ40" s="249">
        <v>25.613</v>
      </c>
      <c r="AR40" s="249">
        <v>25.884</v>
      </c>
      <c r="AS40" s="249">
        <v>26.135999999999999</v>
      </c>
      <c r="AT40" s="249">
        <v>26.379000000000001</v>
      </c>
      <c r="AU40" s="249">
        <v>26.602</v>
      </c>
      <c r="AV40" s="249">
        <v>26.808</v>
      </c>
    </row>
    <row r="41" spans="2:48" ht="15" customHeight="1" x14ac:dyDescent="0.2">
      <c r="B41" s="505" t="s">
        <v>625</v>
      </c>
      <c r="C41" s="506"/>
      <c r="D41" s="506"/>
      <c r="E41" s="506"/>
      <c r="F41" s="506"/>
      <c r="G41" s="506"/>
      <c r="H41" s="506"/>
      <c r="I41" s="506"/>
      <c r="J41" s="506"/>
      <c r="K41" s="506"/>
      <c r="L41" s="506"/>
      <c r="M41" s="506"/>
      <c r="N41" s="506"/>
      <c r="O41" s="506">
        <v>318.86599999999999</v>
      </c>
      <c r="P41" s="506">
        <v>318.233</v>
      </c>
      <c r="Q41" s="506">
        <v>320.81200000000001</v>
      </c>
      <c r="R41" s="506">
        <v>320.63400000000001</v>
      </c>
      <c r="S41" s="506">
        <v>321.71100000000001</v>
      </c>
      <c r="T41" s="506">
        <v>321.89999999999998</v>
      </c>
      <c r="U41" s="506">
        <v>322.19900000000001</v>
      </c>
      <c r="V41" s="506">
        <v>322.10300000000001</v>
      </c>
      <c r="W41" s="506">
        <v>321.916</v>
      </c>
      <c r="X41" s="506">
        <v>321.99799999999999</v>
      </c>
      <c r="Y41" s="506">
        <v>322.428</v>
      </c>
      <c r="Z41" s="506">
        <v>323.15499999999997</v>
      </c>
      <c r="AA41" s="506">
        <v>324.15899999999999</v>
      </c>
      <c r="AB41" s="506">
        <v>325.714</v>
      </c>
      <c r="AC41" s="506">
        <v>327.82299999999998</v>
      </c>
      <c r="AD41" s="506">
        <v>330.15</v>
      </c>
      <c r="AE41" s="506">
        <v>332.91199999999998</v>
      </c>
      <c r="AF41" s="506">
        <v>336.52</v>
      </c>
      <c r="AG41" s="506">
        <v>340.50599999999997</v>
      </c>
      <c r="AH41" s="506">
        <v>344.80799999999999</v>
      </c>
      <c r="AI41" s="506">
        <v>349.53699999999998</v>
      </c>
      <c r="AJ41" s="506">
        <v>354.952</v>
      </c>
      <c r="AK41" s="506">
        <v>360.59300000000002</v>
      </c>
      <c r="AL41" s="506">
        <v>366.26900000000001</v>
      </c>
      <c r="AM41" s="506">
        <v>372.11599999999999</v>
      </c>
      <c r="AN41" s="506">
        <v>377.851</v>
      </c>
      <c r="AO41" s="506">
        <v>383.35199999999998</v>
      </c>
      <c r="AP41" s="506">
        <v>388.51900000000001</v>
      </c>
      <c r="AQ41" s="506">
        <v>393.42700000000002</v>
      </c>
      <c r="AR41" s="506">
        <v>397.77300000000002</v>
      </c>
      <c r="AS41" s="506">
        <v>401.85</v>
      </c>
      <c r="AT41" s="506">
        <v>405.78300000000002</v>
      </c>
      <c r="AU41" s="506">
        <v>409.476</v>
      </c>
      <c r="AV41" s="506">
        <v>412.93099999999998</v>
      </c>
    </row>
    <row r="42" spans="2:48" ht="15" customHeight="1" x14ac:dyDescent="0.2">
      <c r="B42" s="240"/>
    </row>
    <row r="43" spans="2:48" ht="15" customHeight="1" x14ac:dyDescent="0.2">
      <c r="B43" s="240"/>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7"/>
      <c r="AN43" s="177"/>
      <c r="AO43" s="177"/>
      <c r="AP43" s="177"/>
      <c r="AQ43" s="177"/>
      <c r="AR43" s="177"/>
      <c r="AS43" s="177"/>
      <c r="AT43" s="177"/>
      <c r="AU43" s="177"/>
      <c r="AV43" s="177"/>
    </row>
    <row r="44" spans="2:48" ht="15" customHeight="1" x14ac:dyDescent="0.2">
      <c r="B44" s="240" t="s">
        <v>216</v>
      </c>
      <c r="C44" s="238" t="s">
        <v>32</v>
      </c>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c r="AB44" s="177"/>
      <c r="AC44" s="177"/>
      <c r="AD44" s="177"/>
      <c r="AE44" s="177"/>
      <c r="AF44" s="177"/>
      <c r="AG44" s="177"/>
      <c r="AH44" s="177"/>
      <c r="AI44" s="177"/>
      <c r="AJ44" s="177"/>
      <c r="AK44" s="177"/>
      <c r="AL44" s="177"/>
      <c r="AM44" s="177"/>
      <c r="AN44" s="177"/>
      <c r="AO44" s="177"/>
      <c r="AP44" s="177"/>
      <c r="AQ44" s="177"/>
      <c r="AR44" s="177"/>
      <c r="AS44" s="177"/>
      <c r="AT44" s="177"/>
      <c r="AU44" s="177"/>
      <c r="AV44" s="177"/>
    </row>
    <row r="45" spans="2:48" ht="15" customHeight="1" x14ac:dyDescent="0.2">
      <c r="B45" s="503" t="s">
        <v>145</v>
      </c>
      <c r="C45" s="504">
        <v>38353</v>
      </c>
      <c r="D45" s="504">
        <v>38718</v>
      </c>
      <c r="E45" s="504">
        <v>39083</v>
      </c>
      <c r="F45" s="504">
        <v>39448</v>
      </c>
      <c r="G45" s="504">
        <v>39814</v>
      </c>
      <c r="H45" s="504">
        <v>40179</v>
      </c>
      <c r="I45" s="504">
        <v>40544</v>
      </c>
      <c r="J45" s="504">
        <v>40909</v>
      </c>
      <c r="K45" s="504">
        <v>41275</v>
      </c>
      <c r="L45" s="504">
        <v>41640</v>
      </c>
      <c r="M45" s="504">
        <v>42005</v>
      </c>
      <c r="N45" s="504">
        <v>42370</v>
      </c>
      <c r="O45" s="504">
        <v>42736</v>
      </c>
      <c r="P45" s="504">
        <v>43101</v>
      </c>
      <c r="Q45" s="504">
        <v>43466</v>
      </c>
      <c r="R45" s="504">
        <v>43831</v>
      </c>
      <c r="S45" s="504">
        <v>44197</v>
      </c>
      <c r="T45" s="504">
        <v>44562</v>
      </c>
      <c r="U45" s="504">
        <v>44927</v>
      </c>
      <c r="V45" s="504">
        <v>45292</v>
      </c>
      <c r="W45" s="504">
        <v>45658</v>
      </c>
      <c r="X45" s="504">
        <v>46023</v>
      </c>
      <c r="Y45" s="504">
        <v>46388</v>
      </c>
      <c r="Z45" s="504">
        <v>46753</v>
      </c>
      <c r="AA45" s="504">
        <v>47119</v>
      </c>
      <c r="AB45" s="504">
        <v>47484</v>
      </c>
      <c r="AC45" s="504">
        <v>47849</v>
      </c>
      <c r="AD45" s="504">
        <v>48214</v>
      </c>
      <c r="AE45" s="504">
        <v>48580</v>
      </c>
      <c r="AF45" s="504">
        <v>48945</v>
      </c>
      <c r="AG45" s="504">
        <v>49310</v>
      </c>
      <c r="AH45" s="504">
        <v>49675</v>
      </c>
      <c r="AI45" s="504">
        <v>50041</v>
      </c>
      <c r="AJ45" s="504">
        <v>50406</v>
      </c>
      <c r="AK45" s="504">
        <v>50771</v>
      </c>
      <c r="AL45" s="504">
        <v>51136</v>
      </c>
      <c r="AM45" s="504">
        <v>51502</v>
      </c>
      <c r="AN45" s="504">
        <v>51867</v>
      </c>
      <c r="AO45" s="504">
        <v>52232</v>
      </c>
      <c r="AP45" s="504">
        <v>52597</v>
      </c>
      <c r="AQ45" s="504">
        <v>52963</v>
      </c>
      <c r="AR45" s="504">
        <v>53328</v>
      </c>
      <c r="AS45" s="504">
        <v>53693</v>
      </c>
      <c r="AT45" s="504">
        <v>54058</v>
      </c>
      <c r="AU45" s="504">
        <v>54424</v>
      </c>
      <c r="AV45" s="504">
        <v>54789</v>
      </c>
    </row>
    <row r="46" spans="2:48" ht="15" customHeight="1" x14ac:dyDescent="0.2">
      <c r="B46" s="465" t="s">
        <v>156</v>
      </c>
      <c r="C46" s="249"/>
      <c r="D46" s="249"/>
      <c r="E46" s="249"/>
      <c r="F46" s="249"/>
      <c r="G46" s="249"/>
      <c r="H46" s="249"/>
      <c r="I46" s="249"/>
      <c r="J46" s="249"/>
      <c r="K46" s="249"/>
      <c r="L46" s="249"/>
      <c r="M46" s="249"/>
      <c r="N46" s="249"/>
      <c r="O46" s="249">
        <v>114.529</v>
      </c>
      <c r="P46" s="249">
        <v>115.20099999999999</v>
      </c>
      <c r="Q46" s="249">
        <v>116.09399999999999</v>
      </c>
      <c r="R46" s="249">
        <v>116.26900000000001</v>
      </c>
      <c r="S46" s="249">
        <v>116.43899999999999</v>
      </c>
      <c r="T46" s="249">
        <v>116.76900000000001</v>
      </c>
      <c r="U46" s="249">
        <v>116.994</v>
      </c>
      <c r="V46" s="249">
        <v>117.247</v>
      </c>
      <c r="W46" s="249">
        <v>117.874</v>
      </c>
      <c r="X46" s="249">
        <v>118.985</v>
      </c>
      <c r="Y46" s="249">
        <v>120.185</v>
      </c>
      <c r="Z46" s="249">
        <v>121.59099999999999</v>
      </c>
      <c r="AA46" s="249">
        <v>123.19499999999999</v>
      </c>
      <c r="AB46" s="249">
        <v>125.181</v>
      </c>
      <c r="AC46" s="249">
        <v>127.64700000000001</v>
      </c>
      <c r="AD46" s="249">
        <v>130.417</v>
      </c>
      <c r="AE46" s="249">
        <v>133.44800000000001</v>
      </c>
      <c r="AF46" s="249">
        <v>136.88</v>
      </c>
      <c r="AG46" s="249">
        <v>140.577</v>
      </c>
      <c r="AH46" s="249">
        <v>144.874</v>
      </c>
      <c r="AI46" s="249">
        <v>149.56899999999999</v>
      </c>
      <c r="AJ46" s="249">
        <v>154.76400000000001</v>
      </c>
      <c r="AK46" s="249">
        <v>159.96600000000001</v>
      </c>
      <c r="AL46" s="249">
        <v>165.41399999999999</v>
      </c>
      <c r="AM46" s="249">
        <v>170.79599999999999</v>
      </c>
      <c r="AN46" s="249">
        <v>176.03800000000001</v>
      </c>
      <c r="AO46" s="249">
        <v>180.98</v>
      </c>
      <c r="AP46" s="249">
        <v>185.60300000000001</v>
      </c>
      <c r="AQ46" s="249">
        <v>189.767</v>
      </c>
      <c r="AR46" s="249">
        <v>193.619</v>
      </c>
      <c r="AS46" s="249">
        <v>197.08</v>
      </c>
      <c r="AT46" s="249">
        <v>200.298</v>
      </c>
      <c r="AU46" s="249">
        <v>203.41800000000001</v>
      </c>
      <c r="AV46" s="249">
        <v>206.18</v>
      </c>
    </row>
    <row r="47" spans="2:48" ht="15" customHeight="1" x14ac:dyDescent="0.2">
      <c r="B47" s="465" t="s">
        <v>157</v>
      </c>
      <c r="C47" s="249"/>
      <c r="D47" s="249"/>
      <c r="E47" s="249"/>
      <c r="F47" s="249"/>
      <c r="G47" s="249"/>
      <c r="H47" s="249"/>
      <c r="I47" s="249"/>
      <c r="J47" s="249"/>
      <c r="K47" s="249"/>
      <c r="L47" s="249"/>
      <c r="M47" s="249"/>
      <c r="N47" s="249"/>
      <c r="O47" s="249">
        <v>89.311999999999998</v>
      </c>
      <c r="P47" s="249">
        <v>88.903000000000006</v>
      </c>
      <c r="Q47" s="249">
        <v>89.381</v>
      </c>
      <c r="R47" s="249">
        <v>88.84</v>
      </c>
      <c r="S47" s="249">
        <v>88.751999999999995</v>
      </c>
      <c r="T47" s="249">
        <v>88.465000000000003</v>
      </c>
      <c r="U47" s="249">
        <v>88.173000000000002</v>
      </c>
      <c r="V47" s="249">
        <v>87.813000000000002</v>
      </c>
      <c r="W47" s="249">
        <v>87.313999999999993</v>
      </c>
      <c r="X47" s="249">
        <v>86.923000000000002</v>
      </c>
      <c r="Y47" s="249">
        <v>86.587999999999994</v>
      </c>
      <c r="Z47" s="249">
        <v>86.236000000000004</v>
      </c>
      <c r="AA47" s="249">
        <v>85.849000000000004</v>
      </c>
      <c r="AB47" s="249">
        <v>85.483999999999995</v>
      </c>
      <c r="AC47" s="249">
        <v>85.085999999999999</v>
      </c>
      <c r="AD47" s="249">
        <v>84.629000000000005</v>
      </c>
      <c r="AE47" s="249">
        <v>84.165000000000006</v>
      </c>
      <c r="AF47" s="249">
        <v>83.69</v>
      </c>
      <c r="AG47" s="249">
        <v>83.177000000000007</v>
      </c>
      <c r="AH47" s="249">
        <v>82.644000000000005</v>
      </c>
      <c r="AI47" s="249">
        <v>82.105999999999995</v>
      </c>
      <c r="AJ47" s="249">
        <v>81.486000000000004</v>
      </c>
      <c r="AK47" s="249">
        <v>80.932000000000002</v>
      </c>
      <c r="AL47" s="249">
        <v>80.325000000000003</v>
      </c>
      <c r="AM47" s="249">
        <v>79.811000000000007</v>
      </c>
      <c r="AN47" s="249">
        <v>79.308999999999997</v>
      </c>
      <c r="AO47" s="249">
        <v>78.867000000000004</v>
      </c>
      <c r="AP47" s="249">
        <v>78.42</v>
      </c>
      <c r="AQ47" s="249">
        <v>78.034000000000006</v>
      </c>
      <c r="AR47" s="249">
        <v>77.584999999999994</v>
      </c>
      <c r="AS47" s="249">
        <v>77.153999999999996</v>
      </c>
      <c r="AT47" s="249">
        <v>76.748000000000005</v>
      </c>
      <c r="AU47" s="249">
        <v>76.275999999999996</v>
      </c>
      <c r="AV47" s="249">
        <v>75.855000000000004</v>
      </c>
    </row>
    <row r="48" spans="2:48" ht="15" customHeight="1" x14ac:dyDescent="0.2">
      <c r="B48" s="465" t="s">
        <v>465</v>
      </c>
      <c r="C48" s="249"/>
      <c r="D48" s="249"/>
      <c r="E48" s="249"/>
      <c r="F48" s="249"/>
      <c r="G48" s="249"/>
      <c r="H48" s="249"/>
      <c r="I48" s="249"/>
      <c r="J48" s="249"/>
      <c r="K48" s="249"/>
      <c r="L48" s="249"/>
      <c r="M48" s="249"/>
      <c r="N48" s="249"/>
      <c r="O48" s="249">
        <v>93.275000000000006</v>
      </c>
      <c r="P48" s="249">
        <v>92.843000000000004</v>
      </c>
      <c r="Q48" s="249">
        <v>94.013999999999996</v>
      </c>
      <c r="R48" s="249">
        <v>94.340999999999994</v>
      </c>
      <c r="S48" s="249">
        <v>95.316000000000003</v>
      </c>
      <c r="T48" s="249">
        <v>95.647000000000006</v>
      </c>
      <c r="U48" s="249">
        <v>96.054000000000002</v>
      </c>
      <c r="V48" s="249">
        <v>96.21</v>
      </c>
      <c r="W48" s="249">
        <v>96.286000000000001</v>
      </c>
      <c r="X48" s="249">
        <v>96.29</v>
      </c>
      <c r="Y48" s="249">
        <v>96.424000000000007</v>
      </c>
      <c r="Z48" s="249">
        <v>96.644000000000005</v>
      </c>
      <c r="AA48" s="249">
        <v>96.914000000000001</v>
      </c>
      <c r="AB48" s="249">
        <v>97.2</v>
      </c>
      <c r="AC48" s="249">
        <v>97.468999999999994</v>
      </c>
      <c r="AD48" s="249">
        <v>97.643000000000001</v>
      </c>
      <c r="AE48" s="249">
        <v>97.853999999999999</v>
      </c>
      <c r="AF48" s="249">
        <v>98.016000000000005</v>
      </c>
      <c r="AG48" s="249">
        <v>98.271000000000001</v>
      </c>
      <c r="AH48" s="249">
        <v>98.483999999999995</v>
      </c>
      <c r="AI48" s="249">
        <v>98.8</v>
      </c>
      <c r="AJ48" s="249">
        <v>99.126000000000005</v>
      </c>
      <c r="AK48" s="249">
        <v>99.552000000000007</v>
      </c>
      <c r="AL48" s="249">
        <v>99.96</v>
      </c>
      <c r="AM48" s="249">
        <v>100.52500000000001</v>
      </c>
      <c r="AN48" s="249">
        <v>101.19499999999999</v>
      </c>
      <c r="AO48" s="249">
        <v>101.941</v>
      </c>
      <c r="AP48" s="249">
        <v>102.78100000000001</v>
      </c>
      <c r="AQ48" s="249">
        <v>103.73099999999999</v>
      </c>
      <c r="AR48" s="249">
        <v>104.729</v>
      </c>
      <c r="AS48" s="249">
        <v>105.85</v>
      </c>
      <c r="AT48" s="249">
        <v>107.102</v>
      </c>
      <c r="AU48" s="249">
        <v>108.374</v>
      </c>
      <c r="AV48" s="249">
        <v>109.827</v>
      </c>
    </row>
    <row r="49" spans="2:48" ht="15" customHeight="1" x14ac:dyDescent="0.2">
      <c r="B49" s="505" t="s">
        <v>158</v>
      </c>
      <c r="C49" s="249"/>
      <c r="D49" s="249"/>
      <c r="E49" s="249"/>
      <c r="F49" s="249"/>
      <c r="G49" s="249"/>
      <c r="H49" s="249"/>
      <c r="I49" s="249"/>
      <c r="J49" s="249"/>
      <c r="K49" s="249"/>
      <c r="L49" s="249"/>
      <c r="M49" s="249"/>
      <c r="N49" s="249"/>
      <c r="O49" s="249">
        <v>21.75</v>
      </c>
      <c r="P49" s="249">
        <v>21.263000000000002</v>
      </c>
      <c r="Q49" s="249">
        <v>21.391999999999999</v>
      </c>
      <c r="R49" s="249">
        <v>21.326000000000001</v>
      </c>
      <c r="S49" s="249">
        <v>21.347000000000001</v>
      </c>
      <c r="T49" s="249">
        <v>21.295000000000002</v>
      </c>
      <c r="U49" s="249">
        <v>21.242000000000001</v>
      </c>
      <c r="V49" s="249">
        <v>21.152999999999999</v>
      </c>
      <c r="W49" s="249">
        <v>21.055</v>
      </c>
      <c r="X49" s="249">
        <v>20.991</v>
      </c>
      <c r="Y49" s="249">
        <v>20.949000000000002</v>
      </c>
      <c r="Z49" s="249">
        <v>20.925999999999998</v>
      </c>
      <c r="AA49" s="249">
        <v>20.914000000000001</v>
      </c>
      <c r="AB49" s="249">
        <v>20.925999999999998</v>
      </c>
      <c r="AC49" s="249">
        <v>20.972999999999999</v>
      </c>
      <c r="AD49" s="249">
        <v>21.026</v>
      </c>
      <c r="AE49" s="249">
        <v>21.085999999999999</v>
      </c>
      <c r="AF49" s="249">
        <v>21.154</v>
      </c>
      <c r="AG49" s="249">
        <v>21.251000000000001</v>
      </c>
      <c r="AH49" s="249">
        <v>21.395</v>
      </c>
      <c r="AI49" s="249">
        <v>21.564</v>
      </c>
      <c r="AJ49" s="249">
        <v>21.803999999999998</v>
      </c>
      <c r="AK49" s="249">
        <v>22.065000000000001</v>
      </c>
      <c r="AL49" s="249">
        <v>22.343</v>
      </c>
      <c r="AM49" s="249">
        <v>22.638000000000002</v>
      </c>
      <c r="AN49" s="249">
        <v>22.934000000000001</v>
      </c>
      <c r="AO49" s="249">
        <v>23.219000000000001</v>
      </c>
      <c r="AP49" s="249">
        <v>23.486000000000001</v>
      </c>
      <c r="AQ49" s="249">
        <v>23.734999999999999</v>
      </c>
      <c r="AR49" s="249">
        <v>23.96</v>
      </c>
      <c r="AS49" s="249">
        <v>24.172000000000001</v>
      </c>
      <c r="AT49" s="249">
        <v>24.388999999999999</v>
      </c>
      <c r="AU49" s="249">
        <v>24.594000000000001</v>
      </c>
      <c r="AV49" s="249">
        <v>24.786999999999999</v>
      </c>
    </row>
    <row r="50" spans="2:48" ht="15" customHeight="1" x14ac:dyDescent="0.2">
      <c r="B50" s="505" t="s">
        <v>625</v>
      </c>
      <c r="C50" s="506"/>
      <c r="D50" s="506"/>
      <c r="E50" s="506"/>
      <c r="F50" s="506"/>
      <c r="G50" s="506"/>
      <c r="H50" s="506"/>
      <c r="I50" s="506"/>
      <c r="J50" s="506"/>
      <c r="K50" s="506"/>
      <c r="L50" s="506"/>
      <c r="M50" s="506"/>
      <c r="N50" s="506"/>
      <c r="O50" s="506">
        <v>318.86599999999999</v>
      </c>
      <c r="P50" s="506">
        <v>318.20999999999998</v>
      </c>
      <c r="Q50" s="506">
        <v>320.88099999999997</v>
      </c>
      <c r="R50" s="506">
        <v>320.77600000000001</v>
      </c>
      <c r="S50" s="506">
        <v>321.85399999999998</v>
      </c>
      <c r="T50" s="506">
        <v>322.17599999999999</v>
      </c>
      <c r="U50" s="506">
        <v>322.46300000000002</v>
      </c>
      <c r="V50" s="506">
        <v>322.423</v>
      </c>
      <c r="W50" s="506">
        <v>322.529</v>
      </c>
      <c r="X50" s="506">
        <v>323.18900000000002</v>
      </c>
      <c r="Y50" s="506">
        <v>324.14600000000002</v>
      </c>
      <c r="Z50" s="506">
        <v>325.39699999999999</v>
      </c>
      <c r="AA50" s="506">
        <v>326.87200000000001</v>
      </c>
      <c r="AB50" s="506">
        <v>328.791</v>
      </c>
      <c r="AC50" s="506">
        <v>331.17500000000001</v>
      </c>
      <c r="AD50" s="506">
        <v>333.71499999999997</v>
      </c>
      <c r="AE50" s="506">
        <v>336.553</v>
      </c>
      <c r="AF50" s="506">
        <v>339.74</v>
      </c>
      <c r="AG50" s="506">
        <v>343.27600000000001</v>
      </c>
      <c r="AH50" s="506">
        <v>347.39699999999999</v>
      </c>
      <c r="AI50" s="506">
        <v>352.03899999999999</v>
      </c>
      <c r="AJ50" s="506">
        <v>357.18</v>
      </c>
      <c r="AK50" s="506">
        <v>362.51499999999999</v>
      </c>
      <c r="AL50" s="506">
        <v>368.04199999999997</v>
      </c>
      <c r="AM50" s="506">
        <v>373.77</v>
      </c>
      <c r="AN50" s="506">
        <v>379.476</v>
      </c>
      <c r="AO50" s="506">
        <v>385.00700000000001</v>
      </c>
      <c r="AP50" s="506">
        <v>390.29</v>
      </c>
      <c r="AQ50" s="506">
        <v>395.267</v>
      </c>
      <c r="AR50" s="506">
        <v>399.89299999999997</v>
      </c>
      <c r="AS50" s="506">
        <v>404.25599999999997</v>
      </c>
      <c r="AT50" s="506">
        <v>408.53699999999998</v>
      </c>
      <c r="AU50" s="506">
        <v>412.66199999999998</v>
      </c>
      <c r="AV50" s="506">
        <v>416.649</v>
      </c>
    </row>
    <row r="52" spans="2:48" ht="15" customHeight="1" x14ac:dyDescent="0.2">
      <c r="B52" s="4" t="s">
        <v>729</v>
      </c>
    </row>
    <row r="53" spans="2:48" ht="15" customHeight="1" x14ac:dyDescent="0.2">
      <c r="B53" s="147" t="s">
        <v>159</v>
      </c>
    </row>
    <row r="54" spans="2:48" ht="15" customHeight="1" x14ac:dyDescent="0.2">
      <c r="B54" s="147" t="s">
        <v>160</v>
      </c>
    </row>
    <row r="56" spans="2:48" ht="15" customHeight="1" x14ac:dyDescent="0.2">
      <c r="B56" s="147" t="s">
        <v>468</v>
      </c>
    </row>
    <row r="57" spans="2:48" ht="15" customHeight="1" x14ac:dyDescent="0.2">
      <c r="B57" s="147" t="s">
        <v>464</v>
      </c>
    </row>
    <row r="58" spans="2:48" ht="15" customHeight="1" x14ac:dyDescent="0.2">
      <c r="B58" s="147" t="s">
        <v>339</v>
      </c>
    </row>
    <row r="60" spans="2:48" ht="15" customHeight="1" x14ac:dyDescent="0.2">
      <c r="B60" s="147" t="s">
        <v>161</v>
      </c>
    </row>
    <row r="62" spans="2:48" ht="15" customHeight="1" x14ac:dyDescent="0.2">
      <c r="B62" s="147" t="s">
        <v>162</v>
      </c>
    </row>
    <row r="64" spans="2:48" ht="15" customHeight="1" x14ac:dyDescent="0.2">
      <c r="B64" s="147" t="s">
        <v>163</v>
      </c>
    </row>
  </sheetData>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V142"/>
  <sheetViews>
    <sheetView showGridLines="0" zoomScale="85" zoomScaleNormal="85" workbookViewId="0">
      <pane xSplit="2" ySplit="9" topLeftCell="C10" activePane="bottomRight" state="frozen"/>
      <selection pane="topRight"/>
      <selection pane="bottomLeft"/>
      <selection pane="bottomRight"/>
    </sheetView>
  </sheetViews>
  <sheetFormatPr defaultColWidth="9" defaultRowHeight="15" customHeight="1" x14ac:dyDescent="0.2"/>
  <cols>
    <col min="1" max="1" width="3.625" style="147" customWidth="1"/>
    <col min="2" max="2" width="32.375" style="147" customWidth="1"/>
    <col min="3" max="3" width="9.375" style="337" customWidth="1"/>
    <col min="4" max="33" width="9.375" style="336" customWidth="1"/>
    <col min="34" max="38" width="9.5" style="336" bestFit="1" customWidth="1"/>
    <col min="39" max="48" width="9" style="336"/>
    <col min="49" max="16384" width="9" style="147"/>
  </cols>
  <sheetData>
    <row r="1" spans="1:48" ht="25.5" customHeight="1" x14ac:dyDescent="0.25">
      <c r="A1" s="126" t="s">
        <v>419</v>
      </c>
      <c r="C1" s="335"/>
      <c r="D1" s="163"/>
      <c r="E1" s="163"/>
    </row>
    <row r="2" spans="1:48" ht="15" customHeight="1" x14ac:dyDescent="0.2">
      <c r="A2" s="243"/>
    </row>
    <row r="3" spans="1:48" ht="15" customHeight="1" x14ac:dyDescent="0.2">
      <c r="A3" s="243"/>
    </row>
    <row r="4" spans="1:48" ht="15" customHeight="1" x14ac:dyDescent="0.2">
      <c r="A4" s="243"/>
    </row>
    <row r="5" spans="1:48" ht="15" customHeight="1" x14ac:dyDescent="0.2">
      <c r="A5" s="243"/>
    </row>
    <row r="6" spans="1:48" ht="15" customHeight="1" x14ac:dyDescent="0.2">
      <c r="B6" s="164" t="s">
        <v>145</v>
      </c>
      <c r="C6" s="248" t="s">
        <v>0</v>
      </c>
      <c r="D6" s="248" t="s">
        <v>1</v>
      </c>
      <c r="E6" s="248" t="s">
        <v>2</v>
      </c>
      <c r="F6" s="248" t="s">
        <v>3</v>
      </c>
      <c r="G6" s="248" t="s">
        <v>4</v>
      </c>
      <c r="H6" s="248" t="s">
        <v>5</v>
      </c>
      <c r="I6" s="248" t="s">
        <v>6</v>
      </c>
      <c r="J6" s="248" t="s">
        <v>7</v>
      </c>
      <c r="K6" s="248" t="s">
        <v>8</v>
      </c>
      <c r="L6" s="248" t="s">
        <v>9</v>
      </c>
      <c r="M6" s="248" t="s">
        <v>10</v>
      </c>
      <c r="N6" s="248" t="s">
        <v>11</v>
      </c>
      <c r="O6" s="248" t="s">
        <v>12</v>
      </c>
      <c r="P6" s="248" t="s">
        <v>13</v>
      </c>
      <c r="Q6" s="248" t="s">
        <v>14</v>
      </c>
      <c r="R6" s="248" t="s">
        <v>15</v>
      </c>
      <c r="S6" s="248" t="s">
        <v>16</v>
      </c>
      <c r="T6" s="248" t="s">
        <v>17</v>
      </c>
      <c r="U6" s="248" t="s">
        <v>18</v>
      </c>
      <c r="V6" s="248" t="s">
        <v>19</v>
      </c>
      <c r="W6" s="248" t="s">
        <v>20</v>
      </c>
      <c r="X6" s="248" t="s">
        <v>21</v>
      </c>
      <c r="Y6" s="248" t="s">
        <v>22</v>
      </c>
      <c r="Z6" s="248" t="s">
        <v>23</v>
      </c>
      <c r="AA6" s="248" t="s">
        <v>24</v>
      </c>
      <c r="AB6" s="248" t="s">
        <v>25</v>
      </c>
      <c r="AC6" s="248" t="s">
        <v>26</v>
      </c>
      <c r="AD6" s="248" t="s">
        <v>27</v>
      </c>
      <c r="AE6" s="248" t="s">
        <v>28</v>
      </c>
      <c r="AF6" s="248" t="s">
        <v>29</v>
      </c>
      <c r="AG6" s="248" t="s">
        <v>30</v>
      </c>
      <c r="AH6" s="248" t="s">
        <v>35</v>
      </c>
      <c r="AI6" s="248" t="s">
        <v>36</v>
      </c>
      <c r="AJ6" s="248" t="s">
        <v>37</v>
      </c>
      <c r="AK6" s="248" t="s">
        <v>38</v>
      </c>
      <c r="AL6" s="248" t="s">
        <v>39</v>
      </c>
      <c r="AM6" s="248" t="s">
        <v>73</v>
      </c>
      <c r="AN6" s="248" t="s">
        <v>74</v>
      </c>
      <c r="AO6" s="248" t="s">
        <v>75</v>
      </c>
      <c r="AP6" s="248" t="s">
        <v>76</v>
      </c>
      <c r="AQ6" s="248" t="s">
        <v>77</v>
      </c>
      <c r="AR6" s="248" t="s">
        <v>78</v>
      </c>
      <c r="AS6" s="248" t="s">
        <v>79</v>
      </c>
      <c r="AT6" s="248" t="s">
        <v>80</v>
      </c>
      <c r="AU6" s="248" t="s">
        <v>81</v>
      </c>
      <c r="AV6" s="248" t="s">
        <v>82</v>
      </c>
    </row>
    <row r="8" spans="1:48" ht="15" customHeight="1" x14ac:dyDescent="0.2">
      <c r="B8" s="164" t="s">
        <v>33</v>
      </c>
      <c r="C8" s="337" t="s">
        <v>32</v>
      </c>
    </row>
    <row r="9" spans="1:48" ht="15" customHeight="1" x14ac:dyDescent="0.2">
      <c r="B9" s="503" t="s">
        <v>145</v>
      </c>
      <c r="C9" s="504">
        <v>38353</v>
      </c>
      <c r="D9" s="504">
        <v>38718</v>
      </c>
      <c r="E9" s="504">
        <v>39083</v>
      </c>
      <c r="F9" s="504">
        <v>39448</v>
      </c>
      <c r="G9" s="504">
        <v>39814</v>
      </c>
      <c r="H9" s="504">
        <v>40179</v>
      </c>
      <c r="I9" s="504">
        <v>40544</v>
      </c>
      <c r="J9" s="504">
        <v>40909</v>
      </c>
      <c r="K9" s="504">
        <v>41275</v>
      </c>
      <c r="L9" s="504">
        <v>41640</v>
      </c>
      <c r="M9" s="504">
        <v>42005</v>
      </c>
      <c r="N9" s="504">
        <v>42370</v>
      </c>
      <c r="O9" s="504">
        <v>42736</v>
      </c>
      <c r="P9" s="504">
        <v>43101</v>
      </c>
      <c r="Q9" s="504">
        <v>43466</v>
      </c>
      <c r="R9" s="504">
        <v>43831</v>
      </c>
      <c r="S9" s="504">
        <v>44197</v>
      </c>
      <c r="T9" s="504">
        <v>44562</v>
      </c>
      <c r="U9" s="504">
        <v>44927</v>
      </c>
      <c r="V9" s="504">
        <v>45292</v>
      </c>
      <c r="W9" s="504">
        <v>45658</v>
      </c>
      <c r="X9" s="504">
        <v>46023</v>
      </c>
      <c r="Y9" s="504">
        <v>46388</v>
      </c>
      <c r="Z9" s="504">
        <v>46753</v>
      </c>
      <c r="AA9" s="504">
        <v>47119</v>
      </c>
      <c r="AB9" s="504">
        <v>47484</v>
      </c>
      <c r="AC9" s="504">
        <v>47849</v>
      </c>
      <c r="AD9" s="504">
        <v>48214</v>
      </c>
      <c r="AE9" s="504">
        <v>48580</v>
      </c>
      <c r="AF9" s="504">
        <v>48945</v>
      </c>
      <c r="AG9" s="504">
        <v>49310</v>
      </c>
      <c r="AH9" s="504">
        <v>49675</v>
      </c>
      <c r="AI9" s="504">
        <v>50041</v>
      </c>
      <c r="AJ9" s="504">
        <v>50406</v>
      </c>
      <c r="AK9" s="504">
        <v>50771</v>
      </c>
      <c r="AL9" s="504">
        <v>51136</v>
      </c>
      <c r="AM9" s="504">
        <v>51502</v>
      </c>
      <c r="AN9" s="504">
        <v>51867</v>
      </c>
      <c r="AO9" s="504">
        <v>52232</v>
      </c>
      <c r="AP9" s="504">
        <v>52597</v>
      </c>
      <c r="AQ9" s="504">
        <v>52963</v>
      </c>
      <c r="AR9" s="504">
        <v>53328</v>
      </c>
      <c r="AS9" s="504">
        <v>53693</v>
      </c>
      <c r="AT9" s="504">
        <v>54058</v>
      </c>
      <c r="AU9" s="504">
        <v>54424</v>
      </c>
      <c r="AV9" s="504">
        <v>54789</v>
      </c>
    </row>
    <row r="10" spans="1:48" ht="15" customHeight="1" x14ac:dyDescent="0.2">
      <c r="B10" s="503" t="s">
        <v>83</v>
      </c>
      <c r="C10" s="507"/>
      <c r="D10" s="508"/>
      <c r="E10" s="508"/>
      <c r="F10" s="508"/>
      <c r="G10" s="508"/>
      <c r="H10" s="508"/>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508"/>
      <c r="AP10" s="508"/>
      <c r="AQ10" s="508"/>
      <c r="AR10" s="508"/>
      <c r="AS10" s="508"/>
      <c r="AT10" s="508"/>
      <c r="AU10" s="508"/>
      <c r="AV10" s="508"/>
    </row>
    <row r="11" spans="1:48" ht="15" customHeight="1" x14ac:dyDescent="0.2">
      <c r="B11" s="509" t="s">
        <v>164</v>
      </c>
      <c r="C11" s="507">
        <v>71.444999999999993</v>
      </c>
      <c r="D11" s="507">
        <v>72.010999999999996</v>
      </c>
      <c r="E11" s="507">
        <v>73.462000000000003</v>
      </c>
      <c r="F11" s="507">
        <v>69.781000000000006</v>
      </c>
      <c r="G11" s="507">
        <v>66.384</v>
      </c>
      <c r="H11" s="507">
        <v>64.456000000000003</v>
      </c>
      <c r="I11" s="507">
        <v>68.709999999999994</v>
      </c>
      <c r="J11" s="507">
        <v>67.287999999999997</v>
      </c>
      <c r="K11" s="507">
        <v>66.813999999999993</v>
      </c>
      <c r="L11" s="507">
        <v>69.643000000000001</v>
      </c>
      <c r="M11" s="507">
        <v>70.325999999999993</v>
      </c>
      <c r="N11" s="507">
        <v>70.111000000000004</v>
      </c>
      <c r="O11" s="507">
        <v>70.16</v>
      </c>
      <c r="P11" s="507"/>
      <c r="Q11" s="507"/>
      <c r="R11" s="507"/>
      <c r="S11" s="507"/>
      <c r="T11" s="507"/>
      <c r="U11" s="507"/>
      <c r="V11" s="507"/>
      <c r="W11" s="507"/>
      <c r="X11" s="507"/>
      <c r="Y11" s="507"/>
      <c r="Z11" s="507"/>
      <c r="AA11" s="507"/>
      <c r="AB11" s="507"/>
      <c r="AC11" s="507"/>
      <c r="AD11" s="507"/>
      <c r="AE11" s="507"/>
      <c r="AF11" s="507"/>
      <c r="AG11" s="507"/>
      <c r="AH11" s="507"/>
      <c r="AI11" s="507"/>
      <c r="AJ11" s="507"/>
      <c r="AK11" s="507"/>
      <c r="AL11" s="507"/>
      <c r="AM11" s="507"/>
      <c r="AN11" s="507"/>
      <c r="AO11" s="507"/>
      <c r="AP11" s="507"/>
      <c r="AQ11" s="507"/>
      <c r="AR11" s="507"/>
      <c r="AS11" s="507"/>
      <c r="AT11" s="507"/>
      <c r="AU11" s="507"/>
      <c r="AV11" s="507"/>
    </row>
    <row r="12" spans="1:48" ht="15" customHeight="1" x14ac:dyDescent="0.2">
      <c r="B12" s="509" t="s">
        <v>165</v>
      </c>
      <c r="C12" s="507">
        <v>20.157</v>
      </c>
      <c r="D12" s="507">
        <v>18.509</v>
      </c>
      <c r="E12" s="507">
        <v>18.37</v>
      </c>
      <c r="F12" s="507">
        <v>21.806999999999999</v>
      </c>
      <c r="G12" s="507">
        <v>27.044</v>
      </c>
      <c r="H12" s="507">
        <v>25.265999999999998</v>
      </c>
      <c r="I12" s="507">
        <v>20.779</v>
      </c>
      <c r="J12" s="507">
        <v>23.006</v>
      </c>
      <c r="K12" s="507">
        <v>26.527999999999999</v>
      </c>
      <c r="L12" s="507">
        <v>25.798999999999999</v>
      </c>
      <c r="M12" s="507">
        <v>26.957999999999998</v>
      </c>
      <c r="N12" s="507">
        <v>27.116</v>
      </c>
      <c r="O12" s="507">
        <v>27.045999999999999</v>
      </c>
      <c r="P12" s="507"/>
      <c r="Q12" s="507"/>
      <c r="R12" s="507"/>
      <c r="S12" s="507"/>
      <c r="T12" s="507"/>
      <c r="U12" s="507"/>
      <c r="V12" s="507"/>
      <c r="W12" s="507"/>
      <c r="X12" s="507"/>
      <c r="Y12" s="507"/>
      <c r="Z12" s="507"/>
      <c r="AA12" s="507"/>
      <c r="AB12" s="507"/>
      <c r="AC12" s="507"/>
      <c r="AD12" s="507"/>
      <c r="AE12" s="507"/>
      <c r="AF12" s="507"/>
      <c r="AG12" s="507"/>
      <c r="AH12" s="507"/>
      <c r="AI12" s="507"/>
      <c r="AJ12" s="507"/>
      <c r="AK12" s="507"/>
      <c r="AL12" s="507"/>
      <c r="AM12" s="507"/>
      <c r="AN12" s="507"/>
      <c r="AO12" s="507"/>
      <c r="AP12" s="507"/>
      <c r="AQ12" s="507"/>
      <c r="AR12" s="507"/>
      <c r="AS12" s="507"/>
      <c r="AT12" s="507"/>
      <c r="AU12" s="507"/>
      <c r="AV12" s="507"/>
    </row>
    <row r="13" spans="1:48" ht="15" customHeight="1" x14ac:dyDescent="0.2">
      <c r="B13" s="509" t="s">
        <v>166</v>
      </c>
      <c r="C13" s="507">
        <v>12.968999999999999</v>
      </c>
      <c r="D13" s="507">
        <v>12.332000000000001</v>
      </c>
      <c r="E13" s="507">
        <v>11.092000000000001</v>
      </c>
      <c r="F13" s="507">
        <v>8.3070000000000004</v>
      </c>
      <c r="G13" s="507">
        <v>7.6369999999999996</v>
      </c>
      <c r="H13" s="507">
        <v>6.8360000000000003</v>
      </c>
      <c r="I13" s="507">
        <v>8.68</v>
      </c>
      <c r="J13" s="507">
        <v>8.6809999999999992</v>
      </c>
      <c r="K13" s="507">
        <v>5.141</v>
      </c>
      <c r="L13" s="507">
        <v>5</v>
      </c>
      <c r="M13" s="507">
        <v>5.2240000000000002</v>
      </c>
      <c r="N13" s="507">
        <v>5.298</v>
      </c>
      <c r="O13" s="507">
        <v>5.3970000000000002</v>
      </c>
      <c r="P13" s="507"/>
      <c r="Q13" s="507"/>
      <c r="R13" s="507"/>
      <c r="S13" s="507"/>
      <c r="T13" s="507"/>
      <c r="U13" s="507"/>
      <c r="V13" s="507"/>
      <c r="W13" s="507"/>
      <c r="X13" s="507"/>
      <c r="Y13" s="507"/>
      <c r="Z13" s="507"/>
      <c r="AA13" s="507"/>
      <c r="AB13" s="507"/>
      <c r="AC13" s="507"/>
      <c r="AD13" s="507"/>
      <c r="AE13" s="507"/>
      <c r="AF13" s="507"/>
      <c r="AG13" s="507"/>
      <c r="AH13" s="507"/>
      <c r="AI13" s="507"/>
      <c r="AJ13" s="507"/>
      <c r="AK13" s="507"/>
      <c r="AL13" s="507"/>
      <c r="AM13" s="507"/>
      <c r="AN13" s="507"/>
      <c r="AO13" s="507"/>
      <c r="AP13" s="507"/>
      <c r="AQ13" s="507"/>
      <c r="AR13" s="507"/>
      <c r="AS13" s="507"/>
      <c r="AT13" s="507"/>
      <c r="AU13" s="507"/>
      <c r="AV13" s="507"/>
    </row>
    <row r="14" spans="1:48" ht="15" customHeight="1" x14ac:dyDescent="0.2">
      <c r="B14" s="509" t="s">
        <v>167</v>
      </c>
      <c r="C14" s="507">
        <v>18.431999999999999</v>
      </c>
      <c r="D14" s="507">
        <v>18.399000000000001</v>
      </c>
      <c r="E14" s="507">
        <v>18.463000000000001</v>
      </c>
      <c r="F14" s="507">
        <v>16.760000000000002</v>
      </c>
      <c r="G14" s="507">
        <v>14.731</v>
      </c>
      <c r="H14" s="507">
        <v>13.002000000000001</v>
      </c>
      <c r="I14" s="507">
        <v>12.694000000000001</v>
      </c>
      <c r="J14" s="507">
        <v>11.744999999999999</v>
      </c>
      <c r="K14" s="507">
        <v>11.429</v>
      </c>
      <c r="L14" s="507">
        <v>11.877000000000001</v>
      </c>
      <c r="M14" s="507">
        <v>12.021000000000001</v>
      </c>
      <c r="N14" s="507">
        <v>12.005000000000001</v>
      </c>
      <c r="O14" s="507">
        <v>11.925000000000001</v>
      </c>
      <c r="P14" s="507"/>
      <c r="Q14" s="507"/>
      <c r="R14" s="507"/>
      <c r="S14" s="507"/>
      <c r="T14" s="507"/>
      <c r="U14" s="507"/>
      <c r="V14" s="507"/>
      <c r="W14" s="507"/>
      <c r="X14" s="507"/>
      <c r="Y14" s="507"/>
      <c r="Z14" s="507"/>
      <c r="AA14" s="507"/>
      <c r="AB14" s="507"/>
      <c r="AC14" s="507"/>
      <c r="AD14" s="507"/>
      <c r="AE14" s="507"/>
      <c r="AF14" s="507"/>
      <c r="AG14" s="507"/>
      <c r="AH14" s="507"/>
      <c r="AI14" s="507"/>
      <c r="AJ14" s="507"/>
      <c r="AK14" s="507"/>
      <c r="AL14" s="507"/>
      <c r="AM14" s="507"/>
      <c r="AN14" s="507"/>
      <c r="AO14" s="507"/>
      <c r="AP14" s="507"/>
      <c r="AQ14" s="507"/>
      <c r="AR14" s="507"/>
      <c r="AS14" s="507"/>
      <c r="AT14" s="507"/>
      <c r="AU14" s="507"/>
      <c r="AV14" s="507"/>
    </row>
    <row r="15" spans="1:48" ht="15" customHeight="1" x14ac:dyDescent="0.2">
      <c r="B15" s="509" t="s">
        <v>168</v>
      </c>
      <c r="C15" s="507">
        <v>0</v>
      </c>
      <c r="D15" s="507">
        <v>0</v>
      </c>
      <c r="E15" s="507">
        <v>0</v>
      </c>
      <c r="F15" s="507">
        <v>0</v>
      </c>
      <c r="G15" s="507">
        <v>0</v>
      </c>
      <c r="H15" s="507">
        <v>0</v>
      </c>
      <c r="I15" s="507">
        <v>0</v>
      </c>
      <c r="J15" s="507">
        <v>7.0000000000000001E-3</v>
      </c>
      <c r="K15" s="507">
        <v>8.0000000000000002E-3</v>
      </c>
      <c r="L15" s="507">
        <v>8.9999999999999993E-3</v>
      </c>
      <c r="M15" s="507">
        <v>1.0999999999999999E-2</v>
      </c>
      <c r="N15" s="507">
        <v>1.4E-2</v>
      </c>
      <c r="O15" s="507">
        <v>1.4999999999999999E-2</v>
      </c>
      <c r="P15" s="507"/>
      <c r="Q15" s="507"/>
      <c r="R15" s="507"/>
      <c r="S15" s="507"/>
      <c r="T15" s="507"/>
      <c r="U15" s="507"/>
      <c r="V15" s="507"/>
      <c r="W15" s="507"/>
      <c r="X15" s="507"/>
      <c r="Y15" s="507"/>
      <c r="Z15" s="507"/>
      <c r="AA15" s="507"/>
      <c r="AB15" s="507"/>
      <c r="AC15" s="507"/>
      <c r="AD15" s="507"/>
      <c r="AE15" s="507"/>
      <c r="AF15" s="507"/>
      <c r="AG15" s="507"/>
      <c r="AH15" s="507"/>
      <c r="AI15" s="507"/>
      <c r="AJ15" s="507"/>
      <c r="AK15" s="507"/>
      <c r="AL15" s="507"/>
      <c r="AM15" s="507"/>
      <c r="AN15" s="507"/>
      <c r="AO15" s="507"/>
      <c r="AP15" s="507"/>
      <c r="AQ15" s="507"/>
      <c r="AR15" s="507"/>
      <c r="AS15" s="507"/>
      <c r="AT15" s="507"/>
      <c r="AU15" s="507"/>
      <c r="AV15" s="507"/>
    </row>
    <row r="16" spans="1:48" ht="15" customHeight="1" x14ac:dyDescent="0.2">
      <c r="B16" s="509" t="s">
        <v>169</v>
      </c>
      <c r="C16" s="507">
        <v>0</v>
      </c>
      <c r="D16" s="507">
        <v>0</v>
      </c>
      <c r="E16" s="507">
        <v>0</v>
      </c>
      <c r="F16" s="507">
        <v>0</v>
      </c>
      <c r="G16" s="507">
        <v>0</v>
      </c>
      <c r="H16" s="507">
        <v>0</v>
      </c>
      <c r="I16" s="507">
        <v>0</v>
      </c>
      <c r="J16" s="507">
        <v>0</v>
      </c>
      <c r="K16" s="507">
        <v>0</v>
      </c>
      <c r="L16" s="507">
        <v>0</v>
      </c>
      <c r="M16" s="507">
        <v>0</v>
      </c>
      <c r="N16" s="507">
        <v>0</v>
      </c>
      <c r="O16" s="507">
        <v>0.214</v>
      </c>
      <c r="P16" s="507"/>
      <c r="Q16" s="507"/>
      <c r="R16" s="507"/>
      <c r="S16" s="507"/>
      <c r="T16" s="507"/>
      <c r="U16" s="507"/>
      <c r="V16" s="507"/>
      <c r="W16" s="507"/>
      <c r="X16" s="507"/>
      <c r="Y16" s="507"/>
      <c r="Z16" s="507"/>
      <c r="AA16" s="507"/>
      <c r="AB16" s="507"/>
      <c r="AC16" s="507"/>
      <c r="AD16" s="507"/>
      <c r="AE16" s="507"/>
      <c r="AF16" s="507"/>
      <c r="AG16" s="507"/>
      <c r="AH16" s="507"/>
      <c r="AI16" s="507"/>
      <c r="AJ16" s="507"/>
      <c r="AK16" s="507"/>
      <c r="AL16" s="507"/>
      <c r="AM16" s="507"/>
      <c r="AN16" s="507"/>
      <c r="AO16" s="507"/>
      <c r="AP16" s="507"/>
      <c r="AQ16" s="507"/>
      <c r="AR16" s="507"/>
      <c r="AS16" s="507"/>
      <c r="AT16" s="507"/>
      <c r="AU16" s="507"/>
      <c r="AV16" s="507"/>
    </row>
    <row r="17" spans="2:48" ht="15" customHeight="1" x14ac:dyDescent="0.2">
      <c r="B17" s="509" t="s">
        <v>170</v>
      </c>
      <c r="C17" s="507">
        <v>0</v>
      </c>
      <c r="D17" s="507">
        <v>0</v>
      </c>
      <c r="E17" s="507">
        <v>0</v>
      </c>
      <c r="F17" s="507">
        <v>0</v>
      </c>
      <c r="G17" s="507">
        <v>0</v>
      </c>
      <c r="H17" s="507">
        <v>2E-3</v>
      </c>
      <c r="I17" s="507">
        <v>4.0000000000000001E-3</v>
      </c>
      <c r="J17" s="507">
        <v>8.0000000000000002E-3</v>
      </c>
      <c r="K17" s="507">
        <v>1.4E-2</v>
      </c>
      <c r="L17" s="507">
        <v>4.4999999999999998E-2</v>
      </c>
      <c r="M17" s="507">
        <v>0.108</v>
      </c>
      <c r="N17" s="507">
        <v>0.109</v>
      </c>
      <c r="O17" s="507">
        <v>0.19</v>
      </c>
      <c r="P17" s="507"/>
      <c r="Q17" s="507"/>
      <c r="R17" s="507"/>
      <c r="S17" s="507"/>
      <c r="T17" s="507"/>
      <c r="U17" s="507"/>
      <c r="V17" s="507"/>
      <c r="W17" s="507"/>
      <c r="X17" s="507"/>
      <c r="Y17" s="507"/>
      <c r="Z17" s="507"/>
      <c r="AA17" s="507"/>
      <c r="AB17" s="507"/>
      <c r="AC17" s="507"/>
      <c r="AD17" s="507"/>
      <c r="AE17" s="507"/>
      <c r="AF17" s="507"/>
      <c r="AG17" s="507"/>
      <c r="AH17" s="507"/>
      <c r="AI17" s="507"/>
      <c r="AJ17" s="507"/>
      <c r="AK17" s="507"/>
      <c r="AL17" s="507"/>
      <c r="AM17" s="507"/>
      <c r="AN17" s="507"/>
      <c r="AO17" s="507"/>
      <c r="AP17" s="507"/>
      <c r="AQ17" s="507"/>
      <c r="AR17" s="507"/>
      <c r="AS17" s="507"/>
      <c r="AT17" s="507"/>
      <c r="AU17" s="507"/>
      <c r="AV17" s="507"/>
    </row>
    <row r="18" spans="2:48" ht="15" customHeight="1" x14ac:dyDescent="0.2">
      <c r="B18" s="509" t="s">
        <v>171</v>
      </c>
      <c r="C18" s="507">
        <v>0</v>
      </c>
      <c r="D18" s="507">
        <v>0</v>
      </c>
      <c r="E18" s="507">
        <v>0</v>
      </c>
      <c r="F18" s="507">
        <v>0</v>
      </c>
      <c r="G18" s="507">
        <v>0</v>
      </c>
      <c r="H18" s="507">
        <v>0</v>
      </c>
      <c r="I18" s="507">
        <v>0</v>
      </c>
      <c r="J18" s="507">
        <v>0</v>
      </c>
      <c r="K18" s="507">
        <v>0.13600000000000001</v>
      </c>
      <c r="L18" s="507">
        <v>0.13700000000000001</v>
      </c>
      <c r="M18" s="507">
        <v>0.13800000000000001</v>
      </c>
      <c r="N18" s="507">
        <v>0.13900000000000001</v>
      </c>
      <c r="O18" s="507">
        <v>0.14000000000000001</v>
      </c>
      <c r="P18" s="507"/>
      <c r="Q18" s="507"/>
      <c r="R18" s="507"/>
      <c r="S18" s="507"/>
      <c r="T18" s="507"/>
      <c r="U18" s="507"/>
      <c r="V18" s="507"/>
      <c r="W18" s="507"/>
      <c r="X18" s="507"/>
      <c r="Y18" s="507"/>
      <c r="Z18" s="507"/>
      <c r="AA18" s="507"/>
      <c r="AB18" s="507"/>
      <c r="AC18" s="507"/>
      <c r="AD18" s="507"/>
      <c r="AE18" s="507"/>
      <c r="AF18" s="507"/>
      <c r="AG18" s="507"/>
      <c r="AH18" s="507"/>
      <c r="AI18" s="507"/>
      <c r="AJ18" s="507"/>
      <c r="AK18" s="507"/>
      <c r="AL18" s="507"/>
      <c r="AM18" s="507"/>
      <c r="AN18" s="507"/>
      <c r="AO18" s="507"/>
      <c r="AP18" s="507"/>
      <c r="AQ18" s="507"/>
      <c r="AR18" s="507"/>
      <c r="AS18" s="507"/>
      <c r="AT18" s="507"/>
      <c r="AU18" s="507"/>
      <c r="AV18" s="507"/>
    </row>
    <row r="19" spans="2:48" ht="15" customHeight="1" x14ac:dyDescent="0.2">
      <c r="B19" s="509" t="s">
        <v>336</v>
      </c>
      <c r="C19" s="507">
        <v>0</v>
      </c>
      <c r="D19" s="507">
        <v>0</v>
      </c>
      <c r="E19" s="507">
        <v>0</v>
      </c>
      <c r="F19" s="507">
        <v>0</v>
      </c>
      <c r="G19" s="507">
        <v>0</v>
      </c>
      <c r="H19" s="507">
        <v>0</v>
      </c>
      <c r="I19" s="507">
        <v>0</v>
      </c>
      <c r="J19" s="507">
        <v>0</v>
      </c>
      <c r="K19" s="507">
        <v>0</v>
      </c>
      <c r="L19" s="507">
        <v>0</v>
      </c>
      <c r="M19" s="507">
        <v>0</v>
      </c>
      <c r="N19" s="507">
        <v>0</v>
      </c>
      <c r="O19" s="507">
        <v>0</v>
      </c>
      <c r="P19" s="507"/>
      <c r="Q19" s="507"/>
      <c r="R19" s="507"/>
      <c r="S19" s="507"/>
      <c r="T19" s="507"/>
      <c r="U19" s="507"/>
      <c r="V19" s="507"/>
      <c r="W19" s="507"/>
      <c r="X19" s="507"/>
      <c r="Y19" s="507"/>
      <c r="Z19" s="507"/>
      <c r="AA19" s="507"/>
      <c r="AB19" s="507"/>
      <c r="AC19" s="507"/>
      <c r="AD19" s="507"/>
      <c r="AE19" s="507"/>
      <c r="AF19" s="507"/>
      <c r="AG19" s="507"/>
      <c r="AH19" s="507"/>
      <c r="AI19" s="507"/>
      <c r="AJ19" s="507"/>
      <c r="AK19" s="507"/>
      <c r="AL19" s="507"/>
      <c r="AM19" s="507"/>
      <c r="AN19" s="507"/>
      <c r="AO19" s="507"/>
      <c r="AP19" s="507"/>
      <c r="AQ19" s="507"/>
      <c r="AR19" s="507"/>
      <c r="AS19" s="507"/>
      <c r="AT19" s="507"/>
      <c r="AU19" s="507"/>
      <c r="AV19" s="507"/>
    </row>
    <row r="20" spans="2:48" ht="15" customHeight="1" x14ac:dyDescent="0.2">
      <c r="B20" s="503" t="s">
        <v>172</v>
      </c>
      <c r="C20" s="510">
        <f t="shared" ref="C20:O20" si="0">SUM(C11:C18)</f>
        <v>123.00299999999999</v>
      </c>
      <c r="D20" s="510">
        <f t="shared" si="0"/>
        <v>121.251</v>
      </c>
      <c r="E20" s="510">
        <f t="shared" si="0"/>
        <v>121.387</v>
      </c>
      <c r="F20" s="510">
        <f t="shared" si="0"/>
        <v>116.65500000000002</v>
      </c>
      <c r="G20" s="510">
        <f t="shared" si="0"/>
        <v>115.79599999999999</v>
      </c>
      <c r="H20" s="510">
        <f t="shared" si="0"/>
        <v>109.562</v>
      </c>
      <c r="I20" s="510">
        <f t="shared" si="0"/>
        <v>110.86699999999999</v>
      </c>
      <c r="J20" s="510">
        <f t="shared" si="0"/>
        <v>110.735</v>
      </c>
      <c r="K20" s="510">
        <f t="shared" si="0"/>
        <v>110.06999999999998</v>
      </c>
      <c r="L20" s="510">
        <f t="shared" si="0"/>
        <v>112.51</v>
      </c>
      <c r="M20" s="510">
        <f t="shared" si="0"/>
        <v>114.786</v>
      </c>
      <c r="N20" s="510">
        <f t="shared" si="0"/>
        <v>114.79199999999999</v>
      </c>
      <c r="O20" s="510">
        <f t="shared" si="0"/>
        <v>115.08699999999999</v>
      </c>
      <c r="P20" s="510"/>
      <c r="Q20" s="510"/>
      <c r="R20" s="510"/>
      <c r="S20" s="510"/>
      <c r="T20" s="510"/>
      <c r="U20" s="510"/>
      <c r="V20" s="510"/>
      <c r="W20" s="510"/>
      <c r="X20" s="510"/>
      <c r="Y20" s="510"/>
      <c r="Z20" s="510"/>
      <c r="AA20" s="510"/>
      <c r="AB20" s="510"/>
      <c r="AC20" s="510"/>
      <c r="AD20" s="510"/>
      <c r="AE20" s="510"/>
      <c r="AF20" s="510"/>
      <c r="AG20" s="510"/>
      <c r="AH20" s="510"/>
      <c r="AI20" s="510"/>
      <c r="AJ20" s="510"/>
      <c r="AK20" s="510"/>
      <c r="AL20" s="510"/>
      <c r="AM20" s="510"/>
      <c r="AN20" s="510"/>
      <c r="AO20" s="510"/>
      <c r="AP20" s="510"/>
      <c r="AQ20" s="510"/>
      <c r="AR20" s="510"/>
      <c r="AS20" s="510"/>
      <c r="AT20" s="510"/>
      <c r="AU20" s="510"/>
      <c r="AV20" s="510"/>
    </row>
    <row r="21" spans="2:48" ht="15" customHeight="1" x14ac:dyDescent="0.2">
      <c r="B21" s="511"/>
      <c r="C21" s="338"/>
      <c r="D21" s="338"/>
      <c r="E21" s="338"/>
      <c r="F21" s="338"/>
      <c r="G21" s="338"/>
      <c r="H21" s="338"/>
      <c r="I21" s="338"/>
      <c r="J21" s="338"/>
      <c r="K21" s="338"/>
      <c r="L21" s="338"/>
      <c r="M21" s="338"/>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39"/>
      <c r="AL21" s="339"/>
      <c r="AM21" s="339"/>
      <c r="AN21" s="339"/>
      <c r="AO21" s="339"/>
      <c r="AP21" s="339"/>
      <c r="AQ21" s="339"/>
      <c r="AR21" s="339"/>
      <c r="AS21" s="339"/>
      <c r="AT21" s="339"/>
      <c r="AU21" s="339"/>
      <c r="AV21" s="512"/>
    </row>
    <row r="22" spans="2:48" ht="15" customHeight="1" x14ac:dyDescent="0.2">
      <c r="B22" s="511" t="s">
        <v>173</v>
      </c>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0"/>
      <c r="AL22" s="340"/>
      <c r="AM22" s="340"/>
      <c r="AN22" s="340"/>
      <c r="AO22" s="340"/>
      <c r="AP22" s="340"/>
      <c r="AQ22" s="340"/>
      <c r="AR22" s="340"/>
      <c r="AS22" s="340"/>
      <c r="AT22" s="340"/>
      <c r="AU22" s="340"/>
      <c r="AV22" s="513"/>
    </row>
    <row r="23" spans="2:48" ht="15" customHeight="1" x14ac:dyDescent="0.2">
      <c r="B23" s="509" t="s">
        <v>174</v>
      </c>
      <c r="C23" s="507">
        <v>118.312</v>
      </c>
      <c r="D23" s="507">
        <v>117.791</v>
      </c>
      <c r="E23" s="507">
        <v>118.77500000000001</v>
      </c>
      <c r="F23" s="507">
        <v>112.959</v>
      </c>
      <c r="G23" s="507">
        <v>104.872</v>
      </c>
      <c r="H23" s="507">
        <v>108.095</v>
      </c>
      <c r="I23" s="507">
        <v>105.22199999999999</v>
      </c>
      <c r="J23" s="507">
        <v>103.925</v>
      </c>
      <c r="K23" s="507">
        <v>103.482</v>
      </c>
      <c r="L23" s="507">
        <v>97.525999999999996</v>
      </c>
      <c r="M23" s="507">
        <v>93.298000000000002</v>
      </c>
      <c r="N23" s="507">
        <v>90.66</v>
      </c>
      <c r="O23" s="507">
        <v>89.311999999999998</v>
      </c>
      <c r="P23" s="507"/>
      <c r="Q23" s="507"/>
      <c r="R23" s="507"/>
      <c r="S23" s="507"/>
      <c r="T23" s="507"/>
      <c r="U23" s="507"/>
      <c r="V23" s="507"/>
      <c r="W23" s="507"/>
      <c r="X23" s="507"/>
      <c r="Y23" s="507"/>
      <c r="Z23" s="507"/>
      <c r="AA23" s="507"/>
      <c r="AB23" s="507"/>
      <c r="AC23" s="507"/>
      <c r="AD23" s="507"/>
      <c r="AE23" s="507"/>
      <c r="AF23" s="507"/>
      <c r="AG23" s="507"/>
      <c r="AH23" s="507"/>
      <c r="AI23" s="507"/>
      <c r="AJ23" s="507"/>
      <c r="AK23" s="507"/>
      <c r="AL23" s="507"/>
      <c r="AM23" s="507"/>
      <c r="AN23" s="507"/>
      <c r="AO23" s="507"/>
      <c r="AP23" s="507"/>
      <c r="AQ23" s="507"/>
      <c r="AR23" s="507"/>
      <c r="AS23" s="507"/>
      <c r="AT23" s="507"/>
      <c r="AU23" s="507"/>
      <c r="AV23" s="510"/>
    </row>
    <row r="24" spans="2:48" ht="15" customHeight="1" x14ac:dyDescent="0.2">
      <c r="B24" s="511"/>
      <c r="C24" s="340"/>
      <c r="D24" s="340"/>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340"/>
      <c r="AH24" s="340"/>
      <c r="AI24" s="340"/>
      <c r="AJ24" s="340"/>
      <c r="AK24" s="340"/>
      <c r="AL24" s="340"/>
      <c r="AM24" s="340"/>
      <c r="AN24" s="340"/>
      <c r="AO24" s="340"/>
      <c r="AP24" s="340"/>
      <c r="AQ24" s="340"/>
      <c r="AR24" s="340"/>
      <c r="AS24" s="340"/>
      <c r="AT24" s="340"/>
      <c r="AU24" s="340"/>
      <c r="AV24" s="513"/>
    </row>
    <row r="25" spans="2:48" ht="15" customHeight="1" x14ac:dyDescent="0.2">
      <c r="B25" s="511" t="s">
        <v>175</v>
      </c>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0"/>
      <c r="AH25" s="340"/>
      <c r="AI25" s="340"/>
      <c r="AJ25" s="340"/>
      <c r="AK25" s="340"/>
      <c r="AL25" s="340"/>
      <c r="AM25" s="340"/>
      <c r="AN25" s="340"/>
      <c r="AO25" s="340"/>
      <c r="AP25" s="340"/>
      <c r="AQ25" s="340"/>
      <c r="AR25" s="340"/>
      <c r="AS25" s="340"/>
      <c r="AT25" s="340"/>
      <c r="AU25" s="340"/>
      <c r="AV25" s="513"/>
    </row>
    <row r="26" spans="2:48" ht="15" customHeight="1" x14ac:dyDescent="0.2">
      <c r="B26" s="509" t="s">
        <v>176</v>
      </c>
      <c r="C26" s="507">
        <v>112.78400000000001</v>
      </c>
      <c r="D26" s="507">
        <v>111.07299999999999</v>
      </c>
      <c r="E26" s="507">
        <v>109.6</v>
      </c>
      <c r="F26" s="507">
        <v>106.688</v>
      </c>
      <c r="G26" s="507">
        <v>105.438</v>
      </c>
      <c r="H26" s="507">
        <v>104.742</v>
      </c>
      <c r="I26" s="507">
        <v>107.056</v>
      </c>
      <c r="J26" s="507">
        <v>106.56100000000001</v>
      </c>
      <c r="K26" s="507">
        <v>104.61199999999999</v>
      </c>
      <c r="L26" s="507">
        <v>99.111000000000004</v>
      </c>
      <c r="M26" s="507">
        <v>98.391999999999996</v>
      </c>
      <c r="N26" s="507">
        <v>94.921999999999997</v>
      </c>
      <c r="O26" s="507">
        <v>93.275000000000006</v>
      </c>
      <c r="P26" s="507"/>
      <c r="Q26" s="507"/>
      <c r="R26" s="507"/>
      <c r="S26" s="507"/>
      <c r="T26" s="507"/>
      <c r="U26" s="507"/>
      <c r="V26" s="507"/>
      <c r="W26" s="507"/>
      <c r="X26" s="507"/>
      <c r="Y26" s="507"/>
      <c r="Z26" s="507"/>
      <c r="AA26" s="507"/>
      <c r="AB26" s="507"/>
      <c r="AC26" s="507"/>
      <c r="AD26" s="507"/>
      <c r="AE26" s="507"/>
      <c r="AF26" s="507"/>
      <c r="AG26" s="507"/>
      <c r="AH26" s="507"/>
      <c r="AI26" s="507"/>
      <c r="AJ26" s="507"/>
      <c r="AK26" s="507"/>
      <c r="AL26" s="507"/>
      <c r="AM26" s="507"/>
      <c r="AN26" s="507"/>
      <c r="AO26" s="507"/>
      <c r="AP26" s="507"/>
      <c r="AQ26" s="507"/>
      <c r="AR26" s="507"/>
      <c r="AS26" s="507"/>
      <c r="AT26" s="507"/>
      <c r="AU26" s="507"/>
      <c r="AV26" s="510"/>
    </row>
    <row r="27" spans="2:48" ht="15" customHeight="1" x14ac:dyDescent="0.2">
      <c r="B27" s="511"/>
      <c r="C27" s="340"/>
      <c r="D27" s="340"/>
      <c r="E27" s="340"/>
      <c r="F27" s="340"/>
      <c r="G27" s="340"/>
      <c r="H27" s="340"/>
      <c r="I27" s="340"/>
      <c r="J27" s="340"/>
      <c r="K27" s="340"/>
      <c r="L27" s="340"/>
      <c r="M27" s="340"/>
      <c r="N27" s="340"/>
      <c r="O27" s="340"/>
      <c r="P27" s="340"/>
      <c r="Q27" s="340"/>
      <c r="R27" s="340"/>
      <c r="S27" s="340"/>
      <c r="T27" s="340"/>
      <c r="U27" s="340"/>
      <c r="V27" s="340"/>
      <c r="W27" s="340"/>
      <c r="X27" s="340"/>
      <c r="Y27" s="340"/>
      <c r="Z27" s="340"/>
      <c r="AA27" s="340"/>
      <c r="AB27" s="340"/>
      <c r="AC27" s="340"/>
      <c r="AD27" s="340"/>
      <c r="AE27" s="340"/>
      <c r="AF27" s="340"/>
      <c r="AG27" s="340"/>
      <c r="AH27" s="340"/>
      <c r="AI27" s="340"/>
      <c r="AJ27" s="340"/>
      <c r="AK27" s="340"/>
      <c r="AL27" s="340"/>
      <c r="AM27" s="340"/>
      <c r="AN27" s="340"/>
      <c r="AO27" s="340"/>
      <c r="AP27" s="340"/>
      <c r="AQ27" s="340"/>
      <c r="AR27" s="340"/>
      <c r="AS27" s="340"/>
      <c r="AT27" s="340"/>
      <c r="AU27" s="340"/>
      <c r="AV27" s="513"/>
    </row>
    <row r="28" spans="2:48" ht="15" customHeight="1" x14ac:dyDescent="0.2">
      <c r="B28" s="503" t="s">
        <v>177</v>
      </c>
      <c r="C28" s="507">
        <v>22.558</v>
      </c>
      <c r="D28" s="507">
        <v>22.044</v>
      </c>
      <c r="E28" s="507">
        <v>22.536999999999999</v>
      </c>
      <c r="F28" s="507">
        <v>23.34</v>
      </c>
      <c r="G28" s="507">
        <v>24.989000000000001</v>
      </c>
      <c r="H28" s="507">
        <v>23.792000000000002</v>
      </c>
      <c r="I28" s="507">
        <v>23.346</v>
      </c>
      <c r="J28" s="507">
        <v>24.535</v>
      </c>
      <c r="K28" s="507">
        <v>23.280999999999999</v>
      </c>
      <c r="L28" s="507">
        <v>24.545999999999999</v>
      </c>
      <c r="M28" s="507">
        <v>23.128</v>
      </c>
      <c r="N28" s="507">
        <v>21.771000000000001</v>
      </c>
      <c r="O28" s="507">
        <v>21.75</v>
      </c>
      <c r="P28" s="507"/>
      <c r="Q28" s="507"/>
      <c r="R28" s="507"/>
      <c r="S28" s="507"/>
      <c r="T28" s="507"/>
      <c r="U28" s="507"/>
      <c r="V28" s="507"/>
      <c r="W28" s="507"/>
      <c r="X28" s="507"/>
      <c r="Y28" s="507"/>
      <c r="Z28" s="507"/>
      <c r="AA28" s="507"/>
      <c r="AB28" s="507"/>
      <c r="AC28" s="507"/>
      <c r="AD28" s="507"/>
      <c r="AE28" s="507"/>
      <c r="AF28" s="507"/>
      <c r="AG28" s="507"/>
      <c r="AH28" s="507"/>
      <c r="AI28" s="507"/>
      <c r="AJ28" s="507"/>
      <c r="AK28" s="507"/>
      <c r="AL28" s="507"/>
      <c r="AM28" s="507"/>
      <c r="AN28" s="507"/>
      <c r="AO28" s="507"/>
      <c r="AP28" s="507"/>
      <c r="AQ28" s="507"/>
      <c r="AR28" s="507"/>
      <c r="AS28" s="507"/>
      <c r="AT28" s="507"/>
      <c r="AU28" s="507"/>
      <c r="AV28" s="510"/>
    </row>
    <row r="29" spans="2:48" ht="15" customHeight="1" x14ac:dyDescent="0.2">
      <c r="B29" s="511"/>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340"/>
      <c r="AJ29" s="340"/>
      <c r="AK29" s="340"/>
      <c r="AL29" s="340"/>
      <c r="AM29" s="340"/>
      <c r="AN29" s="340"/>
      <c r="AO29" s="340"/>
      <c r="AP29" s="340"/>
      <c r="AQ29" s="340"/>
      <c r="AR29" s="340"/>
      <c r="AS29" s="340"/>
      <c r="AT29" s="340"/>
      <c r="AU29" s="340"/>
      <c r="AV29" s="513"/>
    </row>
    <row r="30" spans="2:48" ht="15" customHeight="1" x14ac:dyDescent="0.2">
      <c r="B30" s="503" t="s">
        <v>626</v>
      </c>
      <c r="C30" s="510">
        <f t="shared" ref="C30:O30" si="1">C20+C23+C26+C28</f>
        <v>376.65699999999998</v>
      </c>
      <c r="D30" s="510">
        <f t="shared" si="1"/>
        <v>372.15899999999999</v>
      </c>
      <c r="E30" s="510">
        <f t="shared" si="1"/>
        <v>372.29899999999998</v>
      </c>
      <c r="F30" s="510">
        <f t="shared" si="1"/>
        <v>359.642</v>
      </c>
      <c r="G30" s="510">
        <f t="shared" si="1"/>
        <v>351.09499999999997</v>
      </c>
      <c r="H30" s="510">
        <f t="shared" si="1"/>
        <v>346.19100000000003</v>
      </c>
      <c r="I30" s="510">
        <f t="shared" si="1"/>
        <v>346.49099999999999</v>
      </c>
      <c r="J30" s="510">
        <f t="shared" si="1"/>
        <v>345.75600000000003</v>
      </c>
      <c r="K30" s="510">
        <f t="shared" si="1"/>
        <v>341.44499999999999</v>
      </c>
      <c r="L30" s="510">
        <f t="shared" si="1"/>
        <v>333.69299999999998</v>
      </c>
      <c r="M30" s="510">
        <f t="shared" si="1"/>
        <v>329.60399999999998</v>
      </c>
      <c r="N30" s="510">
        <f t="shared" si="1"/>
        <v>322.14500000000004</v>
      </c>
      <c r="O30" s="510">
        <f t="shared" si="1"/>
        <v>319.42399999999998</v>
      </c>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510"/>
      <c r="AM30" s="510"/>
      <c r="AN30" s="510"/>
      <c r="AO30" s="510"/>
      <c r="AP30" s="510"/>
      <c r="AQ30" s="510"/>
      <c r="AR30" s="510"/>
      <c r="AS30" s="510"/>
      <c r="AT30" s="510"/>
      <c r="AU30" s="510"/>
      <c r="AV30" s="510"/>
    </row>
    <row r="33" spans="1:48" ht="15" customHeight="1" x14ac:dyDescent="0.2">
      <c r="B33" s="164" t="s">
        <v>217</v>
      </c>
      <c r="C33" s="337" t="s">
        <v>32</v>
      </c>
    </row>
    <row r="34" spans="1:48" ht="15" customHeight="1" x14ac:dyDescent="0.2">
      <c r="B34" s="503" t="s">
        <v>145</v>
      </c>
      <c r="C34" s="504">
        <v>38353</v>
      </c>
      <c r="D34" s="504">
        <v>38718</v>
      </c>
      <c r="E34" s="504">
        <v>39083</v>
      </c>
      <c r="F34" s="504">
        <v>39448</v>
      </c>
      <c r="G34" s="504">
        <v>39814</v>
      </c>
      <c r="H34" s="504">
        <v>40179</v>
      </c>
      <c r="I34" s="504">
        <v>40544</v>
      </c>
      <c r="J34" s="504">
        <v>40909</v>
      </c>
      <c r="K34" s="504">
        <v>41275</v>
      </c>
      <c r="L34" s="504">
        <v>41640</v>
      </c>
      <c r="M34" s="504">
        <v>42005</v>
      </c>
      <c r="N34" s="504">
        <v>42370</v>
      </c>
      <c r="O34" s="504">
        <v>42736</v>
      </c>
      <c r="P34" s="504">
        <v>43101</v>
      </c>
      <c r="Q34" s="504">
        <v>43466</v>
      </c>
      <c r="R34" s="504">
        <v>43831</v>
      </c>
      <c r="S34" s="504">
        <v>44197</v>
      </c>
      <c r="T34" s="504">
        <v>44562</v>
      </c>
      <c r="U34" s="504">
        <v>44927</v>
      </c>
      <c r="V34" s="504">
        <v>45292</v>
      </c>
      <c r="W34" s="504">
        <v>45658</v>
      </c>
      <c r="X34" s="504">
        <v>46023</v>
      </c>
      <c r="Y34" s="504">
        <v>46388</v>
      </c>
      <c r="Z34" s="504">
        <v>46753</v>
      </c>
      <c r="AA34" s="504">
        <v>47119</v>
      </c>
      <c r="AB34" s="504">
        <v>47484</v>
      </c>
      <c r="AC34" s="504">
        <v>47849</v>
      </c>
      <c r="AD34" s="504">
        <v>48214</v>
      </c>
      <c r="AE34" s="504">
        <v>48580</v>
      </c>
      <c r="AF34" s="504">
        <v>48945</v>
      </c>
      <c r="AG34" s="504">
        <v>49310</v>
      </c>
      <c r="AH34" s="504">
        <v>49675</v>
      </c>
      <c r="AI34" s="504">
        <v>50041</v>
      </c>
      <c r="AJ34" s="504">
        <v>50406</v>
      </c>
      <c r="AK34" s="504">
        <v>50771</v>
      </c>
      <c r="AL34" s="504">
        <v>51136</v>
      </c>
      <c r="AM34" s="504">
        <v>51502</v>
      </c>
      <c r="AN34" s="504">
        <v>51867</v>
      </c>
      <c r="AO34" s="504">
        <v>52232</v>
      </c>
      <c r="AP34" s="504">
        <v>52597</v>
      </c>
      <c r="AQ34" s="504">
        <v>52963</v>
      </c>
      <c r="AR34" s="504">
        <v>53328</v>
      </c>
      <c r="AS34" s="504">
        <v>53693</v>
      </c>
      <c r="AT34" s="504">
        <v>54058</v>
      </c>
      <c r="AU34" s="504">
        <v>54424</v>
      </c>
      <c r="AV34" s="504">
        <v>54789</v>
      </c>
    </row>
    <row r="35" spans="1:48" ht="15" customHeight="1" x14ac:dyDescent="0.2">
      <c r="B35" s="503" t="s">
        <v>83</v>
      </c>
      <c r="C35" s="507"/>
      <c r="D35" s="508"/>
      <c r="E35" s="508"/>
      <c r="F35" s="508"/>
      <c r="G35" s="508"/>
      <c r="H35" s="508"/>
      <c r="I35" s="508"/>
      <c r="J35" s="508"/>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8"/>
      <c r="AQ35" s="508"/>
      <c r="AR35" s="508"/>
      <c r="AS35" s="508"/>
      <c r="AT35" s="508"/>
      <c r="AU35" s="508"/>
      <c r="AV35" s="508"/>
    </row>
    <row r="36" spans="1:48" ht="15" customHeight="1" x14ac:dyDescent="0.2">
      <c r="B36" s="509" t="s">
        <v>164</v>
      </c>
      <c r="C36" s="507"/>
      <c r="D36" s="507"/>
      <c r="E36" s="507"/>
      <c r="F36" s="507"/>
      <c r="G36" s="507"/>
      <c r="H36" s="507"/>
      <c r="I36" s="507"/>
      <c r="J36" s="507"/>
      <c r="K36" s="507"/>
      <c r="L36" s="507"/>
      <c r="M36" s="507"/>
      <c r="N36" s="249"/>
      <c r="O36" s="507">
        <v>70.16</v>
      </c>
      <c r="P36" s="507">
        <v>69.25</v>
      </c>
      <c r="Q36" s="507">
        <v>67.587999999999994</v>
      </c>
      <c r="R36" s="507">
        <v>65.936999999999998</v>
      </c>
      <c r="S36" s="507">
        <v>64.298000000000002</v>
      </c>
      <c r="T36" s="507">
        <v>62.598999999999997</v>
      </c>
      <c r="U36" s="507">
        <v>60.706000000000003</v>
      </c>
      <c r="V36" s="507">
        <v>58.930999999999997</v>
      </c>
      <c r="W36" s="507">
        <v>57.273000000000003</v>
      </c>
      <c r="X36" s="507">
        <v>55.762</v>
      </c>
      <c r="Y36" s="507">
        <v>54.503</v>
      </c>
      <c r="Z36" s="507">
        <v>53.581000000000003</v>
      </c>
      <c r="AA36" s="507">
        <v>52.774000000000001</v>
      </c>
      <c r="AB36" s="507">
        <v>52.098999999999997</v>
      </c>
      <c r="AC36" s="507">
        <v>51.674999999999997</v>
      </c>
      <c r="AD36" s="507">
        <v>51.271000000000001</v>
      </c>
      <c r="AE36" s="507">
        <v>50.887</v>
      </c>
      <c r="AF36" s="507">
        <v>50.499000000000002</v>
      </c>
      <c r="AG36" s="507">
        <v>50.091999999999999</v>
      </c>
      <c r="AH36" s="507">
        <v>49.683</v>
      </c>
      <c r="AI36" s="507">
        <v>49.256999999999998</v>
      </c>
      <c r="AJ36" s="507">
        <v>48.768999999999998</v>
      </c>
      <c r="AK36" s="507">
        <v>48.26</v>
      </c>
      <c r="AL36" s="507">
        <v>47.848999999999997</v>
      </c>
      <c r="AM36" s="507">
        <v>47.673000000000002</v>
      </c>
      <c r="AN36" s="507">
        <v>47.497</v>
      </c>
      <c r="AO36" s="507">
        <v>47.319000000000003</v>
      </c>
      <c r="AP36" s="507">
        <v>47.139000000000003</v>
      </c>
      <c r="AQ36" s="507">
        <v>46.957999999999998</v>
      </c>
      <c r="AR36" s="507">
        <v>46.774999999999999</v>
      </c>
      <c r="AS36" s="507">
        <v>46.59</v>
      </c>
      <c r="AT36" s="507">
        <v>46.402000000000001</v>
      </c>
      <c r="AU36" s="507">
        <v>46.212000000000003</v>
      </c>
      <c r="AV36" s="507">
        <v>46.023000000000003</v>
      </c>
    </row>
    <row r="37" spans="1:48" ht="15" customHeight="1" x14ac:dyDescent="0.2">
      <c r="B37" s="509" t="s">
        <v>165</v>
      </c>
      <c r="C37" s="514"/>
      <c r="D37" s="514"/>
      <c r="E37" s="514"/>
      <c r="F37" s="514"/>
      <c r="G37" s="514"/>
      <c r="H37" s="514"/>
      <c r="I37" s="514"/>
      <c r="J37" s="514"/>
      <c r="K37" s="514"/>
      <c r="L37" s="514"/>
      <c r="M37" s="507"/>
      <c r="N37" s="249"/>
      <c r="O37" s="507">
        <v>27.045999999999999</v>
      </c>
      <c r="P37" s="507">
        <v>26.934999999999999</v>
      </c>
      <c r="Q37" s="507">
        <v>26.687999999999999</v>
      </c>
      <c r="R37" s="507">
        <v>26.45</v>
      </c>
      <c r="S37" s="507">
        <v>26.096</v>
      </c>
      <c r="T37" s="507">
        <v>25.760999999999999</v>
      </c>
      <c r="U37" s="507">
        <v>25.445</v>
      </c>
      <c r="V37" s="507">
        <v>25.117999999999999</v>
      </c>
      <c r="W37" s="507">
        <v>24.827000000000002</v>
      </c>
      <c r="X37" s="507">
        <v>24.550999999999998</v>
      </c>
      <c r="Y37" s="507">
        <v>24.324999999999999</v>
      </c>
      <c r="Z37" s="507">
        <v>24.097999999999999</v>
      </c>
      <c r="AA37" s="507">
        <v>23.759</v>
      </c>
      <c r="AB37" s="507">
        <v>23.46</v>
      </c>
      <c r="AC37" s="507">
        <v>23.15</v>
      </c>
      <c r="AD37" s="507">
        <v>22.802</v>
      </c>
      <c r="AE37" s="507">
        <v>22.427</v>
      </c>
      <c r="AF37" s="507">
        <v>22.06</v>
      </c>
      <c r="AG37" s="507">
        <v>21.693999999999999</v>
      </c>
      <c r="AH37" s="507">
        <v>21.341000000000001</v>
      </c>
      <c r="AI37" s="507">
        <v>20.937999999999999</v>
      </c>
      <c r="AJ37" s="507">
        <v>20.545000000000002</v>
      </c>
      <c r="AK37" s="507">
        <v>20.100999999999999</v>
      </c>
      <c r="AL37" s="507">
        <v>19.675999999999998</v>
      </c>
      <c r="AM37" s="507">
        <v>19.277999999999999</v>
      </c>
      <c r="AN37" s="507">
        <v>18.859000000000002</v>
      </c>
      <c r="AO37" s="507">
        <v>18.460999999999999</v>
      </c>
      <c r="AP37" s="507">
        <v>18.087</v>
      </c>
      <c r="AQ37" s="507">
        <v>17.646000000000001</v>
      </c>
      <c r="AR37" s="507">
        <v>17.184000000000001</v>
      </c>
      <c r="AS37" s="507">
        <v>16.748999999999999</v>
      </c>
      <c r="AT37" s="507">
        <v>16.332000000000001</v>
      </c>
      <c r="AU37" s="507">
        <v>15.939</v>
      </c>
      <c r="AV37" s="507">
        <v>15.426</v>
      </c>
    </row>
    <row r="38" spans="1:48" s="177" customFormat="1" ht="15" customHeight="1" x14ac:dyDescent="0.2">
      <c r="A38" s="164"/>
      <c r="B38" s="509" t="s">
        <v>166</v>
      </c>
      <c r="C38" s="507"/>
      <c r="D38" s="507"/>
      <c r="E38" s="507"/>
      <c r="F38" s="507"/>
      <c r="G38" s="507"/>
      <c r="H38" s="507"/>
      <c r="I38" s="507"/>
      <c r="J38" s="507"/>
      <c r="K38" s="507"/>
      <c r="L38" s="507"/>
      <c r="M38" s="507"/>
      <c r="N38" s="249"/>
      <c r="O38" s="507">
        <v>5.3970000000000002</v>
      </c>
      <c r="P38" s="507">
        <v>5.5039999999999996</v>
      </c>
      <c r="Q38" s="507">
        <v>5.5990000000000002</v>
      </c>
      <c r="R38" s="507">
        <v>5.6859999999999999</v>
      </c>
      <c r="S38" s="507">
        <v>5.7530000000000001</v>
      </c>
      <c r="T38" s="507">
        <v>5.8010000000000002</v>
      </c>
      <c r="U38" s="507">
        <v>5.8449999999999998</v>
      </c>
      <c r="V38" s="507">
        <v>5.8769999999999998</v>
      </c>
      <c r="W38" s="507">
        <v>5.91</v>
      </c>
      <c r="X38" s="507">
        <v>5.9420000000000002</v>
      </c>
      <c r="Y38" s="507">
        <v>5.9669999999999996</v>
      </c>
      <c r="Z38" s="507">
        <v>5.9880000000000004</v>
      </c>
      <c r="AA38" s="507">
        <v>5.9960000000000004</v>
      </c>
      <c r="AB38" s="507">
        <v>6.0039999999999996</v>
      </c>
      <c r="AC38" s="507">
        <v>6.0090000000000003</v>
      </c>
      <c r="AD38" s="507">
        <v>6.0039999999999996</v>
      </c>
      <c r="AE38" s="507">
        <v>5.9829999999999997</v>
      </c>
      <c r="AF38" s="507">
        <v>5.952</v>
      </c>
      <c r="AG38" s="507">
        <v>5.9219999999999997</v>
      </c>
      <c r="AH38" s="507">
        <v>5.8929999999999998</v>
      </c>
      <c r="AI38" s="507">
        <v>5.85</v>
      </c>
      <c r="AJ38" s="507">
        <v>5.8070000000000004</v>
      </c>
      <c r="AK38" s="507">
        <v>5.7480000000000002</v>
      </c>
      <c r="AL38" s="507">
        <v>5.69</v>
      </c>
      <c r="AM38" s="507">
        <v>5.6360000000000001</v>
      </c>
      <c r="AN38" s="507">
        <v>5.569</v>
      </c>
      <c r="AO38" s="507">
        <v>5.5039999999999996</v>
      </c>
      <c r="AP38" s="507">
        <v>5.444</v>
      </c>
      <c r="AQ38" s="507">
        <v>5.3760000000000003</v>
      </c>
      <c r="AR38" s="507">
        <v>5.31</v>
      </c>
      <c r="AS38" s="507">
        <v>5.2489999999999997</v>
      </c>
      <c r="AT38" s="507">
        <v>5.19</v>
      </c>
      <c r="AU38" s="507">
        <v>5.133</v>
      </c>
      <c r="AV38" s="507">
        <v>5.0419999999999998</v>
      </c>
    </row>
    <row r="39" spans="1:48" s="177" customFormat="1" ht="15" customHeight="1" x14ac:dyDescent="0.2">
      <c r="A39" s="147"/>
      <c r="B39" s="509" t="s">
        <v>167</v>
      </c>
      <c r="C39" s="507"/>
      <c r="D39" s="507"/>
      <c r="E39" s="507"/>
      <c r="F39" s="507"/>
      <c r="G39" s="507"/>
      <c r="H39" s="507"/>
      <c r="I39" s="507"/>
      <c r="J39" s="507"/>
      <c r="K39" s="507"/>
      <c r="L39" s="507"/>
      <c r="M39" s="507"/>
      <c r="N39" s="249"/>
      <c r="O39" s="507">
        <v>11.925000000000001</v>
      </c>
      <c r="P39" s="507">
        <v>11.521000000000001</v>
      </c>
      <c r="Q39" s="507">
        <v>10.792999999999999</v>
      </c>
      <c r="R39" s="507">
        <v>10.311</v>
      </c>
      <c r="S39" s="507">
        <v>9.7409999999999997</v>
      </c>
      <c r="T39" s="507">
        <v>9.1679999999999993</v>
      </c>
      <c r="U39" s="507">
        <v>8.67</v>
      </c>
      <c r="V39" s="507">
        <v>8.2680000000000007</v>
      </c>
      <c r="W39" s="507">
        <v>7.9470000000000001</v>
      </c>
      <c r="X39" s="507">
        <v>7.6870000000000003</v>
      </c>
      <c r="Y39" s="507">
        <v>7.4359999999999999</v>
      </c>
      <c r="Z39" s="507">
        <v>7.1749999999999998</v>
      </c>
      <c r="AA39" s="507">
        <v>6.8979999999999997</v>
      </c>
      <c r="AB39" s="507">
        <v>6.6040000000000001</v>
      </c>
      <c r="AC39" s="507">
        <v>6.2910000000000004</v>
      </c>
      <c r="AD39" s="507">
        <v>5.9740000000000002</v>
      </c>
      <c r="AE39" s="507">
        <v>5.7270000000000003</v>
      </c>
      <c r="AF39" s="507">
        <v>5.593</v>
      </c>
      <c r="AG39" s="507">
        <v>5.4450000000000003</v>
      </c>
      <c r="AH39" s="507">
        <v>5.2830000000000004</v>
      </c>
      <c r="AI39" s="507">
        <v>5.1050000000000004</v>
      </c>
      <c r="AJ39" s="507">
        <v>4.9089999999999998</v>
      </c>
      <c r="AK39" s="507">
        <v>4.6929999999999996</v>
      </c>
      <c r="AL39" s="507">
        <v>4.4569999999999999</v>
      </c>
      <c r="AM39" s="507">
        <v>4.2009999999999996</v>
      </c>
      <c r="AN39" s="507">
        <v>3.9249999999999998</v>
      </c>
      <c r="AO39" s="507">
        <v>3.6669999999999998</v>
      </c>
      <c r="AP39" s="507">
        <v>3.569</v>
      </c>
      <c r="AQ39" s="507">
        <v>3.649</v>
      </c>
      <c r="AR39" s="507">
        <v>3.7320000000000002</v>
      </c>
      <c r="AS39" s="507">
        <v>3.8159999999999998</v>
      </c>
      <c r="AT39" s="507">
        <v>3.9020000000000001</v>
      </c>
      <c r="AU39" s="507">
        <v>3.99</v>
      </c>
      <c r="AV39" s="507">
        <v>4.08</v>
      </c>
    </row>
    <row r="40" spans="1:48" s="177" customFormat="1" ht="15" customHeight="1" x14ac:dyDescent="0.2">
      <c r="A40" s="147"/>
      <c r="B40" s="509" t="s">
        <v>168</v>
      </c>
      <c r="C40" s="507"/>
      <c r="D40" s="507"/>
      <c r="E40" s="507"/>
      <c r="F40" s="507"/>
      <c r="G40" s="507"/>
      <c r="H40" s="507"/>
      <c r="I40" s="507"/>
      <c r="J40" s="507"/>
      <c r="K40" s="507"/>
      <c r="L40" s="507"/>
      <c r="M40" s="507"/>
      <c r="N40" s="249"/>
      <c r="O40" s="507">
        <v>1.4999999999999999E-2</v>
      </c>
      <c r="P40" s="507">
        <v>1.4999999999999999E-2</v>
      </c>
      <c r="Q40" s="507">
        <v>5.0999999999999997E-2</v>
      </c>
      <c r="R40" s="507">
        <v>0.24199999999999999</v>
      </c>
      <c r="S40" s="507">
        <v>0.48799999999999999</v>
      </c>
      <c r="T40" s="507">
        <v>0.75800000000000001</v>
      </c>
      <c r="U40" s="507">
        <v>0.97699999999999998</v>
      </c>
      <c r="V40" s="507">
        <v>1.258</v>
      </c>
      <c r="W40" s="507">
        <v>1.4930000000000001</v>
      </c>
      <c r="X40" s="507">
        <v>1.6839999999999999</v>
      </c>
      <c r="Y40" s="507">
        <v>1.81</v>
      </c>
      <c r="Z40" s="507">
        <v>1.9590000000000001</v>
      </c>
      <c r="AA40" s="507">
        <v>2.206</v>
      </c>
      <c r="AB40" s="507">
        <v>2.351</v>
      </c>
      <c r="AC40" s="507">
        <v>2.4849999999999999</v>
      </c>
      <c r="AD40" s="507">
        <v>2.5859999999999999</v>
      </c>
      <c r="AE40" s="507">
        <v>2.6259999999999999</v>
      </c>
      <c r="AF40" s="507">
        <v>2.6440000000000001</v>
      </c>
      <c r="AG40" s="507">
        <v>2.6560000000000001</v>
      </c>
      <c r="AH40" s="507">
        <v>2.681</v>
      </c>
      <c r="AI40" s="507">
        <v>2.6989999999999998</v>
      </c>
      <c r="AJ40" s="507">
        <v>2.6880000000000002</v>
      </c>
      <c r="AK40" s="507">
        <v>2.661</v>
      </c>
      <c r="AL40" s="507">
        <v>2.63</v>
      </c>
      <c r="AM40" s="507">
        <v>2.605</v>
      </c>
      <c r="AN40" s="507">
        <v>2.577</v>
      </c>
      <c r="AO40" s="507">
        <v>2.548</v>
      </c>
      <c r="AP40" s="507">
        <v>2.5259999999999998</v>
      </c>
      <c r="AQ40" s="507">
        <v>2.5070000000000001</v>
      </c>
      <c r="AR40" s="507">
        <v>2.4870000000000001</v>
      </c>
      <c r="AS40" s="507">
        <v>2.4689999999999999</v>
      </c>
      <c r="AT40" s="507">
        <v>2.4500000000000002</v>
      </c>
      <c r="AU40" s="507">
        <v>2.4329999999999998</v>
      </c>
      <c r="AV40" s="507">
        <v>2.411</v>
      </c>
    </row>
    <row r="41" spans="1:48" s="177" customFormat="1" ht="15" customHeight="1" x14ac:dyDescent="0.2">
      <c r="A41" s="147"/>
      <c r="B41" s="509" t="s">
        <v>169</v>
      </c>
      <c r="C41" s="507"/>
      <c r="D41" s="507"/>
      <c r="E41" s="507"/>
      <c r="F41" s="507"/>
      <c r="G41" s="507"/>
      <c r="H41" s="507"/>
      <c r="I41" s="507"/>
      <c r="J41" s="507"/>
      <c r="K41" s="507"/>
      <c r="L41" s="507"/>
      <c r="M41" s="507"/>
      <c r="N41" s="249"/>
      <c r="O41" s="507">
        <v>0.214</v>
      </c>
      <c r="P41" s="507">
        <v>0.37</v>
      </c>
      <c r="Q41" s="507">
        <v>0.53</v>
      </c>
      <c r="R41" s="507">
        <v>0.72699999999999998</v>
      </c>
      <c r="S41" s="507">
        <v>1.373</v>
      </c>
      <c r="T41" s="507">
        <v>2.3029999999999999</v>
      </c>
      <c r="U41" s="507">
        <v>3.141</v>
      </c>
      <c r="V41" s="507">
        <v>4.3090000000000002</v>
      </c>
      <c r="W41" s="507">
        <v>5.444</v>
      </c>
      <c r="X41" s="507">
        <v>7.0350000000000001</v>
      </c>
      <c r="Y41" s="507">
        <v>8.484</v>
      </c>
      <c r="Z41" s="507">
        <v>9.7360000000000007</v>
      </c>
      <c r="AA41" s="507">
        <v>11.148</v>
      </c>
      <c r="AB41" s="507">
        <v>12.834</v>
      </c>
      <c r="AC41" s="507">
        <v>14.491</v>
      </c>
      <c r="AD41" s="507">
        <v>15.965</v>
      </c>
      <c r="AE41" s="507">
        <v>17.683</v>
      </c>
      <c r="AF41" s="507">
        <v>19.215</v>
      </c>
      <c r="AG41" s="507">
        <v>20.690999999999999</v>
      </c>
      <c r="AH41" s="507">
        <v>22.16</v>
      </c>
      <c r="AI41" s="507">
        <v>23.788</v>
      </c>
      <c r="AJ41" s="507">
        <v>25.434000000000001</v>
      </c>
      <c r="AK41" s="507">
        <v>27.074000000000002</v>
      </c>
      <c r="AL41" s="507">
        <v>29.163</v>
      </c>
      <c r="AM41" s="507">
        <v>30.885999999999999</v>
      </c>
      <c r="AN41" s="507">
        <v>32.433</v>
      </c>
      <c r="AO41" s="507">
        <v>33.677</v>
      </c>
      <c r="AP41" s="507">
        <v>35.451999999999998</v>
      </c>
      <c r="AQ41" s="507">
        <v>36.947000000000003</v>
      </c>
      <c r="AR41" s="507">
        <v>38.156999999999996</v>
      </c>
      <c r="AS41" s="507">
        <v>39.508000000000003</v>
      </c>
      <c r="AT41" s="507">
        <v>40.552999999999997</v>
      </c>
      <c r="AU41" s="507">
        <v>41.344000000000001</v>
      </c>
      <c r="AV41" s="507">
        <v>42.325000000000003</v>
      </c>
    </row>
    <row r="42" spans="1:48" s="177" customFormat="1" ht="15" customHeight="1" x14ac:dyDescent="0.2">
      <c r="A42" s="147"/>
      <c r="B42" s="509" t="s">
        <v>170</v>
      </c>
      <c r="C42" s="507"/>
      <c r="D42" s="507"/>
      <c r="E42" s="507"/>
      <c r="F42" s="507"/>
      <c r="G42" s="507"/>
      <c r="H42" s="507"/>
      <c r="I42" s="507"/>
      <c r="J42" s="507"/>
      <c r="K42" s="507"/>
      <c r="L42" s="507"/>
      <c r="M42" s="507"/>
      <c r="N42" s="249"/>
      <c r="O42" s="507">
        <v>0.19</v>
      </c>
      <c r="P42" s="507">
        <v>0.28999999999999998</v>
      </c>
      <c r="Q42" s="507">
        <v>0.76900000000000002</v>
      </c>
      <c r="R42" s="507">
        <v>1.31</v>
      </c>
      <c r="S42" s="507">
        <v>1.913</v>
      </c>
      <c r="T42" s="507">
        <v>2.5960000000000001</v>
      </c>
      <c r="U42" s="507">
        <v>3.4220000000000002</v>
      </c>
      <c r="V42" s="507">
        <v>4.4260000000000002</v>
      </c>
      <c r="W42" s="507">
        <v>5.6909999999999998</v>
      </c>
      <c r="X42" s="507">
        <v>7.2389999999999999</v>
      </c>
      <c r="Y42" s="507">
        <v>9.1340000000000003</v>
      </c>
      <c r="Z42" s="507">
        <v>11.439</v>
      </c>
      <c r="AA42" s="507">
        <v>14.212</v>
      </c>
      <c r="AB42" s="507">
        <v>17.491</v>
      </c>
      <c r="AC42" s="507">
        <v>21.312000000000001</v>
      </c>
      <c r="AD42" s="507">
        <v>25.629000000000001</v>
      </c>
      <c r="AE42" s="507">
        <v>30.303999999999998</v>
      </c>
      <c r="AF42" s="507">
        <v>35.134</v>
      </c>
      <c r="AG42" s="507">
        <v>39.853999999999999</v>
      </c>
      <c r="AH42" s="507">
        <v>44.231999999999999</v>
      </c>
      <c r="AI42" s="507">
        <v>48.042999999999999</v>
      </c>
      <c r="AJ42" s="507">
        <v>51.225999999999999</v>
      </c>
      <c r="AK42" s="507">
        <v>54.548999999999999</v>
      </c>
      <c r="AL42" s="507">
        <v>54.436</v>
      </c>
      <c r="AM42" s="507">
        <v>54.354999999999997</v>
      </c>
      <c r="AN42" s="507">
        <v>54.316000000000003</v>
      </c>
      <c r="AO42" s="507">
        <v>54.325000000000003</v>
      </c>
      <c r="AP42" s="507">
        <v>54.393000000000001</v>
      </c>
      <c r="AQ42" s="507">
        <v>54.543999999999997</v>
      </c>
      <c r="AR42" s="507">
        <v>54.805999999999997</v>
      </c>
      <c r="AS42" s="507">
        <v>55.235999999999997</v>
      </c>
      <c r="AT42" s="507">
        <v>55.872</v>
      </c>
      <c r="AU42" s="507">
        <v>56.83</v>
      </c>
      <c r="AV42" s="507">
        <v>58.207999999999998</v>
      </c>
    </row>
    <row r="43" spans="1:48" s="177" customFormat="1" ht="15" customHeight="1" x14ac:dyDescent="0.2">
      <c r="B43" s="509" t="s">
        <v>171</v>
      </c>
      <c r="C43" s="507"/>
      <c r="D43" s="507"/>
      <c r="E43" s="507"/>
      <c r="F43" s="507"/>
      <c r="G43" s="507"/>
      <c r="H43" s="507"/>
      <c r="I43" s="507"/>
      <c r="J43" s="507"/>
      <c r="K43" s="507"/>
      <c r="L43" s="507"/>
      <c r="M43" s="507"/>
      <c r="N43" s="249"/>
      <c r="O43" s="507">
        <v>0.14000000000000001</v>
      </c>
      <c r="P43" s="507">
        <v>0.14099999999999999</v>
      </c>
      <c r="Q43" s="507">
        <v>0.14199999999999999</v>
      </c>
      <c r="R43" s="507">
        <v>0.14199999999999999</v>
      </c>
      <c r="S43" s="507">
        <v>0.14299999999999999</v>
      </c>
      <c r="T43" s="507">
        <v>0.14399999999999999</v>
      </c>
      <c r="U43" s="507">
        <v>0.14499999999999999</v>
      </c>
      <c r="V43" s="507">
        <v>0.14499999999999999</v>
      </c>
      <c r="W43" s="507">
        <v>0.14599999999999999</v>
      </c>
      <c r="X43" s="507">
        <v>0.14699999999999999</v>
      </c>
      <c r="Y43" s="507">
        <v>0.14699999999999999</v>
      </c>
      <c r="Z43" s="507">
        <v>0.14799999999999999</v>
      </c>
      <c r="AA43" s="507">
        <v>0.14799999999999999</v>
      </c>
      <c r="AB43" s="507">
        <v>0.14899999999999999</v>
      </c>
      <c r="AC43" s="507">
        <v>0.14899999999999999</v>
      </c>
      <c r="AD43" s="507">
        <v>0.15</v>
      </c>
      <c r="AE43" s="507">
        <v>0.15</v>
      </c>
      <c r="AF43" s="507">
        <v>0.151</v>
      </c>
      <c r="AG43" s="507">
        <v>0.151</v>
      </c>
      <c r="AH43" s="507">
        <v>0.152</v>
      </c>
      <c r="AI43" s="507">
        <v>0.152</v>
      </c>
      <c r="AJ43" s="507">
        <v>0.153</v>
      </c>
      <c r="AK43" s="507">
        <v>0.153</v>
      </c>
      <c r="AL43" s="507">
        <v>0.153</v>
      </c>
      <c r="AM43" s="507">
        <v>0.154</v>
      </c>
      <c r="AN43" s="507">
        <v>0.154</v>
      </c>
      <c r="AO43" s="507">
        <v>0.154</v>
      </c>
      <c r="AP43" s="507">
        <v>0.155</v>
      </c>
      <c r="AQ43" s="507">
        <v>0.155</v>
      </c>
      <c r="AR43" s="507">
        <v>0.156</v>
      </c>
      <c r="AS43" s="507">
        <v>0.156</v>
      </c>
      <c r="AT43" s="507">
        <v>0.156</v>
      </c>
      <c r="AU43" s="507">
        <v>0.157</v>
      </c>
      <c r="AV43" s="507">
        <v>0.157</v>
      </c>
    </row>
    <row r="44" spans="1:48" s="177" customFormat="1" ht="15" customHeight="1" x14ac:dyDescent="0.2">
      <c r="B44" s="509" t="s">
        <v>336</v>
      </c>
      <c r="C44" s="507"/>
      <c r="D44" s="507"/>
      <c r="E44" s="507"/>
      <c r="F44" s="507"/>
      <c r="G44" s="507"/>
      <c r="H44" s="507"/>
      <c r="I44" s="507"/>
      <c r="J44" s="507"/>
      <c r="K44" s="507"/>
      <c r="L44" s="507"/>
      <c r="M44" s="507"/>
      <c r="N44" s="249"/>
      <c r="O44" s="507">
        <v>0</v>
      </c>
      <c r="P44" s="507">
        <v>5.2999999999999999E-2</v>
      </c>
      <c r="Q44" s="507">
        <v>0.106</v>
      </c>
      <c r="R44" s="507">
        <v>0.184</v>
      </c>
      <c r="S44" s="507">
        <v>0.29599999999999999</v>
      </c>
      <c r="T44" s="507">
        <v>0.42499999999999999</v>
      </c>
      <c r="U44" s="507">
        <v>0.52100000000000002</v>
      </c>
      <c r="V44" s="507">
        <v>0.60899999999999999</v>
      </c>
      <c r="W44" s="507">
        <v>0.754</v>
      </c>
      <c r="X44" s="507">
        <v>0.91600000000000004</v>
      </c>
      <c r="Y44" s="507">
        <v>1.1359999999999999</v>
      </c>
      <c r="Z44" s="507">
        <v>1.39</v>
      </c>
      <c r="AA44" s="507">
        <v>1.655</v>
      </c>
      <c r="AB44" s="507">
        <v>1.929</v>
      </c>
      <c r="AC44" s="507">
        <v>2.222</v>
      </c>
      <c r="AD44" s="507">
        <v>2.5230000000000001</v>
      </c>
      <c r="AE44" s="507">
        <v>2.8570000000000002</v>
      </c>
      <c r="AF44" s="507">
        <v>3.1629999999999998</v>
      </c>
      <c r="AG44" s="507">
        <v>3.3250000000000002</v>
      </c>
      <c r="AH44" s="507">
        <v>3.4849999999999999</v>
      </c>
      <c r="AI44" s="507">
        <v>3.6440000000000001</v>
      </c>
      <c r="AJ44" s="507">
        <v>3.7469999999999999</v>
      </c>
      <c r="AK44" s="507">
        <v>3.855</v>
      </c>
      <c r="AL44" s="507">
        <v>3.9609999999999999</v>
      </c>
      <c r="AM44" s="507">
        <v>4.0750000000000002</v>
      </c>
      <c r="AN44" s="507">
        <v>4.18</v>
      </c>
      <c r="AO44" s="507">
        <v>4.3019999999999996</v>
      </c>
      <c r="AP44" s="507">
        <v>4.4180000000000001</v>
      </c>
      <c r="AQ44" s="507">
        <v>4.54</v>
      </c>
      <c r="AR44" s="507">
        <v>4.6580000000000004</v>
      </c>
      <c r="AS44" s="507">
        <v>5.0410000000000004</v>
      </c>
      <c r="AT44" s="507">
        <v>5.2279999999999998</v>
      </c>
      <c r="AU44" s="507">
        <v>5.5090000000000003</v>
      </c>
      <c r="AV44" s="507">
        <v>5.7960000000000003</v>
      </c>
    </row>
    <row r="45" spans="1:48" s="246" customFormat="1" ht="15" customHeight="1" x14ac:dyDescent="0.2">
      <c r="B45" s="503" t="s">
        <v>172</v>
      </c>
      <c r="C45" s="510"/>
      <c r="D45" s="510"/>
      <c r="E45" s="510"/>
      <c r="F45" s="510"/>
      <c r="G45" s="510"/>
      <c r="H45" s="510"/>
      <c r="I45" s="510"/>
      <c r="J45" s="510"/>
      <c r="K45" s="510"/>
      <c r="L45" s="510"/>
      <c r="M45" s="510"/>
      <c r="N45" s="510"/>
      <c r="O45" s="510">
        <v>114.529</v>
      </c>
      <c r="P45" s="510">
        <v>114.07899999999999</v>
      </c>
      <c r="Q45" s="510">
        <v>112.26600000000001</v>
      </c>
      <c r="R45" s="510">
        <v>110.99</v>
      </c>
      <c r="S45" s="510">
        <v>110.101</v>
      </c>
      <c r="T45" s="510">
        <v>109.554</v>
      </c>
      <c r="U45" s="510">
        <v>108.871</v>
      </c>
      <c r="V45" s="510">
        <v>108.941</v>
      </c>
      <c r="W45" s="510">
        <v>109.485</v>
      </c>
      <c r="X45" s="510">
        <v>110.962</v>
      </c>
      <c r="Y45" s="510">
        <v>112.941</v>
      </c>
      <c r="Z45" s="510">
        <v>115.514</v>
      </c>
      <c r="AA45" s="510">
        <v>118.797</v>
      </c>
      <c r="AB45" s="510">
        <v>122.92</v>
      </c>
      <c r="AC45" s="510">
        <v>127.785</v>
      </c>
      <c r="AD45" s="510">
        <v>132.904</v>
      </c>
      <c r="AE45" s="510">
        <v>138.64400000000001</v>
      </c>
      <c r="AF45" s="510">
        <v>144.41</v>
      </c>
      <c r="AG45" s="510">
        <v>149.82900000000001</v>
      </c>
      <c r="AH45" s="510">
        <v>154.90899999999999</v>
      </c>
      <c r="AI45" s="510">
        <v>159.476</v>
      </c>
      <c r="AJ45" s="510">
        <v>163.27600000000001</v>
      </c>
      <c r="AK45" s="510">
        <v>167.09200000000001</v>
      </c>
      <c r="AL45" s="510">
        <v>168.01599999999999</v>
      </c>
      <c r="AM45" s="510">
        <v>168.864</v>
      </c>
      <c r="AN45" s="510">
        <v>169.50800000000001</v>
      </c>
      <c r="AO45" s="510">
        <v>169.958</v>
      </c>
      <c r="AP45" s="510">
        <v>171.184</v>
      </c>
      <c r="AQ45" s="510">
        <v>172.32300000000001</v>
      </c>
      <c r="AR45" s="510">
        <v>173.26499999999999</v>
      </c>
      <c r="AS45" s="510">
        <v>174.81399999999999</v>
      </c>
      <c r="AT45" s="510">
        <v>176.08500000000001</v>
      </c>
      <c r="AU45" s="510">
        <v>177.54599999999999</v>
      </c>
      <c r="AV45" s="510">
        <v>179.46799999999999</v>
      </c>
    </row>
    <row r="46" spans="1:48" s="177" customFormat="1" ht="15" customHeight="1" x14ac:dyDescent="0.2">
      <c r="B46" s="511"/>
      <c r="C46" s="339"/>
      <c r="D46" s="339"/>
      <c r="E46" s="339"/>
      <c r="F46" s="339"/>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512"/>
    </row>
    <row r="47" spans="1:48" ht="15" customHeight="1" x14ac:dyDescent="0.2">
      <c r="A47" s="239"/>
      <c r="B47" s="511" t="s">
        <v>173</v>
      </c>
      <c r="C47" s="340"/>
      <c r="D47" s="340"/>
      <c r="E47" s="340"/>
      <c r="F47" s="340"/>
      <c r="G47" s="340"/>
      <c r="H47" s="340"/>
      <c r="I47" s="340"/>
      <c r="J47" s="340"/>
      <c r="K47" s="340"/>
      <c r="L47" s="340"/>
      <c r="M47" s="340"/>
      <c r="N47" s="340"/>
      <c r="O47" s="340"/>
      <c r="P47" s="340"/>
      <c r="Q47" s="340"/>
      <c r="R47" s="340"/>
      <c r="S47" s="340"/>
      <c r="T47" s="340"/>
      <c r="U47" s="340"/>
      <c r="V47" s="340"/>
      <c r="W47" s="340"/>
      <c r="X47" s="340"/>
      <c r="Y47" s="340"/>
      <c r="Z47" s="340"/>
      <c r="AA47" s="340"/>
      <c r="AB47" s="340"/>
      <c r="AC47" s="340"/>
      <c r="AD47" s="340"/>
      <c r="AE47" s="340"/>
      <c r="AF47" s="340"/>
      <c r="AG47" s="340"/>
      <c r="AH47" s="340"/>
      <c r="AI47" s="340"/>
      <c r="AJ47" s="340"/>
      <c r="AK47" s="340"/>
      <c r="AL47" s="340"/>
      <c r="AM47" s="340"/>
      <c r="AN47" s="340"/>
      <c r="AO47" s="340"/>
      <c r="AP47" s="340"/>
      <c r="AQ47" s="340"/>
      <c r="AR47" s="340"/>
      <c r="AS47" s="340"/>
      <c r="AT47" s="340"/>
      <c r="AU47" s="340"/>
      <c r="AV47" s="513"/>
    </row>
    <row r="48" spans="1:48" ht="15" customHeight="1" x14ac:dyDescent="0.2">
      <c r="B48" s="509" t="s">
        <v>178</v>
      </c>
      <c r="C48" s="507"/>
      <c r="D48" s="507"/>
      <c r="E48" s="507"/>
      <c r="F48" s="507"/>
      <c r="G48" s="507"/>
      <c r="H48" s="507"/>
      <c r="I48" s="507"/>
      <c r="J48" s="507"/>
      <c r="K48" s="507"/>
      <c r="L48" s="507"/>
      <c r="M48" s="507"/>
      <c r="N48" s="249"/>
      <c r="O48" s="510">
        <v>89.311999999999998</v>
      </c>
      <c r="P48" s="510">
        <v>88.484999999999999</v>
      </c>
      <c r="Q48" s="510">
        <v>88.132999999999996</v>
      </c>
      <c r="R48" s="510">
        <v>88.216999999999999</v>
      </c>
      <c r="S48" s="510">
        <v>88.013000000000005</v>
      </c>
      <c r="T48" s="510">
        <v>87.89</v>
      </c>
      <c r="U48" s="510">
        <v>87.825999999999993</v>
      </c>
      <c r="V48" s="510">
        <v>87.887</v>
      </c>
      <c r="W48" s="510">
        <v>87.905000000000001</v>
      </c>
      <c r="X48" s="510">
        <v>88.010999999999996</v>
      </c>
      <c r="Y48" s="510">
        <v>88.221000000000004</v>
      </c>
      <c r="Z48" s="510">
        <v>88.519000000000005</v>
      </c>
      <c r="AA48" s="510">
        <v>88.769000000000005</v>
      </c>
      <c r="AB48" s="510">
        <v>89.135000000000005</v>
      </c>
      <c r="AC48" s="510">
        <v>89.807000000000002</v>
      </c>
      <c r="AD48" s="510">
        <v>90.638000000000005</v>
      </c>
      <c r="AE48" s="510">
        <v>91.6</v>
      </c>
      <c r="AF48" s="510">
        <v>92.731999999999999</v>
      </c>
      <c r="AG48" s="510">
        <v>94.04</v>
      </c>
      <c r="AH48" s="510">
        <v>95.632999999999996</v>
      </c>
      <c r="AI48" s="510">
        <v>97.527000000000001</v>
      </c>
      <c r="AJ48" s="510">
        <v>99.766000000000005</v>
      </c>
      <c r="AK48" s="510">
        <v>102.43600000000001</v>
      </c>
      <c r="AL48" s="510">
        <v>105.556</v>
      </c>
      <c r="AM48" s="510">
        <v>109.35299999999999</v>
      </c>
      <c r="AN48" s="510">
        <v>113.733</v>
      </c>
      <c r="AO48" s="510">
        <v>118.843</v>
      </c>
      <c r="AP48" s="510">
        <v>124.684</v>
      </c>
      <c r="AQ48" s="510">
        <v>127.607</v>
      </c>
      <c r="AR48" s="510">
        <v>130.614</v>
      </c>
      <c r="AS48" s="510">
        <v>133.70500000000001</v>
      </c>
      <c r="AT48" s="510">
        <v>136.63399999999999</v>
      </c>
      <c r="AU48" s="510">
        <v>139.45400000000001</v>
      </c>
      <c r="AV48" s="510">
        <v>142.202</v>
      </c>
    </row>
    <row r="49" spans="2:48" ht="15" customHeight="1" x14ac:dyDescent="0.2">
      <c r="B49" s="511"/>
      <c r="C49" s="340"/>
      <c r="D49" s="340"/>
      <c r="E49" s="340"/>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c r="AF49" s="340"/>
      <c r="AG49" s="340"/>
      <c r="AH49" s="340"/>
      <c r="AI49" s="340"/>
      <c r="AJ49" s="340"/>
      <c r="AK49" s="340"/>
      <c r="AL49" s="340"/>
      <c r="AM49" s="340"/>
      <c r="AN49" s="340"/>
      <c r="AO49" s="340"/>
      <c r="AP49" s="340"/>
      <c r="AQ49" s="340"/>
      <c r="AR49" s="340"/>
      <c r="AS49" s="340"/>
      <c r="AT49" s="340"/>
      <c r="AU49" s="340"/>
      <c r="AV49" s="513"/>
    </row>
    <row r="50" spans="2:48" ht="15" customHeight="1" x14ac:dyDescent="0.2">
      <c r="B50" s="511" t="s">
        <v>175</v>
      </c>
      <c r="C50" s="340"/>
      <c r="D50" s="340"/>
      <c r="E50" s="340"/>
      <c r="F50" s="340"/>
      <c r="G50" s="340"/>
      <c r="H50" s="340"/>
      <c r="I50" s="340"/>
      <c r="J50" s="340"/>
      <c r="K50" s="340"/>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40"/>
      <c r="AO50" s="340"/>
      <c r="AP50" s="340"/>
      <c r="AQ50" s="340"/>
      <c r="AR50" s="340"/>
      <c r="AS50" s="340"/>
      <c r="AT50" s="340"/>
      <c r="AU50" s="340"/>
      <c r="AV50" s="513"/>
    </row>
    <row r="51" spans="2:48" ht="15" customHeight="1" x14ac:dyDescent="0.2">
      <c r="B51" s="509" t="s">
        <v>176</v>
      </c>
      <c r="C51" s="507"/>
      <c r="D51" s="507"/>
      <c r="E51" s="507"/>
      <c r="F51" s="507"/>
      <c r="G51" s="507"/>
      <c r="H51" s="507"/>
      <c r="I51" s="507"/>
      <c r="J51" s="507"/>
      <c r="K51" s="507"/>
      <c r="L51" s="507"/>
      <c r="M51" s="507"/>
      <c r="N51" s="249"/>
      <c r="O51" s="510">
        <v>93.275000000000006</v>
      </c>
      <c r="P51" s="510">
        <v>92.491</v>
      </c>
      <c r="Q51" s="510">
        <v>93.147999999999996</v>
      </c>
      <c r="R51" s="510">
        <v>94.034999999999997</v>
      </c>
      <c r="S51" s="510">
        <v>93.650999999999996</v>
      </c>
      <c r="T51" s="510">
        <v>93.358000000000004</v>
      </c>
      <c r="U51" s="510">
        <v>93.233999999999995</v>
      </c>
      <c r="V51" s="510">
        <v>93.28</v>
      </c>
      <c r="W51" s="510">
        <v>93.191000000000003</v>
      </c>
      <c r="X51" s="510">
        <v>93.072999999999993</v>
      </c>
      <c r="Y51" s="510">
        <v>92.795000000000002</v>
      </c>
      <c r="Z51" s="510">
        <v>92.28</v>
      </c>
      <c r="AA51" s="510">
        <v>91.614000000000004</v>
      </c>
      <c r="AB51" s="510">
        <v>91.081999999999994</v>
      </c>
      <c r="AC51" s="510">
        <v>91.247</v>
      </c>
      <c r="AD51" s="510">
        <v>91.518000000000001</v>
      </c>
      <c r="AE51" s="510">
        <v>91.932000000000002</v>
      </c>
      <c r="AF51" s="510">
        <v>92.442999999999998</v>
      </c>
      <c r="AG51" s="510">
        <v>93.117000000000004</v>
      </c>
      <c r="AH51" s="510">
        <v>93.962000000000003</v>
      </c>
      <c r="AI51" s="510">
        <v>95.022000000000006</v>
      </c>
      <c r="AJ51" s="510">
        <v>96.352000000000004</v>
      </c>
      <c r="AK51" s="510">
        <v>97.918999999999997</v>
      </c>
      <c r="AL51" s="510">
        <v>99.766000000000005</v>
      </c>
      <c r="AM51" s="510">
        <v>102.137</v>
      </c>
      <c r="AN51" s="510">
        <v>104.806</v>
      </c>
      <c r="AO51" s="510">
        <v>107.65300000000001</v>
      </c>
      <c r="AP51" s="510">
        <v>110.64700000000001</v>
      </c>
      <c r="AQ51" s="510">
        <v>113.32</v>
      </c>
      <c r="AR51" s="510">
        <v>116.051</v>
      </c>
      <c r="AS51" s="510">
        <v>118.66200000000001</v>
      </c>
      <c r="AT51" s="510">
        <v>120.127</v>
      </c>
      <c r="AU51" s="510">
        <v>120.215</v>
      </c>
      <c r="AV51" s="510">
        <v>120.233</v>
      </c>
    </row>
    <row r="52" spans="2:48" ht="15" customHeight="1" x14ac:dyDescent="0.2">
      <c r="B52" s="511"/>
      <c r="C52" s="340"/>
      <c r="D52" s="340"/>
      <c r="E52" s="340"/>
      <c r="F52" s="340"/>
      <c r="G52" s="340"/>
      <c r="H52" s="340"/>
      <c r="I52" s="340"/>
      <c r="J52" s="340"/>
      <c r="K52" s="340"/>
      <c r="L52" s="340"/>
      <c r="M52" s="340"/>
      <c r="N52" s="340"/>
      <c r="O52" s="340"/>
      <c r="P52" s="340"/>
      <c r="Q52" s="340"/>
      <c r="R52" s="340"/>
      <c r="S52" s="340"/>
      <c r="T52" s="340"/>
      <c r="U52" s="340"/>
      <c r="V52" s="340"/>
      <c r="W52" s="340"/>
      <c r="X52" s="340"/>
      <c r="Y52" s="340"/>
      <c r="Z52" s="340"/>
      <c r="AA52" s="340"/>
      <c r="AB52" s="340"/>
      <c r="AC52" s="340"/>
      <c r="AD52" s="340"/>
      <c r="AE52" s="340"/>
      <c r="AF52" s="340"/>
      <c r="AG52" s="340"/>
      <c r="AH52" s="340"/>
      <c r="AI52" s="340"/>
      <c r="AJ52" s="340"/>
      <c r="AK52" s="340"/>
      <c r="AL52" s="340"/>
      <c r="AM52" s="340"/>
      <c r="AN52" s="340"/>
      <c r="AO52" s="340"/>
      <c r="AP52" s="340"/>
      <c r="AQ52" s="340"/>
      <c r="AR52" s="340"/>
      <c r="AS52" s="340"/>
      <c r="AT52" s="340"/>
      <c r="AU52" s="340"/>
      <c r="AV52" s="513"/>
    </row>
    <row r="53" spans="2:48" ht="15" customHeight="1" x14ac:dyDescent="0.2">
      <c r="B53" s="503" t="s">
        <v>177</v>
      </c>
      <c r="C53" s="507"/>
      <c r="D53" s="507"/>
      <c r="E53" s="507"/>
      <c r="F53" s="507"/>
      <c r="G53" s="507"/>
      <c r="H53" s="507"/>
      <c r="I53" s="507"/>
      <c r="J53" s="507"/>
      <c r="K53" s="507"/>
      <c r="L53" s="507"/>
      <c r="M53" s="507"/>
      <c r="N53" s="249"/>
      <c r="O53" s="510">
        <v>21.75</v>
      </c>
      <c r="P53" s="510">
        <v>21.100999999999999</v>
      </c>
      <c r="Q53" s="510">
        <v>20.872</v>
      </c>
      <c r="R53" s="510">
        <v>20.731000000000002</v>
      </c>
      <c r="S53" s="510">
        <v>20.469000000000001</v>
      </c>
      <c r="T53" s="510">
        <v>20.233000000000001</v>
      </c>
      <c r="U53" s="510">
        <v>19.977</v>
      </c>
      <c r="V53" s="510">
        <v>19.78</v>
      </c>
      <c r="W53" s="510">
        <v>19.562999999999999</v>
      </c>
      <c r="X53" s="510">
        <v>19.414999999999999</v>
      </c>
      <c r="Y53" s="510">
        <v>19.300999999999998</v>
      </c>
      <c r="Z53" s="510">
        <v>19.209</v>
      </c>
      <c r="AA53" s="510">
        <v>19.146000000000001</v>
      </c>
      <c r="AB53" s="510">
        <v>19.143999999999998</v>
      </c>
      <c r="AC53" s="510">
        <v>19.288</v>
      </c>
      <c r="AD53" s="510">
        <v>19.452000000000002</v>
      </c>
      <c r="AE53" s="510">
        <v>19.687999999999999</v>
      </c>
      <c r="AF53" s="510">
        <v>19.904</v>
      </c>
      <c r="AG53" s="510">
        <v>20.140999999999998</v>
      </c>
      <c r="AH53" s="510">
        <v>20.370999999999999</v>
      </c>
      <c r="AI53" s="510">
        <v>20.585999999999999</v>
      </c>
      <c r="AJ53" s="510">
        <v>20.777999999999999</v>
      </c>
      <c r="AK53" s="510">
        <v>20.99</v>
      </c>
      <c r="AL53" s="510">
        <v>20.992999999999999</v>
      </c>
      <c r="AM53" s="510">
        <v>21.045000000000002</v>
      </c>
      <c r="AN53" s="510">
        <v>21.122</v>
      </c>
      <c r="AO53" s="510">
        <v>21.207000000000001</v>
      </c>
      <c r="AP53" s="510">
        <v>21.361000000000001</v>
      </c>
      <c r="AQ53" s="510">
        <v>21.478000000000002</v>
      </c>
      <c r="AR53" s="510">
        <v>21.59</v>
      </c>
      <c r="AS53" s="510">
        <v>21.747</v>
      </c>
      <c r="AT53" s="510">
        <v>21.792999999999999</v>
      </c>
      <c r="AU53" s="510">
        <v>21.745000000000001</v>
      </c>
      <c r="AV53" s="510">
        <v>21.719000000000001</v>
      </c>
    </row>
    <row r="54" spans="2:48" ht="15" customHeight="1" x14ac:dyDescent="0.2">
      <c r="B54" s="511"/>
      <c r="C54" s="340"/>
      <c r="D54" s="340"/>
      <c r="E54" s="340"/>
      <c r="F54" s="340"/>
      <c r="G54" s="340"/>
      <c r="H54" s="340"/>
      <c r="I54" s="340"/>
      <c r="J54" s="340"/>
      <c r="K54" s="340"/>
      <c r="L54" s="340"/>
      <c r="M54" s="340"/>
      <c r="N54" s="340"/>
      <c r="O54" s="340"/>
      <c r="P54" s="340"/>
      <c r="Q54" s="340"/>
      <c r="R54" s="340"/>
      <c r="S54" s="340"/>
      <c r="T54" s="340"/>
      <c r="U54" s="340"/>
      <c r="V54" s="340"/>
      <c r="W54" s="340"/>
      <c r="X54" s="340"/>
      <c r="Y54" s="340"/>
      <c r="Z54" s="340"/>
      <c r="AA54" s="340"/>
      <c r="AB54" s="340"/>
      <c r="AC54" s="340"/>
      <c r="AD54" s="340"/>
      <c r="AE54" s="340"/>
      <c r="AF54" s="340"/>
      <c r="AG54" s="340"/>
      <c r="AH54" s="340"/>
      <c r="AI54" s="340"/>
      <c r="AJ54" s="340"/>
      <c r="AK54" s="340"/>
      <c r="AL54" s="340"/>
      <c r="AM54" s="340"/>
      <c r="AN54" s="340"/>
      <c r="AO54" s="340"/>
      <c r="AP54" s="340"/>
      <c r="AQ54" s="340"/>
      <c r="AR54" s="340"/>
      <c r="AS54" s="340"/>
      <c r="AT54" s="340"/>
      <c r="AU54" s="340"/>
      <c r="AV54" s="513"/>
    </row>
    <row r="55" spans="2:48" ht="15" customHeight="1" x14ac:dyDescent="0.2">
      <c r="B55" s="503" t="s">
        <v>626</v>
      </c>
      <c r="C55" s="510"/>
      <c r="D55" s="510"/>
      <c r="E55" s="510"/>
      <c r="F55" s="510"/>
      <c r="G55" s="510"/>
      <c r="H55" s="510"/>
      <c r="I55" s="510"/>
      <c r="J55" s="510"/>
      <c r="K55" s="510"/>
      <c r="L55" s="510"/>
      <c r="M55" s="510"/>
      <c r="N55" s="510"/>
      <c r="O55" s="510">
        <f t="shared" ref="O55:AV55" si="2">O45+O48+O51+O53</f>
        <v>318.86599999999999</v>
      </c>
      <c r="P55" s="510">
        <f t="shared" si="2"/>
        <v>316.15600000000001</v>
      </c>
      <c r="Q55" s="510">
        <f t="shared" si="2"/>
        <v>314.41900000000004</v>
      </c>
      <c r="R55" s="510">
        <f t="shared" si="2"/>
        <v>313.97299999999996</v>
      </c>
      <c r="S55" s="510">
        <f t="shared" si="2"/>
        <v>312.23399999999998</v>
      </c>
      <c r="T55" s="510">
        <f t="shared" si="2"/>
        <v>311.03500000000003</v>
      </c>
      <c r="U55" s="510">
        <f t="shared" si="2"/>
        <v>309.90799999999996</v>
      </c>
      <c r="V55" s="510">
        <f t="shared" si="2"/>
        <v>309.88800000000003</v>
      </c>
      <c r="W55" s="510">
        <f t="shared" si="2"/>
        <v>310.14400000000001</v>
      </c>
      <c r="X55" s="510">
        <f t="shared" si="2"/>
        <v>311.46100000000001</v>
      </c>
      <c r="Y55" s="510">
        <f t="shared" si="2"/>
        <v>313.25799999999998</v>
      </c>
      <c r="Z55" s="510">
        <f t="shared" si="2"/>
        <v>315.52199999999999</v>
      </c>
      <c r="AA55" s="510">
        <f t="shared" si="2"/>
        <v>318.32600000000002</v>
      </c>
      <c r="AB55" s="510">
        <f t="shared" si="2"/>
        <v>322.28100000000001</v>
      </c>
      <c r="AC55" s="510">
        <f t="shared" si="2"/>
        <v>328.12700000000001</v>
      </c>
      <c r="AD55" s="510">
        <f t="shared" si="2"/>
        <v>334.512</v>
      </c>
      <c r="AE55" s="510">
        <f t="shared" si="2"/>
        <v>341.86399999999998</v>
      </c>
      <c r="AF55" s="510">
        <f t="shared" si="2"/>
        <v>349.48899999999998</v>
      </c>
      <c r="AG55" s="510">
        <f t="shared" si="2"/>
        <v>357.12700000000007</v>
      </c>
      <c r="AH55" s="510">
        <f t="shared" si="2"/>
        <v>364.87499999999994</v>
      </c>
      <c r="AI55" s="510">
        <f t="shared" si="2"/>
        <v>372.61099999999999</v>
      </c>
      <c r="AJ55" s="510">
        <f t="shared" si="2"/>
        <v>380.17200000000003</v>
      </c>
      <c r="AK55" s="510">
        <f t="shared" si="2"/>
        <v>388.43700000000001</v>
      </c>
      <c r="AL55" s="510">
        <f t="shared" si="2"/>
        <v>394.33100000000002</v>
      </c>
      <c r="AM55" s="510">
        <f t="shared" si="2"/>
        <v>401.399</v>
      </c>
      <c r="AN55" s="510">
        <f t="shared" si="2"/>
        <v>409.16899999999998</v>
      </c>
      <c r="AO55" s="510">
        <f t="shared" si="2"/>
        <v>417.661</v>
      </c>
      <c r="AP55" s="510">
        <f t="shared" si="2"/>
        <v>427.87599999999998</v>
      </c>
      <c r="AQ55" s="510">
        <f t="shared" si="2"/>
        <v>434.72800000000001</v>
      </c>
      <c r="AR55" s="510">
        <f t="shared" si="2"/>
        <v>441.52</v>
      </c>
      <c r="AS55" s="510">
        <f t="shared" si="2"/>
        <v>448.92800000000005</v>
      </c>
      <c r="AT55" s="510">
        <f t="shared" si="2"/>
        <v>454.63900000000001</v>
      </c>
      <c r="AU55" s="510">
        <f t="shared" si="2"/>
        <v>458.96000000000004</v>
      </c>
      <c r="AV55" s="510">
        <f t="shared" si="2"/>
        <v>463.62199999999996</v>
      </c>
    </row>
    <row r="58" spans="2:48" ht="15" customHeight="1" x14ac:dyDescent="0.2">
      <c r="B58" s="164" t="s">
        <v>71</v>
      </c>
      <c r="C58" s="337" t="s">
        <v>32</v>
      </c>
    </row>
    <row r="59" spans="2:48" ht="15" customHeight="1" x14ac:dyDescent="0.2">
      <c r="B59" s="503" t="s">
        <v>145</v>
      </c>
      <c r="C59" s="504">
        <v>38353</v>
      </c>
      <c r="D59" s="504">
        <v>38718</v>
      </c>
      <c r="E59" s="504">
        <v>39083</v>
      </c>
      <c r="F59" s="504">
        <v>39448</v>
      </c>
      <c r="G59" s="504">
        <v>39814</v>
      </c>
      <c r="H59" s="504">
        <v>40179</v>
      </c>
      <c r="I59" s="504">
        <v>40544</v>
      </c>
      <c r="J59" s="504">
        <v>40909</v>
      </c>
      <c r="K59" s="504">
        <v>41275</v>
      </c>
      <c r="L59" s="504">
        <v>41640</v>
      </c>
      <c r="M59" s="504">
        <v>42005</v>
      </c>
      <c r="N59" s="504">
        <v>42370</v>
      </c>
      <c r="O59" s="504">
        <v>42736</v>
      </c>
      <c r="P59" s="504">
        <v>43101</v>
      </c>
      <c r="Q59" s="504">
        <v>43466</v>
      </c>
      <c r="R59" s="504">
        <v>43831</v>
      </c>
      <c r="S59" s="504">
        <v>44197</v>
      </c>
      <c r="T59" s="504">
        <v>44562</v>
      </c>
      <c r="U59" s="504">
        <v>44927</v>
      </c>
      <c r="V59" s="504">
        <v>45292</v>
      </c>
      <c r="W59" s="504">
        <v>45658</v>
      </c>
      <c r="X59" s="504">
        <v>46023</v>
      </c>
      <c r="Y59" s="504">
        <v>46388</v>
      </c>
      <c r="Z59" s="504">
        <v>46753</v>
      </c>
      <c r="AA59" s="504">
        <v>47119</v>
      </c>
      <c r="AB59" s="504">
        <v>47484</v>
      </c>
      <c r="AC59" s="504">
        <v>47849</v>
      </c>
      <c r="AD59" s="504">
        <v>48214</v>
      </c>
      <c r="AE59" s="504">
        <v>48580</v>
      </c>
      <c r="AF59" s="504">
        <v>48945</v>
      </c>
      <c r="AG59" s="504">
        <v>49310</v>
      </c>
      <c r="AH59" s="504">
        <v>49675</v>
      </c>
      <c r="AI59" s="504">
        <v>50041</v>
      </c>
      <c r="AJ59" s="504">
        <v>50406</v>
      </c>
      <c r="AK59" s="504">
        <v>50771</v>
      </c>
      <c r="AL59" s="504">
        <v>51136</v>
      </c>
      <c r="AM59" s="504">
        <v>51502</v>
      </c>
      <c r="AN59" s="504">
        <v>51867</v>
      </c>
      <c r="AO59" s="504">
        <v>52232</v>
      </c>
      <c r="AP59" s="504">
        <v>52597</v>
      </c>
      <c r="AQ59" s="504">
        <v>52963</v>
      </c>
      <c r="AR59" s="504">
        <v>53328</v>
      </c>
      <c r="AS59" s="504">
        <v>53693</v>
      </c>
      <c r="AT59" s="504">
        <v>54058</v>
      </c>
      <c r="AU59" s="504">
        <v>54424</v>
      </c>
      <c r="AV59" s="504">
        <v>54789</v>
      </c>
    </row>
    <row r="60" spans="2:48" ht="15" customHeight="1" x14ac:dyDescent="0.2">
      <c r="B60" s="503" t="s">
        <v>83</v>
      </c>
      <c r="C60" s="507"/>
      <c r="D60" s="508"/>
      <c r="E60" s="508"/>
      <c r="F60" s="508"/>
      <c r="G60" s="508"/>
      <c r="H60" s="508"/>
      <c r="I60" s="508"/>
      <c r="J60" s="508"/>
      <c r="K60" s="508"/>
      <c r="L60" s="508"/>
      <c r="M60" s="508"/>
      <c r="N60" s="508"/>
      <c r="O60" s="508"/>
      <c r="P60" s="508"/>
      <c r="Q60" s="508"/>
      <c r="R60" s="508"/>
      <c r="S60" s="508"/>
      <c r="T60" s="508"/>
      <c r="U60" s="508"/>
      <c r="V60" s="508"/>
      <c r="W60" s="508"/>
      <c r="X60" s="508"/>
      <c r="Y60" s="508"/>
      <c r="Z60" s="508"/>
      <c r="AA60" s="508"/>
      <c r="AB60" s="508"/>
      <c r="AC60" s="508"/>
      <c r="AD60" s="508"/>
      <c r="AE60" s="508"/>
      <c r="AF60" s="508"/>
      <c r="AG60" s="508"/>
      <c r="AH60" s="508"/>
      <c r="AI60" s="508"/>
      <c r="AJ60" s="508"/>
      <c r="AK60" s="508"/>
      <c r="AL60" s="508"/>
      <c r="AM60" s="508"/>
      <c r="AN60" s="508"/>
      <c r="AO60" s="508"/>
      <c r="AP60" s="508"/>
      <c r="AQ60" s="508"/>
      <c r="AR60" s="508"/>
      <c r="AS60" s="508"/>
      <c r="AT60" s="508"/>
      <c r="AU60" s="508"/>
      <c r="AV60" s="508"/>
    </row>
    <row r="61" spans="2:48" ht="15" customHeight="1" x14ac:dyDescent="0.2">
      <c r="B61" s="509" t="s">
        <v>164</v>
      </c>
      <c r="C61" s="507"/>
      <c r="D61" s="507"/>
      <c r="E61" s="507"/>
      <c r="F61" s="507"/>
      <c r="G61" s="507"/>
      <c r="H61" s="507"/>
      <c r="I61" s="507"/>
      <c r="J61" s="507"/>
      <c r="K61" s="507"/>
      <c r="L61" s="507"/>
      <c r="M61" s="507"/>
      <c r="N61" s="249"/>
      <c r="O61" s="507">
        <v>70.16</v>
      </c>
      <c r="P61" s="507">
        <v>69.25</v>
      </c>
      <c r="Q61" s="507">
        <v>67.587999999999994</v>
      </c>
      <c r="R61" s="507">
        <v>65.936999999999998</v>
      </c>
      <c r="S61" s="507">
        <v>64.298000000000002</v>
      </c>
      <c r="T61" s="507">
        <v>62.598999999999997</v>
      </c>
      <c r="U61" s="507">
        <v>60.706000000000003</v>
      </c>
      <c r="V61" s="507">
        <v>58.930999999999997</v>
      </c>
      <c r="W61" s="507">
        <v>57.273000000000003</v>
      </c>
      <c r="X61" s="507">
        <v>55.762</v>
      </c>
      <c r="Y61" s="507">
        <v>54.503</v>
      </c>
      <c r="Z61" s="507">
        <v>53.581000000000003</v>
      </c>
      <c r="AA61" s="507">
        <v>52.774000000000001</v>
      </c>
      <c r="AB61" s="507">
        <v>52.098999999999997</v>
      </c>
      <c r="AC61" s="507">
        <v>51.674999999999997</v>
      </c>
      <c r="AD61" s="507">
        <v>51.271000000000001</v>
      </c>
      <c r="AE61" s="507">
        <v>50.887</v>
      </c>
      <c r="AF61" s="507">
        <v>50.499000000000002</v>
      </c>
      <c r="AG61" s="507">
        <v>50.091999999999999</v>
      </c>
      <c r="AH61" s="507">
        <v>49.683</v>
      </c>
      <c r="AI61" s="507">
        <v>49.256999999999998</v>
      </c>
      <c r="AJ61" s="507">
        <v>48.768999999999998</v>
      </c>
      <c r="AK61" s="507">
        <v>48.26</v>
      </c>
      <c r="AL61" s="507">
        <v>47.848999999999997</v>
      </c>
      <c r="AM61" s="507">
        <v>47.673000000000002</v>
      </c>
      <c r="AN61" s="507">
        <v>47.497</v>
      </c>
      <c r="AO61" s="507">
        <v>47.319000000000003</v>
      </c>
      <c r="AP61" s="507">
        <v>47.139000000000003</v>
      </c>
      <c r="AQ61" s="507">
        <v>46.957999999999998</v>
      </c>
      <c r="AR61" s="507">
        <v>46.774999999999999</v>
      </c>
      <c r="AS61" s="507">
        <v>46.59</v>
      </c>
      <c r="AT61" s="507">
        <v>46.402000000000001</v>
      </c>
      <c r="AU61" s="507">
        <v>46.212000000000003</v>
      </c>
      <c r="AV61" s="507">
        <v>46.023000000000003</v>
      </c>
    </row>
    <row r="62" spans="2:48" ht="15" customHeight="1" x14ac:dyDescent="0.2">
      <c r="B62" s="509" t="s">
        <v>165</v>
      </c>
      <c r="C62" s="514"/>
      <c r="D62" s="514"/>
      <c r="E62" s="514"/>
      <c r="F62" s="514"/>
      <c r="G62" s="514"/>
      <c r="H62" s="514"/>
      <c r="I62" s="514"/>
      <c r="J62" s="514"/>
      <c r="K62" s="514"/>
      <c r="L62" s="514"/>
      <c r="M62" s="507"/>
      <c r="N62" s="249"/>
      <c r="O62" s="507">
        <v>27.045999999999999</v>
      </c>
      <c r="P62" s="507">
        <v>26.893000000000001</v>
      </c>
      <c r="Q62" s="507">
        <v>26.602</v>
      </c>
      <c r="R62" s="507">
        <v>26.321999999999999</v>
      </c>
      <c r="S62" s="507">
        <v>25.933</v>
      </c>
      <c r="T62" s="507">
        <v>25.600999999999999</v>
      </c>
      <c r="U62" s="507">
        <v>25.29</v>
      </c>
      <c r="V62" s="507">
        <v>24.975999999999999</v>
      </c>
      <c r="W62" s="507">
        <v>24.695</v>
      </c>
      <c r="X62" s="507">
        <v>24.431000000000001</v>
      </c>
      <c r="Y62" s="507">
        <v>24.177</v>
      </c>
      <c r="Z62" s="507">
        <v>23.917999999999999</v>
      </c>
      <c r="AA62" s="507">
        <v>23.579000000000001</v>
      </c>
      <c r="AB62" s="507">
        <v>23.225000000000001</v>
      </c>
      <c r="AC62" s="507">
        <v>22.831</v>
      </c>
      <c r="AD62" s="507">
        <v>22.337</v>
      </c>
      <c r="AE62" s="507">
        <v>21.916</v>
      </c>
      <c r="AF62" s="507">
        <v>21.32</v>
      </c>
      <c r="AG62" s="507">
        <v>20.716999999999999</v>
      </c>
      <c r="AH62" s="507">
        <v>19.948</v>
      </c>
      <c r="AI62" s="507">
        <v>19.010000000000002</v>
      </c>
      <c r="AJ62" s="507">
        <v>18.207999999999998</v>
      </c>
      <c r="AK62" s="507">
        <v>17.396999999999998</v>
      </c>
      <c r="AL62" s="507">
        <v>16.364999999999998</v>
      </c>
      <c r="AM62" s="507">
        <v>15.647</v>
      </c>
      <c r="AN62" s="507">
        <v>14.576000000000001</v>
      </c>
      <c r="AO62" s="507">
        <v>13.62</v>
      </c>
      <c r="AP62" s="507">
        <v>12.651999999999999</v>
      </c>
      <c r="AQ62" s="507">
        <v>11.756</v>
      </c>
      <c r="AR62" s="507">
        <v>11.159000000000001</v>
      </c>
      <c r="AS62" s="507">
        <v>10.584</v>
      </c>
      <c r="AT62" s="507">
        <v>10.018000000000001</v>
      </c>
      <c r="AU62" s="507">
        <v>9.6479999999999997</v>
      </c>
      <c r="AV62" s="507">
        <v>9.5670000000000002</v>
      </c>
    </row>
    <row r="63" spans="2:48" ht="15" customHeight="1" x14ac:dyDescent="0.2">
      <c r="B63" s="509" t="s">
        <v>166</v>
      </c>
      <c r="C63" s="507"/>
      <c r="D63" s="507"/>
      <c r="E63" s="507"/>
      <c r="F63" s="507"/>
      <c r="G63" s="507"/>
      <c r="H63" s="507"/>
      <c r="I63" s="507"/>
      <c r="J63" s="507"/>
      <c r="K63" s="507"/>
      <c r="L63" s="507"/>
      <c r="M63" s="507"/>
      <c r="N63" s="249"/>
      <c r="O63" s="507">
        <v>5.3970000000000002</v>
      </c>
      <c r="P63" s="507">
        <v>5.4960000000000004</v>
      </c>
      <c r="Q63" s="507">
        <v>5.5819999999999999</v>
      </c>
      <c r="R63" s="507">
        <v>5.6609999999999996</v>
      </c>
      <c r="S63" s="507">
        <v>5.7210000000000001</v>
      </c>
      <c r="T63" s="507">
        <v>5.7720000000000002</v>
      </c>
      <c r="U63" s="507">
        <v>5.8179999999999996</v>
      </c>
      <c r="V63" s="507">
        <v>5.8570000000000002</v>
      </c>
      <c r="W63" s="507">
        <v>5.8949999999999996</v>
      </c>
      <c r="X63" s="507">
        <v>5.931</v>
      </c>
      <c r="Y63" s="507">
        <v>5.9619999999999997</v>
      </c>
      <c r="Z63" s="507">
        <v>5.9859999999999998</v>
      </c>
      <c r="AA63" s="507">
        <v>6.0069999999999997</v>
      </c>
      <c r="AB63" s="507">
        <v>6.0119999999999996</v>
      </c>
      <c r="AC63" s="507">
        <v>6.0069999999999997</v>
      </c>
      <c r="AD63" s="507">
        <v>5.9749999999999996</v>
      </c>
      <c r="AE63" s="507">
        <v>5.9379999999999997</v>
      </c>
      <c r="AF63" s="507">
        <v>5.851</v>
      </c>
      <c r="AG63" s="507">
        <v>5.7590000000000003</v>
      </c>
      <c r="AH63" s="507">
        <v>5.6159999999999997</v>
      </c>
      <c r="AI63" s="507">
        <v>5.423</v>
      </c>
      <c r="AJ63" s="507">
        <v>5.274</v>
      </c>
      <c r="AK63" s="507">
        <v>5.1189999999999998</v>
      </c>
      <c r="AL63" s="507">
        <v>4.8949999999999996</v>
      </c>
      <c r="AM63" s="507">
        <v>4.7409999999999997</v>
      </c>
      <c r="AN63" s="507">
        <v>4.4800000000000004</v>
      </c>
      <c r="AO63" s="507">
        <v>4.2279999999999998</v>
      </c>
      <c r="AP63" s="507">
        <v>3.97</v>
      </c>
      <c r="AQ63" s="507">
        <v>3.738</v>
      </c>
      <c r="AR63" s="507">
        <v>3.5939999999999999</v>
      </c>
      <c r="AS63" s="507">
        <v>3.4550000000000001</v>
      </c>
      <c r="AT63" s="507">
        <v>3.3210000000000002</v>
      </c>
      <c r="AU63" s="507">
        <v>3.2440000000000002</v>
      </c>
      <c r="AV63" s="507">
        <v>3.22</v>
      </c>
    </row>
    <row r="64" spans="2:48" ht="15" customHeight="1" x14ac:dyDescent="0.2">
      <c r="B64" s="509" t="s">
        <v>167</v>
      </c>
      <c r="C64" s="507"/>
      <c r="D64" s="507"/>
      <c r="E64" s="507"/>
      <c r="F64" s="507"/>
      <c r="G64" s="507"/>
      <c r="H64" s="507"/>
      <c r="I64" s="507"/>
      <c r="J64" s="507"/>
      <c r="K64" s="507"/>
      <c r="L64" s="507"/>
      <c r="M64" s="507"/>
      <c r="N64" s="249"/>
      <c r="O64" s="507">
        <v>11.925000000000001</v>
      </c>
      <c r="P64" s="507">
        <v>11.521000000000001</v>
      </c>
      <c r="Q64" s="507">
        <v>10.792999999999999</v>
      </c>
      <c r="R64" s="507">
        <v>10.311</v>
      </c>
      <c r="S64" s="507">
        <v>9.7409999999999997</v>
      </c>
      <c r="T64" s="507">
        <v>9.1679999999999993</v>
      </c>
      <c r="U64" s="507">
        <v>8.67</v>
      </c>
      <c r="V64" s="507">
        <v>8.2680000000000007</v>
      </c>
      <c r="W64" s="507">
        <v>7.9470000000000001</v>
      </c>
      <c r="X64" s="507">
        <v>7.6870000000000003</v>
      </c>
      <c r="Y64" s="507">
        <v>7.4359999999999999</v>
      </c>
      <c r="Z64" s="507">
        <v>7.1749999999999998</v>
      </c>
      <c r="AA64" s="507">
        <v>6.8979999999999997</v>
      </c>
      <c r="AB64" s="507">
        <v>6.6040000000000001</v>
      </c>
      <c r="AC64" s="507">
        <v>6.2910000000000004</v>
      </c>
      <c r="AD64" s="507">
        <v>5.9740000000000002</v>
      </c>
      <c r="AE64" s="507">
        <v>5.7270000000000003</v>
      </c>
      <c r="AF64" s="507">
        <v>5.593</v>
      </c>
      <c r="AG64" s="507">
        <v>5.4450000000000003</v>
      </c>
      <c r="AH64" s="507">
        <v>5.2830000000000004</v>
      </c>
      <c r="AI64" s="507">
        <v>5.1050000000000004</v>
      </c>
      <c r="AJ64" s="507">
        <v>4.9089999999999998</v>
      </c>
      <c r="AK64" s="507">
        <v>4.6929999999999996</v>
      </c>
      <c r="AL64" s="507">
        <v>4.4569999999999999</v>
      </c>
      <c r="AM64" s="507">
        <v>4.2009999999999996</v>
      </c>
      <c r="AN64" s="507">
        <v>3.9249999999999998</v>
      </c>
      <c r="AO64" s="507">
        <v>3.6669999999999998</v>
      </c>
      <c r="AP64" s="507">
        <v>3.569</v>
      </c>
      <c r="AQ64" s="507">
        <v>3.649</v>
      </c>
      <c r="AR64" s="507">
        <v>3.7320000000000002</v>
      </c>
      <c r="AS64" s="507">
        <v>3.8159999999999998</v>
      </c>
      <c r="AT64" s="507">
        <v>3.9020000000000001</v>
      </c>
      <c r="AU64" s="507">
        <v>3.99</v>
      </c>
      <c r="AV64" s="507">
        <v>4.08</v>
      </c>
    </row>
    <row r="65" spans="2:48" ht="15" customHeight="1" x14ac:dyDescent="0.2">
      <c r="B65" s="509" t="s">
        <v>168</v>
      </c>
      <c r="C65" s="507"/>
      <c r="D65" s="507"/>
      <c r="E65" s="507"/>
      <c r="F65" s="507"/>
      <c r="G65" s="507"/>
      <c r="H65" s="507"/>
      <c r="I65" s="507"/>
      <c r="J65" s="507"/>
      <c r="K65" s="507"/>
      <c r="L65" s="507"/>
      <c r="M65" s="507"/>
      <c r="N65" s="249"/>
      <c r="O65" s="507">
        <v>1.4999999999999999E-2</v>
      </c>
      <c r="P65" s="507">
        <v>1.4999999999999999E-2</v>
      </c>
      <c r="Q65" s="507">
        <v>4.8000000000000001E-2</v>
      </c>
      <c r="R65" s="507">
        <v>0.22900000000000001</v>
      </c>
      <c r="S65" s="507">
        <v>0.46</v>
      </c>
      <c r="T65" s="507">
        <v>0.70099999999999996</v>
      </c>
      <c r="U65" s="507">
        <v>0.874</v>
      </c>
      <c r="V65" s="507">
        <v>1.0660000000000001</v>
      </c>
      <c r="W65" s="507">
        <v>1.2509999999999999</v>
      </c>
      <c r="X65" s="507">
        <v>1.4079999999999999</v>
      </c>
      <c r="Y65" s="507">
        <v>1.6160000000000001</v>
      </c>
      <c r="Z65" s="507">
        <v>1.7549999999999999</v>
      </c>
      <c r="AA65" s="507">
        <v>1.8979999999999999</v>
      </c>
      <c r="AB65" s="507">
        <v>2.1280000000000001</v>
      </c>
      <c r="AC65" s="507">
        <v>2.2389999999999999</v>
      </c>
      <c r="AD65" s="507">
        <v>2.2970000000000002</v>
      </c>
      <c r="AE65" s="507">
        <v>2.35</v>
      </c>
      <c r="AF65" s="507">
        <v>2.4289999999999998</v>
      </c>
      <c r="AG65" s="507">
        <v>2.4510000000000001</v>
      </c>
      <c r="AH65" s="507">
        <v>2.4369999999999998</v>
      </c>
      <c r="AI65" s="507">
        <v>2.4009999999999998</v>
      </c>
      <c r="AJ65" s="507">
        <v>2.36</v>
      </c>
      <c r="AK65" s="507">
        <v>2.3149999999999999</v>
      </c>
      <c r="AL65" s="507">
        <v>2.2610000000000001</v>
      </c>
      <c r="AM65" s="507">
        <v>2.2240000000000002</v>
      </c>
      <c r="AN65" s="507">
        <v>2.1709999999999998</v>
      </c>
      <c r="AO65" s="507">
        <v>2.1230000000000002</v>
      </c>
      <c r="AP65" s="507">
        <v>2.0790000000000002</v>
      </c>
      <c r="AQ65" s="507">
        <v>2.0430000000000001</v>
      </c>
      <c r="AR65" s="507">
        <v>2.0190000000000001</v>
      </c>
      <c r="AS65" s="507">
        <v>1.9950000000000001</v>
      </c>
      <c r="AT65" s="507">
        <v>1.972</v>
      </c>
      <c r="AU65" s="507">
        <v>1.9570000000000001</v>
      </c>
      <c r="AV65" s="507">
        <v>1.9530000000000001</v>
      </c>
    </row>
    <row r="66" spans="2:48" ht="15" customHeight="1" x14ac:dyDescent="0.2">
      <c r="B66" s="509" t="s">
        <v>169</v>
      </c>
      <c r="C66" s="507"/>
      <c r="D66" s="507"/>
      <c r="E66" s="507"/>
      <c r="F66" s="507"/>
      <c r="G66" s="507"/>
      <c r="H66" s="507"/>
      <c r="I66" s="507"/>
      <c r="J66" s="507"/>
      <c r="K66" s="507"/>
      <c r="L66" s="507"/>
      <c r="M66" s="507"/>
      <c r="N66" s="249"/>
      <c r="O66" s="507">
        <v>0.214</v>
      </c>
      <c r="P66" s="507">
        <v>0.37</v>
      </c>
      <c r="Q66" s="507">
        <v>0.53</v>
      </c>
      <c r="R66" s="507">
        <v>0.74099999999999999</v>
      </c>
      <c r="S66" s="507">
        <v>1.4039999999999999</v>
      </c>
      <c r="T66" s="507">
        <v>2.2330000000000001</v>
      </c>
      <c r="U66" s="507">
        <v>2.9820000000000002</v>
      </c>
      <c r="V66" s="507">
        <v>3.8530000000000002</v>
      </c>
      <c r="W66" s="507">
        <v>4.6630000000000003</v>
      </c>
      <c r="X66" s="507">
        <v>5.8760000000000003</v>
      </c>
      <c r="Y66" s="507">
        <v>6.9550000000000001</v>
      </c>
      <c r="Z66" s="507">
        <v>8.1470000000000002</v>
      </c>
      <c r="AA66" s="507">
        <v>9.1489999999999991</v>
      </c>
      <c r="AB66" s="507">
        <v>10.106999999999999</v>
      </c>
      <c r="AC66" s="507">
        <v>11.007</v>
      </c>
      <c r="AD66" s="507">
        <v>11.775</v>
      </c>
      <c r="AE66" s="507">
        <v>12.38</v>
      </c>
      <c r="AF66" s="507">
        <v>13.17</v>
      </c>
      <c r="AG66" s="507">
        <v>13.891999999999999</v>
      </c>
      <c r="AH66" s="507">
        <v>14.933999999999999</v>
      </c>
      <c r="AI66" s="507">
        <v>15.734999999999999</v>
      </c>
      <c r="AJ66" s="507">
        <v>16.550999999999998</v>
      </c>
      <c r="AK66" s="507">
        <v>17.259</v>
      </c>
      <c r="AL66" s="507">
        <v>17.89</v>
      </c>
      <c r="AM66" s="507">
        <v>18.335999999999999</v>
      </c>
      <c r="AN66" s="507">
        <v>18.837</v>
      </c>
      <c r="AO66" s="507">
        <v>19.388000000000002</v>
      </c>
      <c r="AP66" s="507">
        <v>19.997</v>
      </c>
      <c r="AQ66" s="507">
        <v>20.419</v>
      </c>
      <c r="AR66" s="507">
        <v>20.684999999999999</v>
      </c>
      <c r="AS66" s="507">
        <v>21.013000000000002</v>
      </c>
      <c r="AT66" s="507">
        <v>21.228999999999999</v>
      </c>
      <c r="AU66" s="507">
        <v>21.398</v>
      </c>
      <c r="AV66" s="507">
        <v>21.558</v>
      </c>
    </row>
    <row r="67" spans="2:48" ht="15" customHeight="1" x14ac:dyDescent="0.2">
      <c r="B67" s="509" t="s">
        <v>170</v>
      </c>
      <c r="C67" s="507"/>
      <c r="D67" s="507"/>
      <c r="E67" s="507"/>
      <c r="F67" s="507"/>
      <c r="G67" s="507"/>
      <c r="H67" s="507"/>
      <c r="I67" s="507"/>
      <c r="J67" s="507"/>
      <c r="K67" s="507"/>
      <c r="L67" s="507"/>
      <c r="M67" s="507"/>
      <c r="N67" s="249"/>
      <c r="O67" s="507">
        <v>0.19</v>
      </c>
      <c r="P67" s="507">
        <v>0.28999999999999998</v>
      </c>
      <c r="Q67" s="507">
        <v>0.70899999999999996</v>
      </c>
      <c r="R67" s="507">
        <v>1.165</v>
      </c>
      <c r="S67" s="507">
        <v>1.708</v>
      </c>
      <c r="T67" s="507">
        <v>2.3370000000000002</v>
      </c>
      <c r="U67" s="507">
        <v>3.1309999999999998</v>
      </c>
      <c r="V67" s="507">
        <v>4.1029999999999998</v>
      </c>
      <c r="W67" s="507">
        <v>5.3129999999999997</v>
      </c>
      <c r="X67" s="507">
        <v>6.8310000000000004</v>
      </c>
      <c r="Y67" s="507">
        <v>8.7080000000000002</v>
      </c>
      <c r="Z67" s="507">
        <v>11.021000000000001</v>
      </c>
      <c r="AA67" s="507">
        <v>13.811999999999999</v>
      </c>
      <c r="AB67" s="507">
        <v>17.105</v>
      </c>
      <c r="AC67" s="507">
        <v>20.960999999999999</v>
      </c>
      <c r="AD67" s="507">
        <v>25.303000000000001</v>
      </c>
      <c r="AE67" s="507">
        <v>29.986999999999998</v>
      </c>
      <c r="AF67" s="507">
        <v>34.811999999999998</v>
      </c>
      <c r="AG67" s="507">
        <v>39.491999999999997</v>
      </c>
      <c r="AH67" s="507">
        <v>43.807000000000002</v>
      </c>
      <c r="AI67" s="507">
        <v>47.527000000000001</v>
      </c>
      <c r="AJ67" s="507">
        <v>50.606999999999999</v>
      </c>
      <c r="AK67" s="507">
        <v>53.463000000000001</v>
      </c>
      <c r="AL67" s="507">
        <v>53.301000000000002</v>
      </c>
      <c r="AM67" s="507">
        <v>53.168999999999997</v>
      </c>
      <c r="AN67" s="507">
        <v>53.076000000000001</v>
      </c>
      <c r="AO67" s="507">
        <v>53.027000000000001</v>
      </c>
      <c r="AP67" s="507">
        <v>53.031999999999996</v>
      </c>
      <c r="AQ67" s="507">
        <v>53.116999999999997</v>
      </c>
      <c r="AR67" s="507">
        <v>53.302</v>
      </c>
      <c r="AS67" s="507">
        <v>53.651000000000003</v>
      </c>
      <c r="AT67" s="507">
        <v>54.191000000000003</v>
      </c>
      <c r="AU67" s="507">
        <v>55.043999999999997</v>
      </c>
      <c r="AV67" s="507">
        <v>56.311</v>
      </c>
    </row>
    <row r="68" spans="2:48" ht="15" customHeight="1" x14ac:dyDescent="0.2">
      <c r="B68" s="509" t="s">
        <v>171</v>
      </c>
      <c r="C68" s="507"/>
      <c r="D68" s="507"/>
      <c r="E68" s="507"/>
      <c r="F68" s="507"/>
      <c r="G68" s="507"/>
      <c r="H68" s="507"/>
      <c r="I68" s="507"/>
      <c r="J68" s="507"/>
      <c r="K68" s="507"/>
      <c r="L68" s="507"/>
      <c r="M68" s="507"/>
      <c r="N68" s="249"/>
      <c r="O68" s="507">
        <v>0.14000000000000001</v>
      </c>
      <c r="P68" s="507">
        <v>0.14099999999999999</v>
      </c>
      <c r="Q68" s="507">
        <v>0.14199999999999999</v>
      </c>
      <c r="R68" s="507">
        <v>0.14199999999999999</v>
      </c>
      <c r="S68" s="507">
        <v>0.14299999999999999</v>
      </c>
      <c r="T68" s="507">
        <v>0.14399999999999999</v>
      </c>
      <c r="U68" s="507">
        <v>0.14499999999999999</v>
      </c>
      <c r="V68" s="507">
        <v>0.14499999999999999</v>
      </c>
      <c r="W68" s="507">
        <v>0.14599999999999999</v>
      </c>
      <c r="X68" s="507">
        <v>0.14699999999999999</v>
      </c>
      <c r="Y68" s="507">
        <v>0.14699999999999999</v>
      </c>
      <c r="Z68" s="507">
        <v>0.14799999999999999</v>
      </c>
      <c r="AA68" s="507">
        <v>0.14799999999999999</v>
      </c>
      <c r="AB68" s="507">
        <v>0.14899999999999999</v>
      </c>
      <c r="AC68" s="507">
        <v>0.14899999999999999</v>
      </c>
      <c r="AD68" s="507">
        <v>0.15</v>
      </c>
      <c r="AE68" s="507">
        <v>0.15</v>
      </c>
      <c r="AF68" s="507">
        <v>0.151</v>
      </c>
      <c r="AG68" s="507">
        <v>0.151</v>
      </c>
      <c r="AH68" s="507">
        <v>0.152</v>
      </c>
      <c r="AI68" s="507">
        <v>0.152</v>
      </c>
      <c r="AJ68" s="507">
        <v>0.153</v>
      </c>
      <c r="AK68" s="507">
        <v>0.153</v>
      </c>
      <c r="AL68" s="507">
        <v>0.153</v>
      </c>
      <c r="AM68" s="507">
        <v>0.154</v>
      </c>
      <c r="AN68" s="507">
        <v>0.154</v>
      </c>
      <c r="AO68" s="507">
        <v>0.154</v>
      </c>
      <c r="AP68" s="507">
        <v>0.155</v>
      </c>
      <c r="AQ68" s="507">
        <v>0.155</v>
      </c>
      <c r="AR68" s="507">
        <v>0.156</v>
      </c>
      <c r="AS68" s="507">
        <v>0.156</v>
      </c>
      <c r="AT68" s="507">
        <v>0.156</v>
      </c>
      <c r="AU68" s="507">
        <v>0.157</v>
      </c>
      <c r="AV68" s="507">
        <v>0.157</v>
      </c>
    </row>
    <row r="69" spans="2:48" ht="15" customHeight="1" x14ac:dyDescent="0.2">
      <c r="B69" s="509" t="s">
        <v>336</v>
      </c>
      <c r="C69" s="507"/>
      <c r="D69" s="507"/>
      <c r="E69" s="507"/>
      <c r="F69" s="507"/>
      <c r="G69" s="507"/>
      <c r="H69" s="507"/>
      <c r="I69" s="507"/>
      <c r="J69" s="507"/>
      <c r="K69" s="507"/>
      <c r="L69" s="507"/>
      <c r="M69" s="507"/>
      <c r="N69" s="249"/>
      <c r="O69" s="507">
        <v>0</v>
      </c>
      <c r="P69" s="507">
        <v>8.5000000000000006E-2</v>
      </c>
      <c r="Q69" s="507">
        <v>0.17299999999999999</v>
      </c>
      <c r="R69" s="507">
        <v>0.28399999999999997</v>
      </c>
      <c r="S69" s="507">
        <v>0.435</v>
      </c>
      <c r="T69" s="507">
        <v>0.61299999999999999</v>
      </c>
      <c r="U69" s="507">
        <v>0.8</v>
      </c>
      <c r="V69" s="507">
        <v>1.0580000000000001</v>
      </c>
      <c r="W69" s="507">
        <v>1.2649999999999999</v>
      </c>
      <c r="X69" s="507">
        <v>1.536</v>
      </c>
      <c r="Y69" s="507">
        <v>1.829</v>
      </c>
      <c r="Z69" s="507">
        <v>2.2549999999999999</v>
      </c>
      <c r="AA69" s="507">
        <v>2.5550000000000002</v>
      </c>
      <c r="AB69" s="507">
        <v>2.9329999999999998</v>
      </c>
      <c r="AC69" s="507">
        <v>3.2570000000000001</v>
      </c>
      <c r="AD69" s="507">
        <v>3.5910000000000002</v>
      </c>
      <c r="AE69" s="507">
        <v>3.9580000000000002</v>
      </c>
      <c r="AF69" s="507">
        <v>4.3410000000000002</v>
      </c>
      <c r="AG69" s="507">
        <v>4.7359999999999998</v>
      </c>
      <c r="AH69" s="507">
        <v>5.1440000000000001</v>
      </c>
      <c r="AI69" s="507">
        <v>5.5570000000000004</v>
      </c>
      <c r="AJ69" s="507">
        <v>5.8949999999999996</v>
      </c>
      <c r="AK69" s="507">
        <v>6.1079999999999997</v>
      </c>
      <c r="AL69" s="507">
        <v>6.3650000000000002</v>
      </c>
      <c r="AM69" s="507">
        <v>6.5590000000000002</v>
      </c>
      <c r="AN69" s="507">
        <v>6.7409999999999997</v>
      </c>
      <c r="AO69" s="507">
        <v>6.9560000000000004</v>
      </c>
      <c r="AP69" s="507">
        <v>7.1710000000000003</v>
      </c>
      <c r="AQ69" s="507">
        <v>7.3860000000000001</v>
      </c>
      <c r="AR69" s="507">
        <v>7.5940000000000003</v>
      </c>
      <c r="AS69" s="507">
        <v>8.1449999999999996</v>
      </c>
      <c r="AT69" s="507">
        <v>8.4649999999999999</v>
      </c>
      <c r="AU69" s="507">
        <v>8.9009999999999998</v>
      </c>
      <c r="AV69" s="507">
        <v>9.3460000000000001</v>
      </c>
    </row>
    <row r="70" spans="2:48" ht="15" customHeight="1" x14ac:dyDescent="0.2">
      <c r="B70" s="503" t="s">
        <v>172</v>
      </c>
      <c r="C70" s="510"/>
      <c r="D70" s="510"/>
      <c r="E70" s="510"/>
      <c r="F70" s="510"/>
      <c r="G70" s="510"/>
      <c r="H70" s="510"/>
      <c r="I70" s="510"/>
      <c r="J70" s="510"/>
      <c r="K70" s="510"/>
      <c r="L70" s="510"/>
      <c r="M70" s="510"/>
      <c r="N70" s="510"/>
      <c r="O70" s="510">
        <v>114.529</v>
      </c>
      <c r="P70" s="510">
        <v>114.06100000000001</v>
      </c>
      <c r="Q70" s="510">
        <v>112.166</v>
      </c>
      <c r="R70" s="510">
        <v>110.792</v>
      </c>
      <c r="S70" s="510">
        <v>109.843</v>
      </c>
      <c r="T70" s="510">
        <v>109.169</v>
      </c>
      <c r="U70" s="510">
        <v>108.41500000000001</v>
      </c>
      <c r="V70" s="510">
        <v>108.258</v>
      </c>
      <c r="W70" s="510">
        <v>108.447</v>
      </c>
      <c r="X70" s="510">
        <v>109.60899999999999</v>
      </c>
      <c r="Y70" s="510">
        <v>111.334</v>
      </c>
      <c r="Z70" s="510">
        <v>113.986</v>
      </c>
      <c r="AA70" s="510">
        <v>116.822</v>
      </c>
      <c r="AB70" s="510">
        <v>120.361</v>
      </c>
      <c r="AC70" s="510">
        <v>124.41800000000001</v>
      </c>
      <c r="AD70" s="510">
        <v>128.672</v>
      </c>
      <c r="AE70" s="510">
        <v>133.29300000000001</v>
      </c>
      <c r="AF70" s="510">
        <v>138.16499999999999</v>
      </c>
      <c r="AG70" s="510">
        <v>142.73400000000001</v>
      </c>
      <c r="AH70" s="510">
        <v>147.00299999999999</v>
      </c>
      <c r="AI70" s="510">
        <v>150.16800000000001</v>
      </c>
      <c r="AJ70" s="510">
        <v>152.726</v>
      </c>
      <c r="AK70" s="510">
        <v>154.76499999999999</v>
      </c>
      <c r="AL70" s="510">
        <v>153.53700000000001</v>
      </c>
      <c r="AM70" s="510">
        <v>152.70500000000001</v>
      </c>
      <c r="AN70" s="510">
        <v>151.45599999999999</v>
      </c>
      <c r="AO70" s="510">
        <v>150.48400000000001</v>
      </c>
      <c r="AP70" s="510">
        <v>149.76499999999999</v>
      </c>
      <c r="AQ70" s="510">
        <v>149.22200000000001</v>
      </c>
      <c r="AR70" s="510">
        <v>149.01599999999999</v>
      </c>
      <c r="AS70" s="510">
        <v>149.405</v>
      </c>
      <c r="AT70" s="510">
        <v>149.65700000000001</v>
      </c>
      <c r="AU70" s="510">
        <v>150.55099999999999</v>
      </c>
      <c r="AV70" s="510">
        <v>152.214</v>
      </c>
    </row>
    <row r="71" spans="2:48" ht="15" customHeight="1" x14ac:dyDescent="0.2">
      <c r="B71" s="511"/>
      <c r="C71" s="339"/>
      <c r="D71" s="339"/>
      <c r="E71" s="339"/>
      <c r="F71" s="339"/>
      <c r="G71" s="339"/>
      <c r="H71" s="339"/>
      <c r="I71" s="339"/>
      <c r="J71" s="339"/>
      <c r="K71" s="339"/>
      <c r="L71" s="339"/>
      <c r="M71" s="339"/>
      <c r="N71" s="339"/>
      <c r="O71" s="339"/>
      <c r="P71" s="339"/>
      <c r="Q71" s="339"/>
      <c r="R71" s="339"/>
      <c r="S71" s="339"/>
      <c r="T71" s="339"/>
      <c r="U71" s="339"/>
      <c r="V71" s="339"/>
      <c r="W71" s="339"/>
      <c r="X71" s="339"/>
      <c r="Y71" s="339"/>
      <c r="Z71" s="339"/>
      <c r="AA71" s="339"/>
      <c r="AB71" s="339"/>
      <c r="AC71" s="339"/>
      <c r="AD71" s="339"/>
      <c r="AE71" s="339"/>
      <c r="AF71" s="339"/>
      <c r="AG71" s="339"/>
      <c r="AH71" s="339"/>
      <c r="AI71" s="339"/>
      <c r="AJ71" s="339"/>
      <c r="AK71" s="339"/>
      <c r="AL71" s="339"/>
      <c r="AM71" s="339"/>
      <c r="AN71" s="339"/>
      <c r="AO71" s="339"/>
      <c r="AP71" s="339"/>
      <c r="AQ71" s="339"/>
      <c r="AR71" s="339"/>
      <c r="AS71" s="339"/>
      <c r="AT71" s="339"/>
      <c r="AU71" s="339"/>
      <c r="AV71" s="512"/>
    </row>
    <row r="72" spans="2:48" ht="15" customHeight="1" x14ac:dyDescent="0.2">
      <c r="B72" s="511" t="s">
        <v>173</v>
      </c>
      <c r="C72" s="340"/>
      <c r="D72" s="340"/>
      <c r="E72" s="340"/>
      <c r="F72" s="340"/>
      <c r="G72" s="340"/>
      <c r="H72" s="340"/>
      <c r="I72" s="340"/>
      <c r="J72" s="340"/>
      <c r="K72" s="340"/>
      <c r="L72" s="340"/>
      <c r="M72" s="340"/>
      <c r="N72" s="340"/>
      <c r="O72" s="340"/>
      <c r="P72" s="340"/>
      <c r="Q72" s="340"/>
      <c r="R72" s="340"/>
      <c r="S72" s="340"/>
      <c r="T72" s="340"/>
      <c r="U72" s="340"/>
      <c r="V72" s="340"/>
      <c r="W72" s="340"/>
      <c r="X72" s="340"/>
      <c r="Y72" s="340"/>
      <c r="Z72" s="340"/>
      <c r="AA72" s="340"/>
      <c r="AB72" s="340"/>
      <c r="AC72" s="340"/>
      <c r="AD72" s="340"/>
      <c r="AE72" s="340"/>
      <c r="AF72" s="340"/>
      <c r="AG72" s="340"/>
      <c r="AH72" s="340"/>
      <c r="AI72" s="340"/>
      <c r="AJ72" s="340"/>
      <c r="AK72" s="340"/>
      <c r="AL72" s="340"/>
      <c r="AM72" s="340"/>
      <c r="AN72" s="340"/>
      <c r="AO72" s="340"/>
      <c r="AP72" s="340"/>
      <c r="AQ72" s="340"/>
      <c r="AR72" s="340"/>
      <c r="AS72" s="340"/>
      <c r="AT72" s="340"/>
      <c r="AU72" s="340"/>
      <c r="AV72" s="513"/>
    </row>
    <row r="73" spans="2:48" ht="15" customHeight="1" x14ac:dyDescent="0.2">
      <c r="B73" s="509" t="s">
        <v>178</v>
      </c>
      <c r="C73" s="507"/>
      <c r="D73" s="507"/>
      <c r="E73" s="507"/>
      <c r="F73" s="507"/>
      <c r="G73" s="507"/>
      <c r="H73" s="507"/>
      <c r="I73" s="507"/>
      <c r="J73" s="507"/>
      <c r="K73" s="507"/>
      <c r="L73" s="507"/>
      <c r="M73" s="507"/>
      <c r="N73" s="249"/>
      <c r="O73" s="510">
        <v>89.311999999999998</v>
      </c>
      <c r="P73" s="510">
        <v>88.474999999999994</v>
      </c>
      <c r="Q73" s="510">
        <v>88.075999999999993</v>
      </c>
      <c r="R73" s="510">
        <v>88.132999999999996</v>
      </c>
      <c r="S73" s="510">
        <v>87.882999999999996</v>
      </c>
      <c r="T73" s="510">
        <v>87.688999999999993</v>
      </c>
      <c r="U73" s="510">
        <v>87.474999999999994</v>
      </c>
      <c r="V73" s="510">
        <v>87.328000000000003</v>
      </c>
      <c r="W73" s="510">
        <v>87.206999999999994</v>
      </c>
      <c r="X73" s="510">
        <v>87.171000000000006</v>
      </c>
      <c r="Y73" s="510">
        <v>87.22</v>
      </c>
      <c r="Z73" s="510">
        <v>87.411000000000001</v>
      </c>
      <c r="AA73" s="510">
        <v>87.591999999999999</v>
      </c>
      <c r="AB73" s="510">
        <v>86.855999999999995</v>
      </c>
      <c r="AC73" s="510">
        <v>87.25</v>
      </c>
      <c r="AD73" s="510">
        <v>87.793999999999997</v>
      </c>
      <c r="AE73" s="510">
        <v>88.34</v>
      </c>
      <c r="AF73" s="510">
        <v>89.138000000000005</v>
      </c>
      <c r="AG73" s="510">
        <v>89.968000000000004</v>
      </c>
      <c r="AH73" s="510">
        <v>91.022999999999996</v>
      </c>
      <c r="AI73" s="510">
        <v>92.35</v>
      </c>
      <c r="AJ73" s="510">
        <v>93.448999999999998</v>
      </c>
      <c r="AK73" s="510">
        <v>94.478999999999999</v>
      </c>
      <c r="AL73" s="510">
        <v>95.811999999999998</v>
      </c>
      <c r="AM73" s="510">
        <v>96.881</v>
      </c>
      <c r="AN73" s="510">
        <v>98.405000000000001</v>
      </c>
      <c r="AO73" s="510">
        <v>99.941000000000003</v>
      </c>
      <c r="AP73" s="510">
        <v>101.504</v>
      </c>
      <c r="AQ73" s="510">
        <v>102.85299999999999</v>
      </c>
      <c r="AR73" s="510">
        <v>103.786</v>
      </c>
      <c r="AS73" s="510">
        <v>104.839</v>
      </c>
      <c r="AT73" s="510">
        <v>105.783</v>
      </c>
      <c r="AU73" s="510">
        <v>106.521</v>
      </c>
      <c r="AV73" s="510">
        <v>107.005</v>
      </c>
    </row>
    <row r="74" spans="2:48" ht="15" customHeight="1" x14ac:dyDescent="0.2">
      <c r="B74" s="511"/>
      <c r="C74" s="340"/>
      <c r="D74" s="340"/>
      <c r="E74" s="340"/>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513"/>
    </row>
    <row r="75" spans="2:48" ht="15" customHeight="1" x14ac:dyDescent="0.2">
      <c r="B75" s="511" t="s">
        <v>175</v>
      </c>
      <c r="C75" s="340"/>
      <c r="D75" s="340"/>
      <c r="E75" s="340"/>
      <c r="F75" s="340"/>
      <c r="G75" s="340"/>
      <c r="H75" s="340"/>
      <c r="I75" s="340"/>
      <c r="J75" s="340"/>
      <c r="K75" s="340"/>
      <c r="L75" s="340"/>
      <c r="M75" s="340"/>
      <c r="N75" s="340"/>
      <c r="O75" s="340"/>
      <c r="P75" s="340"/>
      <c r="Q75" s="340"/>
      <c r="R75" s="340"/>
      <c r="S75" s="340"/>
      <c r="T75" s="340"/>
      <c r="U75" s="340"/>
      <c r="V75" s="340"/>
      <c r="W75" s="340"/>
      <c r="X75" s="340"/>
      <c r="Y75" s="340"/>
      <c r="Z75" s="340"/>
      <c r="AA75" s="340"/>
      <c r="AB75" s="340"/>
      <c r="AC75" s="340"/>
      <c r="AD75" s="340"/>
      <c r="AE75" s="340"/>
      <c r="AF75" s="340"/>
      <c r="AG75" s="340"/>
      <c r="AH75" s="340"/>
      <c r="AI75" s="340"/>
      <c r="AJ75" s="340"/>
      <c r="AK75" s="340"/>
      <c r="AL75" s="340"/>
      <c r="AM75" s="340"/>
      <c r="AN75" s="340"/>
      <c r="AO75" s="340"/>
      <c r="AP75" s="340"/>
      <c r="AQ75" s="340"/>
      <c r="AR75" s="340"/>
      <c r="AS75" s="340"/>
      <c r="AT75" s="340"/>
      <c r="AU75" s="340"/>
      <c r="AV75" s="513"/>
    </row>
    <row r="76" spans="2:48" ht="15" customHeight="1" x14ac:dyDescent="0.2">
      <c r="B76" s="509" t="s">
        <v>176</v>
      </c>
      <c r="C76" s="507"/>
      <c r="D76" s="507"/>
      <c r="E76" s="507"/>
      <c r="F76" s="507"/>
      <c r="G76" s="507"/>
      <c r="H76" s="507"/>
      <c r="I76" s="507"/>
      <c r="J76" s="507"/>
      <c r="K76" s="507"/>
      <c r="L76" s="507"/>
      <c r="M76" s="507"/>
      <c r="N76" s="249"/>
      <c r="O76" s="510">
        <v>93.275000000000006</v>
      </c>
      <c r="P76" s="510">
        <v>92.343000000000004</v>
      </c>
      <c r="Q76" s="510">
        <v>92.477999999999994</v>
      </c>
      <c r="R76" s="510">
        <v>93.004999999999995</v>
      </c>
      <c r="S76" s="510">
        <v>92.171999999999997</v>
      </c>
      <c r="T76" s="510">
        <v>91.323999999999998</v>
      </c>
      <c r="U76" s="510">
        <v>90.471000000000004</v>
      </c>
      <c r="V76" s="510">
        <v>89.649000000000001</v>
      </c>
      <c r="W76" s="510">
        <v>88.849000000000004</v>
      </c>
      <c r="X76" s="510">
        <v>88.037000000000006</v>
      </c>
      <c r="Y76" s="510">
        <v>87.253</v>
      </c>
      <c r="Z76" s="510">
        <v>86.477999999999994</v>
      </c>
      <c r="AA76" s="510">
        <v>85.769000000000005</v>
      </c>
      <c r="AB76" s="510">
        <v>85.335999999999999</v>
      </c>
      <c r="AC76" s="510">
        <v>85.570999999999998</v>
      </c>
      <c r="AD76" s="510">
        <v>85.875</v>
      </c>
      <c r="AE76" s="510">
        <v>86.322000000000003</v>
      </c>
      <c r="AF76" s="510">
        <v>86.912999999999997</v>
      </c>
      <c r="AG76" s="510">
        <v>87.668999999999997</v>
      </c>
      <c r="AH76" s="510">
        <v>88.578000000000003</v>
      </c>
      <c r="AI76" s="510">
        <v>89.695999999999998</v>
      </c>
      <c r="AJ76" s="510">
        <v>91.054000000000002</v>
      </c>
      <c r="AK76" s="510">
        <v>92.605999999999995</v>
      </c>
      <c r="AL76" s="510">
        <v>94.394999999999996</v>
      </c>
      <c r="AM76" s="510">
        <v>96.667000000000002</v>
      </c>
      <c r="AN76" s="510">
        <v>99.206999999999994</v>
      </c>
      <c r="AO76" s="510">
        <v>101.96899999999999</v>
      </c>
      <c r="AP76" s="510">
        <v>104.73399999999999</v>
      </c>
      <c r="AQ76" s="510">
        <v>107.343</v>
      </c>
      <c r="AR76" s="510">
        <v>109.80500000000001</v>
      </c>
      <c r="AS76" s="510">
        <v>112.18899999999999</v>
      </c>
      <c r="AT76" s="510">
        <v>113.67100000000001</v>
      </c>
      <c r="AU76" s="510">
        <v>113.52200000000001</v>
      </c>
      <c r="AV76" s="510">
        <v>113.298</v>
      </c>
    </row>
    <row r="77" spans="2:48" ht="15" customHeight="1" x14ac:dyDescent="0.2">
      <c r="B77" s="511"/>
      <c r="C77" s="340"/>
      <c r="D77" s="340"/>
      <c r="E77" s="340"/>
      <c r="F77" s="340"/>
      <c r="G77" s="340"/>
      <c r="H77" s="340"/>
      <c r="I77" s="340"/>
      <c r="J77" s="340"/>
      <c r="K77" s="340"/>
      <c r="L77" s="340"/>
      <c r="M77" s="340"/>
      <c r="N77" s="340"/>
      <c r="O77" s="340"/>
      <c r="P77" s="340"/>
      <c r="Q77" s="340"/>
      <c r="R77" s="340"/>
      <c r="S77" s="340"/>
      <c r="T77" s="340"/>
      <c r="U77" s="340"/>
      <c r="V77" s="340"/>
      <c r="W77" s="340"/>
      <c r="X77" s="340"/>
      <c r="Y77" s="340"/>
      <c r="Z77" s="340"/>
      <c r="AA77" s="340"/>
      <c r="AB77" s="340"/>
      <c r="AC77" s="340"/>
      <c r="AD77" s="340"/>
      <c r="AE77" s="340"/>
      <c r="AF77" s="340"/>
      <c r="AG77" s="340"/>
      <c r="AH77" s="340"/>
      <c r="AI77" s="340"/>
      <c r="AJ77" s="340"/>
      <c r="AK77" s="340"/>
      <c r="AL77" s="340"/>
      <c r="AM77" s="340"/>
      <c r="AN77" s="340"/>
      <c r="AO77" s="340"/>
      <c r="AP77" s="340"/>
      <c r="AQ77" s="340"/>
      <c r="AR77" s="340"/>
      <c r="AS77" s="340"/>
      <c r="AT77" s="340"/>
      <c r="AU77" s="340"/>
      <c r="AV77" s="513"/>
    </row>
    <row r="78" spans="2:48" ht="15" customHeight="1" x14ac:dyDescent="0.2">
      <c r="B78" s="503" t="s">
        <v>177</v>
      </c>
      <c r="C78" s="507"/>
      <c r="D78" s="507"/>
      <c r="E78" s="507"/>
      <c r="F78" s="507"/>
      <c r="G78" s="507"/>
      <c r="H78" s="507"/>
      <c r="I78" s="507"/>
      <c r="J78" s="507"/>
      <c r="K78" s="507"/>
      <c r="L78" s="507"/>
      <c r="M78" s="507"/>
      <c r="N78" s="249"/>
      <c r="O78" s="510">
        <v>21.75</v>
      </c>
      <c r="P78" s="510">
        <v>21.091999999999999</v>
      </c>
      <c r="Q78" s="510">
        <v>20.835999999999999</v>
      </c>
      <c r="R78" s="510">
        <v>20.715</v>
      </c>
      <c r="S78" s="510">
        <v>20.492000000000001</v>
      </c>
      <c r="T78" s="510">
        <v>20.3</v>
      </c>
      <c r="U78" s="510">
        <v>20.091000000000001</v>
      </c>
      <c r="V78" s="510">
        <v>19.917999999999999</v>
      </c>
      <c r="W78" s="510">
        <v>19.771000000000001</v>
      </c>
      <c r="X78" s="510">
        <v>19.698</v>
      </c>
      <c r="Y78" s="510">
        <v>19.678000000000001</v>
      </c>
      <c r="Z78" s="510">
        <v>19.739999999999998</v>
      </c>
      <c r="AA78" s="510">
        <v>19.812999999999999</v>
      </c>
      <c r="AB78" s="510">
        <v>19.87</v>
      </c>
      <c r="AC78" s="510">
        <v>20.100999999999999</v>
      </c>
      <c r="AD78" s="510">
        <v>20.344000000000001</v>
      </c>
      <c r="AE78" s="510">
        <v>20.638000000000002</v>
      </c>
      <c r="AF78" s="510">
        <v>20.965</v>
      </c>
      <c r="AG78" s="510">
        <v>21.300999999999998</v>
      </c>
      <c r="AH78" s="510">
        <v>21.646000000000001</v>
      </c>
      <c r="AI78" s="510">
        <v>21.925000000000001</v>
      </c>
      <c r="AJ78" s="510">
        <v>22.204000000000001</v>
      </c>
      <c r="AK78" s="510">
        <v>22.448</v>
      </c>
      <c r="AL78" s="510">
        <v>22.475000000000001</v>
      </c>
      <c r="AM78" s="510">
        <v>22.541</v>
      </c>
      <c r="AN78" s="510">
        <v>22.655000000000001</v>
      </c>
      <c r="AO78" s="510">
        <v>22.811</v>
      </c>
      <c r="AP78" s="510">
        <v>22.983000000000001</v>
      </c>
      <c r="AQ78" s="510">
        <v>23.13</v>
      </c>
      <c r="AR78" s="510">
        <v>23.251000000000001</v>
      </c>
      <c r="AS78" s="510">
        <v>23.408000000000001</v>
      </c>
      <c r="AT78" s="510">
        <v>23.465</v>
      </c>
      <c r="AU78" s="510">
        <v>23.411000000000001</v>
      </c>
      <c r="AV78" s="510">
        <v>23.373000000000001</v>
      </c>
    </row>
    <row r="79" spans="2:48" ht="15" customHeight="1" x14ac:dyDescent="0.2">
      <c r="B79" s="511"/>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513"/>
    </row>
    <row r="80" spans="2:48" ht="15" customHeight="1" x14ac:dyDescent="0.2">
      <c r="B80" s="503" t="s">
        <v>626</v>
      </c>
      <c r="C80" s="510"/>
      <c r="D80" s="510"/>
      <c r="E80" s="510"/>
      <c r="F80" s="510"/>
      <c r="G80" s="510"/>
      <c r="H80" s="510"/>
      <c r="I80" s="510"/>
      <c r="J80" s="510"/>
      <c r="K80" s="510"/>
      <c r="L80" s="510"/>
      <c r="M80" s="510"/>
      <c r="N80" s="510"/>
      <c r="O80" s="510">
        <f t="shared" ref="O80:AV80" si="3">O70+O73+O76+O78</f>
        <v>318.86599999999999</v>
      </c>
      <c r="P80" s="510">
        <f t="shared" si="3"/>
        <v>315.971</v>
      </c>
      <c r="Q80" s="510">
        <f t="shared" si="3"/>
        <v>313.55599999999998</v>
      </c>
      <c r="R80" s="510">
        <f t="shared" si="3"/>
        <v>312.64499999999998</v>
      </c>
      <c r="S80" s="510">
        <f t="shared" si="3"/>
        <v>310.39000000000004</v>
      </c>
      <c r="T80" s="510">
        <f t="shared" si="3"/>
        <v>308.48200000000003</v>
      </c>
      <c r="U80" s="510">
        <f t="shared" si="3"/>
        <v>306.452</v>
      </c>
      <c r="V80" s="510">
        <f t="shared" si="3"/>
        <v>305.15300000000002</v>
      </c>
      <c r="W80" s="510">
        <f t="shared" si="3"/>
        <v>304.274</v>
      </c>
      <c r="X80" s="510">
        <f t="shared" si="3"/>
        <v>304.51499999999999</v>
      </c>
      <c r="Y80" s="510">
        <f t="shared" si="3"/>
        <v>305.48500000000001</v>
      </c>
      <c r="Z80" s="510">
        <f t="shared" si="3"/>
        <v>307.61500000000001</v>
      </c>
      <c r="AA80" s="510">
        <f t="shared" si="3"/>
        <v>309.99599999999998</v>
      </c>
      <c r="AB80" s="510">
        <f t="shared" si="3"/>
        <v>312.423</v>
      </c>
      <c r="AC80" s="510">
        <f t="shared" si="3"/>
        <v>317.34000000000003</v>
      </c>
      <c r="AD80" s="510">
        <f t="shared" si="3"/>
        <v>322.685</v>
      </c>
      <c r="AE80" s="510">
        <f t="shared" si="3"/>
        <v>328.59300000000002</v>
      </c>
      <c r="AF80" s="510">
        <f t="shared" si="3"/>
        <v>335.18099999999998</v>
      </c>
      <c r="AG80" s="510">
        <f t="shared" si="3"/>
        <v>341.67199999999997</v>
      </c>
      <c r="AH80" s="510">
        <f t="shared" si="3"/>
        <v>348.25</v>
      </c>
      <c r="AI80" s="510">
        <f t="shared" si="3"/>
        <v>354.13900000000001</v>
      </c>
      <c r="AJ80" s="510">
        <f t="shared" si="3"/>
        <v>359.43300000000005</v>
      </c>
      <c r="AK80" s="510">
        <f t="shared" si="3"/>
        <v>364.29799999999994</v>
      </c>
      <c r="AL80" s="510">
        <f t="shared" si="3"/>
        <v>366.21899999999999</v>
      </c>
      <c r="AM80" s="510">
        <f t="shared" si="3"/>
        <v>368.79400000000004</v>
      </c>
      <c r="AN80" s="510">
        <f t="shared" si="3"/>
        <v>371.72299999999996</v>
      </c>
      <c r="AO80" s="510">
        <f t="shared" si="3"/>
        <v>375.20499999999998</v>
      </c>
      <c r="AP80" s="510">
        <f t="shared" si="3"/>
        <v>378.98599999999999</v>
      </c>
      <c r="AQ80" s="510">
        <f t="shared" si="3"/>
        <v>382.548</v>
      </c>
      <c r="AR80" s="510">
        <f t="shared" si="3"/>
        <v>385.85799999999995</v>
      </c>
      <c r="AS80" s="510">
        <f t="shared" si="3"/>
        <v>389.84100000000001</v>
      </c>
      <c r="AT80" s="510">
        <f t="shared" si="3"/>
        <v>392.57599999999996</v>
      </c>
      <c r="AU80" s="510">
        <f t="shared" si="3"/>
        <v>394.005</v>
      </c>
      <c r="AV80" s="510">
        <f t="shared" si="3"/>
        <v>395.89</v>
      </c>
    </row>
    <row r="83" spans="2:48" ht="15" customHeight="1" x14ac:dyDescent="0.2">
      <c r="B83" s="164" t="s">
        <v>215</v>
      </c>
      <c r="C83" s="337" t="s">
        <v>32</v>
      </c>
    </row>
    <row r="84" spans="2:48" ht="15" customHeight="1" x14ac:dyDescent="0.2">
      <c r="B84" s="503" t="s">
        <v>145</v>
      </c>
      <c r="C84" s="504">
        <v>38353</v>
      </c>
      <c r="D84" s="504">
        <v>38718</v>
      </c>
      <c r="E84" s="504">
        <v>39083</v>
      </c>
      <c r="F84" s="504">
        <v>39448</v>
      </c>
      <c r="G84" s="504">
        <v>39814</v>
      </c>
      <c r="H84" s="504">
        <v>40179</v>
      </c>
      <c r="I84" s="504">
        <v>40544</v>
      </c>
      <c r="J84" s="504">
        <v>40909</v>
      </c>
      <c r="K84" s="504">
        <v>41275</v>
      </c>
      <c r="L84" s="504">
        <v>41640</v>
      </c>
      <c r="M84" s="504">
        <v>42005</v>
      </c>
      <c r="N84" s="504">
        <v>42370</v>
      </c>
      <c r="O84" s="504">
        <v>42736</v>
      </c>
      <c r="P84" s="504">
        <v>43101</v>
      </c>
      <c r="Q84" s="504">
        <v>43466</v>
      </c>
      <c r="R84" s="504">
        <v>43831</v>
      </c>
      <c r="S84" s="504">
        <v>44197</v>
      </c>
      <c r="T84" s="504">
        <v>44562</v>
      </c>
      <c r="U84" s="504">
        <v>44927</v>
      </c>
      <c r="V84" s="504">
        <v>45292</v>
      </c>
      <c r="W84" s="504">
        <v>45658</v>
      </c>
      <c r="X84" s="504">
        <v>46023</v>
      </c>
      <c r="Y84" s="504">
        <v>46388</v>
      </c>
      <c r="Z84" s="504">
        <v>46753</v>
      </c>
      <c r="AA84" s="504">
        <v>47119</v>
      </c>
      <c r="AB84" s="504">
        <v>47484</v>
      </c>
      <c r="AC84" s="504">
        <v>47849</v>
      </c>
      <c r="AD84" s="504">
        <v>48214</v>
      </c>
      <c r="AE84" s="504">
        <v>48580</v>
      </c>
      <c r="AF84" s="504">
        <v>48945</v>
      </c>
      <c r="AG84" s="504">
        <v>49310</v>
      </c>
      <c r="AH84" s="504">
        <v>49675</v>
      </c>
      <c r="AI84" s="504">
        <v>50041</v>
      </c>
      <c r="AJ84" s="504">
        <v>50406</v>
      </c>
      <c r="AK84" s="504">
        <v>50771</v>
      </c>
      <c r="AL84" s="504">
        <v>51136</v>
      </c>
      <c r="AM84" s="504">
        <v>51502</v>
      </c>
      <c r="AN84" s="504">
        <v>51867</v>
      </c>
      <c r="AO84" s="504">
        <v>52232</v>
      </c>
      <c r="AP84" s="504">
        <v>52597</v>
      </c>
      <c r="AQ84" s="504">
        <v>52963</v>
      </c>
      <c r="AR84" s="504">
        <v>53328</v>
      </c>
      <c r="AS84" s="504">
        <v>53693</v>
      </c>
      <c r="AT84" s="504">
        <v>54058</v>
      </c>
      <c r="AU84" s="504">
        <v>54424</v>
      </c>
      <c r="AV84" s="504">
        <v>54789</v>
      </c>
    </row>
    <row r="85" spans="2:48" ht="15" customHeight="1" x14ac:dyDescent="0.2">
      <c r="B85" s="503" t="s">
        <v>83</v>
      </c>
      <c r="C85" s="507"/>
      <c r="D85" s="508"/>
      <c r="E85" s="508"/>
      <c r="F85" s="508"/>
      <c r="G85" s="508"/>
      <c r="H85" s="508"/>
      <c r="I85" s="508"/>
      <c r="J85" s="508"/>
      <c r="K85" s="508"/>
      <c r="L85" s="508"/>
      <c r="M85" s="508"/>
      <c r="N85" s="508"/>
      <c r="O85" s="508"/>
      <c r="P85" s="508"/>
      <c r="Q85" s="508"/>
      <c r="R85" s="508"/>
      <c r="S85" s="508"/>
      <c r="T85" s="508"/>
      <c r="U85" s="508"/>
      <c r="V85" s="508"/>
      <c r="W85" s="508"/>
      <c r="X85" s="508"/>
      <c r="Y85" s="508"/>
      <c r="Z85" s="508"/>
      <c r="AA85" s="508"/>
      <c r="AB85" s="508"/>
      <c r="AC85" s="508"/>
      <c r="AD85" s="508"/>
      <c r="AE85" s="508"/>
      <c r="AF85" s="508"/>
      <c r="AG85" s="508"/>
      <c r="AH85" s="508"/>
      <c r="AI85" s="508"/>
      <c r="AJ85" s="508"/>
      <c r="AK85" s="508"/>
      <c r="AL85" s="508"/>
      <c r="AM85" s="508"/>
      <c r="AN85" s="508"/>
      <c r="AO85" s="508"/>
      <c r="AP85" s="508"/>
      <c r="AQ85" s="508"/>
      <c r="AR85" s="508"/>
      <c r="AS85" s="508"/>
      <c r="AT85" s="508"/>
      <c r="AU85" s="508"/>
      <c r="AV85" s="508"/>
    </row>
    <row r="86" spans="2:48" ht="15" customHeight="1" x14ac:dyDescent="0.2">
      <c r="B86" s="509" t="s">
        <v>164</v>
      </c>
      <c r="C86" s="507"/>
      <c r="D86" s="507"/>
      <c r="E86" s="507"/>
      <c r="F86" s="507"/>
      <c r="G86" s="507"/>
      <c r="H86" s="507"/>
      <c r="I86" s="507"/>
      <c r="J86" s="507"/>
      <c r="K86" s="507"/>
      <c r="L86" s="507"/>
      <c r="M86" s="507"/>
      <c r="N86" s="249"/>
      <c r="O86" s="507">
        <v>70.161000000000001</v>
      </c>
      <c r="P86" s="507">
        <v>69.838999999999999</v>
      </c>
      <c r="Q86" s="507">
        <v>70.066000000000003</v>
      </c>
      <c r="R86" s="507">
        <v>69.742000000000004</v>
      </c>
      <c r="S86" s="507">
        <v>69.373999999999995</v>
      </c>
      <c r="T86" s="507">
        <v>68.948999999999998</v>
      </c>
      <c r="U86" s="507">
        <v>68.494</v>
      </c>
      <c r="V86" s="507">
        <v>68.045000000000002</v>
      </c>
      <c r="W86" s="507">
        <v>67.605999999999995</v>
      </c>
      <c r="X86" s="507">
        <v>67.141000000000005</v>
      </c>
      <c r="Y86" s="507">
        <v>66.691000000000003</v>
      </c>
      <c r="Z86" s="507">
        <v>66.296000000000006</v>
      </c>
      <c r="AA86" s="507">
        <v>66.091999999999999</v>
      </c>
      <c r="AB86" s="507">
        <v>66.218000000000004</v>
      </c>
      <c r="AC86" s="507">
        <v>66.698999999999998</v>
      </c>
      <c r="AD86" s="507">
        <v>67.308999999999997</v>
      </c>
      <c r="AE86" s="507">
        <v>67.924000000000007</v>
      </c>
      <c r="AF86" s="507">
        <v>68.55</v>
      </c>
      <c r="AG86" s="507">
        <v>69.183999999999997</v>
      </c>
      <c r="AH86" s="507">
        <v>69.790000000000006</v>
      </c>
      <c r="AI86" s="507">
        <v>70.382000000000005</v>
      </c>
      <c r="AJ86" s="507">
        <v>70.97</v>
      </c>
      <c r="AK86" s="507">
        <v>71.554000000000002</v>
      </c>
      <c r="AL86" s="507">
        <v>72.134</v>
      </c>
      <c r="AM86" s="507">
        <v>72.709000000000003</v>
      </c>
      <c r="AN86" s="507">
        <v>73.281999999999996</v>
      </c>
      <c r="AO86" s="507">
        <v>73.858999999999995</v>
      </c>
      <c r="AP86" s="507">
        <v>74.44</v>
      </c>
      <c r="AQ86" s="507">
        <v>75.019000000000005</v>
      </c>
      <c r="AR86" s="507">
        <v>75.590999999999994</v>
      </c>
      <c r="AS86" s="507">
        <v>76.147999999999996</v>
      </c>
      <c r="AT86" s="507">
        <v>76.698999999999998</v>
      </c>
      <c r="AU86" s="507">
        <v>77.247</v>
      </c>
      <c r="AV86" s="507">
        <v>77.795000000000002</v>
      </c>
    </row>
    <row r="87" spans="2:48" ht="15" customHeight="1" x14ac:dyDescent="0.2">
      <c r="B87" s="509" t="s">
        <v>165</v>
      </c>
      <c r="C87" s="514"/>
      <c r="D87" s="514"/>
      <c r="E87" s="514"/>
      <c r="F87" s="514"/>
      <c r="G87" s="514"/>
      <c r="H87" s="514"/>
      <c r="I87" s="514"/>
      <c r="J87" s="514"/>
      <c r="K87" s="514"/>
      <c r="L87" s="514"/>
      <c r="M87" s="507"/>
      <c r="N87" s="249"/>
      <c r="O87" s="507">
        <v>27.045999999999999</v>
      </c>
      <c r="P87" s="507">
        <v>27.245999999999999</v>
      </c>
      <c r="Q87" s="507">
        <v>27.356000000000002</v>
      </c>
      <c r="R87" s="507">
        <v>27.452999999999999</v>
      </c>
      <c r="S87" s="507">
        <v>27.593</v>
      </c>
      <c r="T87" s="507">
        <v>27.716999999999999</v>
      </c>
      <c r="U87" s="507">
        <v>27.817</v>
      </c>
      <c r="V87" s="507">
        <v>27.904</v>
      </c>
      <c r="W87" s="507">
        <v>27.986999999999998</v>
      </c>
      <c r="X87" s="507">
        <v>28.067</v>
      </c>
      <c r="Y87" s="507">
        <v>28.14</v>
      </c>
      <c r="Z87" s="507">
        <v>28.190999999999999</v>
      </c>
      <c r="AA87" s="507">
        <v>28.238</v>
      </c>
      <c r="AB87" s="507">
        <v>28.28</v>
      </c>
      <c r="AC87" s="507">
        <v>28.317</v>
      </c>
      <c r="AD87" s="507">
        <v>28.338999999999999</v>
      </c>
      <c r="AE87" s="507">
        <v>28.353000000000002</v>
      </c>
      <c r="AF87" s="507">
        <v>28.297000000000001</v>
      </c>
      <c r="AG87" s="507">
        <v>28.241</v>
      </c>
      <c r="AH87" s="507">
        <v>28.187000000000001</v>
      </c>
      <c r="AI87" s="507">
        <v>28.125</v>
      </c>
      <c r="AJ87" s="507">
        <v>28.076000000000001</v>
      </c>
      <c r="AK87" s="507">
        <v>28.03</v>
      </c>
      <c r="AL87" s="507">
        <v>27.975000000000001</v>
      </c>
      <c r="AM87" s="507">
        <v>27.923999999999999</v>
      </c>
      <c r="AN87" s="507">
        <v>27.872</v>
      </c>
      <c r="AO87" s="507">
        <v>27.818999999999999</v>
      </c>
      <c r="AP87" s="507">
        <v>27.768000000000001</v>
      </c>
      <c r="AQ87" s="507">
        <v>27.716999999999999</v>
      </c>
      <c r="AR87" s="507">
        <v>27.670999999999999</v>
      </c>
      <c r="AS87" s="507">
        <v>27.628</v>
      </c>
      <c r="AT87" s="507">
        <v>27.581</v>
      </c>
      <c r="AU87" s="507">
        <v>27.527999999999999</v>
      </c>
      <c r="AV87" s="507">
        <v>27.474</v>
      </c>
    </row>
    <row r="88" spans="2:48" ht="15" customHeight="1" x14ac:dyDescent="0.2">
      <c r="B88" s="509" t="s">
        <v>166</v>
      </c>
      <c r="C88" s="507"/>
      <c r="D88" s="507"/>
      <c r="E88" s="507"/>
      <c r="F88" s="507"/>
      <c r="G88" s="507"/>
      <c r="H88" s="507"/>
      <c r="I88" s="507"/>
      <c r="J88" s="507"/>
      <c r="K88" s="507"/>
      <c r="L88" s="507"/>
      <c r="M88" s="507"/>
      <c r="N88" s="249"/>
      <c r="O88" s="507">
        <v>5.3970000000000002</v>
      </c>
      <c r="P88" s="507">
        <v>5.5119999999999996</v>
      </c>
      <c r="Q88" s="507">
        <v>5.6139999999999999</v>
      </c>
      <c r="R88" s="507">
        <v>5.7110000000000003</v>
      </c>
      <c r="S88" s="507">
        <v>5.7969999999999997</v>
      </c>
      <c r="T88" s="507">
        <v>5.8789999999999996</v>
      </c>
      <c r="U88" s="507">
        <v>5.9530000000000003</v>
      </c>
      <c r="V88" s="507">
        <v>6.0229999999999997</v>
      </c>
      <c r="W88" s="507">
        <v>6.0919999999999996</v>
      </c>
      <c r="X88" s="507">
        <v>6.1589999999999998</v>
      </c>
      <c r="Y88" s="507">
        <v>6.2240000000000002</v>
      </c>
      <c r="Z88" s="507">
        <v>6.2830000000000004</v>
      </c>
      <c r="AA88" s="507">
        <v>6.34</v>
      </c>
      <c r="AB88" s="507">
        <v>6.3959999999999999</v>
      </c>
      <c r="AC88" s="507">
        <v>6.4489999999999998</v>
      </c>
      <c r="AD88" s="507">
        <v>6.4980000000000002</v>
      </c>
      <c r="AE88" s="507">
        <v>6.5430000000000001</v>
      </c>
      <c r="AF88" s="507">
        <v>6.5750000000000002</v>
      </c>
      <c r="AG88" s="507">
        <v>6.6050000000000004</v>
      </c>
      <c r="AH88" s="507">
        <v>6.6349999999999998</v>
      </c>
      <c r="AI88" s="507">
        <v>6.6630000000000003</v>
      </c>
      <c r="AJ88" s="507">
        <v>6.6920000000000002</v>
      </c>
      <c r="AK88" s="507">
        <v>6.7210000000000001</v>
      </c>
      <c r="AL88" s="507">
        <v>6.7469999999999999</v>
      </c>
      <c r="AM88" s="507">
        <v>6.7720000000000002</v>
      </c>
      <c r="AN88" s="507">
        <v>6.7969999999999997</v>
      </c>
      <c r="AO88" s="507">
        <v>6.8209999999999997</v>
      </c>
      <c r="AP88" s="507">
        <v>6.8440000000000003</v>
      </c>
      <c r="AQ88" s="507">
        <v>6.867</v>
      </c>
      <c r="AR88" s="507">
        <v>6.89</v>
      </c>
      <c r="AS88" s="507">
        <v>6.9119999999999999</v>
      </c>
      <c r="AT88" s="507">
        <v>6.9340000000000002</v>
      </c>
      <c r="AU88" s="507">
        <v>6.9530000000000003</v>
      </c>
      <c r="AV88" s="507">
        <v>6.9720000000000004</v>
      </c>
    </row>
    <row r="89" spans="2:48" ht="15" customHeight="1" x14ac:dyDescent="0.2">
      <c r="B89" s="509" t="s">
        <v>167</v>
      </c>
      <c r="C89" s="507"/>
      <c r="D89" s="507"/>
      <c r="E89" s="507"/>
      <c r="F89" s="507"/>
      <c r="G89" s="507"/>
      <c r="H89" s="507"/>
      <c r="I89" s="507"/>
      <c r="J89" s="507"/>
      <c r="K89" s="507"/>
      <c r="L89" s="507"/>
      <c r="M89" s="507"/>
      <c r="N89" s="249"/>
      <c r="O89" s="507">
        <v>11.925000000000001</v>
      </c>
      <c r="P89" s="507">
        <v>11.824999999999999</v>
      </c>
      <c r="Q89" s="507">
        <v>11.983000000000001</v>
      </c>
      <c r="R89" s="507">
        <v>11.904</v>
      </c>
      <c r="S89" s="507">
        <v>11.821</v>
      </c>
      <c r="T89" s="507">
        <v>11.752000000000001</v>
      </c>
      <c r="U89" s="507">
        <v>11.741</v>
      </c>
      <c r="V89" s="507">
        <v>11.756</v>
      </c>
      <c r="W89" s="507">
        <v>11.782999999999999</v>
      </c>
      <c r="X89" s="507">
        <v>11.837</v>
      </c>
      <c r="Y89" s="507">
        <v>11.887</v>
      </c>
      <c r="Z89" s="507">
        <v>11.932</v>
      </c>
      <c r="AA89" s="507">
        <v>11.972</v>
      </c>
      <c r="AB89" s="507">
        <v>12.007999999999999</v>
      </c>
      <c r="AC89" s="507">
        <v>12.037000000000001</v>
      </c>
      <c r="AD89" s="507">
        <v>12.061999999999999</v>
      </c>
      <c r="AE89" s="507">
        <v>12.082000000000001</v>
      </c>
      <c r="AF89" s="507">
        <v>12.098000000000001</v>
      </c>
      <c r="AG89" s="507">
        <v>12.109</v>
      </c>
      <c r="AH89" s="507">
        <v>12.116</v>
      </c>
      <c r="AI89" s="507">
        <v>12.119</v>
      </c>
      <c r="AJ89" s="507">
        <v>12.118</v>
      </c>
      <c r="AK89" s="507">
        <v>12.113</v>
      </c>
      <c r="AL89" s="507">
        <v>12.103999999999999</v>
      </c>
      <c r="AM89" s="507">
        <v>12.090999999999999</v>
      </c>
      <c r="AN89" s="507">
        <v>12.074999999999999</v>
      </c>
      <c r="AO89" s="507">
        <v>12.055</v>
      </c>
      <c r="AP89" s="507">
        <v>12.031000000000001</v>
      </c>
      <c r="AQ89" s="507">
        <v>12.003</v>
      </c>
      <c r="AR89" s="507">
        <v>11.971</v>
      </c>
      <c r="AS89" s="507">
        <v>11.935</v>
      </c>
      <c r="AT89" s="507">
        <v>11.894</v>
      </c>
      <c r="AU89" s="507">
        <v>11.85</v>
      </c>
      <c r="AV89" s="507">
        <v>11.802</v>
      </c>
    </row>
    <row r="90" spans="2:48" ht="15" customHeight="1" x14ac:dyDescent="0.2">
      <c r="B90" s="509" t="s">
        <v>168</v>
      </c>
      <c r="C90" s="507"/>
      <c r="D90" s="507"/>
      <c r="E90" s="507"/>
      <c r="F90" s="507"/>
      <c r="G90" s="507"/>
      <c r="H90" s="507"/>
      <c r="I90" s="507"/>
      <c r="J90" s="507"/>
      <c r="K90" s="507"/>
      <c r="L90" s="507"/>
      <c r="M90" s="507"/>
      <c r="N90" s="249"/>
      <c r="O90" s="507">
        <v>1.4999999999999999E-2</v>
      </c>
      <c r="P90" s="507">
        <v>1.4999999999999999E-2</v>
      </c>
      <c r="Q90" s="507">
        <v>0.02</v>
      </c>
      <c r="R90" s="507">
        <v>9.9000000000000005E-2</v>
      </c>
      <c r="S90" s="507">
        <v>0.20300000000000001</v>
      </c>
      <c r="T90" s="507">
        <v>0.41</v>
      </c>
      <c r="U90" s="507">
        <v>0.62</v>
      </c>
      <c r="V90" s="507">
        <v>0.73699999999999999</v>
      </c>
      <c r="W90" s="507">
        <v>0.82499999999999996</v>
      </c>
      <c r="X90" s="507">
        <v>0.91600000000000004</v>
      </c>
      <c r="Y90" s="507">
        <v>1.0429999999999999</v>
      </c>
      <c r="Z90" s="507">
        <v>1.1619999999999999</v>
      </c>
      <c r="AA90" s="507">
        <v>1.2270000000000001</v>
      </c>
      <c r="AB90" s="507">
        <v>1.2709999999999999</v>
      </c>
      <c r="AC90" s="507">
        <v>1.3049999999999999</v>
      </c>
      <c r="AD90" s="507">
        <v>1.335</v>
      </c>
      <c r="AE90" s="507">
        <v>1.3620000000000001</v>
      </c>
      <c r="AF90" s="507">
        <v>1.385</v>
      </c>
      <c r="AG90" s="507">
        <v>1.4079999999999999</v>
      </c>
      <c r="AH90" s="507">
        <v>1.429</v>
      </c>
      <c r="AI90" s="507">
        <v>1.4490000000000001</v>
      </c>
      <c r="AJ90" s="507">
        <v>1.468</v>
      </c>
      <c r="AK90" s="507">
        <v>1.4870000000000001</v>
      </c>
      <c r="AL90" s="507">
        <v>1.5049999999999999</v>
      </c>
      <c r="AM90" s="507">
        <v>1.522</v>
      </c>
      <c r="AN90" s="507">
        <v>1.5389999999999999</v>
      </c>
      <c r="AO90" s="507">
        <v>1.556</v>
      </c>
      <c r="AP90" s="507">
        <v>1.5720000000000001</v>
      </c>
      <c r="AQ90" s="507">
        <v>1.5880000000000001</v>
      </c>
      <c r="AR90" s="507">
        <v>1.6040000000000001</v>
      </c>
      <c r="AS90" s="507">
        <v>1.62</v>
      </c>
      <c r="AT90" s="507">
        <v>1.635</v>
      </c>
      <c r="AU90" s="507">
        <v>1.65</v>
      </c>
      <c r="AV90" s="507">
        <v>1.6639999999999999</v>
      </c>
    </row>
    <row r="91" spans="2:48" ht="15" customHeight="1" x14ac:dyDescent="0.2">
      <c r="B91" s="509" t="s">
        <v>169</v>
      </c>
      <c r="C91" s="507"/>
      <c r="D91" s="507"/>
      <c r="E91" s="507"/>
      <c r="F91" s="507"/>
      <c r="G91" s="507"/>
      <c r="H91" s="507"/>
      <c r="I91" s="507"/>
      <c r="J91" s="507"/>
      <c r="K91" s="507"/>
      <c r="L91" s="507"/>
      <c r="M91" s="507"/>
      <c r="N91" s="249"/>
      <c r="O91" s="507">
        <v>0.214</v>
      </c>
      <c r="P91" s="507">
        <v>0.317</v>
      </c>
      <c r="Q91" s="507">
        <v>0.41599999999999998</v>
      </c>
      <c r="R91" s="507">
        <v>0.5</v>
      </c>
      <c r="S91" s="507">
        <v>0.61899999999999999</v>
      </c>
      <c r="T91" s="507">
        <v>0.70299999999999996</v>
      </c>
      <c r="U91" s="507">
        <v>0.78300000000000003</v>
      </c>
      <c r="V91" s="507">
        <v>0.87</v>
      </c>
      <c r="W91" s="507">
        <v>1.002</v>
      </c>
      <c r="X91" s="507">
        <v>1.2589999999999999</v>
      </c>
      <c r="Y91" s="507">
        <v>1.5129999999999999</v>
      </c>
      <c r="Z91" s="507">
        <v>1.821</v>
      </c>
      <c r="AA91" s="507">
        <v>2.089</v>
      </c>
      <c r="AB91" s="507">
        <v>2.3319999999999999</v>
      </c>
      <c r="AC91" s="507">
        <v>2.5430000000000001</v>
      </c>
      <c r="AD91" s="507">
        <v>2.7269999999999999</v>
      </c>
      <c r="AE91" s="507">
        <v>2.9689999999999999</v>
      </c>
      <c r="AF91" s="507">
        <v>3.782</v>
      </c>
      <c r="AG91" s="507">
        <v>4.4960000000000004</v>
      </c>
      <c r="AH91" s="507">
        <v>5.1559999999999997</v>
      </c>
      <c r="AI91" s="507">
        <v>5.76</v>
      </c>
      <c r="AJ91" s="507">
        <v>6.7229999999999999</v>
      </c>
      <c r="AK91" s="507">
        <v>7.4859999999999998</v>
      </c>
      <c r="AL91" s="507">
        <v>8.2420000000000009</v>
      </c>
      <c r="AM91" s="507">
        <v>8.9139999999999997</v>
      </c>
      <c r="AN91" s="507">
        <v>9.51</v>
      </c>
      <c r="AO91" s="507">
        <v>10.034000000000001</v>
      </c>
      <c r="AP91" s="507">
        <v>10.529</v>
      </c>
      <c r="AQ91" s="507">
        <v>10.97</v>
      </c>
      <c r="AR91" s="507">
        <v>11.366</v>
      </c>
      <c r="AS91" s="507">
        <v>11.724</v>
      </c>
      <c r="AT91" s="507">
        <v>12.044</v>
      </c>
      <c r="AU91" s="507">
        <v>12.33</v>
      </c>
      <c r="AV91" s="507">
        <v>12.595000000000001</v>
      </c>
    </row>
    <row r="92" spans="2:48" ht="15" customHeight="1" x14ac:dyDescent="0.2">
      <c r="B92" s="509" t="s">
        <v>170</v>
      </c>
      <c r="C92" s="507"/>
      <c r="D92" s="507"/>
      <c r="E92" s="507"/>
      <c r="F92" s="507"/>
      <c r="G92" s="507"/>
      <c r="H92" s="507"/>
      <c r="I92" s="507"/>
      <c r="J92" s="507"/>
      <c r="K92" s="507"/>
      <c r="L92" s="507"/>
      <c r="M92" s="507"/>
      <c r="N92" s="249"/>
      <c r="O92" s="507">
        <v>0.19</v>
      </c>
      <c r="P92" s="507">
        <v>0.28999999999999998</v>
      </c>
      <c r="Q92" s="507">
        <v>0.38200000000000001</v>
      </c>
      <c r="R92" s="507">
        <v>0.49299999999999999</v>
      </c>
      <c r="S92" s="507">
        <v>0.621</v>
      </c>
      <c r="T92" s="507">
        <v>0.77700000000000002</v>
      </c>
      <c r="U92" s="507">
        <v>0.96799999999999997</v>
      </c>
      <c r="V92" s="507">
        <v>1.2</v>
      </c>
      <c r="W92" s="507">
        <v>1.4890000000000001</v>
      </c>
      <c r="X92" s="507">
        <v>1.849</v>
      </c>
      <c r="Y92" s="507">
        <v>2.2930000000000001</v>
      </c>
      <c r="Z92" s="507">
        <v>2.85</v>
      </c>
      <c r="AA92" s="507">
        <v>3.54</v>
      </c>
      <c r="AB92" s="507">
        <v>4.4000000000000004</v>
      </c>
      <c r="AC92" s="507">
        <v>5.4749999999999996</v>
      </c>
      <c r="AD92" s="507">
        <v>6.8129999999999997</v>
      </c>
      <c r="AE92" s="507">
        <v>8.4559999999999995</v>
      </c>
      <c r="AF92" s="507">
        <v>10.452</v>
      </c>
      <c r="AG92" s="507">
        <v>12.834</v>
      </c>
      <c r="AH92" s="507">
        <v>15.619</v>
      </c>
      <c r="AI92" s="507">
        <v>18.803000000000001</v>
      </c>
      <c r="AJ92" s="507">
        <v>22.334</v>
      </c>
      <c r="AK92" s="507">
        <v>26.135000000000002</v>
      </c>
      <c r="AL92" s="507">
        <v>30.077000000000002</v>
      </c>
      <c r="AM92" s="507">
        <v>34.011000000000003</v>
      </c>
      <c r="AN92" s="507">
        <v>37.787999999999997</v>
      </c>
      <c r="AO92" s="507">
        <v>41.262</v>
      </c>
      <c r="AP92" s="507">
        <v>44.329000000000001</v>
      </c>
      <c r="AQ92" s="507">
        <v>46.936999999999998</v>
      </c>
      <c r="AR92" s="507">
        <v>49.094999999999999</v>
      </c>
      <c r="AS92" s="507">
        <v>50.850999999999999</v>
      </c>
      <c r="AT92" s="507">
        <v>52.287999999999997</v>
      </c>
      <c r="AU92" s="507">
        <v>53.503</v>
      </c>
      <c r="AV92" s="507">
        <v>54.171999999999997</v>
      </c>
    </row>
    <row r="93" spans="2:48" ht="15" customHeight="1" x14ac:dyDescent="0.2">
      <c r="B93" s="509" t="s">
        <v>171</v>
      </c>
      <c r="C93" s="507"/>
      <c r="D93" s="507"/>
      <c r="E93" s="507"/>
      <c r="F93" s="507"/>
      <c r="G93" s="507"/>
      <c r="H93" s="507"/>
      <c r="I93" s="507"/>
      <c r="J93" s="507"/>
      <c r="K93" s="507"/>
      <c r="L93" s="507"/>
      <c r="M93" s="507"/>
      <c r="N93" s="249"/>
      <c r="O93" s="507">
        <v>0.14000000000000001</v>
      </c>
      <c r="P93" s="507">
        <v>0.14599999999999999</v>
      </c>
      <c r="Q93" s="507">
        <v>0.16600000000000001</v>
      </c>
      <c r="R93" s="507">
        <v>0.189</v>
      </c>
      <c r="S93" s="507">
        <v>0.216</v>
      </c>
      <c r="T93" s="507">
        <v>0.245</v>
      </c>
      <c r="U93" s="507">
        <v>0.27900000000000003</v>
      </c>
      <c r="V93" s="507">
        <v>0.317</v>
      </c>
      <c r="W93" s="507">
        <v>0.36099999999999999</v>
      </c>
      <c r="X93" s="507">
        <v>0.41</v>
      </c>
      <c r="Y93" s="507">
        <v>0.46600000000000003</v>
      </c>
      <c r="Z93" s="507">
        <v>0.53</v>
      </c>
      <c r="AA93" s="507">
        <v>0.60199999999999998</v>
      </c>
      <c r="AB93" s="507">
        <v>0.68400000000000005</v>
      </c>
      <c r="AC93" s="507">
        <v>0.77700000000000002</v>
      </c>
      <c r="AD93" s="507">
        <v>0.88300000000000001</v>
      </c>
      <c r="AE93" s="507">
        <v>1.0029999999999999</v>
      </c>
      <c r="AF93" s="507">
        <v>1.139</v>
      </c>
      <c r="AG93" s="507">
        <v>1.2929999999999999</v>
      </c>
      <c r="AH93" s="507">
        <v>1.468</v>
      </c>
      <c r="AI93" s="507">
        <v>1.6659999999999999</v>
      </c>
      <c r="AJ93" s="507">
        <v>1.891</v>
      </c>
      <c r="AK93" s="507">
        <v>2.1469999999999998</v>
      </c>
      <c r="AL93" s="507">
        <v>2.4369999999999998</v>
      </c>
      <c r="AM93" s="507">
        <v>2.7650000000000001</v>
      </c>
      <c r="AN93" s="507">
        <v>3.1379999999999999</v>
      </c>
      <c r="AO93" s="507">
        <v>3.5619999999999998</v>
      </c>
      <c r="AP93" s="507">
        <v>4.0419999999999998</v>
      </c>
      <c r="AQ93" s="507">
        <v>4.5869999999999997</v>
      </c>
      <c r="AR93" s="507">
        <v>5.2039999999999997</v>
      </c>
      <c r="AS93" s="507">
        <v>5.9050000000000002</v>
      </c>
      <c r="AT93" s="507">
        <v>6.7</v>
      </c>
      <c r="AU93" s="507">
        <v>7.601</v>
      </c>
      <c r="AV93" s="507">
        <v>8.6229999999999993</v>
      </c>
    </row>
    <row r="94" spans="2:48" ht="15" customHeight="1" x14ac:dyDescent="0.2">
      <c r="B94" s="509" t="s">
        <v>336</v>
      </c>
      <c r="C94" s="507"/>
      <c r="D94" s="507"/>
      <c r="E94" s="507"/>
      <c r="F94" s="507"/>
      <c r="G94" s="507"/>
      <c r="H94" s="507"/>
      <c r="I94" s="507"/>
      <c r="J94" s="507"/>
      <c r="K94" s="507"/>
      <c r="L94" s="507"/>
      <c r="M94" s="507"/>
      <c r="N94" s="249"/>
      <c r="O94" s="507">
        <v>0</v>
      </c>
      <c r="P94" s="507">
        <v>3.0000000000000001E-3</v>
      </c>
      <c r="Q94" s="507">
        <v>1.0999999999999999E-2</v>
      </c>
      <c r="R94" s="507">
        <v>1.9E-2</v>
      </c>
      <c r="S94" s="507">
        <v>2.7E-2</v>
      </c>
      <c r="T94" s="507">
        <v>3.5000000000000003E-2</v>
      </c>
      <c r="U94" s="507">
        <v>4.2000000000000003E-2</v>
      </c>
      <c r="V94" s="507">
        <v>4.9000000000000002E-2</v>
      </c>
      <c r="W94" s="507">
        <v>8.6999999999999994E-2</v>
      </c>
      <c r="X94" s="507">
        <v>9.4E-2</v>
      </c>
      <c r="Y94" s="507">
        <v>0.10100000000000001</v>
      </c>
      <c r="Z94" s="507">
        <v>0.112</v>
      </c>
      <c r="AA94" s="507">
        <v>0.122</v>
      </c>
      <c r="AB94" s="507">
        <v>0.13200000000000001</v>
      </c>
      <c r="AC94" s="507">
        <v>0.14199999999999999</v>
      </c>
      <c r="AD94" s="507">
        <v>0.152</v>
      </c>
      <c r="AE94" s="507">
        <v>0.16300000000000001</v>
      </c>
      <c r="AF94" s="507">
        <v>0.17399999999999999</v>
      </c>
      <c r="AG94" s="507">
        <v>0.184</v>
      </c>
      <c r="AH94" s="507">
        <v>0.19500000000000001</v>
      </c>
      <c r="AI94" s="507">
        <v>0.20499999999999999</v>
      </c>
      <c r="AJ94" s="507">
        <v>0.21099999999999999</v>
      </c>
      <c r="AK94" s="507">
        <v>0.217</v>
      </c>
      <c r="AL94" s="507">
        <v>0.222</v>
      </c>
      <c r="AM94" s="507">
        <v>0.22800000000000001</v>
      </c>
      <c r="AN94" s="507">
        <v>0.23400000000000001</v>
      </c>
      <c r="AO94" s="507">
        <v>0.24099999999999999</v>
      </c>
      <c r="AP94" s="507">
        <v>0.248</v>
      </c>
      <c r="AQ94" s="507">
        <v>0.30099999999999999</v>
      </c>
      <c r="AR94" s="507">
        <v>0.309</v>
      </c>
      <c r="AS94" s="507">
        <v>0.316</v>
      </c>
      <c r="AT94" s="507">
        <v>0.32600000000000001</v>
      </c>
      <c r="AU94" s="507">
        <v>0.33600000000000002</v>
      </c>
      <c r="AV94" s="507">
        <v>0.34499999999999997</v>
      </c>
    </row>
    <row r="95" spans="2:48" ht="15" customHeight="1" x14ac:dyDescent="0.2">
      <c r="B95" s="503" t="s">
        <v>172</v>
      </c>
      <c r="C95" s="510"/>
      <c r="D95" s="510"/>
      <c r="E95" s="510"/>
      <c r="F95" s="510"/>
      <c r="G95" s="510"/>
      <c r="H95" s="510"/>
      <c r="I95" s="510"/>
      <c r="J95" s="510"/>
      <c r="K95" s="510"/>
      <c r="L95" s="510"/>
      <c r="M95" s="510"/>
      <c r="N95" s="510"/>
      <c r="O95" s="510">
        <v>114.529</v>
      </c>
      <c r="P95" s="510">
        <v>115.193</v>
      </c>
      <c r="Q95" s="510">
        <v>116.015</v>
      </c>
      <c r="R95" s="510">
        <v>116.111</v>
      </c>
      <c r="S95" s="510">
        <v>116.271</v>
      </c>
      <c r="T95" s="510">
        <v>116.468</v>
      </c>
      <c r="U95" s="510">
        <v>116.697</v>
      </c>
      <c r="V95" s="510">
        <v>116.901</v>
      </c>
      <c r="W95" s="510">
        <v>117.23099999999999</v>
      </c>
      <c r="X95" s="510">
        <v>117.732</v>
      </c>
      <c r="Y95" s="510">
        <v>118.358</v>
      </c>
      <c r="Z95" s="510">
        <v>119.17700000000001</v>
      </c>
      <c r="AA95" s="510">
        <v>120.223</v>
      </c>
      <c r="AB95" s="510">
        <v>121.721</v>
      </c>
      <c r="AC95" s="510">
        <v>123.745</v>
      </c>
      <c r="AD95" s="510">
        <v>126.117</v>
      </c>
      <c r="AE95" s="510">
        <v>128.85400000000001</v>
      </c>
      <c r="AF95" s="510">
        <v>132.452</v>
      </c>
      <c r="AG95" s="510">
        <v>136.35400000000001</v>
      </c>
      <c r="AH95" s="510">
        <v>140.59399999999999</v>
      </c>
      <c r="AI95" s="510">
        <v>145.172</v>
      </c>
      <c r="AJ95" s="510">
        <v>150.48400000000001</v>
      </c>
      <c r="AK95" s="510">
        <v>155.88999999999999</v>
      </c>
      <c r="AL95" s="510">
        <v>161.44200000000001</v>
      </c>
      <c r="AM95" s="510">
        <v>166.93600000000001</v>
      </c>
      <c r="AN95" s="510">
        <v>172.23599999999999</v>
      </c>
      <c r="AO95" s="510">
        <v>177.20699999999999</v>
      </c>
      <c r="AP95" s="510">
        <v>181.80099999999999</v>
      </c>
      <c r="AQ95" s="510">
        <v>185.989</v>
      </c>
      <c r="AR95" s="510">
        <v>189.702</v>
      </c>
      <c r="AS95" s="510">
        <v>193.03899999999999</v>
      </c>
      <c r="AT95" s="510">
        <v>196.101</v>
      </c>
      <c r="AU95" s="510">
        <v>198.99700000000001</v>
      </c>
      <c r="AV95" s="510">
        <v>201.44300000000001</v>
      </c>
    </row>
    <row r="96" spans="2:48" ht="15" customHeight="1" x14ac:dyDescent="0.2">
      <c r="B96" s="511"/>
      <c r="C96" s="339"/>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c r="AR96" s="339"/>
      <c r="AS96" s="339"/>
      <c r="AT96" s="339"/>
      <c r="AU96" s="339"/>
      <c r="AV96" s="512"/>
    </row>
    <row r="97" spans="2:48" ht="15" customHeight="1" x14ac:dyDescent="0.2">
      <c r="B97" s="511" t="s">
        <v>173</v>
      </c>
      <c r="C97" s="340"/>
      <c r="D97" s="340"/>
      <c r="E97" s="340"/>
      <c r="F97" s="340"/>
      <c r="G97" s="340"/>
      <c r="H97" s="340"/>
      <c r="I97" s="340"/>
      <c r="J97" s="340"/>
      <c r="K97" s="340"/>
      <c r="L97" s="340"/>
      <c r="M97" s="340"/>
      <c r="N97" s="340"/>
      <c r="O97" s="340"/>
      <c r="P97" s="340"/>
      <c r="Q97" s="340"/>
      <c r="R97" s="340"/>
      <c r="S97" s="340"/>
      <c r="T97" s="340"/>
      <c r="U97" s="340"/>
      <c r="V97" s="340"/>
      <c r="W97" s="340"/>
      <c r="X97" s="340"/>
      <c r="Y97" s="340"/>
      <c r="Z97" s="340"/>
      <c r="AA97" s="340"/>
      <c r="AB97" s="340"/>
      <c r="AC97" s="340"/>
      <c r="AD97" s="340"/>
      <c r="AE97" s="340"/>
      <c r="AF97" s="340"/>
      <c r="AG97" s="340"/>
      <c r="AH97" s="340"/>
      <c r="AI97" s="340"/>
      <c r="AJ97" s="340"/>
      <c r="AK97" s="340"/>
      <c r="AL97" s="340"/>
      <c r="AM97" s="340"/>
      <c r="AN97" s="340"/>
      <c r="AO97" s="340"/>
      <c r="AP97" s="340"/>
      <c r="AQ97" s="340"/>
      <c r="AR97" s="340"/>
      <c r="AS97" s="340"/>
      <c r="AT97" s="340"/>
      <c r="AU97" s="340"/>
      <c r="AV97" s="513"/>
    </row>
    <row r="98" spans="2:48" ht="15" customHeight="1" x14ac:dyDescent="0.2">
      <c r="B98" s="509" t="s">
        <v>178</v>
      </c>
      <c r="C98" s="507"/>
      <c r="D98" s="507"/>
      <c r="E98" s="507"/>
      <c r="F98" s="507"/>
      <c r="G98" s="507"/>
      <c r="H98" s="507"/>
      <c r="I98" s="507"/>
      <c r="J98" s="507"/>
      <c r="K98" s="507"/>
      <c r="L98" s="507"/>
      <c r="M98" s="507"/>
      <c r="N98" s="249"/>
      <c r="O98" s="510">
        <v>89.311999999999998</v>
      </c>
      <c r="P98" s="510">
        <v>88.902000000000001</v>
      </c>
      <c r="Q98" s="510">
        <v>89.373000000000005</v>
      </c>
      <c r="R98" s="510">
        <v>88.828999999999994</v>
      </c>
      <c r="S98" s="510">
        <v>88.736999999999995</v>
      </c>
      <c r="T98" s="510">
        <v>88.442999999999998</v>
      </c>
      <c r="U98" s="510">
        <v>88.138999999999996</v>
      </c>
      <c r="V98" s="510">
        <v>87.766000000000005</v>
      </c>
      <c r="W98" s="510">
        <v>87.26</v>
      </c>
      <c r="X98" s="510">
        <v>86.858999999999995</v>
      </c>
      <c r="Y98" s="510">
        <v>86.513999999999996</v>
      </c>
      <c r="Z98" s="510">
        <v>86.153999999999996</v>
      </c>
      <c r="AA98" s="510">
        <v>85.763999999999996</v>
      </c>
      <c r="AB98" s="510">
        <v>85.385999999999996</v>
      </c>
      <c r="AC98" s="510">
        <v>84.974000000000004</v>
      </c>
      <c r="AD98" s="510">
        <v>84.501000000000005</v>
      </c>
      <c r="AE98" s="510">
        <v>84.015000000000001</v>
      </c>
      <c r="AF98" s="510">
        <v>83.510999999999996</v>
      </c>
      <c r="AG98" s="510">
        <v>82.966999999999999</v>
      </c>
      <c r="AH98" s="510">
        <v>82.411000000000001</v>
      </c>
      <c r="AI98" s="510">
        <v>81.853999999999999</v>
      </c>
      <c r="AJ98" s="510">
        <v>81.212999999999994</v>
      </c>
      <c r="AK98" s="510">
        <v>80.637</v>
      </c>
      <c r="AL98" s="510">
        <v>80.006</v>
      </c>
      <c r="AM98" s="510">
        <v>79.466999999999999</v>
      </c>
      <c r="AN98" s="510">
        <v>78.938999999999993</v>
      </c>
      <c r="AO98" s="510">
        <v>78.47</v>
      </c>
      <c r="AP98" s="510">
        <v>77.992999999999995</v>
      </c>
      <c r="AQ98" s="510">
        <v>77.587999999999994</v>
      </c>
      <c r="AR98" s="510">
        <v>77.105999999999995</v>
      </c>
      <c r="AS98" s="510">
        <v>76.638999999999996</v>
      </c>
      <c r="AT98" s="510">
        <v>76.191999999999993</v>
      </c>
      <c r="AU98" s="510">
        <v>75.677999999999997</v>
      </c>
      <c r="AV98" s="510">
        <v>75.213999999999999</v>
      </c>
    </row>
    <row r="99" spans="2:48" ht="15" customHeight="1" x14ac:dyDescent="0.2">
      <c r="B99" s="511"/>
      <c r="C99" s="340"/>
      <c r="D99" s="340"/>
      <c r="E99" s="340"/>
      <c r="F99" s="340"/>
      <c r="G99" s="340"/>
      <c r="H99" s="340"/>
      <c r="I99" s="340"/>
      <c r="J99" s="340"/>
      <c r="K99" s="340"/>
      <c r="L99" s="340"/>
      <c r="M99" s="340"/>
      <c r="N99" s="340"/>
      <c r="O99" s="340"/>
      <c r="P99" s="340"/>
      <c r="Q99" s="340"/>
      <c r="R99" s="340"/>
      <c r="S99" s="340"/>
      <c r="T99" s="340"/>
      <c r="U99" s="340"/>
      <c r="V99" s="340"/>
      <c r="W99" s="340"/>
      <c r="X99" s="340"/>
      <c r="Y99" s="340"/>
      <c r="Z99" s="340"/>
      <c r="AA99" s="340"/>
      <c r="AB99" s="340"/>
      <c r="AC99" s="340"/>
      <c r="AD99" s="340"/>
      <c r="AE99" s="340"/>
      <c r="AF99" s="340"/>
      <c r="AG99" s="340"/>
      <c r="AH99" s="340"/>
      <c r="AI99" s="340"/>
      <c r="AJ99" s="340"/>
      <c r="AK99" s="340"/>
      <c r="AL99" s="340"/>
      <c r="AM99" s="340"/>
      <c r="AN99" s="340"/>
      <c r="AO99" s="340"/>
      <c r="AP99" s="340"/>
      <c r="AQ99" s="340"/>
      <c r="AR99" s="340"/>
      <c r="AS99" s="340"/>
      <c r="AT99" s="340"/>
      <c r="AU99" s="340"/>
      <c r="AV99" s="513"/>
    </row>
    <row r="100" spans="2:48" ht="15" customHeight="1" x14ac:dyDescent="0.2">
      <c r="B100" s="511" t="s">
        <v>175</v>
      </c>
      <c r="C100" s="340"/>
      <c r="D100" s="340"/>
      <c r="E100" s="340"/>
      <c r="F100" s="340"/>
      <c r="G100" s="340"/>
      <c r="H100" s="340"/>
      <c r="I100" s="340"/>
      <c r="J100" s="340"/>
      <c r="K100" s="340"/>
      <c r="L100" s="340"/>
      <c r="M100" s="340"/>
      <c r="N100" s="340"/>
      <c r="O100" s="340"/>
      <c r="P100" s="340"/>
      <c r="Q100" s="340"/>
      <c r="R100" s="340"/>
      <c r="S100" s="340"/>
      <c r="T100" s="340"/>
      <c r="U100" s="340"/>
      <c r="V100" s="340"/>
      <c r="W100" s="340"/>
      <c r="X100" s="340"/>
      <c r="Y100" s="340"/>
      <c r="Z100" s="340"/>
      <c r="AA100" s="340"/>
      <c r="AB100" s="340"/>
      <c r="AC100" s="340"/>
      <c r="AD100" s="340"/>
      <c r="AE100" s="340"/>
      <c r="AF100" s="340"/>
      <c r="AG100" s="340"/>
      <c r="AH100" s="340"/>
      <c r="AI100" s="340"/>
      <c r="AJ100" s="340"/>
      <c r="AK100" s="340"/>
      <c r="AL100" s="340"/>
      <c r="AM100" s="340"/>
      <c r="AN100" s="340"/>
      <c r="AO100" s="340"/>
      <c r="AP100" s="340"/>
      <c r="AQ100" s="340"/>
      <c r="AR100" s="340"/>
      <c r="AS100" s="340"/>
      <c r="AT100" s="340"/>
      <c r="AU100" s="340"/>
      <c r="AV100" s="513"/>
    </row>
    <row r="101" spans="2:48" ht="15" customHeight="1" x14ac:dyDescent="0.2">
      <c r="B101" s="509" t="s">
        <v>176</v>
      </c>
      <c r="C101" s="507"/>
      <c r="D101" s="507"/>
      <c r="E101" s="507"/>
      <c r="F101" s="507"/>
      <c r="G101" s="507"/>
      <c r="H101" s="507"/>
      <c r="I101" s="507"/>
      <c r="J101" s="507"/>
      <c r="K101" s="507"/>
      <c r="L101" s="507"/>
      <c r="M101" s="507"/>
      <c r="N101" s="249"/>
      <c r="O101" s="510">
        <v>93.275000000000006</v>
      </c>
      <c r="P101" s="510">
        <v>92.83</v>
      </c>
      <c r="Q101" s="510">
        <v>93.972999999999999</v>
      </c>
      <c r="R101" s="510">
        <v>94.287999999999997</v>
      </c>
      <c r="S101" s="510">
        <v>95.25</v>
      </c>
      <c r="T101" s="510">
        <v>95.561999999999998</v>
      </c>
      <c r="U101" s="510">
        <v>95.933999999999997</v>
      </c>
      <c r="V101" s="510">
        <v>96.037999999999997</v>
      </c>
      <c r="W101" s="510">
        <v>96.063999999999993</v>
      </c>
      <c r="X101" s="510">
        <v>96.069000000000003</v>
      </c>
      <c r="Y101" s="510">
        <v>96.215999999999994</v>
      </c>
      <c r="Z101" s="510">
        <v>96.459000000000003</v>
      </c>
      <c r="AA101" s="510">
        <v>96.766000000000005</v>
      </c>
      <c r="AB101" s="510">
        <v>97.132000000000005</v>
      </c>
      <c r="AC101" s="510">
        <v>97.518000000000001</v>
      </c>
      <c r="AD101" s="510">
        <v>97.823999999999998</v>
      </c>
      <c r="AE101" s="510">
        <v>98.186999999999998</v>
      </c>
      <c r="AF101" s="510">
        <v>98.506</v>
      </c>
      <c r="AG101" s="510">
        <v>98.912999999999997</v>
      </c>
      <c r="AH101" s="510">
        <v>99.284999999999997</v>
      </c>
      <c r="AI101" s="510">
        <v>99.725999999999999</v>
      </c>
      <c r="AJ101" s="510">
        <v>100.126</v>
      </c>
      <c r="AK101" s="510">
        <v>100.57299999999999</v>
      </c>
      <c r="AL101" s="510">
        <v>100.96299999999999</v>
      </c>
      <c r="AM101" s="510">
        <v>101.474</v>
      </c>
      <c r="AN101" s="510">
        <v>102.06399999999999</v>
      </c>
      <c r="AO101" s="510">
        <v>102.70699999999999</v>
      </c>
      <c r="AP101" s="510">
        <v>103.425</v>
      </c>
      <c r="AQ101" s="510">
        <v>104.23699999999999</v>
      </c>
      <c r="AR101" s="510">
        <v>105.081</v>
      </c>
      <c r="AS101" s="510">
        <v>106.036</v>
      </c>
      <c r="AT101" s="510">
        <v>107.111</v>
      </c>
      <c r="AU101" s="510">
        <v>108.199</v>
      </c>
      <c r="AV101" s="510">
        <v>109.46599999999999</v>
      </c>
    </row>
    <row r="102" spans="2:48" ht="15" customHeight="1" x14ac:dyDescent="0.2">
      <c r="B102" s="511"/>
      <c r="C102" s="340"/>
      <c r="D102" s="340"/>
      <c r="E102" s="340"/>
      <c r="F102" s="340"/>
      <c r="G102" s="340"/>
      <c r="H102" s="340"/>
      <c r="I102" s="340"/>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0"/>
      <c r="AF102" s="340"/>
      <c r="AG102" s="340"/>
      <c r="AH102" s="340"/>
      <c r="AI102" s="340"/>
      <c r="AJ102" s="340"/>
      <c r="AK102" s="340"/>
      <c r="AL102" s="340"/>
      <c r="AM102" s="340"/>
      <c r="AN102" s="340"/>
      <c r="AO102" s="340"/>
      <c r="AP102" s="340"/>
      <c r="AQ102" s="340"/>
      <c r="AR102" s="340"/>
      <c r="AS102" s="340"/>
      <c r="AT102" s="340"/>
      <c r="AU102" s="340"/>
      <c r="AV102" s="513"/>
    </row>
    <row r="103" spans="2:48" ht="15" customHeight="1" x14ac:dyDescent="0.2">
      <c r="B103" s="503" t="s">
        <v>177</v>
      </c>
      <c r="C103" s="507"/>
      <c r="D103" s="507"/>
      <c r="E103" s="507"/>
      <c r="F103" s="507"/>
      <c r="G103" s="507"/>
      <c r="H103" s="507"/>
      <c r="I103" s="507"/>
      <c r="J103" s="507"/>
      <c r="K103" s="507"/>
      <c r="L103" s="507"/>
      <c r="M103" s="507"/>
      <c r="N103" s="249"/>
      <c r="O103" s="510">
        <v>21.75</v>
      </c>
      <c r="P103" s="510">
        <v>21.308</v>
      </c>
      <c r="Q103" s="510">
        <v>21.451000000000001</v>
      </c>
      <c r="R103" s="510">
        <v>21.405000000000001</v>
      </c>
      <c r="S103" s="510">
        <v>21.452999999999999</v>
      </c>
      <c r="T103" s="510">
        <v>21.427</v>
      </c>
      <c r="U103" s="510">
        <v>21.428999999999998</v>
      </c>
      <c r="V103" s="510">
        <v>21.398</v>
      </c>
      <c r="W103" s="510">
        <v>21.36</v>
      </c>
      <c r="X103" s="510">
        <v>21.338000000000001</v>
      </c>
      <c r="Y103" s="510">
        <v>21.341000000000001</v>
      </c>
      <c r="Z103" s="510">
        <v>21.364999999999998</v>
      </c>
      <c r="AA103" s="510">
        <v>21.405999999999999</v>
      </c>
      <c r="AB103" s="510">
        <v>21.475000000000001</v>
      </c>
      <c r="AC103" s="510">
        <v>21.587</v>
      </c>
      <c r="AD103" s="510">
        <v>21.707999999999998</v>
      </c>
      <c r="AE103" s="510">
        <v>21.856000000000002</v>
      </c>
      <c r="AF103" s="510">
        <v>22.050999999999998</v>
      </c>
      <c r="AG103" s="510">
        <v>22.273</v>
      </c>
      <c r="AH103" s="510">
        <v>22.518999999999998</v>
      </c>
      <c r="AI103" s="510">
        <v>22.786000000000001</v>
      </c>
      <c r="AJ103" s="510">
        <v>23.129000000000001</v>
      </c>
      <c r="AK103" s="510">
        <v>23.492000000000001</v>
      </c>
      <c r="AL103" s="510">
        <v>23.858000000000001</v>
      </c>
      <c r="AM103" s="510">
        <v>24.239000000000001</v>
      </c>
      <c r="AN103" s="510">
        <v>24.611000000000001</v>
      </c>
      <c r="AO103" s="510">
        <v>24.968</v>
      </c>
      <c r="AP103" s="510">
        <v>25.3</v>
      </c>
      <c r="AQ103" s="510">
        <v>25.613</v>
      </c>
      <c r="AR103" s="510">
        <v>25.884</v>
      </c>
      <c r="AS103" s="510">
        <v>26.135000000000002</v>
      </c>
      <c r="AT103" s="510">
        <v>26.38</v>
      </c>
      <c r="AU103" s="510">
        <v>26.603000000000002</v>
      </c>
      <c r="AV103" s="510">
        <v>26.806999999999999</v>
      </c>
    </row>
    <row r="104" spans="2:48" ht="15" customHeight="1" x14ac:dyDescent="0.2">
      <c r="B104" s="511"/>
      <c r="C104" s="340"/>
      <c r="D104" s="340"/>
      <c r="E104" s="340"/>
      <c r="F104" s="340"/>
      <c r="G104" s="340"/>
      <c r="H104" s="340"/>
      <c r="I104" s="340"/>
      <c r="J104" s="340"/>
      <c r="K104" s="340"/>
      <c r="L104" s="340"/>
      <c r="M104" s="340"/>
      <c r="N104" s="340"/>
      <c r="O104" s="340"/>
      <c r="P104" s="340"/>
      <c r="Q104" s="340"/>
      <c r="R104" s="340"/>
      <c r="S104" s="340"/>
      <c r="T104" s="340"/>
      <c r="U104" s="340"/>
      <c r="V104" s="340"/>
      <c r="W104" s="340"/>
      <c r="X104" s="340"/>
      <c r="Y104" s="340"/>
      <c r="Z104" s="340"/>
      <c r="AA104" s="340"/>
      <c r="AB104" s="340"/>
      <c r="AC104" s="340"/>
      <c r="AD104" s="340"/>
      <c r="AE104" s="340"/>
      <c r="AF104" s="340"/>
      <c r="AG104" s="340"/>
      <c r="AH104" s="340"/>
      <c r="AI104" s="340"/>
      <c r="AJ104" s="340"/>
      <c r="AK104" s="340"/>
      <c r="AL104" s="340"/>
      <c r="AM104" s="340"/>
      <c r="AN104" s="340"/>
      <c r="AO104" s="340"/>
      <c r="AP104" s="340"/>
      <c r="AQ104" s="340"/>
      <c r="AR104" s="340"/>
      <c r="AS104" s="340"/>
      <c r="AT104" s="340"/>
      <c r="AU104" s="340"/>
      <c r="AV104" s="513"/>
    </row>
    <row r="105" spans="2:48" ht="15" customHeight="1" thickBot="1" x14ac:dyDescent="0.25">
      <c r="B105" s="503" t="s">
        <v>626</v>
      </c>
      <c r="C105" s="510"/>
      <c r="D105" s="510"/>
      <c r="E105" s="510"/>
      <c r="F105" s="510"/>
      <c r="G105" s="510"/>
      <c r="H105" s="510"/>
      <c r="I105" s="510"/>
      <c r="J105" s="510"/>
      <c r="K105" s="510"/>
      <c r="L105" s="510"/>
      <c r="M105" s="510">
        <f t="shared" ref="M105:AV105" si="4">M95+M98+M101+M103</f>
        <v>0</v>
      </c>
      <c r="N105" s="510">
        <f t="shared" si="4"/>
        <v>0</v>
      </c>
      <c r="O105" s="510">
        <f t="shared" si="4"/>
        <v>318.86599999999999</v>
      </c>
      <c r="P105" s="510">
        <f t="shared" si="4"/>
        <v>318.233</v>
      </c>
      <c r="Q105" s="510">
        <f t="shared" si="4"/>
        <v>320.81200000000001</v>
      </c>
      <c r="R105" s="510">
        <f t="shared" si="4"/>
        <v>320.63300000000004</v>
      </c>
      <c r="S105" s="510">
        <f t="shared" si="4"/>
        <v>321.71099999999996</v>
      </c>
      <c r="T105" s="510">
        <f t="shared" si="4"/>
        <v>321.90000000000003</v>
      </c>
      <c r="U105" s="510">
        <f t="shared" si="4"/>
        <v>322.19899999999996</v>
      </c>
      <c r="V105" s="510">
        <f t="shared" si="4"/>
        <v>322.10300000000001</v>
      </c>
      <c r="W105" s="510">
        <f t="shared" si="4"/>
        <v>321.91499999999996</v>
      </c>
      <c r="X105" s="510">
        <f t="shared" si="4"/>
        <v>321.99800000000005</v>
      </c>
      <c r="Y105" s="510">
        <f t="shared" si="4"/>
        <v>322.42900000000003</v>
      </c>
      <c r="Z105" s="510">
        <f t="shared" si="4"/>
        <v>323.15500000000003</v>
      </c>
      <c r="AA105" s="510">
        <f t="shared" si="4"/>
        <v>324.15899999999999</v>
      </c>
      <c r="AB105" s="510">
        <f t="shared" si="4"/>
        <v>325.71400000000006</v>
      </c>
      <c r="AC105" s="510">
        <f t="shared" si="4"/>
        <v>327.82399999999996</v>
      </c>
      <c r="AD105" s="510">
        <f t="shared" si="4"/>
        <v>330.15</v>
      </c>
      <c r="AE105" s="510">
        <f t="shared" si="4"/>
        <v>332.91200000000003</v>
      </c>
      <c r="AF105" s="510">
        <f t="shared" si="4"/>
        <v>336.52</v>
      </c>
      <c r="AG105" s="510">
        <f t="shared" si="4"/>
        <v>340.50700000000006</v>
      </c>
      <c r="AH105" s="510">
        <f t="shared" si="4"/>
        <v>344.80899999999997</v>
      </c>
      <c r="AI105" s="510">
        <f t="shared" si="4"/>
        <v>349.53800000000001</v>
      </c>
      <c r="AJ105" s="510">
        <f t="shared" si="4"/>
        <v>354.952</v>
      </c>
      <c r="AK105" s="510">
        <f t="shared" si="4"/>
        <v>360.59199999999998</v>
      </c>
      <c r="AL105" s="510">
        <f t="shared" si="4"/>
        <v>366.26900000000001</v>
      </c>
      <c r="AM105" s="510">
        <f t="shared" si="4"/>
        <v>372.11599999999999</v>
      </c>
      <c r="AN105" s="510">
        <f t="shared" si="4"/>
        <v>377.84999999999997</v>
      </c>
      <c r="AO105" s="510">
        <f t="shared" si="4"/>
        <v>383.35200000000003</v>
      </c>
      <c r="AP105" s="510">
        <f t="shared" si="4"/>
        <v>388.51900000000001</v>
      </c>
      <c r="AQ105" s="510">
        <f t="shared" si="4"/>
        <v>393.42699999999996</v>
      </c>
      <c r="AR105" s="510">
        <f t="shared" si="4"/>
        <v>397.77300000000002</v>
      </c>
      <c r="AS105" s="510">
        <f t="shared" si="4"/>
        <v>401.84899999999999</v>
      </c>
      <c r="AT105" s="510">
        <f t="shared" si="4"/>
        <v>405.78399999999999</v>
      </c>
      <c r="AU105" s="510">
        <f t="shared" si="4"/>
        <v>409.47700000000003</v>
      </c>
      <c r="AV105" s="510">
        <f t="shared" si="4"/>
        <v>412.93000000000006</v>
      </c>
    </row>
    <row r="106" spans="2:48" ht="15" customHeight="1" x14ac:dyDescent="0.2">
      <c r="B106" s="247"/>
      <c r="C106" s="341"/>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row>
    <row r="108" spans="2:48" ht="15" customHeight="1" x14ac:dyDescent="0.2">
      <c r="B108" s="164" t="s">
        <v>216</v>
      </c>
      <c r="C108" s="337" t="s">
        <v>32</v>
      </c>
    </row>
    <row r="109" spans="2:48" ht="15" customHeight="1" x14ac:dyDescent="0.2">
      <c r="B109" s="503" t="s">
        <v>145</v>
      </c>
      <c r="C109" s="504">
        <v>38353</v>
      </c>
      <c r="D109" s="504">
        <v>38718</v>
      </c>
      <c r="E109" s="504">
        <v>39083</v>
      </c>
      <c r="F109" s="504">
        <v>39448</v>
      </c>
      <c r="G109" s="504">
        <v>39814</v>
      </c>
      <c r="H109" s="504">
        <v>40179</v>
      </c>
      <c r="I109" s="504">
        <v>40544</v>
      </c>
      <c r="J109" s="504">
        <v>40909</v>
      </c>
      <c r="K109" s="504">
        <v>41275</v>
      </c>
      <c r="L109" s="504">
        <v>41640</v>
      </c>
      <c r="M109" s="504">
        <v>42005</v>
      </c>
      <c r="N109" s="504">
        <v>42370</v>
      </c>
      <c r="O109" s="504">
        <v>42736</v>
      </c>
      <c r="P109" s="504">
        <v>43101</v>
      </c>
      <c r="Q109" s="504">
        <v>43466</v>
      </c>
      <c r="R109" s="504">
        <v>43831</v>
      </c>
      <c r="S109" s="504">
        <v>44197</v>
      </c>
      <c r="T109" s="504">
        <v>44562</v>
      </c>
      <c r="U109" s="504">
        <v>44927</v>
      </c>
      <c r="V109" s="504">
        <v>45292</v>
      </c>
      <c r="W109" s="504">
        <v>45658</v>
      </c>
      <c r="X109" s="504">
        <v>46023</v>
      </c>
      <c r="Y109" s="504">
        <v>46388</v>
      </c>
      <c r="Z109" s="504">
        <v>46753</v>
      </c>
      <c r="AA109" s="504">
        <v>47119</v>
      </c>
      <c r="AB109" s="504">
        <v>47484</v>
      </c>
      <c r="AC109" s="504">
        <v>47849</v>
      </c>
      <c r="AD109" s="504">
        <v>48214</v>
      </c>
      <c r="AE109" s="504">
        <v>48580</v>
      </c>
      <c r="AF109" s="504">
        <v>48945</v>
      </c>
      <c r="AG109" s="504">
        <v>49310</v>
      </c>
      <c r="AH109" s="504">
        <v>49675</v>
      </c>
      <c r="AI109" s="504">
        <v>50041</v>
      </c>
      <c r="AJ109" s="504">
        <v>50406</v>
      </c>
      <c r="AK109" s="504">
        <v>50771</v>
      </c>
      <c r="AL109" s="504">
        <v>51136</v>
      </c>
      <c r="AM109" s="504">
        <v>51502</v>
      </c>
      <c r="AN109" s="504">
        <v>51867</v>
      </c>
      <c r="AO109" s="504">
        <v>52232</v>
      </c>
      <c r="AP109" s="504">
        <v>52597</v>
      </c>
      <c r="AQ109" s="504">
        <v>52963</v>
      </c>
      <c r="AR109" s="504">
        <v>53328</v>
      </c>
      <c r="AS109" s="504">
        <v>53693</v>
      </c>
      <c r="AT109" s="504">
        <v>54058</v>
      </c>
      <c r="AU109" s="504">
        <v>54424</v>
      </c>
      <c r="AV109" s="504">
        <v>54789</v>
      </c>
    </row>
    <row r="110" spans="2:48" ht="15" customHeight="1" x14ac:dyDescent="0.2">
      <c r="B110" s="503" t="s">
        <v>83</v>
      </c>
      <c r="C110" s="507"/>
      <c r="D110" s="508"/>
      <c r="E110" s="508"/>
      <c r="F110" s="508"/>
      <c r="G110" s="508"/>
      <c r="H110" s="508"/>
      <c r="I110" s="508"/>
      <c r="J110" s="508"/>
      <c r="K110" s="508"/>
      <c r="L110" s="508"/>
      <c r="M110" s="508"/>
      <c r="N110" s="508"/>
      <c r="O110" s="508"/>
      <c r="P110" s="508"/>
      <c r="Q110" s="508"/>
      <c r="R110" s="508"/>
      <c r="S110" s="508"/>
      <c r="T110" s="508"/>
      <c r="U110" s="508"/>
      <c r="V110" s="508"/>
      <c r="W110" s="508"/>
      <c r="X110" s="508"/>
      <c r="Y110" s="508"/>
      <c r="Z110" s="508"/>
      <c r="AA110" s="508"/>
      <c r="AB110" s="508"/>
      <c r="AC110" s="508"/>
      <c r="AD110" s="508"/>
      <c r="AE110" s="508"/>
      <c r="AF110" s="508"/>
      <c r="AG110" s="508"/>
      <c r="AH110" s="508"/>
      <c r="AI110" s="508"/>
      <c r="AJ110" s="508"/>
      <c r="AK110" s="508"/>
      <c r="AL110" s="508"/>
      <c r="AM110" s="508"/>
      <c r="AN110" s="508"/>
      <c r="AO110" s="508"/>
      <c r="AP110" s="508"/>
      <c r="AQ110" s="508"/>
      <c r="AR110" s="508"/>
      <c r="AS110" s="508"/>
      <c r="AT110" s="508"/>
      <c r="AU110" s="508"/>
      <c r="AV110" s="508"/>
    </row>
    <row r="111" spans="2:48" ht="15" customHeight="1" x14ac:dyDescent="0.2">
      <c r="B111" s="509" t="s">
        <v>164</v>
      </c>
      <c r="C111" s="507"/>
      <c r="D111" s="507"/>
      <c r="E111" s="507"/>
      <c r="F111" s="507"/>
      <c r="G111" s="507"/>
      <c r="H111" s="507"/>
      <c r="I111" s="507"/>
      <c r="J111" s="507"/>
      <c r="K111" s="507"/>
      <c r="L111" s="507"/>
      <c r="M111" s="507"/>
      <c r="N111" s="249"/>
      <c r="O111" s="507">
        <v>70.161000000000001</v>
      </c>
      <c r="P111" s="507">
        <v>69.838999999999999</v>
      </c>
      <c r="Q111" s="507">
        <v>70.066000000000003</v>
      </c>
      <c r="R111" s="507">
        <v>69.742000000000004</v>
      </c>
      <c r="S111" s="507">
        <v>69.373999999999995</v>
      </c>
      <c r="T111" s="507">
        <v>68.948999999999998</v>
      </c>
      <c r="U111" s="507">
        <v>68.494</v>
      </c>
      <c r="V111" s="507">
        <v>68.045000000000002</v>
      </c>
      <c r="W111" s="507">
        <v>67.605999999999995</v>
      </c>
      <c r="X111" s="507">
        <v>67.141000000000005</v>
      </c>
      <c r="Y111" s="507">
        <v>66.691000000000003</v>
      </c>
      <c r="Z111" s="507">
        <v>66.296000000000006</v>
      </c>
      <c r="AA111" s="507">
        <v>66.091999999999999</v>
      </c>
      <c r="AB111" s="507">
        <v>66.218000000000004</v>
      </c>
      <c r="AC111" s="507">
        <v>66.698999999999998</v>
      </c>
      <c r="AD111" s="507">
        <v>67.308999999999997</v>
      </c>
      <c r="AE111" s="507">
        <v>67.924000000000007</v>
      </c>
      <c r="AF111" s="507">
        <v>68.55</v>
      </c>
      <c r="AG111" s="507">
        <v>69.183999999999997</v>
      </c>
      <c r="AH111" s="507">
        <v>69.790000000000006</v>
      </c>
      <c r="AI111" s="507">
        <v>70.382000000000005</v>
      </c>
      <c r="AJ111" s="507">
        <v>70.97</v>
      </c>
      <c r="AK111" s="507">
        <v>71.554000000000002</v>
      </c>
      <c r="AL111" s="507">
        <v>72.134</v>
      </c>
      <c r="AM111" s="507">
        <v>72.709000000000003</v>
      </c>
      <c r="AN111" s="507">
        <v>73.281999999999996</v>
      </c>
      <c r="AO111" s="507">
        <v>73.858999999999995</v>
      </c>
      <c r="AP111" s="507">
        <v>74.44</v>
      </c>
      <c r="AQ111" s="507">
        <v>75.019000000000005</v>
      </c>
      <c r="AR111" s="507">
        <v>75.590999999999994</v>
      </c>
      <c r="AS111" s="507">
        <v>76.147999999999996</v>
      </c>
      <c r="AT111" s="507">
        <v>76.698999999999998</v>
      </c>
      <c r="AU111" s="507">
        <v>77.247</v>
      </c>
      <c r="AV111" s="507">
        <v>77.795000000000002</v>
      </c>
    </row>
    <row r="112" spans="2:48" ht="15" customHeight="1" x14ac:dyDescent="0.2">
      <c r="B112" s="509" t="s">
        <v>165</v>
      </c>
      <c r="C112" s="514"/>
      <c r="D112" s="514"/>
      <c r="E112" s="514"/>
      <c r="F112" s="514"/>
      <c r="G112" s="514"/>
      <c r="H112" s="514"/>
      <c r="I112" s="514"/>
      <c r="J112" s="514"/>
      <c r="K112" s="514"/>
      <c r="L112" s="514"/>
      <c r="M112" s="507"/>
      <c r="N112" s="249"/>
      <c r="O112" s="507">
        <v>27.045999999999999</v>
      </c>
      <c r="P112" s="507">
        <v>27.257999999999999</v>
      </c>
      <c r="Q112" s="507">
        <v>27.372</v>
      </c>
      <c r="R112" s="507">
        <v>27.472999999999999</v>
      </c>
      <c r="S112" s="507">
        <v>27.585999999999999</v>
      </c>
      <c r="T112" s="507">
        <v>27.715</v>
      </c>
      <c r="U112" s="507">
        <v>27.818000000000001</v>
      </c>
      <c r="V112" s="507">
        <v>27.908000000000001</v>
      </c>
      <c r="W112" s="507">
        <v>27.940999999999999</v>
      </c>
      <c r="X112" s="507">
        <v>27.975999999999999</v>
      </c>
      <c r="Y112" s="507">
        <v>28.001999999999999</v>
      </c>
      <c r="Z112" s="507">
        <v>28.001999999999999</v>
      </c>
      <c r="AA112" s="507">
        <v>28.004999999999999</v>
      </c>
      <c r="AB112" s="507">
        <v>27.998000000000001</v>
      </c>
      <c r="AC112" s="507">
        <v>27.992999999999999</v>
      </c>
      <c r="AD112" s="507">
        <v>27.975000000000001</v>
      </c>
      <c r="AE112" s="507">
        <v>27.943999999999999</v>
      </c>
      <c r="AF112" s="507">
        <v>27.911000000000001</v>
      </c>
      <c r="AG112" s="507">
        <v>27.869</v>
      </c>
      <c r="AH112" s="507">
        <v>27.824999999999999</v>
      </c>
      <c r="AI112" s="507">
        <v>27.742999999999999</v>
      </c>
      <c r="AJ112" s="507">
        <v>27.669</v>
      </c>
      <c r="AK112" s="507">
        <v>27.593</v>
      </c>
      <c r="AL112" s="507">
        <v>27.518000000000001</v>
      </c>
      <c r="AM112" s="507">
        <v>27.437000000000001</v>
      </c>
      <c r="AN112" s="507">
        <v>27.361999999999998</v>
      </c>
      <c r="AO112" s="507">
        <v>27.29</v>
      </c>
      <c r="AP112" s="507">
        <v>27.198</v>
      </c>
      <c r="AQ112" s="507">
        <v>27.111000000000001</v>
      </c>
      <c r="AR112" s="507">
        <v>27.027999999999999</v>
      </c>
      <c r="AS112" s="507">
        <v>26.946999999999999</v>
      </c>
      <c r="AT112" s="507">
        <v>26.869</v>
      </c>
      <c r="AU112" s="507">
        <v>26.783000000000001</v>
      </c>
      <c r="AV112" s="507">
        <v>26.689</v>
      </c>
    </row>
    <row r="113" spans="2:48" ht="15" customHeight="1" x14ac:dyDescent="0.2">
      <c r="B113" s="509" t="s">
        <v>166</v>
      </c>
      <c r="C113" s="507"/>
      <c r="D113" s="507"/>
      <c r="E113" s="507"/>
      <c r="F113" s="507"/>
      <c r="G113" s="507"/>
      <c r="H113" s="507"/>
      <c r="I113" s="507"/>
      <c r="J113" s="507"/>
      <c r="K113" s="507"/>
      <c r="L113" s="507"/>
      <c r="M113" s="507"/>
      <c r="N113" s="249"/>
      <c r="O113" s="507">
        <v>5.3970000000000002</v>
      </c>
      <c r="P113" s="507">
        <v>5.5140000000000002</v>
      </c>
      <c r="Q113" s="507">
        <v>5.6180000000000003</v>
      </c>
      <c r="R113" s="507">
        <v>5.7160000000000002</v>
      </c>
      <c r="S113" s="507">
        <v>5.8049999999999997</v>
      </c>
      <c r="T113" s="507">
        <v>5.8879999999999999</v>
      </c>
      <c r="U113" s="507">
        <v>5.9630000000000001</v>
      </c>
      <c r="V113" s="507">
        <v>6.0339999999999998</v>
      </c>
      <c r="W113" s="507">
        <v>6.0949999999999998</v>
      </c>
      <c r="X113" s="507">
        <v>6.1559999999999997</v>
      </c>
      <c r="Y113" s="507">
        <v>6.2130000000000001</v>
      </c>
      <c r="Z113" s="507">
        <v>6.2649999999999997</v>
      </c>
      <c r="AA113" s="507">
        <v>6.3150000000000004</v>
      </c>
      <c r="AB113" s="507">
        <v>6.3630000000000004</v>
      </c>
      <c r="AC113" s="507">
        <v>6.4089999999999998</v>
      </c>
      <c r="AD113" s="507">
        <v>6.4509999999999996</v>
      </c>
      <c r="AE113" s="507">
        <v>6.4889999999999999</v>
      </c>
      <c r="AF113" s="507">
        <v>6.5250000000000004</v>
      </c>
      <c r="AG113" s="507">
        <v>6.5579999999999998</v>
      </c>
      <c r="AH113" s="507">
        <v>6.5890000000000004</v>
      </c>
      <c r="AI113" s="507">
        <v>6.6120000000000001</v>
      </c>
      <c r="AJ113" s="507">
        <v>6.6349999999999998</v>
      </c>
      <c r="AK113" s="507">
        <v>6.6580000000000004</v>
      </c>
      <c r="AL113" s="507">
        <v>6.6790000000000003</v>
      </c>
      <c r="AM113" s="507">
        <v>6.7</v>
      </c>
      <c r="AN113" s="507">
        <v>6.7210000000000001</v>
      </c>
      <c r="AO113" s="507">
        <v>6.7409999999999997</v>
      </c>
      <c r="AP113" s="507">
        <v>6.7560000000000002</v>
      </c>
      <c r="AQ113" s="507">
        <v>6.7720000000000002</v>
      </c>
      <c r="AR113" s="507">
        <v>6.7869999999999999</v>
      </c>
      <c r="AS113" s="507">
        <v>6.8019999999999996</v>
      </c>
      <c r="AT113" s="507">
        <v>6.8159999999999998</v>
      </c>
      <c r="AU113" s="507">
        <v>6.8289999999999997</v>
      </c>
      <c r="AV113" s="507">
        <v>6.84</v>
      </c>
    </row>
    <row r="114" spans="2:48" ht="15" customHeight="1" x14ac:dyDescent="0.2">
      <c r="B114" s="509" t="s">
        <v>167</v>
      </c>
      <c r="C114" s="507"/>
      <c r="D114" s="507"/>
      <c r="E114" s="507"/>
      <c r="F114" s="507"/>
      <c r="G114" s="507"/>
      <c r="H114" s="507"/>
      <c r="I114" s="507"/>
      <c r="J114" s="507"/>
      <c r="K114" s="507"/>
      <c r="L114" s="507"/>
      <c r="M114" s="507"/>
      <c r="N114" s="249"/>
      <c r="O114" s="507">
        <v>11.925000000000001</v>
      </c>
      <c r="P114" s="507">
        <v>11.824999999999999</v>
      </c>
      <c r="Q114" s="507">
        <v>11.983000000000001</v>
      </c>
      <c r="R114" s="507">
        <v>11.904</v>
      </c>
      <c r="S114" s="507">
        <v>11.821</v>
      </c>
      <c r="T114" s="507">
        <v>11.752000000000001</v>
      </c>
      <c r="U114" s="507">
        <v>11.741</v>
      </c>
      <c r="V114" s="507">
        <v>11.756</v>
      </c>
      <c r="W114" s="507">
        <v>11.782999999999999</v>
      </c>
      <c r="X114" s="507">
        <v>11.837</v>
      </c>
      <c r="Y114" s="507">
        <v>11.887</v>
      </c>
      <c r="Z114" s="507">
        <v>11.932</v>
      </c>
      <c r="AA114" s="507">
        <v>11.972</v>
      </c>
      <c r="AB114" s="507">
        <v>12.007999999999999</v>
      </c>
      <c r="AC114" s="507">
        <v>12.037000000000001</v>
      </c>
      <c r="AD114" s="507">
        <v>12.061999999999999</v>
      </c>
      <c r="AE114" s="507">
        <v>12.082000000000001</v>
      </c>
      <c r="AF114" s="507">
        <v>12.098000000000001</v>
      </c>
      <c r="AG114" s="507">
        <v>12.109</v>
      </c>
      <c r="AH114" s="507">
        <v>12.116</v>
      </c>
      <c r="AI114" s="507">
        <v>12.119</v>
      </c>
      <c r="AJ114" s="507">
        <v>12.118</v>
      </c>
      <c r="AK114" s="507">
        <v>12.113</v>
      </c>
      <c r="AL114" s="507">
        <v>12.103999999999999</v>
      </c>
      <c r="AM114" s="507">
        <v>12.090999999999999</v>
      </c>
      <c r="AN114" s="507">
        <v>12.074999999999999</v>
      </c>
      <c r="AO114" s="507">
        <v>12.055</v>
      </c>
      <c r="AP114" s="507">
        <v>12.031000000000001</v>
      </c>
      <c r="AQ114" s="507">
        <v>12.003</v>
      </c>
      <c r="AR114" s="507">
        <v>11.971</v>
      </c>
      <c r="AS114" s="507">
        <v>11.935</v>
      </c>
      <c r="AT114" s="507">
        <v>11.894</v>
      </c>
      <c r="AU114" s="507">
        <v>11.85</v>
      </c>
      <c r="AV114" s="507">
        <v>11.802</v>
      </c>
    </row>
    <row r="115" spans="2:48" ht="15" customHeight="1" x14ac:dyDescent="0.2">
      <c r="B115" s="509" t="s">
        <v>168</v>
      </c>
      <c r="C115" s="507"/>
      <c r="D115" s="507"/>
      <c r="E115" s="507"/>
      <c r="F115" s="507"/>
      <c r="G115" s="507"/>
      <c r="H115" s="507"/>
      <c r="I115" s="507"/>
      <c r="J115" s="507"/>
      <c r="K115" s="507"/>
      <c r="L115" s="507"/>
      <c r="M115" s="507"/>
      <c r="N115" s="249"/>
      <c r="O115" s="507">
        <v>1.4999999999999999E-2</v>
      </c>
      <c r="P115" s="507">
        <v>1.4999999999999999E-2</v>
      </c>
      <c r="Q115" s="507">
        <v>2.7E-2</v>
      </c>
      <c r="R115" s="507">
        <v>0.13400000000000001</v>
      </c>
      <c r="S115" s="507">
        <v>0.27600000000000002</v>
      </c>
      <c r="T115" s="507">
        <v>0.55800000000000005</v>
      </c>
      <c r="U115" s="507">
        <v>0.71199999999999997</v>
      </c>
      <c r="V115" s="507">
        <v>0.81899999999999995</v>
      </c>
      <c r="W115" s="507">
        <v>0.92300000000000004</v>
      </c>
      <c r="X115" s="507">
        <v>1.0620000000000001</v>
      </c>
      <c r="Y115" s="507">
        <v>1.1990000000000001</v>
      </c>
      <c r="Z115" s="507">
        <v>1.292</v>
      </c>
      <c r="AA115" s="507">
        <v>1.3620000000000001</v>
      </c>
      <c r="AB115" s="507">
        <v>1.41</v>
      </c>
      <c r="AC115" s="507">
        <v>1.4530000000000001</v>
      </c>
      <c r="AD115" s="507">
        <v>1.496</v>
      </c>
      <c r="AE115" s="507">
        <v>1.55</v>
      </c>
      <c r="AF115" s="507">
        <v>1.631</v>
      </c>
      <c r="AG115" s="507">
        <v>1.6819999999999999</v>
      </c>
      <c r="AH115" s="507">
        <v>1.718</v>
      </c>
      <c r="AI115" s="507">
        <v>1.744</v>
      </c>
      <c r="AJ115" s="507">
        <v>1.7669999999999999</v>
      </c>
      <c r="AK115" s="507">
        <v>1.7869999999999999</v>
      </c>
      <c r="AL115" s="507">
        <v>1.8049999999999999</v>
      </c>
      <c r="AM115" s="507">
        <v>1.823</v>
      </c>
      <c r="AN115" s="507">
        <v>1.84</v>
      </c>
      <c r="AO115" s="507">
        <v>1.8560000000000001</v>
      </c>
      <c r="AP115" s="507">
        <v>1.8720000000000001</v>
      </c>
      <c r="AQ115" s="507">
        <v>1.8879999999999999</v>
      </c>
      <c r="AR115" s="507">
        <v>1.903</v>
      </c>
      <c r="AS115" s="507">
        <v>1.9179999999999999</v>
      </c>
      <c r="AT115" s="507">
        <v>1.9330000000000001</v>
      </c>
      <c r="AU115" s="507">
        <v>1.948</v>
      </c>
      <c r="AV115" s="507">
        <v>1.962</v>
      </c>
    </row>
    <row r="116" spans="2:48" ht="15" customHeight="1" x14ac:dyDescent="0.2">
      <c r="B116" s="509" t="s">
        <v>169</v>
      </c>
      <c r="C116" s="507"/>
      <c r="D116" s="507"/>
      <c r="E116" s="507"/>
      <c r="F116" s="507"/>
      <c r="G116" s="507"/>
      <c r="H116" s="507"/>
      <c r="I116" s="507"/>
      <c r="J116" s="507"/>
      <c r="K116" s="507"/>
      <c r="L116" s="507"/>
      <c r="M116" s="507"/>
      <c r="N116" s="249"/>
      <c r="O116" s="507">
        <v>0.214</v>
      </c>
      <c r="P116" s="507">
        <v>0.316</v>
      </c>
      <c r="Q116" s="507">
        <v>0.47099999999999997</v>
      </c>
      <c r="R116" s="507">
        <v>0.60399999999999998</v>
      </c>
      <c r="S116" s="507">
        <v>0.72</v>
      </c>
      <c r="T116" s="507">
        <v>0.85799999999999998</v>
      </c>
      <c r="U116" s="507">
        <v>0.98799999999999999</v>
      </c>
      <c r="V116" s="507">
        <v>1.127</v>
      </c>
      <c r="W116" s="507">
        <v>1.6279999999999999</v>
      </c>
      <c r="X116" s="507">
        <v>2.504</v>
      </c>
      <c r="Y116" s="507">
        <v>3.3769999999999998</v>
      </c>
      <c r="Z116" s="507">
        <v>4.3630000000000004</v>
      </c>
      <c r="AA116" s="507">
        <v>5.2380000000000004</v>
      </c>
      <c r="AB116" s="507">
        <v>6.03</v>
      </c>
      <c r="AC116" s="507">
        <v>6.7279999999999998</v>
      </c>
      <c r="AD116" s="507">
        <v>7.35</v>
      </c>
      <c r="AE116" s="507">
        <v>7.9160000000000004</v>
      </c>
      <c r="AF116" s="507">
        <v>8.4879999999999995</v>
      </c>
      <c r="AG116" s="507">
        <v>8.9580000000000002</v>
      </c>
      <c r="AH116" s="507">
        <v>9.6509999999999998</v>
      </c>
      <c r="AI116" s="507">
        <v>10.396000000000001</v>
      </c>
      <c r="AJ116" s="507">
        <v>11.263999999999999</v>
      </c>
      <c r="AK116" s="507">
        <v>11.852</v>
      </c>
      <c r="AL116" s="507">
        <v>12.516</v>
      </c>
      <c r="AM116" s="507">
        <v>13.093</v>
      </c>
      <c r="AN116" s="507">
        <v>13.641</v>
      </c>
      <c r="AO116" s="507">
        <v>14.137</v>
      </c>
      <c r="AP116" s="507">
        <v>14.686999999999999</v>
      </c>
      <c r="AQ116" s="507">
        <v>15.167999999999999</v>
      </c>
      <c r="AR116" s="507">
        <v>15.731999999999999</v>
      </c>
      <c r="AS116" s="507">
        <v>16.245999999999999</v>
      </c>
      <c r="AT116" s="507">
        <v>16.760000000000002</v>
      </c>
      <c r="AU116" s="507">
        <v>17.321999999999999</v>
      </c>
      <c r="AV116" s="507">
        <v>17.847999999999999</v>
      </c>
    </row>
    <row r="117" spans="2:48" ht="15" customHeight="1" x14ac:dyDescent="0.2">
      <c r="B117" s="509" t="s">
        <v>170</v>
      </c>
      <c r="C117" s="507"/>
      <c r="D117" s="507"/>
      <c r="E117" s="507"/>
      <c r="F117" s="507"/>
      <c r="G117" s="507"/>
      <c r="H117" s="507"/>
      <c r="I117" s="507"/>
      <c r="J117" s="507"/>
      <c r="K117" s="507"/>
      <c r="L117" s="507"/>
      <c r="M117" s="507"/>
      <c r="N117" s="249"/>
      <c r="O117" s="507">
        <v>0.19</v>
      </c>
      <c r="P117" s="507">
        <v>0.28999999999999998</v>
      </c>
      <c r="Q117" s="507">
        <v>0.39</v>
      </c>
      <c r="R117" s="507">
        <v>0.502</v>
      </c>
      <c r="S117" s="507">
        <v>0.63500000000000001</v>
      </c>
      <c r="T117" s="507">
        <v>0.79600000000000004</v>
      </c>
      <c r="U117" s="507">
        <v>0.98799999999999999</v>
      </c>
      <c r="V117" s="507">
        <v>1.226</v>
      </c>
      <c r="W117" s="507">
        <v>1.5209999999999999</v>
      </c>
      <c r="X117" s="507">
        <v>1.8819999999999999</v>
      </c>
      <c r="Y117" s="507">
        <v>2.3319999999999999</v>
      </c>
      <c r="Z117" s="507">
        <v>2.8879999999999999</v>
      </c>
      <c r="AA117" s="507">
        <v>3.5819999999999999</v>
      </c>
      <c r="AB117" s="507">
        <v>4.4420000000000002</v>
      </c>
      <c r="AC117" s="507">
        <v>5.52</v>
      </c>
      <c r="AD117" s="507">
        <v>6.8559999999999999</v>
      </c>
      <c r="AE117" s="507">
        <v>8.5030000000000001</v>
      </c>
      <c r="AF117" s="507">
        <v>10.499000000000001</v>
      </c>
      <c r="AG117" s="507">
        <v>12.881</v>
      </c>
      <c r="AH117" s="507">
        <v>15.672000000000001</v>
      </c>
      <c r="AI117" s="507">
        <v>18.859000000000002</v>
      </c>
      <c r="AJ117" s="507">
        <v>22.402000000000001</v>
      </c>
      <c r="AK117" s="507">
        <v>26.213000000000001</v>
      </c>
      <c r="AL117" s="507">
        <v>30.169</v>
      </c>
      <c r="AM117" s="507">
        <v>34.125</v>
      </c>
      <c r="AN117" s="507">
        <v>37.926000000000002</v>
      </c>
      <c r="AO117" s="507">
        <v>41.427</v>
      </c>
      <c r="AP117" s="507">
        <v>44.523000000000003</v>
      </c>
      <c r="AQ117" s="507">
        <v>47.162999999999997</v>
      </c>
      <c r="AR117" s="507">
        <v>49.344999999999999</v>
      </c>
      <c r="AS117" s="507">
        <v>51.12</v>
      </c>
      <c r="AT117" s="507">
        <v>52.564999999999998</v>
      </c>
      <c r="AU117" s="507">
        <v>53.774999999999999</v>
      </c>
      <c r="AV117" s="507">
        <v>54.555</v>
      </c>
    </row>
    <row r="118" spans="2:48" ht="15" customHeight="1" x14ac:dyDescent="0.2">
      <c r="B118" s="509" t="s">
        <v>171</v>
      </c>
      <c r="C118" s="507"/>
      <c r="D118" s="507"/>
      <c r="E118" s="507"/>
      <c r="F118" s="507"/>
      <c r="G118" s="507"/>
      <c r="H118" s="507"/>
      <c r="I118" s="507"/>
      <c r="J118" s="507"/>
      <c r="K118" s="507"/>
      <c r="L118" s="507"/>
      <c r="M118" s="507"/>
      <c r="N118" s="249"/>
      <c r="O118" s="507">
        <v>0.14000000000000001</v>
      </c>
      <c r="P118" s="507">
        <v>0.14599999999999999</v>
      </c>
      <c r="Q118" s="507">
        <v>0.16600000000000001</v>
      </c>
      <c r="R118" s="507">
        <v>0.189</v>
      </c>
      <c r="S118" s="507">
        <v>0.216</v>
      </c>
      <c r="T118" s="507">
        <v>0.245</v>
      </c>
      <c r="U118" s="507">
        <v>0.27900000000000003</v>
      </c>
      <c r="V118" s="507">
        <v>0.317</v>
      </c>
      <c r="W118" s="507">
        <v>0.36099999999999999</v>
      </c>
      <c r="X118" s="507">
        <v>0.41</v>
      </c>
      <c r="Y118" s="507">
        <v>0.46600000000000003</v>
      </c>
      <c r="Z118" s="507">
        <v>0.53</v>
      </c>
      <c r="AA118" s="507">
        <v>0.60199999999999998</v>
      </c>
      <c r="AB118" s="507">
        <v>0.68400000000000005</v>
      </c>
      <c r="AC118" s="507">
        <v>0.77700000000000002</v>
      </c>
      <c r="AD118" s="507">
        <v>0.88300000000000001</v>
      </c>
      <c r="AE118" s="507">
        <v>1.0029999999999999</v>
      </c>
      <c r="AF118" s="507">
        <v>1.139</v>
      </c>
      <c r="AG118" s="507">
        <v>1.2929999999999999</v>
      </c>
      <c r="AH118" s="507">
        <v>1.468</v>
      </c>
      <c r="AI118" s="507">
        <v>1.6659999999999999</v>
      </c>
      <c r="AJ118" s="507">
        <v>1.891</v>
      </c>
      <c r="AK118" s="507">
        <v>2.1469999999999998</v>
      </c>
      <c r="AL118" s="507">
        <v>2.4369999999999998</v>
      </c>
      <c r="AM118" s="507">
        <v>2.7650000000000001</v>
      </c>
      <c r="AN118" s="507">
        <v>3.1379999999999999</v>
      </c>
      <c r="AO118" s="507">
        <v>3.5619999999999998</v>
      </c>
      <c r="AP118" s="507">
        <v>4.0419999999999998</v>
      </c>
      <c r="AQ118" s="507">
        <v>4.5869999999999997</v>
      </c>
      <c r="AR118" s="507">
        <v>5.2039999999999997</v>
      </c>
      <c r="AS118" s="507">
        <v>5.9050000000000002</v>
      </c>
      <c r="AT118" s="507">
        <v>6.7</v>
      </c>
      <c r="AU118" s="507">
        <v>7.601</v>
      </c>
      <c r="AV118" s="507">
        <v>8.6229999999999993</v>
      </c>
    </row>
    <row r="119" spans="2:48" ht="15" customHeight="1" x14ac:dyDescent="0.2">
      <c r="B119" s="509" t="s">
        <v>336</v>
      </c>
      <c r="C119" s="507"/>
      <c r="D119" s="507"/>
      <c r="E119" s="507"/>
      <c r="F119" s="507"/>
      <c r="G119" s="507"/>
      <c r="H119" s="507"/>
      <c r="I119" s="507"/>
      <c r="J119" s="507"/>
      <c r="K119" s="507"/>
      <c r="L119" s="507"/>
      <c r="M119" s="507"/>
      <c r="N119" s="249"/>
      <c r="O119" s="507">
        <v>0</v>
      </c>
      <c r="P119" s="507">
        <v>-1E-3</v>
      </c>
      <c r="Q119" s="507">
        <v>1E-3</v>
      </c>
      <c r="R119" s="507">
        <v>4.0000000000000001E-3</v>
      </c>
      <c r="S119" s="507">
        <v>6.0000000000000001E-3</v>
      </c>
      <c r="T119" s="507">
        <v>8.9999999999999993E-3</v>
      </c>
      <c r="U119" s="507">
        <v>1.0999999999999999E-2</v>
      </c>
      <c r="V119" s="507">
        <v>1.4E-2</v>
      </c>
      <c r="W119" s="507">
        <v>1.6E-2</v>
      </c>
      <c r="X119" s="507">
        <v>1.7999999999999999E-2</v>
      </c>
      <c r="Y119" s="507">
        <v>1.9E-2</v>
      </c>
      <c r="Z119" s="507">
        <v>2.1999999999999999E-2</v>
      </c>
      <c r="AA119" s="507">
        <v>2.5000000000000001E-2</v>
      </c>
      <c r="AB119" s="507">
        <v>2.8000000000000001E-2</v>
      </c>
      <c r="AC119" s="507">
        <v>3.1E-2</v>
      </c>
      <c r="AD119" s="507">
        <v>3.4000000000000002E-2</v>
      </c>
      <c r="AE119" s="507">
        <v>3.5999999999999997E-2</v>
      </c>
      <c r="AF119" s="507">
        <v>3.9E-2</v>
      </c>
      <c r="AG119" s="507">
        <v>4.2000000000000003E-2</v>
      </c>
      <c r="AH119" s="507">
        <v>4.4999999999999998E-2</v>
      </c>
      <c r="AI119" s="507">
        <v>4.7E-2</v>
      </c>
      <c r="AJ119" s="507">
        <v>4.9000000000000002E-2</v>
      </c>
      <c r="AK119" s="507">
        <v>0.05</v>
      </c>
      <c r="AL119" s="507">
        <v>5.0999999999999997E-2</v>
      </c>
      <c r="AM119" s="507">
        <v>5.1999999999999998E-2</v>
      </c>
      <c r="AN119" s="507">
        <v>5.2999999999999999E-2</v>
      </c>
      <c r="AO119" s="507">
        <v>5.3999999999999999E-2</v>
      </c>
      <c r="AP119" s="507">
        <v>5.6000000000000001E-2</v>
      </c>
      <c r="AQ119" s="507">
        <v>5.7000000000000002E-2</v>
      </c>
      <c r="AR119" s="507">
        <v>5.8000000000000003E-2</v>
      </c>
      <c r="AS119" s="507">
        <v>0.06</v>
      </c>
      <c r="AT119" s="507">
        <v>6.2E-2</v>
      </c>
      <c r="AU119" s="507">
        <v>6.4000000000000001E-2</v>
      </c>
      <c r="AV119" s="507">
        <v>6.6000000000000003E-2</v>
      </c>
    </row>
    <row r="120" spans="2:48" ht="15" customHeight="1" x14ac:dyDescent="0.2">
      <c r="B120" s="503" t="s">
        <v>172</v>
      </c>
      <c r="C120" s="510"/>
      <c r="D120" s="510"/>
      <c r="E120" s="510"/>
      <c r="F120" s="510"/>
      <c r="G120" s="510"/>
      <c r="H120" s="510"/>
      <c r="I120" s="510"/>
      <c r="J120" s="510"/>
      <c r="K120" s="510"/>
      <c r="L120" s="510"/>
      <c r="M120" s="510"/>
      <c r="N120" s="510"/>
      <c r="O120" s="510">
        <v>114.529</v>
      </c>
      <c r="P120" s="510">
        <v>115.20099999999999</v>
      </c>
      <c r="Q120" s="510">
        <v>116.09399999999999</v>
      </c>
      <c r="R120" s="510">
        <v>116.26900000000001</v>
      </c>
      <c r="S120" s="510">
        <v>116.43899999999999</v>
      </c>
      <c r="T120" s="510">
        <v>116.76900000000001</v>
      </c>
      <c r="U120" s="510">
        <v>116.994</v>
      </c>
      <c r="V120" s="510">
        <v>117.247</v>
      </c>
      <c r="W120" s="510">
        <v>117.874</v>
      </c>
      <c r="X120" s="510">
        <v>118.985</v>
      </c>
      <c r="Y120" s="510">
        <v>120.185</v>
      </c>
      <c r="Z120" s="510">
        <v>121.59099999999999</v>
      </c>
      <c r="AA120" s="510">
        <v>123.19499999999999</v>
      </c>
      <c r="AB120" s="510">
        <v>125.181</v>
      </c>
      <c r="AC120" s="510">
        <v>127.64700000000001</v>
      </c>
      <c r="AD120" s="510">
        <v>130.417</v>
      </c>
      <c r="AE120" s="510">
        <v>133.44800000000001</v>
      </c>
      <c r="AF120" s="510">
        <v>136.88</v>
      </c>
      <c r="AG120" s="510">
        <v>140.577</v>
      </c>
      <c r="AH120" s="510">
        <v>144.874</v>
      </c>
      <c r="AI120" s="510">
        <v>149.56899999999999</v>
      </c>
      <c r="AJ120" s="510">
        <v>154.76400000000001</v>
      </c>
      <c r="AK120" s="510">
        <v>159.96600000000001</v>
      </c>
      <c r="AL120" s="510">
        <v>165.41399999999999</v>
      </c>
      <c r="AM120" s="510">
        <v>170.79599999999999</v>
      </c>
      <c r="AN120" s="510">
        <v>176.03800000000001</v>
      </c>
      <c r="AO120" s="510">
        <v>180.98</v>
      </c>
      <c r="AP120" s="510">
        <v>185.60300000000001</v>
      </c>
      <c r="AQ120" s="510">
        <v>189.767</v>
      </c>
      <c r="AR120" s="510">
        <v>193.619</v>
      </c>
      <c r="AS120" s="510">
        <v>197.08</v>
      </c>
      <c r="AT120" s="510">
        <v>200.298</v>
      </c>
      <c r="AU120" s="510">
        <v>203.41800000000001</v>
      </c>
      <c r="AV120" s="510">
        <v>206.18</v>
      </c>
    </row>
    <row r="121" spans="2:48" ht="15" customHeight="1" x14ac:dyDescent="0.2">
      <c r="B121" s="511"/>
      <c r="C121" s="339"/>
      <c r="D121" s="339"/>
      <c r="E121" s="339"/>
      <c r="F121" s="339"/>
      <c r="G121" s="339"/>
      <c r="H121" s="339"/>
      <c r="I121" s="339"/>
      <c r="J121" s="339"/>
      <c r="K121" s="339"/>
      <c r="L121" s="339"/>
      <c r="M121" s="339"/>
      <c r="N121" s="339"/>
      <c r="O121" s="339"/>
      <c r="P121" s="339"/>
      <c r="Q121" s="339"/>
      <c r="R121" s="339"/>
      <c r="S121" s="339"/>
      <c r="T121" s="339"/>
      <c r="U121" s="339"/>
      <c r="V121" s="339"/>
      <c r="W121" s="339"/>
      <c r="X121" s="339"/>
      <c r="Y121" s="339"/>
      <c r="Z121" s="339"/>
      <c r="AA121" s="339"/>
      <c r="AB121" s="339"/>
      <c r="AC121" s="339"/>
      <c r="AD121" s="339"/>
      <c r="AE121" s="339"/>
      <c r="AF121" s="339"/>
      <c r="AG121" s="339"/>
      <c r="AH121" s="339"/>
      <c r="AI121" s="339"/>
      <c r="AJ121" s="339"/>
      <c r="AK121" s="339"/>
      <c r="AL121" s="339"/>
      <c r="AM121" s="339"/>
      <c r="AN121" s="339"/>
      <c r="AO121" s="339"/>
      <c r="AP121" s="339"/>
      <c r="AQ121" s="339"/>
      <c r="AR121" s="339"/>
      <c r="AS121" s="339"/>
      <c r="AT121" s="339"/>
      <c r="AU121" s="339"/>
      <c r="AV121" s="512"/>
    </row>
    <row r="122" spans="2:48" ht="15" customHeight="1" x14ac:dyDescent="0.2">
      <c r="B122" s="511" t="s">
        <v>173</v>
      </c>
      <c r="C122" s="340"/>
      <c r="D122" s="340"/>
      <c r="E122" s="340"/>
      <c r="F122" s="340"/>
      <c r="G122" s="340"/>
      <c r="H122" s="340"/>
      <c r="I122" s="340"/>
      <c r="J122" s="340"/>
      <c r="K122" s="340"/>
      <c r="L122" s="340"/>
      <c r="M122" s="340"/>
      <c r="N122" s="340"/>
      <c r="O122" s="340"/>
      <c r="P122" s="340"/>
      <c r="Q122" s="340"/>
      <c r="R122" s="340"/>
      <c r="S122" s="340"/>
      <c r="T122" s="340"/>
      <c r="U122" s="340"/>
      <c r="V122" s="340"/>
      <c r="W122" s="340"/>
      <c r="X122" s="340"/>
      <c r="Y122" s="340"/>
      <c r="Z122" s="340"/>
      <c r="AA122" s="340"/>
      <c r="AB122" s="340"/>
      <c r="AC122" s="340"/>
      <c r="AD122" s="340"/>
      <c r="AE122" s="340"/>
      <c r="AF122" s="340"/>
      <c r="AG122" s="340"/>
      <c r="AH122" s="340"/>
      <c r="AI122" s="340"/>
      <c r="AJ122" s="340"/>
      <c r="AK122" s="340"/>
      <c r="AL122" s="340"/>
      <c r="AM122" s="340"/>
      <c r="AN122" s="340"/>
      <c r="AO122" s="340"/>
      <c r="AP122" s="340"/>
      <c r="AQ122" s="340"/>
      <c r="AR122" s="340"/>
      <c r="AS122" s="340"/>
      <c r="AT122" s="340"/>
      <c r="AU122" s="340"/>
      <c r="AV122" s="513"/>
    </row>
    <row r="123" spans="2:48" ht="15" customHeight="1" x14ac:dyDescent="0.2">
      <c r="B123" s="509" t="s">
        <v>178</v>
      </c>
      <c r="C123" s="507"/>
      <c r="D123" s="507"/>
      <c r="E123" s="507"/>
      <c r="F123" s="507"/>
      <c r="G123" s="507"/>
      <c r="H123" s="507"/>
      <c r="I123" s="507"/>
      <c r="J123" s="507"/>
      <c r="K123" s="507"/>
      <c r="L123" s="507"/>
      <c r="M123" s="507"/>
      <c r="N123" s="249"/>
      <c r="O123" s="510">
        <v>89.311999999999998</v>
      </c>
      <c r="P123" s="510">
        <v>88.903000000000006</v>
      </c>
      <c r="Q123" s="510">
        <v>89.381</v>
      </c>
      <c r="R123" s="510">
        <v>88.84</v>
      </c>
      <c r="S123" s="510">
        <v>88.751999999999995</v>
      </c>
      <c r="T123" s="510">
        <v>88.465000000000003</v>
      </c>
      <c r="U123" s="510">
        <v>88.173000000000002</v>
      </c>
      <c r="V123" s="510">
        <v>87.813000000000002</v>
      </c>
      <c r="W123" s="510">
        <v>87.313999999999993</v>
      </c>
      <c r="X123" s="510">
        <v>86.923000000000002</v>
      </c>
      <c r="Y123" s="510">
        <v>86.587999999999994</v>
      </c>
      <c r="Z123" s="510">
        <v>86.236000000000004</v>
      </c>
      <c r="AA123" s="510">
        <v>85.849000000000004</v>
      </c>
      <c r="AB123" s="510">
        <v>85.483999999999995</v>
      </c>
      <c r="AC123" s="510">
        <v>85.085999999999999</v>
      </c>
      <c r="AD123" s="510">
        <v>84.629000000000005</v>
      </c>
      <c r="AE123" s="510">
        <v>84.165000000000006</v>
      </c>
      <c r="AF123" s="510">
        <v>83.69</v>
      </c>
      <c r="AG123" s="510">
        <v>83.177000000000007</v>
      </c>
      <c r="AH123" s="510">
        <v>82.644000000000005</v>
      </c>
      <c r="AI123" s="510">
        <v>82.105999999999995</v>
      </c>
      <c r="AJ123" s="510">
        <v>81.486000000000004</v>
      </c>
      <c r="AK123" s="510">
        <v>80.932000000000002</v>
      </c>
      <c r="AL123" s="510">
        <v>80.325000000000003</v>
      </c>
      <c r="AM123" s="510">
        <v>79.811000000000007</v>
      </c>
      <c r="AN123" s="510">
        <v>79.308999999999997</v>
      </c>
      <c r="AO123" s="510">
        <v>78.867000000000004</v>
      </c>
      <c r="AP123" s="510">
        <v>78.42</v>
      </c>
      <c r="AQ123" s="510">
        <v>78.034000000000006</v>
      </c>
      <c r="AR123" s="510">
        <v>77.584999999999994</v>
      </c>
      <c r="AS123" s="510">
        <v>77.153999999999996</v>
      </c>
      <c r="AT123" s="510">
        <v>76.748000000000005</v>
      </c>
      <c r="AU123" s="510">
        <v>76.275999999999996</v>
      </c>
      <c r="AV123" s="510">
        <v>75.855000000000004</v>
      </c>
    </row>
    <row r="124" spans="2:48" ht="15" customHeight="1" x14ac:dyDescent="0.2">
      <c r="B124" s="511"/>
      <c r="C124" s="340"/>
      <c r="D124" s="340"/>
      <c r="E124" s="340"/>
      <c r="F124" s="340"/>
      <c r="G124" s="340"/>
      <c r="H124" s="340"/>
      <c r="I124" s="340"/>
      <c r="J124" s="340"/>
      <c r="K124" s="340"/>
      <c r="L124" s="340"/>
      <c r="M124" s="340"/>
      <c r="N124" s="340"/>
      <c r="O124" s="340"/>
      <c r="P124" s="340"/>
      <c r="Q124" s="340"/>
      <c r="R124" s="340"/>
      <c r="S124" s="340"/>
      <c r="T124" s="340"/>
      <c r="U124" s="340"/>
      <c r="V124" s="340"/>
      <c r="W124" s="340"/>
      <c r="X124" s="340"/>
      <c r="Y124" s="340"/>
      <c r="Z124" s="340"/>
      <c r="AA124" s="340"/>
      <c r="AB124" s="340"/>
      <c r="AC124" s="340"/>
      <c r="AD124" s="340"/>
      <c r="AE124" s="340"/>
      <c r="AF124" s="340"/>
      <c r="AG124" s="340"/>
      <c r="AH124" s="340"/>
      <c r="AI124" s="340"/>
      <c r="AJ124" s="340"/>
      <c r="AK124" s="340"/>
      <c r="AL124" s="340"/>
      <c r="AM124" s="340"/>
      <c r="AN124" s="340"/>
      <c r="AO124" s="340"/>
      <c r="AP124" s="340"/>
      <c r="AQ124" s="340"/>
      <c r="AR124" s="340"/>
      <c r="AS124" s="340"/>
      <c r="AT124" s="340"/>
      <c r="AU124" s="340"/>
      <c r="AV124" s="513"/>
    </row>
    <row r="125" spans="2:48" ht="15" customHeight="1" x14ac:dyDescent="0.2">
      <c r="B125" s="511" t="s">
        <v>175</v>
      </c>
      <c r="C125" s="340"/>
      <c r="D125" s="340"/>
      <c r="E125" s="340"/>
      <c r="F125" s="340"/>
      <c r="G125" s="340"/>
      <c r="H125" s="340"/>
      <c r="I125" s="340"/>
      <c r="J125" s="340"/>
      <c r="K125" s="340"/>
      <c r="L125" s="340"/>
      <c r="M125" s="340"/>
      <c r="N125" s="340"/>
      <c r="O125" s="340"/>
      <c r="P125" s="340"/>
      <c r="Q125" s="340"/>
      <c r="R125" s="340"/>
      <c r="S125" s="340"/>
      <c r="T125" s="340"/>
      <c r="U125" s="340"/>
      <c r="V125" s="340"/>
      <c r="W125" s="340"/>
      <c r="X125" s="340"/>
      <c r="Y125" s="340"/>
      <c r="Z125" s="340"/>
      <c r="AA125" s="340"/>
      <c r="AB125" s="340"/>
      <c r="AC125" s="340"/>
      <c r="AD125" s="340"/>
      <c r="AE125" s="340"/>
      <c r="AF125" s="340"/>
      <c r="AG125" s="340"/>
      <c r="AH125" s="340"/>
      <c r="AI125" s="340"/>
      <c r="AJ125" s="340"/>
      <c r="AK125" s="340"/>
      <c r="AL125" s="340"/>
      <c r="AM125" s="340"/>
      <c r="AN125" s="340"/>
      <c r="AO125" s="340"/>
      <c r="AP125" s="340"/>
      <c r="AQ125" s="340"/>
      <c r="AR125" s="340"/>
      <c r="AS125" s="340"/>
      <c r="AT125" s="340"/>
      <c r="AU125" s="340"/>
      <c r="AV125" s="513"/>
    </row>
    <row r="126" spans="2:48" ht="15" customHeight="1" x14ac:dyDescent="0.2">
      <c r="B126" s="509" t="s">
        <v>176</v>
      </c>
      <c r="C126" s="507"/>
      <c r="D126" s="507"/>
      <c r="E126" s="507"/>
      <c r="F126" s="507"/>
      <c r="G126" s="507"/>
      <c r="H126" s="507"/>
      <c r="I126" s="507"/>
      <c r="J126" s="507"/>
      <c r="K126" s="507"/>
      <c r="L126" s="507"/>
      <c r="M126" s="507"/>
      <c r="N126" s="249"/>
      <c r="O126" s="510">
        <v>93.275000000000006</v>
      </c>
      <c r="P126" s="510">
        <v>92.843000000000004</v>
      </c>
      <c r="Q126" s="510">
        <v>94.013999999999996</v>
      </c>
      <c r="R126" s="510">
        <v>94.340999999999994</v>
      </c>
      <c r="S126" s="510">
        <v>95.316000000000003</v>
      </c>
      <c r="T126" s="510">
        <v>95.647000000000006</v>
      </c>
      <c r="U126" s="510">
        <v>96.054000000000002</v>
      </c>
      <c r="V126" s="510">
        <v>96.21</v>
      </c>
      <c r="W126" s="510">
        <v>96.286000000000001</v>
      </c>
      <c r="X126" s="510">
        <v>96.29</v>
      </c>
      <c r="Y126" s="510">
        <v>96.424000000000007</v>
      </c>
      <c r="Z126" s="510">
        <v>96.644000000000005</v>
      </c>
      <c r="AA126" s="510">
        <v>96.914000000000001</v>
      </c>
      <c r="AB126" s="510">
        <v>97.2</v>
      </c>
      <c r="AC126" s="510">
        <v>97.468999999999994</v>
      </c>
      <c r="AD126" s="510">
        <v>97.643000000000001</v>
      </c>
      <c r="AE126" s="510">
        <v>97.853999999999999</v>
      </c>
      <c r="AF126" s="510">
        <v>98.016000000000005</v>
      </c>
      <c r="AG126" s="510">
        <v>98.271000000000001</v>
      </c>
      <c r="AH126" s="510">
        <v>98.483999999999995</v>
      </c>
      <c r="AI126" s="510">
        <v>98.8</v>
      </c>
      <c r="AJ126" s="510">
        <v>99.126000000000005</v>
      </c>
      <c r="AK126" s="510">
        <v>99.552000000000007</v>
      </c>
      <c r="AL126" s="510">
        <v>99.96</v>
      </c>
      <c r="AM126" s="510">
        <v>100.52500000000001</v>
      </c>
      <c r="AN126" s="510">
        <v>101.19499999999999</v>
      </c>
      <c r="AO126" s="510">
        <v>101.941</v>
      </c>
      <c r="AP126" s="510">
        <v>102.78100000000001</v>
      </c>
      <c r="AQ126" s="510">
        <v>103.73099999999999</v>
      </c>
      <c r="AR126" s="510">
        <v>104.729</v>
      </c>
      <c r="AS126" s="510">
        <v>105.85</v>
      </c>
      <c r="AT126" s="510">
        <v>107.102</v>
      </c>
      <c r="AU126" s="510">
        <v>108.374</v>
      </c>
      <c r="AV126" s="510">
        <v>109.827</v>
      </c>
    </row>
    <row r="127" spans="2:48" ht="15" customHeight="1" x14ac:dyDescent="0.2">
      <c r="B127" s="511"/>
      <c r="C127" s="340"/>
      <c r="D127" s="340"/>
      <c r="E127" s="340"/>
      <c r="F127" s="340"/>
      <c r="G127" s="340"/>
      <c r="H127" s="340"/>
      <c r="I127" s="340"/>
      <c r="J127" s="340"/>
      <c r="K127" s="340"/>
      <c r="L127" s="340"/>
      <c r="M127" s="340"/>
      <c r="N127" s="340"/>
      <c r="O127" s="340"/>
      <c r="P127" s="340"/>
      <c r="Q127" s="340"/>
      <c r="R127" s="340"/>
      <c r="S127" s="340"/>
      <c r="T127" s="340"/>
      <c r="U127" s="340"/>
      <c r="V127" s="340"/>
      <c r="W127" s="340"/>
      <c r="X127" s="340"/>
      <c r="Y127" s="340"/>
      <c r="Z127" s="340"/>
      <c r="AA127" s="340"/>
      <c r="AB127" s="340"/>
      <c r="AC127" s="340"/>
      <c r="AD127" s="340"/>
      <c r="AE127" s="340"/>
      <c r="AF127" s="340"/>
      <c r="AG127" s="340"/>
      <c r="AH127" s="340"/>
      <c r="AI127" s="340"/>
      <c r="AJ127" s="340"/>
      <c r="AK127" s="340"/>
      <c r="AL127" s="340"/>
      <c r="AM127" s="340"/>
      <c r="AN127" s="340"/>
      <c r="AO127" s="340"/>
      <c r="AP127" s="340"/>
      <c r="AQ127" s="340"/>
      <c r="AR127" s="340"/>
      <c r="AS127" s="340"/>
      <c r="AT127" s="340"/>
      <c r="AU127" s="340"/>
      <c r="AV127" s="513"/>
    </row>
    <row r="128" spans="2:48" ht="15" customHeight="1" x14ac:dyDescent="0.2">
      <c r="B128" s="503" t="s">
        <v>177</v>
      </c>
      <c r="C128" s="507"/>
      <c r="D128" s="507"/>
      <c r="E128" s="507"/>
      <c r="F128" s="507"/>
      <c r="G128" s="507"/>
      <c r="H128" s="507"/>
      <c r="I128" s="507"/>
      <c r="J128" s="507"/>
      <c r="K128" s="507"/>
      <c r="L128" s="507"/>
      <c r="M128" s="507"/>
      <c r="N128" s="249"/>
      <c r="O128" s="510">
        <v>21.75</v>
      </c>
      <c r="P128" s="510">
        <v>21.263000000000002</v>
      </c>
      <c r="Q128" s="510">
        <v>21.393000000000001</v>
      </c>
      <c r="R128" s="510">
        <v>21.326000000000001</v>
      </c>
      <c r="S128" s="510">
        <v>21.347000000000001</v>
      </c>
      <c r="T128" s="510">
        <v>21.295000000000002</v>
      </c>
      <c r="U128" s="510">
        <v>21.242000000000001</v>
      </c>
      <c r="V128" s="510">
        <v>21.152999999999999</v>
      </c>
      <c r="W128" s="510">
        <v>21.055</v>
      </c>
      <c r="X128" s="510">
        <v>20.991</v>
      </c>
      <c r="Y128" s="510">
        <v>20.949000000000002</v>
      </c>
      <c r="Z128" s="510">
        <v>20.927</v>
      </c>
      <c r="AA128" s="510">
        <v>20.914000000000001</v>
      </c>
      <c r="AB128" s="510">
        <v>20.925999999999998</v>
      </c>
      <c r="AC128" s="510">
        <v>20.972999999999999</v>
      </c>
      <c r="AD128" s="510">
        <v>21.026</v>
      </c>
      <c r="AE128" s="510">
        <v>21.085999999999999</v>
      </c>
      <c r="AF128" s="510">
        <v>21.155000000000001</v>
      </c>
      <c r="AG128" s="510">
        <v>21.251000000000001</v>
      </c>
      <c r="AH128" s="510">
        <v>21.395</v>
      </c>
      <c r="AI128" s="510">
        <v>21.564</v>
      </c>
      <c r="AJ128" s="510">
        <v>21.803999999999998</v>
      </c>
      <c r="AK128" s="510">
        <v>22.065000000000001</v>
      </c>
      <c r="AL128" s="510">
        <v>22.343</v>
      </c>
      <c r="AM128" s="510">
        <v>22.638999999999999</v>
      </c>
      <c r="AN128" s="510">
        <v>22.934000000000001</v>
      </c>
      <c r="AO128" s="510">
        <v>23.218</v>
      </c>
      <c r="AP128" s="510">
        <v>23.486000000000001</v>
      </c>
      <c r="AQ128" s="510">
        <v>23.736000000000001</v>
      </c>
      <c r="AR128" s="510">
        <v>23.96</v>
      </c>
      <c r="AS128" s="510">
        <v>24.172000000000001</v>
      </c>
      <c r="AT128" s="510">
        <v>24.388999999999999</v>
      </c>
      <c r="AU128" s="510">
        <v>24.593</v>
      </c>
      <c r="AV128" s="510">
        <v>24.786999999999999</v>
      </c>
    </row>
    <row r="129" spans="2:48" ht="15" customHeight="1" x14ac:dyDescent="0.2">
      <c r="B129" s="511"/>
      <c r="C129" s="340"/>
      <c r="D129" s="340"/>
      <c r="E129" s="340"/>
      <c r="F129" s="340"/>
      <c r="G129" s="340"/>
      <c r="H129" s="340"/>
      <c r="I129" s="340"/>
      <c r="J129" s="340"/>
      <c r="K129" s="340"/>
      <c r="L129" s="340"/>
      <c r="M129" s="340"/>
      <c r="N129" s="340"/>
      <c r="O129" s="340"/>
      <c r="P129" s="340"/>
      <c r="Q129" s="340"/>
      <c r="R129" s="340"/>
      <c r="S129" s="340"/>
      <c r="T129" s="340"/>
      <c r="U129" s="340"/>
      <c r="V129" s="340"/>
      <c r="W129" s="340"/>
      <c r="X129" s="340"/>
      <c r="Y129" s="340"/>
      <c r="Z129" s="340"/>
      <c r="AA129" s="340"/>
      <c r="AB129" s="340"/>
      <c r="AC129" s="340"/>
      <c r="AD129" s="340"/>
      <c r="AE129" s="340"/>
      <c r="AF129" s="340"/>
      <c r="AG129" s="340"/>
      <c r="AH129" s="340"/>
      <c r="AI129" s="340"/>
      <c r="AJ129" s="340"/>
      <c r="AK129" s="340"/>
      <c r="AL129" s="340"/>
      <c r="AM129" s="340"/>
      <c r="AN129" s="340"/>
      <c r="AO129" s="340"/>
      <c r="AP129" s="340"/>
      <c r="AQ129" s="340"/>
      <c r="AR129" s="340"/>
      <c r="AS129" s="340"/>
      <c r="AT129" s="340"/>
      <c r="AU129" s="340"/>
      <c r="AV129" s="513"/>
    </row>
    <row r="130" spans="2:48" ht="15" customHeight="1" x14ac:dyDescent="0.2">
      <c r="B130" s="503" t="s">
        <v>626</v>
      </c>
      <c r="C130" s="510"/>
      <c r="D130" s="510"/>
      <c r="E130" s="510"/>
      <c r="F130" s="510"/>
      <c r="G130" s="510"/>
      <c r="H130" s="510"/>
      <c r="I130" s="510"/>
      <c r="J130" s="510"/>
      <c r="K130" s="510"/>
      <c r="L130" s="510"/>
      <c r="M130" s="510"/>
      <c r="N130" s="510"/>
      <c r="O130" s="510">
        <f>O120+O123+O126+O128</f>
        <v>318.86599999999999</v>
      </c>
      <c r="P130" s="510">
        <f t="shared" ref="P130:AV130" si="5">P120+P123+P126+P128</f>
        <v>318.20999999999998</v>
      </c>
      <c r="Q130" s="510">
        <f t="shared" si="5"/>
        <v>320.88199999999995</v>
      </c>
      <c r="R130" s="510">
        <f t="shared" si="5"/>
        <v>320.77600000000001</v>
      </c>
      <c r="S130" s="510">
        <f t="shared" si="5"/>
        <v>321.85399999999993</v>
      </c>
      <c r="T130" s="510">
        <f t="shared" si="5"/>
        <v>322.17600000000004</v>
      </c>
      <c r="U130" s="510">
        <f t="shared" si="5"/>
        <v>322.46300000000002</v>
      </c>
      <c r="V130" s="510">
        <f t="shared" si="5"/>
        <v>322.423</v>
      </c>
      <c r="W130" s="510">
        <f t="shared" si="5"/>
        <v>322.529</v>
      </c>
      <c r="X130" s="510">
        <f t="shared" si="5"/>
        <v>323.18900000000002</v>
      </c>
      <c r="Y130" s="510">
        <f t="shared" si="5"/>
        <v>324.14600000000002</v>
      </c>
      <c r="Z130" s="510">
        <f t="shared" si="5"/>
        <v>325.39800000000002</v>
      </c>
      <c r="AA130" s="510">
        <f t="shared" si="5"/>
        <v>326.87199999999996</v>
      </c>
      <c r="AB130" s="510">
        <f t="shared" si="5"/>
        <v>328.791</v>
      </c>
      <c r="AC130" s="510">
        <f t="shared" si="5"/>
        <v>331.17500000000001</v>
      </c>
      <c r="AD130" s="510">
        <f t="shared" si="5"/>
        <v>333.71499999999997</v>
      </c>
      <c r="AE130" s="510">
        <f t="shared" si="5"/>
        <v>336.553</v>
      </c>
      <c r="AF130" s="510">
        <f t="shared" si="5"/>
        <v>339.74099999999999</v>
      </c>
      <c r="AG130" s="510">
        <f t="shared" si="5"/>
        <v>343.27600000000001</v>
      </c>
      <c r="AH130" s="510">
        <f t="shared" si="5"/>
        <v>347.39699999999999</v>
      </c>
      <c r="AI130" s="510">
        <f t="shared" si="5"/>
        <v>352.03899999999999</v>
      </c>
      <c r="AJ130" s="510">
        <f t="shared" si="5"/>
        <v>357.17999999999995</v>
      </c>
      <c r="AK130" s="510">
        <f t="shared" si="5"/>
        <v>362.51500000000004</v>
      </c>
      <c r="AL130" s="510">
        <f t="shared" si="5"/>
        <v>368.04199999999997</v>
      </c>
      <c r="AM130" s="510">
        <f t="shared" si="5"/>
        <v>373.77100000000002</v>
      </c>
      <c r="AN130" s="510">
        <f t="shared" si="5"/>
        <v>379.47600000000006</v>
      </c>
      <c r="AO130" s="510">
        <f t="shared" si="5"/>
        <v>385.00600000000003</v>
      </c>
      <c r="AP130" s="510">
        <f t="shared" si="5"/>
        <v>390.29</v>
      </c>
      <c r="AQ130" s="510">
        <f t="shared" si="5"/>
        <v>395.26799999999997</v>
      </c>
      <c r="AR130" s="510">
        <f t="shared" si="5"/>
        <v>399.89299999999997</v>
      </c>
      <c r="AS130" s="510">
        <f t="shared" si="5"/>
        <v>404.25600000000009</v>
      </c>
      <c r="AT130" s="510">
        <f t="shared" si="5"/>
        <v>408.53700000000003</v>
      </c>
      <c r="AU130" s="510">
        <f t="shared" si="5"/>
        <v>412.661</v>
      </c>
      <c r="AV130" s="510">
        <f t="shared" si="5"/>
        <v>416.649</v>
      </c>
    </row>
    <row r="132" spans="2:48" ht="15" customHeight="1" x14ac:dyDescent="0.2">
      <c r="B132" s="4" t="s">
        <v>729</v>
      </c>
      <c r="C132" s="336"/>
    </row>
    <row r="133" spans="2:48" ht="15" customHeight="1" x14ac:dyDescent="0.2">
      <c r="B133" s="147" t="s">
        <v>159</v>
      </c>
      <c r="C133" s="336"/>
      <c r="E133" s="337"/>
      <c r="F133" s="337"/>
      <c r="G133" s="337"/>
      <c r="H133" s="337"/>
      <c r="I133" s="337"/>
      <c r="J133" s="337"/>
      <c r="K133" s="337"/>
      <c r="L133" s="337"/>
      <c r="M133" s="337"/>
      <c r="N133" s="337"/>
      <c r="O133" s="337"/>
    </row>
    <row r="134" spans="2:48" ht="15" customHeight="1" x14ac:dyDescent="0.2">
      <c r="B134" s="147" t="s">
        <v>160</v>
      </c>
      <c r="C134" s="336"/>
      <c r="E134" s="337"/>
      <c r="F134" s="337"/>
      <c r="G134" s="337"/>
      <c r="H134" s="337"/>
      <c r="I134" s="337"/>
      <c r="J134" s="337"/>
      <c r="K134" s="337"/>
      <c r="L134" s="337"/>
    </row>
    <row r="135" spans="2:48" ht="15" customHeight="1" x14ac:dyDescent="0.2">
      <c r="C135" s="336"/>
      <c r="E135" s="337"/>
      <c r="F135" s="337"/>
      <c r="G135" s="337"/>
      <c r="H135" s="337"/>
      <c r="I135" s="337"/>
      <c r="J135" s="337"/>
      <c r="K135" s="337"/>
      <c r="L135" s="337"/>
    </row>
    <row r="136" spans="2:48" ht="15" customHeight="1" x14ac:dyDescent="0.2">
      <c r="B136" s="147" t="s">
        <v>337</v>
      </c>
      <c r="C136" s="336"/>
      <c r="E136" s="337"/>
      <c r="F136" s="337"/>
      <c r="G136" s="337"/>
      <c r="H136" s="337"/>
      <c r="I136" s="337"/>
      <c r="J136" s="337"/>
      <c r="K136" s="337"/>
      <c r="L136" s="337"/>
      <c r="M136" s="337"/>
      <c r="N136" s="337"/>
      <c r="O136" s="337"/>
      <c r="P136" s="337"/>
      <c r="Q136" s="337"/>
      <c r="R136" s="337"/>
    </row>
    <row r="137" spans="2:48" ht="15" customHeight="1" x14ac:dyDescent="0.2">
      <c r="B137" s="147" t="s">
        <v>338</v>
      </c>
      <c r="C137" s="336"/>
    </row>
    <row r="138" spans="2:48" ht="15" customHeight="1" x14ac:dyDescent="0.2">
      <c r="B138" s="147" t="s">
        <v>339</v>
      </c>
      <c r="C138" s="336"/>
    </row>
    <row r="139" spans="2:48" ht="15" customHeight="1" x14ac:dyDescent="0.2">
      <c r="C139" s="336"/>
    </row>
    <row r="140" spans="2:48" ht="15" customHeight="1" x14ac:dyDescent="0.2">
      <c r="B140" s="147" t="s">
        <v>161</v>
      </c>
      <c r="C140" s="336"/>
    </row>
    <row r="141" spans="2:48" ht="15" customHeight="1" x14ac:dyDescent="0.2">
      <c r="C141" s="336"/>
    </row>
    <row r="142" spans="2:48" ht="15" customHeight="1" x14ac:dyDescent="0.2">
      <c r="B142" s="147" t="s">
        <v>162</v>
      </c>
      <c r="C142" s="336"/>
    </row>
  </sheetData>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V131"/>
  <sheetViews>
    <sheetView showGridLines="0" zoomScale="85" zoomScaleNormal="85" workbookViewId="0">
      <pane ySplit="6" topLeftCell="A7" activePane="bottomLeft" state="frozen"/>
      <selection pane="bottomLeft"/>
    </sheetView>
  </sheetViews>
  <sheetFormatPr defaultColWidth="9" defaultRowHeight="15" customHeight="1" x14ac:dyDescent="0.2"/>
  <cols>
    <col min="1" max="1" width="3.625" style="147" customWidth="1"/>
    <col min="2" max="2" width="32.375" style="147" customWidth="1"/>
    <col min="3" max="33" width="9.375" style="242" customWidth="1"/>
    <col min="34" max="16384" width="9" style="242"/>
  </cols>
  <sheetData>
    <row r="1" spans="1:48" ht="25.5" customHeight="1" x14ac:dyDescent="0.25">
      <c r="A1" s="126" t="s">
        <v>627</v>
      </c>
      <c r="C1" s="241"/>
      <c r="D1" s="241"/>
      <c r="E1" s="241"/>
    </row>
    <row r="2" spans="1:48" ht="15" customHeight="1" x14ac:dyDescent="0.2">
      <c r="A2" s="237"/>
    </row>
    <row r="3" spans="1:48" ht="15" customHeight="1" x14ac:dyDescent="0.2">
      <c r="A3" s="237"/>
    </row>
    <row r="4" spans="1:48" ht="15" customHeight="1" x14ac:dyDescent="0.2">
      <c r="A4" s="237"/>
    </row>
    <row r="5" spans="1:48" ht="15" customHeight="1" x14ac:dyDescent="0.2">
      <c r="A5" s="237"/>
    </row>
    <row r="6" spans="1:48" ht="15" customHeight="1" x14ac:dyDescent="0.2">
      <c r="B6" s="164" t="s">
        <v>145</v>
      </c>
      <c r="C6" s="244" t="s">
        <v>0</v>
      </c>
      <c r="D6" s="244" t="s">
        <v>1</v>
      </c>
      <c r="E6" s="244" t="s">
        <v>2</v>
      </c>
      <c r="F6" s="244" t="s">
        <v>3</v>
      </c>
      <c r="G6" s="244" t="s">
        <v>4</v>
      </c>
      <c r="H6" s="244" t="s">
        <v>5</v>
      </c>
      <c r="I6" s="244" t="s">
        <v>6</v>
      </c>
      <c r="J6" s="244" t="s">
        <v>7</v>
      </c>
      <c r="K6" s="244" t="s">
        <v>8</v>
      </c>
      <c r="L6" s="244" t="s">
        <v>9</v>
      </c>
      <c r="M6" s="244" t="s">
        <v>10</v>
      </c>
      <c r="N6" s="244" t="s">
        <v>11</v>
      </c>
      <c r="O6" s="244" t="s">
        <v>12</v>
      </c>
      <c r="P6" s="244" t="s">
        <v>13</v>
      </c>
      <c r="Q6" s="244" t="s">
        <v>14</v>
      </c>
      <c r="R6" s="244" t="s">
        <v>15</v>
      </c>
      <c r="S6" s="244" t="s">
        <v>16</v>
      </c>
      <c r="T6" s="244" t="s">
        <v>17</v>
      </c>
      <c r="U6" s="244" t="s">
        <v>18</v>
      </c>
      <c r="V6" s="244" t="s">
        <v>19</v>
      </c>
      <c r="W6" s="244" t="s">
        <v>20</v>
      </c>
      <c r="X6" s="244" t="s">
        <v>21</v>
      </c>
      <c r="Y6" s="244" t="s">
        <v>22</v>
      </c>
      <c r="Z6" s="244" t="s">
        <v>23</v>
      </c>
      <c r="AA6" s="244" t="s">
        <v>24</v>
      </c>
      <c r="AB6" s="244" t="s">
        <v>25</v>
      </c>
      <c r="AC6" s="244" t="s">
        <v>26</v>
      </c>
      <c r="AD6" s="244" t="s">
        <v>27</v>
      </c>
      <c r="AE6" s="244" t="s">
        <v>28</v>
      </c>
      <c r="AF6" s="244" t="s">
        <v>29</v>
      </c>
      <c r="AG6" s="244" t="s">
        <v>30</v>
      </c>
      <c r="AH6" s="244" t="s">
        <v>35</v>
      </c>
      <c r="AI6" s="244" t="s">
        <v>36</v>
      </c>
      <c r="AJ6" s="244" t="s">
        <v>37</v>
      </c>
      <c r="AK6" s="244" t="s">
        <v>38</v>
      </c>
      <c r="AL6" s="244" t="s">
        <v>39</v>
      </c>
      <c r="AM6" s="244" t="s">
        <v>73</v>
      </c>
      <c r="AN6" s="244" t="s">
        <v>74</v>
      </c>
      <c r="AO6" s="244" t="s">
        <v>75</v>
      </c>
      <c r="AP6" s="244" t="s">
        <v>76</v>
      </c>
      <c r="AQ6" s="244" t="s">
        <v>77</v>
      </c>
      <c r="AR6" s="244" t="s">
        <v>78</v>
      </c>
      <c r="AS6" s="244" t="s">
        <v>79</v>
      </c>
      <c r="AT6" s="244" t="s">
        <v>80</v>
      </c>
      <c r="AU6" s="244" t="s">
        <v>81</v>
      </c>
      <c r="AV6" s="244" t="s">
        <v>82</v>
      </c>
    </row>
    <row r="8" spans="1:48" ht="15" customHeight="1" x14ac:dyDescent="0.2">
      <c r="B8" s="240"/>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row>
    <row r="9" spans="1:48" ht="15" customHeight="1" x14ac:dyDescent="0.2">
      <c r="B9" s="240" t="s">
        <v>33</v>
      </c>
      <c r="C9" s="332" t="s">
        <v>113</v>
      </c>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M9" s="245"/>
      <c r="AN9" s="245"/>
      <c r="AO9" s="245"/>
      <c r="AP9" s="245"/>
      <c r="AQ9" s="245"/>
      <c r="AR9" s="245"/>
      <c r="AS9" s="245"/>
      <c r="AT9" s="245"/>
      <c r="AU9" s="245"/>
      <c r="AV9" s="245"/>
    </row>
    <row r="10" spans="1:48" ht="15" customHeight="1" x14ac:dyDescent="0.2">
      <c r="B10" s="503" t="s">
        <v>145</v>
      </c>
      <c r="C10" s="515">
        <v>38353</v>
      </c>
      <c r="D10" s="515">
        <v>38718</v>
      </c>
      <c r="E10" s="515">
        <v>39083</v>
      </c>
      <c r="F10" s="515">
        <v>39448</v>
      </c>
      <c r="G10" s="515">
        <v>39814</v>
      </c>
      <c r="H10" s="515">
        <v>40179</v>
      </c>
      <c r="I10" s="515">
        <v>40544</v>
      </c>
      <c r="J10" s="515">
        <v>40909</v>
      </c>
      <c r="K10" s="515">
        <v>41275</v>
      </c>
      <c r="L10" s="515">
        <v>41640</v>
      </c>
      <c r="M10" s="515">
        <v>42005</v>
      </c>
      <c r="N10" s="515">
        <v>42370</v>
      </c>
      <c r="O10" s="515">
        <v>42736</v>
      </c>
      <c r="P10" s="515">
        <v>43101</v>
      </c>
      <c r="Q10" s="515">
        <v>43466</v>
      </c>
      <c r="R10" s="515">
        <v>43831</v>
      </c>
      <c r="S10" s="515">
        <v>44197</v>
      </c>
      <c r="T10" s="515">
        <v>44562</v>
      </c>
      <c r="U10" s="515">
        <v>44927</v>
      </c>
      <c r="V10" s="515">
        <v>45292</v>
      </c>
      <c r="W10" s="515">
        <v>45658</v>
      </c>
      <c r="X10" s="515">
        <v>46023</v>
      </c>
      <c r="Y10" s="515">
        <v>46388</v>
      </c>
      <c r="Z10" s="515">
        <v>46753</v>
      </c>
      <c r="AA10" s="515">
        <v>47119</v>
      </c>
      <c r="AB10" s="515">
        <v>47484</v>
      </c>
      <c r="AC10" s="515">
        <v>47849</v>
      </c>
      <c r="AD10" s="515">
        <v>48214</v>
      </c>
      <c r="AE10" s="515">
        <v>48580</v>
      </c>
      <c r="AF10" s="515">
        <v>48945</v>
      </c>
      <c r="AG10" s="515">
        <v>49310</v>
      </c>
      <c r="AH10" s="515">
        <v>49675</v>
      </c>
      <c r="AI10" s="515">
        <v>50041</v>
      </c>
      <c r="AJ10" s="515">
        <v>50406</v>
      </c>
      <c r="AK10" s="515">
        <v>50771</v>
      </c>
      <c r="AL10" s="515">
        <v>51136</v>
      </c>
      <c r="AM10" s="515">
        <v>51502</v>
      </c>
      <c r="AN10" s="515">
        <v>51867</v>
      </c>
      <c r="AO10" s="515">
        <v>52232</v>
      </c>
      <c r="AP10" s="515">
        <v>52597</v>
      </c>
      <c r="AQ10" s="515">
        <v>52963</v>
      </c>
      <c r="AR10" s="515">
        <v>53328</v>
      </c>
      <c r="AS10" s="515">
        <v>53693</v>
      </c>
      <c r="AT10" s="515">
        <v>54058</v>
      </c>
      <c r="AU10" s="515">
        <v>54424</v>
      </c>
      <c r="AV10" s="515">
        <v>54789</v>
      </c>
    </row>
    <row r="11" spans="1:48" ht="15" customHeight="1" x14ac:dyDescent="0.2">
      <c r="B11" s="465" t="s">
        <v>179</v>
      </c>
      <c r="C11" s="334">
        <v>25.5</v>
      </c>
      <c r="D11" s="334">
        <v>25.4</v>
      </c>
      <c r="E11" s="334">
        <v>25.6</v>
      </c>
      <c r="F11" s="334">
        <v>24.3</v>
      </c>
      <c r="G11" s="334">
        <v>22.9</v>
      </c>
      <c r="H11" s="334">
        <v>21.3</v>
      </c>
      <c r="I11" s="334">
        <v>22.4</v>
      </c>
      <c r="J11" s="334">
        <v>21.7</v>
      </c>
      <c r="K11" s="334">
        <v>20.3</v>
      </c>
      <c r="L11" s="334">
        <v>22</v>
      </c>
      <c r="M11" s="334">
        <v>21.6</v>
      </c>
      <c r="N11" s="334">
        <v>21.3</v>
      </c>
      <c r="O11" s="334">
        <v>22</v>
      </c>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row>
    <row r="12" spans="1:48" ht="15" customHeight="1" x14ac:dyDescent="0.2">
      <c r="B12" s="465" t="s">
        <v>180</v>
      </c>
      <c r="C12" s="334">
        <v>38.799999999999997</v>
      </c>
      <c r="D12" s="334">
        <v>38.5</v>
      </c>
      <c r="E12" s="334">
        <v>38.299999999999997</v>
      </c>
      <c r="F12" s="334">
        <v>37.4</v>
      </c>
      <c r="G12" s="334">
        <v>38.6</v>
      </c>
      <c r="H12" s="334">
        <v>40.299999999999997</v>
      </c>
      <c r="I12" s="334">
        <v>37.9</v>
      </c>
      <c r="J12" s="334">
        <v>38.299999999999997</v>
      </c>
      <c r="K12" s="334">
        <v>39.6</v>
      </c>
      <c r="L12" s="334">
        <v>38.5</v>
      </c>
      <c r="M12" s="334">
        <v>38.200000000000003</v>
      </c>
      <c r="N12" s="334">
        <v>37.799999999999997</v>
      </c>
      <c r="O12" s="334">
        <v>37.4</v>
      </c>
      <c r="P12" s="334"/>
      <c r="Q12" s="334"/>
      <c r="R12" s="334"/>
      <c r="S12" s="334"/>
      <c r="T12" s="334"/>
      <c r="U12" s="334"/>
      <c r="V12" s="334"/>
      <c r="W12" s="334"/>
      <c r="X12" s="334"/>
      <c r="Y12" s="334"/>
      <c r="Z12" s="334"/>
      <c r="AA12" s="334"/>
      <c r="AB12" s="334"/>
      <c r="AC12" s="334"/>
      <c r="AD12" s="334"/>
      <c r="AE12" s="334"/>
      <c r="AF12" s="334"/>
      <c r="AG12" s="334"/>
      <c r="AH12" s="334"/>
      <c r="AI12" s="334"/>
      <c r="AJ12" s="334"/>
      <c r="AK12" s="334"/>
      <c r="AL12" s="334"/>
      <c r="AM12" s="334"/>
      <c r="AN12" s="334"/>
      <c r="AO12" s="334"/>
      <c r="AP12" s="334"/>
      <c r="AQ12" s="334"/>
      <c r="AR12" s="334"/>
      <c r="AS12" s="334"/>
      <c r="AT12" s="334"/>
      <c r="AU12" s="334"/>
      <c r="AV12" s="334"/>
    </row>
    <row r="13" spans="1:48" ht="15" customHeight="1" x14ac:dyDescent="0.2">
      <c r="B13" s="505" t="s">
        <v>625</v>
      </c>
      <c r="C13" s="516">
        <v>64.3</v>
      </c>
      <c r="D13" s="516">
        <v>63.9</v>
      </c>
      <c r="E13" s="516">
        <v>63.9</v>
      </c>
      <c r="F13" s="516">
        <v>61.7</v>
      </c>
      <c r="G13" s="516">
        <v>61.6</v>
      </c>
      <c r="H13" s="516">
        <v>61.7</v>
      </c>
      <c r="I13" s="516">
        <v>60.3</v>
      </c>
      <c r="J13" s="516">
        <v>60</v>
      </c>
      <c r="K13" s="516">
        <v>59.9</v>
      </c>
      <c r="L13" s="516">
        <v>60.5</v>
      </c>
      <c r="M13" s="516">
        <v>59.8</v>
      </c>
      <c r="N13" s="516">
        <v>59.1</v>
      </c>
      <c r="O13" s="516">
        <v>59.4</v>
      </c>
      <c r="P13" s="516"/>
      <c r="Q13" s="516"/>
      <c r="R13" s="516"/>
      <c r="S13" s="516"/>
      <c r="T13" s="516"/>
      <c r="U13" s="516"/>
      <c r="V13" s="516"/>
      <c r="W13" s="516"/>
      <c r="X13" s="516"/>
      <c r="Y13" s="516"/>
      <c r="Z13" s="516"/>
      <c r="AA13" s="516"/>
      <c r="AB13" s="516"/>
      <c r="AC13" s="516"/>
      <c r="AD13" s="516"/>
      <c r="AE13" s="516"/>
      <c r="AF13" s="516"/>
      <c r="AG13" s="516"/>
      <c r="AH13" s="516"/>
      <c r="AI13" s="516"/>
      <c r="AJ13" s="516"/>
      <c r="AK13" s="516"/>
      <c r="AL13" s="516"/>
      <c r="AM13" s="516"/>
      <c r="AN13" s="516"/>
      <c r="AO13" s="516"/>
      <c r="AP13" s="516"/>
      <c r="AQ13" s="516"/>
      <c r="AR13" s="516"/>
      <c r="AS13" s="516"/>
      <c r="AT13" s="516"/>
      <c r="AU13" s="516"/>
      <c r="AV13" s="516"/>
    </row>
    <row r="15" spans="1:48" ht="15" customHeight="1" x14ac:dyDescent="0.2">
      <c r="B15" s="240"/>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row>
    <row r="16" spans="1:48" ht="15" customHeight="1" x14ac:dyDescent="0.2">
      <c r="B16" s="240" t="s">
        <v>217</v>
      </c>
      <c r="C16" s="332" t="s">
        <v>113</v>
      </c>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row>
    <row r="17" spans="1:48" ht="15" customHeight="1" x14ac:dyDescent="0.2">
      <c r="B17" s="503" t="s">
        <v>145</v>
      </c>
      <c r="C17" s="515">
        <v>38353</v>
      </c>
      <c r="D17" s="515">
        <v>38718</v>
      </c>
      <c r="E17" s="515">
        <v>39083</v>
      </c>
      <c r="F17" s="515">
        <v>39448</v>
      </c>
      <c r="G17" s="515">
        <v>39814</v>
      </c>
      <c r="H17" s="515">
        <v>40179</v>
      </c>
      <c r="I17" s="515">
        <v>40544</v>
      </c>
      <c r="J17" s="515">
        <v>40909</v>
      </c>
      <c r="K17" s="515">
        <v>41275</v>
      </c>
      <c r="L17" s="515">
        <v>41640</v>
      </c>
      <c r="M17" s="515">
        <v>42005</v>
      </c>
      <c r="N17" s="515">
        <v>42370</v>
      </c>
      <c r="O17" s="515">
        <v>42736</v>
      </c>
      <c r="P17" s="515">
        <v>43101</v>
      </c>
      <c r="Q17" s="515">
        <v>43466</v>
      </c>
      <c r="R17" s="515">
        <v>43831</v>
      </c>
      <c r="S17" s="515">
        <v>44197</v>
      </c>
      <c r="T17" s="515">
        <v>44562</v>
      </c>
      <c r="U17" s="515">
        <v>44927</v>
      </c>
      <c r="V17" s="515">
        <v>45292</v>
      </c>
      <c r="W17" s="515">
        <v>45658</v>
      </c>
      <c r="X17" s="515">
        <v>46023</v>
      </c>
      <c r="Y17" s="515">
        <v>46388</v>
      </c>
      <c r="Z17" s="515">
        <v>46753</v>
      </c>
      <c r="AA17" s="515">
        <v>47119</v>
      </c>
      <c r="AB17" s="515">
        <v>47484</v>
      </c>
      <c r="AC17" s="515">
        <v>47849</v>
      </c>
      <c r="AD17" s="515">
        <v>48214</v>
      </c>
      <c r="AE17" s="515">
        <v>48580</v>
      </c>
      <c r="AF17" s="515">
        <v>48945</v>
      </c>
      <c r="AG17" s="515">
        <v>49310</v>
      </c>
      <c r="AH17" s="515">
        <v>49675</v>
      </c>
      <c r="AI17" s="515">
        <v>50041</v>
      </c>
      <c r="AJ17" s="515">
        <v>50406</v>
      </c>
      <c r="AK17" s="515">
        <v>50771</v>
      </c>
      <c r="AL17" s="515">
        <v>51136</v>
      </c>
      <c r="AM17" s="515">
        <v>51502</v>
      </c>
      <c r="AN17" s="515">
        <v>51867</v>
      </c>
      <c r="AO17" s="515">
        <v>52232</v>
      </c>
      <c r="AP17" s="515">
        <v>52597</v>
      </c>
      <c r="AQ17" s="515">
        <v>52963</v>
      </c>
      <c r="AR17" s="515">
        <v>53328</v>
      </c>
      <c r="AS17" s="515">
        <v>53693</v>
      </c>
      <c r="AT17" s="515">
        <v>54058</v>
      </c>
      <c r="AU17" s="515">
        <v>54424</v>
      </c>
      <c r="AV17" s="515">
        <v>54789</v>
      </c>
    </row>
    <row r="18" spans="1:48" ht="15" customHeight="1" x14ac:dyDescent="0.2">
      <c r="B18" s="465" t="s">
        <v>179</v>
      </c>
      <c r="C18" s="334"/>
      <c r="D18" s="334"/>
      <c r="E18" s="334"/>
      <c r="F18" s="334"/>
      <c r="G18" s="334"/>
      <c r="H18" s="334"/>
      <c r="I18" s="334"/>
      <c r="J18" s="334"/>
      <c r="K18" s="334"/>
      <c r="L18" s="334"/>
      <c r="M18" s="334"/>
      <c r="N18" s="334"/>
      <c r="O18" s="334">
        <v>22</v>
      </c>
      <c r="P18" s="334">
        <v>21.9</v>
      </c>
      <c r="Q18" s="334">
        <v>21.6</v>
      </c>
      <c r="R18" s="334">
        <v>21.4</v>
      </c>
      <c r="S18" s="334">
        <v>21.4</v>
      </c>
      <c r="T18" s="334">
        <v>21.5</v>
      </c>
      <c r="U18" s="334">
        <v>21.3</v>
      </c>
      <c r="V18" s="334">
        <v>21</v>
      </c>
      <c r="W18" s="334">
        <v>20.8</v>
      </c>
      <c r="X18" s="334">
        <v>21</v>
      </c>
      <c r="Y18" s="334">
        <v>21.2</v>
      </c>
      <c r="Z18" s="334">
        <v>21.6</v>
      </c>
      <c r="AA18" s="334">
        <v>22.2</v>
      </c>
      <c r="AB18" s="334">
        <v>23.1</v>
      </c>
      <c r="AC18" s="334">
        <v>24.2</v>
      </c>
      <c r="AD18" s="334">
        <v>25.3</v>
      </c>
      <c r="AE18" s="334">
        <v>26.7</v>
      </c>
      <c r="AF18" s="334">
        <v>28</v>
      </c>
      <c r="AG18" s="334">
        <v>29.2</v>
      </c>
      <c r="AH18" s="334">
        <v>30</v>
      </c>
      <c r="AI18" s="334">
        <v>30.6</v>
      </c>
      <c r="AJ18" s="334">
        <v>31.3</v>
      </c>
      <c r="AK18" s="334">
        <v>32.1</v>
      </c>
      <c r="AL18" s="334">
        <v>32.5</v>
      </c>
      <c r="AM18" s="334">
        <v>32.799999999999997</v>
      </c>
      <c r="AN18" s="334">
        <v>33.1</v>
      </c>
      <c r="AO18" s="334">
        <v>33.4</v>
      </c>
      <c r="AP18" s="334">
        <v>33.799999999999997</v>
      </c>
      <c r="AQ18" s="334">
        <v>34.200000000000003</v>
      </c>
      <c r="AR18" s="334">
        <v>34.5</v>
      </c>
      <c r="AS18" s="334">
        <v>34.9</v>
      </c>
      <c r="AT18" s="334">
        <v>35.200000000000003</v>
      </c>
      <c r="AU18" s="334">
        <v>35.4</v>
      </c>
      <c r="AV18" s="334">
        <v>35.6</v>
      </c>
    </row>
    <row r="19" spans="1:48" ht="15" customHeight="1" x14ac:dyDescent="0.2">
      <c r="B19" s="465" t="s">
        <v>180</v>
      </c>
      <c r="C19" s="334"/>
      <c r="D19" s="334"/>
      <c r="E19" s="334"/>
      <c r="F19" s="334"/>
      <c r="G19" s="334"/>
      <c r="H19" s="334"/>
      <c r="I19" s="334"/>
      <c r="J19" s="334"/>
      <c r="K19" s="334"/>
      <c r="L19" s="334"/>
      <c r="M19" s="334"/>
      <c r="N19" s="334"/>
      <c r="O19" s="334">
        <v>37.4</v>
      </c>
      <c r="P19" s="334">
        <v>37.200000000000003</v>
      </c>
      <c r="Q19" s="334">
        <v>37.299999999999997</v>
      </c>
      <c r="R19" s="334">
        <v>37.6</v>
      </c>
      <c r="S19" s="334">
        <v>37.6</v>
      </c>
      <c r="T19" s="334">
        <v>37.700000000000003</v>
      </c>
      <c r="U19" s="334">
        <v>37.799999999999997</v>
      </c>
      <c r="V19" s="334">
        <v>37.9</v>
      </c>
      <c r="W19" s="334">
        <v>38</v>
      </c>
      <c r="X19" s="334">
        <v>38.1</v>
      </c>
      <c r="Y19" s="334">
        <v>38.200000000000003</v>
      </c>
      <c r="Z19" s="334">
        <v>38.4</v>
      </c>
      <c r="AA19" s="334">
        <v>38.6</v>
      </c>
      <c r="AB19" s="334">
        <v>38.9</v>
      </c>
      <c r="AC19" s="334">
        <v>39.5</v>
      </c>
      <c r="AD19" s="334">
        <v>40.1</v>
      </c>
      <c r="AE19" s="334">
        <v>40.9</v>
      </c>
      <c r="AF19" s="334">
        <v>41.6</v>
      </c>
      <c r="AG19" s="334">
        <v>42.4</v>
      </c>
      <c r="AH19" s="334">
        <v>43.1</v>
      </c>
      <c r="AI19" s="334">
        <v>43.7</v>
      </c>
      <c r="AJ19" s="334">
        <v>44.2</v>
      </c>
      <c r="AK19" s="334">
        <v>44.7</v>
      </c>
      <c r="AL19" s="334">
        <v>44.8</v>
      </c>
      <c r="AM19" s="334">
        <v>44.9</v>
      </c>
      <c r="AN19" s="334">
        <v>45</v>
      </c>
      <c r="AO19" s="334">
        <v>45.2</v>
      </c>
      <c r="AP19" s="334">
        <v>45.3</v>
      </c>
      <c r="AQ19" s="334">
        <v>45.5</v>
      </c>
      <c r="AR19" s="334">
        <v>45.7</v>
      </c>
      <c r="AS19" s="334">
        <v>46</v>
      </c>
      <c r="AT19" s="334">
        <v>46.3</v>
      </c>
      <c r="AU19" s="334">
        <v>46.7</v>
      </c>
      <c r="AV19" s="334">
        <v>47.1</v>
      </c>
    </row>
    <row r="20" spans="1:48" s="245" customFormat="1" ht="15" customHeight="1" x14ac:dyDescent="0.2">
      <c r="A20" s="147"/>
      <c r="B20" s="505" t="s">
        <v>625</v>
      </c>
      <c r="C20" s="516"/>
      <c r="D20" s="516"/>
      <c r="E20" s="516"/>
      <c r="F20" s="516"/>
      <c r="G20" s="516"/>
      <c r="H20" s="516"/>
      <c r="I20" s="516"/>
      <c r="J20" s="516"/>
      <c r="K20" s="516"/>
      <c r="L20" s="516"/>
      <c r="M20" s="516"/>
      <c r="N20" s="516"/>
      <c r="O20" s="516">
        <v>59.4</v>
      </c>
      <c r="P20" s="516">
        <v>59.1</v>
      </c>
      <c r="Q20" s="516">
        <v>58.9</v>
      </c>
      <c r="R20" s="516">
        <v>59.1</v>
      </c>
      <c r="S20" s="516">
        <v>59</v>
      </c>
      <c r="T20" s="516">
        <v>59.2</v>
      </c>
      <c r="U20" s="516">
        <v>59.1</v>
      </c>
      <c r="V20" s="516">
        <v>58.9</v>
      </c>
      <c r="W20" s="516">
        <v>58.8</v>
      </c>
      <c r="X20" s="516">
        <v>59.1</v>
      </c>
      <c r="Y20" s="516">
        <v>59.4</v>
      </c>
      <c r="Z20" s="516">
        <v>60</v>
      </c>
      <c r="AA20" s="516">
        <v>60.8</v>
      </c>
      <c r="AB20" s="516">
        <v>62</v>
      </c>
      <c r="AC20" s="516">
        <v>63.7</v>
      </c>
      <c r="AD20" s="516">
        <v>65.5</v>
      </c>
      <c r="AE20" s="516">
        <v>67.599999999999994</v>
      </c>
      <c r="AF20" s="516">
        <v>69.7</v>
      </c>
      <c r="AG20" s="516">
        <v>71.5</v>
      </c>
      <c r="AH20" s="516">
        <v>73</v>
      </c>
      <c r="AI20" s="516">
        <v>74.3</v>
      </c>
      <c r="AJ20" s="516">
        <v>75.5</v>
      </c>
      <c r="AK20" s="516">
        <v>76.8</v>
      </c>
      <c r="AL20" s="516">
        <v>77.2</v>
      </c>
      <c r="AM20" s="516">
        <v>77.7</v>
      </c>
      <c r="AN20" s="516">
        <v>78.099999999999994</v>
      </c>
      <c r="AO20" s="516">
        <v>78.5</v>
      </c>
      <c r="AP20" s="516">
        <v>79.099999999999994</v>
      </c>
      <c r="AQ20" s="516">
        <v>79.7</v>
      </c>
      <c r="AR20" s="516">
        <v>80.2</v>
      </c>
      <c r="AS20" s="516">
        <v>80.900000000000006</v>
      </c>
      <c r="AT20" s="516">
        <v>81.5</v>
      </c>
      <c r="AU20" s="516">
        <v>82.1</v>
      </c>
      <c r="AV20" s="516">
        <v>82.7</v>
      </c>
    </row>
    <row r="21" spans="1:48" s="245" customFormat="1" ht="15" customHeight="1" x14ac:dyDescent="0.2">
      <c r="A21" s="147"/>
      <c r="B21" s="147"/>
      <c r="C21" s="242"/>
      <c r="D21" s="242"/>
      <c r="AH21" s="242"/>
      <c r="AI21" s="242"/>
      <c r="AJ21" s="242"/>
    </row>
    <row r="22" spans="1:48" s="245" customFormat="1" ht="15" customHeight="1" x14ac:dyDescent="0.2">
      <c r="A22" s="147"/>
      <c r="B22" s="240"/>
    </row>
    <row r="23" spans="1:48" s="245" customFormat="1" ht="15" customHeight="1" x14ac:dyDescent="0.2">
      <c r="A23" s="177"/>
      <c r="B23" s="240" t="s">
        <v>71</v>
      </c>
      <c r="C23" s="332" t="s">
        <v>113</v>
      </c>
    </row>
    <row r="24" spans="1:48" s="245" customFormat="1" ht="15" customHeight="1" x14ac:dyDescent="0.2">
      <c r="A24" s="177"/>
      <c r="B24" s="503" t="s">
        <v>145</v>
      </c>
      <c r="C24" s="515">
        <v>38353</v>
      </c>
      <c r="D24" s="515">
        <v>38718</v>
      </c>
      <c r="E24" s="515">
        <v>39083</v>
      </c>
      <c r="F24" s="515">
        <v>39448</v>
      </c>
      <c r="G24" s="515">
        <v>39814</v>
      </c>
      <c r="H24" s="515">
        <v>40179</v>
      </c>
      <c r="I24" s="515">
        <v>40544</v>
      </c>
      <c r="J24" s="515">
        <v>40909</v>
      </c>
      <c r="K24" s="515">
        <v>41275</v>
      </c>
      <c r="L24" s="515">
        <v>41640</v>
      </c>
      <c r="M24" s="515">
        <v>42005</v>
      </c>
      <c r="N24" s="515">
        <v>42370</v>
      </c>
      <c r="O24" s="515">
        <v>42736</v>
      </c>
      <c r="P24" s="515">
        <v>43101</v>
      </c>
      <c r="Q24" s="515">
        <v>43466</v>
      </c>
      <c r="R24" s="515">
        <v>43831</v>
      </c>
      <c r="S24" s="515">
        <v>44197</v>
      </c>
      <c r="T24" s="515">
        <v>44562</v>
      </c>
      <c r="U24" s="515">
        <v>44927</v>
      </c>
      <c r="V24" s="515">
        <v>45292</v>
      </c>
      <c r="W24" s="515">
        <v>45658</v>
      </c>
      <c r="X24" s="515">
        <v>46023</v>
      </c>
      <c r="Y24" s="515">
        <v>46388</v>
      </c>
      <c r="Z24" s="515">
        <v>46753</v>
      </c>
      <c r="AA24" s="515">
        <v>47119</v>
      </c>
      <c r="AB24" s="515">
        <v>47484</v>
      </c>
      <c r="AC24" s="515">
        <v>47849</v>
      </c>
      <c r="AD24" s="515">
        <v>48214</v>
      </c>
      <c r="AE24" s="515">
        <v>48580</v>
      </c>
      <c r="AF24" s="515">
        <v>48945</v>
      </c>
      <c r="AG24" s="515">
        <v>49310</v>
      </c>
      <c r="AH24" s="515">
        <v>49675</v>
      </c>
      <c r="AI24" s="515">
        <v>50041</v>
      </c>
      <c r="AJ24" s="515">
        <v>50406</v>
      </c>
      <c r="AK24" s="515">
        <v>50771</v>
      </c>
      <c r="AL24" s="515">
        <v>51136</v>
      </c>
      <c r="AM24" s="515">
        <v>51502</v>
      </c>
      <c r="AN24" s="515">
        <v>51867</v>
      </c>
      <c r="AO24" s="515">
        <v>52232</v>
      </c>
      <c r="AP24" s="515">
        <v>52597</v>
      </c>
      <c r="AQ24" s="515">
        <v>52963</v>
      </c>
      <c r="AR24" s="515">
        <v>53328</v>
      </c>
      <c r="AS24" s="515">
        <v>53693</v>
      </c>
      <c r="AT24" s="515">
        <v>54058</v>
      </c>
      <c r="AU24" s="515">
        <v>54424</v>
      </c>
      <c r="AV24" s="515">
        <v>54789</v>
      </c>
    </row>
    <row r="25" spans="1:48" s="245" customFormat="1" ht="15" customHeight="1" x14ac:dyDescent="0.2">
      <c r="A25" s="177"/>
      <c r="B25" s="465" t="s">
        <v>179</v>
      </c>
      <c r="C25" s="334"/>
      <c r="D25" s="334"/>
      <c r="E25" s="334"/>
      <c r="F25" s="334"/>
      <c r="G25" s="334"/>
      <c r="H25" s="334"/>
      <c r="I25" s="334"/>
      <c r="J25" s="334"/>
      <c r="K25" s="334"/>
      <c r="L25" s="334"/>
      <c r="M25" s="334"/>
      <c r="N25" s="334"/>
      <c r="O25" s="334">
        <v>22</v>
      </c>
      <c r="P25" s="334">
        <v>21.9</v>
      </c>
      <c r="Q25" s="334">
        <v>21.6</v>
      </c>
      <c r="R25" s="334">
        <v>21.5</v>
      </c>
      <c r="S25" s="334">
        <v>21.5</v>
      </c>
      <c r="T25" s="334">
        <v>21.6</v>
      </c>
      <c r="U25" s="334">
        <v>21.7</v>
      </c>
      <c r="V25" s="334">
        <v>21.8</v>
      </c>
      <c r="W25" s="334">
        <v>21.9</v>
      </c>
      <c r="X25" s="334">
        <v>22.4</v>
      </c>
      <c r="Y25" s="334">
        <v>23</v>
      </c>
      <c r="Z25" s="334">
        <v>23.8</v>
      </c>
      <c r="AA25" s="334">
        <v>24.9</v>
      </c>
      <c r="AB25" s="334">
        <v>26</v>
      </c>
      <c r="AC25" s="334">
        <v>27.3</v>
      </c>
      <c r="AD25" s="334">
        <v>28.2</v>
      </c>
      <c r="AE25" s="334">
        <v>28.8</v>
      </c>
      <c r="AF25" s="334">
        <v>29.5</v>
      </c>
      <c r="AG25" s="334">
        <v>29.8</v>
      </c>
      <c r="AH25" s="334">
        <v>30.4</v>
      </c>
      <c r="AI25" s="334">
        <v>30.9</v>
      </c>
      <c r="AJ25" s="334">
        <v>31.3</v>
      </c>
      <c r="AK25" s="334">
        <v>31.8</v>
      </c>
      <c r="AL25" s="334">
        <v>31.7</v>
      </c>
      <c r="AM25" s="334">
        <v>31.6</v>
      </c>
      <c r="AN25" s="334">
        <v>31.5</v>
      </c>
      <c r="AO25" s="334">
        <v>31.5</v>
      </c>
      <c r="AP25" s="334">
        <v>31.5</v>
      </c>
      <c r="AQ25" s="334">
        <v>31.5</v>
      </c>
      <c r="AR25" s="334">
        <v>31.5</v>
      </c>
      <c r="AS25" s="334">
        <v>31.6</v>
      </c>
      <c r="AT25" s="334">
        <v>31.6</v>
      </c>
      <c r="AU25" s="334">
        <v>31.6</v>
      </c>
      <c r="AV25" s="334">
        <v>31.6</v>
      </c>
    </row>
    <row r="26" spans="1:48" ht="15" customHeight="1" x14ac:dyDescent="0.2">
      <c r="A26" s="239"/>
      <c r="B26" s="465" t="s">
        <v>180</v>
      </c>
      <c r="C26" s="334"/>
      <c r="D26" s="334"/>
      <c r="E26" s="334"/>
      <c r="F26" s="334"/>
      <c r="G26" s="334"/>
      <c r="H26" s="334"/>
      <c r="I26" s="334"/>
      <c r="J26" s="334"/>
      <c r="K26" s="334"/>
      <c r="L26" s="334"/>
      <c r="M26" s="334"/>
      <c r="N26" s="334"/>
      <c r="O26" s="334">
        <v>37.4</v>
      </c>
      <c r="P26" s="334">
        <v>37</v>
      </c>
      <c r="Q26" s="334">
        <v>37</v>
      </c>
      <c r="R26" s="334">
        <v>37.200000000000003</v>
      </c>
      <c r="S26" s="334">
        <v>37.1</v>
      </c>
      <c r="T26" s="334">
        <v>37.1</v>
      </c>
      <c r="U26" s="334">
        <v>37.1</v>
      </c>
      <c r="V26" s="334">
        <v>37.1</v>
      </c>
      <c r="W26" s="334">
        <v>37.1</v>
      </c>
      <c r="X26" s="334">
        <v>37.1</v>
      </c>
      <c r="Y26" s="334">
        <v>37.200000000000003</v>
      </c>
      <c r="Z26" s="334">
        <v>37.4</v>
      </c>
      <c r="AA26" s="334">
        <v>37.6</v>
      </c>
      <c r="AB26" s="334">
        <v>37.700000000000003</v>
      </c>
      <c r="AC26" s="334">
        <v>38.299999999999997</v>
      </c>
      <c r="AD26" s="334">
        <v>39</v>
      </c>
      <c r="AE26" s="334">
        <v>39.700000000000003</v>
      </c>
      <c r="AF26" s="334">
        <v>40.5</v>
      </c>
      <c r="AG26" s="334">
        <v>41.3</v>
      </c>
      <c r="AH26" s="334">
        <v>42.1</v>
      </c>
      <c r="AI26" s="334">
        <v>42.8</v>
      </c>
      <c r="AJ26" s="334">
        <v>43.4</v>
      </c>
      <c r="AK26" s="334">
        <v>44</v>
      </c>
      <c r="AL26" s="334">
        <v>44.2</v>
      </c>
      <c r="AM26" s="334">
        <v>44.4</v>
      </c>
      <c r="AN26" s="334">
        <v>44.7</v>
      </c>
      <c r="AO26" s="334">
        <v>44.9</v>
      </c>
      <c r="AP26" s="334">
        <v>45.2</v>
      </c>
      <c r="AQ26" s="334">
        <v>45.5</v>
      </c>
      <c r="AR26" s="334">
        <v>45.7</v>
      </c>
      <c r="AS26" s="334">
        <v>46</v>
      </c>
      <c r="AT26" s="334">
        <v>46.3</v>
      </c>
      <c r="AU26" s="334">
        <v>46.6</v>
      </c>
      <c r="AV26" s="334">
        <v>46.8</v>
      </c>
    </row>
    <row r="27" spans="1:48" ht="15" customHeight="1" x14ac:dyDescent="0.2">
      <c r="B27" s="505" t="s">
        <v>625</v>
      </c>
      <c r="C27" s="516"/>
      <c r="D27" s="516"/>
      <c r="E27" s="516"/>
      <c r="F27" s="516"/>
      <c r="G27" s="516"/>
      <c r="H27" s="516"/>
      <c r="I27" s="516"/>
      <c r="J27" s="516"/>
      <c r="K27" s="516"/>
      <c r="L27" s="516"/>
      <c r="M27" s="516"/>
      <c r="N27" s="516"/>
      <c r="O27" s="516">
        <v>59.4</v>
      </c>
      <c r="P27" s="516">
        <v>58.9</v>
      </c>
      <c r="Q27" s="516">
        <v>58.6</v>
      </c>
      <c r="R27" s="516">
        <v>58.7</v>
      </c>
      <c r="S27" s="516">
        <v>58.6</v>
      </c>
      <c r="T27" s="516">
        <v>58.7</v>
      </c>
      <c r="U27" s="516">
        <v>58.8</v>
      </c>
      <c r="V27" s="516">
        <v>58.9</v>
      </c>
      <c r="W27" s="516">
        <v>59</v>
      </c>
      <c r="X27" s="516">
        <v>59.6</v>
      </c>
      <c r="Y27" s="516">
        <v>60.2</v>
      </c>
      <c r="Z27" s="516">
        <v>61.2</v>
      </c>
      <c r="AA27" s="516">
        <v>62.4</v>
      </c>
      <c r="AB27" s="516">
        <v>63.8</v>
      </c>
      <c r="AC27" s="516">
        <v>65.599999999999994</v>
      </c>
      <c r="AD27" s="516">
        <v>67.2</v>
      </c>
      <c r="AE27" s="516">
        <v>68.5</v>
      </c>
      <c r="AF27" s="516">
        <v>70</v>
      </c>
      <c r="AG27" s="516">
        <v>71</v>
      </c>
      <c r="AH27" s="516">
        <v>72.400000000000006</v>
      </c>
      <c r="AI27" s="516">
        <v>73.7</v>
      </c>
      <c r="AJ27" s="516">
        <v>74.8</v>
      </c>
      <c r="AK27" s="516">
        <v>75.8</v>
      </c>
      <c r="AL27" s="516">
        <v>75.900000000000006</v>
      </c>
      <c r="AM27" s="516">
        <v>75.900000000000006</v>
      </c>
      <c r="AN27" s="516">
        <v>76.099999999999994</v>
      </c>
      <c r="AO27" s="516">
        <v>76.400000000000006</v>
      </c>
      <c r="AP27" s="516">
        <v>76.7</v>
      </c>
      <c r="AQ27" s="516">
        <v>77</v>
      </c>
      <c r="AR27" s="516">
        <v>77.3</v>
      </c>
      <c r="AS27" s="516">
        <v>77.599999999999994</v>
      </c>
      <c r="AT27" s="516">
        <v>77.900000000000006</v>
      </c>
      <c r="AU27" s="516">
        <v>78.2</v>
      </c>
      <c r="AV27" s="516">
        <v>78.5</v>
      </c>
    </row>
    <row r="29" spans="1:48" ht="15" customHeight="1" x14ac:dyDescent="0.2">
      <c r="B29" s="240"/>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c r="AR29" s="245"/>
      <c r="AS29" s="245"/>
      <c r="AT29" s="245"/>
      <c r="AU29" s="245"/>
      <c r="AV29" s="245"/>
    </row>
    <row r="30" spans="1:48" ht="15" customHeight="1" x14ac:dyDescent="0.2">
      <c r="B30" s="240" t="s">
        <v>215</v>
      </c>
      <c r="C30" s="332" t="s">
        <v>113</v>
      </c>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row>
    <row r="31" spans="1:48" ht="15" customHeight="1" x14ac:dyDescent="0.2">
      <c r="B31" s="503" t="s">
        <v>145</v>
      </c>
      <c r="C31" s="515">
        <v>38353</v>
      </c>
      <c r="D31" s="515">
        <v>38718</v>
      </c>
      <c r="E31" s="515">
        <v>39083</v>
      </c>
      <c r="F31" s="515">
        <v>39448</v>
      </c>
      <c r="G31" s="515">
        <v>39814</v>
      </c>
      <c r="H31" s="515">
        <v>40179</v>
      </c>
      <c r="I31" s="515">
        <v>40544</v>
      </c>
      <c r="J31" s="515">
        <v>40909</v>
      </c>
      <c r="K31" s="515">
        <v>41275</v>
      </c>
      <c r="L31" s="515">
        <v>41640</v>
      </c>
      <c r="M31" s="515">
        <v>42005</v>
      </c>
      <c r="N31" s="515">
        <v>42370</v>
      </c>
      <c r="O31" s="515">
        <v>42736</v>
      </c>
      <c r="P31" s="515">
        <v>43101</v>
      </c>
      <c r="Q31" s="515">
        <v>43466</v>
      </c>
      <c r="R31" s="515">
        <v>43831</v>
      </c>
      <c r="S31" s="515">
        <v>44197</v>
      </c>
      <c r="T31" s="515">
        <v>44562</v>
      </c>
      <c r="U31" s="515">
        <v>44927</v>
      </c>
      <c r="V31" s="515">
        <v>45292</v>
      </c>
      <c r="W31" s="515">
        <v>45658</v>
      </c>
      <c r="X31" s="515">
        <v>46023</v>
      </c>
      <c r="Y31" s="515">
        <v>46388</v>
      </c>
      <c r="Z31" s="515">
        <v>46753</v>
      </c>
      <c r="AA31" s="515">
        <v>47119</v>
      </c>
      <c r="AB31" s="515">
        <v>47484</v>
      </c>
      <c r="AC31" s="515">
        <v>47849</v>
      </c>
      <c r="AD31" s="515">
        <v>48214</v>
      </c>
      <c r="AE31" s="515">
        <v>48580</v>
      </c>
      <c r="AF31" s="515">
        <v>48945</v>
      </c>
      <c r="AG31" s="515">
        <v>49310</v>
      </c>
      <c r="AH31" s="515">
        <v>49675</v>
      </c>
      <c r="AI31" s="515">
        <v>50041</v>
      </c>
      <c r="AJ31" s="515">
        <v>50406</v>
      </c>
      <c r="AK31" s="515">
        <v>50771</v>
      </c>
      <c r="AL31" s="515">
        <v>51136</v>
      </c>
      <c r="AM31" s="515">
        <v>51502</v>
      </c>
      <c r="AN31" s="515">
        <v>51867</v>
      </c>
      <c r="AO31" s="515">
        <v>52232</v>
      </c>
      <c r="AP31" s="515">
        <v>52597</v>
      </c>
      <c r="AQ31" s="515">
        <v>52963</v>
      </c>
      <c r="AR31" s="515">
        <v>53328</v>
      </c>
      <c r="AS31" s="515">
        <v>53693</v>
      </c>
      <c r="AT31" s="515">
        <v>54058</v>
      </c>
      <c r="AU31" s="515">
        <v>54424</v>
      </c>
      <c r="AV31" s="515">
        <v>54789</v>
      </c>
    </row>
    <row r="32" spans="1:48" ht="15" customHeight="1" x14ac:dyDescent="0.2">
      <c r="B32" s="465" t="s">
        <v>179</v>
      </c>
      <c r="C32" s="334"/>
      <c r="D32" s="334"/>
      <c r="E32" s="334"/>
      <c r="F32" s="334"/>
      <c r="G32" s="334"/>
      <c r="H32" s="334"/>
      <c r="I32" s="334"/>
      <c r="J32" s="334"/>
      <c r="K32" s="334"/>
      <c r="L32" s="334"/>
      <c r="M32" s="334"/>
      <c r="N32" s="334"/>
      <c r="O32" s="334">
        <v>22</v>
      </c>
      <c r="P32" s="334">
        <v>22.1</v>
      </c>
      <c r="Q32" s="334">
        <v>22.3</v>
      </c>
      <c r="R32" s="334">
        <v>22.3</v>
      </c>
      <c r="S32" s="334">
        <v>22.4</v>
      </c>
      <c r="T32" s="334">
        <v>22.5</v>
      </c>
      <c r="U32" s="334">
        <v>22.6</v>
      </c>
      <c r="V32" s="334">
        <v>22.7</v>
      </c>
      <c r="W32" s="334">
        <v>22.8</v>
      </c>
      <c r="X32" s="334">
        <v>23</v>
      </c>
      <c r="Y32" s="334">
        <v>23.1</v>
      </c>
      <c r="Z32" s="334">
        <v>23.4</v>
      </c>
      <c r="AA32" s="334">
        <v>23.8</v>
      </c>
      <c r="AB32" s="334">
        <v>24.4</v>
      </c>
      <c r="AC32" s="334">
        <v>25.2</v>
      </c>
      <c r="AD32" s="334">
        <v>26.1</v>
      </c>
      <c r="AE32" s="334">
        <v>27</v>
      </c>
      <c r="AF32" s="334">
        <v>28.1</v>
      </c>
      <c r="AG32" s="334">
        <v>29.1</v>
      </c>
      <c r="AH32" s="334">
        <v>30.3</v>
      </c>
      <c r="AI32" s="334">
        <v>31.3</v>
      </c>
      <c r="AJ32" s="334">
        <v>32.299999999999997</v>
      </c>
      <c r="AK32" s="334">
        <v>33.6</v>
      </c>
      <c r="AL32" s="334">
        <v>35</v>
      </c>
      <c r="AM32" s="334">
        <v>36.4</v>
      </c>
      <c r="AN32" s="334">
        <v>37.799999999999997</v>
      </c>
      <c r="AO32" s="334">
        <v>39.1</v>
      </c>
      <c r="AP32" s="334">
        <v>40.200000000000003</v>
      </c>
      <c r="AQ32" s="334">
        <v>41.2</v>
      </c>
      <c r="AR32" s="334">
        <v>42.1</v>
      </c>
      <c r="AS32" s="334">
        <v>42.8</v>
      </c>
      <c r="AT32" s="334">
        <v>43.3</v>
      </c>
      <c r="AU32" s="334">
        <v>43.8</v>
      </c>
      <c r="AV32" s="334">
        <v>44</v>
      </c>
    </row>
    <row r="33" spans="1:48" ht="15" customHeight="1" x14ac:dyDescent="0.2">
      <c r="B33" s="465" t="s">
        <v>180</v>
      </c>
      <c r="C33" s="334"/>
      <c r="D33" s="334"/>
      <c r="E33" s="334"/>
      <c r="F33" s="334"/>
      <c r="G33" s="334"/>
      <c r="H33" s="334"/>
      <c r="I33" s="334"/>
      <c r="J33" s="334"/>
      <c r="K33" s="334"/>
      <c r="L33" s="334"/>
      <c r="M33" s="334"/>
      <c r="N33" s="334"/>
      <c r="O33" s="334">
        <v>37.4</v>
      </c>
      <c r="P33" s="334">
        <v>36.799999999999997</v>
      </c>
      <c r="Q33" s="334">
        <v>37.1</v>
      </c>
      <c r="R33" s="334">
        <v>37.1</v>
      </c>
      <c r="S33" s="334">
        <v>37.4</v>
      </c>
      <c r="T33" s="334">
        <v>37.5</v>
      </c>
      <c r="U33" s="334">
        <v>37.700000000000003</v>
      </c>
      <c r="V33" s="334">
        <v>37.700000000000003</v>
      </c>
      <c r="W33" s="334">
        <v>37.700000000000003</v>
      </c>
      <c r="X33" s="334">
        <v>37.700000000000003</v>
      </c>
      <c r="Y33" s="334">
        <v>37.700000000000003</v>
      </c>
      <c r="Z33" s="334">
        <v>37.700000000000003</v>
      </c>
      <c r="AA33" s="334">
        <v>37.799999999999997</v>
      </c>
      <c r="AB33" s="334">
        <v>37.799999999999997</v>
      </c>
      <c r="AC33" s="334">
        <v>37.9</v>
      </c>
      <c r="AD33" s="334">
        <v>38</v>
      </c>
      <c r="AE33" s="334">
        <v>38.1</v>
      </c>
      <c r="AF33" s="334">
        <v>38.299999999999997</v>
      </c>
      <c r="AG33" s="334">
        <v>38.5</v>
      </c>
      <c r="AH33" s="334">
        <v>38.799999999999997</v>
      </c>
      <c r="AI33" s="334">
        <v>39.1</v>
      </c>
      <c r="AJ33" s="334">
        <v>39.5</v>
      </c>
      <c r="AK33" s="334">
        <v>39.9</v>
      </c>
      <c r="AL33" s="334">
        <v>40.299999999999997</v>
      </c>
      <c r="AM33" s="334">
        <v>40.700000000000003</v>
      </c>
      <c r="AN33" s="334">
        <v>41.2</v>
      </c>
      <c r="AO33" s="334">
        <v>41.5</v>
      </c>
      <c r="AP33" s="334">
        <v>41.8</v>
      </c>
      <c r="AQ33" s="334">
        <v>42.1</v>
      </c>
      <c r="AR33" s="334">
        <v>42.3</v>
      </c>
      <c r="AS33" s="334">
        <v>42.4</v>
      </c>
      <c r="AT33" s="334">
        <v>42.5</v>
      </c>
      <c r="AU33" s="334">
        <v>42.6</v>
      </c>
      <c r="AV33" s="334">
        <v>42.5</v>
      </c>
    </row>
    <row r="34" spans="1:48" ht="15" customHeight="1" x14ac:dyDescent="0.2">
      <c r="B34" s="505" t="s">
        <v>625</v>
      </c>
      <c r="C34" s="516"/>
      <c r="D34" s="516"/>
      <c r="E34" s="516"/>
      <c r="F34" s="516"/>
      <c r="G34" s="516"/>
      <c r="H34" s="516"/>
      <c r="I34" s="516"/>
      <c r="J34" s="516"/>
      <c r="K34" s="516"/>
      <c r="L34" s="516"/>
      <c r="M34" s="516"/>
      <c r="N34" s="516"/>
      <c r="O34" s="516">
        <v>59.4</v>
      </c>
      <c r="P34" s="516">
        <v>58.8</v>
      </c>
      <c r="Q34" s="516">
        <v>59.4</v>
      </c>
      <c r="R34" s="516">
        <v>59.5</v>
      </c>
      <c r="S34" s="516">
        <v>59.8</v>
      </c>
      <c r="T34" s="516">
        <v>60.1</v>
      </c>
      <c r="U34" s="516">
        <v>60.3</v>
      </c>
      <c r="V34" s="516">
        <v>60.4</v>
      </c>
      <c r="W34" s="516">
        <v>60.5</v>
      </c>
      <c r="X34" s="516">
        <v>60.7</v>
      </c>
      <c r="Y34" s="516">
        <v>60.8</v>
      </c>
      <c r="Z34" s="516">
        <v>61.2</v>
      </c>
      <c r="AA34" s="516">
        <v>61.6</v>
      </c>
      <c r="AB34" s="516">
        <v>62.3</v>
      </c>
      <c r="AC34" s="516">
        <v>63.1</v>
      </c>
      <c r="AD34" s="516">
        <v>64.099999999999994</v>
      </c>
      <c r="AE34" s="516">
        <v>65.099999999999994</v>
      </c>
      <c r="AF34" s="516">
        <v>66.400000000000006</v>
      </c>
      <c r="AG34" s="516">
        <v>67.599999999999994</v>
      </c>
      <c r="AH34" s="516">
        <v>69.099999999999994</v>
      </c>
      <c r="AI34" s="516">
        <v>70.400000000000006</v>
      </c>
      <c r="AJ34" s="516">
        <v>71.8</v>
      </c>
      <c r="AK34" s="516">
        <v>73.5</v>
      </c>
      <c r="AL34" s="516">
        <v>75.3</v>
      </c>
      <c r="AM34" s="516">
        <v>77.099999999999994</v>
      </c>
      <c r="AN34" s="516">
        <v>78.900000000000006</v>
      </c>
      <c r="AO34" s="516">
        <v>80.599999999999994</v>
      </c>
      <c r="AP34" s="516">
        <v>82</v>
      </c>
      <c r="AQ34" s="516">
        <v>83.3</v>
      </c>
      <c r="AR34" s="516">
        <v>84.4</v>
      </c>
      <c r="AS34" s="516">
        <v>85.2</v>
      </c>
      <c r="AT34" s="516">
        <v>85.9</v>
      </c>
      <c r="AU34" s="516">
        <v>86.3</v>
      </c>
      <c r="AV34" s="516">
        <v>86.5</v>
      </c>
    </row>
    <row r="35" spans="1:48" ht="15" customHeight="1" x14ac:dyDescent="0.2">
      <c r="B35" s="240"/>
    </row>
    <row r="36" spans="1:48" ht="15" customHeight="1" x14ac:dyDescent="0.2">
      <c r="B36" s="240"/>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c r="AG36" s="245"/>
      <c r="AH36" s="245"/>
      <c r="AI36" s="245"/>
      <c r="AJ36" s="245"/>
      <c r="AK36" s="245"/>
      <c r="AL36" s="245"/>
      <c r="AM36" s="245"/>
      <c r="AN36" s="245"/>
      <c r="AO36" s="245"/>
      <c r="AP36" s="245"/>
      <c r="AQ36" s="245"/>
      <c r="AR36" s="245"/>
      <c r="AS36" s="245"/>
      <c r="AT36" s="245"/>
      <c r="AU36" s="245"/>
      <c r="AV36" s="245"/>
    </row>
    <row r="37" spans="1:48" ht="15" customHeight="1" x14ac:dyDescent="0.2">
      <c r="B37" s="240" t="s">
        <v>216</v>
      </c>
      <c r="C37" s="332" t="s">
        <v>113</v>
      </c>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row>
    <row r="38" spans="1:48" ht="15" customHeight="1" x14ac:dyDescent="0.2">
      <c r="B38" s="503" t="s">
        <v>145</v>
      </c>
      <c r="C38" s="515">
        <v>38353</v>
      </c>
      <c r="D38" s="515">
        <v>38718</v>
      </c>
      <c r="E38" s="515">
        <v>39083</v>
      </c>
      <c r="F38" s="515">
        <v>39448</v>
      </c>
      <c r="G38" s="515">
        <v>39814</v>
      </c>
      <c r="H38" s="515">
        <v>40179</v>
      </c>
      <c r="I38" s="515">
        <v>40544</v>
      </c>
      <c r="J38" s="515">
        <v>40909</v>
      </c>
      <c r="K38" s="515">
        <v>41275</v>
      </c>
      <c r="L38" s="515">
        <v>41640</v>
      </c>
      <c r="M38" s="515">
        <v>42005</v>
      </c>
      <c r="N38" s="515">
        <v>42370</v>
      </c>
      <c r="O38" s="515">
        <v>42736</v>
      </c>
      <c r="P38" s="515">
        <v>43101</v>
      </c>
      <c r="Q38" s="515">
        <v>43466</v>
      </c>
      <c r="R38" s="515">
        <v>43831</v>
      </c>
      <c r="S38" s="515">
        <v>44197</v>
      </c>
      <c r="T38" s="515">
        <v>44562</v>
      </c>
      <c r="U38" s="515">
        <v>44927</v>
      </c>
      <c r="V38" s="515">
        <v>45292</v>
      </c>
      <c r="W38" s="515">
        <v>45658</v>
      </c>
      <c r="X38" s="515">
        <v>46023</v>
      </c>
      <c r="Y38" s="515">
        <v>46388</v>
      </c>
      <c r="Z38" s="515">
        <v>46753</v>
      </c>
      <c r="AA38" s="515">
        <v>47119</v>
      </c>
      <c r="AB38" s="515">
        <v>47484</v>
      </c>
      <c r="AC38" s="515">
        <v>47849</v>
      </c>
      <c r="AD38" s="515">
        <v>48214</v>
      </c>
      <c r="AE38" s="515">
        <v>48580</v>
      </c>
      <c r="AF38" s="515">
        <v>48945</v>
      </c>
      <c r="AG38" s="515">
        <v>49310</v>
      </c>
      <c r="AH38" s="515">
        <v>49675</v>
      </c>
      <c r="AI38" s="515">
        <v>50041</v>
      </c>
      <c r="AJ38" s="515">
        <v>50406</v>
      </c>
      <c r="AK38" s="515">
        <v>50771</v>
      </c>
      <c r="AL38" s="515">
        <v>51136</v>
      </c>
      <c r="AM38" s="515">
        <v>51502</v>
      </c>
      <c r="AN38" s="515">
        <v>51867</v>
      </c>
      <c r="AO38" s="515">
        <v>52232</v>
      </c>
      <c r="AP38" s="515">
        <v>52597</v>
      </c>
      <c r="AQ38" s="515">
        <v>52963</v>
      </c>
      <c r="AR38" s="515">
        <v>53328</v>
      </c>
      <c r="AS38" s="515">
        <v>53693</v>
      </c>
      <c r="AT38" s="515">
        <v>54058</v>
      </c>
      <c r="AU38" s="515">
        <v>54424</v>
      </c>
      <c r="AV38" s="515">
        <v>54789</v>
      </c>
    </row>
    <row r="39" spans="1:48" ht="15" customHeight="1" x14ac:dyDescent="0.2">
      <c r="B39" s="465" t="s">
        <v>179</v>
      </c>
      <c r="C39" s="334"/>
      <c r="D39" s="334"/>
      <c r="E39" s="334"/>
      <c r="F39" s="334"/>
      <c r="G39" s="334"/>
      <c r="H39" s="334"/>
      <c r="I39" s="334"/>
      <c r="J39" s="334"/>
      <c r="K39" s="334"/>
      <c r="L39" s="334"/>
      <c r="M39" s="334"/>
      <c r="N39" s="334"/>
      <c r="O39" s="334">
        <v>22</v>
      </c>
      <c r="P39" s="334">
        <v>22.1</v>
      </c>
      <c r="Q39" s="334">
        <v>22.3</v>
      </c>
      <c r="R39" s="334">
        <v>22.4</v>
      </c>
      <c r="S39" s="334">
        <v>22.4</v>
      </c>
      <c r="T39" s="334">
        <v>22.6</v>
      </c>
      <c r="U39" s="334">
        <v>22.7</v>
      </c>
      <c r="V39" s="334">
        <v>22.7</v>
      </c>
      <c r="W39" s="334">
        <v>22.9</v>
      </c>
      <c r="X39" s="334">
        <v>23.2</v>
      </c>
      <c r="Y39" s="334">
        <v>23.6</v>
      </c>
      <c r="Z39" s="334">
        <v>24.1</v>
      </c>
      <c r="AA39" s="334">
        <v>24.6</v>
      </c>
      <c r="AB39" s="334">
        <v>25.4</v>
      </c>
      <c r="AC39" s="334">
        <v>26.2</v>
      </c>
      <c r="AD39" s="334">
        <v>27.1</v>
      </c>
      <c r="AE39" s="334">
        <v>27.9</v>
      </c>
      <c r="AF39" s="334">
        <v>28.8</v>
      </c>
      <c r="AG39" s="334">
        <v>29.7</v>
      </c>
      <c r="AH39" s="334">
        <v>30.8</v>
      </c>
      <c r="AI39" s="334">
        <v>31.7</v>
      </c>
      <c r="AJ39" s="334">
        <v>32.5</v>
      </c>
      <c r="AK39" s="334">
        <v>33.5</v>
      </c>
      <c r="AL39" s="334">
        <v>34.700000000000003</v>
      </c>
      <c r="AM39" s="334">
        <v>36</v>
      </c>
      <c r="AN39" s="334">
        <v>37.299999999999997</v>
      </c>
      <c r="AO39" s="334">
        <v>38.5</v>
      </c>
      <c r="AP39" s="334">
        <v>39.6</v>
      </c>
      <c r="AQ39" s="334">
        <v>40.5</v>
      </c>
      <c r="AR39" s="334">
        <v>41.3</v>
      </c>
      <c r="AS39" s="334">
        <v>42</v>
      </c>
      <c r="AT39" s="334">
        <v>42.6</v>
      </c>
      <c r="AU39" s="334">
        <v>43</v>
      </c>
      <c r="AV39" s="334">
        <v>43.3</v>
      </c>
    </row>
    <row r="40" spans="1:48" ht="15" customHeight="1" x14ac:dyDescent="0.2">
      <c r="B40" s="465" t="s">
        <v>180</v>
      </c>
      <c r="C40" s="334"/>
      <c r="D40" s="334"/>
      <c r="E40" s="334"/>
      <c r="F40" s="334"/>
      <c r="G40" s="334"/>
      <c r="H40" s="334"/>
      <c r="I40" s="334"/>
      <c r="J40" s="334"/>
      <c r="K40" s="334"/>
      <c r="L40" s="334"/>
      <c r="M40" s="334"/>
      <c r="N40" s="334"/>
      <c r="O40" s="334">
        <v>37.4</v>
      </c>
      <c r="P40" s="334">
        <v>37.1</v>
      </c>
      <c r="Q40" s="334">
        <v>37.5</v>
      </c>
      <c r="R40" s="334">
        <v>37.5</v>
      </c>
      <c r="S40" s="334">
        <v>37.799999999999997</v>
      </c>
      <c r="T40" s="334">
        <v>37.9</v>
      </c>
      <c r="U40" s="334">
        <v>38.1</v>
      </c>
      <c r="V40" s="334">
        <v>38.200000000000003</v>
      </c>
      <c r="W40" s="334">
        <v>38.200000000000003</v>
      </c>
      <c r="X40" s="334">
        <v>38.200000000000003</v>
      </c>
      <c r="Y40" s="334">
        <v>38.200000000000003</v>
      </c>
      <c r="Z40" s="334">
        <v>38.200000000000003</v>
      </c>
      <c r="AA40" s="334">
        <v>38.299999999999997</v>
      </c>
      <c r="AB40" s="334">
        <v>38.299999999999997</v>
      </c>
      <c r="AC40" s="334">
        <v>38.5</v>
      </c>
      <c r="AD40" s="334">
        <v>38.5</v>
      </c>
      <c r="AE40" s="334">
        <v>38.700000000000003</v>
      </c>
      <c r="AF40" s="334">
        <v>38.9</v>
      </c>
      <c r="AG40" s="334">
        <v>39.1</v>
      </c>
      <c r="AH40" s="334">
        <v>39.4</v>
      </c>
      <c r="AI40" s="334">
        <v>39.799999999999997</v>
      </c>
      <c r="AJ40" s="334">
        <v>40.1</v>
      </c>
      <c r="AK40" s="334">
        <v>40.5</v>
      </c>
      <c r="AL40" s="334">
        <v>41</v>
      </c>
      <c r="AM40" s="334">
        <v>41.4</v>
      </c>
      <c r="AN40" s="334">
        <v>41.8</v>
      </c>
      <c r="AO40" s="334">
        <v>42.2</v>
      </c>
      <c r="AP40" s="334">
        <v>42.5</v>
      </c>
      <c r="AQ40" s="334">
        <v>42.8</v>
      </c>
      <c r="AR40" s="334">
        <v>43</v>
      </c>
      <c r="AS40" s="334">
        <v>43.2</v>
      </c>
      <c r="AT40" s="334">
        <v>43.3</v>
      </c>
      <c r="AU40" s="334">
        <v>43.4</v>
      </c>
      <c r="AV40" s="334">
        <v>43.4</v>
      </c>
    </row>
    <row r="41" spans="1:48" ht="15" customHeight="1" x14ac:dyDescent="0.2">
      <c r="B41" s="505" t="s">
        <v>625</v>
      </c>
      <c r="C41" s="516"/>
      <c r="D41" s="516"/>
      <c r="E41" s="516"/>
      <c r="F41" s="516"/>
      <c r="G41" s="516"/>
      <c r="H41" s="516"/>
      <c r="I41" s="516"/>
      <c r="J41" s="516"/>
      <c r="K41" s="516"/>
      <c r="L41" s="516"/>
      <c r="M41" s="516"/>
      <c r="N41" s="516"/>
      <c r="O41" s="516">
        <v>59.4</v>
      </c>
      <c r="P41" s="516">
        <v>59.2</v>
      </c>
      <c r="Q41" s="516">
        <v>59.8</v>
      </c>
      <c r="R41" s="516">
        <v>59.9</v>
      </c>
      <c r="S41" s="516">
        <v>60.2</v>
      </c>
      <c r="T41" s="516">
        <v>60.5</v>
      </c>
      <c r="U41" s="516">
        <v>60.8</v>
      </c>
      <c r="V41" s="516">
        <v>60.9</v>
      </c>
      <c r="W41" s="516">
        <v>61.1</v>
      </c>
      <c r="X41" s="516">
        <v>61.4</v>
      </c>
      <c r="Y41" s="516">
        <v>61.7</v>
      </c>
      <c r="Z41" s="516">
        <v>62.3</v>
      </c>
      <c r="AA41" s="516">
        <v>62.9</v>
      </c>
      <c r="AB41" s="516">
        <v>63.7</v>
      </c>
      <c r="AC41" s="516">
        <v>64.7</v>
      </c>
      <c r="AD41" s="516">
        <v>65.599999999999994</v>
      </c>
      <c r="AE41" s="516">
        <v>66.599999999999994</v>
      </c>
      <c r="AF41" s="516">
        <v>67.7</v>
      </c>
      <c r="AG41" s="516">
        <v>68.900000000000006</v>
      </c>
      <c r="AH41" s="516">
        <v>70.2</v>
      </c>
      <c r="AI41" s="516">
        <v>71.400000000000006</v>
      </c>
      <c r="AJ41" s="516">
        <v>72.599999999999994</v>
      </c>
      <c r="AK41" s="516">
        <v>74.099999999999994</v>
      </c>
      <c r="AL41" s="516">
        <v>75.7</v>
      </c>
      <c r="AM41" s="516">
        <v>77.400000000000006</v>
      </c>
      <c r="AN41" s="516">
        <v>79.099999999999994</v>
      </c>
      <c r="AO41" s="516">
        <v>80.7</v>
      </c>
      <c r="AP41" s="516">
        <v>82.1</v>
      </c>
      <c r="AQ41" s="516">
        <v>83.4</v>
      </c>
      <c r="AR41" s="516">
        <v>84.4</v>
      </c>
      <c r="AS41" s="516">
        <v>85.2</v>
      </c>
      <c r="AT41" s="516">
        <v>85.9</v>
      </c>
      <c r="AU41" s="516">
        <v>86.4</v>
      </c>
      <c r="AV41" s="516">
        <v>86.7</v>
      </c>
    </row>
    <row r="45" spans="1:48" ht="15" customHeight="1" x14ac:dyDescent="0.25">
      <c r="A45" s="146" t="s">
        <v>308</v>
      </c>
    </row>
    <row r="47" spans="1:48" ht="15" customHeight="1" x14ac:dyDescent="0.2">
      <c r="B47" s="240"/>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c r="AS47" s="245"/>
      <c r="AT47" s="245"/>
      <c r="AU47" s="245"/>
      <c r="AV47" s="245"/>
    </row>
    <row r="48" spans="1:48" ht="15" customHeight="1" x14ac:dyDescent="0.2">
      <c r="B48" s="240" t="s">
        <v>33</v>
      </c>
      <c r="C48" s="332" t="s">
        <v>113</v>
      </c>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5"/>
      <c r="AI48" s="245"/>
      <c r="AJ48" s="245"/>
      <c r="AK48" s="245"/>
      <c r="AL48" s="245"/>
      <c r="AM48" s="245"/>
      <c r="AN48" s="245"/>
      <c r="AO48" s="245"/>
      <c r="AP48" s="245"/>
      <c r="AQ48" s="245"/>
      <c r="AR48" s="245"/>
      <c r="AS48" s="245"/>
      <c r="AT48" s="245"/>
      <c r="AU48" s="245"/>
      <c r="AV48" s="245"/>
    </row>
    <row r="49" spans="2:48" ht="15" customHeight="1" x14ac:dyDescent="0.2">
      <c r="B49" s="503" t="s">
        <v>145</v>
      </c>
      <c r="C49" s="515">
        <v>38353</v>
      </c>
      <c r="D49" s="515">
        <v>38718</v>
      </c>
      <c r="E49" s="515">
        <v>39083</v>
      </c>
      <c r="F49" s="515">
        <v>39448</v>
      </c>
      <c r="G49" s="515">
        <v>39814</v>
      </c>
      <c r="H49" s="515">
        <v>40179</v>
      </c>
      <c r="I49" s="515">
        <v>40544</v>
      </c>
      <c r="J49" s="515">
        <v>40909</v>
      </c>
      <c r="K49" s="515">
        <v>41275</v>
      </c>
      <c r="L49" s="515">
        <v>41640</v>
      </c>
      <c r="M49" s="515">
        <v>42005</v>
      </c>
      <c r="N49" s="515">
        <v>42370</v>
      </c>
      <c r="O49" s="515">
        <v>42736</v>
      </c>
      <c r="P49" s="515">
        <v>43101</v>
      </c>
      <c r="Q49" s="515">
        <v>43466</v>
      </c>
      <c r="R49" s="515">
        <v>43831</v>
      </c>
      <c r="S49" s="515">
        <v>44197</v>
      </c>
      <c r="T49" s="515">
        <v>44562</v>
      </c>
      <c r="U49" s="515">
        <v>44927</v>
      </c>
      <c r="V49" s="515">
        <v>45292</v>
      </c>
      <c r="W49" s="515">
        <v>45658</v>
      </c>
      <c r="X49" s="515">
        <v>46023</v>
      </c>
      <c r="Y49" s="515">
        <v>46388</v>
      </c>
      <c r="Z49" s="515">
        <v>46753</v>
      </c>
      <c r="AA49" s="515">
        <v>47119</v>
      </c>
      <c r="AB49" s="515">
        <v>47484</v>
      </c>
      <c r="AC49" s="515">
        <v>47849</v>
      </c>
      <c r="AD49" s="515">
        <v>48214</v>
      </c>
      <c r="AE49" s="515">
        <v>48580</v>
      </c>
      <c r="AF49" s="515">
        <v>48945</v>
      </c>
      <c r="AG49" s="515">
        <v>49310</v>
      </c>
      <c r="AH49" s="515">
        <v>49675</v>
      </c>
      <c r="AI49" s="515">
        <v>50041</v>
      </c>
      <c r="AJ49" s="515">
        <v>50406</v>
      </c>
      <c r="AK49" s="515">
        <v>50771</v>
      </c>
      <c r="AL49" s="515">
        <v>51136</v>
      </c>
      <c r="AM49" s="515">
        <v>51502</v>
      </c>
      <c r="AN49" s="515">
        <v>51867</v>
      </c>
      <c r="AO49" s="515">
        <v>52232</v>
      </c>
      <c r="AP49" s="515">
        <v>52597</v>
      </c>
      <c r="AQ49" s="515">
        <v>52963</v>
      </c>
      <c r="AR49" s="515">
        <v>53328</v>
      </c>
      <c r="AS49" s="515">
        <v>53693</v>
      </c>
      <c r="AT49" s="515">
        <v>54058</v>
      </c>
      <c r="AU49" s="515">
        <v>54424</v>
      </c>
      <c r="AV49" s="515">
        <v>54789</v>
      </c>
    </row>
    <row r="50" spans="2:48" ht="15" customHeight="1" x14ac:dyDescent="0.2">
      <c r="B50" s="465" t="s">
        <v>179</v>
      </c>
      <c r="C50" s="334">
        <v>6.3</v>
      </c>
      <c r="D50" s="334">
        <v>6</v>
      </c>
      <c r="E50" s="334">
        <v>6</v>
      </c>
      <c r="F50" s="334">
        <v>5.5</v>
      </c>
      <c r="G50" s="334">
        <v>5.0999999999999996</v>
      </c>
      <c r="H50" s="334">
        <v>5.0999999999999996</v>
      </c>
      <c r="I50" s="334">
        <v>5.3</v>
      </c>
      <c r="J50" s="334">
        <v>5.2</v>
      </c>
      <c r="K50" s="334">
        <v>5.0999999999999996</v>
      </c>
      <c r="L50" s="334">
        <v>5.5</v>
      </c>
      <c r="M50" s="334">
        <v>5.3</v>
      </c>
      <c r="N50" s="334">
        <v>4.8</v>
      </c>
      <c r="O50" s="334">
        <v>4.9000000000000004</v>
      </c>
      <c r="P50" s="334"/>
      <c r="Q50" s="334"/>
      <c r="R50" s="334"/>
      <c r="S50" s="334"/>
      <c r="T50" s="334"/>
      <c r="U50" s="334"/>
      <c r="V50" s="334"/>
      <c r="W50" s="334"/>
      <c r="X50" s="334"/>
      <c r="Y50" s="334"/>
      <c r="Z50" s="334"/>
      <c r="AA50" s="334"/>
      <c r="AB50" s="334"/>
      <c r="AC50" s="334"/>
      <c r="AD50" s="334"/>
      <c r="AE50" s="334"/>
      <c r="AF50" s="334"/>
      <c r="AG50" s="334"/>
      <c r="AH50" s="334"/>
      <c r="AI50" s="334"/>
      <c r="AJ50" s="334"/>
      <c r="AK50" s="334"/>
      <c r="AL50" s="334"/>
      <c r="AM50" s="334"/>
      <c r="AN50" s="334"/>
      <c r="AO50" s="334"/>
      <c r="AP50" s="334"/>
      <c r="AQ50" s="334"/>
      <c r="AR50" s="334"/>
      <c r="AS50" s="334"/>
      <c r="AT50" s="334"/>
      <c r="AU50" s="334"/>
      <c r="AV50" s="334"/>
    </row>
    <row r="51" spans="2:48" ht="15" customHeight="1" x14ac:dyDescent="0.2">
      <c r="B51" s="465" t="s">
        <v>180</v>
      </c>
      <c r="C51" s="334">
        <v>16.7</v>
      </c>
      <c r="D51" s="334">
        <v>17.399999999999999</v>
      </c>
      <c r="E51" s="334">
        <v>17.3</v>
      </c>
      <c r="F51" s="334">
        <v>17.5</v>
      </c>
      <c r="G51" s="334">
        <v>16.600000000000001</v>
      </c>
      <c r="H51" s="334">
        <v>16.5</v>
      </c>
      <c r="I51" s="334">
        <v>16.100000000000001</v>
      </c>
      <c r="J51" s="334">
        <v>16.5</v>
      </c>
      <c r="K51" s="334">
        <v>16.5</v>
      </c>
      <c r="L51" s="334">
        <v>16.100000000000001</v>
      </c>
      <c r="M51" s="334">
        <v>16.600000000000001</v>
      </c>
      <c r="N51" s="334">
        <v>16.399999999999999</v>
      </c>
      <c r="O51" s="334">
        <v>16.2</v>
      </c>
      <c r="P51" s="334"/>
      <c r="Q51" s="334"/>
      <c r="R51" s="334"/>
      <c r="S51" s="334"/>
      <c r="T51" s="334"/>
      <c r="U51" s="334"/>
      <c r="V51" s="334"/>
      <c r="W51" s="334"/>
      <c r="X51" s="334"/>
      <c r="Y51" s="334"/>
      <c r="Z51" s="334"/>
      <c r="AA51" s="334"/>
      <c r="AB51" s="334"/>
      <c r="AC51" s="334"/>
      <c r="AD51" s="334"/>
      <c r="AE51" s="334"/>
      <c r="AF51" s="334"/>
      <c r="AG51" s="334"/>
      <c r="AH51" s="334"/>
      <c r="AI51" s="334"/>
      <c r="AJ51" s="334"/>
      <c r="AK51" s="334"/>
      <c r="AL51" s="334"/>
      <c r="AM51" s="334"/>
      <c r="AN51" s="334"/>
      <c r="AO51" s="334"/>
      <c r="AP51" s="334"/>
      <c r="AQ51" s="334"/>
      <c r="AR51" s="334"/>
      <c r="AS51" s="334"/>
      <c r="AT51" s="334"/>
      <c r="AU51" s="334"/>
      <c r="AV51" s="334"/>
    </row>
    <row r="52" spans="2:48" ht="15" customHeight="1" x14ac:dyDescent="0.2">
      <c r="B52" s="505" t="s">
        <v>625</v>
      </c>
      <c r="C52" s="516">
        <v>23</v>
      </c>
      <c r="D52" s="516">
        <v>23.4</v>
      </c>
      <c r="E52" s="516">
        <v>23.3</v>
      </c>
      <c r="F52" s="516">
        <v>23</v>
      </c>
      <c r="G52" s="516">
        <v>21.700000000000003</v>
      </c>
      <c r="H52" s="516">
        <v>21.6</v>
      </c>
      <c r="I52" s="516">
        <v>21.400000000000002</v>
      </c>
      <c r="J52" s="516">
        <v>21.7</v>
      </c>
      <c r="K52" s="516">
        <v>21.6</v>
      </c>
      <c r="L52" s="516">
        <v>21.6</v>
      </c>
      <c r="M52" s="516">
        <v>21.900000000000002</v>
      </c>
      <c r="N52" s="516">
        <v>21.2</v>
      </c>
      <c r="O52" s="516">
        <v>21.1</v>
      </c>
      <c r="P52" s="516"/>
      <c r="Q52" s="516"/>
      <c r="R52" s="516"/>
      <c r="S52" s="516"/>
      <c r="T52" s="516"/>
      <c r="U52" s="516"/>
      <c r="V52" s="516"/>
      <c r="W52" s="516"/>
      <c r="X52" s="516"/>
      <c r="Y52" s="516"/>
      <c r="Z52" s="516"/>
      <c r="AA52" s="516"/>
      <c r="AB52" s="516"/>
      <c r="AC52" s="516"/>
      <c r="AD52" s="516"/>
      <c r="AE52" s="516"/>
      <c r="AF52" s="516"/>
      <c r="AG52" s="516"/>
      <c r="AH52" s="516"/>
      <c r="AI52" s="516"/>
      <c r="AJ52" s="516"/>
      <c r="AK52" s="516"/>
      <c r="AL52" s="516"/>
      <c r="AM52" s="516"/>
      <c r="AN52" s="516"/>
      <c r="AO52" s="516"/>
      <c r="AP52" s="516"/>
      <c r="AQ52" s="516"/>
      <c r="AR52" s="516"/>
      <c r="AS52" s="516"/>
      <c r="AT52" s="516"/>
      <c r="AU52" s="516"/>
      <c r="AV52" s="516"/>
    </row>
    <row r="54" spans="2:48" ht="15" customHeight="1" x14ac:dyDescent="0.2">
      <c r="B54" s="240"/>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245"/>
      <c r="AL54" s="245"/>
      <c r="AM54" s="245"/>
      <c r="AN54" s="245"/>
      <c r="AO54" s="245"/>
      <c r="AP54" s="245"/>
      <c r="AQ54" s="245"/>
      <c r="AR54" s="245"/>
      <c r="AS54" s="245"/>
      <c r="AT54" s="245"/>
      <c r="AU54" s="245"/>
      <c r="AV54" s="245"/>
    </row>
    <row r="55" spans="2:48" ht="15" customHeight="1" x14ac:dyDescent="0.2">
      <c r="B55" s="240" t="s">
        <v>217</v>
      </c>
      <c r="C55" s="332" t="s">
        <v>113</v>
      </c>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c r="AM55" s="245"/>
      <c r="AN55" s="245"/>
      <c r="AO55" s="245"/>
      <c r="AP55" s="245"/>
      <c r="AQ55" s="245"/>
      <c r="AR55" s="245"/>
      <c r="AS55" s="245"/>
      <c r="AT55" s="245"/>
      <c r="AU55" s="245"/>
      <c r="AV55" s="245"/>
    </row>
    <row r="56" spans="2:48" ht="15" customHeight="1" x14ac:dyDescent="0.2">
      <c r="B56" s="503" t="s">
        <v>145</v>
      </c>
      <c r="C56" s="515">
        <v>38353</v>
      </c>
      <c r="D56" s="515">
        <v>38718</v>
      </c>
      <c r="E56" s="515">
        <v>39083</v>
      </c>
      <c r="F56" s="515">
        <v>39448</v>
      </c>
      <c r="G56" s="515">
        <v>39814</v>
      </c>
      <c r="H56" s="515">
        <v>40179</v>
      </c>
      <c r="I56" s="515">
        <v>40544</v>
      </c>
      <c r="J56" s="515">
        <v>40909</v>
      </c>
      <c r="K56" s="515">
        <v>41275</v>
      </c>
      <c r="L56" s="515">
        <v>41640</v>
      </c>
      <c r="M56" s="515">
        <v>42005</v>
      </c>
      <c r="N56" s="515">
        <v>42370</v>
      </c>
      <c r="O56" s="515">
        <v>42736</v>
      </c>
      <c r="P56" s="515">
        <v>43101</v>
      </c>
      <c r="Q56" s="515">
        <v>43466</v>
      </c>
      <c r="R56" s="515">
        <v>43831</v>
      </c>
      <c r="S56" s="515">
        <v>44197</v>
      </c>
      <c r="T56" s="515">
        <v>44562</v>
      </c>
      <c r="U56" s="515">
        <v>44927</v>
      </c>
      <c r="V56" s="515">
        <v>45292</v>
      </c>
      <c r="W56" s="515">
        <v>45658</v>
      </c>
      <c r="X56" s="515">
        <v>46023</v>
      </c>
      <c r="Y56" s="515">
        <v>46388</v>
      </c>
      <c r="Z56" s="515">
        <v>46753</v>
      </c>
      <c r="AA56" s="515">
        <v>47119</v>
      </c>
      <c r="AB56" s="515">
        <v>47484</v>
      </c>
      <c r="AC56" s="515">
        <v>47849</v>
      </c>
      <c r="AD56" s="515">
        <v>48214</v>
      </c>
      <c r="AE56" s="515">
        <v>48580</v>
      </c>
      <c r="AF56" s="515">
        <v>48945</v>
      </c>
      <c r="AG56" s="515">
        <v>49310</v>
      </c>
      <c r="AH56" s="515">
        <v>49675</v>
      </c>
      <c r="AI56" s="515">
        <v>50041</v>
      </c>
      <c r="AJ56" s="515">
        <v>50406</v>
      </c>
      <c r="AK56" s="515">
        <v>50771</v>
      </c>
      <c r="AL56" s="515">
        <v>51136</v>
      </c>
      <c r="AM56" s="515">
        <v>51502</v>
      </c>
      <c r="AN56" s="515">
        <v>51867</v>
      </c>
      <c r="AO56" s="515">
        <v>52232</v>
      </c>
      <c r="AP56" s="515">
        <v>52597</v>
      </c>
      <c r="AQ56" s="515">
        <v>52963</v>
      </c>
      <c r="AR56" s="515">
        <v>53328</v>
      </c>
      <c r="AS56" s="515">
        <v>53693</v>
      </c>
      <c r="AT56" s="515">
        <v>54058</v>
      </c>
      <c r="AU56" s="515">
        <v>54424</v>
      </c>
      <c r="AV56" s="515">
        <v>54789</v>
      </c>
    </row>
    <row r="57" spans="2:48" ht="15" customHeight="1" x14ac:dyDescent="0.2">
      <c r="B57" s="465" t="s">
        <v>179</v>
      </c>
      <c r="C57" s="334"/>
      <c r="D57" s="334"/>
      <c r="E57" s="334"/>
      <c r="F57" s="334"/>
      <c r="G57" s="334"/>
      <c r="H57" s="334"/>
      <c r="I57" s="334"/>
      <c r="J57" s="334"/>
      <c r="K57" s="334"/>
      <c r="L57" s="334"/>
      <c r="M57" s="334"/>
      <c r="N57" s="334"/>
      <c r="O57" s="334">
        <v>4.9000000000000004</v>
      </c>
      <c r="P57" s="334">
        <v>4.8</v>
      </c>
      <c r="Q57" s="334">
        <v>4.7</v>
      </c>
      <c r="R57" s="334">
        <v>4.7</v>
      </c>
      <c r="S57" s="334">
        <v>4.5999999999999996</v>
      </c>
      <c r="T57" s="334">
        <v>4.5999999999999996</v>
      </c>
      <c r="U57" s="334">
        <v>4.5999999999999996</v>
      </c>
      <c r="V57" s="334">
        <v>4.5999999999999996</v>
      </c>
      <c r="W57" s="334">
        <v>4.5999999999999996</v>
      </c>
      <c r="X57" s="334">
        <v>4.7</v>
      </c>
      <c r="Y57" s="334">
        <v>4.8</v>
      </c>
      <c r="Z57" s="334">
        <v>5</v>
      </c>
      <c r="AA57" s="334">
        <v>5.2</v>
      </c>
      <c r="AB57" s="334">
        <v>5.5</v>
      </c>
      <c r="AC57" s="334">
        <v>5.9</v>
      </c>
      <c r="AD57" s="334">
        <v>6.3</v>
      </c>
      <c r="AE57" s="334">
        <v>6.8</v>
      </c>
      <c r="AF57" s="334">
        <v>7.2</v>
      </c>
      <c r="AG57" s="334">
        <v>7.7</v>
      </c>
      <c r="AH57" s="334">
        <v>8.1</v>
      </c>
      <c r="AI57" s="334">
        <v>8.5</v>
      </c>
      <c r="AJ57" s="334">
        <v>8.8000000000000007</v>
      </c>
      <c r="AK57" s="334">
        <v>9.1999999999999993</v>
      </c>
      <c r="AL57" s="334">
        <v>9.1999999999999993</v>
      </c>
      <c r="AM57" s="334">
        <v>9.3000000000000007</v>
      </c>
      <c r="AN57" s="334">
        <v>9.3000000000000007</v>
      </c>
      <c r="AO57" s="334">
        <v>9.4</v>
      </c>
      <c r="AP57" s="334">
        <v>9.4</v>
      </c>
      <c r="AQ57" s="334">
        <v>9.5</v>
      </c>
      <c r="AR57" s="334">
        <v>9.5</v>
      </c>
      <c r="AS57" s="334">
        <v>9.6</v>
      </c>
      <c r="AT57" s="334">
        <v>9.6</v>
      </c>
      <c r="AU57" s="334">
        <v>9.6</v>
      </c>
      <c r="AV57" s="334">
        <v>9.6</v>
      </c>
    </row>
    <row r="58" spans="2:48" ht="15" customHeight="1" x14ac:dyDescent="0.2">
      <c r="B58" s="465" t="s">
        <v>180</v>
      </c>
      <c r="C58" s="334"/>
      <c r="D58" s="334"/>
      <c r="E58" s="334"/>
      <c r="F58" s="334"/>
      <c r="G58" s="334"/>
      <c r="H58" s="334"/>
      <c r="I58" s="334"/>
      <c r="J58" s="334"/>
      <c r="K58" s="334"/>
      <c r="L58" s="334"/>
      <c r="M58" s="334"/>
      <c r="N58" s="334"/>
      <c r="O58" s="334">
        <v>16.2</v>
      </c>
      <c r="P58" s="334">
        <v>16.2</v>
      </c>
      <c r="Q58" s="334">
        <v>16.2</v>
      </c>
      <c r="R58" s="334">
        <v>16.3</v>
      </c>
      <c r="S58" s="334">
        <v>16.100000000000001</v>
      </c>
      <c r="T58" s="334">
        <v>16.100000000000001</v>
      </c>
      <c r="U58" s="334">
        <v>16</v>
      </c>
      <c r="V58" s="334">
        <v>16</v>
      </c>
      <c r="W58" s="334">
        <v>15.9</v>
      </c>
      <c r="X58" s="334">
        <v>15.8</v>
      </c>
      <c r="Y58" s="334">
        <v>15.9</v>
      </c>
      <c r="Z58" s="334">
        <v>15.8</v>
      </c>
      <c r="AA58" s="334">
        <v>15.7</v>
      </c>
      <c r="AB58" s="334">
        <v>15.7</v>
      </c>
      <c r="AC58" s="334">
        <v>15.7</v>
      </c>
      <c r="AD58" s="334">
        <v>15.8</v>
      </c>
      <c r="AE58" s="334">
        <v>15.9</v>
      </c>
      <c r="AF58" s="334">
        <v>16</v>
      </c>
      <c r="AG58" s="334">
        <v>16.100000000000001</v>
      </c>
      <c r="AH58" s="334">
        <v>16.2</v>
      </c>
      <c r="AI58" s="334">
        <v>16.399999999999999</v>
      </c>
      <c r="AJ58" s="334">
        <v>16.600000000000001</v>
      </c>
      <c r="AK58" s="334">
        <v>16.8</v>
      </c>
      <c r="AL58" s="334">
        <v>17.100000000000001</v>
      </c>
      <c r="AM58" s="334">
        <v>17.399999999999999</v>
      </c>
      <c r="AN58" s="334">
        <v>17.8</v>
      </c>
      <c r="AO58" s="334">
        <v>18.3</v>
      </c>
      <c r="AP58" s="334">
        <v>18.8</v>
      </c>
      <c r="AQ58" s="334">
        <v>19.100000000000001</v>
      </c>
      <c r="AR58" s="334">
        <v>19.3</v>
      </c>
      <c r="AS58" s="334">
        <v>19.7</v>
      </c>
      <c r="AT58" s="334">
        <v>19.899999999999999</v>
      </c>
      <c r="AU58" s="334">
        <v>20.2</v>
      </c>
      <c r="AV58" s="334">
        <v>20.5</v>
      </c>
    </row>
    <row r="59" spans="2:48" ht="15" customHeight="1" x14ac:dyDescent="0.2">
      <c r="B59" s="505" t="s">
        <v>625</v>
      </c>
      <c r="C59" s="516"/>
      <c r="D59" s="516"/>
      <c r="E59" s="516"/>
      <c r="F59" s="516"/>
      <c r="G59" s="516"/>
      <c r="H59" s="516"/>
      <c r="I59" s="516"/>
      <c r="J59" s="516"/>
      <c r="K59" s="516"/>
      <c r="L59" s="516"/>
      <c r="M59" s="516"/>
      <c r="N59" s="516"/>
      <c r="O59" s="516">
        <v>21.1</v>
      </c>
      <c r="P59" s="516">
        <v>21</v>
      </c>
      <c r="Q59" s="516">
        <v>20.9</v>
      </c>
      <c r="R59" s="516">
        <v>21</v>
      </c>
      <c r="S59" s="516">
        <v>20.700000000000003</v>
      </c>
      <c r="T59" s="516">
        <v>20.700000000000003</v>
      </c>
      <c r="U59" s="516">
        <v>20.6</v>
      </c>
      <c r="V59" s="516">
        <v>20.6</v>
      </c>
      <c r="W59" s="516">
        <v>20.5</v>
      </c>
      <c r="X59" s="516">
        <v>20.5</v>
      </c>
      <c r="Y59" s="516">
        <v>20.7</v>
      </c>
      <c r="Z59" s="516">
        <v>20.8</v>
      </c>
      <c r="AA59" s="516">
        <v>20.9</v>
      </c>
      <c r="AB59" s="516">
        <v>21.2</v>
      </c>
      <c r="AC59" s="516">
        <v>21.6</v>
      </c>
      <c r="AD59" s="516">
        <v>22.1</v>
      </c>
      <c r="AE59" s="516">
        <v>22.7</v>
      </c>
      <c r="AF59" s="516">
        <v>23.2</v>
      </c>
      <c r="AG59" s="516">
        <v>23.8</v>
      </c>
      <c r="AH59" s="516">
        <v>24.299999999999997</v>
      </c>
      <c r="AI59" s="516">
        <v>24.9</v>
      </c>
      <c r="AJ59" s="516">
        <v>25.400000000000002</v>
      </c>
      <c r="AK59" s="516">
        <v>26</v>
      </c>
      <c r="AL59" s="516">
        <v>26.3</v>
      </c>
      <c r="AM59" s="516">
        <v>26.7</v>
      </c>
      <c r="AN59" s="516">
        <v>27.1</v>
      </c>
      <c r="AO59" s="516">
        <v>27.700000000000003</v>
      </c>
      <c r="AP59" s="516">
        <v>28.200000000000003</v>
      </c>
      <c r="AQ59" s="516">
        <v>28.6</v>
      </c>
      <c r="AR59" s="516">
        <v>28.8</v>
      </c>
      <c r="AS59" s="516">
        <v>29.299999999999997</v>
      </c>
      <c r="AT59" s="516">
        <v>29.5</v>
      </c>
      <c r="AU59" s="516">
        <v>29.799999999999997</v>
      </c>
      <c r="AV59" s="516">
        <v>30.1</v>
      </c>
    </row>
    <row r="60" spans="2:48" ht="15" customHeight="1" x14ac:dyDescent="0.2">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K60" s="245"/>
      <c r="AL60" s="245"/>
      <c r="AM60" s="245"/>
      <c r="AN60" s="245"/>
      <c r="AO60" s="245"/>
      <c r="AP60" s="245"/>
      <c r="AQ60" s="245"/>
      <c r="AR60" s="245"/>
      <c r="AS60" s="245"/>
      <c r="AT60" s="245"/>
      <c r="AU60" s="245"/>
      <c r="AV60" s="245"/>
    </row>
    <row r="61" spans="2:48" ht="15" customHeight="1" x14ac:dyDescent="0.2">
      <c r="B61" s="240"/>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5"/>
      <c r="AI61" s="245"/>
      <c r="AJ61" s="245"/>
      <c r="AK61" s="245"/>
      <c r="AL61" s="245"/>
      <c r="AM61" s="245"/>
      <c r="AN61" s="245"/>
      <c r="AO61" s="245"/>
      <c r="AP61" s="245"/>
      <c r="AQ61" s="245"/>
      <c r="AR61" s="245"/>
      <c r="AS61" s="245"/>
      <c r="AT61" s="245"/>
      <c r="AU61" s="245"/>
      <c r="AV61" s="245"/>
    </row>
    <row r="62" spans="2:48" ht="15" customHeight="1" x14ac:dyDescent="0.2">
      <c r="B62" s="240" t="s">
        <v>71</v>
      </c>
      <c r="C62" s="332" t="s">
        <v>113</v>
      </c>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5"/>
      <c r="AI62" s="245"/>
      <c r="AJ62" s="245"/>
      <c r="AK62" s="245"/>
      <c r="AL62" s="245"/>
      <c r="AM62" s="245"/>
      <c r="AN62" s="245"/>
      <c r="AO62" s="245"/>
      <c r="AP62" s="245"/>
      <c r="AQ62" s="245"/>
      <c r="AR62" s="245"/>
      <c r="AS62" s="245"/>
      <c r="AT62" s="245"/>
      <c r="AU62" s="245"/>
      <c r="AV62" s="245"/>
    </row>
    <row r="63" spans="2:48" ht="15" customHeight="1" x14ac:dyDescent="0.2">
      <c r="B63" s="503" t="s">
        <v>145</v>
      </c>
      <c r="C63" s="515">
        <v>38353</v>
      </c>
      <c r="D63" s="515">
        <v>38718</v>
      </c>
      <c r="E63" s="515">
        <v>39083</v>
      </c>
      <c r="F63" s="515">
        <v>39448</v>
      </c>
      <c r="G63" s="515">
        <v>39814</v>
      </c>
      <c r="H63" s="515">
        <v>40179</v>
      </c>
      <c r="I63" s="515">
        <v>40544</v>
      </c>
      <c r="J63" s="515">
        <v>40909</v>
      </c>
      <c r="K63" s="515">
        <v>41275</v>
      </c>
      <c r="L63" s="515">
        <v>41640</v>
      </c>
      <c r="M63" s="515">
        <v>42005</v>
      </c>
      <c r="N63" s="515">
        <v>42370</v>
      </c>
      <c r="O63" s="515">
        <v>42736</v>
      </c>
      <c r="P63" s="515">
        <v>43101</v>
      </c>
      <c r="Q63" s="515">
        <v>43466</v>
      </c>
      <c r="R63" s="515">
        <v>43831</v>
      </c>
      <c r="S63" s="515">
        <v>44197</v>
      </c>
      <c r="T63" s="515">
        <v>44562</v>
      </c>
      <c r="U63" s="515">
        <v>44927</v>
      </c>
      <c r="V63" s="515">
        <v>45292</v>
      </c>
      <c r="W63" s="515">
        <v>45658</v>
      </c>
      <c r="X63" s="515">
        <v>46023</v>
      </c>
      <c r="Y63" s="515">
        <v>46388</v>
      </c>
      <c r="Z63" s="515">
        <v>46753</v>
      </c>
      <c r="AA63" s="515">
        <v>47119</v>
      </c>
      <c r="AB63" s="515">
        <v>47484</v>
      </c>
      <c r="AC63" s="515">
        <v>47849</v>
      </c>
      <c r="AD63" s="515">
        <v>48214</v>
      </c>
      <c r="AE63" s="515">
        <v>48580</v>
      </c>
      <c r="AF63" s="515">
        <v>48945</v>
      </c>
      <c r="AG63" s="515">
        <v>49310</v>
      </c>
      <c r="AH63" s="515">
        <v>49675</v>
      </c>
      <c r="AI63" s="515">
        <v>50041</v>
      </c>
      <c r="AJ63" s="515">
        <v>50406</v>
      </c>
      <c r="AK63" s="515">
        <v>50771</v>
      </c>
      <c r="AL63" s="515">
        <v>51136</v>
      </c>
      <c r="AM63" s="515">
        <v>51502</v>
      </c>
      <c r="AN63" s="515">
        <v>51867</v>
      </c>
      <c r="AO63" s="515">
        <v>52232</v>
      </c>
      <c r="AP63" s="515">
        <v>52597</v>
      </c>
      <c r="AQ63" s="515">
        <v>52963</v>
      </c>
      <c r="AR63" s="515">
        <v>53328</v>
      </c>
      <c r="AS63" s="515">
        <v>53693</v>
      </c>
      <c r="AT63" s="515">
        <v>54058</v>
      </c>
      <c r="AU63" s="515">
        <v>54424</v>
      </c>
      <c r="AV63" s="515">
        <v>54789</v>
      </c>
    </row>
    <row r="64" spans="2:48" ht="15" customHeight="1" x14ac:dyDescent="0.2">
      <c r="B64" s="465" t="s">
        <v>179</v>
      </c>
      <c r="C64" s="334"/>
      <c r="D64" s="334"/>
      <c r="E64" s="334"/>
      <c r="F64" s="334"/>
      <c r="G64" s="334"/>
      <c r="H64" s="334"/>
      <c r="I64" s="334"/>
      <c r="J64" s="334"/>
      <c r="K64" s="334"/>
      <c r="L64" s="334"/>
      <c r="M64" s="334"/>
      <c r="N64" s="334"/>
      <c r="O64" s="334">
        <v>4.9000000000000004</v>
      </c>
      <c r="P64" s="334">
        <v>4.8</v>
      </c>
      <c r="Q64" s="334">
        <v>4.7</v>
      </c>
      <c r="R64" s="334">
        <v>4.7</v>
      </c>
      <c r="S64" s="334">
        <v>4.5999999999999996</v>
      </c>
      <c r="T64" s="334">
        <v>4.5999999999999996</v>
      </c>
      <c r="U64" s="334">
        <v>4.5</v>
      </c>
      <c r="V64" s="334">
        <v>4.5</v>
      </c>
      <c r="W64" s="334">
        <v>4.5999999999999996</v>
      </c>
      <c r="X64" s="334">
        <v>4.5999999999999996</v>
      </c>
      <c r="Y64" s="334">
        <v>4.8</v>
      </c>
      <c r="Z64" s="334">
        <v>4.9000000000000004</v>
      </c>
      <c r="AA64" s="334">
        <v>5.2</v>
      </c>
      <c r="AB64" s="334">
        <v>5.4</v>
      </c>
      <c r="AC64" s="334">
        <v>5.8</v>
      </c>
      <c r="AD64" s="334">
        <v>6.2</v>
      </c>
      <c r="AE64" s="334">
        <v>6.6</v>
      </c>
      <c r="AF64" s="334">
        <v>7</v>
      </c>
      <c r="AG64" s="334">
        <v>7.4</v>
      </c>
      <c r="AH64" s="334">
        <v>7.8</v>
      </c>
      <c r="AI64" s="334">
        <v>8.1999999999999993</v>
      </c>
      <c r="AJ64" s="334">
        <v>8.5</v>
      </c>
      <c r="AK64" s="334">
        <v>8.6999999999999993</v>
      </c>
      <c r="AL64" s="334">
        <v>8.6999999999999993</v>
      </c>
      <c r="AM64" s="334">
        <v>8.6999999999999993</v>
      </c>
      <c r="AN64" s="334">
        <v>8.6999999999999993</v>
      </c>
      <c r="AO64" s="334">
        <v>8.6999999999999993</v>
      </c>
      <c r="AP64" s="334">
        <v>8.6999999999999993</v>
      </c>
      <c r="AQ64" s="334">
        <v>8.6999999999999993</v>
      </c>
      <c r="AR64" s="334">
        <v>8.6999999999999993</v>
      </c>
      <c r="AS64" s="334">
        <v>8.6999999999999993</v>
      </c>
      <c r="AT64" s="334">
        <v>8.6999999999999993</v>
      </c>
      <c r="AU64" s="334">
        <v>8.6999999999999993</v>
      </c>
      <c r="AV64" s="334">
        <v>8.6999999999999993</v>
      </c>
    </row>
    <row r="65" spans="2:48" ht="15" customHeight="1" x14ac:dyDescent="0.2">
      <c r="B65" s="465" t="s">
        <v>180</v>
      </c>
      <c r="C65" s="334"/>
      <c r="D65" s="334"/>
      <c r="E65" s="334"/>
      <c r="F65" s="334"/>
      <c r="G65" s="334"/>
      <c r="H65" s="334"/>
      <c r="I65" s="334"/>
      <c r="J65" s="334"/>
      <c r="K65" s="334"/>
      <c r="L65" s="334"/>
      <c r="M65" s="334"/>
      <c r="N65" s="334"/>
      <c r="O65" s="334">
        <v>16.2</v>
      </c>
      <c r="P65" s="334">
        <v>16.100000000000001</v>
      </c>
      <c r="Q65" s="334">
        <v>16</v>
      </c>
      <c r="R65" s="334">
        <v>16.2</v>
      </c>
      <c r="S65" s="334">
        <v>16</v>
      </c>
      <c r="T65" s="334">
        <v>15.9</v>
      </c>
      <c r="U65" s="334">
        <v>15.8</v>
      </c>
      <c r="V65" s="334">
        <v>15.8</v>
      </c>
      <c r="W65" s="334">
        <v>15.7</v>
      </c>
      <c r="X65" s="334">
        <v>15.6</v>
      </c>
      <c r="Y65" s="334">
        <v>15.5</v>
      </c>
      <c r="Z65" s="334">
        <v>15.4</v>
      </c>
      <c r="AA65" s="334">
        <v>15.3</v>
      </c>
      <c r="AB65" s="334">
        <v>15.2</v>
      </c>
      <c r="AC65" s="334">
        <v>15.2</v>
      </c>
      <c r="AD65" s="334">
        <v>15.2</v>
      </c>
      <c r="AE65" s="334">
        <v>15.3</v>
      </c>
      <c r="AF65" s="334">
        <v>15.3</v>
      </c>
      <c r="AG65" s="334">
        <v>15.3</v>
      </c>
      <c r="AH65" s="334">
        <v>15.4</v>
      </c>
      <c r="AI65" s="334">
        <v>15.5</v>
      </c>
      <c r="AJ65" s="334">
        <v>15.6</v>
      </c>
      <c r="AK65" s="334">
        <v>15.7</v>
      </c>
      <c r="AL65" s="334">
        <v>15.8</v>
      </c>
      <c r="AM65" s="334">
        <v>15.9</v>
      </c>
      <c r="AN65" s="334">
        <v>16</v>
      </c>
      <c r="AO65" s="334">
        <v>16.2</v>
      </c>
      <c r="AP65" s="334">
        <v>16.3</v>
      </c>
      <c r="AQ65" s="334">
        <v>16.399999999999999</v>
      </c>
      <c r="AR65" s="334">
        <v>16.5</v>
      </c>
      <c r="AS65" s="334">
        <v>16.600000000000001</v>
      </c>
      <c r="AT65" s="334">
        <v>16.7</v>
      </c>
      <c r="AU65" s="334">
        <v>16.7</v>
      </c>
      <c r="AV65" s="334">
        <v>16.8</v>
      </c>
    </row>
    <row r="66" spans="2:48" ht="15" customHeight="1" x14ac:dyDescent="0.2">
      <c r="B66" s="505" t="s">
        <v>625</v>
      </c>
      <c r="C66" s="516"/>
      <c r="D66" s="516"/>
      <c r="E66" s="516"/>
      <c r="F66" s="516"/>
      <c r="G66" s="516"/>
      <c r="H66" s="516"/>
      <c r="I66" s="516"/>
      <c r="J66" s="516"/>
      <c r="K66" s="516"/>
      <c r="L66" s="516"/>
      <c r="M66" s="516"/>
      <c r="N66" s="516"/>
      <c r="O66" s="516">
        <v>21.1</v>
      </c>
      <c r="P66" s="516">
        <v>20.900000000000002</v>
      </c>
      <c r="Q66" s="516">
        <v>20.7</v>
      </c>
      <c r="R66" s="516">
        <v>20.9</v>
      </c>
      <c r="S66" s="516">
        <v>20.6</v>
      </c>
      <c r="T66" s="516">
        <v>20.5</v>
      </c>
      <c r="U66" s="516">
        <v>20.3</v>
      </c>
      <c r="V66" s="516">
        <v>20.3</v>
      </c>
      <c r="W66" s="516">
        <v>20.299999999999997</v>
      </c>
      <c r="X66" s="516">
        <v>20.2</v>
      </c>
      <c r="Y66" s="516">
        <v>20.3</v>
      </c>
      <c r="Z66" s="516">
        <v>20.3</v>
      </c>
      <c r="AA66" s="516">
        <v>20.5</v>
      </c>
      <c r="AB66" s="516">
        <v>20.6</v>
      </c>
      <c r="AC66" s="516">
        <v>21</v>
      </c>
      <c r="AD66" s="516">
        <v>21.4</v>
      </c>
      <c r="AE66" s="516">
        <v>21.9</v>
      </c>
      <c r="AF66" s="516">
        <v>22.3</v>
      </c>
      <c r="AG66" s="516">
        <v>22.700000000000003</v>
      </c>
      <c r="AH66" s="516">
        <v>23.2</v>
      </c>
      <c r="AI66" s="516">
        <v>23.7</v>
      </c>
      <c r="AJ66" s="516">
        <v>24.1</v>
      </c>
      <c r="AK66" s="516">
        <v>24.4</v>
      </c>
      <c r="AL66" s="516">
        <v>24.5</v>
      </c>
      <c r="AM66" s="516">
        <v>24.6</v>
      </c>
      <c r="AN66" s="516">
        <v>24.7</v>
      </c>
      <c r="AO66" s="516">
        <v>24.9</v>
      </c>
      <c r="AP66" s="516">
        <v>25</v>
      </c>
      <c r="AQ66" s="516">
        <v>25.099999999999998</v>
      </c>
      <c r="AR66" s="516">
        <v>25.2</v>
      </c>
      <c r="AS66" s="516">
        <v>25.3</v>
      </c>
      <c r="AT66" s="516">
        <v>25.4</v>
      </c>
      <c r="AU66" s="516">
        <v>25.4</v>
      </c>
      <c r="AV66" s="516">
        <v>25.5</v>
      </c>
    </row>
    <row r="68" spans="2:48" ht="15" customHeight="1" x14ac:dyDescent="0.2">
      <c r="B68" s="240"/>
      <c r="C68" s="245"/>
      <c r="D68" s="245"/>
      <c r="E68" s="245"/>
      <c r="F68" s="245"/>
      <c r="G68" s="245"/>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5"/>
      <c r="AF68" s="245"/>
      <c r="AG68" s="245"/>
      <c r="AH68" s="245"/>
      <c r="AI68" s="245"/>
      <c r="AJ68" s="245"/>
      <c r="AK68" s="245"/>
      <c r="AL68" s="245"/>
      <c r="AM68" s="245"/>
      <c r="AN68" s="245"/>
      <c r="AO68" s="245"/>
      <c r="AP68" s="245"/>
      <c r="AQ68" s="245"/>
      <c r="AR68" s="245"/>
      <c r="AS68" s="245"/>
      <c r="AT68" s="245"/>
      <c r="AU68" s="245"/>
      <c r="AV68" s="245"/>
    </row>
    <row r="69" spans="2:48" ht="15" customHeight="1" x14ac:dyDescent="0.2">
      <c r="B69" s="240" t="s">
        <v>215</v>
      </c>
      <c r="C69" s="332" t="s">
        <v>113</v>
      </c>
      <c r="D69" s="245"/>
      <c r="E69" s="245"/>
      <c r="F69" s="245"/>
      <c r="G69" s="245"/>
      <c r="H69" s="245"/>
      <c r="I69" s="245"/>
      <c r="J69" s="245"/>
      <c r="K69" s="245"/>
      <c r="L69" s="245"/>
      <c r="M69" s="245"/>
      <c r="N69" s="245"/>
      <c r="O69" s="245"/>
      <c r="P69" s="245"/>
      <c r="Q69" s="245"/>
      <c r="R69" s="245"/>
      <c r="S69" s="245"/>
      <c r="T69" s="245"/>
      <c r="U69" s="245"/>
      <c r="V69" s="245"/>
      <c r="W69" s="245"/>
      <c r="X69" s="245"/>
      <c r="Y69" s="245"/>
      <c r="Z69" s="245"/>
      <c r="AA69" s="245"/>
      <c r="AB69" s="245"/>
      <c r="AC69" s="245"/>
      <c r="AD69" s="245"/>
      <c r="AE69" s="245"/>
      <c r="AF69" s="245"/>
      <c r="AG69" s="245"/>
      <c r="AH69" s="245"/>
      <c r="AI69" s="245"/>
      <c r="AJ69" s="245"/>
      <c r="AK69" s="245"/>
      <c r="AL69" s="245"/>
      <c r="AM69" s="245"/>
      <c r="AN69" s="245"/>
      <c r="AO69" s="245"/>
      <c r="AP69" s="245"/>
      <c r="AQ69" s="245"/>
      <c r="AR69" s="245"/>
      <c r="AS69" s="245"/>
      <c r="AT69" s="245"/>
      <c r="AU69" s="245"/>
      <c r="AV69" s="245"/>
    </row>
    <row r="70" spans="2:48" ht="15" customHeight="1" x14ac:dyDescent="0.2">
      <c r="B70" s="503" t="s">
        <v>145</v>
      </c>
      <c r="C70" s="515">
        <v>38353</v>
      </c>
      <c r="D70" s="515">
        <v>38718</v>
      </c>
      <c r="E70" s="515">
        <v>39083</v>
      </c>
      <c r="F70" s="515">
        <v>39448</v>
      </c>
      <c r="G70" s="515">
        <v>39814</v>
      </c>
      <c r="H70" s="515">
        <v>40179</v>
      </c>
      <c r="I70" s="515">
        <v>40544</v>
      </c>
      <c r="J70" s="515">
        <v>40909</v>
      </c>
      <c r="K70" s="515">
        <v>41275</v>
      </c>
      <c r="L70" s="515">
        <v>41640</v>
      </c>
      <c r="M70" s="515">
        <v>42005</v>
      </c>
      <c r="N70" s="515">
        <v>42370</v>
      </c>
      <c r="O70" s="515">
        <v>42736</v>
      </c>
      <c r="P70" s="515">
        <v>43101</v>
      </c>
      <c r="Q70" s="515">
        <v>43466</v>
      </c>
      <c r="R70" s="515">
        <v>43831</v>
      </c>
      <c r="S70" s="515">
        <v>44197</v>
      </c>
      <c r="T70" s="515">
        <v>44562</v>
      </c>
      <c r="U70" s="515">
        <v>44927</v>
      </c>
      <c r="V70" s="515">
        <v>45292</v>
      </c>
      <c r="W70" s="515">
        <v>45658</v>
      </c>
      <c r="X70" s="515">
        <v>46023</v>
      </c>
      <c r="Y70" s="515">
        <v>46388</v>
      </c>
      <c r="Z70" s="515">
        <v>46753</v>
      </c>
      <c r="AA70" s="515">
        <v>47119</v>
      </c>
      <c r="AB70" s="515">
        <v>47484</v>
      </c>
      <c r="AC70" s="515">
        <v>47849</v>
      </c>
      <c r="AD70" s="515">
        <v>48214</v>
      </c>
      <c r="AE70" s="515">
        <v>48580</v>
      </c>
      <c r="AF70" s="515">
        <v>48945</v>
      </c>
      <c r="AG70" s="515">
        <v>49310</v>
      </c>
      <c r="AH70" s="515">
        <v>49675</v>
      </c>
      <c r="AI70" s="515">
        <v>50041</v>
      </c>
      <c r="AJ70" s="515">
        <v>50406</v>
      </c>
      <c r="AK70" s="515">
        <v>50771</v>
      </c>
      <c r="AL70" s="515">
        <v>51136</v>
      </c>
      <c r="AM70" s="515">
        <v>51502</v>
      </c>
      <c r="AN70" s="515">
        <v>51867</v>
      </c>
      <c r="AO70" s="515">
        <v>52232</v>
      </c>
      <c r="AP70" s="515">
        <v>52597</v>
      </c>
      <c r="AQ70" s="515">
        <v>52963</v>
      </c>
      <c r="AR70" s="515">
        <v>53328</v>
      </c>
      <c r="AS70" s="515">
        <v>53693</v>
      </c>
      <c r="AT70" s="515">
        <v>54058</v>
      </c>
      <c r="AU70" s="515">
        <v>54424</v>
      </c>
      <c r="AV70" s="515">
        <v>54789</v>
      </c>
    </row>
    <row r="71" spans="2:48" ht="15" customHeight="1" x14ac:dyDescent="0.2">
      <c r="B71" s="465" t="s">
        <v>179</v>
      </c>
      <c r="C71" s="334"/>
      <c r="D71" s="334"/>
      <c r="E71" s="334"/>
      <c r="F71" s="334"/>
      <c r="G71" s="334"/>
      <c r="H71" s="334"/>
      <c r="I71" s="334"/>
      <c r="J71" s="334"/>
      <c r="K71" s="334"/>
      <c r="L71" s="334"/>
      <c r="M71" s="334"/>
      <c r="N71" s="334"/>
      <c r="O71" s="334">
        <v>4.9000000000000004</v>
      </c>
      <c r="P71" s="334">
        <v>4.9000000000000004</v>
      </c>
      <c r="Q71" s="334">
        <v>4.9000000000000004</v>
      </c>
      <c r="R71" s="334">
        <v>4.9000000000000004</v>
      </c>
      <c r="S71" s="334">
        <v>4.9000000000000004</v>
      </c>
      <c r="T71" s="334">
        <v>4.9000000000000004</v>
      </c>
      <c r="U71" s="334">
        <v>4.9000000000000004</v>
      </c>
      <c r="V71" s="334">
        <v>4.9000000000000004</v>
      </c>
      <c r="W71" s="334">
        <v>4.9000000000000004</v>
      </c>
      <c r="X71" s="334">
        <v>4.9000000000000004</v>
      </c>
      <c r="Y71" s="334">
        <v>5</v>
      </c>
      <c r="Z71" s="334">
        <v>5</v>
      </c>
      <c r="AA71" s="334">
        <v>5.0999999999999996</v>
      </c>
      <c r="AB71" s="334">
        <v>5.2</v>
      </c>
      <c r="AC71" s="334">
        <v>5.3</v>
      </c>
      <c r="AD71" s="334">
        <v>5.5</v>
      </c>
      <c r="AE71" s="334">
        <v>5.7</v>
      </c>
      <c r="AF71" s="334">
        <v>5.9</v>
      </c>
      <c r="AG71" s="334">
        <v>6.2</v>
      </c>
      <c r="AH71" s="334">
        <v>6.6</v>
      </c>
      <c r="AI71" s="334">
        <v>6.9</v>
      </c>
      <c r="AJ71" s="334">
        <v>7.3</v>
      </c>
      <c r="AK71" s="334">
        <v>7.7</v>
      </c>
      <c r="AL71" s="334">
        <v>8.1999999999999993</v>
      </c>
      <c r="AM71" s="334">
        <v>8.6</v>
      </c>
      <c r="AN71" s="334">
        <v>9</v>
      </c>
      <c r="AO71" s="334">
        <v>9.4</v>
      </c>
      <c r="AP71" s="334">
        <v>9.8000000000000007</v>
      </c>
      <c r="AQ71" s="334">
        <v>10.1</v>
      </c>
      <c r="AR71" s="334">
        <v>10.4</v>
      </c>
      <c r="AS71" s="334">
        <v>10.6</v>
      </c>
      <c r="AT71" s="334">
        <v>10.8</v>
      </c>
      <c r="AU71" s="334">
        <v>11</v>
      </c>
      <c r="AV71" s="334">
        <v>11.1</v>
      </c>
    </row>
    <row r="72" spans="2:48" ht="15" customHeight="1" x14ac:dyDescent="0.2">
      <c r="B72" s="465" t="s">
        <v>180</v>
      </c>
      <c r="C72" s="334"/>
      <c r="D72" s="334"/>
      <c r="E72" s="334"/>
      <c r="F72" s="334"/>
      <c r="G72" s="334"/>
      <c r="H72" s="334"/>
      <c r="I72" s="334"/>
      <c r="J72" s="334"/>
      <c r="K72" s="334"/>
      <c r="L72" s="334"/>
      <c r="M72" s="334"/>
      <c r="N72" s="334"/>
      <c r="O72" s="334">
        <v>16.2</v>
      </c>
      <c r="P72" s="334">
        <v>16.2</v>
      </c>
      <c r="Q72" s="334">
        <v>16.399999999999999</v>
      </c>
      <c r="R72" s="334">
        <v>16.3</v>
      </c>
      <c r="S72" s="334">
        <v>16.399999999999999</v>
      </c>
      <c r="T72" s="334">
        <v>16.399999999999999</v>
      </c>
      <c r="U72" s="334">
        <v>16.399999999999999</v>
      </c>
      <c r="V72" s="334">
        <v>16.3</v>
      </c>
      <c r="W72" s="334">
        <v>16.3</v>
      </c>
      <c r="X72" s="334">
        <v>16.2</v>
      </c>
      <c r="Y72" s="334">
        <v>16.2</v>
      </c>
      <c r="Z72" s="334">
        <v>16.2</v>
      </c>
      <c r="AA72" s="334">
        <v>16.2</v>
      </c>
      <c r="AB72" s="334">
        <v>16.2</v>
      </c>
      <c r="AC72" s="334">
        <v>16.2</v>
      </c>
      <c r="AD72" s="334">
        <v>16.100000000000001</v>
      </c>
      <c r="AE72" s="334">
        <v>16.100000000000001</v>
      </c>
      <c r="AF72" s="334">
        <v>16.100000000000001</v>
      </c>
      <c r="AG72" s="334">
        <v>16</v>
      </c>
      <c r="AH72" s="334">
        <v>16</v>
      </c>
      <c r="AI72" s="334">
        <v>15.9</v>
      </c>
      <c r="AJ72" s="334">
        <v>15.9</v>
      </c>
      <c r="AK72" s="334">
        <v>15.8</v>
      </c>
      <c r="AL72" s="334">
        <v>15.8</v>
      </c>
      <c r="AM72" s="334">
        <v>15.7</v>
      </c>
      <c r="AN72" s="334">
        <v>15.7</v>
      </c>
      <c r="AO72" s="334">
        <v>15.6</v>
      </c>
      <c r="AP72" s="334">
        <v>15.6</v>
      </c>
      <c r="AQ72" s="334">
        <v>15.6</v>
      </c>
      <c r="AR72" s="334">
        <v>15.6</v>
      </c>
      <c r="AS72" s="334">
        <v>15.6</v>
      </c>
      <c r="AT72" s="334">
        <v>15.5</v>
      </c>
      <c r="AU72" s="334">
        <v>15.5</v>
      </c>
      <c r="AV72" s="334">
        <v>15.4</v>
      </c>
    </row>
    <row r="73" spans="2:48" ht="15" customHeight="1" x14ac:dyDescent="0.2">
      <c r="B73" s="505" t="s">
        <v>625</v>
      </c>
      <c r="C73" s="516"/>
      <c r="D73" s="516"/>
      <c r="E73" s="516"/>
      <c r="F73" s="516"/>
      <c r="G73" s="516"/>
      <c r="H73" s="516"/>
      <c r="I73" s="516"/>
      <c r="J73" s="516"/>
      <c r="K73" s="516"/>
      <c r="L73" s="516"/>
      <c r="M73" s="516"/>
      <c r="N73" s="516"/>
      <c r="O73" s="516">
        <v>21.1</v>
      </c>
      <c r="P73" s="516">
        <v>21.1</v>
      </c>
      <c r="Q73" s="516">
        <v>21.299999999999997</v>
      </c>
      <c r="R73" s="516">
        <v>21.200000000000003</v>
      </c>
      <c r="S73" s="516">
        <v>21.299999999999997</v>
      </c>
      <c r="T73" s="516">
        <v>21.299999999999997</v>
      </c>
      <c r="U73" s="516">
        <v>21.299999999999997</v>
      </c>
      <c r="V73" s="516">
        <v>21.200000000000003</v>
      </c>
      <c r="W73" s="516">
        <v>21.200000000000003</v>
      </c>
      <c r="X73" s="516">
        <v>21.1</v>
      </c>
      <c r="Y73" s="516">
        <v>21.2</v>
      </c>
      <c r="Z73" s="516">
        <v>21.2</v>
      </c>
      <c r="AA73" s="516">
        <v>21.299999999999997</v>
      </c>
      <c r="AB73" s="516">
        <v>21.4</v>
      </c>
      <c r="AC73" s="516">
        <v>21.5</v>
      </c>
      <c r="AD73" s="516">
        <v>21.6</v>
      </c>
      <c r="AE73" s="516">
        <v>21.8</v>
      </c>
      <c r="AF73" s="516">
        <v>22</v>
      </c>
      <c r="AG73" s="516">
        <v>22.2</v>
      </c>
      <c r="AH73" s="516">
        <v>22.6</v>
      </c>
      <c r="AI73" s="516">
        <v>22.8</v>
      </c>
      <c r="AJ73" s="516">
        <v>23.2</v>
      </c>
      <c r="AK73" s="516">
        <v>23.5</v>
      </c>
      <c r="AL73" s="516">
        <v>24</v>
      </c>
      <c r="AM73" s="516">
        <v>24.299999999999997</v>
      </c>
      <c r="AN73" s="516">
        <v>24.7</v>
      </c>
      <c r="AO73" s="516">
        <v>25</v>
      </c>
      <c r="AP73" s="516">
        <v>25.4</v>
      </c>
      <c r="AQ73" s="516">
        <v>25.7</v>
      </c>
      <c r="AR73" s="516">
        <v>26</v>
      </c>
      <c r="AS73" s="516">
        <v>26.2</v>
      </c>
      <c r="AT73" s="516">
        <v>26.3</v>
      </c>
      <c r="AU73" s="516">
        <v>26.5</v>
      </c>
      <c r="AV73" s="516">
        <v>26.5</v>
      </c>
    </row>
    <row r="74" spans="2:48" ht="15" customHeight="1" x14ac:dyDescent="0.2">
      <c r="B74" s="240"/>
    </row>
    <row r="75" spans="2:48" ht="15" customHeight="1" x14ac:dyDescent="0.2">
      <c r="B75" s="240"/>
      <c r="C75" s="245"/>
      <c r="D75" s="245"/>
      <c r="E75" s="245"/>
      <c r="F75" s="245"/>
      <c r="G75" s="245"/>
      <c r="H75" s="245"/>
      <c r="I75" s="245"/>
      <c r="J75" s="245"/>
      <c r="K75" s="245"/>
      <c r="L75" s="245"/>
      <c r="M75" s="245"/>
      <c r="N75" s="245"/>
      <c r="O75" s="245"/>
      <c r="P75" s="245"/>
      <c r="Q75" s="245"/>
      <c r="R75" s="245"/>
      <c r="S75" s="245"/>
      <c r="T75" s="245"/>
      <c r="U75" s="245"/>
      <c r="V75" s="245"/>
      <c r="W75" s="245"/>
      <c r="X75" s="245"/>
      <c r="Y75" s="245"/>
      <c r="Z75" s="245"/>
      <c r="AA75" s="245"/>
      <c r="AB75" s="245"/>
      <c r="AC75" s="245"/>
      <c r="AD75" s="245"/>
      <c r="AE75" s="245"/>
      <c r="AF75" s="245"/>
      <c r="AG75" s="245"/>
      <c r="AH75" s="245"/>
      <c r="AI75" s="245"/>
      <c r="AJ75" s="245"/>
      <c r="AK75" s="245"/>
      <c r="AL75" s="245"/>
      <c r="AM75" s="245"/>
      <c r="AN75" s="245"/>
      <c r="AO75" s="245"/>
      <c r="AP75" s="245"/>
      <c r="AQ75" s="245"/>
      <c r="AR75" s="245"/>
      <c r="AS75" s="245"/>
      <c r="AT75" s="245"/>
      <c r="AU75" s="245"/>
      <c r="AV75" s="245"/>
    </row>
    <row r="76" spans="2:48" ht="15" customHeight="1" x14ac:dyDescent="0.2">
      <c r="B76" s="240" t="s">
        <v>216</v>
      </c>
      <c r="C76" s="332" t="s">
        <v>113</v>
      </c>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245"/>
      <c r="AG76" s="245"/>
      <c r="AH76" s="245"/>
      <c r="AI76" s="245"/>
      <c r="AJ76" s="245"/>
      <c r="AK76" s="245"/>
      <c r="AL76" s="245"/>
      <c r="AM76" s="245"/>
      <c r="AN76" s="245"/>
      <c r="AO76" s="245"/>
      <c r="AP76" s="245"/>
      <c r="AQ76" s="245"/>
      <c r="AR76" s="245"/>
      <c r="AS76" s="245"/>
      <c r="AT76" s="245"/>
      <c r="AU76" s="245"/>
      <c r="AV76" s="245"/>
    </row>
    <row r="77" spans="2:48" ht="15" customHeight="1" x14ac:dyDescent="0.2">
      <c r="B77" s="503" t="s">
        <v>145</v>
      </c>
      <c r="C77" s="515">
        <v>38353</v>
      </c>
      <c r="D77" s="515">
        <v>38718</v>
      </c>
      <c r="E77" s="515">
        <v>39083</v>
      </c>
      <c r="F77" s="515">
        <v>39448</v>
      </c>
      <c r="G77" s="515">
        <v>39814</v>
      </c>
      <c r="H77" s="515">
        <v>40179</v>
      </c>
      <c r="I77" s="515">
        <v>40544</v>
      </c>
      <c r="J77" s="515">
        <v>40909</v>
      </c>
      <c r="K77" s="515">
        <v>41275</v>
      </c>
      <c r="L77" s="515">
        <v>41640</v>
      </c>
      <c r="M77" s="515">
        <v>42005</v>
      </c>
      <c r="N77" s="515">
        <v>42370</v>
      </c>
      <c r="O77" s="515">
        <v>42736</v>
      </c>
      <c r="P77" s="515">
        <v>43101</v>
      </c>
      <c r="Q77" s="515">
        <v>43466</v>
      </c>
      <c r="R77" s="515">
        <v>43831</v>
      </c>
      <c r="S77" s="515">
        <v>44197</v>
      </c>
      <c r="T77" s="515">
        <v>44562</v>
      </c>
      <c r="U77" s="515">
        <v>44927</v>
      </c>
      <c r="V77" s="515">
        <v>45292</v>
      </c>
      <c r="W77" s="515">
        <v>45658</v>
      </c>
      <c r="X77" s="515">
        <v>46023</v>
      </c>
      <c r="Y77" s="515">
        <v>46388</v>
      </c>
      <c r="Z77" s="515">
        <v>46753</v>
      </c>
      <c r="AA77" s="515">
        <v>47119</v>
      </c>
      <c r="AB77" s="515">
        <v>47484</v>
      </c>
      <c r="AC77" s="515">
        <v>47849</v>
      </c>
      <c r="AD77" s="515">
        <v>48214</v>
      </c>
      <c r="AE77" s="515">
        <v>48580</v>
      </c>
      <c r="AF77" s="515">
        <v>48945</v>
      </c>
      <c r="AG77" s="515">
        <v>49310</v>
      </c>
      <c r="AH77" s="515">
        <v>49675</v>
      </c>
      <c r="AI77" s="515">
        <v>50041</v>
      </c>
      <c r="AJ77" s="515">
        <v>50406</v>
      </c>
      <c r="AK77" s="515">
        <v>50771</v>
      </c>
      <c r="AL77" s="515">
        <v>51136</v>
      </c>
      <c r="AM77" s="515">
        <v>51502</v>
      </c>
      <c r="AN77" s="515">
        <v>51867</v>
      </c>
      <c r="AO77" s="515">
        <v>52232</v>
      </c>
      <c r="AP77" s="515">
        <v>52597</v>
      </c>
      <c r="AQ77" s="515">
        <v>52963</v>
      </c>
      <c r="AR77" s="515">
        <v>53328</v>
      </c>
      <c r="AS77" s="515">
        <v>53693</v>
      </c>
      <c r="AT77" s="515">
        <v>54058</v>
      </c>
      <c r="AU77" s="515">
        <v>54424</v>
      </c>
      <c r="AV77" s="515">
        <v>54789</v>
      </c>
    </row>
    <row r="78" spans="2:48" ht="15" customHeight="1" x14ac:dyDescent="0.2">
      <c r="B78" s="465" t="s">
        <v>179</v>
      </c>
      <c r="C78" s="334"/>
      <c r="D78" s="334"/>
      <c r="E78" s="334"/>
      <c r="F78" s="334"/>
      <c r="G78" s="334"/>
      <c r="H78" s="334"/>
      <c r="I78" s="334"/>
      <c r="J78" s="334"/>
      <c r="K78" s="334"/>
      <c r="L78" s="334"/>
      <c r="M78" s="334"/>
      <c r="N78" s="334"/>
      <c r="O78" s="334">
        <v>4.9000000000000004</v>
      </c>
      <c r="P78" s="334">
        <v>4.9000000000000004</v>
      </c>
      <c r="Q78" s="334">
        <v>4.9000000000000004</v>
      </c>
      <c r="R78" s="334">
        <v>4.9000000000000004</v>
      </c>
      <c r="S78" s="334">
        <v>4.9000000000000004</v>
      </c>
      <c r="T78" s="334">
        <v>4.9000000000000004</v>
      </c>
      <c r="U78" s="334">
        <v>4.9000000000000004</v>
      </c>
      <c r="V78" s="334">
        <v>4.9000000000000004</v>
      </c>
      <c r="W78" s="334">
        <v>4.9000000000000004</v>
      </c>
      <c r="X78" s="334">
        <v>5</v>
      </c>
      <c r="Y78" s="334">
        <v>5</v>
      </c>
      <c r="Z78" s="334">
        <v>5.0999999999999996</v>
      </c>
      <c r="AA78" s="334">
        <v>5.2</v>
      </c>
      <c r="AB78" s="334">
        <v>5.3</v>
      </c>
      <c r="AC78" s="334">
        <v>5.5</v>
      </c>
      <c r="AD78" s="334">
        <v>5.7</v>
      </c>
      <c r="AE78" s="334">
        <v>5.9</v>
      </c>
      <c r="AF78" s="334">
        <v>6.1</v>
      </c>
      <c r="AG78" s="334">
        <v>6.4</v>
      </c>
      <c r="AH78" s="334">
        <v>6.7</v>
      </c>
      <c r="AI78" s="334">
        <v>7.1</v>
      </c>
      <c r="AJ78" s="334">
        <v>7.5</v>
      </c>
      <c r="AK78" s="334">
        <v>7.9</v>
      </c>
      <c r="AL78" s="334">
        <v>8.3000000000000007</v>
      </c>
      <c r="AM78" s="334">
        <v>8.8000000000000007</v>
      </c>
      <c r="AN78" s="334">
        <v>9.1999999999999993</v>
      </c>
      <c r="AO78" s="334">
        <v>9.6</v>
      </c>
      <c r="AP78" s="334">
        <v>9.9</v>
      </c>
      <c r="AQ78" s="334">
        <v>10.3</v>
      </c>
      <c r="AR78" s="334">
        <v>10.5</v>
      </c>
      <c r="AS78" s="334">
        <v>10.8</v>
      </c>
      <c r="AT78" s="334">
        <v>11</v>
      </c>
      <c r="AU78" s="334">
        <v>11.2</v>
      </c>
      <c r="AV78" s="334">
        <v>11.3</v>
      </c>
    </row>
    <row r="79" spans="2:48" ht="15" customHeight="1" x14ac:dyDescent="0.2">
      <c r="B79" s="465" t="s">
        <v>180</v>
      </c>
      <c r="C79" s="334"/>
      <c r="D79" s="334"/>
      <c r="E79" s="334"/>
      <c r="F79" s="334"/>
      <c r="G79" s="334"/>
      <c r="H79" s="334"/>
      <c r="I79" s="334"/>
      <c r="J79" s="334"/>
      <c r="K79" s="334"/>
      <c r="L79" s="334"/>
      <c r="M79" s="334"/>
      <c r="N79" s="334"/>
      <c r="O79" s="334">
        <v>16.2</v>
      </c>
      <c r="P79" s="334">
        <v>16.2</v>
      </c>
      <c r="Q79" s="334">
        <v>16.399999999999999</v>
      </c>
      <c r="R79" s="334">
        <v>16.3</v>
      </c>
      <c r="S79" s="334">
        <v>16.399999999999999</v>
      </c>
      <c r="T79" s="334">
        <v>16.399999999999999</v>
      </c>
      <c r="U79" s="334">
        <v>16.399999999999999</v>
      </c>
      <c r="V79" s="334">
        <v>16.399999999999999</v>
      </c>
      <c r="W79" s="334">
        <v>16.399999999999999</v>
      </c>
      <c r="X79" s="334">
        <v>16.399999999999999</v>
      </c>
      <c r="Y79" s="334">
        <v>16.3</v>
      </c>
      <c r="Z79" s="334">
        <v>16.3</v>
      </c>
      <c r="AA79" s="334">
        <v>16.3</v>
      </c>
      <c r="AB79" s="334">
        <v>16.2</v>
      </c>
      <c r="AC79" s="334">
        <v>16.2</v>
      </c>
      <c r="AD79" s="334">
        <v>16.2</v>
      </c>
      <c r="AE79" s="334">
        <v>16.100000000000001</v>
      </c>
      <c r="AF79" s="334">
        <v>16.100000000000001</v>
      </c>
      <c r="AG79" s="334">
        <v>16</v>
      </c>
      <c r="AH79" s="334">
        <v>16</v>
      </c>
      <c r="AI79" s="334">
        <v>16</v>
      </c>
      <c r="AJ79" s="334">
        <v>16</v>
      </c>
      <c r="AK79" s="334">
        <v>15.9</v>
      </c>
      <c r="AL79" s="334">
        <v>15.9</v>
      </c>
      <c r="AM79" s="334">
        <v>15.8</v>
      </c>
      <c r="AN79" s="334">
        <v>15.8</v>
      </c>
      <c r="AO79" s="334">
        <v>15.8</v>
      </c>
      <c r="AP79" s="334">
        <v>15.8</v>
      </c>
      <c r="AQ79" s="334">
        <v>15.8</v>
      </c>
      <c r="AR79" s="334">
        <v>15.7</v>
      </c>
      <c r="AS79" s="334">
        <v>15.7</v>
      </c>
      <c r="AT79" s="334">
        <v>15.7</v>
      </c>
      <c r="AU79" s="334">
        <v>15.6</v>
      </c>
      <c r="AV79" s="334">
        <v>15.7</v>
      </c>
    </row>
    <row r="80" spans="2:48" ht="15" customHeight="1" x14ac:dyDescent="0.2">
      <c r="B80" s="505" t="s">
        <v>625</v>
      </c>
      <c r="C80" s="516"/>
      <c r="D80" s="516"/>
      <c r="E80" s="516"/>
      <c r="F80" s="516"/>
      <c r="G80" s="516"/>
      <c r="H80" s="516"/>
      <c r="I80" s="516"/>
      <c r="J80" s="516"/>
      <c r="K80" s="516"/>
      <c r="L80" s="516"/>
      <c r="M80" s="516"/>
      <c r="N80" s="516"/>
      <c r="O80" s="516">
        <v>21.1</v>
      </c>
      <c r="P80" s="516">
        <v>21.1</v>
      </c>
      <c r="Q80" s="516">
        <v>21.299999999999997</v>
      </c>
      <c r="R80" s="516">
        <v>21.200000000000003</v>
      </c>
      <c r="S80" s="516">
        <v>21.299999999999997</v>
      </c>
      <c r="T80" s="516">
        <v>21.299999999999997</v>
      </c>
      <c r="U80" s="516">
        <v>21.299999999999997</v>
      </c>
      <c r="V80" s="516">
        <v>21.299999999999997</v>
      </c>
      <c r="W80" s="516">
        <v>21.299999999999997</v>
      </c>
      <c r="X80" s="516">
        <v>21.4</v>
      </c>
      <c r="Y80" s="516">
        <v>21.3</v>
      </c>
      <c r="Z80" s="516">
        <v>21.4</v>
      </c>
      <c r="AA80" s="516">
        <v>21.5</v>
      </c>
      <c r="AB80" s="516">
        <v>21.5</v>
      </c>
      <c r="AC80" s="516">
        <v>21.7</v>
      </c>
      <c r="AD80" s="516">
        <v>21.9</v>
      </c>
      <c r="AE80" s="516">
        <v>22</v>
      </c>
      <c r="AF80" s="516">
        <v>22.200000000000003</v>
      </c>
      <c r="AG80" s="516">
        <v>22.4</v>
      </c>
      <c r="AH80" s="516">
        <v>22.7</v>
      </c>
      <c r="AI80" s="516">
        <v>23.1</v>
      </c>
      <c r="AJ80" s="516">
        <v>23.5</v>
      </c>
      <c r="AK80" s="516">
        <v>23.8</v>
      </c>
      <c r="AL80" s="516">
        <v>24.200000000000003</v>
      </c>
      <c r="AM80" s="516">
        <v>24.6</v>
      </c>
      <c r="AN80" s="516">
        <v>25</v>
      </c>
      <c r="AO80" s="516">
        <v>25.4</v>
      </c>
      <c r="AP80" s="516">
        <v>25.700000000000003</v>
      </c>
      <c r="AQ80" s="516">
        <v>26.1</v>
      </c>
      <c r="AR80" s="516">
        <v>26.2</v>
      </c>
      <c r="AS80" s="516">
        <v>26.5</v>
      </c>
      <c r="AT80" s="516">
        <v>26.7</v>
      </c>
      <c r="AU80" s="516">
        <v>26.799999999999997</v>
      </c>
      <c r="AV80" s="516">
        <v>27</v>
      </c>
    </row>
    <row r="84" spans="1:48" ht="15" customHeight="1" x14ac:dyDescent="0.25">
      <c r="A84" s="146" t="s">
        <v>327</v>
      </c>
    </row>
    <row r="86" spans="1:48" ht="15" customHeight="1" x14ac:dyDescent="0.2">
      <c r="B86" s="240"/>
      <c r="C86" s="245"/>
      <c r="D86" s="245"/>
      <c r="E86" s="245"/>
      <c r="F86" s="245"/>
      <c r="G86" s="245"/>
      <c r="H86" s="245"/>
      <c r="I86" s="245"/>
      <c r="J86" s="245"/>
      <c r="K86" s="245"/>
      <c r="L86" s="245"/>
      <c r="M86" s="245"/>
      <c r="N86" s="245"/>
      <c r="O86" s="245"/>
      <c r="P86" s="245"/>
      <c r="Q86" s="245"/>
      <c r="R86" s="245"/>
      <c r="S86" s="245"/>
      <c r="T86" s="245"/>
      <c r="U86" s="245"/>
      <c r="V86" s="245"/>
      <c r="W86" s="245"/>
      <c r="X86" s="245"/>
      <c r="Y86" s="245"/>
      <c r="Z86" s="245"/>
      <c r="AA86" s="245"/>
      <c r="AB86" s="245"/>
      <c r="AC86" s="245"/>
      <c r="AD86" s="245"/>
      <c r="AE86" s="245"/>
      <c r="AF86" s="245"/>
      <c r="AG86" s="245"/>
      <c r="AH86" s="245"/>
      <c r="AI86" s="245"/>
      <c r="AJ86" s="245"/>
      <c r="AK86" s="245"/>
      <c r="AL86" s="245"/>
      <c r="AM86" s="245"/>
      <c r="AN86" s="245"/>
      <c r="AO86" s="245"/>
      <c r="AP86" s="245"/>
      <c r="AQ86" s="245"/>
      <c r="AR86" s="245"/>
      <c r="AS86" s="245"/>
      <c r="AT86" s="245"/>
      <c r="AU86" s="245"/>
      <c r="AV86" s="245"/>
    </row>
    <row r="87" spans="1:48" ht="15" customHeight="1" x14ac:dyDescent="0.2">
      <c r="B87" s="240" t="s">
        <v>33</v>
      </c>
      <c r="C87" s="332" t="s">
        <v>113</v>
      </c>
      <c r="D87" s="245"/>
      <c r="E87" s="245"/>
      <c r="F87" s="245"/>
      <c r="G87" s="245"/>
      <c r="H87" s="245"/>
      <c r="I87" s="245"/>
      <c r="J87" s="245"/>
      <c r="K87" s="245"/>
      <c r="L87" s="245"/>
      <c r="M87" s="245"/>
      <c r="N87" s="245"/>
      <c r="O87" s="245"/>
      <c r="P87" s="245"/>
      <c r="Q87" s="245"/>
      <c r="R87" s="245"/>
      <c r="S87" s="245"/>
      <c r="T87" s="245"/>
      <c r="U87" s="245"/>
      <c r="V87" s="245"/>
      <c r="W87" s="245"/>
      <c r="X87" s="245"/>
      <c r="Y87" s="245"/>
      <c r="Z87" s="245"/>
      <c r="AA87" s="245"/>
      <c r="AB87" s="245"/>
      <c r="AC87" s="245"/>
      <c r="AD87" s="245"/>
      <c r="AE87" s="245"/>
      <c r="AF87" s="245"/>
      <c r="AG87" s="245"/>
      <c r="AH87" s="245"/>
      <c r="AI87" s="245"/>
      <c r="AJ87" s="245"/>
      <c r="AK87" s="245"/>
      <c r="AL87" s="245"/>
      <c r="AM87" s="245"/>
      <c r="AN87" s="245"/>
      <c r="AO87" s="245"/>
      <c r="AP87" s="245"/>
      <c r="AQ87" s="245"/>
      <c r="AR87" s="245"/>
      <c r="AS87" s="245"/>
      <c r="AT87" s="245"/>
      <c r="AU87" s="245"/>
      <c r="AV87" s="245"/>
    </row>
    <row r="88" spans="1:48" ht="15" customHeight="1" x14ac:dyDescent="0.2">
      <c r="B88" s="503" t="s">
        <v>145</v>
      </c>
      <c r="C88" s="515">
        <v>38353</v>
      </c>
      <c r="D88" s="515">
        <v>38718</v>
      </c>
      <c r="E88" s="515">
        <v>39083</v>
      </c>
      <c r="F88" s="515">
        <v>39448</v>
      </c>
      <c r="G88" s="515">
        <v>39814</v>
      </c>
      <c r="H88" s="515">
        <v>40179</v>
      </c>
      <c r="I88" s="515">
        <v>40544</v>
      </c>
      <c r="J88" s="515">
        <v>40909</v>
      </c>
      <c r="K88" s="515">
        <v>41275</v>
      </c>
      <c r="L88" s="515">
        <v>41640</v>
      </c>
      <c r="M88" s="515">
        <v>42005</v>
      </c>
      <c r="N88" s="515">
        <v>42370</v>
      </c>
      <c r="O88" s="515">
        <v>42736</v>
      </c>
      <c r="P88" s="515">
        <v>43101</v>
      </c>
      <c r="Q88" s="515">
        <v>43466</v>
      </c>
      <c r="R88" s="515">
        <v>43831</v>
      </c>
      <c r="S88" s="515">
        <v>44197</v>
      </c>
      <c r="T88" s="515">
        <v>44562</v>
      </c>
      <c r="U88" s="515">
        <v>44927</v>
      </c>
      <c r="V88" s="515">
        <v>45292</v>
      </c>
      <c r="W88" s="515">
        <v>45658</v>
      </c>
      <c r="X88" s="515">
        <v>46023</v>
      </c>
      <c r="Y88" s="515">
        <v>46388</v>
      </c>
      <c r="Z88" s="515">
        <v>46753</v>
      </c>
      <c r="AA88" s="515">
        <v>47119</v>
      </c>
      <c r="AB88" s="515">
        <v>47484</v>
      </c>
      <c r="AC88" s="515">
        <v>47849</v>
      </c>
      <c r="AD88" s="515">
        <v>48214</v>
      </c>
      <c r="AE88" s="515">
        <v>48580</v>
      </c>
      <c r="AF88" s="515">
        <v>48945</v>
      </c>
      <c r="AG88" s="515">
        <v>49310</v>
      </c>
      <c r="AH88" s="515">
        <v>49675</v>
      </c>
      <c r="AI88" s="515">
        <v>50041</v>
      </c>
      <c r="AJ88" s="515">
        <v>50406</v>
      </c>
      <c r="AK88" s="515">
        <v>50771</v>
      </c>
      <c r="AL88" s="515">
        <v>51136</v>
      </c>
      <c r="AM88" s="515">
        <v>51502</v>
      </c>
      <c r="AN88" s="515">
        <v>51867</v>
      </c>
      <c r="AO88" s="515">
        <v>52232</v>
      </c>
      <c r="AP88" s="515">
        <v>52597</v>
      </c>
      <c r="AQ88" s="515">
        <v>52963</v>
      </c>
      <c r="AR88" s="515">
        <v>53328</v>
      </c>
      <c r="AS88" s="515">
        <v>53693</v>
      </c>
      <c r="AT88" s="515">
        <v>54058</v>
      </c>
      <c r="AU88" s="515">
        <v>54424</v>
      </c>
      <c r="AV88" s="515">
        <v>54789</v>
      </c>
    </row>
    <row r="89" spans="1:48" ht="15" customHeight="1" x14ac:dyDescent="0.2">
      <c r="B89" s="465" t="s">
        <v>179</v>
      </c>
      <c r="C89" s="334">
        <v>11</v>
      </c>
      <c r="D89" s="334">
        <v>12.4</v>
      </c>
      <c r="E89" s="334">
        <v>11.8</v>
      </c>
      <c r="F89" s="334">
        <v>11.2</v>
      </c>
      <c r="G89" s="334">
        <v>11</v>
      </c>
      <c r="H89" s="334">
        <v>10</v>
      </c>
      <c r="I89" s="334">
        <v>10.6</v>
      </c>
      <c r="J89" s="334">
        <v>9.8000000000000007</v>
      </c>
      <c r="K89" s="334">
        <v>10.5</v>
      </c>
      <c r="L89" s="334">
        <v>10</v>
      </c>
      <c r="M89" s="334">
        <v>10.1</v>
      </c>
      <c r="N89" s="334">
        <v>10.1</v>
      </c>
      <c r="O89" s="334">
        <v>10.199999999999999</v>
      </c>
      <c r="P89" s="334"/>
      <c r="Q89" s="334"/>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row>
    <row r="90" spans="1:48" ht="15" customHeight="1" x14ac:dyDescent="0.2">
      <c r="B90" s="465" t="s">
        <v>180</v>
      </c>
      <c r="C90" s="334">
        <v>23.1</v>
      </c>
      <c r="D90" s="334">
        <v>22</v>
      </c>
      <c r="E90" s="334">
        <v>22.5</v>
      </c>
      <c r="F90" s="334">
        <v>23</v>
      </c>
      <c r="G90" s="334">
        <v>21.4</v>
      </c>
      <c r="H90" s="334">
        <v>22.2</v>
      </c>
      <c r="I90" s="334">
        <v>23.1</v>
      </c>
      <c r="J90" s="334">
        <v>23</v>
      </c>
      <c r="K90" s="334">
        <v>23.6</v>
      </c>
      <c r="L90" s="334">
        <v>24</v>
      </c>
      <c r="M90" s="334">
        <v>23.4</v>
      </c>
      <c r="N90" s="334">
        <v>20.6</v>
      </c>
      <c r="O90" s="334">
        <v>21.9</v>
      </c>
      <c r="P90" s="334"/>
      <c r="Q90" s="334"/>
      <c r="R90" s="334"/>
      <c r="S90" s="334"/>
      <c r="T90" s="334"/>
      <c r="U90" s="334"/>
      <c r="V90" s="334"/>
      <c r="W90" s="334"/>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row>
    <row r="91" spans="1:48" ht="15" customHeight="1" x14ac:dyDescent="0.2">
      <c r="B91" s="505" t="s">
        <v>625</v>
      </c>
      <c r="C91" s="516">
        <v>34.1</v>
      </c>
      <c r="D91" s="516">
        <v>34.4</v>
      </c>
      <c r="E91" s="516">
        <v>34.299999999999997</v>
      </c>
      <c r="F91" s="516">
        <v>34.200000000000003</v>
      </c>
      <c r="G91" s="516">
        <v>32.4</v>
      </c>
      <c r="H91" s="516">
        <v>32.200000000000003</v>
      </c>
      <c r="I91" s="516">
        <v>33.700000000000003</v>
      </c>
      <c r="J91" s="516">
        <v>32.799999999999997</v>
      </c>
      <c r="K91" s="516">
        <v>34.1</v>
      </c>
      <c r="L91" s="516">
        <v>34</v>
      </c>
      <c r="M91" s="516">
        <v>33.5</v>
      </c>
      <c r="N91" s="516">
        <v>30.700000000000003</v>
      </c>
      <c r="O91" s="516">
        <v>32.099999999999994</v>
      </c>
      <c r="P91" s="516"/>
      <c r="Q91" s="516"/>
      <c r="R91" s="516"/>
      <c r="S91" s="516"/>
      <c r="T91" s="516"/>
      <c r="U91" s="516"/>
      <c r="V91" s="516"/>
      <c r="W91" s="516"/>
      <c r="X91" s="516"/>
      <c r="Y91" s="516"/>
      <c r="Z91" s="516"/>
      <c r="AA91" s="516"/>
      <c r="AB91" s="516"/>
      <c r="AC91" s="516"/>
      <c r="AD91" s="516"/>
      <c r="AE91" s="516"/>
      <c r="AF91" s="516"/>
      <c r="AG91" s="516"/>
      <c r="AH91" s="516"/>
      <c r="AI91" s="516"/>
      <c r="AJ91" s="516"/>
      <c r="AK91" s="516"/>
      <c r="AL91" s="516"/>
      <c r="AM91" s="516"/>
      <c r="AN91" s="516"/>
      <c r="AO91" s="516"/>
      <c r="AP91" s="516"/>
      <c r="AQ91" s="516"/>
      <c r="AR91" s="516"/>
      <c r="AS91" s="516"/>
      <c r="AT91" s="516"/>
      <c r="AU91" s="516"/>
      <c r="AV91" s="516"/>
    </row>
    <row r="93" spans="1:48" ht="15" customHeight="1" x14ac:dyDescent="0.2">
      <c r="B93" s="240"/>
      <c r="C93" s="245"/>
      <c r="D93" s="245"/>
      <c r="E93" s="245"/>
      <c r="F93" s="245"/>
      <c r="G93" s="245"/>
      <c r="H93" s="245"/>
      <c r="I93" s="245"/>
      <c r="J93" s="245"/>
      <c r="K93" s="245"/>
      <c r="L93" s="245"/>
      <c r="M93" s="245"/>
      <c r="N93" s="245"/>
      <c r="O93" s="245"/>
      <c r="P93" s="245"/>
      <c r="Q93" s="245"/>
      <c r="R93" s="245"/>
      <c r="S93" s="245"/>
      <c r="T93" s="245"/>
      <c r="U93" s="245"/>
      <c r="V93" s="245"/>
      <c r="W93" s="245"/>
      <c r="X93" s="245"/>
      <c r="Y93" s="245"/>
      <c r="Z93" s="245"/>
      <c r="AA93" s="245"/>
      <c r="AB93" s="245"/>
      <c r="AC93" s="245"/>
      <c r="AD93" s="245"/>
      <c r="AE93" s="245"/>
      <c r="AF93" s="245"/>
      <c r="AG93" s="245"/>
      <c r="AH93" s="245"/>
      <c r="AI93" s="245"/>
      <c r="AJ93" s="245"/>
      <c r="AK93" s="245"/>
      <c r="AL93" s="245"/>
      <c r="AM93" s="245"/>
      <c r="AN93" s="245"/>
      <c r="AO93" s="245"/>
      <c r="AP93" s="245"/>
      <c r="AQ93" s="245"/>
      <c r="AR93" s="245"/>
      <c r="AS93" s="245"/>
      <c r="AT93" s="245"/>
      <c r="AU93" s="245"/>
      <c r="AV93" s="245"/>
    </row>
    <row r="94" spans="1:48" ht="15" customHeight="1" x14ac:dyDescent="0.2">
      <c r="B94" s="240" t="s">
        <v>217</v>
      </c>
      <c r="C94" s="332" t="s">
        <v>113</v>
      </c>
      <c r="D94" s="245"/>
      <c r="E94" s="245"/>
      <c r="F94" s="245"/>
      <c r="G94" s="245"/>
      <c r="H94" s="245"/>
      <c r="I94" s="245"/>
      <c r="J94" s="245"/>
      <c r="K94" s="245"/>
      <c r="L94" s="245"/>
      <c r="M94" s="245"/>
      <c r="N94" s="245"/>
      <c r="O94" s="245"/>
      <c r="P94" s="245"/>
      <c r="Q94" s="245"/>
      <c r="R94" s="245"/>
      <c r="S94" s="245"/>
      <c r="T94" s="245"/>
      <c r="U94" s="245"/>
      <c r="V94" s="245"/>
      <c r="W94" s="245"/>
      <c r="X94" s="245"/>
      <c r="Y94" s="245"/>
      <c r="Z94" s="245"/>
      <c r="AA94" s="245"/>
      <c r="AB94" s="245"/>
      <c r="AC94" s="245"/>
      <c r="AD94" s="245"/>
      <c r="AE94" s="245"/>
      <c r="AF94" s="245"/>
      <c r="AG94" s="245"/>
      <c r="AH94" s="245"/>
      <c r="AI94" s="245"/>
      <c r="AJ94" s="245"/>
      <c r="AK94" s="245"/>
      <c r="AL94" s="245"/>
      <c r="AM94" s="245"/>
      <c r="AN94" s="245"/>
      <c r="AO94" s="245"/>
      <c r="AP94" s="245"/>
      <c r="AQ94" s="245"/>
      <c r="AR94" s="245"/>
      <c r="AS94" s="245"/>
      <c r="AT94" s="245"/>
      <c r="AU94" s="245"/>
      <c r="AV94" s="245"/>
    </row>
    <row r="95" spans="1:48" ht="15" customHeight="1" x14ac:dyDescent="0.2">
      <c r="B95" s="503" t="s">
        <v>145</v>
      </c>
      <c r="C95" s="515">
        <v>38353</v>
      </c>
      <c r="D95" s="515">
        <v>38718</v>
      </c>
      <c r="E95" s="515">
        <v>39083</v>
      </c>
      <c r="F95" s="515">
        <v>39448</v>
      </c>
      <c r="G95" s="515">
        <v>39814</v>
      </c>
      <c r="H95" s="515">
        <v>40179</v>
      </c>
      <c r="I95" s="515">
        <v>40544</v>
      </c>
      <c r="J95" s="515">
        <v>40909</v>
      </c>
      <c r="K95" s="515">
        <v>41275</v>
      </c>
      <c r="L95" s="515">
        <v>41640</v>
      </c>
      <c r="M95" s="515">
        <v>42005</v>
      </c>
      <c r="N95" s="515">
        <v>42370</v>
      </c>
      <c r="O95" s="515">
        <v>42736</v>
      </c>
      <c r="P95" s="515">
        <v>43101</v>
      </c>
      <c r="Q95" s="515">
        <v>43466</v>
      </c>
      <c r="R95" s="515">
        <v>43831</v>
      </c>
      <c r="S95" s="515">
        <v>44197</v>
      </c>
      <c r="T95" s="515">
        <v>44562</v>
      </c>
      <c r="U95" s="515">
        <v>44927</v>
      </c>
      <c r="V95" s="515">
        <v>45292</v>
      </c>
      <c r="W95" s="515">
        <v>45658</v>
      </c>
      <c r="X95" s="515">
        <v>46023</v>
      </c>
      <c r="Y95" s="515">
        <v>46388</v>
      </c>
      <c r="Z95" s="515">
        <v>46753</v>
      </c>
      <c r="AA95" s="515">
        <v>47119</v>
      </c>
      <c r="AB95" s="515">
        <v>47484</v>
      </c>
      <c r="AC95" s="515">
        <v>47849</v>
      </c>
      <c r="AD95" s="515">
        <v>48214</v>
      </c>
      <c r="AE95" s="515">
        <v>48580</v>
      </c>
      <c r="AF95" s="515">
        <v>48945</v>
      </c>
      <c r="AG95" s="515">
        <v>49310</v>
      </c>
      <c r="AH95" s="515">
        <v>49675</v>
      </c>
      <c r="AI95" s="515">
        <v>50041</v>
      </c>
      <c r="AJ95" s="515">
        <v>50406</v>
      </c>
      <c r="AK95" s="515">
        <v>50771</v>
      </c>
      <c r="AL95" s="515">
        <v>51136</v>
      </c>
      <c r="AM95" s="515">
        <v>51502</v>
      </c>
      <c r="AN95" s="515">
        <v>51867</v>
      </c>
      <c r="AO95" s="515">
        <v>52232</v>
      </c>
      <c r="AP95" s="515">
        <v>52597</v>
      </c>
      <c r="AQ95" s="515">
        <v>52963</v>
      </c>
      <c r="AR95" s="515">
        <v>53328</v>
      </c>
      <c r="AS95" s="515">
        <v>53693</v>
      </c>
      <c r="AT95" s="515">
        <v>54058</v>
      </c>
      <c r="AU95" s="515">
        <v>54424</v>
      </c>
      <c r="AV95" s="515">
        <v>54789</v>
      </c>
    </row>
    <row r="96" spans="1:48" ht="15" customHeight="1" x14ac:dyDescent="0.2">
      <c r="B96" s="465" t="s">
        <v>179</v>
      </c>
      <c r="C96" s="334"/>
      <c r="D96" s="334"/>
      <c r="E96" s="334"/>
      <c r="F96" s="334"/>
      <c r="G96" s="334"/>
      <c r="H96" s="334"/>
      <c r="I96" s="334"/>
      <c r="J96" s="334"/>
      <c r="K96" s="334"/>
      <c r="L96" s="334"/>
      <c r="M96" s="334"/>
      <c r="N96" s="334"/>
      <c r="O96" s="334">
        <v>10.199999999999999</v>
      </c>
      <c r="P96" s="334">
        <v>10.1</v>
      </c>
      <c r="Q96" s="334">
        <v>10</v>
      </c>
      <c r="R96" s="334">
        <v>9.9</v>
      </c>
      <c r="S96" s="334">
        <v>9.9</v>
      </c>
      <c r="T96" s="334">
        <v>9.9</v>
      </c>
      <c r="U96" s="334">
        <v>9.9</v>
      </c>
      <c r="V96" s="334">
        <v>10</v>
      </c>
      <c r="W96" s="334">
        <v>10.199999999999999</v>
      </c>
      <c r="X96" s="334">
        <v>10.6</v>
      </c>
      <c r="Y96" s="334">
        <v>11.1</v>
      </c>
      <c r="Z96" s="334">
        <v>11.8</v>
      </c>
      <c r="AA96" s="334">
        <v>12.7</v>
      </c>
      <c r="AB96" s="334">
        <v>13.8</v>
      </c>
      <c r="AC96" s="334">
        <v>15.2</v>
      </c>
      <c r="AD96" s="334">
        <v>16.7</v>
      </c>
      <c r="AE96" s="334">
        <v>18.399999999999999</v>
      </c>
      <c r="AF96" s="334">
        <v>20.2</v>
      </c>
      <c r="AG96" s="334">
        <v>22</v>
      </c>
      <c r="AH96" s="334">
        <v>23.6</v>
      </c>
      <c r="AI96" s="334">
        <v>25.1</v>
      </c>
      <c r="AJ96" s="334">
        <v>26.3</v>
      </c>
      <c r="AK96" s="334">
        <v>27.6</v>
      </c>
      <c r="AL96" s="334">
        <v>27.7</v>
      </c>
      <c r="AM96" s="334">
        <v>27.7</v>
      </c>
      <c r="AN96" s="334">
        <v>27.8</v>
      </c>
      <c r="AO96" s="334">
        <v>27.8</v>
      </c>
      <c r="AP96" s="334">
        <v>27.9</v>
      </c>
      <c r="AQ96" s="334">
        <v>28</v>
      </c>
      <c r="AR96" s="334">
        <v>28</v>
      </c>
      <c r="AS96" s="334">
        <v>28</v>
      </c>
      <c r="AT96" s="334">
        <v>28</v>
      </c>
      <c r="AU96" s="334">
        <v>27.9</v>
      </c>
      <c r="AV96" s="334">
        <v>27.8</v>
      </c>
    </row>
    <row r="97" spans="2:48" ht="15" customHeight="1" x14ac:dyDescent="0.2">
      <c r="B97" s="465" t="s">
        <v>180</v>
      </c>
      <c r="C97" s="334"/>
      <c r="D97" s="334"/>
      <c r="E97" s="334"/>
      <c r="F97" s="334"/>
      <c r="G97" s="334"/>
      <c r="H97" s="334"/>
      <c r="I97" s="334"/>
      <c r="J97" s="334"/>
      <c r="K97" s="334"/>
      <c r="L97" s="334"/>
      <c r="M97" s="334"/>
      <c r="N97" s="334"/>
      <c r="O97" s="334">
        <v>21.9</v>
      </c>
      <c r="P97" s="334">
        <v>21.7</v>
      </c>
      <c r="Q97" s="334">
        <v>21.8</v>
      </c>
      <c r="R97" s="334">
        <v>22</v>
      </c>
      <c r="S97" s="334">
        <v>22</v>
      </c>
      <c r="T97" s="334">
        <v>22.1</v>
      </c>
      <c r="U97" s="334">
        <v>22.2</v>
      </c>
      <c r="V97" s="334">
        <v>22.5</v>
      </c>
      <c r="W97" s="334">
        <v>22.8</v>
      </c>
      <c r="X97" s="334">
        <v>23</v>
      </c>
      <c r="Y97" s="334">
        <v>23.2</v>
      </c>
      <c r="Z97" s="334">
        <v>23.2</v>
      </c>
      <c r="AA97" s="334">
        <v>23.4</v>
      </c>
      <c r="AB97" s="334">
        <v>23.4</v>
      </c>
      <c r="AC97" s="334">
        <v>23.7</v>
      </c>
      <c r="AD97" s="334">
        <v>24</v>
      </c>
      <c r="AE97" s="334">
        <v>24.3</v>
      </c>
      <c r="AF97" s="334">
        <v>24.6</v>
      </c>
      <c r="AG97" s="334">
        <v>25</v>
      </c>
      <c r="AH97" s="334">
        <v>25.4</v>
      </c>
      <c r="AI97" s="334">
        <v>25.8</v>
      </c>
      <c r="AJ97" s="334">
        <v>26.2</v>
      </c>
      <c r="AK97" s="334">
        <v>26.7</v>
      </c>
      <c r="AL97" s="334">
        <v>27</v>
      </c>
      <c r="AM97" s="334">
        <v>27.5</v>
      </c>
      <c r="AN97" s="334">
        <v>28.1</v>
      </c>
      <c r="AO97" s="334">
        <v>28.8</v>
      </c>
      <c r="AP97" s="334">
        <v>29.5</v>
      </c>
      <c r="AQ97" s="334">
        <v>29.9</v>
      </c>
      <c r="AR97" s="334">
        <v>30.4</v>
      </c>
      <c r="AS97" s="334">
        <v>30.8</v>
      </c>
      <c r="AT97" s="334">
        <v>31.2</v>
      </c>
      <c r="AU97" s="334">
        <v>31.6</v>
      </c>
      <c r="AV97" s="334">
        <v>32.1</v>
      </c>
    </row>
    <row r="98" spans="2:48" ht="15" customHeight="1" x14ac:dyDescent="0.2">
      <c r="B98" s="505" t="s">
        <v>625</v>
      </c>
      <c r="C98" s="516"/>
      <c r="D98" s="516"/>
      <c r="E98" s="516"/>
      <c r="F98" s="516"/>
      <c r="G98" s="516"/>
      <c r="H98" s="516"/>
      <c r="I98" s="516"/>
      <c r="J98" s="516"/>
      <c r="K98" s="516"/>
      <c r="L98" s="516"/>
      <c r="M98" s="516"/>
      <c r="N98" s="516"/>
      <c r="O98" s="516">
        <v>32.099999999999994</v>
      </c>
      <c r="P98" s="516">
        <v>31.799999999999997</v>
      </c>
      <c r="Q98" s="516">
        <v>31.8</v>
      </c>
      <c r="R98" s="516">
        <v>31.9</v>
      </c>
      <c r="S98" s="516">
        <v>31.9</v>
      </c>
      <c r="T98" s="516">
        <v>32</v>
      </c>
      <c r="U98" s="516">
        <v>32.1</v>
      </c>
      <c r="V98" s="516">
        <v>32.5</v>
      </c>
      <c r="W98" s="516">
        <v>33</v>
      </c>
      <c r="X98" s="516">
        <v>33.6</v>
      </c>
      <c r="Y98" s="516">
        <v>34.299999999999997</v>
      </c>
      <c r="Z98" s="516">
        <v>35</v>
      </c>
      <c r="AA98" s="516">
        <v>36.099999999999994</v>
      </c>
      <c r="AB98" s="516">
        <v>37.200000000000003</v>
      </c>
      <c r="AC98" s="516">
        <v>38.9</v>
      </c>
      <c r="AD98" s="516">
        <v>40.700000000000003</v>
      </c>
      <c r="AE98" s="516">
        <v>42.7</v>
      </c>
      <c r="AF98" s="516">
        <v>44.8</v>
      </c>
      <c r="AG98" s="516">
        <v>47</v>
      </c>
      <c r="AH98" s="516">
        <v>49</v>
      </c>
      <c r="AI98" s="516">
        <v>50.900000000000006</v>
      </c>
      <c r="AJ98" s="516">
        <v>52.5</v>
      </c>
      <c r="AK98" s="516">
        <v>54.3</v>
      </c>
      <c r="AL98" s="516">
        <v>54.7</v>
      </c>
      <c r="AM98" s="516">
        <v>55.2</v>
      </c>
      <c r="AN98" s="516">
        <v>55.900000000000006</v>
      </c>
      <c r="AO98" s="516">
        <v>56.6</v>
      </c>
      <c r="AP98" s="516">
        <v>57.4</v>
      </c>
      <c r="AQ98" s="516">
        <v>57.9</v>
      </c>
      <c r="AR98" s="516">
        <v>58.4</v>
      </c>
      <c r="AS98" s="516">
        <v>58.8</v>
      </c>
      <c r="AT98" s="516">
        <v>59.2</v>
      </c>
      <c r="AU98" s="516">
        <v>59.5</v>
      </c>
      <c r="AV98" s="516">
        <v>59.900000000000006</v>
      </c>
    </row>
    <row r="99" spans="2:48" ht="15" customHeight="1" x14ac:dyDescent="0.2">
      <c r="E99" s="245"/>
      <c r="F99" s="245"/>
      <c r="G99" s="245"/>
      <c r="H99" s="245"/>
      <c r="I99" s="245"/>
      <c r="J99" s="245"/>
      <c r="K99" s="245"/>
      <c r="L99" s="245"/>
      <c r="M99" s="245"/>
      <c r="N99" s="245"/>
      <c r="O99" s="245"/>
      <c r="P99" s="245"/>
      <c r="Q99" s="245"/>
      <c r="R99" s="245"/>
      <c r="S99" s="245"/>
      <c r="T99" s="245"/>
      <c r="U99" s="245"/>
      <c r="V99" s="245"/>
      <c r="W99" s="245"/>
      <c r="X99" s="245"/>
      <c r="Y99" s="245"/>
      <c r="Z99" s="245"/>
      <c r="AA99" s="245"/>
      <c r="AB99" s="245"/>
      <c r="AC99" s="245"/>
      <c r="AD99" s="245"/>
      <c r="AE99" s="245"/>
      <c r="AF99" s="245"/>
      <c r="AG99" s="245"/>
      <c r="AK99" s="245"/>
      <c r="AL99" s="245"/>
      <c r="AM99" s="245"/>
      <c r="AN99" s="245"/>
      <c r="AO99" s="245"/>
      <c r="AP99" s="245"/>
      <c r="AQ99" s="245"/>
      <c r="AR99" s="245"/>
      <c r="AS99" s="245"/>
      <c r="AT99" s="245"/>
      <c r="AU99" s="245"/>
      <c r="AV99" s="245"/>
    </row>
    <row r="100" spans="2:48" ht="15" customHeight="1" x14ac:dyDescent="0.2">
      <c r="B100" s="240"/>
      <c r="C100" s="245"/>
      <c r="D100" s="245"/>
      <c r="E100" s="245"/>
      <c r="F100" s="245"/>
      <c r="G100" s="245"/>
      <c r="H100" s="245"/>
      <c r="I100" s="245"/>
      <c r="J100" s="245"/>
      <c r="K100" s="245"/>
      <c r="L100" s="245"/>
      <c r="M100" s="245"/>
      <c r="N100" s="245"/>
      <c r="O100" s="245"/>
      <c r="P100" s="245"/>
      <c r="Q100" s="245"/>
      <c r="R100" s="245"/>
      <c r="S100" s="245"/>
      <c r="T100" s="245"/>
      <c r="U100" s="245"/>
      <c r="V100" s="245"/>
      <c r="W100" s="245"/>
      <c r="X100" s="245"/>
      <c r="Y100" s="245"/>
      <c r="Z100" s="245"/>
      <c r="AA100" s="245"/>
      <c r="AB100" s="245"/>
      <c r="AC100" s="245"/>
      <c r="AD100" s="245"/>
      <c r="AE100" s="245"/>
      <c r="AF100" s="245"/>
      <c r="AG100" s="245"/>
      <c r="AH100" s="245"/>
      <c r="AI100" s="245"/>
      <c r="AJ100" s="245"/>
      <c r="AK100" s="245"/>
      <c r="AL100" s="245"/>
      <c r="AM100" s="245"/>
      <c r="AN100" s="245"/>
      <c r="AO100" s="245"/>
      <c r="AP100" s="245"/>
      <c r="AQ100" s="245"/>
      <c r="AR100" s="245"/>
      <c r="AS100" s="245"/>
      <c r="AT100" s="245"/>
      <c r="AU100" s="245"/>
      <c r="AV100" s="245"/>
    </row>
    <row r="101" spans="2:48" ht="15" customHeight="1" x14ac:dyDescent="0.2">
      <c r="B101" s="240" t="s">
        <v>71</v>
      </c>
      <c r="C101" s="332" t="s">
        <v>113</v>
      </c>
      <c r="D101" s="245"/>
      <c r="E101" s="245"/>
      <c r="F101" s="245"/>
      <c r="G101" s="245"/>
      <c r="H101" s="245"/>
      <c r="I101" s="245"/>
      <c r="J101" s="245"/>
      <c r="K101" s="245"/>
      <c r="L101" s="245"/>
      <c r="M101" s="245"/>
      <c r="N101" s="245"/>
      <c r="O101" s="245"/>
      <c r="P101" s="245"/>
      <c r="Q101" s="245"/>
      <c r="R101" s="245"/>
      <c r="S101" s="245"/>
      <c r="T101" s="245"/>
      <c r="U101" s="245"/>
      <c r="V101" s="245"/>
      <c r="W101" s="245"/>
      <c r="X101" s="245"/>
      <c r="Y101" s="245"/>
      <c r="Z101" s="245"/>
      <c r="AA101" s="245"/>
      <c r="AB101" s="245"/>
      <c r="AC101" s="245"/>
      <c r="AD101" s="245"/>
      <c r="AE101" s="245"/>
      <c r="AF101" s="245"/>
      <c r="AG101" s="245"/>
      <c r="AH101" s="245"/>
      <c r="AI101" s="245"/>
      <c r="AJ101" s="245"/>
      <c r="AK101" s="245"/>
      <c r="AL101" s="245"/>
      <c r="AM101" s="245"/>
      <c r="AN101" s="245"/>
      <c r="AO101" s="245"/>
      <c r="AP101" s="245"/>
      <c r="AQ101" s="245"/>
      <c r="AR101" s="245"/>
      <c r="AS101" s="245"/>
      <c r="AT101" s="245"/>
      <c r="AU101" s="245"/>
      <c r="AV101" s="245"/>
    </row>
    <row r="102" spans="2:48" ht="15" customHeight="1" x14ac:dyDescent="0.2">
      <c r="B102" s="503" t="s">
        <v>145</v>
      </c>
      <c r="C102" s="515">
        <v>38353</v>
      </c>
      <c r="D102" s="515">
        <v>38718</v>
      </c>
      <c r="E102" s="515">
        <v>39083</v>
      </c>
      <c r="F102" s="515">
        <v>39448</v>
      </c>
      <c r="G102" s="515">
        <v>39814</v>
      </c>
      <c r="H102" s="515">
        <v>40179</v>
      </c>
      <c r="I102" s="515">
        <v>40544</v>
      </c>
      <c r="J102" s="515">
        <v>40909</v>
      </c>
      <c r="K102" s="515">
        <v>41275</v>
      </c>
      <c r="L102" s="515">
        <v>41640</v>
      </c>
      <c r="M102" s="515">
        <v>42005</v>
      </c>
      <c r="N102" s="515">
        <v>42370</v>
      </c>
      <c r="O102" s="515">
        <v>42736</v>
      </c>
      <c r="P102" s="515">
        <v>43101</v>
      </c>
      <c r="Q102" s="515">
        <v>43466</v>
      </c>
      <c r="R102" s="515">
        <v>43831</v>
      </c>
      <c r="S102" s="515">
        <v>44197</v>
      </c>
      <c r="T102" s="515">
        <v>44562</v>
      </c>
      <c r="U102" s="515">
        <v>44927</v>
      </c>
      <c r="V102" s="515">
        <v>45292</v>
      </c>
      <c r="W102" s="515">
        <v>45658</v>
      </c>
      <c r="X102" s="515">
        <v>46023</v>
      </c>
      <c r="Y102" s="515">
        <v>46388</v>
      </c>
      <c r="Z102" s="515">
        <v>46753</v>
      </c>
      <c r="AA102" s="515">
        <v>47119</v>
      </c>
      <c r="AB102" s="515">
        <v>47484</v>
      </c>
      <c r="AC102" s="515">
        <v>47849</v>
      </c>
      <c r="AD102" s="515">
        <v>48214</v>
      </c>
      <c r="AE102" s="515">
        <v>48580</v>
      </c>
      <c r="AF102" s="515">
        <v>48945</v>
      </c>
      <c r="AG102" s="515">
        <v>49310</v>
      </c>
      <c r="AH102" s="515">
        <v>49675</v>
      </c>
      <c r="AI102" s="515">
        <v>50041</v>
      </c>
      <c r="AJ102" s="515">
        <v>50406</v>
      </c>
      <c r="AK102" s="515">
        <v>50771</v>
      </c>
      <c r="AL102" s="515">
        <v>51136</v>
      </c>
      <c r="AM102" s="515">
        <v>51502</v>
      </c>
      <c r="AN102" s="515">
        <v>51867</v>
      </c>
      <c r="AO102" s="515">
        <v>52232</v>
      </c>
      <c r="AP102" s="515">
        <v>52597</v>
      </c>
      <c r="AQ102" s="515">
        <v>52963</v>
      </c>
      <c r="AR102" s="515">
        <v>53328</v>
      </c>
      <c r="AS102" s="515">
        <v>53693</v>
      </c>
      <c r="AT102" s="515">
        <v>54058</v>
      </c>
      <c r="AU102" s="515">
        <v>54424</v>
      </c>
      <c r="AV102" s="515">
        <v>54789</v>
      </c>
    </row>
    <row r="103" spans="2:48" ht="15" customHeight="1" x14ac:dyDescent="0.2">
      <c r="B103" s="465" t="s">
        <v>179</v>
      </c>
      <c r="C103" s="334"/>
      <c r="D103" s="334"/>
      <c r="E103" s="334"/>
      <c r="F103" s="334"/>
      <c r="G103" s="334"/>
      <c r="H103" s="334"/>
      <c r="I103" s="334"/>
      <c r="J103" s="334"/>
      <c r="K103" s="334"/>
      <c r="L103" s="334"/>
      <c r="M103" s="334"/>
      <c r="N103" s="334"/>
      <c r="O103" s="334">
        <v>10.199999999999999</v>
      </c>
      <c r="P103" s="334">
        <v>10.1</v>
      </c>
      <c r="Q103" s="334">
        <v>10</v>
      </c>
      <c r="R103" s="334">
        <v>9.9</v>
      </c>
      <c r="S103" s="334">
        <v>9.8000000000000007</v>
      </c>
      <c r="T103" s="334">
        <v>9.8000000000000007</v>
      </c>
      <c r="U103" s="334">
        <v>9.8000000000000007</v>
      </c>
      <c r="V103" s="334">
        <v>9.9</v>
      </c>
      <c r="W103" s="334">
        <v>10.1</v>
      </c>
      <c r="X103" s="334">
        <v>10.5</v>
      </c>
      <c r="Y103" s="334">
        <v>11</v>
      </c>
      <c r="Z103" s="334">
        <v>11.7</v>
      </c>
      <c r="AA103" s="334">
        <v>12.6</v>
      </c>
      <c r="AB103" s="334">
        <v>13.7</v>
      </c>
      <c r="AC103" s="334">
        <v>15</v>
      </c>
      <c r="AD103" s="334">
        <v>16.5</v>
      </c>
      <c r="AE103" s="334">
        <v>18.2</v>
      </c>
      <c r="AF103" s="334">
        <v>19.899999999999999</v>
      </c>
      <c r="AG103" s="334">
        <v>21.7</v>
      </c>
      <c r="AH103" s="334">
        <v>23.3</v>
      </c>
      <c r="AI103" s="334">
        <v>24.6</v>
      </c>
      <c r="AJ103" s="334">
        <v>25.8</v>
      </c>
      <c r="AK103" s="334">
        <v>26.9</v>
      </c>
      <c r="AL103" s="334">
        <v>26.9</v>
      </c>
      <c r="AM103" s="334">
        <v>26.9</v>
      </c>
      <c r="AN103" s="334">
        <v>26.9</v>
      </c>
      <c r="AO103" s="334">
        <v>26.8</v>
      </c>
      <c r="AP103" s="334">
        <v>26.8</v>
      </c>
      <c r="AQ103" s="334">
        <v>26.8</v>
      </c>
      <c r="AR103" s="334">
        <v>26.8</v>
      </c>
      <c r="AS103" s="334">
        <v>26.7</v>
      </c>
      <c r="AT103" s="334">
        <v>26.6</v>
      </c>
      <c r="AU103" s="334">
        <v>26.5</v>
      </c>
      <c r="AV103" s="334">
        <v>26.3</v>
      </c>
    </row>
    <row r="104" spans="2:48" ht="15" customHeight="1" x14ac:dyDescent="0.2">
      <c r="B104" s="465" t="s">
        <v>180</v>
      </c>
      <c r="C104" s="334"/>
      <c r="D104" s="334"/>
      <c r="E104" s="334"/>
      <c r="F104" s="334"/>
      <c r="G104" s="334"/>
      <c r="H104" s="334"/>
      <c r="I104" s="334"/>
      <c r="J104" s="334"/>
      <c r="K104" s="334"/>
      <c r="L104" s="334"/>
      <c r="M104" s="334"/>
      <c r="N104" s="334"/>
      <c r="O104" s="334">
        <v>21.9</v>
      </c>
      <c r="P104" s="334">
        <v>21.7</v>
      </c>
      <c r="Q104" s="334">
        <v>21.7</v>
      </c>
      <c r="R104" s="334">
        <v>21.8</v>
      </c>
      <c r="S104" s="334">
        <v>21.7</v>
      </c>
      <c r="T104" s="334">
        <v>21.5</v>
      </c>
      <c r="U104" s="334">
        <v>21.5</v>
      </c>
      <c r="V104" s="334">
        <v>21.4</v>
      </c>
      <c r="W104" s="334">
        <v>21.4</v>
      </c>
      <c r="X104" s="334">
        <v>21.4</v>
      </c>
      <c r="Y104" s="334">
        <v>21.4</v>
      </c>
      <c r="Z104" s="334">
        <v>21.4</v>
      </c>
      <c r="AA104" s="334">
        <v>21.4</v>
      </c>
      <c r="AB104" s="334">
        <v>21.4</v>
      </c>
      <c r="AC104" s="334">
        <v>21.8</v>
      </c>
      <c r="AD104" s="334">
        <v>22.1</v>
      </c>
      <c r="AE104" s="334">
        <v>22.4</v>
      </c>
      <c r="AF104" s="334">
        <v>22.8</v>
      </c>
      <c r="AG104" s="334">
        <v>23.3</v>
      </c>
      <c r="AH104" s="334">
        <v>23.7</v>
      </c>
      <c r="AI104" s="334">
        <v>24.2</v>
      </c>
      <c r="AJ104" s="334">
        <v>24.5</v>
      </c>
      <c r="AK104" s="334">
        <v>24.8</v>
      </c>
      <c r="AL104" s="334">
        <v>25.1</v>
      </c>
      <c r="AM104" s="334">
        <v>25.3</v>
      </c>
      <c r="AN104" s="334">
        <v>25.6</v>
      </c>
      <c r="AO104" s="334">
        <v>25.9</v>
      </c>
      <c r="AP104" s="334">
        <v>26.1</v>
      </c>
      <c r="AQ104" s="334">
        <v>26.3</v>
      </c>
      <c r="AR104" s="334">
        <v>26.5</v>
      </c>
      <c r="AS104" s="334">
        <v>26.8</v>
      </c>
      <c r="AT104" s="334">
        <v>27</v>
      </c>
      <c r="AU104" s="334">
        <v>27.2</v>
      </c>
      <c r="AV104" s="334">
        <v>27.3</v>
      </c>
    </row>
    <row r="105" spans="2:48" ht="15" customHeight="1" x14ac:dyDescent="0.2">
      <c r="B105" s="505" t="s">
        <v>625</v>
      </c>
      <c r="C105" s="516"/>
      <c r="D105" s="516"/>
      <c r="E105" s="516"/>
      <c r="F105" s="516"/>
      <c r="G105" s="516"/>
      <c r="H105" s="516"/>
      <c r="I105" s="516"/>
      <c r="J105" s="516"/>
      <c r="K105" s="516"/>
      <c r="L105" s="516"/>
      <c r="M105" s="516"/>
      <c r="N105" s="516"/>
      <c r="O105" s="516">
        <v>32.099999999999994</v>
      </c>
      <c r="P105" s="516">
        <v>31.799999999999997</v>
      </c>
      <c r="Q105" s="516">
        <v>31.7</v>
      </c>
      <c r="R105" s="516">
        <v>31.700000000000003</v>
      </c>
      <c r="S105" s="516">
        <v>31.5</v>
      </c>
      <c r="T105" s="516">
        <v>31.3</v>
      </c>
      <c r="U105" s="516">
        <v>31.3</v>
      </c>
      <c r="V105" s="516">
        <v>31.299999999999997</v>
      </c>
      <c r="W105" s="516">
        <v>31.5</v>
      </c>
      <c r="X105" s="516">
        <v>31.9</v>
      </c>
      <c r="Y105" s="516">
        <v>32.4</v>
      </c>
      <c r="Z105" s="516">
        <v>33.099999999999994</v>
      </c>
      <c r="AA105" s="516">
        <v>34</v>
      </c>
      <c r="AB105" s="516">
        <v>35.099999999999994</v>
      </c>
      <c r="AC105" s="516">
        <v>36.799999999999997</v>
      </c>
      <c r="AD105" s="516">
        <v>38.6</v>
      </c>
      <c r="AE105" s="516">
        <v>40.599999999999994</v>
      </c>
      <c r="AF105" s="516">
        <v>42.7</v>
      </c>
      <c r="AG105" s="516">
        <v>45</v>
      </c>
      <c r="AH105" s="516">
        <v>47</v>
      </c>
      <c r="AI105" s="516">
        <v>48.8</v>
      </c>
      <c r="AJ105" s="516">
        <v>50.3</v>
      </c>
      <c r="AK105" s="516">
        <v>51.7</v>
      </c>
      <c r="AL105" s="516">
        <v>52</v>
      </c>
      <c r="AM105" s="516">
        <v>52.2</v>
      </c>
      <c r="AN105" s="516">
        <v>52.5</v>
      </c>
      <c r="AO105" s="516">
        <v>52.7</v>
      </c>
      <c r="AP105" s="516">
        <v>52.900000000000006</v>
      </c>
      <c r="AQ105" s="516">
        <v>53.1</v>
      </c>
      <c r="AR105" s="516">
        <v>53.3</v>
      </c>
      <c r="AS105" s="516">
        <v>53.5</v>
      </c>
      <c r="AT105" s="516">
        <v>53.6</v>
      </c>
      <c r="AU105" s="516">
        <v>53.7</v>
      </c>
      <c r="AV105" s="516">
        <v>53.6</v>
      </c>
    </row>
    <row r="107" spans="2:48" ht="15" customHeight="1" x14ac:dyDescent="0.2">
      <c r="B107" s="240"/>
      <c r="C107" s="245"/>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c r="AD107" s="245"/>
      <c r="AE107" s="245"/>
      <c r="AF107" s="245"/>
      <c r="AG107" s="245"/>
      <c r="AH107" s="245"/>
      <c r="AI107" s="245"/>
      <c r="AJ107" s="245"/>
      <c r="AK107" s="245"/>
      <c r="AL107" s="245"/>
      <c r="AM107" s="245"/>
      <c r="AN107" s="245"/>
      <c r="AO107" s="245"/>
      <c r="AP107" s="245"/>
      <c r="AQ107" s="245"/>
      <c r="AR107" s="245"/>
      <c r="AS107" s="245"/>
      <c r="AT107" s="245"/>
      <c r="AU107" s="245"/>
      <c r="AV107" s="245"/>
    </row>
    <row r="108" spans="2:48" ht="15" customHeight="1" x14ac:dyDescent="0.2">
      <c r="B108" s="240" t="s">
        <v>215</v>
      </c>
      <c r="C108" s="332" t="s">
        <v>113</v>
      </c>
      <c r="D108" s="245"/>
      <c r="E108" s="245"/>
      <c r="F108" s="245"/>
      <c r="G108" s="245"/>
      <c r="H108" s="245"/>
      <c r="I108" s="245"/>
      <c r="J108" s="245"/>
      <c r="K108" s="245"/>
      <c r="L108" s="245"/>
      <c r="M108" s="245"/>
      <c r="N108" s="245"/>
      <c r="O108" s="245"/>
      <c r="P108" s="245"/>
      <c r="Q108" s="245"/>
      <c r="R108" s="245"/>
      <c r="S108" s="245"/>
      <c r="T108" s="245"/>
      <c r="U108" s="245"/>
      <c r="V108" s="245"/>
      <c r="W108" s="245"/>
      <c r="X108" s="245"/>
      <c r="Y108" s="245"/>
      <c r="Z108" s="245"/>
      <c r="AA108" s="245"/>
      <c r="AB108" s="245"/>
      <c r="AC108" s="245"/>
      <c r="AD108" s="245"/>
      <c r="AE108" s="245"/>
      <c r="AF108" s="245"/>
      <c r="AG108" s="245"/>
      <c r="AH108" s="245"/>
      <c r="AI108" s="245"/>
      <c r="AJ108" s="245"/>
      <c r="AK108" s="245"/>
      <c r="AL108" s="245"/>
      <c r="AM108" s="245"/>
      <c r="AN108" s="245"/>
      <c r="AO108" s="245"/>
      <c r="AP108" s="245"/>
      <c r="AQ108" s="245"/>
      <c r="AR108" s="245"/>
      <c r="AS108" s="245"/>
      <c r="AT108" s="245"/>
      <c r="AU108" s="245"/>
      <c r="AV108" s="245"/>
    </row>
    <row r="109" spans="2:48" ht="15" customHeight="1" x14ac:dyDescent="0.2">
      <c r="B109" s="503" t="s">
        <v>145</v>
      </c>
      <c r="C109" s="515">
        <v>38353</v>
      </c>
      <c r="D109" s="515">
        <v>38718</v>
      </c>
      <c r="E109" s="515">
        <v>39083</v>
      </c>
      <c r="F109" s="515">
        <v>39448</v>
      </c>
      <c r="G109" s="515">
        <v>39814</v>
      </c>
      <c r="H109" s="515">
        <v>40179</v>
      </c>
      <c r="I109" s="515">
        <v>40544</v>
      </c>
      <c r="J109" s="515">
        <v>40909</v>
      </c>
      <c r="K109" s="515">
        <v>41275</v>
      </c>
      <c r="L109" s="515">
        <v>41640</v>
      </c>
      <c r="M109" s="515">
        <v>42005</v>
      </c>
      <c r="N109" s="515">
        <v>42370</v>
      </c>
      <c r="O109" s="515">
        <v>42736</v>
      </c>
      <c r="P109" s="515">
        <v>43101</v>
      </c>
      <c r="Q109" s="515">
        <v>43466</v>
      </c>
      <c r="R109" s="515">
        <v>43831</v>
      </c>
      <c r="S109" s="515">
        <v>44197</v>
      </c>
      <c r="T109" s="515">
        <v>44562</v>
      </c>
      <c r="U109" s="515">
        <v>44927</v>
      </c>
      <c r="V109" s="515">
        <v>45292</v>
      </c>
      <c r="W109" s="515">
        <v>45658</v>
      </c>
      <c r="X109" s="515">
        <v>46023</v>
      </c>
      <c r="Y109" s="515">
        <v>46388</v>
      </c>
      <c r="Z109" s="515">
        <v>46753</v>
      </c>
      <c r="AA109" s="515">
        <v>47119</v>
      </c>
      <c r="AB109" s="515">
        <v>47484</v>
      </c>
      <c r="AC109" s="515">
        <v>47849</v>
      </c>
      <c r="AD109" s="515">
        <v>48214</v>
      </c>
      <c r="AE109" s="515">
        <v>48580</v>
      </c>
      <c r="AF109" s="515">
        <v>48945</v>
      </c>
      <c r="AG109" s="515">
        <v>49310</v>
      </c>
      <c r="AH109" s="515">
        <v>49675</v>
      </c>
      <c r="AI109" s="515">
        <v>50041</v>
      </c>
      <c r="AJ109" s="515">
        <v>50406</v>
      </c>
      <c r="AK109" s="515">
        <v>50771</v>
      </c>
      <c r="AL109" s="515">
        <v>51136</v>
      </c>
      <c r="AM109" s="515">
        <v>51502</v>
      </c>
      <c r="AN109" s="515">
        <v>51867</v>
      </c>
      <c r="AO109" s="515">
        <v>52232</v>
      </c>
      <c r="AP109" s="515">
        <v>52597</v>
      </c>
      <c r="AQ109" s="515">
        <v>52963</v>
      </c>
      <c r="AR109" s="515">
        <v>53328</v>
      </c>
      <c r="AS109" s="515">
        <v>53693</v>
      </c>
      <c r="AT109" s="515">
        <v>54058</v>
      </c>
      <c r="AU109" s="515">
        <v>54424</v>
      </c>
      <c r="AV109" s="515">
        <v>54789</v>
      </c>
    </row>
    <row r="110" spans="2:48" ht="15" customHeight="1" x14ac:dyDescent="0.2">
      <c r="B110" s="465" t="s">
        <v>179</v>
      </c>
      <c r="C110" s="334"/>
      <c r="D110" s="334"/>
      <c r="E110" s="334"/>
      <c r="F110" s="334"/>
      <c r="G110" s="334"/>
      <c r="H110" s="334"/>
      <c r="I110" s="334"/>
      <c r="J110" s="334"/>
      <c r="K110" s="334"/>
      <c r="L110" s="334"/>
      <c r="M110" s="334"/>
      <c r="N110" s="334"/>
      <c r="O110" s="334">
        <v>10.199999999999999</v>
      </c>
      <c r="P110" s="334">
        <v>10.199999999999999</v>
      </c>
      <c r="Q110" s="334">
        <v>10.3</v>
      </c>
      <c r="R110" s="334">
        <v>10.3</v>
      </c>
      <c r="S110" s="334">
        <v>10.3</v>
      </c>
      <c r="T110" s="334">
        <v>10.3</v>
      </c>
      <c r="U110" s="334">
        <v>10.3</v>
      </c>
      <c r="V110" s="334">
        <v>10.4</v>
      </c>
      <c r="W110" s="334">
        <v>10.4</v>
      </c>
      <c r="X110" s="334">
        <v>10.5</v>
      </c>
      <c r="Y110" s="334">
        <v>10.7</v>
      </c>
      <c r="Z110" s="334">
        <v>10.9</v>
      </c>
      <c r="AA110" s="334">
        <v>11.1</v>
      </c>
      <c r="AB110" s="334">
        <v>11.5</v>
      </c>
      <c r="AC110" s="334">
        <v>12</v>
      </c>
      <c r="AD110" s="334">
        <v>12.5</v>
      </c>
      <c r="AE110" s="334">
        <v>13.2</v>
      </c>
      <c r="AF110" s="334">
        <v>14.1</v>
      </c>
      <c r="AG110" s="334">
        <v>15.1</v>
      </c>
      <c r="AH110" s="334">
        <v>16.3</v>
      </c>
      <c r="AI110" s="334">
        <v>17.600000000000001</v>
      </c>
      <c r="AJ110" s="334">
        <v>19</v>
      </c>
      <c r="AK110" s="334">
        <v>20.6</v>
      </c>
      <c r="AL110" s="334">
        <v>22.2</v>
      </c>
      <c r="AM110" s="334">
        <v>23.8</v>
      </c>
      <c r="AN110" s="334">
        <v>25.3</v>
      </c>
      <c r="AO110" s="334">
        <v>26.8</v>
      </c>
      <c r="AP110" s="334">
        <v>28.1</v>
      </c>
      <c r="AQ110" s="334">
        <v>29.2</v>
      </c>
      <c r="AR110" s="334">
        <v>30.1</v>
      </c>
      <c r="AS110" s="334">
        <v>30.9</v>
      </c>
      <c r="AT110" s="334">
        <v>31.5</v>
      </c>
      <c r="AU110" s="334">
        <v>32</v>
      </c>
      <c r="AV110" s="334">
        <v>32.299999999999997</v>
      </c>
    </row>
    <row r="111" spans="2:48" ht="15" customHeight="1" x14ac:dyDescent="0.2">
      <c r="B111" s="465" t="s">
        <v>180</v>
      </c>
      <c r="C111" s="334"/>
      <c r="D111" s="334"/>
      <c r="E111" s="334"/>
      <c r="F111" s="334"/>
      <c r="G111" s="334"/>
      <c r="H111" s="334"/>
      <c r="I111" s="334"/>
      <c r="J111" s="334"/>
      <c r="K111" s="334"/>
      <c r="L111" s="334"/>
      <c r="M111" s="334"/>
      <c r="N111" s="334"/>
      <c r="O111" s="334">
        <v>21.9</v>
      </c>
      <c r="P111" s="334">
        <v>21.8</v>
      </c>
      <c r="Q111" s="334">
        <v>22</v>
      </c>
      <c r="R111" s="334">
        <v>22</v>
      </c>
      <c r="S111" s="334">
        <v>22.1</v>
      </c>
      <c r="T111" s="334">
        <v>22.1</v>
      </c>
      <c r="U111" s="334">
        <v>22.1</v>
      </c>
      <c r="V111" s="334">
        <v>22.1</v>
      </c>
      <c r="W111" s="334">
        <v>22.1</v>
      </c>
      <c r="X111" s="334">
        <v>22</v>
      </c>
      <c r="Y111" s="334">
        <v>22.1</v>
      </c>
      <c r="Z111" s="334">
        <v>22.2</v>
      </c>
      <c r="AA111" s="334">
        <v>22.2</v>
      </c>
      <c r="AB111" s="334">
        <v>22.3</v>
      </c>
      <c r="AC111" s="334">
        <v>22.4</v>
      </c>
      <c r="AD111" s="334">
        <v>22.6</v>
      </c>
      <c r="AE111" s="334">
        <v>22.7</v>
      </c>
      <c r="AF111" s="334">
        <v>22.8</v>
      </c>
      <c r="AG111" s="334">
        <v>23</v>
      </c>
      <c r="AH111" s="334">
        <v>23.2</v>
      </c>
      <c r="AI111" s="334">
        <v>23.5</v>
      </c>
      <c r="AJ111" s="334">
        <v>23.6</v>
      </c>
      <c r="AK111" s="334">
        <v>23.7</v>
      </c>
      <c r="AL111" s="334">
        <v>23.9</v>
      </c>
      <c r="AM111" s="334">
        <v>24.1</v>
      </c>
      <c r="AN111" s="334">
        <v>24.2</v>
      </c>
      <c r="AO111" s="334">
        <v>24.4</v>
      </c>
      <c r="AP111" s="334">
        <v>24.5</v>
      </c>
      <c r="AQ111" s="334">
        <v>24.5</v>
      </c>
      <c r="AR111" s="334">
        <v>24.6</v>
      </c>
      <c r="AS111" s="334">
        <v>24.6</v>
      </c>
      <c r="AT111" s="334">
        <v>24.7</v>
      </c>
      <c r="AU111" s="334">
        <v>24.7</v>
      </c>
      <c r="AV111" s="334">
        <v>24.8</v>
      </c>
    </row>
    <row r="112" spans="2:48" ht="15" customHeight="1" x14ac:dyDescent="0.2">
      <c r="B112" s="505" t="s">
        <v>625</v>
      </c>
      <c r="C112" s="516"/>
      <c r="D112" s="516"/>
      <c r="E112" s="516"/>
      <c r="F112" s="516"/>
      <c r="G112" s="516"/>
      <c r="H112" s="516"/>
      <c r="I112" s="516"/>
      <c r="J112" s="516"/>
      <c r="K112" s="516"/>
      <c r="L112" s="516"/>
      <c r="M112" s="516"/>
      <c r="N112" s="516"/>
      <c r="O112" s="516">
        <v>32.099999999999994</v>
      </c>
      <c r="P112" s="516">
        <v>32</v>
      </c>
      <c r="Q112" s="516">
        <v>32.299999999999997</v>
      </c>
      <c r="R112" s="516">
        <v>32.299999999999997</v>
      </c>
      <c r="S112" s="516">
        <v>32.400000000000006</v>
      </c>
      <c r="T112" s="516">
        <v>32.400000000000006</v>
      </c>
      <c r="U112" s="516">
        <v>32.400000000000006</v>
      </c>
      <c r="V112" s="516">
        <v>32.5</v>
      </c>
      <c r="W112" s="516">
        <v>32.5</v>
      </c>
      <c r="X112" s="516">
        <v>32.5</v>
      </c>
      <c r="Y112" s="516">
        <v>32.799999999999997</v>
      </c>
      <c r="Z112" s="516">
        <v>33.1</v>
      </c>
      <c r="AA112" s="516">
        <v>33.299999999999997</v>
      </c>
      <c r="AB112" s="516">
        <v>33.799999999999997</v>
      </c>
      <c r="AC112" s="516">
        <v>34.4</v>
      </c>
      <c r="AD112" s="516">
        <v>35.1</v>
      </c>
      <c r="AE112" s="516">
        <v>35.9</v>
      </c>
      <c r="AF112" s="516">
        <v>36.9</v>
      </c>
      <c r="AG112" s="516">
        <v>38.1</v>
      </c>
      <c r="AH112" s="516">
        <v>39.5</v>
      </c>
      <c r="AI112" s="516">
        <v>41.1</v>
      </c>
      <c r="AJ112" s="516">
        <v>42.6</v>
      </c>
      <c r="AK112" s="516">
        <v>44.3</v>
      </c>
      <c r="AL112" s="516">
        <v>46.099999999999994</v>
      </c>
      <c r="AM112" s="516">
        <v>47.900000000000006</v>
      </c>
      <c r="AN112" s="516">
        <v>49.5</v>
      </c>
      <c r="AO112" s="516">
        <v>51.2</v>
      </c>
      <c r="AP112" s="516">
        <v>52.6</v>
      </c>
      <c r="AQ112" s="516">
        <v>53.7</v>
      </c>
      <c r="AR112" s="516">
        <v>54.7</v>
      </c>
      <c r="AS112" s="516">
        <v>55.5</v>
      </c>
      <c r="AT112" s="516">
        <v>56.2</v>
      </c>
      <c r="AU112" s="516">
        <v>56.7</v>
      </c>
      <c r="AV112" s="516">
        <v>57.099999999999994</v>
      </c>
    </row>
    <row r="113" spans="2:48" ht="15" customHeight="1" x14ac:dyDescent="0.2">
      <c r="B113" s="240"/>
    </row>
    <row r="114" spans="2:48" ht="15" customHeight="1" x14ac:dyDescent="0.2">
      <c r="B114" s="240"/>
      <c r="C114" s="245"/>
      <c r="D114" s="245"/>
      <c r="E114" s="245"/>
      <c r="F114" s="245"/>
      <c r="G114" s="245"/>
      <c r="H114" s="245"/>
      <c r="I114" s="245"/>
      <c r="J114" s="245"/>
      <c r="K114" s="245"/>
      <c r="L114" s="245"/>
      <c r="M114" s="245"/>
      <c r="N114" s="245"/>
      <c r="O114" s="245"/>
      <c r="P114" s="245"/>
      <c r="Q114" s="245"/>
      <c r="R114" s="245"/>
      <c r="S114" s="245"/>
      <c r="T114" s="245"/>
      <c r="U114" s="245"/>
      <c r="V114" s="245"/>
      <c r="W114" s="245"/>
      <c r="X114" s="245"/>
      <c r="Y114" s="245"/>
      <c r="Z114" s="245"/>
      <c r="AA114" s="245"/>
      <c r="AB114" s="245"/>
      <c r="AC114" s="245"/>
      <c r="AD114" s="245"/>
      <c r="AE114" s="245"/>
      <c r="AF114" s="245"/>
      <c r="AG114" s="245"/>
      <c r="AH114" s="245"/>
      <c r="AI114" s="245"/>
      <c r="AJ114" s="245"/>
      <c r="AK114" s="245"/>
      <c r="AL114" s="245"/>
      <c r="AM114" s="245"/>
      <c r="AN114" s="245"/>
      <c r="AO114" s="245"/>
      <c r="AP114" s="245"/>
      <c r="AQ114" s="245"/>
      <c r="AR114" s="245"/>
      <c r="AS114" s="245"/>
      <c r="AT114" s="245"/>
      <c r="AU114" s="245"/>
      <c r="AV114" s="245"/>
    </row>
    <row r="115" spans="2:48" ht="15" customHeight="1" x14ac:dyDescent="0.2">
      <c r="B115" s="240" t="s">
        <v>216</v>
      </c>
      <c r="C115" s="332" t="s">
        <v>113</v>
      </c>
      <c r="D115" s="245"/>
      <c r="E115" s="245"/>
      <c r="F115" s="245"/>
      <c r="G115" s="245"/>
      <c r="H115" s="245"/>
      <c r="I115" s="245"/>
      <c r="J115" s="245"/>
      <c r="K115" s="245"/>
      <c r="L115" s="245"/>
      <c r="M115" s="245"/>
      <c r="N115" s="245"/>
      <c r="O115" s="245"/>
      <c r="P115" s="245"/>
      <c r="Q115" s="245"/>
      <c r="R115" s="245"/>
      <c r="S115" s="245"/>
      <c r="T115" s="245"/>
      <c r="U115" s="245"/>
      <c r="V115" s="245"/>
      <c r="W115" s="245"/>
      <c r="X115" s="245"/>
      <c r="Y115" s="245"/>
      <c r="Z115" s="245"/>
      <c r="AA115" s="245"/>
      <c r="AB115" s="245"/>
      <c r="AC115" s="245"/>
      <c r="AD115" s="245"/>
      <c r="AE115" s="245"/>
      <c r="AF115" s="245"/>
      <c r="AG115" s="245"/>
      <c r="AH115" s="245"/>
      <c r="AI115" s="245"/>
      <c r="AJ115" s="245"/>
      <c r="AK115" s="245"/>
      <c r="AL115" s="245"/>
      <c r="AM115" s="245"/>
      <c r="AN115" s="245"/>
      <c r="AO115" s="245"/>
      <c r="AP115" s="245"/>
      <c r="AQ115" s="245"/>
      <c r="AR115" s="245"/>
      <c r="AS115" s="245"/>
      <c r="AT115" s="245"/>
      <c r="AU115" s="245"/>
      <c r="AV115" s="245"/>
    </row>
    <row r="116" spans="2:48" ht="15" customHeight="1" x14ac:dyDescent="0.2">
      <c r="B116" s="503" t="s">
        <v>145</v>
      </c>
      <c r="C116" s="515">
        <v>38353</v>
      </c>
      <c r="D116" s="515">
        <v>38718</v>
      </c>
      <c r="E116" s="515">
        <v>39083</v>
      </c>
      <c r="F116" s="515">
        <v>39448</v>
      </c>
      <c r="G116" s="515">
        <v>39814</v>
      </c>
      <c r="H116" s="515">
        <v>40179</v>
      </c>
      <c r="I116" s="515">
        <v>40544</v>
      </c>
      <c r="J116" s="515">
        <v>40909</v>
      </c>
      <c r="K116" s="515">
        <v>41275</v>
      </c>
      <c r="L116" s="515">
        <v>41640</v>
      </c>
      <c r="M116" s="515">
        <v>42005</v>
      </c>
      <c r="N116" s="515">
        <v>42370</v>
      </c>
      <c r="O116" s="515">
        <v>42736</v>
      </c>
      <c r="P116" s="515">
        <v>43101</v>
      </c>
      <c r="Q116" s="515">
        <v>43466</v>
      </c>
      <c r="R116" s="515">
        <v>43831</v>
      </c>
      <c r="S116" s="515">
        <v>44197</v>
      </c>
      <c r="T116" s="515">
        <v>44562</v>
      </c>
      <c r="U116" s="515">
        <v>44927</v>
      </c>
      <c r="V116" s="515">
        <v>45292</v>
      </c>
      <c r="W116" s="515">
        <v>45658</v>
      </c>
      <c r="X116" s="515">
        <v>46023</v>
      </c>
      <c r="Y116" s="515">
        <v>46388</v>
      </c>
      <c r="Z116" s="515">
        <v>46753</v>
      </c>
      <c r="AA116" s="515">
        <v>47119</v>
      </c>
      <c r="AB116" s="515">
        <v>47484</v>
      </c>
      <c r="AC116" s="515">
        <v>47849</v>
      </c>
      <c r="AD116" s="515">
        <v>48214</v>
      </c>
      <c r="AE116" s="515">
        <v>48580</v>
      </c>
      <c r="AF116" s="515">
        <v>48945</v>
      </c>
      <c r="AG116" s="515">
        <v>49310</v>
      </c>
      <c r="AH116" s="515">
        <v>49675</v>
      </c>
      <c r="AI116" s="515">
        <v>50041</v>
      </c>
      <c r="AJ116" s="515">
        <v>50406</v>
      </c>
      <c r="AK116" s="515">
        <v>50771</v>
      </c>
      <c r="AL116" s="515">
        <v>51136</v>
      </c>
      <c r="AM116" s="515">
        <v>51502</v>
      </c>
      <c r="AN116" s="515">
        <v>51867</v>
      </c>
      <c r="AO116" s="515">
        <v>52232</v>
      </c>
      <c r="AP116" s="515">
        <v>52597</v>
      </c>
      <c r="AQ116" s="515">
        <v>52963</v>
      </c>
      <c r="AR116" s="515">
        <v>53328</v>
      </c>
      <c r="AS116" s="515">
        <v>53693</v>
      </c>
      <c r="AT116" s="515">
        <v>54058</v>
      </c>
      <c r="AU116" s="515">
        <v>54424</v>
      </c>
      <c r="AV116" s="515">
        <v>54789</v>
      </c>
    </row>
    <row r="117" spans="2:48" ht="15" customHeight="1" x14ac:dyDescent="0.2">
      <c r="B117" s="465" t="s">
        <v>179</v>
      </c>
      <c r="C117" s="334"/>
      <c r="D117" s="334"/>
      <c r="E117" s="334"/>
      <c r="F117" s="334"/>
      <c r="G117" s="334"/>
      <c r="H117" s="334"/>
      <c r="I117" s="334"/>
      <c r="J117" s="334"/>
      <c r="K117" s="334"/>
      <c r="L117" s="334"/>
      <c r="M117" s="334"/>
      <c r="N117" s="334"/>
      <c r="O117" s="334">
        <v>10.199999999999999</v>
      </c>
      <c r="P117" s="334">
        <v>10.199999999999999</v>
      </c>
      <c r="Q117" s="334">
        <v>10.3</v>
      </c>
      <c r="R117" s="334">
        <v>10.3</v>
      </c>
      <c r="S117" s="334">
        <v>10.3</v>
      </c>
      <c r="T117" s="334">
        <v>10.3</v>
      </c>
      <c r="U117" s="334">
        <v>10.3</v>
      </c>
      <c r="V117" s="334">
        <v>10.4</v>
      </c>
      <c r="W117" s="334">
        <v>10.5</v>
      </c>
      <c r="X117" s="334">
        <v>10.6</v>
      </c>
      <c r="Y117" s="334">
        <v>10.7</v>
      </c>
      <c r="Z117" s="334">
        <v>11</v>
      </c>
      <c r="AA117" s="334">
        <v>11.2</v>
      </c>
      <c r="AB117" s="334">
        <v>11.6</v>
      </c>
      <c r="AC117" s="334">
        <v>12.1</v>
      </c>
      <c r="AD117" s="334">
        <v>12.7</v>
      </c>
      <c r="AE117" s="334">
        <v>13.4</v>
      </c>
      <c r="AF117" s="334">
        <v>14.3</v>
      </c>
      <c r="AG117" s="334">
        <v>15.3</v>
      </c>
      <c r="AH117" s="334">
        <v>16.399999999999999</v>
      </c>
      <c r="AI117" s="334">
        <v>17.7</v>
      </c>
      <c r="AJ117" s="334">
        <v>19.2</v>
      </c>
      <c r="AK117" s="334">
        <v>20.7</v>
      </c>
      <c r="AL117" s="334">
        <v>22.3</v>
      </c>
      <c r="AM117" s="334">
        <v>24</v>
      </c>
      <c r="AN117" s="334">
        <v>25.5</v>
      </c>
      <c r="AO117" s="334">
        <v>27</v>
      </c>
      <c r="AP117" s="334">
        <v>28.3</v>
      </c>
      <c r="AQ117" s="334">
        <v>29.4</v>
      </c>
      <c r="AR117" s="334">
        <v>30.4</v>
      </c>
      <c r="AS117" s="334">
        <v>31.2</v>
      </c>
      <c r="AT117" s="334">
        <v>31.8</v>
      </c>
      <c r="AU117" s="334">
        <v>32.4</v>
      </c>
      <c r="AV117" s="334">
        <v>32.700000000000003</v>
      </c>
    </row>
    <row r="118" spans="2:48" ht="15" customHeight="1" x14ac:dyDescent="0.2">
      <c r="B118" s="465" t="s">
        <v>180</v>
      </c>
      <c r="C118" s="334"/>
      <c r="D118" s="334"/>
      <c r="E118" s="334"/>
      <c r="F118" s="334"/>
      <c r="G118" s="334"/>
      <c r="H118" s="334"/>
      <c r="I118" s="334"/>
      <c r="J118" s="334"/>
      <c r="K118" s="334"/>
      <c r="L118" s="334"/>
      <c r="M118" s="334"/>
      <c r="N118" s="334"/>
      <c r="O118" s="334">
        <v>21.9</v>
      </c>
      <c r="P118" s="334">
        <v>21.8</v>
      </c>
      <c r="Q118" s="334">
        <v>22</v>
      </c>
      <c r="R118" s="334">
        <v>22</v>
      </c>
      <c r="S118" s="334">
        <v>22.1</v>
      </c>
      <c r="T118" s="334">
        <v>22.1</v>
      </c>
      <c r="U118" s="334">
        <v>22.1</v>
      </c>
      <c r="V118" s="334">
        <v>22.2</v>
      </c>
      <c r="W118" s="334">
        <v>22.1</v>
      </c>
      <c r="X118" s="334">
        <v>22</v>
      </c>
      <c r="Y118" s="334">
        <v>22</v>
      </c>
      <c r="Z118" s="334">
        <v>22.1</v>
      </c>
      <c r="AA118" s="334">
        <v>22</v>
      </c>
      <c r="AB118" s="334">
        <v>22.1</v>
      </c>
      <c r="AC118" s="334">
        <v>22.1</v>
      </c>
      <c r="AD118" s="334">
        <v>22.2</v>
      </c>
      <c r="AE118" s="334">
        <v>22.1</v>
      </c>
      <c r="AF118" s="334">
        <v>22.3</v>
      </c>
      <c r="AG118" s="334">
        <v>22.3</v>
      </c>
      <c r="AH118" s="334">
        <v>22.3</v>
      </c>
      <c r="AI118" s="334">
        <v>22.5</v>
      </c>
      <c r="AJ118" s="334">
        <v>22.6</v>
      </c>
      <c r="AK118" s="334">
        <v>22.7</v>
      </c>
      <c r="AL118" s="334">
        <v>22.9</v>
      </c>
      <c r="AM118" s="334">
        <v>23.1</v>
      </c>
      <c r="AN118" s="334">
        <v>23.3</v>
      </c>
      <c r="AO118" s="334">
        <v>23.5</v>
      </c>
      <c r="AP118" s="334">
        <v>23.6</v>
      </c>
      <c r="AQ118" s="334">
        <v>23.8</v>
      </c>
      <c r="AR118" s="334">
        <v>23.9</v>
      </c>
      <c r="AS118" s="334">
        <v>24.1</v>
      </c>
      <c r="AT118" s="334">
        <v>24.3</v>
      </c>
      <c r="AU118" s="334">
        <v>24.3</v>
      </c>
      <c r="AV118" s="334">
        <v>24.4</v>
      </c>
    </row>
    <row r="119" spans="2:48" ht="15" customHeight="1" x14ac:dyDescent="0.2">
      <c r="B119" s="505" t="s">
        <v>625</v>
      </c>
      <c r="C119" s="516"/>
      <c r="D119" s="516"/>
      <c r="E119" s="516"/>
      <c r="F119" s="516"/>
      <c r="G119" s="516"/>
      <c r="H119" s="516"/>
      <c r="I119" s="516"/>
      <c r="J119" s="516"/>
      <c r="K119" s="516"/>
      <c r="L119" s="516"/>
      <c r="M119" s="516"/>
      <c r="N119" s="516"/>
      <c r="O119" s="516">
        <v>32.099999999999994</v>
      </c>
      <c r="P119" s="516">
        <v>32</v>
      </c>
      <c r="Q119" s="516">
        <v>32.299999999999997</v>
      </c>
      <c r="R119" s="516">
        <v>32.299999999999997</v>
      </c>
      <c r="S119" s="516">
        <v>32.400000000000006</v>
      </c>
      <c r="T119" s="516">
        <v>32.400000000000006</v>
      </c>
      <c r="U119" s="516">
        <v>32.400000000000006</v>
      </c>
      <c r="V119" s="516">
        <v>32.6</v>
      </c>
      <c r="W119" s="516">
        <v>32.6</v>
      </c>
      <c r="X119" s="516">
        <v>32.6</v>
      </c>
      <c r="Y119" s="516">
        <v>32.700000000000003</v>
      </c>
      <c r="Z119" s="516">
        <v>33.1</v>
      </c>
      <c r="AA119" s="516">
        <v>33.200000000000003</v>
      </c>
      <c r="AB119" s="516">
        <v>33.700000000000003</v>
      </c>
      <c r="AC119" s="516">
        <v>34.200000000000003</v>
      </c>
      <c r="AD119" s="516">
        <v>34.9</v>
      </c>
      <c r="AE119" s="516">
        <v>35.5</v>
      </c>
      <c r="AF119" s="516">
        <v>36.6</v>
      </c>
      <c r="AG119" s="516">
        <v>37.6</v>
      </c>
      <c r="AH119" s="516">
        <v>38.700000000000003</v>
      </c>
      <c r="AI119" s="516">
        <v>40.200000000000003</v>
      </c>
      <c r="AJ119" s="516">
        <v>41.8</v>
      </c>
      <c r="AK119" s="516">
        <v>43.4</v>
      </c>
      <c r="AL119" s="516">
        <v>45.2</v>
      </c>
      <c r="AM119" s="516">
        <v>47.1</v>
      </c>
      <c r="AN119" s="516">
        <v>48.8</v>
      </c>
      <c r="AO119" s="516">
        <v>50.5</v>
      </c>
      <c r="AP119" s="516">
        <v>51.900000000000006</v>
      </c>
      <c r="AQ119" s="516">
        <v>53.2</v>
      </c>
      <c r="AR119" s="516">
        <v>54.3</v>
      </c>
      <c r="AS119" s="516">
        <v>55.3</v>
      </c>
      <c r="AT119" s="516">
        <v>56.1</v>
      </c>
      <c r="AU119" s="516">
        <v>56.7</v>
      </c>
      <c r="AV119" s="516">
        <v>57.1</v>
      </c>
    </row>
    <row r="121" spans="2:48" ht="15" customHeight="1" x14ac:dyDescent="0.2">
      <c r="B121" s="4" t="s">
        <v>729</v>
      </c>
    </row>
    <row r="122" spans="2:48" ht="15" customHeight="1" x14ac:dyDescent="0.2">
      <c r="B122" s="147" t="s">
        <v>417</v>
      </c>
    </row>
    <row r="123" spans="2:48" ht="15" customHeight="1" x14ac:dyDescent="0.2">
      <c r="B123" s="147" t="s">
        <v>160</v>
      </c>
    </row>
    <row r="124" spans="2:48" ht="15" customHeight="1" x14ac:dyDescent="0.2">
      <c r="B124" s="147" t="s">
        <v>467</v>
      </c>
    </row>
    <row r="125" spans="2:48" ht="15" customHeight="1" x14ac:dyDescent="0.2">
      <c r="B125" s="147" t="s">
        <v>309</v>
      </c>
    </row>
    <row r="126" spans="2:48" ht="15" customHeight="1" x14ac:dyDescent="0.2">
      <c r="B126" s="147" t="s">
        <v>181</v>
      </c>
    </row>
    <row r="127" spans="2:48" ht="15" customHeight="1" x14ac:dyDescent="0.2">
      <c r="B127" s="147" t="s">
        <v>466</v>
      </c>
    </row>
    <row r="128" spans="2:48" ht="15" customHeight="1" x14ac:dyDescent="0.2">
      <c r="B128" s="147" t="s">
        <v>182</v>
      </c>
    </row>
    <row r="129" spans="2:2" ht="15" customHeight="1" x14ac:dyDescent="0.2">
      <c r="B129" s="147" t="s">
        <v>161</v>
      </c>
    </row>
    <row r="130" spans="2:2" ht="15" customHeight="1" x14ac:dyDescent="0.2">
      <c r="B130" s="147" t="s">
        <v>183</v>
      </c>
    </row>
    <row r="131" spans="2:2" ht="15" customHeight="1" x14ac:dyDescent="0.2">
      <c r="B131" s="147" t="s">
        <v>184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BA13"/>
  <sheetViews>
    <sheetView showGridLines="0" zoomScale="85" zoomScaleNormal="85" workbookViewId="0"/>
  </sheetViews>
  <sheetFormatPr defaultColWidth="9" defaultRowHeight="15" customHeight="1" x14ac:dyDescent="0.2"/>
  <cols>
    <col min="1" max="11" width="9.75" style="3" customWidth="1"/>
    <col min="12" max="12" width="11.125" style="3" customWidth="1"/>
    <col min="13" max="47" width="6.5" style="3" customWidth="1"/>
    <col min="48" max="52" width="7" style="3" customWidth="1"/>
    <col min="53" max="62" width="7.25" style="3" customWidth="1"/>
    <col min="63" max="16384" width="9" style="3"/>
  </cols>
  <sheetData>
    <row r="1" spans="1:53" s="147" customFormat="1" ht="25.5" customHeight="1" x14ac:dyDescent="0.25">
      <c r="A1" s="126" t="s">
        <v>222</v>
      </c>
      <c r="C1" s="163"/>
      <c r="D1" s="163"/>
      <c r="E1" s="163"/>
      <c r="F1" s="163"/>
      <c r="G1" s="163"/>
      <c r="H1" s="163"/>
      <c r="I1" s="163"/>
    </row>
    <row r="2" spans="1:53" ht="15" customHeight="1" x14ac:dyDescent="0.2">
      <c r="K2" s="305"/>
    </row>
    <row r="3" spans="1:53" s="147" customFormat="1" ht="15" customHeight="1" x14ac:dyDescent="0.2">
      <c r="A3" s="3"/>
      <c r="B3" s="3"/>
      <c r="C3" s="3"/>
      <c r="D3" s="3"/>
      <c r="E3" s="3"/>
      <c r="F3" s="3"/>
      <c r="G3" s="3"/>
      <c r="H3" s="3"/>
      <c r="I3" s="3"/>
      <c r="J3" s="3"/>
      <c r="K3" s="305"/>
    </row>
    <row r="4" spans="1:53" s="147" customFormat="1" ht="15" customHeight="1" x14ac:dyDescent="0.2">
      <c r="A4" s="3"/>
      <c r="B4" s="3"/>
      <c r="C4" s="3"/>
      <c r="D4" s="3"/>
      <c r="E4" s="3"/>
      <c r="F4" s="3"/>
      <c r="G4" s="3"/>
      <c r="H4" s="3"/>
      <c r="I4" s="3"/>
      <c r="J4" s="3"/>
      <c r="K4" s="305"/>
    </row>
    <row r="5" spans="1:53" s="147" customFormat="1" ht="15" customHeight="1" x14ac:dyDescent="0.2">
      <c r="A5" s="3"/>
      <c r="B5" s="3"/>
      <c r="C5" s="3"/>
      <c r="D5" s="3"/>
      <c r="E5" s="3"/>
      <c r="F5" s="3"/>
      <c r="G5" s="3"/>
      <c r="H5" s="3"/>
      <c r="I5" s="3"/>
      <c r="J5" s="3"/>
      <c r="K5" s="3"/>
    </row>
    <row r="6" spans="1:53" s="147" customFormat="1" ht="15" customHeight="1" x14ac:dyDescent="0.25">
      <c r="A6" s="261"/>
      <c r="B6" s="3"/>
      <c r="C6" s="3"/>
      <c r="D6" s="3"/>
      <c r="E6" s="3"/>
      <c r="F6" s="3"/>
      <c r="G6" s="3"/>
      <c r="H6" s="3"/>
      <c r="I6" s="3"/>
      <c r="J6" s="3"/>
      <c r="K6" s="3"/>
      <c r="L6" s="306" t="s">
        <v>605</v>
      </c>
    </row>
    <row r="7" spans="1:53" ht="15" customHeight="1" x14ac:dyDescent="0.2">
      <c r="L7" s="307" t="s">
        <v>34</v>
      </c>
      <c r="M7" s="428">
        <v>2010</v>
      </c>
      <c r="N7" s="428">
        <v>2011</v>
      </c>
      <c r="O7" s="428">
        <v>2012</v>
      </c>
      <c r="P7" s="428">
        <v>2013</v>
      </c>
      <c r="Q7" s="428">
        <v>2014</v>
      </c>
      <c r="R7" s="428">
        <v>2015</v>
      </c>
      <c r="S7" s="428">
        <v>2016</v>
      </c>
      <c r="T7" s="428">
        <v>2017</v>
      </c>
      <c r="U7" s="428">
        <v>2018</v>
      </c>
      <c r="V7" s="428">
        <v>2019</v>
      </c>
      <c r="W7" s="428">
        <v>2020</v>
      </c>
      <c r="X7" s="428">
        <v>2021</v>
      </c>
      <c r="Y7" s="428">
        <v>2022</v>
      </c>
      <c r="Z7" s="428">
        <v>2023</v>
      </c>
      <c r="AA7" s="428">
        <v>2024</v>
      </c>
      <c r="AB7" s="428">
        <v>2025</v>
      </c>
      <c r="AC7" s="428">
        <v>2026</v>
      </c>
      <c r="AD7" s="428">
        <v>2027</v>
      </c>
      <c r="AE7" s="428">
        <v>2028</v>
      </c>
      <c r="AF7" s="428">
        <v>2029</v>
      </c>
      <c r="AG7" s="428">
        <v>2030</v>
      </c>
      <c r="AH7" s="428">
        <v>2031</v>
      </c>
      <c r="AI7" s="428">
        <v>2032</v>
      </c>
      <c r="AJ7" s="428">
        <v>2033</v>
      </c>
      <c r="AK7" s="428">
        <v>2034</v>
      </c>
      <c r="AL7" s="428">
        <v>2035</v>
      </c>
      <c r="AM7" s="428">
        <v>2036</v>
      </c>
      <c r="AN7" s="428">
        <v>2037</v>
      </c>
      <c r="AO7" s="428">
        <v>2038</v>
      </c>
      <c r="AP7" s="428">
        <v>2039</v>
      </c>
      <c r="AQ7" s="428">
        <v>2040</v>
      </c>
      <c r="AR7" s="428">
        <v>2041</v>
      </c>
      <c r="AS7" s="428">
        <v>2042</v>
      </c>
      <c r="AT7" s="428">
        <v>2043</v>
      </c>
      <c r="AU7" s="428">
        <v>2044</v>
      </c>
      <c r="AV7" s="428">
        <v>2045</v>
      </c>
      <c r="AW7" s="428">
        <v>2046</v>
      </c>
      <c r="AX7" s="428">
        <v>2047</v>
      </c>
      <c r="AY7" s="428">
        <v>2048</v>
      </c>
      <c r="AZ7" s="428">
        <v>2049</v>
      </c>
      <c r="BA7" s="428">
        <v>2050</v>
      </c>
    </row>
    <row r="8" spans="1:53" ht="15" customHeight="1" x14ac:dyDescent="0.2">
      <c r="L8" s="307" t="s">
        <v>33</v>
      </c>
      <c r="M8" s="432">
        <v>97.701606538637463</v>
      </c>
      <c r="N8" s="432">
        <v>125.95529242607071</v>
      </c>
      <c r="O8" s="432">
        <v>95.880715842180209</v>
      </c>
      <c r="P8" s="432">
        <v>80.605693762666732</v>
      </c>
      <c r="Q8" s="432">
        <v>75.5</v>
      </c>
      <c r="R8" s="432">
        <v>56.75</v>
      </c>
      <c r="S8" s="432">
        <v>59.41</v>
      </c>
      <c r="T8" s="432">
        <v>90.833333333333329</v>
      </c>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29"/>
      <c r="AS8" s="429"/>
      <c r="AT8" s="429"/>
      <c r="AU8" s="429"/>
      <c r="AV8" s="429"/>
      <c r="AW8" s="429"/>
      <c r="AX8" s="429"/>
      <c r="AY8" s="429"/>
      <c r="AZ8" s="429"/>
      <c r="BA8" s="429"/>
    </row>
    <row r="9" spans="1:53" ht="15" customHeight="1" x14ac:dyDescent="0.2">
      <c r="L9" s="307" t="s">
        <v>68</v>
      </c>
      <c r="M9" s="432"/>
      <c r="N9" s="432"/>
      <c r="O9" s="432"/>
      <c r="P9" s="432"/>
      <c r="Q9" s="432"/>
      <c r="R9" s="432"/>
      <c r="S9" s="432"/>
      <c r="T9" s="432">
        <v>90.833333333333329</v>
      </c>
      <c r="U9" s="432">
        <v>83.31339313248445</v>
      </c>
      <c r="V9" s="432">
        <v>80.442261657520177</v>
      </c>
      <c r="W9" s="432">
        <v>82.188385654107506</v>
      </c>
      <c r="X9" s="432">
        <v>86.248558368801966</v>
      </c>
      <c r="Y9" s="432">
        <v>91.681037742583541</v>
      </c>
      <c r="Z9" s="432">
        <v>98.00523861358063</v>
      </c>
      <c r="AA9" s="432">
        <v>103.93388758495001</v>
      </c>
      <c r="AB9" s="432">
        <v>108.84720509047027</v>
      </c>
      <c r="AC9" s="432">
        <v>113.18335575661621</v>
      </c>
      <c r="AD9" s="432">
        <v>117.53778153878328</v>
      </c>
      <c r="AE9" s="432">
        <v>121.56206822739297</v>
      </c>
      <c r="AF9" s="432">
        <v>124.62729869821328</v>
      </c>
      <c r="AG9" s="432">
        <v>126.85765949422898</v>
      </c>
      <c r="AH9" s="432">
        <v>128.91515852560789</v>
      </c>
      <c r="AI9" s="432">
        <v>131.48594912189361</v>
      </c>
      <c r="AJ9" s="432">
        <v>133.53546374396407</v>
      </c>
      <c r="AK9" s="432">
        <v>135.39480244262845</v>
      </c>
      <c r="AL9" s="432">
        <v>136.49239644661134</v>
      </c>
      <c r="AM9" s="432">
        <v>137.17572095219643</v>
      </c>
      <c r="AN9" s="432">
        <v>137.27078300520893</v>
      </c>
      <c r="AO9" s="432">
        <v>137.36591093572406</v>
      </c>
      <c r="AP9" s="432">
        <v>137.46110478939462</v>
      </c>
      <c r="AQ9" s="432">
        <v>137.55636461190502</v>
      </c>
      <c r="AR9" s="429">
        <v>137.65169044897132</v>
      </c>
      <c r="AS9" s="429">
        <v>137.74708234634124</v>
      </c>
      <c r="AT9" s="429">
        <v>137.84254034979423</v>
      </c>
      <c r="AU9" s="429">
        <v>137.93806450514148</v>
      </c>
      <c r="AV9" s="429">
        <v>138.03365485822587</v>
      </c>
      <c r="AW9" s="429">
        <v>138.12931145492212</v>
      </c>
      <c r="AX9" s="429">
        <v>138.22503434113665</v>
      </c>
      <c r="AY9" s="429">
        <v>138.32082356280782</v>
      </c>
      <c r="AZ9" s="429">
        <v>138.41667916590566</v>
      </c>
      <c r="BA9" s="429">
        <v>138.46461803102395</v>
      </c>
    </row>
    <row r="10" spans="1:53" ht="15" customHeight="1" x14ac:dyDescent="0.2">
      <c r="L10" s="307" t="s">
        <v>69</v>
      </c>
      <c r="M10" s="432"/>
      <c r="N10" s="432"/>
      <c r="O10" s="432"/>
      <c r="P10" s="432"/>
      <c r="Q10" s="432"/>
      <c r="R10" s="432"/>
      <c r="S10" s="432"/>
      <c r="T10" s="432">
        <v>90.833333333333329</v>
      </c>
      <c r="U10" s="432">
        <v>80.517689408271849</v>
      </c>
      <c r="V10" s="432">
        <v>74.572027429630893</v>
      </c>
      <c r="W10" s="432">
        <v>73.392987982259058</v>
      </c>
      <c r="X10" s="432">
        <v>73.929389267271674</v>
      </c>
      <c r="Y10" s="432">
        <v>75.538098394353923</v>
      </c>
      <c r="Z10" s="432">
        <v>77.768378224926735</v>
      </c>
      <c r="AA10" s="432">
        <v>79.977095868675278</v>
      </c>
      <c r="AB10" s="432">
        <v>81.575507289446946</v>
      </c>
      <c r="AC10" s="432">
        <v>82.589446625926044</v>
      </c>
      <c r="AD10" s="432">
        <v>83.577259523289086</v>
      </c>
      <c r="AE10" s="432">
        <v>84.912180704062123</v>
      </c>
      <c r="AF10" s="432">
        <v>86.151050159183157</v>
      </c>
      <c r="AG10" s="432">
        <v>87.265605473606072</v>
      </c>
      <c r="AH10" s="432">
        <v>88.189901012223302</v>
      </c>
      <c r="AI10" s="432">
        <v>89.224233333799717</v>
      </c>
      <c r="AJ10" s="432">
        <v>89.904464843312539</v>
      </c>
      <c r="AK10" s="432">
        <v>90.301105428161165</v>
      </c>
      <c r="AL10" s="432">
        <v>90.61538936392968</v>
      </c>
      <c r="AM10" s="432">
        <v>90.986205598696145</v>
      </c>
      <c r="AN10" s="432">
        <v>91.388312350205481</v>
      </c>
      <c r="AO10" s="432">
        <v>91.792196182521138</v>
      </c>
      <c r="AP10" s="432">
        <v>92.197864949319253</v>
      </c>
      <c r="AQ10" s="432">
        <v>92.605326538984627</v>
      </c>
      <c r="AR10" s="429">
        <v>93.014588874764328</v>
      </c>
      <c r="AS10" s="429">
        <v>93.425659914921468</v>
      </c>
      <c r="AT10" s="429">
        <v>93.838547652890227</v>
      </c>
      <c r="AU10" s="429">
        <v>94.253260117431111</v>
      </c>
      <c r="AV10" s="429">
        <v>94.669805372787138</v>
      </c>
      <c r="AW10" s="429">
        <v>95.088191518840674</v>
      </c>
      <c r="AX10" s="429">
        <v>95.50842669127087</v>
      </c>
      <c r="AY10" s="429">
        <v>95.930519061711962</v>
      </c>
      <c r="AZ10" s="429">
        <v>96.354476837912088</v>
      </c>
      <c r="BA10" s="429">
        <v>96.566766624956784</v>
      </c>
    </row>
    <row r="11" spans="1:53" ht="15" customHeight="1" x14ac:dyDescent="0.2">
      <c r="L11" s="307" t="s">
        <v>70</v>
      </c>
      <c r="M11" s="432"/>
      <c r="N11" s="432"/>
      <c r="O11" s="432"/>
      <c r="P11" s="432"/>
      <c r="Q11" s="432"/>
      <c r="R11" s="432"/>
      <c r="S11" s="432"/>
      <c r="T11" s="432">
        <v>90.833333333333329</v>
      </c>
      <c r="U11" s="432">
        <v>77.977567388127866</v>
      </c>
      <c r="V11" s="432">
        <v>70.408617199926383</v>
      </c>
      <c r="W11" s="432">
        <v>68.225755126536527</v>
      </c>
      <c r="X11" s="432">
        <v>66.422872192220254</v>
      </c>
      <c r="Y11" s="432">
        <v>64.874110430583414</v>
      </c>
      <c r="Z11" s="432">
        <v>63.284622907283286</v>
      </c>
      <c r="AA11" s="432">
        <v>61.52558151684557</v>
      </c>
      <c r="AB11" s="432">
        <v>59.772480404568206</v>
      </c>
      <c r="AC11" s="432">
        <v>58.323701543063123</v>
      </c>
      <c r="AD11" s="432">
        <v>57.414980371339631</v>
      </c>
      <c r="AE11" s="432">
        <v>56.772115285481199</v>
      </c>
      <c r="AF11" s="432">
        <v>56.159935745667475</v>
      </c>
      <c r="AG11" s="432">
        <v>55.93834045973491</v>
      </c>
      <c r="AH11" s="432">
        <v>56.037612817542538</v>
      </c>
      <c r="AI11" s="432">
        <v>56.381531031600055</v>
      </c>
      <c r="AJ11" s="432">
        <v>56.371490815981495</v>
      </c>
      <c r="AK11" s="432">
        <v>56.381531031600055</v>
      </c>
      <c r="AL11" s="432">
        <v>56.471438737366924</v>
      </c>
      <c r="AM11" s="432">
        <v>56.63117442188954</v>
      </c>
      <c r="AN11" s="432">
        <v>56.642113642677565</v>
      </c>
      <c r="AO11" s="432">
        <v>56.653054976551743</v>
      </c>
      <c r="AP11" s="432">
        <v>56.663998423920276</v>
      </c>
      <c r="AQ11" s="432">
        <v>56.674943985191419</v>
      </c>
      <c r="AR11" s="429">
        <v>56.685891660773486</v>
      </c>
      <c r="AS11" s="429">
        <v>56.696841451074903</v>
      </c>
      <c r="AT11" s="429">
        <v>56.707793356504169</v>
      </c>
      <c r="AU11" s="429">
        <v>56.718747377469839</v>
      </c>
      <c r="AV11" s="429">
        <v>56.729703514380567</v>
      </c>
      <c r="AW11" s="429">
        <v>56.740661767645101</v>
      </c>
      <c r="AX11" s="429">
        <v>56.751622137672229</v>
      </c>
      <c r="AY11" s="429">
        <v>56.76258462487084</v>
      </c>
      <c r="AZ11" s="429">
        <v>56.773549229649895</v>
      </c>
      <c r="BA11" s="429">
        <v>56.779031884969498</v>
      </c>
    </row>
    <row r="13" spans="1:53" ht="15" customHeight="1" x14ac:dyDescent="0.2">
      <c r="L13" s="616" t="s">
        <v>719</v>
      </c>
    </row>
  </sheetData>
  <pageMargins left="0.7" right="0.7" top="0.75" bottom="0.75" header="0.3" footer="0.3"/>
  <pageSetup paperSize="9" scale="33"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V80"/>
  <sheetViews>
    <sheetView showGridLines="0" zoomScale="85" zoomScaleNormal="85" workbookViewId="0"/>
  </sheetViews>
  <sheetFormatPr defaultColWidth="9" defaultRowHeight="15" customHeight="1" x14ac:dyDescent="0.2"/>
  <cols>
    <col min="1" max="1" width="3.625" style="129" customWidth="1"/>
    <col min="2" max="8" width="9" style="129"/>
    <col min="9" max="9" width="15.5" style="129" customWidth="1"/>
    <col min="10" max="10" width="9" style="129"/>
    <col min="11" max="11" width="24.75" style="129" customWidth="1"/>
    <col min="12" max="12" width="22.625" style="130" customWidth="1"/>
    <col min="13" max="17" width="9" style="134"/>
    <col min="18" max="18" width="10.25" style="134" bestFit="1" customWidth="1"/>
    <col min="19" max="48" width="9" style="134"/>
    <col min="49" max="16384" width="9" style="129"/>
  </cols>
  <sheetData>
    <row r="1" spans="1:48" ht="25.5" customHeight="1" x14ac:dyDescent="0.35">
      <c r="A1" s="185" t="s">
        <v>198</v>
      </c>
      <c r="C1" s="127"/>
      <c r="D1" s="127"/>
      <c r="E1" s="127"/>
      <c r="F1" s="127"/>
      <c r="G1" s="127"/>
      <c r="H1" s="127"/>
      <c r="I1" s="127"/>
    </row>
    <row r="2" spans="1:48" ht="15" customHeight="1" x14ac:dyDescent="0.2">
      <c r="K2" s="133"/>
    </row>
    <row r="3" spans="1:48" s="130" customFormat="1" ht="15" customHeight="1" x14ac:dyDescent="0.2">
      <c r="A3" s="129"/>
      <c r="B3" s="129"/>
      <c r="C3" s="129"/>
      <c r="D3" s="129"/>
      <c r="E3" s="129"/>
      <c r="F3" s="129"/>
      <c r="G3" s="129"/>
      <c r="H3" s="129"/>
      <c r="I3" s="129"/>
      <c r="J3" s="129"/>
      <c r="K3" s="133"/>
    </row>
    <row r="4" spans="1:48" s="130" customFormat="1" ht="15" customHeight="1" x14ac:dyDescent="0.2">
      <c r="A4" s="129"/>
      <c r="B4" s="129"/>
      <c r="C4" s="129"/>
      <c r="D4" s="129"/>
      <c r="E4" s="129"/>
      <c r="F4" s="129"/>
      <c r="G4" s="129"/>
      <c r="H4" s="129"/>
      <c r="I4" s="129"/>
      <c r="J4" s="129"/>
      <c r="K4" s="133"/>
    </row>
    <row r="5" spans="1:48" s="130" customFormat="1" ht="15" customHeight="1" x14ac:dyDescent="0.2">
      <c r="A5" s="129"/>
      <c r="B5" s="129"/>
      <c r="C5" s="129"/>
      <c r="D5" s="129"/>
      <c r="E5" s="129"/>
      <c r="F5" s="129"/>
      <c r="G5" s="129"/>
      <c r="H5" s="129"/>
      <c r="I5" s="129"/>
      <c r="J5" s="129"/>
      <c r="K5" s="129"/>
    </row>
    <row r="6" spans="1:48" s="130" customFormat="1" ht="15" customHeight="1" x14ac:dyDescent="0.25">
      <c r="A6" s="128" t="str">
        <f>L8</f>
        <v>Heat Pump Peak Demand (GW)</v>
      </c>
      <c r="B6" s="129"/>
      <c r="C6" s="129"/>
      <c r="D6" s="129"/>
      <c r="E6" s="129"/>
      <c r="F6" s="129"/>
      <c r="G6" s="129"/>
      <c r="H6" s="129"/>
      <c r="I6" s="129"/>
      <c r="J6" s="129"/>
      <c r="K6" s="129"/>
      <c r="L6" s="131" t="s">
        <v>144</v>
      </c>
      <c r="M6" s="132" t="s">
        <v>10</v>
      </c>
      <c r="N6" s="132" t="s">
        <v>11</v>
      </c>
      <c r="O6" s="132" t="s">
        <v>12</v>
      </c>
      <c r="P6" s="132" t="s">
        <v>13</v>
      </c>
      <c r="Q6" s="132" t="s">
        <v>14</v>
      </c>
      <c r="R6" s="132" t="s">
        <v>15</v>
      </c>
      <c r="S6" s="132" t="s">
        <v>16</v>
      </c>
      <c r="T6" s="132" t="s">
        <v>17</v>
      </c>
      <c r="U6" s="132" t="s">
        <v>18</v>
      </c>
      <c r="V6" s="132" t="s">
        <v>19</v>
      </c>
      <c r="W6" s="132" t="s">
        <v>20</v>
      </c>
      <c r="X6" s="132" t="s">
        <v>21</v>
      </c>
      <c r="Y6" s="132" t="s">
        <v>22</v>
      </c>
      <c r="Z6" s="132" t="s">
        <v>23</v>
      </c>
      <c r="AA6" s="132" t="s">
        <v>24</v>
      </c>
      <c r="AB6" s="132" t="s">
        <v>25</v>
      </c>
      <c r="AC6" s="132" t="s">
        <v>26</v>
      </c>
      <c r="AD6" s="132" t="s">
        <v>27</v>
      </c>
      <c r="AE6" s="132" t="s">
        <v>28</v>
      </c>
      <c r="AF6" s="132" t="s">
        <v>29</v>
      </c>
      <c r="AG6" s="132" t="s">
        <v>30</v>
      </c>
      <c r="AH6" s="132" t="s">
        <v>35</v>
      </c>
      <c r="AI6" s="132" t="s">
        <v>36</v>
      </c>
      <c r="AJ6" s="132" t="s">
        <v>37</v>
      </c>
      <c r="AK6" s="132" t="s">
        <v>38</v>
      </c>
      <c r="AL6" s="132" t="s">
        <v>39</v>
      </c>
      <c r="AM6" s="132" t="s">
        <v>73</v>
      </c>
      <c r="AN6" s="132" t="s">
        <v>74</v>
      </c>
      <c r="AO6" s="132" t="s">
        <v>75</v>
      </c>
      <c r="AP6" s="132" t="s">
        <v>76</v>
      </c>
      <c r="AQ6" s="132" t="s">
        <v>77</v>
      </c>
      <c r="AR6" s="132" t="s">
        <v>78</v>
      </c>
      <c r="AS6" s="132" t="s">
        <v>79</v>
      </c>
      <c r="AT6" s="132" t="s">
        <v>80</v>
      </c>
      <c r="AU6" s="132" t="s">
        <v>81</v>
      </c>
      <c r="AV6" s="132" t="s">
        <v>82</v>
      </c>
    </row>
    <row r="7" spans="1:48" s="130" customFormat="1" ht="15" customHeight="1" x14ac:dyDescent="0.2">
      <c r="A7" s="129"/>
      <c r="B7" s="129"/>
      <c r="C7" s="129"/>
      <c r="D7" s="129"/>
      <c r="E7" s="129"/>
      <c r="F7" s="129"/>
      <c r="G7" s="129"/>
      <c r="H7" s="129"/>
      <c r="I7" s="129"/>
      <c r="J7" s="129"/>
      <c r="K7" s="129"/>
      <c r="L7" s="145"/>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4"/>
    </row>
    <row r="8" spans="1:48" ht="15" customHeight="1" x14ac:dyDescent="0.2">
      <c r="L8" s="130" t="s">
        <v>185</v>
      </c>
      <c r="M8" s="135"/>
      <c r="N8" s="135"/>
      <c r="O8" s="135"/>
      <c r="P8" s="135"/>
      <c r="Q8" s="135"/>
      <c r="R8" s="135"/>
      <c r="S8" s="135"/>
      <c r="T8" s="135"/>
      <c r="U8" s="135"/>
      <c r="V8" s="135"/>
      <c r="W8" s="135"/>
      <c r="X8" s="135"/>
      <c r="Y8" s="135"/>
      <c r="Z8" s="135"/>
      <c r="AA8" s="135"/>
      <c r="AB8" s="135"/>
      <c r="AC8" s="135"/>
      <c r="AD8" s="135"/>
    </row>
    <row r="9" spans="1:48" ht="15" customHeight="1" x14ac:dyDescent="0.2">
      <c r="L9" s="15" t="s">
        <v>145</v>
      </c>
      <c r="M9" s="136">
        <v>42005</v>
      </c>
      <c r="N9" s="136">
        <v>42370</v>
      </c>
      <c r="O9" s="136">
        <v>42736</v>
      </c>
      <c r="P9" s="136">
        <v>43101</v>
      </c>
      <c r="Q9" s="136">
        <v>43466</v>
      </c>
      <c r="R9" s="136">
        <v>43831</v>
      </c>
      <c r="S9" s="136">
        <v>44197</v>
      </c>
      <c r="T9" s="136">
        <v>44562</v>
      </c>
      <c r="U9" s="136">
        <v>44927</v>
      </c>
      <c r="V9" s="136">
        <v>45292</v>
      </c>
      <c r="W9" s="136">
        <v>45658</v>
      </c>
      <c r="X9" s="136">
        <v>46023</v>
      </c>
      <c r="Y9" s="136">
        <v>46388</v>
      </c>
      <c r="Z9" s="136">
        <v>46753</v>
      </c>
      <c r="AA9" s="136">
        <v>47119</v>
      </c>
      <c r="AB9" s="136">
        <v>47484</v>
      </c>
      <c r="AC9" s="136">
        <v>47849</v>
      </c>
      <c r="AD9" s="136">
        <v>48214</v>
      </c>
      <c r="AE9" s="136">
        <v>48580</v>
      </c>
      <c r="AF9" s="136">
        <v>48945</v>
      </c>
      <c r="AG9" s="136">
        <v>49310</v>
      </c>
      <c r="AH9" s="136">
        <v>49675</v>
      </c>
      <c r="AI9" s="136">
        <v>50041</v>
      </c>
      <c r="AJ9" s="136">
        <v>50406</v>
      </c>
      <c r="AK9" s="136">
        <v>50771</v>
      </c>
      <c r="AL9" s="136">
        <v>51136</v>
      </c>
      <c r="AM9" s="136">
        <v>51502</v>
      </c>
      <c r="AN9" s="136">
        <v>51867</v>
      </c>
      <c r="AO9" s="136">
        <v>52232</v>
      </c>
      <c r="AP9" s="136">
        <v>52597</v>
      </c>
      <c r="AQ9" s="136">
        <v>52963</v>
      </c>
      <c r="AR9" s="136">
        <v>53328</v>
      </c>
      <c r="AS9" s="136">
        <v>53693</v>
      </c>
      <c r="AT9" s="136">
        <v>54058</v>
      </c>
      <c r="AU9" s="136">
        <v>54424</v>
      </c>
      <c r="AV9" s="136">
        <v>54789</v>
      </c>
    </row>
    <row r="10" spans="1:48" ht="15" customHeight="1" x14ac:dyDescent="0.2">
      <c r="L10" s="15" t="s">
        <v>33</v>
      </c>
      <c r="M10" s="137"/>
      <c r="N10" s="137"/>
      <c r="O10" s="137"/>
      <c r="P10" s="138"/>
      <c r="Q10" s="138"/>
      <c r="R10" s="138"/>
      <c r="S10" s="138"/>
      <c r="T10" s="139"/>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row>
    <row r="11" spans="1:48" ht="15" customHeight="1" x14ac:dyDescent="0.2">
      <c r="L11" s="141" t="s">
        <v>217</v>
      </c>
      <c r="M11" s="142"/>
      <c r="N11" s="137"/>
      <c r="O11" s="137">
        <v>0.1</v>
      </c>
      <c r="P11" s="137">
        <v>0.1</v>
      </c>
      <c r="Q11" s="137">
        <v>0.2</v>
      </c>
      <c r="R11" s="137">
        <v>0.2</v>
      </c>
      <c r="S11" s="137">
        <v>0.4</v>
      </c>
      <c r="T11" s="137">
        <v>0.7</v>
      </c>
      <c r="U11" s="137">
        <v>0.9</v>
      </c>
      <c r="V11" s="137">
        <v>1.3</v>
      </c>
      <c r="W11" s="137">
        <v>1.6</v>
      </c>
      <c r="X11" s="137">
        <v>2.1</v>
      </c>
      <c r="Y11" s="137">
        <v>2.5</v>
      </c>
      <c r="Z11" s="137">
        <v>2.9</v>
      </c>
      <c r="AA11" s="137">
        <v>3.2</v>
      </c>
      <c r="AB11" s="137">
        <v>3.7</v>
      </c>
      <c r="AC11" s="137">
        <v>4.0999999999999996</v>
      </c>
      <c r="AD11" s="137">
        <v>4.5</v>
      </c>
      <c r="AE11" s="137">
        <v>5</v>
      </c>
      <c r="AF11" s="137">
        <v>5.4</v>
      </c>
      <c r="AG11" s="137">
        <v>5.8</v>
      </c>
      <c r="AH11" s="137">
        <v>6.2</v>
      </c>
      <c r="AI11" s="137">
        <v>6.6</v>
      </c>
      <c r="AJ11" s="137">
        <v>7.1</v>
      </c>
      <c r="AK11" s="137">
        <v>7.5</v>
      </c>
      <c r="AL11" s="137">
        <v>8.1</v>
      </c>
      <c r="AM11" s="137">
        <v>8.5</v>
      </c>
      <c r="AN11" s="137">
        <v>8.9</v>
      </c>
      <c r="AO11" s="137">
        <v>9.1999999999999993</v>
      </c>
      <c r="AP11" s="137">
        <v>9.6999999999999993</v>
      </c>
      <c r="AQ11" s="137">
        <v>10.1</v>
      </c>
      <c r="AR11" s="137">
        <v>10.5</v>
      </c>
      <c r="AS11" s="137">
        <v>10.8</v>
      </c>
      <c r="AT11" s="137">
        <v>11.1</v>
      </c>
      <c r="AU11" s="137">
        <v>11.3</v>
      </c>
      <c r="AV11" s="137">
        <v>11.6</v>
      </c>
    </row>
    <row r="12" spans="1:48" ht="15" customHeight="1" x14ac:dyDescent="0.2">
      <c r="L12" s="141" t="s">
        <v>71</v>
      </c>
      <c r="M12" s="142"/>
      <c r="N12" s="137"/>
      <c r="O12" s="137">
        <v>0.1</v>
      </c>
      <c r="P12" s="137">
        <v>0.1</v>
      </c>
      <c r="Q12" s="137">
        <v>0.2</v>
      </c>
      <c r="R12" s="137">
        <v>0.2</v>
      </c>
      <c r="S12" s="137">
        <v>0.4</v>
      </c>
      <c r="T12" s="137">
        <v>0.7</v>
      </c>
      <c r="U12" s="137">
        <v>0.9</v>
      </c>
      <c r="V12" s="137">
        <v>1.2</v>
      </c>
      <c r="W12" s="137">
        <v>1.4</v>
      </c>
      <c r="X12" s="137">
        <v>1.8</v>
      </c>
      <c r="Y12" s="137">
        <v>2.1</v>
      </c>
      <c r="Z12" s="137">
        <v>2.4</v>
      </c>
      <c r="AA12" s="137">
        <v>2.7</v>
      </c>
      <c r="AB12" s="137">
        <v>2.9</v>
      </c>
      <c r="AC12" s="137">
        <v>3.1</v>
      </c>
      <c r="AD12" s="137">
        <v>3.3</v>
      </c>
      <c r="AE12" s="137">
        <v>3.4</v>
      </c>
      <c r="AF12" s="137">
        <v>3.6</v>
      </c>
      <c r="AG12" s="137">
        <v>3.8</v>
      </c>
      <c r="AH12" s="137">
        <v>4</v>
      </c>
      <c r="AI12" s="137">
        <v>4.2</v>
      </c>
      <c r="AJ12" s="137">
        <v>4.4000000000000004</v>
      </c>
      <c r="AK12" s="137">
        <v>4.5</v>
      </c>
      <c r="AL12" s="137">
        <v>4.7</v>
      </c>
      <c r="AM12" s="137">
        <v>4.7</v>
      </c>
      <c r="AN12" s="137">
        <v>4.9000000000000004</v>
      </c>
      <c r="AO12" s="137">
        <v>5</v>
      </c>
      <c r="AP12" s="137">
        <v>5.0999999999999996</v>
      </c>
      <c r="AQ12" s="137">
        <v>5.2</v>
      </c>
      <c r="AR12" s="137">
        <v>5.3</v>
      </c>
      <c r="AS12" s="137">
        <v>5.4</v>
      </c>
      <c r="AT12" s="137">
        <v>5.4</v>
      </c>
      <c r="AU12" s="137">
        <v>5.4</v>
      </c>
      <c r="AV12" s="137">
        <v>5.5</v>
      </c>
    </row>
    <row r="13" spans="1:48" ht="15" customHeight="1" x14ac:dyDescent="0.2">
      <c r="L13" s="141" t="s">
        <v>215</v>
      </c>
      <c r="M13" s="142"/>
      <c r="N13" s="137"/>
      <c r="O13" s="137">
        <v>0.1</v>
      </c>
      <c r="P13" s="137">
        <v>0.1</v>
      </c>
      <c r="Q13" s="137">
        <v>0.1</v>
      </c>
      <c r="R13" s="137">
        <v>0.2</v>
      </c>
      <c r="S13" s="137">
        <v>0.2</v>
      </c>
      <c r="T13" s="137">
        <v>0.2</v>
      </c>
      <c r="U13" s="137">
        <v>0.2</v>
      </c>
      <c r="V13" s="137">
        <v>0.3</v>
      </c>
      <c r="W13" s="137">
        <v>0.3</v>
      </c>
      <c r="X13" s="137">
        <v>0.4</v>
      </c>
      <c r="Y13" s="137">
        <v>0.4</v>
      </c>
      <c r="Z13" s="137">
        <v>0.5</v>
      </c>
      <c r="AA13" s="137">
        <v>0.6</v>
      </c>
      <c r="AB13" s="137">
        <v>0.7</v>
      </c>
      <c r="AC13" s="137">
        <v>0.7</v>
      </c>
      <c r="AD13" s="137">
        <v>0.8</v>
      </c>
      <c r="AE13" s="137">
        <v>0.8</v>
      </c>
      <c r="AF13" s="137">
        <v>1.1000000000000001</v>
      </c>
      <c r="AG13" s="137">
        <v>1.3</v>
      </c>
      <c r="AH13" s="137">
        <v>1.5</v>
      </c>
      <c r="AI13" s="137">
        <v>1.7</v>
      </c>
      <c r="AJ13" s="137">
        <v>1.9</v>
      </c>
      <c r="AK13" s="137">
        <v>2</v>
      </c>
      <c r="AL13" s="137">
        <v>2.2000000000000002</v>
      </c>
      <c r="AM13" s="137">
        <v>2.2999999999999998</v>
      </c>
      <c r="AN13" s="137">
        <v>2.4</v>
      </c>
      <c r="AO13" s="137">
        <v>2.6</v>
      </c>
      <c r="AP13" s="137">
        <v>2.7</v>
      </c>
      <c r="AQ13" s="137">
        <v>2.7</v>
      </c>
      <c r="AR13" s="137">
        <v>2.8</v>
      </c>
      <c r="AS13" s="137">
        <v>2.9</v>
      </c>
      <c r="AT13" s="137">
        <v>3</v>
      </c>
      <c r="AU13" s="137">
        <v>3</v>
      </c>
      <c r="AV13" s="137">
        <v>3.1</v>
      </c>
    </row>
    <row r="14" spans="1:48" ht="15" customHeight="1" x14ac:dyDescent="0.2">
      <c r="L14" s="141" t="s">
        <v>216</v>
      </c>
      <c r="M14" s="142"/>
      <c r="N14" s="137"/>
      <c r="O14" s="137">
        <v>0.1</v>
      </c>
      <c r="P14" s="137">
        <v>0.1</v>
      </c>
      <c r="Q14" s="137">
        <v>0.2</v>
      </c>
      <c r="R14" s="137">
        <v>0.2</v>
      </c>
      <c r="S14" s="137">
        <v>0.2</v>
      </c>
      <c r="T14" s="137">
        <v>0.3</v>
      </c>
      <c r="U14" s="137">
        <v>0.3</v>
      </c>
      <c r="V14" s="137">
        <v>0.3</v>
      </c>
      <c r="W14" s="137">
        <v>0.5</v>
      </c>
      <c r="X14" s="137">
        <v>0.8</v>
      </c>
      <c r="Y14" s="137">
        <v>1</v>
      </c>
      <c r="Z14" s="137">
        <v>1.3</v>
      </c>
      <c r="AA14" s="137">
        <v>1.6</v>
      </c>
      <c r="AB14" s="137">
        <v>1.8</v>
      </c>
      <c r="AC14" s="137">
        <v>2</v>
      </c>
      <c r="AD14" s="137">
        <v>2.2000000000000002</v>
      </c>
      <c r="AE14" s="137">
        <v>2.4</v>
      </c>
      <c r="AF14" s="137">
        <v>2.5</v>
      </c>
      <c r="AG14" s="137">
        <v>2.7</v>
      </c>
      <c r="AH14" s="137">
        <v>2.8</v>
      </c>
      <c r="AI14" s="137">
        <v>2.9</v>
      </c>
      <c r="AJ14" s="137">
        <v>3.1</v>
      </c>
      <c r="AK14" s="137">
        <v>3.2</v>
      </c>
      <c r="AL14" s="137">
        <v>3.3</v>
      </c>
      <c r="AM14" s="137">
        <v>3.5</v>
      </c>
      <c r="AN14" s="137">
        <v>3.6</v>
      </c>
      <c r="AO14" s="137">
        <v>3.7</v>
      </c>
      <c r="AP14" s="137">
        <v>3.8</v>
      </c>
      <c r="AQ14" s="137">
        <v>3.9</v>
      </c>
      <c r="AR14" s="137">
        <v>4</v>
      </c>
      <c r="AS14" s="137">
        <v>4.0999999999999996</v>
      </c>
      <c r="AT14" s="137">
        <v>4.0999999999999996</v>
      </c>
      <c r="AU14" s="137">
        <v>4.2</v>
      </c>
      <c r="AV14" s="137">
        <v>4.3</v>
      </c>
    </row>
    <row r="16" spans="1:48" ht="15" customHeight="1" x14ac:dyDescent="0.2">
      <c r="L16" s="4" t="s">
        <v>729</v>
      </c>
    </row>
    <row r="17" spans="1:48" ht="15" customHeight="1" x14ac:dyDescent="0.2">
      <c r="L17" s="130" t="s">
        <v>186</v>
      </c>
    </row>
    <row r="18" spans="1:48" ht="15" customHeight="1" x14ac:dyDescent="0.2">
      <c r="L18" s="143" t="s">
        <v>187</v>
      </c>
    </row>
    <row r="19" spans="1:48" ht="15" customHeight="1" x14ac:dyDescent="0.2">
      <c r="L19" s="144"/>
    </row>
    <row r="20" spans="1:48" ht="15" customHeight="1" x14ac:dyDescent="0.2">
      <c r="L20" s="130" t="s">
        <v>573</v>
      </c>
    </row>
    <row r="21" spans="1:48" ht="15" customHeight="1" x14ac:dyDescent="0.2">
      <c r="L21" s="15" t="s">
        <v>145</v>
      </c>
      <c r="M21" s="136">
        <v>42005</v>
      </c>
      <c r="N21" s="136">
        <v>42370</v>
      </c>
      <c r="O21" s="136">
        <v>42736</v>
      </c>
      <c r="P21" s="136">
        <v>43101</v>
      </c>
      <c r="Q21" s="136">
        <v>43466</v>
      </c>
      <c r="R21" s="136">
        <v>43831</v>
      </c>
      <c r="S21" s="136">
        <v>44197</v>
      </c>
      <c r="T21" s="136">
        <v>44562</v>
      </c>
      <c r="U21" s="136">
        <v>44927</v>
      </c>
      <c r="V21" s="136">
        <v>45292</v>
      </c>
      <c r="W21" s="136">
        <v>45658</v>
      </c>
      <c r="X21" s="136">
        <v>46023</v>
      </c>
      <c r="Y21" s="136">
        <v>46388</v>
      </c>
      <c r="Z21" s="136">
        <v>46753</v>
      </c>
      <c r="AA21" s="136">
        <v>47119</v>
      </c>
      <c r="AB21" s="136">
        <v>47484</v>
      </c>
      <c r="AC21" s="136">
        <v>47849</v>
      </c>
      <c r="AD21" s="136">
        <v>48214</v>
      </c>
      <c r="AE21" s="136">
        <v>48580</v>
      </c>
      <c r="AF21" s="136">
        <v>48945</v>
      </c>
      <c r="AG21" s="136">
        <v>49310</v>
      </c>
      <c r="AH21" s="136">
        <v>49675</v>
      </c>
      <c r="AI21" s="136">
        <v>50041</v>
      </c>
      <c r="AJ21" s="136">
        <v>50406</v>
      </c>
      <c r="AK21" s="136">
        <v>50771</v>
      </c>
      <c r="AL21" s="136">
        <v>51136</v>
      </c>
      <c r="AM21" s="136">
        <v>51502</v>
      </c>
      <c r="AN21" s="136">
        <v>51867</v>
      </c>
      <c r="AO21" s="136">
        <v>52232</v>
      </c>
      <c r="AP21" s="136">
        <v>52597</v>
      </c>
      <c r="AQ21" s="136">
        <v>52963</v>
      </c>
      <c r="AR21" s="136">
        <v>53328</v>
      </c>
      <c r="AS21" s="136">
        <v>53693</v>
      </c>
      <c r="AT21" s="136">
        <v>54058</v>
      </c>
      <c r="AU21" s="136">
        <v>54424</v>
      </c>
      <c r="AV21" s="136">
        <v>54789</v>
      </c>
    </row>
    <row r="22" spans="1:48" ht="15" customHeight="1" x14ac:dyDescent="0.2">
      <c r="L22" s="15" t="s">
        <v>33</v>
      </c>
      <c r="M22" s="137"/>
      <c r="N22" s="137"/>
      <c r="O22" s="137"/>
      <c r="P22" s="138"/>
      <c r="Q22" s="138"/>
      <c r="R22" s="138"/>
      <c r="S22" s="138"/>
      <c r="T22" s="139"/>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row>
    <row r="23" spans="1:48" ht="15" customHeight="1" x14ac:dyDescent="0.2">
      <c r="L23" s="141" t="s">
        <v>217</v>
      </c>
      <c r="M23" s="142"/>
      <c r="N23" s="137"/>
      <c r="O23" s="137">
        <v>0.214</v>
      </c>
      <c r="P23" s="137">
        <v>0.37</v>
      </c>
      <c r="Q23" s="137">
        <v>0.53</v>
      </c>
      <c r="R23" s="137">
        <v>0.72699999999999998</v>
      </c>
      <c r="S23" s="137">
        <v>1.373</v>
      </c>
      <c r="T23" s="137">
        <v>2.3029999999999999</v>
      </c>
      <c r="U23" s="137">
        <v>3.141</v>
      </c>
      <c r="V23" s="137">
        <v>4.3090000000000002</v>
      </c>
      <c r="W23" s="137">
        <v>5.444</v>
      </c>
      <c r="X23" s="137">
        <v>7.0350000000000001</v>
      </c>
      <c r="Y23" s="137">
        <v>8.484</v>
      </c>
      <c r="Z23" s="137">
        <v>9.7360000000000007</v>
      </c>
      <c r="AA23" s="137">
        <v>11.148</v>
      </c>
      <c r="AB23" s="137">
        <v>12.834</v>
      </c>
      <c r="AC23" s="137">
        <v>14.491</v>
      </c>
      <c r="AD23" s="137">
        <v>15.965</v>
      </c>
      <c r="AE23" s="137">
        <v>17.683</v>
      </c>
      <c r="AF23" s="137">
        <v>19.215</v>
      </c>
      <c r="AG23" s="137">
        <v>20.690999999999999</v>
      </c>
      <c r="AH23" s="137">
        <v>22.16</v>
      </c>
      <c r="AI23" s="137">
        <v>23.788</v>
      </c>
      <c r="AJ23" s="137">
        <v>25.434000000000001</v>
      </c>
      <c r="AK23" s="137">
        <v>27.074000000000002</v>
      </c>
      <c r="AL23" s="137">
        <v>29.163</v>
      </c>
      <c r="AM23" s="137">
        <v>30.885999999999999</v>
      </c>
      <c r="AN23" s="137">
        <v>32.433</v>
      </c>
      <c r="AO23" s="137">
        <v>33.677</v>
      </c>
      <c r="AP23" s="137">
        <v>35.451999999999998</v>
      </c>
      <c r="AQ23" s="137">
        <v>36.947000000000003</v>
      </c>
      <c r="AR23" s="137">
        <v>38.156999999999996</v>
      </c>
      <c r="AS23" s="137">
        <v>39.508000000000003</v>
      </c>
      <c r="AT23" s="137">
        <v>40.552999999999997</v>
      </c>
      <c r="AU23" s="137">
        <v>41.344000000000001</v>
      </c>
      <c r="AV23" s="137">
        <v>42.325000000000003</v>
      </c>
    </row>
    <row r="24" spans="1:48" ht="15" customHeight="1" x14ac:dyDescent="0.2">
      <c r="L24" s="141" t="s">
        <v>71</v>
      </c>
      <c r="M24" s="142"/>
      <c r="N24" s="137"/>
      <c r="O24" s="137">
        <v>0.214</v>
      </c>
      <c r="P24" s="137">
        <v>0.37</v>
      </c>
      <c r="Q24" s="137">
        <v>0.53</v>
      </c>
      <c r="R24" s="137">
        <v>0.74099999999999999</v>
      </c>
      <c r="S24" s="137">
        <v>1.4039999999999999</v>
      </c>
      <c r="T24" s="137">
        <v>2.2330000000000001</v>
      </c>
      <c r="U24" s="137">
        <v>2.9820000000000002</v>
      </c>
      <c r="V24" s="137">
        <v>3.8530000000000002</v>
      </c>
      <c r="W24" s="137">
        <v>4.6630000000000003</v>
      </c>
      <c r="X24" s="137">
        <v>5.8760000000000003</v>
      </c>
      <c r="Y24" s="137">
        <v>6.9550000000000001</v>
      </c>
      <c r="Z24" s="137">
        <v>8.1470000000000002</v>
      </c>
      <c r="AA24" s="137">
        <v>9.1489999999999991</v>
      </c>
      <c r="AB24" s="137">
        <v>10.106999999999999</v>
      </c>
      <c r="AC24" s="137">
        <v>11.007</v>
      </c>
      <c r="AD24" s="137">
        <v>11.775</v>
      </c>
      <c r="AE24" s="137">
        <v>12.38</v>
      </c>
      <c r="AF24" s="137">
        <v>13.17</v>
      </c>
      <c r="AG24" s="137">
        <v>13.891999999999999</v>
      </c>
      <c r="AH24" s="137">
        <v>14.933999999999999</v>
      </c>
      <c r="AI24" s="137">
        <v>15.734999999999999</v>
      </c>
      <c r="AJ24" s="137">
        <v>16.550999999999998</v>
      </c>
      <c r="AK24" s="137">
        <v>17.259</v>
      </c>
      <c r="AL24" s="137">
        <v>17.89</v>
      </c>
      <c r="AM24" s="137">
        <v>18.335999999999999</v>
      </c>
      <c r="AN24" s="137">
        <v>18.837</v>
      </c>
      <c r="AO24" s="137">
        <v>19.388000000000002</v>
      </c>
      <c r="AP24" s="137">
        <v>19.997</v>
      </c>
      <c r="AQ24" s="137">
        <v>20.419</v>
      </c>
      <c r="AR24" s="137">
        <v>20.684999999999999</v>
      </c>
      <c r="AS24" s="137">
        <v>21.013000000000002</v>
      </c>
      <c r="AT24" s="137">
        <v>21.228999999999999</v>
      </c>
      <c r="AU24" s="137">
        <v>21.398</v>
      </c>
      <c r="AV24" s="137">
        <v>21.558</v>
      </c>
    </row>
    <row r="25" spans="1:48" ht="15" customHeight="1" x14ac:dyDescent="0.2">
      <c r="L25" s="141" t="s">
        <v>215</v>
      </c>
      <c r="M25" s="142"/>
      <c r="N25" s="137"/>
      <c r="O25" s="137">
        <v>0.214</v>
      </c>
      <c r="P25" s="137">
        <v>0.317</v>
      </c>
      <c r="Q25" s="137">
        <v>0.41599999999999998</v>
      </c>
      <c r="R25" s="137">
        <v>0.5</v>
      </c>
      <c r="S25" s="137">
        <v>0.61899999999999999</v>
      </c>
      <c r="T25" s="137">
        <v>0.70299999999999996</v>
      </c>
      <c r="U25" s="137">
        <v>0.78300000000000003</v>
      </c>
      <c r="V25" s="137">
        <v>0.87</v>
      </c>
      <c r="W25" s="137">
        <v>1.002</v>
      </c>
      <c r="X25" s="137">
        <v>1.2589999999999999</v>
      </c>
      <c r="Y25" s="137">
        <v>1.5129999999999999</v>
      </c>
      <c r="Z25" s="137">
        <v>1.821</v>
      </c>
      <c r="AA25" s="137">
        <v>2.089</v>
      </c>
      <c r="AB25" s="137">
        <v>2.3319999999999999</v>
      </c>
      <c r="AC25" s="137">
        <v>2.5430000000000001</v>
      </c>
      <c r="AD25" s="137">
        <v>2.7269999999999999</v>
      </c>
      <c r="AE25" s="137">
        <v>2.9689999999999999</v>
      </c>
      <c r="AF25" s="137">
        <v>3.782</v>
      </c>
      <c r="AG25" s="137">
        <v>4.4960000000000004</v>
      </c>
      <c r="AH25" s="137">
        <v>5.1559999999999997</v>
      </c>
      <c r="AI25" s="137">
        <v>5.76</v>
      </c>
      <c r="AJ25" s="137">
        <v>6.7229999999999999</v>
      </c>
      <c r="AK25" s="137">
        <v>7.4859999999999998</v>
      </c>
      <c r="AL25" s="137">
        <v>8.2420000000000009</v>
      </c>
      <c r="AM25" s="137">
        <v>8.9139999999999997</v>
      </c>
      <c r="AN25" s="137">
        <v>9.51</v>
      </c>
      <c r="AO25" s="137">
        <v>10.034000000000001</v>
      </c>
      <c r="AP25" s="137">
        <v>10.529</v>
      </c>
      <c r="AQ25" s="137">
        <v>10.97</v>
      </c>
      <c r="AR25" s="137">
        <v>11.366</v>
      </c>
      <c r="AS25" s="137">
        <v>11.724</v>
      </c>
      <c r="AT25" s="137">
        <v>12.044</v>
      </c>
      <c r="AU25" s="137">
        <v>12.33</v>
      </c>
      <c r="AV25" s="137">
        <v>12.595000000000001</v>
      </c>
    </row>
    <row r="26" spans="1:48" ht="15" customHeight="1" x14ac:dyDescent="0.2">
      <c r="A26" s="133"/>
      <c r="L26" s="141" t="s">
        <v>216</v>
      </c>
      <c r="M26" s="142"/>
      <c r="N26" s="137"/>
      <c r="O26" s="137">
        <v>0.214</v>
      </c>
      <c r="P26" s="137">
        <v>0.316</v>
      </c>
      <c r="Q26" s="137">
        <v>0.47099999999999997</v>
      </c>
      <c r="R26" s="137">
        <v>0.60399999999999998</v>
      </c>
      <c r="S26" s="137">
        <v>0.72</v>
      </c>
      <c r="T26" s="137">
        <v>0.85799999999999998</v>
      </c>
      <c r="U26" s="137">
        <v>0.98799999999999999</v>
      </c>
      <c r="V26" s="137">
        <v>1.127</v>
      </c>
      <c r="W26" s="137">
        <v>1.6279999999999999</v>
      </c>
      <c r="X26" s="137">
        <v>2.504</v>
      </c>
      <c r="Y26" s="137">
        <v>3.3769999999999998</v>
      </c>
      <c r="Z26" s="137">
        <v>4.3630000000000004</v>
      </c>
      <c r="AA26" s="137">
        <v>5.2380000000000004</v>
      </c>
      <c r="AB26" s="137">
        <v>6.03</v>
      </c>
      <c r="AC26" s="137">
        <v>6.7279999999999998</v>
      </c>
      <c r="AD26" s="137">
        <v>7.35</v>
      </c>
      <c r="AE26" s="137">
        <v>7.9160000000000004</v>
      </c>
      <c r="AF26" s="137">
        <v>8.4879999999999995</v>
      </c>
      <c r="AG26" s="137">
        <v>8.9580000000000002</v>
      </c>
      <c r="AH26" s="137">
        <v>9.6509999999999998</v>
      </c>
      <c r="AI26" s="137">
        <v>10.396000000000001</v>
      </c>
      <c r="AJ26" s="137">
        <v>11.263999999999999</v>
      </c>
      <c r="AK26" s="137">
        <v>11.852</v>
      </c>
      <c r="AL26" s="137">
        <v>12.516</v>
      </c>
      <c r="AM26" s="137">
        <v>13.093</v>
      </c>
      <c r="AN26" s="137">
        <v>13.641</v>
      </c>
      <c r="AO26" s="137">
        <v>14.137</v>
      </c>
      <c r="AP26" s="137">
        <v>14.686999999999999</v>
      </c>
      <c r="AQ26" s="137">
        <v>15.167999999999999</v>
      </c>
      <c r="AR26" s="137">
        <v>15.731999999999999</v>
      </c>
      <c r="AS26" s="137">
        <v>16.245999999999999</v>
      </c>
      <c r="AT26" s="137">
        <v>16.760000000000002</v>
      </c>
      <c r="AU26" s="137">
        <v>17.321999999999999</v>
      </c>
      <c r="AV26" s="137">
        <v>17.847999999999999</v>
      </c>
    </row>
    <row r="28" spans="1:48" ht="15" customHeight="1" x14ac:dyDescent="0.2">
      <c r="L28" s="130" t="s">
        <v>574</v>
      </c>
    </row>
    <row r="29" spans="1:48" ht="15" customHeight="1" x14ac:dyDescent="0.2">
      <c r="L29" s="15" t="s">
        <v>145</v>
      </c>
      <c r="M29" s="136">
        <v>42005</v>
      </c>
      <c r="N29" s="136">
        <v>42370</v>
      </c>
      <c r="O29" s="136">
        <v>42736</v>
      </c>
      <c r="P29" s="136">
        <v>43101</v>
      </c>
      <c r="Q29" s="136">
        <v>43466</v>
      </c>
      <c r="R29" s="136">
        <v>43831</v>
      </c>
      <c r="S29" s="136">
        <v>44197</v>
      </c>
      <c r="T29" s="136">
        <v>44562</v>
      </c>
      <c r="U29" s="136">
        <v>44927</v>
      </c>
      <c r="V29" s="136">
        <v>45292</v>
      </c>
      <c r="W29" s="136">
        <v>45658</v>
      </c>
      <c r="X29" s="136">
        <v>46023</v>
      </c>
      <c r="Y29" s="136">
        <v>46388</v>
      </c>
      <c r="Z29" s="136">
        <v>46753</v>
      </c>
      <c r="AA29" s="136">
        <v>47119</v>
      </c>
      <c r="AB29" s="136">
        <v>47484</v>
      </c>
      <c r="AC29" s="136">
        <v>47849</v>
      </c>
      <c r="AD29" s="136">
        <v>48214</v>
      </c>
      <c r="AE29" s="136">
        <v>48580</v>
      </c>
      <c r="AF29" s="136">
        <v>48945</v>
      </c>
      <c r="AG29" s="136">
        <v>49310</v>
      </c>
      <c r="AH29" s="136">
        <v>49675</v>
      </c>
      <c r="AI29" s="136">
        <v>50041</v>
      </c>
      <c r="AJ29" s="136">
        <v>50406</v>
      </c>
      <c r="AK29" s="136">
        <v>50771</v>
      </c>
      <c r="AL29" s="136">
        <v>51136</v>
      </c>
      <c r="AM29" s="136">
        <v>51502</v>
      </c>
      <c r="AN29" s="136">
        <v>51867</v>
      </c>
      <c r="AO29" s="136">
        <v>52232</v>
      </c>
      <c r="AP29" s="136">
        <v>52597</v>
      </c>
      <c r="AQ29" s="136">
        <v>52963</v>
      </c>
      <c r="AR29" s="136">
        <v>53328</v>
      </c>
      <c r="AS29" s="136">
        <v>53693</v>
      </c>
      <c r="AT29" s="136">
        <v>54058</v>
      </c>
      <c r="AU29" s="136">
        <v>54424</v>
      </c>
      <c r="AV29" s="136">
        <v>54789</v>
      </c>
    </row>
    <row r="30" spans="1:48" ht="15" customHeight="1" x14ac:dyDescent="0.25">
      <c r="A30" s="128" t="str">
        <f>L20</f>
        <v>Heat Pump Annual Demand (TWh)</v>
      </c>
      <c r="L30" s="15" t="s">
        <v>33</v>
      </c>
      <c r="M30" s="137"/>
      <c r="N30" s="137"/>
      <c r="O30" s="137"/>
      <c r="P30" s="138"/>
      <c r="Q30" s="138"/>
      <c r="R30" s="138"/>
      <c r="S30" s="138"/>
      <c r="T30" s="139"/>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40"/>
      <c r="AT30" s="140"/>
      <c r="AU30" s="140"/>
      <c r="AV30" s="140"/>
    </row>
    <row r="31" spans="1:48" ht="15" customHeight="1" x14ac:dyDescent="0.2">
      <c r="L31" s="141" t="s">
        <v>217</v>
      </c>
      <c r="M31" s="142"/>
      <c r="N31" s="137"/>
      <c r="O31" s="137">
        <v>7.0000000000000001E-3</v>
      </c>
      <c r="P31" s="137">
        <v>1.2999999999999999E-2</v>
      </c>
      <c r="Q31" s="137">
        <v>1.7999999999999999E-2</v>
      </c>
      <c r="R31" s="137">
        <v>2.5000000000000001E-2</v>
      </c>
      <c r="S31" s="137">
        <v>4.7E-2</v>
      </c>
      <c r="T31" s="137">
        <v>0.08</v>
      </c>
      <c r="U31" s="137">
        <v>0.109</v>
      </c>
      <c r="V31" s="137">
        <v>0.14899999999999999</v>
      </c>
      <c r="W31" s="137">
        <v>0.188</v>
      </c>
      <c r="X31" s="137">
        <v>0.24299999999999999</v>
      </c>
      <c r="Y31" s="137">
        <v>0.29299999999999998</v>
      </c>
      <c r="Z31" s="137">
        <v>0.33600000000000002</v>
      </c>
      <c r="AA31" s="137">
        <v>0.38500000000000001</v>
      </c>
      <c r="AB31" s="137">
        <v>0.44400000000000001</v>
      </c>
      <c r="AC31" s="137">
        <v>0.501</v>
      </c>
      <c r="AD31" s="137">
        <v>0.55200000000000005</v>
      </c>
      <c r="AE31" s="137">
        <v>0.61099999999999999</v>
      </c>
      <c r="AF31" s="137">
        <v>0.66400000000000003</v>
      </c>
      <c r="AG31" s="137">
        <v>0.71499999999999997</v>
      </c>
      <c r="AH31" s="137">
        <v>0.76600000000000001</v>
      </c>
      <c r="AI31" s="137">
        <v>0.82199999999999995</v>
      </c>
      <c r="AJ31" s="137">
        <v>0.879</v>
      </c>
      <c r="AK31" s="137">
        <v>0.93600000000000005</v>
      </c>
      <c r="AL31" s="137">
        <v>1.008</v>
      </c>
      <c r="AM31" s="137">
        <v>1.0669999999999999</v>
      </c>
      <c r="AN31" s="137">
        <v>1.121</v>
      </c>
      <c r="AO31" s="137">
        <v>1.1639999999999999</v>
      </c>
      <c r="AP31" s="137">
        <v>1.2250000000000001</v>
      </c>
      <c r="AQ31" s="137">
        <v>1.2769999999999999</v>
      </c>
      <c r="AR31" s="137">
        <v>1.319</v>
      </c>
      <c r="AS31" s="137">
        <v>1.365</v>
      </c>
      <c r="AT31" s="137">
        <v>1.401</v>
      </c>
      <c r="AU31" s="137">
        <v>1.429</v>
      </c>
      <c r="AV31" s="137">
        <v>1.4630000000000001</v>
      </c>
    </row>
    <row r="32" spans="1:48" ht="15" customHeight="1" x14ac:dyDescent="0.2">
      <c r="L32" s="141" t="s">
        <v>71</v>
      </c>
      <c r="M32" s="142"/>
      <c r="N32" s="137"/>
      <c r="O32" s="137">
        <v>7.0000000000000001E-3</v>
      </c>
      <c r="P32" s="137">
        <v>1.2999999999999999E-2</v>
      </c>
      <c r="Q32" s="137">
        <v>1.7999999999999999E-2</v>
      </c>
      <c r="R32" s="137">
        <v>2.5999999999999999E-2</v>
      </c>
      <c r="S32" s="137">
        <v>4.9000000000000002E-2</v>
      </c>
      <c r="T32" s="137">
        <v>7.6999999999999999E-2</v>
      </c>
      <c r="U32" s="137">
        <v>0.10299999999999999</v>
      </c>
      <c r="V32" s="137">
        <v>0.13300000000000001</v>
      </c>
      <c r="W32" s="137">
        <v>0.161</v>
      </c>
      <c r="X32" s="137">
        <v>0.20300000000000001</v>
      </c>
      <c r="Y32" s="137">
        <v>0.24</v>
      </c>
      <c r="Z32" s="137">
        <v>0.28199999999999997</v>
      </c>
      <c r="AA32" s="137">
        <v>0.316</v>
      </c>
      <c r="AB32" s="137">
        <v>0.34899999999999998</v>
      </c>
      <c r="AC32" s="137">
        <v>0.38</v>
      </c>
      <c r="AD32" s="137">
        <v>0.40699999999999997</v>
      </c>
      <c r="AE32" s="137">
        <v>0.42799999999999999</v>
      </c>
      <c r="AF32" s="137">
        <v>0.45500000000000002</v>
      </c>
      <c r="AG32" s="137">
        <v>0.48</v>
      </c>
      <c r="AH32" s="137">
        <v>0.51600000000000001</v>
      </c>
      <c r="AI32" s="137">
        <v>0.54400000000000004</v>
      </c>
      <c r="AJ32" s="137">
        <v>0.57199999999999995</v>
      </c>
      <c r="AK32" s="137">
        <v>0.59599999999999997</v>
      </c>
      <c r="AL32" s="137">
        <v>0.61799999999999999</v>
      </c>
      <c r="AM32" s="137">
        <v>0.63400000000000001</v>
      </c>
      <c r="AN32" s="137">
        <v>0.65100000000000002</v>
      </c>
      <c r="AO32" s="137">
        <v>0.67</v>
      </c>
      <c r="AP32" s="137">
        <v>0.69099999999999995</v>
      </c>
      <c r="AQ32" s="137">
        <v>0.70599999999999996</v>
      </c>
      <c r="AR32" s="137">
        <v>0.71499999999999997</v>
      </c>
      <c r="AS32" s="137">
        <v>0.72599999999999998</v>
      </c>
      <c r="AT32" s="137">
        <v>0.73399999999999999</v>
      </c>
      <c r="AU32" s="137">
        <v>0.73899999999999999</v>
      </c>
      <c r="AV32" s="137">
        <v>0.745</v>
      </c>
    </row>
    <row r="33" spans="12:48" ht="15" customHeight="1" x14ac:dyDescent="0.2">
      <c r="L33" s="141" t="s">
        <v>215</v>
      </c>
      <c r="M33" s="142"/>
      <c r="N33" s="137"/>
      <c r="O33" s="137">
        <v>7.0000000000000001E-3</v>
      </c>
      <c r="P33" s="137">
        <v>1.0999999999999999E-2</v>
      </c>
      <c r="Q33" s="137">
        <v>1.4E-2</v>
      </c>
      <c r="R33" s="137">
        <v>1.7000000000000001E-2</v>
      </c>
      <c r="S33" s="137">
        <v>2.1000000000000001E-2</v>
      </c>
      <c r="T33" s="137">
        <v>2.4E-2</v>
      </c>
      <c r="U33" s="137">
        <v>2.7E-2</v>
      </c>
      <c r="V33" s="137">
        <v>0.03</v>
      </c>
      <c r="W33" s="137">
        <v>3.5000000000000003E-2</v>
      </c>
      <c r="X33" s="137">
        <v>4.3999999999999997E-2</v>
      </c>
      <c r="Y33" s="137">
        <v>5.1999999999999998E-2</v>
      </c>
      <c r="Z33" s="137">
        <v>6.3E-2</v>
      </c>
      <c r="AA33" s="137">
        <v>7.1999999999999995E-2</v>
      </c>
      <c r="AB33" s="137">
        <v>8.1000000000000003E-2</v>
      </c>
      <c r="AC33" s="137">
        <v>8.7999999999999995E-2</v>
      </c>
      <c r="AD33" s="137">
        <v>9.4E-2</v>
      </c>
      <c r="AE33" s="137">
        <v>0.10299999999999999</v>
      </c>
      <c r="AF33" s="137">
        <v>0.13100000000000001</v>
      </c>
      <c r="AG33" s="137">
        <v>0.155</v>
      </c>
      <c r="AH33" s="137">
        <v>0.17799999999999999</v>
      </c>
      <c r="AI33" s="137">
        <v>0.19900000000000001</v>
      </c>
      <c r="AJ33" s="137">
        <v>0.23200000000000001</v>
      </c>
      <c r="AK33" s="137">
        <v>0.25900000000000001</v>
      </c>
      <c r="AL33" s="137">
        <v>0.28499999999999998</v>
      </c>
      <c r="AM33" s="137">
        <v>0.308</v>
      </c>
      <c r="AN33" s="137">
        <v>0.32900000000000001</v>
      </c>
      <c r="AO33" s="137">
        <v>0.34699999999999998</v>
      </c>
      <c r="AP33" s="137">
        <v>0.36399999999999999</v>
      </c>
      <c r="AQ33" s="137">
        <v>0.379</v>
      </c>
      <c r="AR33" s="137">
        <v>0.39300000000000002</v>
      </c>
      <c r="AS33" s="137">
        <v>0.40500000000000003</v>
      </c>
      <c r="AT33" s="137">
        <v>0.41599999999999998</v>
      </c>
      <c r="AU33" s="137">
        <v>0.42599999999999999</v>
      </c>
      <c r="AV33" s="137">
        <v>0.435</v>
      </c>
    </row>
    <row r="34" spans="12:48" ht="15" customHeight="1" x14ac:dyDescent="0.2">
      <c r="L34" s="141" t="s">
        <v>216</v>
      </c>
      <c r="M34" s="142"/>
      <c r="N34" s="137"/>
      <c r="O34" s="137">
        <v>7.0000000000000001E-3</v>
      </c>
      <c r="P34" s="137">
        <v>1.0999999999999999E-2</v>
      </c>
      <c r="Q34" s="137">
        <v>1.6E-2</v>
      </c>
      <c r="R34" s="137">
        <v>2.1000000000000001E-2</v>
      </c>
      <c r="S34" s="137">
        <v>2.5000000000000001E-2</v>
      </c>
      <c r="T34" s="137">
        <v>0.03</v>
      </c>
      <c r="U34" s="137">
        <v>3.4000000000000002E-2</v>
      </c>
      <c r="V34" s="137">
        <v>3.9E-2</v>
      </c>
      <c r="W34" s="137">
        <v>5.6000000000000001E-2</v>
      </c>
      <c r="X34" s="137">
        <v>8.6999999999999994E-2</v>
      </c>
      <c r="Y34" s="137">
        <v>0.11700000000000001</v>
      </c>
      <c r="Z34" s="137">
        <v>0.151</v>
      </c>
      <c r="AA34" s="137">
        <v>0.18099999999999999</v>
      </c>
      <c r="AB34" s="137">
        <v>0.20799999999999999</v>
      </c>
      <c r="AC34" s="137">
        <v>0.23300000000000001</v>
      </c>
      <c r="AD34" s="137">
        <v>0.254</v>
      </c>
      <c r="AE34" s="137">
        <v>0.27400000000000002</v>
      </c>
      <c r="AF34" s="137">
        <v>0.29299999999999998</v>
      </c>
      <c r="AG34" s="137">
        <v>0.31</v>
      </c>
      <c r="AH34" s="137">
        <v>0.33400000000000002</v>
      </c>
      <c r="AI34" s="137">
        <v>0.35899999999999999</v>
      </c>
      <c r="AJ34" s="137">
        <v>0.38900000000000001</v>
      </c>
      <c r="AK34" s="137">
        <v>0.41</v>
      </c>
      <c r="AL34" s="137">
        <v>0.433</v>
      </c>
      <c r="AM34" s="137">
        <v>0.45200000000000001</v>
      </c>
      <c r="AN34" s="137">
        <v>0.47099999999999997</v>
      </c>
      <c r="AO34" s="137">
        <v>0.48899999999999999</v>
      </c>
      <c r="AP34" s="137">
        <v>0.50800000000000001</v>
      </c>
      <c r="AQ34" s="137">
        <v>0.52400000000000002</v>
      </c>
      <c r="AR34" s="137">
        <v>0.54400000000000004</v>
      </c>
      <c r="AS34" s="137">
        <v>0.56100000000000005</v>
      </c>
      <c r="AT34" s="137">
        <v>0.57899999999999996</v>
      </c>
      <c r="AU34" s="137">
        <v>0.59899999999999998</v>
      </c>
      <c r="AV34" s="137">
        <v>0.61699999999999999</v>
      </c>
    </row>
    <row r="36" spans="12:48" ht="15" customHeight="1" x14ac:dyDescent="0.2">
      <c r="L36" s="130" t="s">
        <v>575</v>
      </c>
    </row>
    <row r="37" spans="12:48" ht="15" customHeight="1" x14ac:dyDescent="0.2">
      <c r="L37" s="15" t="s">
        <v>145</v>
      </c>
      <c r="M37" s="136">
        <v>42005</v>
      </c>
      <c r="N37" s="136">
        <v>42370</v>
      </c>
      <c r="O37" s="136">
        <v>42736</v>
      </c>
      <c r="P37" s="136">
        <v>43101</v>
      </c>
      <c r="Q37" s="136">
        <v>43466</v>
      </c>
      <c r="R37" s="136">
        <v>43831</v>
      </c>
      <c r="S37" s="136">
        <v>44197</v>
      </c>
      <c r="T37" s="136">
        <v>44562</v>
      </c>
      <c r="U37" s="136">
        <v>44927</v>
      </c>
      <c r="V37" s="136">
        <v>45292</v>
      </c>
      <c r="W37" s="136">
        <v>45658</v>
      </c>
      <c r="X37" s="136">
        <v>46023</v>
      </c>
      <c r="Y37" s="136">
        <v>46388</v>
      </c>
      <c r="Z37" s="136">
        <v>46753</v>
      </c>
      <c r="AA37" s="136">
        <v>47119</v>
      </c>
      <c r="AB37" s="136">
        <v>47484</v>
      </c>
      <c r="AC37" s="136">
        <v>47849</v>
      </c>
      <c r="AD37" s="136">
        <v>48214</v>
      </c>
      <c r="AE37" s="136">
        <v>48580</v>
      </c>
      <c r="AF37" s="136">
        <v>48945</v>
      </c>
      <c r="AG37" s="136">
        <v>49310</v>
      </c>
      <c r="AH37" s="136">
        <v>49675</v>
      </c>
      <c r="AI37" s="136">
        <v>50041</v>
      </c>
      <c r="AJ37" s="136">
        <v>50406</v>
      </c>
      <c r="AK37" s="136">
        <v>50771</v>
      </c>
      <c r="AL37" s="136">
        <v>51136</v>
      </c>
      <c r="AM37" s="136">
        <v>51502</v>
      </c>
      <c r="AN37" s="136">
        <v>51867</v>
      </c>
      <c r="AO37" s="136">
        <v>52232</v>
      </c>
      <c r="AP37" s="136">
        <v>52597</v>
      </c>
      <c r="AQ37" s="136">
        <v>52963</v>
      </c>
      <c r="AR37" s="136">
        <v>53328</v>
      </c>
      <c r="AS37" s="136">
        <v>53693</v>
      </c>
      <c r="AT37" s="136">
        <v>54058</v>
      </c>
      <c r="AU37" s="136">
        <v>54424</v>
      </c>
      <c r="AV37" s="136">
        <v>54789</v>
      </c>
    </row>
    <row r="38" spans="12:48" ht="15" customHeight="1" x14ac:dyDescent="0.2">
      <c r="L38" s="15" t="s">
        <v>33</v>
      </c>
      <c r="M38" s="137"/>
      <c r="N38" s="137"/>
      <c r="O38" s="137"/>
      <c r="P38" s="138"/>
      <c r="Q38" s="138"/>
      <c r="R38" s="138"/>
      <c r="S38" s="138"/>
      <c r="T38" s="139"/>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row>
    <row r="39" spans="12:48" ht="15" customHeight="1" x14ac:dyDescent="0.2">
      <c r="L39" s="141" t="s">
        <v>217</v>
      </c>
      <c r="M39" s="142"/>
      <c r="N39" s="137"/>
      <c r="O39" s="137">
        <v>7.0000000000000001E-3</v>
      </c>
      <c r="P39" s="137">
        <v>1.2E-2</v>
      </c>
      <c r="Q39" s="137">
        <v>1.7000000000000001E-2</v>
      </c>
      <c r="R39" s="137">
        <v>2.3E-2</v>
      </c>
      <c r="S39" s="137">
        <v>4.2999999999999997E-2</v>
      </c>
      <c r="T39" s="137">
        <v>7.1999999999999995E-2</v>
      </c>
      <c r="U39" s="137">
        <v>9.9000000000000005E-2</v>
      </c>
      <c r="V39" s="137">
        <v>0.13500000000000001</v>
      </c>
      <c r="W39" s="137">
        <v>0.17100000000000001</v>
      </c>
      <c r="X39" s="137">
        <v>0.221</v>
      </c>
      <c r="Y39" s="137">
        <v>0.26700000000000002</v>
      </c>
      <c r="Z39" s="137">
        <v>0.30599999999999999</v>
      </c>
      <c r="AA39" s="137">
        <v>0.35</v>
      </c>
      <c r="AB39" s="137">
        <v>0.40300000000000002</v>
      </c>
      <c r="AC39" s="137">
        <v>0.45500000000000002</v>
      </c>
      <c r="AD39" s="137">
        <v>0.502</v>
      </c>
      <c r="AE39" s="137">
        <v>0.55600000000000005</v>
      </c>
      <c r="AF39" s="137">
        <v>0.60399999999999998</v>
      </c>
      <c r="AG39" s="137">
        <v>0.65</v>
      </c>
      <c r="AH39" s="137">
        <v>0.69599999999999995</v>
      </c>
      <c r="AI39" s="137">
        <v>0.748</v>
      </c>
      <c r="AJ39" s="137">
        <v>0.79900000000000004</v>
      </c>
      <c r="AK39" s="137">
        <v>0.85099999999999998</v>
      </c>
      <c r="AL39" s="137">
        <v>0.91600000000000004</v>
      </c>
      <c r="AM39" s="137">
        <v>0.97099999999999997</v>
      </c>
      <c r="AN39" s="137">
        <v>1.0189999999999999</v>
      </c>
      <c r="AO39" s="137">
        <v>1.0580000000000001</v>
      </c>
      <c r="AP39" s="137">
        <v>1.1140000000000001</v>
      </c>
      <c r="AQ39" s="137">
        <v>1.161</v>
      </c>
      <c r="AR39" s="137">
        <v>1.1990000000000001</v>
      </c>
      <c r="AS39" s="137">
        <v>1.242</v>
      </c>
      <c r="AT39" s="137">
        <v>1.274</v>
      </c>
      <c r="AU39" s="137">
        <v>1.2989999999999999</v>
      </c>
      <c r="AV39" s="137">
        <v>1.33</v>
      </c>
    </row>
    <row r="40" spans="12:48" ht="15" customHeight="1" x14ac:dyDescent="0.2">
      <c r="L40" s="141" t="s">
        <v>71</v>
      </c>
      <c r="M40" s="142"/>
      <c r="N40" s="137"/>
      <c r="O40" s="137">
        <v>7.0000000000000001E-3</v>
      </c>
      <c r="P40" s="137">
        <v>1.2E-2</v>
      </c>
      <c r="Q40" s="137">
        <v>1.7000000000000001E-2</v>
      </c>
      <c r="R40" s="137">
        <v>2.3E-2</v>
      </c>
      <c r="S40" s="137">
        <v>4.3999999999999997E-2</v>
      </c>
      <c r="T40" s="137">
        <v>7.0000000000000007E-2</v>
      </c>
      <c r="U40" s="137">
        <v>9.4E-2</v>
      </c>
      <c r="V40" s="137">
        <v>0.121</v>
      </c>
      <c r="W40" s="137">
        <v>0.14699999999999999</v>
      </c>
      <c r="X40" s="137">
        <v>0.185</v>
      </c>
      <c r="Y40" s="137">
        <v>0.219</v>
      </c>
      <c r="Z40" s="137">
        <v>0.25600000000000001</v>
      </c>
      <c r="AA40" s="137">
        <v>0.28799999999999998</v>
      </c>
      <c r="AB40" s="137">
        <v>0.318</v>
      </c>
      <c r="AC40" s="137">
        <v>0.34599999999999997</v>
      </c>
      <c r="AD40" s="137">
        <v>0.37</v>
      </c>
      <c r="AE40" s="137">
        <v>0.38900000000000001</v>
      </c>
      <c r="AF40" s="137">
        <v>0.41399999999999998</v>
      </c>
      <c r="AG40" s="137">
        <v>0.437</v>
      </c>
      <c r="AH40" s="137">
        <v>0.46899999999999997</v>
      </c>
      <c r="AI40" s="137">
        <v>0.49399999999999999</v>
      </c>
      <c r="AJ40" s="137">
        <v>0.52</v>
      </c>
      <c r="AK40" s="137">
        <v>0.54200000000000004</v>
      </c>
      <c r="AL40" s="137">
        <v>0.56200000000000006</v>
      </c>
      <c r="AM40" s="137">
        <v>0.57599999999999996</v>
      </c>
      <c r="AN40" s="137">
        <v>0.59199999999999997</v>
      </c>
      <c r="AO40" s="137">
        <v>0.60899999999999999</v>
      </c>
      <c r="AP40" s="137">
        <v>0.628</v>
      </c>
      <c r="AQ40" s="137">
        <v>0.64200000000000002</v>
      </c>
      <c r="AR40" s="137">
        <v>0.65</v>
      </c>
      <c r="AS40" s="137">
        <v>0.66</v>
      </c>
      <c r="AT40" s="137">
        <v>0.66700000000000004</v>
      </c>
      <c r="AU40" s="137">
        <v>0.67200000000000004</v>
      </c>
      <c r="AV40" s="137">
        <v>0.67700000000000005</v>
      </c>
    </row>
    <row r="41" spans="12:48" ht="15" customHeight="1" x14ac:dyDescent="0.2">
      <c r="L41" s="141" t="s">
        <v>215</v>
      </c>
      <c r="M41" s="142"/>
      <c r="N41" s="137"/>
      <c r="O41" s="137">
        <v>7.0000000000000001E-3</v>
      </c>
      <c r="P41" s="137">
        <v>0.01</v>
      </c>
      <c r="Q41" s="137">
        <v>1.2999999999999999E-2</v>
      </c>
      <c r="R41" s="137">
        <v>1.6E-2</v>
      </c>
      <c r="S41" s="137">
        <v>1.9E-2</v>
      </c>
      <c r="T41" s="137">
        <v>2.1999999999999999E-2</v>
      </c>
      <c r="U41" s="137">
        <v>2.5000000000000001E-2</v>
      </c>
      <c r="V41" s="137">
        <v>2.7E-2</v>
      </c>
      <c r="W41" s="137">
        <v>3.1E-2</v>
      </c>
      <c r="X41" s="137">
        <v>0.04</v>
      </c>
      <c r="Y41" s="137">
        <v>4.8000000000000001E-2</v>
      </c>
      <c r="Z41" s="137">
        <v>5.7000000000000002E-2</v>
      </c>
      <c r="AA41" s="137">
        <v>6.6000000000000003E-2</v>
      </c>
      <c r="AB41" s="137">
        <v>7.2999999999999995E-2</v>
      </c>
      <c r="AC41" s="137">
        <v>0.08</v>
      </c>
      <c r="AD41" s="137">
        <v>8.5999999999999993E-2</v>
      </c>
      <c r="AE41" s="137">
        <v>9.2999999999999999E-2</v>
      </c>
      <c r="AF41" s="137">
        <v>0.11899999999999999</v>
      </c>
      <c r="AG41" s="137">
        <v>0.14099999999999999</v>
      </c>
      <c r="AH41" s="137">
        <v>0.16200000000000001</v>
      </c>
      <c r="AI41" s="137">
        <v>0.18099999999999999</v>
      </c>
      <c r="AJ41" s="137">
        <v>0.21099999999999999</v>
      </c>
      <c r="AK41" s="137">
        <v>0.23499999999999999</v>
      </c>
      <c r="AL41" s="137">
        <v>0.25900000000000001</v>
      </c>
      <c r="AM41" s="137">
        <v>0.28000000000000003</v>
      </c>
      <c r="AN41" s="137">
        <v>0.29899999999999999</v>
      </c>
      <c r="AO41" s="137">
        <v>0.315</v>
      </c>
      <c r="AP41" s="137">
        <v>0.33100000000000002</v>
      </c>
      <c r="AQ41" s="137">
        <v>0.34499999999999997</v>
      </c>
      <c r="AR41" s="137">
        <v>0.35699999999999998</v>
      </c>
      <c r="AS41" s="137">
        <v>0.36799999999999999</v>
      </c>
      <c r="AT41" s="137">
        <v>0.378</v>
      </c>
      <c r="AU41" s="137">
        <v>0.38700000000000001</v>
      </c>
      <c r="AV41" s="137">
        <v>0.39600000000000002</v>
      </c>
    </row>
    <row r="42" spans="12:48" ht="15" customHeight="1" x14ac:dyDescent="0.2">
      <c r="L42" s="141" t="s">
        <v>216</v>
      </c>
      <c r="M42" s="142"/>
      <c r="N42" s="137"/>
      <c r="O42" s="137">
        <v>7.0000000000000001E-3</v>
      </c>
      <c r="P42" s="137">
        <v>0.01</v>
      </c>
      <c r="Q42" s="137">
        <v>1.4999999999999999E-2</v>
      </c>
      <c r="R42" s="137">
        <v>1.9E-2</v>
      </c>
      <c r="S42" s="137">
        <v>2.3E-2</v>
      </c>
      <c r="T42" s="137">
        <v>2.7E-2</v>
      </c>
      <c r="U42" s="137">
        <v>3.1E-2</v>
      </c>
      <c r="V42" s="137">
        <v>3.5000000000000003E-2</v>
      </c>
      <c r="W42" s="137">
        <v>5.0999999999999997E-2</v>
      </c>
      <c r="X42" s="137">
        <v>7.9000000000000001E-2</v>
      </c>
      <c r="Y42" s="137">
        <v>0.106</v>
      </c>
      <c r="Z42" s="137">
        <v>0.13700000000000001</v>
      </c>
      <c r="AA42" s="137">
        <v>0.16500000000000001</v>
      </c>
      <c r="AB42" s="137">
        <v>0.189</v>
      </c>
      <c r="AC42" s="137">
        <v>0.21099999999999999</v>
      </c>
      <c r="AD42" s="137">
        <v>0.23100000000000001</v>
      </c>
      <c r="AE42" s="137">
        <v>0.249</v>
      </c>
      <c r="AF42" s="137">
        <v>0.26700000000000002</v>
      </c>
      <c r="AG42" s="137">
        <v>0.28199999999999997</v>
      </c>
      <c r="AH42" s="137">
        <v>0.30299999999999999</v>
      </c>
      <c r="AI42" s="137">
        <v>0.32700000000000001</v>
      </c>
      <c r="AJ42" s="137">
        <v>0.35399999999999998</v>
      </c>
      <c r="AK42" s="137">
        <v>0.372</v>
      </c>
      <c r="AL42" s="137">
        <v>0.39300000000000002</v>
      </c>
      <c r="AM42" s="137">
        <v>0.41099999999999998</v>
      </c>
      <c r="AN42" s="137">
        <v>0.42899999999999999</v>
      </c>
      <c r="AO42" s="137">
        <v>0.44400000000000001</v>
      </c>
      <c r="AP42" s="137">
        <v>0.46200000000000002</v>
      </c>
      <c r="AQ42" s="137">
        <v>0.47699999999999998</v>
      </c>
      <c r="AR42" s="137">
        <v>0.49399999999999999</v>
      </c>
      <c r="AS42" s="137">
        <v>0.51100000000000001</v>
      </c>
      <c r="AT42" s="137">
        <v>0.52700000000000002</v>
      </c>
      <c r="AU42" s="137">
        <v>0.54400000000000004</v>
      </c>
      <c r="AV42" s="137">
        <v>0.56100000000000005</v>
      </c>
    </row>
    <row r="55" spans="1:1" ht="15" customHeight="1" x14ac:dyDescent="0.25">
      <c r="A55" s="128" t="str">
        <f>L28</f>
        <v>Heat Pump Summer Minimum Demand at 06:00 (GW)</v>
      </c>
    </row>
    <row r="80" spans="1:1" ht="15" customHeight="1" x14ac:dyDescent="0.25">
      <c r="A80" s="128" t="str">
        <f>L36</f>
        <v>Heat Pump Summer Minimum Demand at 14:00 (GW)</v>
      </c>
    </row>
  </sheetData>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A56"/>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1.625" style="4" customWidth="1"/>
    <col min="13" max="13" width="10.375" style="4" bestFit="1" customWidth="1"/>
    <col min="14" max="14" width="9.25" style="4" bestFit="1" customWidth="1"/>
    <col min="15" max="16" width="8.625" style="4" bestFit="1" customWidth="1"/>
    <col min="17" max="22" width="9.25" style="4" bestFit="1" customWidth="1"/>
    <col min="23" max="23" width="10.5" style="4" bestFit="1" customWidth="1"/>
    <col min="24" max="26" width="9.25" style="4" bestFit="1" customWidth="1"/>
    <col min="27" max="33" width="10.125" style="4" bestFit="1" customWidth="1"/>
    <col min="34" max="53" width="9.625" style="4" bestFit="1" customWidth="1"/>
    <col min="54" max="16384" width="9" style="7"/>
  </cols>
  <sheetData>
    <row r="1" spans="1:53" ht="25.5" customHeight="1" x14ac:dyDescent="0.35">
      <c r="A1" s="126" t="s">
        <v>188</v>
      </c>
      <c r="C1" s="1"/>
      <c r="D1" s="1"/>
      <c r="E1" s="1"/>
      <c r="F1" s="1"/>
      <c r="G1" s="1"/>
      <c r="H1" s="1"/>
      <c r="I1" s="1"/>
    </row>
    <row r="2" spans="1:53" ht="15" customHeight="1" x14ac:dyDescent="0.2">
      <c r="A2" s="147"/>
      <c r="K2" s="148"/>
    </row>
    <row r="3" spans="1:53" s="4" customFormat="1" ht="15" customHeight="1" x14ac:dyDescent="0.2">
      <c r="A3" s="7"/>
      <c r="B3" s="7"/>
      <c r="C3" s="7"/>
      <c r="D3" s="7"/>
      <c r="E3" s="7"/>
      <c r="F3" s="7"/>
      <c r="G3" s="7"/>
      <c r="H3" s="7"/>
      <c r="I3" s="7"/>
      <c r="J3" s="7"/>
      <c r="K3" s="148"/>
    </row>
    <row r="6" spans="1:53" ht="15" customHeight="1" x14ac:dyDescent="0.25">
      <c r="A6" s="149" t="str">
        <f>L8</f>
        <v>Summer Maximum Demand (GW)</v>
      </c>
      <c r="L6" s="8" t="s">
        <v>144</v>
      </c>
      <c r="M6" s="5" t="s">
        <v>5</v>
      </c>
      <c r="N6" s="5" t="s">
        <v>6</v>
      </c>
      <c r="O6" s="5" t="s">
        <v>7</v>
      </c>
      <c r="P6" s="5" t="s">
        <v>8</v>
      </c>
      <c r="Q6" s="5" t="s">
        <v>9</v>
      </c>
      <c r="R6" s="5" t="s">
        <v>10</v>
      </c>
      <c r="S6" s="5" t="s">
        <v>11</v>
      </c>
      <c r="T6" s="5" t="s">
        <v>12</v>
      </c>
      <c r="U6" s="5" t="s">
        <v>13</v>
      </c>
      <c r="V6" s="5" t="s">
        <v>14</v>
      </c>
      <c r="W6" s="5" t="s">
        <v>15</v>
      </c>
      <c r="X6" s="5" t="s">
        <v>16</v>
      </c>
      <c r="Y6" s="5" t="s">
        <v>17</v>
      </c>
      <c r="Z6" s="5" t="s">
        <v>18</v>
      </c>
      <c r="AA6" s="5" t="s">
        <v>19</v>
      </c>
      <c r="AB6" s="5" t="s">
        <v>20</v>
      </c>
      <c r="AC6" s="5" t="s">
        <v>21</v>
      </c>
      <c r="AD6" s="5" t="s">
        <v>22</v>
      </c>
      <c r="AE6" s="5" t="s">
        <v>23</v>
      </c>
      <c r="AF6" s="5" t="s">
        <v>24</v>
      </c>
      <c r="AG6" s="5" t="s">
        <v>25</v>
      </c>
      <c r="AH6" s="5" t="s">
        <v>26</v>
      </c>
      <c r="AI6" s="5" t="s">
        <v>27</v>
      </c>
      <c r="AJ6" s="5" t="s">
        <v>28</v>
      </c>
      <c r="AK6" s="5" t="s">
        <v>29</v>
      </c>
      <c r="AL6" s="5" t="s">
        <v>30</v>
      </c>
      <c r="AM6" s="5" t="s">
        <v>35</v>
      </c>
      <c r="AN6" s="5" t="s">
        <v>36</v>
      </c>
      <c r="AO6" s="5" t="s">
        <v>37</v>
      </c>
      <c r="AP6" s="5" t="s">
        <v>38</v>
      </c>
      <c r="AQ6" s="5" t="s">
        <v>39</v>
      </c>
      <c r="AR6" s="5" t="s">
        <v>73</v>
      </c>
      <c r="AS6" s="5" t="s">
        <v>74</v>
      </c>
      <c r="AT6" s="5" t="s">
        <v>75</v>
      </c>
      <c r="AU6" s="5" t="s">
        <v>76</v>
      </c>
      <c r="AV6" s="5" t="s">
        <v>77</v>
      </c>
      <c r="AW6" s="5" t="s">
        <v>78</v>
      </c>
      <c r="AX6" s="5" t="s">
        <v>79</v>
      </c>
      <c r="AY6" s="5" t="s">
        <v>80</v>
      </c>
      <c r="AZ6" s="5" t="s">
        <v>81</v>
      </c>
      <c r="BA6" s="5" t="s">
        <v>82</v>
      </c>
    </row>
    <row r="7" spans="1:53" ht="15" customHeight="1" x14ac:dyDescent="0.2">
      <c r="L7" s="150"/>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row>
    <row r="8" spans="1:53" ht="15" customHeight="1" x14ac:dyDescent="0.2">
      <c r="L8" s="4" t="s">
        <v>576</v>
      </c>
      <c r="M8" s="154"/>
      <c r="N8" s="154"/>
      <c r="O8" s="154"/>
      <c r="P8" s="154"/>
      <c r="Q8" s="154"/>
      <c r="R8" s="155"/>
      <c r="S8" s="155"/>
      <c r="T8" s="155"/>
      <c r="U8" s="155"/>
      <c r="V8" s="155"/>
      <c r="W8" s="155"/>
      <c r="X8" s="155"/>
      <c r="Y8" s="155"/>
      <c r="Z8" s="155"/>
      <c r="AA8" s="155"/>
      <c r="AB8" s="155"/>
      <c r="AC8" s="155"/>
      <c r="AD8" s="155"/>
      <c r="AE8" s="155"/>
      <c r="AF8" s="155"/>
      <c r="AG8" s="155"/>
      <c r="AH8" s="155"/>
      <c r="AI8" s="155"/>
      <c r="AJ8" s="154"/>
      <c r="AK8" s="154"/>
      <c r="AL8" s="154"/>
      <c r="AM8" s="154"/>
      <c r="AN8" s="154"/>
      <c r="AO8" s="154"/>
      <c r="AP8" s="154"/>
      <c r="AQ8" s="154"/>
      <c r="AR8" s="154"/>
      <c r="AS8" s="154"/>
      <c r="AT8" s="154"/>
      <c r="AU8" s="154"/>
      <c r="AV8" s="154"/>
      <c r="AW8" s="154"/>
      <c r="AX8" s="154"/>
      <c r="AY8" s="154"/>
      <c r="AZ8" s="154"/>
      <c r="BA8" s="154"/>
    </row>
    <row r="9" spans="1:53" ht="15" customHeight="1" x14ac:dyDescent="0.2">
      <c r="L9" s="12" t="s">
        <v>145</v>
      </c>
      <c r="M9" s="156">
        <v>40179</v>
      </c>
      <c r="N9" s="156">
        <v>40544</v>
      </c>
      <c r="O9" s="156">
        <v>40909</v>
      </c>
      <c r="P9" s="156">
        <v>41275</v>
      </c>
      <c r="Q9" s="156">
        <v>41640</v>
      </c>
      <c r="R9" s="156">
        <v>42005</v>
      </c>
      <c r="S9" s="156">
        <v>42370</v>
      </c>
      <c r="T9" s="156">
        <v>42736</v>
      </c>
      <c r="U9" s="156">
        <v>43101</v>
      </c>
      <c r="V9" s="156">
        <v>43466</v>
      </c>
      <c r="W9" s="156">
        <v>43831</v>
      </c>
      <c r="X9" s="156">
        <v>44197</v>
      </c>
      <c r="Y9" s="156">
        <v>44562</v>
      </c>
      <c r="Z9" s="156">
        <v>44927</v>
      </c>
      <c r="AA9" s="156">
        <v>45292</v>
      </c>
      <c r="AB9" s="156">
        <v>45658</v>
      </c>
      <c r="AC9" s="156">
        <v>46023</v>
      </c>
      <c r="AD9" s="156">
        <v>46388</v>
      </c>
      <c r="AE9" s="156">
        <v>46753</v>
      </c>
      <c r="AF9" s="156">
        <v>47119</v>
      </c>
      <c r="AG9" s="156">
        <v>47484</v>
      </c>
      <c r="AH9" s="156">
        <v>47849</v>
      </c>
      <c r="AI9" s="156">
        <v>48214</v>
      </c>
      <c r="AJ9" s="156">
        <v>48580</v>
      </c>
      <c r="AK9" s="156">
        <v>48945</v>
      </c>
      <c r="AL9" s="156">
        <v>49310</v>
      </c>
      <c r="AM9" s="156">
        <v>49675</v>
      </c>
      <c r="AN9" s="156">
        <v>50041</v>
      </c>
      <c r="AO9" s="156">
        <v>50406</v>
      </c>
      <c r="AP9" s="156">
        <v>50771</v>
      </c>
      <c r="AQ9" s="156">
        <v>51136</v>
      </c>
      <c r="AR9" s="156">
        <v>51502</v>
      </c>
      <c r="AS9" s="156">
        <v>51867</v>
      </c>
      <c r="AT9" s="156">
        <v>52232</v>
      </c>
      <c r="AU9" s="156">
        <v>52597</v>
      </c>
      <c r="AV9" s="156">
        <v>52963</v>
      </c>
      <c r="AW9" s="156">
        <v>53328</v>
      </c>
      <c r="AX9" s="156">
        <v>53693</v>
      </c>
      <c r="AY9" s="156">
        <v>54058</v>
      </c>
      <c r="AZ9" s="156">
        <v>54424</v>
      </c>
      <c r="BA9" s="156">
        <v>54789</v>
      </c>
    </row>
    <row r="10" spans="1:53" ht="15" customHeight="1" x14ac:dyDescent="0.2">
      <c r="L10" s="151" t="s">
        <v>217</v>
      </c>
      <c r="M10" s="157"/>
      <c r="N10" s="157"/>
      <c r="O10" s="158"/>
      <c r="P10" s="158">
        <v>0.27150869999999999</v>
      </c>
      <c r="Q10" s="158">
        <v>0.27306409999999998</v>
      </c>
      <c r="R10" s="158">
        <v>0.27498209999999995</v>
      </c>
      <c r="S10" s="158">
        <v>0.27712400999999998</v>
      </c>
      <c r="T10" s="158">
        <v>0.27911313999999998</v>
      </c>
      <c r="U10" s="158">
        <v>0.28101838000000007</v>
      </c>
      <c r="V10" s="158">
        <v>0.28283036999999994</v>
      </c>
      <c r="W10" s="158">
        <v>0.28448018000000003</v>
      </c>
      <c r="X10" s="158">
        <v>0.28604809999999997</v>
      </c>
      <c r="Y10" s="158">
        <v>0.28747006000000008</v>
      </c>
      <c r="Z10" s="158">
        <v>0.28882270000000004</v>
      </c>
      <c r="AA10" s="158">
        <v>0.29015739000000002</v>
      </c>
      <c r="AB10" s="158">
        <v>0.29146527</v>
      </c>
      <c r="AC10" s="158">
        <v>0.29273783000000003</v>
      </c>
      <c r="AD10" s="158">
        <v>0.29397299000000005</v>
      </c>
      <c r="AE10" s="158">
        <v>0.29517121999999996</v>
      </c>
      <c r="AF10" s="158">
        <v>0.29633137999999998</v>
      </c>
      <c r="AG10" s="158">
        <v>0.29745300000000002</v>
      </c>
      <c r="AH10" s="158">
        <v>0.29848799125888426</v>
      </c>
      <c r="AI10" s="158">
        <v>0.29948348930357643</v>
      </c>
      <c r="AJ10" s="158">
        <v>0.30044214043816037</v>
      </c>
      <c r="AK10" s="158">
        <v>0.30136557467446051</v>
      </c>
      <c r="AL10" s="158">
        <v>0.3022588605824576</v>
      </c>
      <c r="AM10" s="158">
        <v>0.30312400909988901</v>
      </c>
      <c r="AN10" s="158">
        <v>0.30396506748873314</v>
      </c>
      <c r="AO10" s="158">
        <v>0.30478634934416271</v>
      </c>
      <c r="AP10" s="158">
        <v>0.30559041755380084</v>
      </c>
      <c r="AQ10" s="158">
        <v>0.30637990516404812</v>
      </c>
      <c r="AR10" s="158">
        <v>0.30715746313530334</v>
      </c>
      <c r="AS10" s="158">
        <v>0.30792464440433159</v>
      </c>
      <c r="AT10" s="158">
        <v>0.30868213075188317</v>
      </c>
      <c r="AU10" s="158">
        <v>0.30942908894701504</v>
      </c>
      <c r="AV10" s="158">
        <v>0.31016394895931509</v>
      </c>
      <c r="AW10" s="158">
        <v>0.31088460695146697</v>
      </c>
      <c r="AX10" s="158">
        <v>0.31158852439511403</v>
      </c>
      <c r="AY10" s="158">
        <v>0.31227247673484654</v>
      </c>
      <c r="AZ10" s="158">
        <v>0.31293316970615259</v>
      </c>
      <c r="BA10" s="158">
        <v>0.3135974117017698</v>
      </c>
    </row>
    <row r="11" spans="1:53" ht="15" customHeight="1" x14ac:dyDescent="0.2">
      <c r="L11" s="151" t="s">
        <v>71</v>
      </c>
      <c r="M11" s="157"/>
      <c r="N11" s="157"/>
      <c r="O11" s="158"/>
      <c r="P11" s="158">
        <v>0.27150869999999999</v>
      </c>
      <c r="Q11" s="158">
        <v>0.27306409999999998</v>
      </c>
      <c r="R11" s="158">
        <v>0.27498209999999995</v>
      </c>
      <c r="S11" s="158">
        <v>0.27712400999999998</v>
      </c>
      <c r="T11" s="158">
        <v>0.27911313999999998</v>
      </c>
      <c r="U11" s="158">
        <v>0.28101838000000007</v>
      </c>
      <c r="V11" s="158">
        <v>0.28283036999999994</v>
      </c>
      <c r="W11" s="158">
        <v>0.28448018000000003</v>
      </c>
      <c r="X11" s="158">
        <v>0.28604809999999997</v>
      </c>
      <c r="Y11" s="158">
        <v>0.28747006000000008</v>
      </c>
      <c r="Z11" s="158">
        <v>0.28882270000000004</v>
      </c>
      <c r="AA11" s="158">
        <v>0.29015739000000002</v>
      </c>
      <c r="AB11" s="158">
        <v>0.29146527</v>
      </c>
      <c r="AC11" s="158">
        <v>0.29273783000000003</v>
      </c>
      <c r="AD11" s="158">
        <v>0.29397299000000005</v>
      </c>
      <c r="AE11" s="158">
        <v>0.29517121999999996</v>
      </c>
      <c r="AF11" s="158">
        <v>0.29633137999999998</v>
      </c>
      <c r="AG11" s="158">
        <v>0.29745300000000002</v>
      </c>
      <c r="AH11" s="158">
        <v>0.29848799125888426</v>
      </c>
      <c r="AI11" s="158">
        <v>0.29948348930357643</v>
      </c>
      <c r="AJ11" s="158">
        <v>0.30044214043816037</v>
      </c>
      <c r="AK11" s="158">
        <v>0.30136557467446051</v>
      </c>
      <c r="AL11" s="158">
        <v>0.3022588605824576</v>
      </c>
      <c r="AM11" s="158">
        <v>0.30312400909988901</v>
      </c>
      <c r="AN11" s="158">
        <v>0.30396506748873314</v>
      </c>
      <c r="AO11" s="158">
        <v>0.30478634934416271</v>
      </c>
      <c r="AP11" s="158">
        <v>0.30559041755380084</v>
      </c>
      <c r="AQ11" s="158">
        <v>0.30637990516404812</v>
      </c>
      <c r="AR11" s="158">
        <v>0.30715746313530334</v>
      </c>
      <c r="AS11" s="158">
        <v>0.30792464440433159</v>
      </c>
      <c r="AT11" s="158">
        <v>0.30868213075188317</v>
      </c>
      <c r="AU11" s="158">
        <v>0.30942908894701504</v>
      </c>
      <c r="AV11" s="158">
        <v>0.31016394895931509</v>
      </c>
      <c r="AW11" s="158">
        <v>0.31088460695146697</v>
      </c>
      <c r="AX11" s="158">
        <v>0.31158852439511403</v>
      </c>
      <c r="AY11" s="158">
        <v>0.31227247673484654</v>
      </c>
      <c r="AZ11" s="158">
        <v>0.31293316970615259</v>
      </c>
      <c r="BA11" s="158">
        <v>0.3135974117017698</v>
      </c>
    </row>
    <row r="12" spans="1:53" ht="15" customHeight="1" x14ac:dyDescent="0.2">
      <c r="L12" s="151" t="s">
        <v>215</v>
      </c>
      <c r="M12" s="157"/>
      <c r="N12" s="157"/>
      <c r="O12" s="158"/>
      <c r="P12" s="158">
        <v>0.27150869999999999</v>
      </c>
      <c r="Q12" s="158">
        <v>0.27306409999999998</v>
      </c>
      <c r="R12" s="158">
        <v>0.27498209999999995</v>
      </c>
      <c r="S12" s="158">
        <v>0.27712400999999998</v>
      </c>
      <c r="T12" s="158">
        <v>0.27911313999999998</v>
      </c>
      <c r="U12" s="158">
        <v>0.28101838000000007</v>
      </c>
      <c r="V12" s="158">
        <v>0.32019113719207098</v>
      </c>
      <c r="W12" s="158">
        <v>0.36460157797240944</v>
      </c>
      <c r="X12" s="158">
        <v>0.41503895620319653</v>
      </c>
      <c r="Y12" s="158">
        <v>0.47219967007194041</v>
      </c>
      <c r="Z12" s="158">
        <v>0.53709071950517484</v>
      </c>
      <c r="AA12" s="158">
        <v>0.61084809747483237</v>
      </c>
      <c r="AB12" s="158">
        <v>0.69465580222091294</v>
      </c>
      <c r="AC12" s="158">
        <v>0.78985062936695716</v>
      </c>
      <c r="AD12" s="158">
        <v>0.89795963325656591</v>
      </c>
      <c r="AE12" s="158">
        <v>1.0207200824666212</v>
      </c>
      <c r="AF12" s="158">
        <v>1.1600950070446219</v>
      </c>
      <c r="AG12" s="158">
        <v>1.3183099576014958</v>
      </c>
      <c r="AH12" s="158">
        <v>1.4976464702999197</v>
      </c>
      <c r="AI12" s="158">
        <v>1.7011342686761501</v>
      </c>
      <c r="AJ12" s="158">
        <v>1.932012007129454</v>
      </c>
      <c r="AK12" s="158">
        <v>2.1939457251007064</v>
      </c>
      <c r="AL12" s="158">
        <v>2.4911194035412407</v>
      </c>
      <c r="AM12" s="158">
        <v>2.82825852468206</v>
      </c>
      <c r="AN12" s="158">
        <v>3.2107442215641795</v>
      </c>
      <c r="AO12" s="158">
        <v>3.6446918066487397</v>
      </c>
      <c r="AP12" s="158">
        <v>4.1370264274386166</v>
      </c>
      <c r="AQ12" s="158">
        <v>4.6956109383638847</v>
      </c>
      <c r="AR12" s="158">
        <v>5.3293735868929666</v>
      </c>
      <c r="AS12" s="158">
        <v>6.0484320587442983</v>
      </c>
      <c r="AT12" s="158">
        <v>6.8642503162976212</v>
      </c>
      <c r="AU12" s="158">
        <v>7.7897949609098296</v>
      </c>
      <c r="AV12" s="158">
        <v>8.8397395679968209</v>
      </c>
      <c r="AW12" s="158">
        <v>10.030686030034571</v>
      </c>
      <c r="AX12" s="158">
        <v>11.381411799832868</v>
      </c>
      <c r="AY12" s="158">
        <v>12.913133930182976</v>
      </c>
      <c r="AZ12" s="158">
        <v>14.6498376425626</v>
      </c>
      <c r="BA12" s="158">
        <v>16.620226841855953</v>
      </c>
    </row>
    <row r="13" spans="1:53" ht="15" customHeight="1" x14ac:dyDescent="0.2">
      <c r="L13" s="151" t="s">
        <v>216</v>
      </c>
      <c r="M13" s="157"/>
      <c r="N13" s="157"/>
      <c r="O13" s="158"/>
      <c r="P13" s="158">
        <v>0.27150869999999999</v>
      </c>
      <c r="Q13" s="158">
        <v>0.27306409999999998</v>
      </c>
      <c r="R13" s="158">
        <v>0.27498209999999995</v>
      </c>
      <c r="S13" s="158">
        <v>0.27712400999999998</v>
      </c>
      <c r="T13" s="158">
        <v>0.27911313999999998</v>
      </c>
      <c r="U13" s="158">
        <v>0.28101838000000007</v>
      </c>
      <c r="V13" s="158">
        <v>0.32019113719207098</v>
      </c>
      <c r="W13" s="158">
        <v>0.36460157797240944</v>
      </c>
      <c r="X13" s="158">
        <v>0.41503895620319653</v>
      </c>
      <c r="Y13" s="158">
        <v>0.47219967007194041</v>
      </c>
      <c r="Z13" s="158">
        <v>0.53709071950517484</v>
      </c>
      <c r="AA13" s="158">
        <v>0.61084809747483237</v>
      </c>
      <c r="AB13" s="158">
        <v>0.69465580222091294</v>
      </c>
      <c r="AC13" s="158">
        <v>0.78985062936695716</v>
      </c>
      <c r="AD13" s="158">
        <v>0.89795963325656591</v>
      </c>
      <c r="AE13" s="158">
        <v>1.0207200824666212</v>
      </c>
      <c r="AF13" s="158">
        <v>1.1600950070446219</v>
      </c>
      <c r="AG13" s="158">
        <v>1.3183099576014958</v>
      </c>
      <c r="AH13" s="158">
        <v>1.4976464702999197</v>
      </c>
      <c r="AI13" s="158">
        <v>1.7011342686761501</v>
      </c>
      <c r="AJ13" s="158">
        <v>1.932012007129454</v>
      </c>
      <c r="AK13" s="158">
        <v>2.1939457251007064</v>
      </c>
      <c r="AL13" s="158">
        <v>2.4911194035412407</v>
      </c>
      <c r="AM13" s="158">
        <v>2.82825852468206</v>
      </c>
      <c r="AN13" s="158">
        <v>3.2107442215641795</v>
      </c>
      <c r="AO13" s="158">
        <v>3.6446918066487397</v>
      </c>
      <c r="AP13" s="158">
        <v>4.1370264274386166</v>
      </c>
      <c r="AQ13" s="158">
        <v>4.6956109383638847</v>
      </c>
      <c r="AR13" s="158">
        <v>5.3293735868929666</v>
      </c>
      <c r="AS13" s="158">
        <v>6.0484320587442983</v>
      </c>
      <c r="AT13" s="158">
        <v>6.8642503162976212</v>
      </c>
      <c r="AU13" s="158">
        <v>7.7897949609098296</v>
      </c>
      <c r="AV13" s="158">
        <v>8.8397395679968209</v>
      </c>
      <c r="AW13" s="158">
        <v>10.030686030034571</v>
      </c>
      <c r="AX13" s="158">
        <v>11.381411799832868</v>
      </c>
      <c r="AY13" s="158">
        <v>12.913133930182976</v>
      </c>
      <c r="AZ13" s="158">
        <v>14.6498376425626</v>
      </c>
      <c r="BA13" s="158">
        <v>16.620226841855953</v>
      </c>
    </row>
    <row r="14" spans="1:53" ht="15" customHeight="1" x14ac:dyDescent="0.2">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row>
    <row r="15" spans="1:53" ht="15" customHeight="1" x14ac:dyDescent="0.2">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row>
    <row r="16" spans="1:53" ht="15" customHeight="1" x14ac:dyDescent="0.2">
      <c r="L16" s="4" t="s">
        <v>577</v>
      </c>
      <c r="M16" s="154"/>
      <c r="N16" s="159"/>
      <c r="O16" s="160"/>
      <c r="P16" s="160"/>
      <c r="Q16" s="160"/>
      <c r="R16" s="160"/>
      <c r="S16" s="160"/>
      <c r="T16" s="160"/>
      <c r="U16" s="160"/>
      <c r="V16" s="160"/>
      <c r="W16" s="160"/>
      <c r="X16" s="160"/>
      <c r="Y16" s="160"/>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1"/>
    </row>
    <row r="17" spans="1:53" ht="15" customHeight="1" x14ac:dyDescent="0.2">
      <c r="L17" s="12" t="s">
        <v>145</v>
      </c>
      <c r="M17" s="156">
        <v>40179</v>
      </c>
      <c r="N17" s="156">
        <v>40544</v>
      </c>
      <c r="O17" s="156">
        <v>40909</v>
      </c>
      <c r="P17" s="156">
        <v>41275</v>
      </c>
      <c r="Q17" s="156">
        <v>41640</v>
      </c>
      <c r="R17" s="156">
        <v>42005</v>
      </c>
      <c r="S17" s="156">
        <v>42370</v>
      </c>
      <c r="T17" s="156">
        <v>42736</v>
      </c>
      <c r="U17" s="156">
        <v>43101</v>
      </c>
      <c r="V17" s="156">
        <v>43466</v>
      </c>
      <c r="W17" s="156">
        <v>43831</v>
      </c>
      <c r="X17" s="156">
        <v>44197</v>
      </c>
      <c r="Y17" s="156">
        <v>44562</v>
      </c>
      <c r="Z17" s="156">
        <v>44927</v>
      </c>
      <c r="AA17" s="156">
        <v>45292</v>
      </c>
      <c r="AB17" s="156">
        <v>45658</v>
      </c>
      <c r="AC17" s="156">
        <v>46023</v>
      </c>
      <c r="AD17" s="156">
        <v>46388</v>
      </c>
      <c r="AE17" s="156">
        <v>46753</v>
      </c>
      <c r="AF17" s="156">
        <v>47119</v>
      </c>
      <c r="AG17" s="156">
        <v>47484</v>
      </c>
      <c r="AH17" s="156">
        <v>47849</v>
      </c>
      <c r="AI17" s="156">
        <v>48214</v>
      </c>
      <c r="AJ17" s="156">
        <v>48580</v>
      </c>
      <c r="AK17" s="156">
        <v>48945</v>
      </c>
      <c r="AL17" s="156">
        <v>49310</v>
      </c>
      <c r="AM17" s="156">
        <v>49675</v>
      </c>
      <c r="AN17" s="156">
        <v>50041</v>
      </c>
      <c r="AO17" s="156">
        <v>50406</v>
      </c>
      <c r="AP17" s="156">
        <v>50771</v>
      </c>
      <c r="AQ17" s="156">
        <v>51136</v>
      </c>
      <c r="AR17" s="156">
        <v>51502</v>
      </c>
      <c r="AS17" s="156">
        <v>51867</v>
      </c>
      <c r="AT17" s="156">
        <v>52232</v>
      </c>
      <c r="AU17" s="156">
        <v>52597</v>
      </c>
      <c r="AV17" s="156">
        <v>52963</v>
      </c>
      <c r="AW17" s="156">
        <v>53328</v>
      </c>
      <c r="AX17" s="156">
        <v>53693</v>
      </c>
      <c r="AY17" s="156">
        <v>54058</v>
      </c>
      <c r="AZ17" s="156">
        <v>54424</v>
      </c>
      <c r="BA17" s="156">
        <v>54789</v>
      </c>
    </row>
    <row r="18" spans="1:53" ht="15" customHeight="1" x14ac:dyDescent="0.2">
      <c r="L18" s="151" t="s">
        <v>217</v>
      </c>
      <c r="M18" s="157"/>
      <c r="N18" s="157"/>
      <c r="O18" s="157"/>
      <c r="P18" s="157">
        <v>0.13575435</v>
      </c>
      <c r="Q18" s="157">
        <v>0.13653204999999999</v>
      </c>
      <c r="R18" s="157">
        <v>0.13749104999999998</v>
      </c>
      <c r="S18" s="157">
        <v>0.13856200499999999</v>
      </c>
      <c r="T18" s="157">
        <v>0.13955656999999999</v>
      </c>
      <c r="U18" s="157">
        <v>0.14050919000000003</v>
      </c>
      <c r="V18" s="157">
        <v>0.14141518499999997</v>
      </c>
      <c r="W18" s="157">
        <v>0.14224009000000001</v>
      </c>
      <c r="X18" s="157">
        <v>0.14302404999999999</v>
      </c>
      <c r="Y18" s="157">
        <v>0.14373503000000004</v>
      </c>
      <c r="Z18" s="157">
        <v>0.14441135000000002</v>
      </c>
      <c r="AA18" s="157">
        <v>0.14507869500000001</v>
      </c>
      <c r="AB18" s="157">
        <v>0.145732635</v>
      </c>
      <c r="AC18" s="157">
        <v>0.14636891500000002</v>
      </c>
      <c r="AD18" s="157">
        <v>0.14698649500000002</v>
      </c>
      <c r="AE18" s="157">
        <v>0.14758560999999998</v>
      </c>
      <c r="AF18" s="157">
        <v>0.14816568999999999</v>
      </c>
      <c r="AG18" s="157">
        <v>0.14872650000000001</v>
      </c>
      <c r="AH18" s="157">
        <v>0.14924399562944213</v>
      </c>
      <c r="AI18" s="157">
        <v>0.14974174465178822</v>
      </c>
      <c r="AJ18" s="157">
        <v>0.15022107021908018</v>
      </c>
      <c r="AK18" s="157">
        <v>0.15068278733723026</v>
      </c>
      <c r="AL18" s="157">
        <v>0.1511294302912288</v>
      </c>
      <c r="AM18" s="157">
        <v>0.15156200454994451</v>
      </c>
      <c r="AN18" s="157">
        <v>0.15198253374436657</v>
      </c>
      <c r="AO18" s="157">
        <v>0.15239317467208136</v>
      </c>
      <c r="AP18" s="157">
        <v>0.15279520877690042</v>
      </c>
      <c r="AQ18" s="157">
        <v>0.15318995258202406</v>
      </c>
      <c r="AR18" s="157">
        <v>0.15357873156765167</v>
      </c>
      <c r="AS18" s="157">
        <v>0.1539623222021658</v>
      </c>
      <c r="AT18" s="157">
        <v>0.15434106537594158</v>
      </c>
      <c r="AU18" s="157">
        <v>0.15471454447350752</v>
      </c>
      <c r="AV18" s="157">
        <v>0.15508197447965755</v>
      </c>
      <c r="AW18" s="157">
        <v>0.15544230347573348</v>
      </c>
      <c r="AX18" s="157">
        <v>0.15579426219755702</v>
      </c>
      <c r="AY18" s="157">
        <v>0.15613623836742327</v>
      </c>
      <c r="AZ18" s="157">
        <v>0.1564665848530763</v>
      </c>
      <c r="BA18" s="157">
        <v>0.1567987058508849</v>
      </c>
    </row>
    <row r="19" spans="1:53" ht="15" customHeight="1" x14ac:dyDescent="0.2">
      <c r="L19" s="151" t="s">
        <v>71</v>
      </c>
      <c r="M19" s="157"/>
      <c r="N19" s="157"/>
      <c r="O19" s="157"/>
      <c r="P19" s="157">
        <v>0.13575435</v>
      </c>
      <c r="Q19" s="157">
        <v>0.13653204999999999</v>
      </c>
      <c r="R19" s="157">
        <v>0.13749104999999998</v>
      </c>
      <c r="S19" s="157">
        <v>0.13856200499999999</v>
      </c>
      <c r="T19" s="157">
        <v>0.13955656999999999</v>
      </c>
      <c r="U19" s="157">
        <v>0.14050919000000003</v>
      </c>
      <c r="V19" s="157">
        <v>0.14141518499999997</v>
      </c>
      <c r="W19" s="157">
        <v>0.14224009000000001</v>
      </c>
      <c r="X19" s="157">
        <v>0.14302404999999999</v>
      </c>
      <c r="Y19" s="157">
        <v>0.14373503000000004</v>
      </c>
      <c r="Z19" s="157">
        <v>0.14441135000000002</v>
      </c>
      <c r="AA19" s="157">
        <v>0.14507869500000001</v>
      </c>
      <c r="AB19" s="157">
        <v>0.145732635</v>
      </c>
      <c r="AC19" s="157">
        <v>0.14636891500000002</v>
      </c>
      <c r="AD19" s="157">
        <v>0.14698649500000002</v>
      </c>
      <c r="AE19" s="157">
        <v>0.14758560999999998</v>
      </c>
      <c r="AF19" s="157">
        <v>0.14816568999999999</v>
      </c>
      <c r="AG19" s="157">
        <v>0.14872650000000001</v>
      </c>
      <c r="AH19" s="157">
        <v>0.14924399562944213</v>
      </c>
      <c r="AI19" s="157">
        <v>0.14974174465178822</v>
      </c>
      <c r="AJ19" s="157">
        <v>0.15022107021908018</v>
      </c>
      <c r="AK19" s="157">
        <v>0.15068278733723026</v>
      </c>
      <c r="AL19" s="157">
        <v>0.1511294302912288</v>
      </c>
      <c r="AM19" s="157">
        <v>0.15156200454994451</v>
      </c>
      <c r="AN19" s="157">
        <v>0.15198253374436657</v>
      </c>
      <c r="AO19" s="157">
        <v>0.15239317467208136</v>
      </c>
      <c r="AP19" s="157">
        <v>0.15279520877690042</v>
      </c>
      <c r="AQ19" s="157">
        <v>0.15318995258202406</v>
      </c>
      <c r="AR19" s="157">
        <v>0.15357873156765167</v>
      </c>
      <c r="AS19" s="157">
        <v>0.1539623222021658</v>
      </c>
      <c r="AT19" s="157">
        <v>0.15434106537594158</v>
      </c>
      <c r="AU19" s="157">
        <v>0.15471454447350752</v>
      </c>
      <c r="AV19" s="157">
        <v>0.15508197447965755</v>
      </c>
      <c r="AW19" s="157">
        <v>0.15544230347573348</v>
      </c>
      <c r="AX19" s="157">
        <v>0.15579426219755702</v>
      </c>
      <c r="AY19" s="157">
        <v>0.15613623836742327</v>
      </c>
      <c r="AZ19" s="157">
        <v>0.1564665848530763</v>
      </c>
      <c r="BA19" s="157">
        <v>0.1567987058508849</v>
      </c>
    </row>
    <row r="20" spans="1:53" ht="15" customHeight="1" x14ac:dyDescent="0.2">
      <c r="A20" s="152"/>
      <c r="L20" s="151" t="s">
        <v>215</v>
      </c>
      <c r="M20" s="157"/>
      <c r="N20" s="157"/>
      <c r="O20" s="157"/>
      <c r="P20" s="157">
        <v>0.13575435</v>
      </c>
      <c r="Q20" s="157">
        <v>0.13653204999999999</v>
      </c>
      <c r="R20" s="157">
        <v>0.13749104999999998</v>
      </c>
      <c r="S20" s="157">
        <v>0.13856200499999999</v>
      </c>
      <c r="T20" s="157">
        <v>0.13955656999999999</v>
      </c>
      <c r="U20" s="157">
        <v>0.14050919000000003</v>
      </c>
      <c r="V20" s="157">
        <v>0.16009556859603549</v>
      </c>
      <c r="W20" s="157">
        <v>0.18230078898620472</v>
      </c>
      <c r="X20" s="157">
        <v>0.20751947810159826</v>
      </c>
      <c r="Y20" s="157">
        <v>0.23609983503597021</v>
      </c>
      <c r="Z20" s="157">
        <v>0.26854535975258742</v>
      </c>
      <c r="AA20" s="157">
        <v>0.30542404873741619</v>
      </c>
      <c r="AB20" s="157">
        <v>0.34732790111045647</v>
      </c>
      <c r="AC20" s="157">
        <v>0.39492531468347858</v>
      </c>
      <c r="AD20" s="157">
        <v>0.44897981662828296</v>
      </c>
      <c r="AE20" s="157">
        <v>0.51036004123331058</v>
      </c>
      <c r="AF20" s="157">
        <v>0.58004750352231094</v>
      </c>
      <c r="AG20" s="157">
        <v>0.65915497880074791</v>
      </c>
      <c r="AH20" s="157">
        <v>0.74882323514995985</v>
      </c>
      <c r="AI20" s="157">
        <v>0.85056713433807507</v>
      </c>
      <c r="AJ20" s="157">
        <v>0.96600600356472699</v>
      </c>
      <c r="AK20" s="157">
        <v>1.0969728625503532</v>
      </c>
      <c r="AL20" s="157">
        <v>1.2455597017706204</v>
      </c>
      <c r="AM20" s="157">
        <v>1.41412926234103</v>
      </c>
      <c r="AN20" s="157">
        <v>1.6053721107820897</v>
      </c>
      <c r="AO20" s="157">
        <v>1.8223459033243699</v>
      </c>
      <c r="AP20" s="157">
        <v>2.0685132137193083</v>
      </c>
      <c r="AQ20" s="157">
        <v>2.3478054691819423</v>
      </c>
      <c r="AR20" s="157">
        <v>2.6646867934464833</v>
      </c>
      <c r="AS20" s="157">
        <v>3.0242160293721492</v>
      </c>
      <c r="AT20" s="157">
        <v>3.4321251581488106</v>
      </c>
      <c r="AU20" s="157">
        <v>3.8948974804549148</v>
      </c>
      <c r="AV20" s="157">
        <v>4.4198697839984105</v>
      </c>
      <c r="AW20" s="157">
        <v>5.0153430150172857</v>
      </c>
      <c r="AX20" s="157">
        <v>5.6907058999164342</v>
      </c>
      <c r="AY20" s="157">
        <v>6.4565669650914881</v>
      </c>
      <c r="AZ20" s="157">
        <v>7.3249188212813001</v>
      </c>
      <c r="BA20" s="157">
        <v>8.3101134209279763</v>
      </c>
    </row>
    <row r="21" spans="1:53" ht="15" customHeight="1" x14ac:dyDescent="0.2">
      <c r="L21" s="151" t="s">
        <v>216</v>
      </c>
      <c r="M21" s="157"/>
      <c r="N21" s="157"/>
      <c r="O21" s="157"/>
      <c r="P21" s="157">
        <v>0.13575435</v>
      </c>
      <c r="Q21" s="157">
        <v>0.13653204999999999</v>
      </c>
      <c r="R21" s="157">
        <v>0.13749104999999998</v>
      </c>
      <c r="S21" s="157">
        <v>0.13856200499999999</v>
      </c>
      <c r="T21" s="157">
        <v>0.13955656999999999</v>
      </c>
      <c r="U21" s="157">
        <v>0.14050919000000003</v>
      </c>
      <c r="V21" s="157">
        <v>0.16009556859603549</v>
      </c>
      <c r="W21" s="157">
        <v>0.18230078898620472</v>
      </c>
      <c r="X21" s="157">
        <v>0.20751947810159826</v>
      </c>
      <c r="Y21" s="157">
        <v>0.23609983503597021</v>
      </c>
      <c r="Z21" s="157">
        <v>0.26854535975258742</v>
      </c>
      <c r="AA21" s="157">
        <v>0.30542404873741619</v>
      </c>
      <c r="AB21" s="157">
        <v>0.34732790111045647</v>
      </c>
      <c r="AC21" s="157">
        <v>0.39492531468347858</v>
      </c>
      <c r="AD21" s="157">
        <v>0.44897981662828296</v>
      </c>
      <c r="AE21" s="157">
        <v>0.51036004123331058</v>
      </c>
      <c r="AF21" s="157">
        <v>0.58004750352231094</v>
      </c>
      <c r="AG21" s="157">
        <v>0.65915497880074791</v>
      </c>
      <c r="AH21" s="157">
        <v>0.74882323514995985</v>
      </c>
      <c r="AI21" s="157">
        <v>0.85056713433807507</v>
      </c>
      <c r="AJ21" s="157">
        <v>0.96600600356472699</v>
      </c>
      <c r="AK21" s="157">
        <v>1.0969728625503532</v>
      </c>
      <c r="AL21" s="157">
        <v>1.2455597017706204</v>
      </c>
      <c r="AM21" s="157">
        <v>1.41412926234103</v>
      </c>
      <c r="AN21" s="157">
        <v>1.6053721107820897</v>
      </c>
      <c r="AO21" s="157">
        <v>1.8223459033243699</v>
      </c>
      <c r="AP21" s="157">
        <v>2.0685132137193083</v>
      </c>
      <c r="AQ21" s="157">
        <v>2.3478054691819423</v>
      </c>
      <c r="AR21" s="157">
        <v>2.6646867934464833</v>
      </c>
      <c r="AS21" s="157">
        <v>3.0242160293721492</v>
      </c>
      <c r="AT21" s="157">
        <v>3.4321251581488106</v>
      </c>
      <c r="AU21" s="157">
        <v>3.8948974804549148</v>
      </c>
      <c r="AV21" s="157">
        <v>4.4198697839984105</v>
      </c>
      <c r="AW21" s="157">
        <v>5.0153430150172857</v>
      </c>
      <c r="AX21" s="157">
        <v>5.6907058999164342</v>
      </c>
      <c r="AY21" s="157">
        <v>6.4565669650914881</v>
      </c>
      <c r="AZ21" s="157">
        <v>7.3249188212813001</v>
      </c>
      <c r="BA21" s="157">
        <v>8.3101134209279763</v>
      </c>
    </row>
    <row r="22" spans="1:53" ht="15" customHeight="1" x14ac:dyDescent="0.2">
      <c r="M22" s="154"/>
      <c r="N22" s="154"/>
      <c r="O22" s="154"/>
      <c r="P22" s="154"/>
      <c r="Q22" s="154"/>
      <c r="R22" s="154"/>
      <c r="S22" s="154"/>
      <c r="T22" s="154"/>
      <c r="U22" s="154"/>
      <c r="V22" s="154"/>
      <c r="W22" s="154"/>
      <c r="X22" s="154"/>
      <c r="Y22" s="154"/>
      <c r="Z22" s="154"/>
      <c r="AA22" s="154"/>
      <c r="AB22" s="154"/>
      <c r="AC22" s="154"/>
      <c r="AD22" s="154"/>
      <c r="AE22" s="154"/>
      <c r="AF22" s="154"/>
      <c r="AG22" s="154"/>
      <c r="AH22" s="154"/>
      <c r="AI22" s="154"/>
      <c r="AJ22" s="154"/>
      <c r="AK22" s="154"/>
      <c r="AL22" s="154"/>
      <c r="AM22" s="154"/>
      <c r="AN22" s="154"/>
      <c r="AO22" s="154"/>
      <c r="AP22" s="154"/>
      <c r="AQ22" s="154"/>
      <c r="AR22" s="154"/>
      <c r="AS22" s="154"/>
      <c r="AT22" s="154"/>
      <c r="AU22" s="154"/>
      <c r="AV22" s="154"/>
      <c r="AW22" s="154"/>
      <c r="AX22" s="154"/>
      <c r="AY22" s="154"/>
      <c r="AZ22" s="154"/>
      <c r="BA22" s="154"/>
    </row>
    <row r="23" spans="1:53" ht="15" customHeight="1" x14ac:dyDescent="0.2">
      <c r="M23" s="154"/>
      <c r="N23" s="154"/>
      <c r="O23" s="15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54"/>
      <c r="AZ23" s="154"/>
      <c r="BA23" s="154"/>
    </row>
    <row r="24" spans="1:53" ht="15" customHeight="1" x14ac:dyDescent="0.2">
      <c r="L24" s="4" t="s">
        <v>578</v>
      </c>
      <c r="M24" s="154"/>
      <c r="N24" s="159"/>
      <c r="O24" s="160"/>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1"/>
    </row>
    <row r="25" spans="1:53" ht="15" customHeight="1" x14ac:dyDescent="0.2">
      <c r="L25" s="12" t="s">
        <v>145</v>
      </c>
      <c r="M25" s="156">
        <v>40179</v>
      </c>
      <c r="N25" s="156">
        <v>40544</v>
      </c>
      <c r="O25" s="156">
        <v>40909</v>
      </c>
      <c r="P25" s="156">
        <v>41275</v>
      </c>
      <c r="Q25" s="156">
        <v>41640</v>
      </c>
      <c r="R25" s="156">
        <v>42005</v>
      </c>
      <c r="S25" s="156">
        <v>42370</v>
      </c>
      <c r="T25" s="156">
        <v>42736</v>
      </c>
      <c r="U25" s="156">
        <v>43101</v>
      </c>
      <c r="V25" s="156">
        <v>43466</v>
      </c>
      <c r="W25" s="156">
        <v>43831</v>
      </c>
      <c r="X25" s="156">
        <v>44197</v>
      </c>
      <c r="Y25" s="156">
        <v>44562</v>
      </c>
      <c r="Z25" s="156">
        <v>44927</v>
      </c>
      <c r="AA25" s="156">
        <v>45292</v>
      </c>
      <c r="AB25" s="156">
        <v>45658</v>
      </c>
      <c r="AC25" s="156">
        <v>46023</v>
      </c>
      <c r="AD25" s="156">
        <v>46388</v>
      </c>
      <c r="AE25" s="156">
        <v>46753</v>
      </c>
      <c r="AF25" s="156">
        <v>47119</v>
      </c>
      <c r="AG25" s="156">
        <v>47484</v>
      </c>
      <c r="AH25" s="156">
        <v>47849</v>
      </c>
      <c r="AI25" s="156">
        <v>48214</v>
      </c>
      <c r="AJ25" s="156">
        <v>48580</v>
      </c>
      <c r="AK25" s="156">
        <v>48945</v>
      </c>
      <c r="AL25" s="156">
        <v>49310</v>
      </c>
      <c r="AM25" s="156">
        <v>49675</v>
      </c>
      <c r="AN25" s="156">
        <v>50041</v>
      </c>
      <c r="AO25" s="156">
        <v>50406</v>
      </c>
      <c r="AP25" s="156">
        <v>50771</v>
      </c>
      <c r="AQ25" s="156">
        <v>51136</v>
      </c>
      <c r="AR25" s="156">
        <v>51502</v>
      </c>
      <c r="AS25" s="156">
        <v>51867</v>
      </c>
      <c r="AT25" s="156">
        <v>52232</v>
      </c>
      <c r="AU25" s="156">
        <v>52597</v>
      </c>
      <c r="AV25" s="156">
        <v>52963</v>
      </c>
      <c r="AW25" s="156">
        <v>53328</v>
      </c>
      <c r="AX25" s="156">
        <v>53693</v>
      </c>
      <c r="AY25" s="156">
        <v>54058</v>
      </c>
      <c r="AZ25" s="156">
        <v>54424</v>
      </c>
      <c r="BA25" s="156">
        <v>54789</v>
      </c>
    </row>
    <row r="26" spans="1:53" ht="15" customHeight="1" x14ac:dyDescent="0.2">
      <c r="L26" s="151" t="s">
        <v>217</v>
      </c>
      <c r="M26" s="157"/>
      <c r="N26" s="157"/>
      <c r="O26" s="157"/>
      <c r="P26" s="157">
        <v>0.27150869999999999</v>
      </c>
      <c r="Q26" s="157">
        <v>0.27306409999999998</v>
      </c>
      <c r="R26" s="157">
        <v>0.27498209999999995</v>
      </c>
      <c r="S26" s="157">
        <v>0.27712400999999998</v>
      </c>
      <c r="T26" s="157">
        <v>0.27911313999999998</v>
      </c>
      <c r="U26" s="157">
        <v>0.28101838000000007</v>
      </c>
      <c r="V26" s="157">
        <v>0.28283036999999994</v>
      </c>
      <c r="W26" s="157">
        <v>0.28448018000000003</v>
      </c>
      <c r="X26" s="157">
        <v>0.28604809999999997</v>
      </c>
      <c r="Y26" s="157">
        <v>0.28747006000000008</v>
      </c>
      <c r="Z26" s="157">
        <v>0.28882270000000004</v>
      </c>
      <c r="AA26" s="157">
        <v>0.29015739000000002</v>
      </c>
      <c r="AB26" s="157">
        <v>0.29146527</v>
      </c>
      <c r="AC26" s="157">
        <v>0.29273783000000003</v>
      </c>
      <c r="AD26" s="157">
        <v>0.29397299000000005</v>
      </c>
      <c r="AE26" s="157">
        <v>0.29517121999999996</v>
      </c>
      <c r="AF26" s="157">
        <v>0.29633137999999998</v>
      </c>
      <c r="AG26" s="157">
        <v>0.29745300000000002</v>
      </c>
      <c r="AH26" s="157">
        <v>0.29848799125888426</v>
      </c>
      <c r="AI26" s="157">
        <v>0.29948348930357643</v>
      </c>
      <c r="AJ26" s="157">
        <v>0.30044214043816037</v>
      </c>
      <c r="AK26" s="157">
        <v>0.30136557467446051</v>
      </c>
      <c r="AL26" s="157">
        <v>0.3022588605824576</v>
      </c>
      <c r="AM26" s="157">
        <v>0.30312400909988901</v>
      </c>
      <c r="AN26" s="157">
        <v>0.30396506748873314</v>
      </c>
      <c r="AO26" s="157">
        <v>0.30478634934416271</v>
      </c>
      <c r="AP26" s="157">
        <v>0.30559041755380084</v>
      </c>
      <c r="AQ26" s="157">
        <v>0.30637990516404812</v>
      </c>
      <c r="AR26" s="157">
        <v>0.30715746313530334</v>
      </c>
      <c r="AS26" s="157">
        <v>0.30792464440433159</v>
      </c>
      <c r="AT26" s="157">
        <v>0.30868213075188317</v>
      </c>
      <c r="AU26" s="157">
        <v>0.30942908894701504</v>
      </c>
      <c r="AV26" s="157">
        <v>0.31016394895931509</v>
      </c>
      <c r="AW26" s="157">
        <v>0.31088460695146697</v>
      </c>
      <c r="AX26" s="157">
        <v>0.31158852439511403</v>
      </c>
      <c r="AY26" s="157">
        <v>0.31227247673484654</v>
      </c>
      <c r="AZ26" s="157">
        <v>0.31293316970615259</v>
      </c>
      <c r="BA26" s="157">
        <v>0.3135974117017698</v>
      </c>
    </row>
    <row r="27" spans="1:53" ht="15" customHeight="1" x14ac:dyDescent="0.2">
      <c r="L27" s="151" t="s">
        <v>71</v>
      </c>
      <c r="M27" s="157"/>
      <c r="N27" s="157"/>
      <c r="O27" s="157"/>
      <c r="P27" s="157">
        <v>0.27150869999999999</v>
      </c>
      <c r="Q27" s="157">
        <v>0.27306409999999998</v>
      </c>
      <c r="R27" s="157">
        <v>0.27498209999999995</v>
      </c>
      <c r="S27" s="157">
        <v>0.27712400999999998</v>
      </c>
      <c r="T27" s="157">
        <v>0.27911313999999998</v>
      </c>
      <c r="U27" s="157">
        <v>0.28101838000000007</v>
      </c>
      <c r="V27" s="157">
        <v>0.28283036999999994</v>
      </c>
      <c r="W27" s="157">
        <v>0.28448018000000003</v>
      </c>
      <c r="X27" s="157">
        <v>0.28604809999999997</v>
      </c>
      <c r="Y27" s="157">
        <v>0.28747006000000008</v>
      </c>
      <c r="Z27" s="157">
        <v>0.28882270000000004</v>
      </c>
      <c r="AA27" s="157">
        <v>0.29015739000000002</v>
      </c>
      <c r="AB27" s="157">
        <v>0.29146527</v>
      </c>
      <c r="AC27" s="157">
        <v>0.29273783000000003</v>
      </c>
      <c r="AD27" s="157">
        <v>0.29397299000000005</v>
      </c>
      <c r="AE27" s="157">
        <v>0.29517121999999996</v>
      </c>
      <c r="AF27" s="157">
        <v>0.29633137999999998</v>
      </c>
      <c r="AG27" s="157">
        <v>0.29745300000000002</v>
      </c>
      <c r="AH27" s="157">
        <v>0.29848799125888426</v>
      </c>
      <c r="AI27" s="157">
        <v>0.29948348930357643</v>
      </c>
      <c r="AJ27" s="157">
        <v>0.30044214043816037</v>
      </c>
      <c r="AK27" s="157">
        <v>0.30136557467446051</v>
      </c>
      <c r="AL27" s="157">
        <v>0.3022588605824576</v>
      </c>
      <c r="AM27" s="157">
        <v>0.30312400909988901</v>
      </c>
      <c r="AN27" s="157">
        <v>0.30396506748873314</v>
      </c>
      <c r="AO27" s="157">
        <v>0.30478634934416271</v>
      </c>
      <c r="AP27" s="157">
        <v>0.30559041755380084</v>
      </c>
      <c r="AQ27" s="157">
        <v>0.30637990516404812</v>
      </c>
      <c r="AR27" s="157">
        <v>0.30715746313530334</v>
      </c>
      <c r="AS27" s="157">
        <v>0.30792464440433159</v>
      </c>
      <c r="AT27" s="157">
        <v>0.30868213075188317</v>
      </c>
      <c r="AU27" s="157">
        <v>0.30942908894701504</v>
      </c>
      <c r="AV27" s="157">
        <v>0.31016394895931509</v>
      </c>
      <c r="AW27" s="157">
        <v>0.31088460695146697</v>
      </c>
      <c r="AX27" s="157">
        <v>0.31158852439511403</v>
      </c>
      <c r="AY27" s="157">
        <v>0.31227247673484654</v>
      </c>
      <c r="AZ27" s="157">
        <v>0.31293316970615259</v>
      </c>
      <c r="BA27" s="157">
        <v>0.3135974117017698</v>
      </c>
    </row>
    <row r="28" spans="1:53" ht="15" customHeight="1" x14ac:dyDescent="0.2">
      <c r="L28" s="151" t="s">
        <v>215</v>
      </c>
      <c r="M28" s="157"/>
      <c r="N28" s="157"/>
      <c r="O28" s="157"/>
      <c r="P28" s="157">
        <v>0.27150869999999999</v>
      </c>
      <c r="Q28" s="157">
        <v>0.27306409999999998</v>
      </c>
      <c r="R28" s="157">
        <v>0.27498209999999995</v>
      </c>
      <c r="S28" s="157">
        <v>0.27712400999999998</v>
      </c>
      <c r="T28" s="157">
        <v>0.27911313999999998</v>
      </c>
      <c r="U28" s="157">
        <v>0.28101838000000007</v>
      </c>
      <c r="V28" s="157">
        <v>0.32019113719207098</v>
      </c>
      <c r="W28" s="157">
        <v>0.36460157797240944</v>
      </c>
      <c r="X28" s="157">
        <v>0.41503895620319653</v>
      </c>
      <c r="Y28" s="157">
        <v>0.47219967007194041</v>
      </c>
      <c r="Z28" s="157">
        <v>0.53709071950517484</v>
      </c>
      <c r="AA28" s="157">
        <v>0.61084809747483237</v>
      </c>
      <c r="AB28" s="157">
        <v>0.69465580222091294</v>
      </c>
      <c r="AC28" s="157">
        <v>0.78985062936695716</v>
      </c>
      <c r="AD28" s="157">
        <v>0.89795963325656591</v>
      </c>
      <c r="AE28" s="157">
        <v>1.0207200824666212</v>
      </c>
      <c r="AF28" s="157">
        <v>1.1600950070446219</v>
      </c>
      <c r="AG28" s="157">
        <v>1.3183099576014958</v>
      </c>
      <c r="AH28" s="157">
        <v>1.4976464702999197</v>
      </c>
      <c r="AI28" s="157">
        <v>1.7011342686761501</v>
      </c>
      <c r="AJ28" s="157">
        <v>1.932012007129454</v>
      </c>
      <c r="AK28" s="157">
        <v>2.1939457251007064</v>
      </c>
      <c r="AL28" s="157">
        <v>2.4911194035412407</v>
      </c>
      <c r="AM28" s="157">
        <v>2.82825852468206</v>
      </c>
      <c r="AN28" s="157">
        <v>3.2107442215641795</v>
      </c>
      <c r="AO28" s="157">
        <v>3.6446918066487397</v>
      </c>
      <c r="AP28" s="157">
        <v>4.1370264274386166</v>
      </c>
      <c r="AQ28" s="157">
        <v>4.6956109383638847</v>
      </c>
      <c r="AR28" s="157">
        <v>5.3293735868929666</v>
      </c>
      <c r="AS28" s="157">
        <v>6.0484320587442983</v>
      </c>
      <c r="AT28" s="157">
        <v>6.8642503162976212</v>
      </c>
      <c r="AU28" s="157">
        <v>7.7897949609098296</v>
      </c>
      <c r="AV28" s="157">
        <v>8.8397395679968209</v>
      </c>
      <c r="AW28" s="157">
        <v>10.030686030034571</v>
      </c>
      <c r="AX28" s="157">
        <v>11.381411799832868</v>
      </c>
      <c r="AY28" s="157">
        <v>12.913133930182976</v>
      </c>
      <c r="AZ28" s="157">
        <v>14.6498376425626</v>
      </c>
      <c r="BA28" s="157">
        <v>16.620226841855953</v>
      </c>
    </row>
    <row r="29" spans="1:53" ht="15" customHeight="1" x14ac:dyDescent="0.2">
      <c r="L29" s="151" t="s">
        <v>216</v>
      </c>
      <c r="M29" s="157"/>
      <c r="N29" s="157"/>
      <c r="O29" s="157"/>
      <c r="P29" s="157">
        <v>0.27150869999999999</v>
      </c>
      <c r="Q29" s="157">
        <v>0.27306409999999998</v>
      </c>
      <c r="R29" s="157">
        <v>0.27498209999999995</v>
      </c>
      <c r="S29" s="157">
        <v>0.27712400999999998</v>
      </c>
      <c r="T29" s="157">
        <v>0.27911313999999998</v>
      </c>
      <c r="U29" s="157">
        <v>0.28101838000000007</v>
      </c>
      <c r="V29" s="157">
        <v>0.32019113719207098</v>
      </c>
      <c r="W29" s="157">
        <v>0.36460157797240944</v>
      </c>
      <c r="X29" s="157">
        <v>0.41503895620319653</v>
      </c>
      <c r="Y29" s="157">
        <v>0.47219967007194041</v>
      </c>
      <c r="Z29" s="157">
        <v>0.53709071950517484</v>
      </c>
      <c r="AA29" s="157">
        <v>0.61084809747483237</v>
      </c>
      <c r="AB29" s="157">
        <v>0.69465580222091294</v>
      </c>
      <c r="AC29" s="157">
        <v>0.78985062936695716</v>
      </c>
      <c r="AD29" s="157">
        <v>0.89795963325656591</v>
      </c>
      <c r="AE29" s="157">
        <v>1.0207200824666212</v>
      </c>
      <c r="AF29" s="157">
        <v>1.1600950070446219</v>
      </c>
      <c r="AG29" s="157">
        <v>1.3183099576014958</v>
      </c>
      <c r="AH29" s="157">
        <v>1.4976464702999197</v>
      </c>
      <c r="AI29" s="157">
        <v>1.7011342686761501</v>
      </c>
      <c r="AJ29" s="157">
        <v>1.932012007129454</v>
      </c>
      <c r="AK29" s="157">
        <v>2.1939457251007064</v>
      </c>
      <c r="AL29" s="157">
        <v>2.4911194035412407</v>
      </c>
      <c r="AM29" s="157">
        <v>2.82825852468206</v>
      </c>
      <c r="AN29" s="157">
        <v>3.2107442215641795</v>
      </c>
      <c r="AO29" s="157">
        <v>3.6446918066487397</v>
      </c>
      <c r="AP29" s="157">
        <v>4.1370264274386166</v>
      </c>
      <c r="AQ29" s="157">
        <v>4.6956109383638847</v>
      </c>
      <c r="AR29" s="157">
        <v>5.3293735868929666</v>
      </c>
      <c r="AS29" s="157">
        <v>6.0484320587442983</v>
      </c>
      <c r="AT29" s="157">
        <v>6.8642503162976212</v>
      </c>
      <c r="AU29" s="157">
        <v>7.7897949609098296</v>
      </c>
      <c r="AV29" s="157">
        <v>8.8397395679968209</v>
      </c>
      <c r="AW29" s="157">
        <v>10.030686030034571</v>
      </c>
      <c r="AX29" s="157">
        <v>11.381411799832868</v>
      </c>
      <c r="AY29" s="157">
        <v>12.913133930182976</v>
      </c>
      <c r="AZ29" s="157">
        <v>14.6498376425626</v>
      </c>
      <c r="BA29" s="157">
        <v>16.620226841855953</v>
      </c>
    </row>
    <row r="30" spans="1:53" ht="15" customHeight="1" x14ac:dyDescent="0.25">
      <c r="A30" s="149" t="str">
        <f>L16</f>
        <v>Annual Electricity Demand (TWh)</v>
      </c>
    </row>
    <row r="31" spans="1:53" ht="15" customHeight="1" x14ac:dyDescent="0.2">
      <c r="L31" s="8" t="s">
        <v>189</v>
      </c>
    </row>
    <row r="32" spans="1:53" ht="15" customHeight="1" x14ac:dyDescent="0.2">
      <c r="L32" s="4" t="s">
        <v>729</v>
      </c>
    </row>
    <row r="33" spans="12:12" ht="15" customHeight="1" x14ac:dyDescent="0.2">
      <c r="L33" s="153" t="s">
        <v>306</v>
      </c>
    </row>
    <row r="34" spans="12:12" ht="15" customHeight="1" x14ac:dyDescent="0.2">
      <c r="L34" s="153" t="s">
        <v>307</v>
      </c>
    </row>
    <row r="36" spans="12:12" ht="15" customHeight="1" x14ac:dyDescent="0.2">
      <c r="L36" s="4" t="s">
        <v>190</v>
      </c>
    </row>
    <row r="37" spans="12:12" ht="15" customHeight="1" x14ac:dyDescent="0.2">
      <c r="L37" s="4" t="s">
        <v>191</v>
      </c>
    </row>
    <row r="38" spans="12:12" ht="15" customHeight="1" x14ac:dyDescent="0.2">
      <c r="L38" s="4" t="s">
        <v>192</v>
      </c>
    </row>
    <row r="39" spans="12:12" ht="15" customHeight="1" x14ac:dyDescent="0.2">
      <c r="L39" s="4" t="s">
        <v>422</v>
      </c>
    </row>
    <row r="56" spans="1:1" ht="15" customHeight="1" x14ac:dyDescent="0.25">
      <c r="A56" s="149" t="str">
        <f>L24</f>
        <v>Millions of Air conditioning units</v>
      </c>
    </row>
  </sheetData>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00CC"/>
  </sheetPr>
  <dimension ref="A1:BA106"/>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3" style="7" customWidth="1"/>
    <col min="13" max="13" width="10.375" style="7" bestFit="1" customWidth="1"/>
    <col min="14" max="14" width="9.25" style="7" bestFit="1" customWidth="1"/>
    <col min="15" max="16" width="8.625" style="7" bestFit="1" customWidth="1"/>
    <col min="17" max="22" width="9.25" style="7" bestFit="1" customWidth="1"/>
    <col min="23" max="23" width="10.5" style="7" bestFit="1" customWidth="1"/>
    <col min="24" max="26" width="9.25" style="7" bestFit="1" customWidth="1"/>
    <col min="27" max="33" width="10.125" style="7" bestFit="1" customWidth="1"/>
    <col min="34" max="53" width="9.625" style="7" bestFit="1" customWidth="1"/>
    <col min="54" max="16384" width="9" style="7"/>
  </cols>
  <sheetData>
    <row r="1" spans="1:53" ht="25.5" customHeight="1" x14ac:dyDescent="0.35">
      <c r="A1" s="126" t="s">
        <v>623</v>
      </c>
      <c r="C1" s="1"/>
      <c r="D1" s="1"/>
      <c r="E1" s="1"/>
      <c r="F1" s="1"/>
      <c r="G1" s="1"/>
      <c r="H1" s="1"/>
      <c r="I1" s="1"/>
    </row>
    <row r="2" spans="1:53" ht="15" customHeight="1" x14ac:dyDescent="0.35">
      <c r="A2" s="126"/>
      <c r="C2" s="1"/>
      <c r="D2" s="1"/>
      <c r="E2" s="1"/>
      <c r="F2" s="1"/>
      <c r="G2" s="1"/>
      <c r="H2" s="1"/>
      <c r="I2" s="1"/>
    </row>
    <row r="3" spans="1:53" ht="15" customHeight="1" x14ac:dyDescent="0.35">
      <c r="A3" s="126"/>
      <c r="C3" s="1"/>
      <c r="D3" s="1"/>
      <c r="E3" s="1"/>
      <c r="F3" s="1"/>
      <c r="G3" s="1"/>
      <c r="H3" s="1"/>
      <c r="I3" s="1"/>
    </row>
    <row r="4" spans="1:53" ht="15" customHeight="1" x14ac:dyDescent="0.35">
      <c r="A4" s="126"/>
      <c r="C4" s="1"/>
      <c r="D4" s="1"/>
      <c r="E4" s="1"/>
      <c r="F4" s="1"/>
      <c r="G4" s="1"/>
      <c r="H4" s="1"/>
      <c r="I4" s="1"/>
    </row>
    <row r="5" spans="1:53" ht="15" customHeight="1" x14ac:dyDescent="0.35">
      <c r="A5" s="126"/>
      <c r="C5" s="1"/>
      <c r="D5" s="1"/>
      <c r="E5" s="1"/>
      <c r="F5" s="1"/>
      <c r="G5" s="1"/>
      <c r="H5" s="1"/>
      <c r="I5" s="1"/>
    </row>
    <row r="6" spans="1:53" ht="15" customHeight="1" x14ac:dyDescent="0.25">
      <c r="A6" s="149" t="str">
        <f>L6</f>
        <v>Assumed Reduction at Peak - GW</v>
      </c>
      <c r="K6" s="148"/>
      <c r="L6" s="8" t="s">
        <v>155</v>
      </c>
      <c r="N6" s="9"/>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row>
    <row r="7" spans="1:53" s="4" customFormat="1" ht="15" customHeight="1" x14ac:dyDescent="0.2">
      <c r="A7" s="7"/>
      <c r="B7" s="7"/>
      <c r="C7" s="7"/>
      <c r="D7" s="7"/>
      <c r="E7" s="7"/>
      <c r="F7" s="7"/>
      <c r="G7" s="7"/>
      <c r="H7" s="7"/>
      <c r="I7" s="7"/>
      <c r="J7" s="7"/>
      <c r="K7" s="148"/>
      <c r="L7" s="12" t="s">
        <v>145</v>
      </c>
      <c r="M7" s="47">
        <v>40179</v>
      </c>
      <c r="N7" s="47">
        <v>40544</v>
      </c>
      <c r="O7" s="47">
        <v>40909</v>
      </c>
      <c r="P7" s="47">
        <v>41275</v>
      </c>
      <c r="Q7" s="47">
        <v>41640</v>
      </c>
      <c r="R7" s="47">
        <v>42005</v>
      </c>
      <c r="S7" s="47">
        <v>42370</v>
      </c>
      <c r="T7" s="47">
        <v>42736</v>
      </c>
      <c r="U7" s="47">
        <v>43101</v>
      </c>
      <c r="V7" s="47">
        <v>43466</v>
      </c>
      <c r="W7" s="47">
        <v>43831</v>
      </c>
      <c r="X7" s="47">
        <v>44197</v>
      </c>
      <c r="Y7" s="47">
        <v>44562</v>
      </c>
      <c r="Z7" s="47">
        <v>44927</v>
      </c>
      <c r="AA7" s="47">
        <v>45292</v>
      </c>
      <c r="AB7" s="47">
        <v>45658</v>
      </c>
      <c r="AC7" s="47">
        <v>46023</v>
      </c>
      <c r="AD7" s="47">
        <v>46388</v>
      </c>
      <c r="AE7" s="47">
        <v>46753</v>
      </c>
      <c r="AF7" s="47">
        <v>47119</v>
      </c>
      <c r="AG7" s="47">
        <v>47484</v>
      </c>
      <c r="AH7" s="47">
        <v>47849</v>
      </c>
      <c r="AI7" s="47">
        <v>48214</v>
      </c>
      <c r="AJ7" s="47">
        <v>48580</v>
      </c>
      <c r="AK7" s="47">
        <v>48945</v>
      </c>
      <c r="AL7" s="47">
        <v>49310</v>
      </c>
      <c r="AM7" s="47">
        <v>49675</v>
      </c>
      <c r="AN7" s="47">
        <v>50041</v>
      </c>
      <c r="AO7" s="47">
        <v>50406</v>
      </c>
      <c r="AP7" s="47">
        <v>50771</v>
      </c>
      <c r="AQ7" s="47">
        <v>51136</v>
      </c>
      <c r="AR7" s="47">
        <v>51502</v>
      </c>
      <c r="AS7" s="47">
        <v>51867</v>
      </c>
      <c r="AT7" s="47">
        <v>52232</v>
      </c>
      <c r="AU7" s="47">
        <v>52597</v>
      </c>
      <c r="AV7" s="47">
        <v>52963</v>
      </c>
      <c r="AW7" s="47">
        <v>53328</v>
      </c>
      <c r="AX7" s="47">
        <v>53693</v>
      </c>
      <c r="AY7" s="47">
        <v>54058</v>
      </c>
      <c r="AZ7" s="47">
        <v>54424</v>
      </c>
      <c r="BA7" s="47">
        <v>54789</v>
      </c>
    </row>
    <row r="8" spans="1:53" ht="15" customHeight="1" x14ac:dyDescent="0.2">
      <c r="L8" s="151" t="s">
        <v>33</v>
      </c>
      <c r="M8" s="231"/>
      <c r="N8" s="231"/>
      <c r="O8" s="231"/>
      <c r="P8" s="231"/>
      <c r="Q8" s="231"/>
      <c r="R8" s="231"/>
      <c r="S8" s="231"/>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c r="AS8" s="231"/>
      <c r="AT8" s="231"/>
      <c r="AU8" s="231"/>
      <c r="AV8" s="231"/>
      <c r="AW8" s="231"/>
      <c r="AX8" s="231"/>
      <c r="AY8" s="231"/>
      <c r="AZ8" s="231"/>
      <c r="BA8" s="231"/>
    </row>
    <row r="9" spans="1:53" ht="15" customHeight="1" x14ac:dyDescent="0.2">
      <c r="L9" s="151" t="s">
        <v>217</v>
      </c>
      <c r="M9" s="232"/>
      <c r="N9" s="232"/>
      <c r="O9" s="232"/>
      <c r="P9" s="232"/>
      <c r="Q9" s="232"/>
      <c r="R9" s="232"/>
      <c r="S9" s="232"/>
      <c r="T9" s="232"/>
      <c r="U9" s="233">
        <v>-8.3715912581798264E-7</v>
      </c>
      <c r="V9" s="233">
        <v>-7.9715908810706112E-4</v>
      </c>
      <c r="W9" s="233">
        <v>-9.6367295355095865E-3</v>
      </c>
      <c r="X9" s="233">
        <v>-3.6225526519649866E-2</v>
      </c>
      <c r="Y9" s="233">
        <v>-0.10371664374897484</v>
      </c>
      <c r="Z9" s="233">
        <v>-0.26019979233866547</v>
      </c>
      <c r="AA9" s="233">
        <v>-0.57823524392841208</v>
      </c>
      <c r="AB9" s="233">
        <v>-0.82729761213826247</v>
      </c>
      <c r="AC9" s="233">
        <v>-1.0156136475416626</v>
      </c>
      <c r="AD9" s="233">
        <v>-1.1471782642857733</v>
      </c>
      <c r="AE9" s="233">
        <v>-1.271710948101977</v>
      </c>
      <c r="AF9" s="233">
        <v>-1.4296031944711161</v>
      </c>
      <c r="AG9" s="233">
        <v>-1.5377031027129728</v>
      </c>
      <c r="AH9" s="233">
        <v>-1.6454329460693466</v>
      </c>
      <c r="AI9" s="233">
        <v>-1.7361078256718498</v>
      </c>
      <c r="AJ9" s="233">
        <v>-1.8008023125133812</v>
      </c>
      <c r="AK9" s="233">
        <v>-1.8554907647114733</v>
      </c>
      <c r="AL9" s="233">
        <v>-1.9076251252670691</v>
      </c>
      <c r="AM9" s="233">
        <v>-1.9664654690063312</v>
      </c>
      <c r="AN9" s="233">
        <v>-2.0219216908055762</v>
      </c>
      <c r="AO9" s="233">
        <v>-2.0635233452025172</v>
      </c>
      <c r="AP9" s="233">
        <v>-2.0980962024960537</v>
      </c>
      <c r="AQ9" s="233">
        <v>-2.1327683821805032</v>
      </c>
      <c r="AR9" s="233">
        <v>-2.1826959808164683</v>
      </c>
      <c r="AS9" s="233">
        <v>-2.1796375616019916</v>
      </c>
      <c r="AT9" s="233">
        <v>-2.1699232313792676</v>
      </c>
      <c r="AU9" s="233">
        <v>-2.1635463049211383</v>
      </c>
      <c r="AV9" s="233">
        <v>-2.158968407666531</v>
      </c>
      <c r="AW9" s="233">
        <v>-2.1544174751160932</v>
      </c>
      <c r="AX9" s="233">
        <v>-2.1497900758177577</v>
      </c>
      <c r="AY9" s="233">
        <v>-2.145070473462213</v>
      </c>
      <c r="AZ9" s="233">
        <v>-2.1403617596527544</v>
      </c>
      <c r="BA9" s="233">
        <v>-2.1350031683465609</v>
      </c>
    </row>
    <row r="10" spans="1:53" ht="15" customHeight="1" x14ac:dyDescent="0.2">
      <c r="L10" s="151" t="s">
        <v>71</v>
      </c>
      <c r="M10" s="232"/>
      <c r="N10" s="232"/>
      <c r="O10" s="232"/>
      <c r="P10" s="232"/>
      <c r="Q10" s="232"/>
      <c r="R10" s="232"/>
      <c r="S10" s="232"/>
      <c r="T10" s="232"/>
      <c r="U10" s="233">
        <v>-8.3703977462608489E-7</v>
      </c>
      <c r="V10" s="233">
        <v>-3.5847464513987822E-4</v>
      </c>
      <c r="W10" s="233">
        <v>-4.3743802175162105E-3</v>
      </c>
      <c r="X10" s="233">
        <v>-1.5529145577489016E-2</v>
      </c>
      <c r="Y10" s="233">
        <v>-4.4156795256465237E-2</v>
      </c>
      <c r="Z10" s="233">
        <v>-0.10868330591938893</v>
      </c>
      <c r="AA10" s="233">
        <v>-0.26034561320038546</v>
      </c>
      <c r="AB10" s="233">
        <v>-0.54276588711761475</v>
      </c>
      <c r="AC10" s="233">
        <v>-0.74491307178694977</v>
      </c>
      <c r="AD10" s="233">
        <v>-0.92285574836533768</v>
      </c>
      <c r="AE10" s="233">
        <v>-1.0474515238308539</v>
      </c>
      <c r="AF10" s="233">
        <v>-1.1592207247487438</v>
      </c>
      <c r="AG10" s="233">
        <v>-1.3004779612398321</v>
      </c>
      <c r="AH10" s="233">
        <v>-1.3907384214884628</v>
      </c>
      <c r="AI10" s="233">
        <v>-1.4573175102720246</v>
      </c>
      <c r="AJ10" s="233">
        <v>-1.5213236612626209</v>
      </c>
      <c r="AK10" s="233">
        <v>-1.5986793646984905</v>
      </c>
      <c r="AL10" s="233">
        <v>-1.6508853606893543</v>
      </c>
      <c r="AM10" s="233">
        <v>-1.689823711312656</v>
      </c>
      <c r="AN10" s="233">
        <v>-1.7212180195243616</v>
      </c>
      <c r="AO10" s="233">
        <v>-1.7487647262188066</v>
      </c>
      <c r="AP10" s="233">
        <v>-1.7740817204809471</v>
      </c>
      <c r="AQ10" s="233">
        <v>-1.8003566890534617</v>
      </c>
      <c r="AR10" s="233">
        <v>-1.8414555669823545</v>
      </c>
      <c r="AS10" s="233">
        <v>-1.8821218511212752</v>
      </c>
      <c r="AT10" s="233">
        <v>-1.8826688411722705</v>
      </c>
      <c r="AU10" s="233">
        <v>-1.8750977695062185</v>
      </c>
      <c r="AV10" s="233">
        <v>-1.869134741865861</v>
      </c>
      <c r="AW10" s="233">
        <v>-1.8641470379870735</v>
      </c>
      <c r="AX10" s="233">
        <v>-1.8590976681644282</v>
      </c>
      <c r="AY10" s="233">
        <v>-1.8540799809375215</v>
      </c>
      <c r="AZ10" s="233">
        <v>-1.8497512774329541</v>
      </c>
      <c r="BA10" s="233">
        <v>-1.8455401499084967</v>
      </c>
    </row>
    <row r="11" spans="1:53" ht="15" customHeight="1" x14ac:dyDescent="0.2">
      <c r="L11" s="151" t="s">
        <v>215</v>
      </c>
      <c r="M11" s="231"/>
      <c r="N11" s="231"/>
      <c r="O11" s="231"/>
      <c r="P11" s="231"/>
      <c r="Q11" s="231"/>
      <c r="R11" s="231"/>
      <c r="S11" s="231"/>
      <c r="T11" s="231"/>
      <c r="U11" s="233">
        <v>-8.4862816681641134E-7</v>
      </c>
      <c r="V11" s="233">
        <v>-1.9920059949967048E-5</v>
      </c>
      <c r="W11" s="233">
        <v>-2.5250181845890566E-4</v>
      </c>
      <c r="X11" s="233">
        <v>-8.6887508265671087E-4</v>
      </c>
      <c r="Y11" s="233">
        <v>-2.8168564252917562E-3</v>
      </c>
      <c r="Z11" s="233">
        <v>-7.8279170127001831E-3</v>
      </c>
      <c r="AA11" s="233">
        <v>-1.8757416032899824E-2</v>
      </c>
      <c r="AB11" s="233">
        <v>-4.2951830267223039E-2</v>
      </c>
      <c r="AC11" s="233">
        <v>-9.7135135004914469E-2</v>
      </c>
      <c r="AD11" s="233">
        <v>-0.19112371371441925</v>
      </c>
      <c r="AE11" s="233">
        <v>-0.25996468389690019</v>
      </c>
      <c r="AF11" s="233">
        <v>-0.30943922703308407</v>
      </c>
      <c r="AG11" s="233">
        <v>-0.34901935128739675</v>
      </c>
      <c r="AH11" s="233">
        <v>-0.38417743840063989</v>
      </c>
      <c r="AI11" s="233">
        <v>-0.41754917318166263</v>
      </c>
      <c r="AJ11" s="233">
        <v>-0.45041218195373728</v>
      </c>
      <c r="AK11" s="233">
        <v>-0.4837114166091484</v>
      </c>
      <c r="AL11" s="233">
        <v>-0.51785741930622919</v>
      </c>
      <c r="AM11" s="233">
        <v>-0.55280230807106934</v>
      </c>
      <c r="AN11" s="233">
        <v>-0.5890321212841948</v>
      </c>
      <c r="AO11" s="233">
        <v>-0.62663691561159029</v>
      </c>
      <c r="AP11" s="233">
        <v>-0.66564464418490066</v>
      </c>
      <c r="AQ11" s="233">
        <v>-0.70608883846481052</v>
      </c>
      <c r="AR11" s="233">
        <v>-0.74798631120400172</v>
      </c>
      <c r="AS11" s="233">
        <v>-0.79137605975557634</v>
      </c>
      <c r="AT11" s="233">
        <v>-0.83629773611537939</v>
      </c>
      <c r="AU11" s="233">
        <v>-0.88276083536492778</v>
      </c>
      <c r="AV11" s="233">
        <v>-0.91812208872911538</v>
      </c>
      <c r="AW11" s="233">
        <v>-0.92874313747293069</v>
      </c>
      <c r="AX11" s="233">
        <v>-0.93837552121942591</v>
      </c>
      <c r="AY11" s="233">
        <v>-0.94770974258190688</v>
      </c>
      <c r="AZ11" s="233">
        <v>-0.95696909454429147</v>
      </c>
      <c r="BA11" s="233">
        <v>-0.96612473147180955</v>
      </c>
    </row>
    <row r="12" spans="1:53" ht="15" customHeight="1" x14ac:dyDescent="0.2">
      <c r="L12" s="151" t="s">
        <v>216</v>
      </c>
      <c r="M12" s="232"/>
      <c r="N12" s="232"/>
      <c r="O12" s="232"/>
      <c r="P12" s="232"/>
      <c r="Q12" s="232"/>
      <c r="R12" s="232"/>
      <c r="S12" s="232"/>
      <c r="T12" s="232"/>
      <c r="U12" s="233">
        <v>-8.4866292395078601E-7</v>
      </c>
      <c r="V12" s="233">
        <v>-5.9834271737252319E-5</v>
      </c>
      <c r="W12" s="233">
        <v>-7.6865784681147051E-4</v>
      </c>
      <c r="X12" s="233">
        <v>-2.7412122495206375E-3</v>
      </c>
      <c r="Y12" s="233">
        <v>-9.019426669056493E-3</v>
      </c>
      <c r="Z12" s="233">
        <v>-2.2884372778880665E-2</v>
      </c>
      <c r="AA12" s="233">
        <v>-5.3869935578820499E-2</v>
      </c>
      <c r="AB12" s="233">
        <v>-0.12389641923017497</v>
      </c>
      <c r="AC12" s="233">
        <v>-0.24732549922935279</v>
      </c>
      <c r="AD12" s="233">
        <v>-0.33995649309727111</v>
      </c>
      <c r="AE12" s="233">
        <v>-0.40955149026615961</v>
      </c>
      <c r="AF12" s="233">
        <v>-0.46704817225215073</v>
      </c>
      <c r="AG12" s="233">
        <v>-0.51723504921611052</v>
      </c>
      <c r="AH12" s="233">
        <v>-0.56533878376327817</v>
      </c>
      <c r="AI12" s="233">
        <v>-0.61402990440561533</v>
      </c>
      <c r="AJ12" s="233">
        <v>-0.66532602497592785</v>
      </c>
      <c r="AK12" s="233">
        <v>-0.72154564378057795</v>
      </c>
      <c r="AL12" s="233">
        <v>-0.77535974480920489</v>
      </c>
      <c r="AM12" s="233">
        <v>-0.82903561198259956</v>
      </c>
      <c r="AN12" s="233">
        <v>-0.8837197691881632</v>
      </c>
      <c r="AO12" s="233">
        <v>-0.9399865359673607</v>
      </c>
      <c r="AP12" s="233">
        <v>-0.99814344634358754</v>
      </c>
      <c r="AQ12" s="233">
        <v>-1.0583397325420565</v>
      </c>
      <c r="AR12" s="233">
        <v>-1.1094894219334717</v>
      </c>
      <c r="AS12" s="233">
        <v>-1.1221105909608409</v>
      </c>
      <c r="AT12" s="233">
        <v>-1.134526205330779</v>
      </c>
      <c r="AU12" s="233">
        <v>-1.1465558444183073</v>
      </c>
      <c r="AV12" s="233">
        <v>-1.1574029548785136</v>
      </c>
      <c r="AW12" s="233">
        <v>-1.1680253542723433</v>
      </c>
      <c r="AX12" s="233">
        <v>-1.178439414438623</v>
      </c>
      <c r="AY12" s="233">
        <v>-1.1887148509890337</v>
      </c>
      <c r="AZ12" s="233">
        <v>-1.1989181249248013</v>
      </c>
      <c r="BA12" s="233">
        <v>-1.2090170744335906</v>
      </c>
    </row>
    <row r="13" spans="1:53" ht="15" customHeight="1" x14ac:dyDescent="0.2">
      <c r="L13" s="619" t="s">
        <v>733</v>
      </c>
    </row>
    <row r="15" spans="1:53" ht="15" customHeight="1" x14ac:dyDescent="0.2">
      <c r="L15" s="8" t="s">
        <v>220</v>
      </c>
      <c r="N15" s="9"/>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1"/>
    </row>
    <row r="16" spans="1:53" ht="15" customHeight="1" x14ac:dyDescent="0.2">
      <c r="L16" s="12" t="s">
        <v>194</v>
      </c>
      <c r="M16" s="47">
        <v>40179</v>
      </c>
      <c r="N16" s="47">
        <v>40544</v>
      </c>
      <c r="O16" s="47">
        <v>40909</v>
      </c>
      <c r="P16" s="47">
        <v>41275</v>
      </c>
      <c r="Q16" s="47">
        <v>41640</v>
      </c>
      <c r="R16" s="47">
        <v>42005</v>
      </c>
      <c r="S16" s="47">
        <v>42370</v>
      </c>
      <c r="T16" s="47">
        <v>42736</v>
      </c>
      <c r="U16" s="47">
        <v>43101</v>
      </c>
      <c r="V16" s="47">
        <v>43466</v>
      </c>
      <c r="W16" s="47">
        <v>43831</v>
      </c>
      <c r="X16" s="47">
        <v>44197</v>
      </c>
      <c r="Y16" s="47">
        <v>44562</v>
      </c>
      <c r="Z16" s="47">
        <v>44927</v>
      </c>
      <c r="AA16" s="47">
        <v>45292</v>
      </c>
      <c r="AB16" s="47">
        <v>45658</v>
      </c>
      <c r="AC16" s="47">
        <v>46023</v>
      </c>
      <c r="AD16" s="47">
        <v>46388</v>
      </c>
      <c r="AE16" s="47">
        <v>46753</v>
      </c>
      <c r="AF16" s="47">
        <v>47119</v>
      </c>
      <c r="AG16" s="47">
        <v>47484</v>
      </c>
      <c r="AH16" s="47">
        <v>47849</v>
      </c>
      <c r="AI16" s="47">
        <v>48214</v>
      </c>
      <c r="AJ16" s="47">
        <v>48580</v>
      </c>
      <c r="AK16" s="47">
        <v>48945</v>
      </c>
      <c r="AL16" s="47">
        <v>49310</v>
      </c>
      <c r="AM16" s="47">
        <v>49675</v>
      </c>
      <c r="AN16" s="47">
        <v>50041</v>
      </c>
      <c r="AO16" s="47">
        <v>50406</v>
      </c>
      <c r="AP16" s="47">
        <v>50771</v>
      </c>
      <c r="AQ16" s="47">
        <v>51136</v>
      </c>
      <c r="AR16" s="47">
        <v>51502</v>
      </c>
      <c r="AS16" s="47">
        <v>51867</v>
      </c>
      <c r="AT16" s="47">
        <v>52232</v>
      </c>
      <c r="AU16" s="47">
        <v>52597</v>
      </c>
      <c r="AV16" s="47">
        <v>52963</v>
      </c>
      <c r="AW16" s="47">
        <v>53328</v>
      </c>
      <c r="AX16" s="47">
        <v>53693</v>
      </c>
      <c r="AY16" s="47">
        <v>54058</v>
      </c>
      <c r="AZ16" s="47">
        <v>54424</v>
      </c>
      <c r="BA16" s="47">
        <v>54789</v>
      </c>
    </row>
    <row r="17" spans="1:53" ht="15" customHeight="1" x14ac:dyDescent="0.2">
      <c r="L17" s="151" t="s">
        <v>33</v>
      </c>
      <c r="M17" s="47"/>
      <c r="N17" s="47"/>
      <c r="O17" s="234">
        <v>8.3083000000000004E-2</v>
      </c>
      <c r="P17" s="234">
        <v>8.6917600000000012E-2</v>
      </c>
      <c r="Q17" s="234">
        <v>8.9473999999999984E-2</v>
      </c>
      <c r="R17" s="234">
        <v>9.3308600000000005E-2</v>
      </c>
      <c r="S17" s="234">
        <v>9.5864999999999992E-2</v>
      </c>
      <c r="T17" s="234">
        <v>9.9715682314649598E-2</v>
      </c>
      <c r="U17" s="234">
        <v>0.10227197328025418</v>
      </c>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row>
    <row r="18" spans="1:53" ht="15" customHeight="1" x14ac:dyDescent="0.2">
      <c r="L18" s="151" t="s">
        <v>217</v>
      </c>
      <c r="M18" s="48"/>
      <c r="N18" s="48"/>
      <c r="O18" s="234"/>
      <c r="P18" s="234"/>
      <c r="Q18" s="234"/>
      <c r="R18" s="234"/>
      <c r="S18" s="234"/>
      <c r="T18" s="234"/>
      <c r="U18" s="234">
        <v>0.10227197328025418</v>
      </c>
      <c r="V18" s="234">
        <v>0.21089066208538984</v>
      </c>
      <c r="W18" s="234">
        <v>0.24767350626967014</v>
      </c>
      <c r="X18" s="234">
        <v>0.29154702695526169</v>
      </c>
      <c r="Y18" s="234">
        <v>0.33475193373803552</v>
      </c>
      <c r="Z18" s="234">
        <v>0.39798260127718482</v>
      </c>
      <c r="AA18" s="234">
        <v>0.51022671481777238</v>
      </c>
      <c r="AB18" s="234">
        <v>0.57575645382496476</v>
      </c>
      <c r="AC18" s="234">
        <v>0.63019166769660384</v>
      </c>
      <c r="AD18" s="234">
        <v>0.6719190095148595</v>
      </c>
      <c r="AE18" s="234">
        <v>0.69332299420323995</v>
      </c>
      <c r="AF18" s="234">
        <v>0.70415699090117345</v>
      </c>
      <c r="AG18" s="234">
        <v>0.71028882404919758</v>
      </c>
      <c r="AH18" s="234">
        <v>0.71401229333925453</v>
      </c>
      <c r="AI18" s="234">
        <v>0.71671470283576355</v>
      </c>
      <c r="AJ18" s="234">
        <v>0.71988021369767663</v>
      </c>
      <c r="AK18" s="234">
        <v>0.72430325911749138</v>
      </c>
      <c r="AL18" s="234">
        <v>0.73160730071349234</v>
      </c>
      <c r="AM18" s="234">
        <v>0.74494426171106753</v>
      </c>
      <c r="AN18" s="234">
        <v>0.75808704074526323</v>
      </c>
      <c r="AO18" s="234">
        <v>0.76491049616146944</v>
      </c>
      <c r="AP18" s="234">
        <v>0.76855756609902848</v>
      </c>
      <c r="AQ18" s="234">
        <v>0.77045609634703172</v>
      </c>
      <c r="AR18" s="234">
        <v>0.77167069191052251</v>
      </c>
      <c r="AS18" s="234">
        <v>0.77246523494052088</v>
      </c>
      <c r="AT18" s="234">
        <v>0.77303829475481001</v>
      </c>
      <c r="AU18" s="234">
        <v>0.77350678747680501</v>
      </c>
      <c r="AV18" s="234">
        <v>0.77392077084620181</v>
      </c>
      <c r="AW18" s="234">
        <v>0.77432053606283224</v>
      </c>
      <c r="AX18" s="234">
        <v>0.77472779362744359</v>
      </c>
      <c r="AY18" s="234">
        <v>0.77515136945519114</v>
      </c>
      <c r="AZ18" s="234">
        <v>0.77559996561083822</v>
      </c>
      <c r="BA18" s="234">
        <v>0.77600546005070958</v>
      </c>
    </row>
    <row r="19" spans="1:53" ht="15" customHeight="1" x14ac:dyDescent="0.2">
      <c r="L19" s="151" t="s">
        <v>71</v>
      </c>
      <c r="M19" s="48"/>
      <c r="N19" s="48"/>
      <c r="O19" s="234"/>
      <c r="P19" s="234"/>
      <c r="Q19" s="234"/>
      <c r="R19" s="234"/>
      <c r="S19" s="234"/>
      <c r="T19" s="234"/>
      <c r="U19" s="234">
        <v>0.10227197328025418</v>
      </c>
      <c r="V19" s="234">
        <v>0.11376907248962438</v>
      </c>
      <c r="W19" s="234">
        <v>0.14520398561641085</v>
      </c>
      <c r="X19" s="234">
        <v>0.18538055433632145</v>
      </c>
      <c r="Y19" s="234">
        <v>0.22062567533498048</v>
      </c>
      <c r="Z19" s="234">
        <v>0.25762419016466936</v>
      </c>
      <c r="AA19" s="234">
        <v>0.27853714921344513</v>
      </c>
      <c r="AB19" s="234">
        <v>0.30521040062695776</v>
      </c>
      <c r="AC19" s="234">
        <v>0.33374156457011278</v>
      </c>
      <c r="AD19" s="234">
        <v>0.36995828372623268</v>
      </c>
      <c r="AE19" s="234">
        <v>0.40542874630608094</v>
      </c>
      <c r="AF19" s="234">
        <v>0.42855903604724466</v>
      </c>
      <c r="AG19" s="234">
        <v>0.44980276116954843</v>
      </c>
      <c r="AH19" s="234">
        <v>0.47868838944347231</v>
      </c>
      <c r="AI19" s="234">
        <v>0.52834286230081906</v>
      </c>
      <c r="AJ19" s="234">
        <v>0.58046109643192945</v>
      </c>
      <c r="AK19" s="234">
        <v>0.61838686367827711</v>
      </c>
      <c r="AL19" s="234">
        <v>0.66031765303514145</v>
      </c>
      <c r="AM19" s="234">
        <v>0.6832836879124663</v>
      </c>
      <c r="AN19" s="234">
        <v>0.69830425872248181</v>
      </c>
      <c r="AO19" s="234">
        <v>0.70825447336736858</v>
      </c>
      <c r="AP19" s="234">
        <v>0.71360822060328488</v>
      </c>
      <c r="AQ19" s="234">
        <v>0.71664206564800448</v>
      </c>
      <c r="AR19" s="234">
        <v>0.71849237982186842</v>
      </c>
      <c r="AS19" s="234">
        <v>0.71973171061781283</v>
      </c>
      <c r="AT19" s="234">
        <v>0.72065021267614038</v>
      </c>
      <c r="AU19" s="234">
        <v>0.72139893894859675</v>
      </c>
      <c r="AV19" s="234">
        <v>0.72205917852800261</v>
      </c>
      <c r="AW19" s="234">
        <v>0.72267697054053948</v>
      </c>
      <c r="AX19" s="234">
        <v>0.72327965526041416</v>
      </c>
      <c r="AY19" s="234">
        <v>0.72388362549227048</v>
      </c>
      <c r="AZ19" s="234">
        <v>0.72450129298846555</v>
      </c>
      <c r="BA19" s="234">
        <v>0.72506977800758166</v>
      </c>
    </row>
    <row r="20" spans="1:53" ht="15" customHeight="1" x14ac:dyDescent="0.2">
      <c r="L20" s="151" t="s">
        <v>215</v>
      </c>
      <c r="M20" s="48"/>
      <c r="N20" s="48"/>
      <c r="O20" s="234"/>
      <c r="P20" s="234"/>
      <c r="Q20" s="234"/>
      <c r="R20" s="234"/>
      <c r="S20" s="234"/>
      <c r="T20" s="234"/>
      <c r="U20" s="234">
        <v>0.10227197328025418</v>
      </c>
      <c r="V20" s="234">
        <v>0.1052107315567256</v>
      </c>
      <c r="W20" s="234">
        <v>0.10918434868210249</v>
      </c>
      <c r="X20" s="234">
        <v>0.13335727100018549</v>
      </c>
      <c r="Y20" s="234">
        <v>0.14470323078353486</v>
      </c>
      <c r="Z20" s="234">
        <v>0.16254079788086123</v>
      </c>
      <c r="AA20" s="234">
        <v>0.19452282329304396</v>
      </c>
      <c r="AB20" s="234">
        <v>0.22052391261432741</v>
      </c>
      <c r="AC20" s="234">
        <v>0.23183181060498972</v>
      </c>
      <c r="AD20" s="234">
        <v>0.23981803015405684</v>
      </c>
      <c r="AE20" s="234">
        <v>0.24629999999999999</v>
      </c>
      <c r="AF20" s="234">
        <v>0.25290000000000001</v>
      </c>
      <c r="AG20" s="234">
        <v>0.26119999999999999</v>
      </c>
      <c r="AH20" s="234">
        <v>0.27339999999999998</v>
      </c>
      <c r="AI20" s="234">
        <v>0.2944</v>
      </c>
      <c r="AJ20" s="234">
        <v>0.33329999999999999</v>
      </c>
      <c r="AK20" s="234">
        <v>0.38429999999999997</v>
      </c>
      <c r="AL20" s="234">
        <v>0.44001926811499148</v>
      </c>
      <c r="AM20" s="234">
        <v>0.47714350450558002</v>
      </c>
      <c r="AN20" s="234">
        <v>0.52155396389846453</v>
      </c>
      <c r="AO20" s="234">
        <v>0.56106396289873683</v>
      </c>
      <c r="AP20" s="234">
        <v>0.58140666212369374</v>
      </c>
      <c r="AQ20" s="234">
        <v>0.59215117152145103</v>
      </c>
      <c r="AR20" s="234">
        <v>0.59807002791832709</v>
      </c>
      <c r="AS20" s="234">
        <v>0.60154848393440663</v>
      </c>
      <c r="AT20" s="234">
        <v>0.60378056900787214</v>
      </c>
      <c r="AU20" s="234">
        <v>0.60536966753032995</v>
      </c>
      <c r="AV20" s="234">
        <v>0.60662401883660011</v>
      </c>
      <c r="AW20" s="234">
        <v>0.60770369416506176</v>
      </c>
      <c r="AX20" s="234">
        <v>0.60869448043464736</v>
      </c>
      <c r="AY20" s="234">
        <v>0.60964542904588792</v>
      </c>
      <c r="AZ20" s="234">
        <v>0.61058522101029233</v>
      </c>
      <c r="BA20" s="234">
        <v>0.61147207617747679</v>
      </c>
    </row>
    <row r="21" spans="1:53" ht="15" customHeight="1" x14ac:dyDescent="0.2">
      <c r="L21" s="151" t="s">
        <v>216</v>
      </c>
      <c r="M21" s="48"/>
      <c r="N21" s="48"/>
      <c r="O21" s="234"/>
      <c r="P21" s="234"/>
      <c r="Q21" s="234"/>
      <c r="R21" s="234"/>
      <c r="S21" s="234"/>
      <c r="T21" s="234"/>
      <c r="U21" s="234">
        <v>0.10227197328025418</v>
      </c>
      <c r="V21" s="234">
        <v>0.10726795394591448</v>
      </c>
      <c r="W21" s="234">
        <v>0.12472855953163149</v>
      </c>
      <c r="X21" s="234">
        <v>0.15409717543495643</v>
      </c>
      <c r="Y21" s="234">
        <v>0.17145401912454558</v>
      </c>
      <c r="Z21" s="234">
        <v>0.20077111424344635</v>
      </c>
      <c r="AA21" s="234">
        <v>0.23048563604073918</v>
      </c>
      <c r="AB21" s="234">
        <v>0.2562920814225253</v>
      </c>
      <c r="AC21" s="234">
        <v>0.26679216063875294</v>
      </c>
      <c r="AD21" s="234">
        <v>0.27450000000000002</v>
      </c>
      <c r="AE21" s="234">
        <v>0.28170000000000001</v>
      </c>
      <c r="AF21" s="234">
        <v>0.29010000000000002</v>
      </c>
      <c r="AG21" s="234">
        <v>0.30220000000000002</v>
      </c>
      <c r="AH21" s="234">
        <v>0.32319999999999999</v>
      </c>
      <c r="AI21" s="234">
        <v>0.36199999999999999</v>
      </c>
      <c r="AJ21" s="234">
        <v>0.41299999999999998</v>
      </c>
      <c r="AK21" s="234">
        <v>0.45200000000000001</v>
      </c>
      <c r="AL21" s="234">
        <v>0.49088735263601585</v>
      </c>
      <c r="AM21" s="234">
        <v>0.52032373743796589</v>
      </c>
      <c r="AN21" s="234">
        <v>0.563318567748329</v>
      </c>
      <c r="AO21" s="234">
        <v>0.60371455810084662</v>
      </c>
      <c r="AP21" s="234">
        <v>0.62439210716226834</v>
      </c>
      <c r="AQ21" s="234">
        <v>0.63520216864986745</v>
      </c>
      <c r="AR21" s="234">
        <v>0.64105926278596048</v>
      </c>
      <c r="AS21" s="234">
        <v>0.64441774066839752</v>
      </c>
      <c r="AT21" s="234">
        <v>0.64650732646517128</v>
      </c>
      <c r="AU21" s="234">
        <v>0.64794918658182366</v>
      </c>
      <c r="AV21" s="234">
        <v>0.64905876316441924</v>
      </c>
      <c r="AW21" s="234">
        <v>0.64999936452911578</v>
      </c>
      <c r="AX21" s="234">
        <v>0.65085800816395323</v>
      </c>
      <c r="AY21" s="234">
        <v>0.65168239055432564</v>
      </c>
      <c r="AZ21" s="234">
        <v>0.65250069261193389</v>
      </c>
      <c r="BA21" s="234">
        <v>0.65326504582079004</v>
      </c>
    </row>
    <row r="22" spans="1:53" ht="15" customHeight="1" x14ac:dyDescent="0.2">
      <c r="L22" s="619" t="s">
        <v>571</v>
      </c>
    </row>
    <row r="24" spans="1:53" ht="15" customHeight="1" x14ac:dyDescent="0.2">
      <c r="L24" s="8" t="s">
        <v>225</v>
      </c>
      <c r="N24" s="9"/>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1"/>
    </row>
    <row r="25" spans="1:53" ht="15" customHeight="1" x14ac:dyDescent="0.2">
      <c r="L25" s="12" t="s">
        <v>194</v>
      </c>
      <c r="M25" s="47">
        <v>40179</v>
      </c>
      <c r="N25" s="47">
        <v>40544</v>
      </c>
      <c r="O25" s="47">
        <v>40909</v>
      </c>
      <c r="P25" s="47">
        <v>41275</v>
      </c>
      <c r="Q25" s="47">
        <v>41640</v>
      </c>
      <c r="R25" s="47">
        <v>42005</v>
      </c>
      <c r="S25" s="47">
        <v>42370</v>
      </c>
      <c r="T25" s="47">
        <v>42736</v>
      </c>
      <c r="U25" s="47">
        <v>43101</v>
      </c>
      <c r="V25" s="47">
        <v>43466</v>
      </c>
      <c r="W25" s="47">
        <v>43831</v>
      </c>
      <c r="X25" s="47">
        <v>44197</v>
      </c>
      <c r="Y25" s="47">
        <v>44562</v>
      </c>
      <c r="Z25" s="47">
        <v>44927</v>
      </c>
      <c r="AA25" s="47">
        <v>45292</v>
      </c>
      <c r="AB25" s="47">
        <v>45658</v>
      </c>
      <c r="AC25" s="47">
        <v>46023</v>
      </c>
      <c r="AD25" s="47">
        <v>46388</v>
      </c>
      <c r="AE25" s="47">
        <v>46753</v>
      </c>
      <c r="AF25" s="47">
        <v>47119</v>
      </c>
      <c r="AG25" s="47">
        <v>47484</v>
      </c>
      <c r="AH25" s="47">
        <v>47849</v>
      </c>
      <c r="AI25" s="47">
        <v>48214</v>
      </c>
      <c r="AJ25" s="47">
        <v>48580</v>
      </c>
      <c r="AK25" s="47">
        <v>48945</v>
      </c>
      <c r="AL25" s="47">
        <v>49310</v>
      </c>
      <c r="AM25" s="47">
        <v>49675</v>
      </c>
      <c r="AN25" s="47">
        <v>50041</v>
      </c>
      <c r="AO25" s="47">
        <v>50406</v>
      </c>
      <c r="AP25" s="47">
        <v>50771</v>
      </c>
      <c r="AQ25" s="47">
        <v>51136</v>
      </c>
      <c r="AR25" s="47">
        <v>51502</v>
      </c>
      <c r="AS25" s="47">
        <v>51867</v>
      </c>
      <c r="AT25" s="47">
        <v>52232</v>
      </c>
      <c r="AU25" s="47">
        <v>52597</v>
      </c>
      <c r="AV25" s="47">
        <v>52963</v>
      </c>
      <c r="AW25" s="47">
        <v>53328</v>
      </c>
      <c r="AX25" s="47">
        <v>53693</v>
      </c>
      <c r="AY25" s="47">
        <v>54058</v>
      </c>
      <c r="AZ25" s="47">
        <v>54424</v>
      </c>
      <c r="BA25" s="47">
        <v>54789</v>
      </c>
    </row>
    <row r="26" spans="1:53" ht="15" customHeight="1" x14ac:dyDescent="0.2">
      <c r="L26" s="151" t="s">
        <v>33</v>
      </c>
      <c r="M26" s="47"/>
      <c r="N26" s="47"/>
      <c r="O26" s="235">
        <v>0</v>
      </c>
      <c r="P26" s="235">
        <v>0</v>
      </c>
      <c r="Q26" s="235">
        <v>0</v>
      </c>
      <c r="R26" s="235">
        <v>0</v>
      </c>
      <c r="S26" s="235">
        <v>0</v>
      </c>
      <c r="T26" s="235">
        <v>6.8994902191686036E-6</v>
      </c>
      <c r="U26" s="235">
        <v>2.0697709509893859E-5</v>
      </c>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row>
    <row r="27" spans="1:53" ht="15" customHeight="1" x14ac:dyDescent="0.2">
      <c r="L27" s="151" t="s">
        <v>217</v>
      </c>
      <c r="M27" s="48"/>
      <c r="N27" s="48"/>
      <c r="O27" s="236"/>
      <c r="P27" s="236"/>
      <c r="Q27" s="236"/>
      <c r="R27" s="236"/>
      <c r="S27" s="236"/>
      <c r="T27" s="236"/>
      <c r="U27" s="235">
        <v>2.0697709509893859E-5</v>
      </c>
      <c r="V27" s="235">
        <v>1.6779711306467038E-4</v>
      </c>
      <c r="W27" s="235">
        <v>1.7567373449278647E-3</v>
      </c>
      <c r="X27" s="235">
        <v>7.482495337694399E-3</v>
      </c>
      <c r="Y27" s="235">
        <v>2.4189142453076112E-2</v>
      </c>
      <c r="Z27" s="235">
        <v>6.4550821583251872E-2</v>
      </c>
      <c r="AA27" s="235">
        <v>0.17097416331688667</v>
      </c>
      <c r="AB27" s="235">
        <v>0.25987361825346006</v>
      </c>
      <c r="AC27" s="235">
        <v>0.3293953746442686</v>
      </c>
      <c r="AD27" s="235">
        <v>0.37699467174599932</v>
      </c>
      <c r="AE27" s="235">
        <v>0.42334454199291544</v>
      </c>
      <c r="AF27" s="235">
        <v>0.48900159825924167</v>
      </c>
      <c r="AG27" s="235">
        <v>0.53120318140542444</v>
      </c>
      <c r="AH27" s="235">
        <v>0.56948887228319589</v>
      </c>
      <c r="AI27" s="235">
        <v>0.59978153014613345</v>
      </c>
      <c r="AJ27" s="235">
        <v>0.61650709066403042</v>
      </c>
      <c r="AK27" s="235">
        <v>0.62738559581650044</v>
      </c>
      <c r="AL27" s="235">
        <v>0.63730352868709472</v>
      </c>
      <c r="AM27" s="235">
        <v>0.65087936303215221</v>
      </c>
      <c r="AN27" s="235">
        <v>0.66345589682936723</v>
      </c>
      <c r="AO27" s="235">
        <v>0.66997945774385692</v>
      </c>
      <c r="AP27" s="235">
        <v>0.67346201094930347</v>
      </c>
      <c r="AQ27" s="235">
        <v>0.6752815911534642</v>
      </c>
      <c r="AR27" s="235">
        <v>0.67643881888094448</v>
      </c>
      <c r="AS27" s="235">
        <v>0.67718943904218065</v>
      </c>
      <c r="AT27" s="235">
        <v>0.67773233783510234</v>
      </c>
      <c r="AU27" s="235">
        <v>0.67817665156483242</v>
      </c>
      <c r="AV27" s="235">
        <v>0.67856944273041198</v>
      </c>
      <c r="AW27" s="235">
        <v>0.67894776950303726</v>
      </c>
      <c r="AX27" s="235">
        <v>0.67933087001994064</v>
      </c>
      <c r="AY27" s="235">
        <v>0.67972778628892905</v>
      </c>
      <c r="AZ27" s="234">
        <v>0.68014616425587793</v>
      </c>
      <c r="BA27" s="234">
        <v>0.68052625164639458</v>
      </c>
    </row>
    <row r="28" spans="1:53" ht="15" customHeight="1" x14ac:dyDescent="0.2">
      <c r="A28" s="152"/>
      <c r="L28" s="151" t="s">
        <v>71</v>
      </c>
      <c r="M28" s="48"/>
      <c r="N28" s="48"/>
      <c r="O28" s="236"/>
      <c r="P28" s="236"/>
      <c r="Q28" s="236"/>
      <c r="R28" s="236"/>
      <c r="S28" s="236"/>
      <c r="T28" s="236"/>
      <c r="U28" s="235">
        <v>1.0321834246448374E-5</v>
      </c>
      <c r="V28" s="235">
        <v>7.8574139938180926E-5</v>
      </c>
      <c r="W28" s="235">
        <v>8.26897756260671E-4</v>
      </c>
      <c r="X28" s="235">
        <v>3.5191243403487555E-3</v>
      </c>
      <c r="Y28" s="235">
        <v>1.1181723745901899E-2</v>
      </c>
      <c r="Z28" s="235">
        <v>2.8832131170274944E-2</v>
      </c>
      <c r="AA28" s="235">
        <v>7.239798132938069E-2</v>
      </c>
      <c r="AB28" s="235">
        <v>0.17424528930115624</v>
      </c>
      <c r="AC28" s="235">
        <v>0.25039270933367053</v>
      </c>
      <c r="AD28" s="235">
        <v>0.32214483924804466</v>
      </c>
      <c r="AE28" s="235">
        <v>0.37142444562415383</v>
      </c>
      <c r="AF28" s="235">
        <v>0.41705069001643713</v>
      </c>
      <c r="AG28" s="235">
        <v>0.47949244931526369</v>
      </c>
      <c r="AH28" s="235">
        <v>0.51395959735513641</v>
      </c>
      <c r="AI28" s="235">
        <v>0.53621522761811535</v>
      </c>
      <c r="AJ28" s="235">
        <v>0.55638846037725509</v>
      </c>
      <c r="AK28" s="235">
        <v>0.58357381480566661</v>
      </c>
      <c r="AL28" s="235">
        <v>0.59765373436432057</v>
      </c>
      <c r="AM28" s="235">
        <v>0.60514334591201713</v>
      </c>
      <c r="AN28" s="235">
        <v>0.60931717576517108</v>
      </c>
      <c r="AO28" s="235">
        <v>0.61178975711169481</v>
      </c>
      <c r="AP28" s="235">
        <v>0.61340243958415464</v>
      </c>
      <c r="AQ28" s="235">
        <v>0.61456072155891905</v>
      </c>
      <c r="AR28" s="235">
        <v>0.61546812039370802</v>
      </c>
      <c r="AS28" s="235">
        <v>0.6162314346617257</v>
      </c>
      <c r="AT28" s="235">
        <v>0.61690806105256968</v>
      </c>
      <c r="AU28" s="235">
        <v>0.61752925571536177</v>
      </c>
      <c r="AV28" s="235">
        <v>0.61812170150592149</v>
      </c>
      <c r="AW28" s="235">
        <v>0.61870055788356337</v>
      </c>
      <c r="AX28" s="235">
        <v>0.61927717446889718</v>
      </c>
      <c r="AY28" s="235">
        <v>0.61986061645135893</v>
      </c>
      <c r="AZ28" s="234">
        <v>0.62045687144195427</v>
      </c>
      <c r="BA28" s="234">
        <v>0.62101076854097903</v>
      </c>
    </row>
    <row r="29" spans="1:53" ht="15" customHeight="1" x14ac:dyDescent="0.2">
      <c r="L29" s="151" t="s">
        <v>215</v>
      </c>
      <c r="M29" s="48"/>
      <c r="N29" s="48"/>
      <c r="O29" s="236"/>
      <c r="P29" s="236"/>
      <c r="Q29" s="236"/>
      <c r="R29" s="236"/>
      <c r="S29" s="236"/>
      <c r="T29" s="236"/>
      <c r="U29" s="235">
        <v>3.8643817364513454E-6</v>
      </c>
      <c r="V29" s="235">
        <v>1.1946853510281661E-5</v>
      </c>
      <c r="W29" s="235">
        <v>1.2633049993459867E-4</v>
      </c>
      <c r="X29" s="235">
        <v>5.3723229607726308E-4</v>
      </c>
      <c r="Y29" s="235">
        <v>2.2093621473039857E-3</v>
      </c>
      <c r="Z29" s="235">
        <v>6.746102731527411E-3</v>
      </c>
      <c r="AA29" s="235">
        <v>1.6153791396313646E-2</v>
      </c>
      <c r="AB29" s="235">
        <v>3.6323910237684935E-2</v>
      </c>
      <c r="AC29" s="235">
        <v>8.0898512149442797E-2</v>
      </c>
      <c r="AD29" s="235">
        <v>0.13855077147135891</v>
      </c>
      <c r="AE29" s="235">
        <v>0.18055740113184338</v>
      </c>
      <c r="AF29" s="235">
        <v>0.20438150199761004</v>
      </c>
      <c r="AG29" s="235">
        <v>0.21814833315091092</v>
      </c>
      <c r="AH29" s="235">
        <v>0.22654744194526391</v>
      </c>
      <c r="AI29" s="235">
        <v>0.232114496519227</v>
      </c>
      <c r="AJ29" s="235">
        <v>0.2361862134117223</v>
      </c>
      <c r="AK29" s="235">
        <v>0.23945514836398193</v>
      </c>
      <c r="AL29" s="235">
        <v>0.24226910487123621</v>
      </c>
      <c r="AM29" s="235">
        <v>0.2448001179443498</v>
      </c>
      <c r="AN29" s="235">
        <v>0.24706512155256585</v>
      </c>
      <c r="AO29" s="235">
        <v>0.2491761918700004</v>
      </c>
      <c r="AP29" s="235">
        <v>0.251155064253274</v>
      </c>
      <c r="AQ29" s="235">
        <v>0.25303180179814749</v>
      </c>
      <c r="AR29" s="235">
        <v>0.25481626215544967</v>
      </c>
      <c r="AS29" s="235">
        <v>0.25651872687869082</v>
      </c>
      <c r="AT29" s="235">
        <v>0.25814844889777183</v>
      </c>
      <c r="AU29" s="235">
        <v>0.25971612952888029</v>
      </c>
      <c r="AV29" s="235">
        <v>0.26123267261642358</v>
      </c>
      <c r="AW29" s="235">
        <v>0.26270807759653575</v>
      </c>
      <c r="AX29" s="235">
        <v>0.26415141368682177</v>
      </c>
      <c r="AY29" s="235">
        <v>0.26557116787642321</v>
      </c>
      <c r="AZ29" s="234">
        <v>0.26697398068454659</v>
      </c>
      <c r="BA29" s="234">
        <v>0.26833874097767357</v>
      </c>
    </row>
    <row r="30" spans="1:53" ht="15" customHeight="1" x14ac:dyDescent="0.2">
      <c r="L30" s="151" t="s">
        <v>216</v>
      </c>
      <c r="M30" s="48"/>
      <c r="N30" s="48"/>
      <c r="O30" s="236"/>
      <c r="P30" s="236"/>
      <c r="Q30" s="236"/>
      <c r="R30" s="236"/>
      <c r="S30" s="236"/>
      <c r="T30" s="236"/>
      <c r="U30" s="235">
        <v>7.736325863776372E-6</v>
      </c>
      <c r="V30" s="235">
        <v>3.2610198235084456E-5</v>
      </c>
      <c r="W30" s="235">
        <v>3.436288114759831E-4</v>
      </c>
      <c r="X30" s="235">
        <v>1.4621205090203024E-3</v>
      </c>
      <c r="Y30" s="235">
        <v>6.0149479227478986E-3</v>
      </c>
      <c r="Z30" s="235">
        <v>1.5512990779646499E-2</v>
      </c>
      <c r="AA30" s="235">
        <v>3.5953596784244903E-2</v>
      </c>
      <c r="AB30" s="235">
        <v>8.1356050235084965E-2</v>
      </c>
      <c r="AC30" s="235">
        <v>0.14094127832248965</v>
      </c>
      <c r="AD30" s="235">
        <v>0.18615513338435913</v>
      </c>
      <c r="AE30" s="235">
        <v>0.21551908863129532</v>
      </c>
      <c r="AF30" s="235">
        <v>0.23505224688491319</v>
      </c>
      <c r="AG30" s="235">
        <v>0.2468348151455497</v>
      </c>
      <c r="AH30" s="235">
        <v>0.25501487047432614</v>
      </c>
      <c r="AI30" s="235">
        <v>0.26221150253212683</v>
      </c>
      <c r="AJ30" s="235">
        <v>0.27070532856549051</v>
      </c>
      <c r="AK30" s="235">
        <v>0.28348020210005576</v>
      </c>
      <c r="AL30" s="235">
        <v>0.29076155902599055</v>
      </c>
      <c r="AM30" s="235">
        <v>0.29537809348028959</v>
      </c>
      <c r="AN30" s="235">
        <v>0.29857283984427285</v>
      </c>
      <c r="AO30" s="235">
        <v>0.30102960212474156</v>
      </c>
      <c r="AP30" s="235">
        <v>0.30307653752095465</v>
      </c>
      <c r="AQ30" s="235">
        <v>0.30488000932181247</v>
      </c>
      <c r="AR30" s="235">
        <v>0.30652596988462266</v>
      </c>
      <c r="AS30" s="235">
        <v>0.30806361081528211</v>
      </c>
      <c r="AT30" s="235">
        <v>0.30952144416842309</v>
      </c>
      <c r="AU30" s="235">
        <v>0.31091980662409313</v>
      </c>
      <c r="AV30" s="235">
        <v>0.31227297255035535</v>
      </c>
      <c r="AW30" s="235">
        <v>0.31359235835234101</v>
      </c>
      <c r="AX30" s="235">
        <v>0.31488745663462364</v>
      </c>
      <c r="AY30" s="235">
        <v>0.31616590348910151</v>
      </c>
      <c r="AZ30" s="234">
        <v>0.31743291210160041</v>
      </c>
      <c r="BA30" s="234">
        <v>0.31866090049258511</v>
      </c>
    </row>
    <row r="31" spans="1:53" ht="15" customHeight="1" x14ac:dyDescent="0.25">
      <c r="A31" s="149" t="str">
        <f>L15</f>
        <v>(Residential) Consumer Engagement with smart charging</v>
      </c>
      <c r="L31" s="619" t="s">
        <v>571</v>
      </c>
    </row>
    <row r="33" spans="12:53" ht="15" customHeight="1" x14ac:dyDescent="0.2">
      <c r="L33" s="8" t="s">
        <v>226</v>
      </c>
      <c r="N33" s="9"/>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1"/>
    </row>
    <row r="34" spans="12:53" ht="15" customHeight="1" x14ac:dyDescent="0.2">
      <c r="L34" s="12" t="s">
        <v>194</v>
      </c>
      <c r="M34" s="47">
        <v>40179</v>
      </c>
      <c r="N34" s="47">
        <v>40544</v>
      </c>
      <c r="O34" s="47">
        <v>40909</v>
      </c>
      <c r="P34" s="47">
        <v>41275</v>
      </c>
      <c r="Q34" s="47">
        <v>41640</v>
      </c>
      <c r="R34" s="47">
        <v>42005</v>
      </c>
      <c r="S34" s="47">
        <v>42370</v>
      </c>
      <c r="T34" s="47">
        <v>42736</v>
      </c>
      <c r="U34" s="47">
        <v>43101</v>
      </c>
      <c r="V34" s="47">
        <v>43466</v>
      </c>
      <c r="W34" s="47">
        <v>43831</v>
      </c>
      <c r="X34" s="47">
        <v>44197</v>
      </c>
      <c r="Y34" s="47">
        <v>44562</v>
      </c>
      <c r="Z34" s="47">
        <v>44927</v>
      </c>
      <c r="AA34" s="47">
        <v>45292</v>
      </c>
      <c r="AB34" s="47">
        <v>45658</v>
      </c>
      <c r="AC34" s="47">
        <v>46023</v>
      </c>
      <c r="AD34" s="47">
        <v>46388</v>
      </c>
      <c r="AE34" s="47">
        <v>46753</v>
      </c>
      <c r="AF34" s="47">
        <v>47119</v>
      </c>
      <c r="AG34" s="47">
        <v>47484</v>
      </c>
      <c r="AH34" s="47">
        <v>47849</v>
      </c>
      <c r="AI34" s="47">
        <v>48214</v>
      </c>
      <c r="AJ34" s="47">
        <v>48580</v>
      </c>
      <c r="AK34" s="47">
        <v>48945</v>
      </c>
      <c r="AL34" s="47">
        <v>49310</v>
      </c>
      <c r="AM34" s="47">
        <v>49675</v>
      </c>
      <c r="AN34" s="47">
        <v>50041</v>
      </c>
      <c r="AO34" s="47">
        <v>50406</v>
      </c>
      <c r="AP34" s="47">
        <v>50771</v>
      </c>
      <c r="AQ34" s="47">
        <v>51136</v>
      </c>
      <c r="AR34" s="47">
        <v>51502</v>
      </c>
      <c r="AS34" s="47">
        <v>51867</v>
      </c>
      <c r="AT34" s="47">
        <v>52232</v>
      </c>
      <c r="AU34" s="47">
        <v>52597</v>
      </c>
      <c r="AV34" s="47">
        <v>52963</v>
      </c>
      <c r="AW34" s="47">
        <v>53328</v>
      </c>
      <c r="AX34" s="47">
        <v>53693</v>
      </c>
      <c r="AY34" s="47">
        <v>54058</v>
      </c>
      <c r="AZ34" s="47">
        <v>54424</v>
      </c>
      <c r="BA34" s="47">
        <v>54789</v>
      </c>
    </row>
    <row r="35" spans="12:53" ht="15" customHeight="1" x14ac:dyDescent="0.2">
      <c r="L35" s="151" t="s">
        <v>33</v>
      </c>
      <c r="M35" s="47"/>
      <c r="N35" s="47"/>
      <c r="O35" s="234">
        <v>0</v>
      </c>
      <c r="P35" s="234">
        <v>0</v>
      </c>
      <c r="Q35" s="234">
        <v>0</v>
      </c>
      <c r="R35" s="234">
        <v>0</v>
      </c>
      <c r="S35" s="234">
        <v>0</v>
      </c>
      <c r="T35" s="234">
        <v>0</v>
      </c>
      <c r="U35" s="234">
        <v>0</v>
      </c>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row>
    <row r="36" spans="12:53" ht="15" customHeight="1" x14ac:dyDescent="0.2">
      <c r="L36" s="151" t="s">
        <v>217</v>
      </c>
      <c r="M36" s="48"/>
      <c r="N36" s="48"/>
      <c r="O36" s="234"/>
      <c r="P36" s="234"/>
      <c r="Q36" s="234"/>
      <c r="R36" s="234"/>
      <c r="S36" s="234"/>
      <c r="T36" s="234"/>
      <c r="U36" s="234">
        <v>0</v>
      </c>
      <c r="V36" s="234">
        <v>1.4769238984033197E-4</v>
      </c>
      <c r="W36" s="234">
        <v>2.1647537605240142E-3</v>
      </c>
      <c r="X36" s="234">
        <v>7.67922580645159E-3</v>
      </c>
      <c r="Y36" s="234">
        <v>2.0430967741935434E-2</v>
      </c>
      <c r="Z36" s="234">
        <v>5.1167999999999908E-2</v>
      </c>
      <c r="AA36" s="234">
        <v>9.2241290322580494E-2</v>
      </c>
      <c r="AB36" s="234">
        <v>0.1263935483870966</v>
      </c>
      <c r="AC36" s="234">
        <v>0.15676490322580627</v>
      </c>
      <c r="AD36" s="234">
        <v>0.18540851612903209</v>
      </c>
      <c r="AE36" s="234">
        <v>0.21361599999999981</v>
      </c>
      <c r="AF36" s="234">
        <v>0.24023999999999979</v>
      </c>
      <c r="AG36" s="234">
        <v>0.26831999999999984</v>
      </c>
      <c r="AH36" s="234">
        <v>0.29785599999999979</v>
      </c>
      <c r="AI36" s="234">
        <v>0.32884799999999981</v>
      </c>
      <c r="AJ36" s="234">
        <v>0.36129599999999978</v>
      </c>
      <c r="AK36" s="234">
        <v>0.39519999999999977</v>
      </c>
      <c r="AL36" s="234">
        <v>0.43055999999999978</v>
      </c>
      <c r="AM36" s="234">
        <v>0.46737599999999979</v>
      </c>
      <c r="AN36" s="234">
        <v>0.50564799999999976</v>
      </c>
      <c r="AO36" s="234">
        <v>0.54537599999999975</v>
      </c>
      <c r="AP36" s="234">
        <v>0.58655999999999986</v>
      </c>
      <c r="AQ36" s="234">
        <v>0.62919999999999987</v>
      </c>
      <c r="AR36" s="234">
        <v>0.67329599999999978</v>
      </c>
      <c r="AS36" s="234">
        <v>0.6794064460428817</v>
      </c>
      <c r="AT36" s="234">
        <v>0.6800351747671538</v>
      </c>
      <c r="AU36" s="234">
        <v>0.68055187516162929</v>
      </c>
      <c r="AV36" s="234">
        <v>0.68101161303613689</v>
      </c>
      <c r="AW36" s="234">
        <v>0.68144626981973477</v>
      </c>
      <c r="AX36" s="234">
        <v>0.68187450193704957</v>
      </c>
      <c r="AY36" s="234">
        <v>0.68230994607681872</v>
      </c>
      <c r="AZ36" s="234">
        <v>0.68276014701957877</v>
      </c>
      <c r="BA36" s="234">
        <v>0.68316513064257312</v>
      </c>
    </row>
    <row r="37" spans="12:53" ht="15" customHeight="1" x14ac:dyDescent="0.2">
      <c r="L37" s="151" t="s">
        <v>71</v>
      </c>
      <c r="M37" s="48"/>
      <c r="N37" s="48"/>
      <c r="O37" s="234"/>
      <c r="P37" s="234"/>
      <c r="Q37" s="234"/>
      <c r="R37" s="234"/>
      <c r="S37" s="234"/>
      <c r="T37" s="234"/>
      <c r="U37" s="234">
        <v>0</v>
      </c>
      <c r="V37" s="234">
        <v>6.82401260687603E-5</v>
      </c>
      <c r="W37" s="234">
        <v>1.0054026687232921E-3</v>
      </c>
      <c r="X37" s="234">
        <v>3.1973333333333246E-3</v>
      </c>
      <c r="Y37" s="234">
        <v>8.5066666666666468E-3</v>
      </c>
      <c r="Z37" s="234">
        <v>2.1304380952380911E-2</v>
      </c>
      <c r="AA37" s="234">
        <v>5.1479999999999915E-2</v>
      </c>
      <c r="AB37" s="234">
        <v>9.089841269841259E-2</v>
      </c>
      <c r="AC37" s="234">
        <v>0.12279771428571414</v>
      </c>
      <c r="AD37" s="234">
        <v>0.15059733333333319</v>
      </c>
      <c r="AE37" s="234">
        <v>0.1764483809523808</v>
      </c>
      <c r="AF37" s="234">
        <v>0.20166666666666649</v>
      </c>
      <c r="AG37" s="234">
        <v>0.22703999999999983</v>
      </c>
      <c r="AH37" s="234">
        <v>0.25203199999999981</v>
      </c>
      <c r="AI37" s="234">
        <v>0.27825599999999989</v>
      </c>
      <c r="AJ37" s="234">
        <v>0.30571199999999982</v>
      </c>
      <c r="AK37" s="234">
        <v>0.33439999999999986</v>
      </c>
      <c r="AL37" s="234">
        <v>0.36431999999999981</v>
      </c>
      <c r="AM37" s="234">
        <v>0.39547199999999982</v>
      </c>
      <c r="AN37" s="234">
        <v>0.42785599999999979</v>
      </c>
      <c r="AO37" s="234">
        <v>0.46147199999999988</v>
      </c>
      <c r="AP37" s="234">
        <v>0.49631999999999987</v>
      </c>
      <c r="AQ37" s="234">
        <v>0.53239999999999987</v>
      </c>
      <c r="AR37" s="234">
        <v>0.56971199999999989</v>
      </c>
      <c r="AS37" s="234">
        <v>0.60825599999999991</v>
      </c>
      <c r="AT37" s="234">
        <v>0.61690806105256968</v>
      </c>
      <c r="AU37" s="234">
        <v>0.61752925571536177</v>
      </c>
      <c r="AV37" s="234">
        <v>0.61812170150592149</v>
      </c>
      <c r="AW37" s="234">
        <v>0.61870055788356337</v>
      </c>
      <c r="AX37" s="234">
        <v>0.61927717446889718</v>
      </c>
      <c r="AY37" s="234">
        <v>0.61986061645135893</v>
      </c>
      <c r="AZ37" s="234">
        <v>0.62045687144195427</v>
      </c>
      <c r="BA37" s="234">
        <v>0.62101076854097903</v>
      </c>
    </row>
    <row r="38" spans="12:53" ht="15" customHeight="1" x14ac:dyDescent="0.2">
      <c r="L38" s="151" t="s">
        <v>215</v>
      </c>
      <c r="M38" s="48"/>
      <c r="N38" s="48"/>
      <c r="O38" s="234"/>
      <c r="P38" s="234"/>
      <c r="Q38" s="234"/>
      <c r="R38" s="234"/>
      <c r="S38" s="234"/>
      <c r="T38" s="234"/>
      <c r="U38" s="234">
        <v>0</v>
      </c>
      <c r="V38" s="234">
        <v>4.5586091536807675E-6</v>
      </c>
      <c r="W38" s="234">
        <v>6.3916449086161653E-5</v>
      </c>
      <c r="X38" s="234">
        <v>1.9124804177545637E-4</v>
      </c>
      <c r="Y38" s="234">
        <v>5.088250652741502E-4</v>
      </c>
      <c r="Z38" s="234">
        <v>1.2743185378590056E-3</v>
      </c>
      <c r="AA38" s="234">
        <v>3.0792689295039114E-3</v>
      </c>
      <c r="AB38" s="234">
        <v>7.2685117493472493E-3</v>
      </c>
      <c r="AC38" s="234">
        <v>1.6873942558746715E-2</v>
      </c>
      <c r="AD38" s="234">
        <v>3.868123237597907E-2</v>
      </c>
      <c r="AE38" s="234">
        <v>5.483053785900778E-2</v>
      </c>
      <c r="AF38" s="234">
        <v>6.7840417754569129E-2</v>
      </c>
      <c r="AG38" s="234">
        <v>7.9218798955613512E-2</v>
      </c>
      <c r="AH38" s="234">
        <v>8.9853326370757103E-2</v>
      </c>
      <c r="AI38" s="234">
        <v>0.10025934203655346</v>
      </c>
      <c r="AJ38" s="234">
        <v>0.11073261618798949</v>
      </c>
      <c r="AK38" s="234">
        <v>0.1214412532637075</v>
      </c>
      <c r="AL38" s="234">
        <v>0.1324799999999999</v>
      </c>
      <c r="AM38" s="234">
        <v>0.14380799999999994</v>
      </c>
      <c r="AN38" s="234">
        <v>0.15558399999999994</v>
      </c>
      <c r="AO38" s="234">
        <v>0.16780799999999996</v>
      </c>
      <c r="AP38" s="234">
        <v>0.18047999999999997</v>
      </c>
      <c r="AQ38" s="234">
        <v>0.19359999999999994</v>
      </c>
      <c r="AR38" s="234">
        <v>0.20716799999999994</v>
      </c>
      <c r="AS38" s="234">
        <v>0.22118399999999996</v>
      </c>
      <c r="AT38" s="234">
        <v>0.23564799999999991</v>
      </c>
      <c r="AU38" s="234">
        <v>0.25055999999999995</v>
      </c>
      <c r="AV38" s="234">
        <v>0.26123267261642358</v>
      </c>
      <c r="AW38" s="234">
        <v>0.26270807759653575</v>
      </c>
      <c r="AX38" s="234">
        <v>0.26415141368682177</v>
      </c>
      <c r="AY38" s="234">
        <v>0.26557116787642321</v>
      </c>
      <c r="AZ38" s="234">
        <v>0.26697398068454659</v>
      </c>
      <c r="BA38" s="234">
        <v>0.26833874097767357</v>
      </c>
    </row>
    <row r="39" spans="12:53" ht="15" customHeight="1" x14ac:dyDescent="0.2">
      <c r="L39" s="151" t="s">
        <v>216</v>
      </c>
      <c r="M39" s="48"/>
      <c r="N39" s="48"/>
      <c r="O39" s="234"/>
      <c r="P39" s="234"/>
      <c r="Q39" s="234"/>
      <c r="R39" s="234"/>
      <c r="S39" s="234"/>
      <c r="T39" s="234"/>
      <c r="U39" s="234">
        <v>0</v>
      </c>
      <c r="V39" s="234">
        <v>1.2463583618644849E-5</v>
      </c>
      <c r="W39" s="234">
        <v>1.8386840069552608E-4</v>
      </c>
      <c r="X39" s="234">
        <v>5.7524607329842762E-4</v>
      </c>
      <c r="Y39" s="234">
        <v>1.530471204188478E-3</v>
      </c>
      <c r="Z39" s="234">
        <v>3.8329633507853331E-3</v>
      </c>
      <c r="AA39" s="234">
        <v>9.2619895287957953E-3</v>
      </c>
      <c r="AB39" s="234">
        <v>2.1862617801047094E-2</v>
      </c>
      <c r="AC39" s="234">
        <v>5.0754345549738157E-2</v>
      </c>
      <c r="AD39" s="234">
        <v>7.2631790575916164E-2</v>
      </c>
      <c r="AE39" s="234">
        <v>9.0591078534031338E-2</v>
      </c>
      <c r="AF39" s="234">
        <v>0.10652607329842922</v>
      </c>
      <c r="AG39" s="234">
        <v>0.12157068062827217</v>
      </c>
      <c r="AH39" s="234">
        <v>0.13639237696335069</v>
      </c>
      <c r="AI39" s="234">
        <v>0.1513786806282722</v>
      </c>
      <c r="AJ39" s="234">
        <v>0.16675199999999993</v>
      </c>
      <c r="AK39" s="234">
        <v>0.1823999999999999</v>
      </c>
      <c r="AL39" s="234">
        <v>0.1987199999999999</v>
      </c>
      <c r="AM39" s="234">
        <v>0.21571199999999988</v>
      </c>
      <c r="AN39" s="234">
        <v>0.23337599999999986</v>
      </c>
      <c r="AO39" s="234">
        <v>0.25171199999999988</v>
      </c>
      <c r="AP39" s="234">
        <v>0.27071999999999991</v>
      </c>
      <c r="AQ39" s="234">
        <v>0.29039999999999988</v>
      </c>
      <c r="AR39" s="234">
        <v>0.30652596988462266</v>
      </c>
      <c r="AS39" s="234">
        <v>0.30806361081528211</v>
      </c>
      <c r="AT39" s="234">
        <v>0.30952144416842309</v>
      </c>
      <c r="AU39" s="234">
        <v>0.31091980662409313</v>
      </c>
      <c r="AV39" s="234">
        <v>0.31227297255035535</v>
      </c>
      <c r="AW39" s="234">
        <v>0.31359235835234101</v>
      </c>
      <c r="AX39" s="234">
        <v>0.31488745663462364</v>
      </c>
      <c r="AY39" s="234">
        <v>0.31616590348910151</v>
      </c>
      <c r="AZ39" s="234">
        <v>0.31743291210160041</v>
      </c>
      <c r="BA39" s="234">
        <v>0.31866090049258511</v>
      </c>
    </row>
    <row r="40" spans="12:53" ht="15" customHeight="1" x14ac:dyDescent="0.2">
      <c r="L40" s="619"/>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row>
    <row r="41" spans="12:53" ht="15" customHeight="1" x14ac:dyDescent="0.2">
      <c r="L41" s="8" t="s">
        <v>227</v>
      </c>
      <c r="N41" s="9"/>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1"/>
    </row>
    <row r="42" spans="12:53" ht="15" customHeight="1" x14ac:dyDescent="0.2">
      <c r="L42" s="12" t="s">
        <v>194</v>
      </c>
      <c r="M42" s="47">
        <v>40179</v>
      </c>
      <c r="N42" s="47">
        <v>40544</v>
      </c>
      <c r="O42" s="47">
        <v>40909</v>
      </c>
      <c r="P42" s="47">
        <v>41275</v>
      </c>
      <c r="Q42" s="47">
        <v>41640</v>
      </c>
      <c r="R42" s="47">
        <v>42005</v>
      </c>
      <c r="S42" s="47">
        <v>42370</v>
      </c>
      <c r="T42" s="47">
        <v>42736</v>
      </c>
      <c r="U42" s="47">
        <v>43101</v>
      </c>
      <c r="V42" s="47">
        <v>43466</v>
      </c>
      <c r="W42" s="47">
        <v>43831</v>
      </c>
      <c r="X42" s="47">
        <v>44197</v>
      </c>
      <c r="Y42" s="47">
        <v>44562</v>
      </c>
      <c r="Z42" s="47">
        <v>44927</v>
      </c>
      <c r="AA42" s="47">
        <v>45292</v>
      </c>
      <c r="AB42" s="47">
        <v>45658</v>
      </c>
      <c r="AC42" s="47">
        <v>46023</v>
      </c>
      <c r="AD42" s="47">
        <v>46388</v>
      </c>
      <c r="AE42" s="47">
        <v>46753</v>
      </c>
      <c r="AF42" s="47">
        <v>47119</v>
      </c>
      <c r="AG42" s="47">
        <v>47484</v>
      </c>
      <c r="AH42" s="47">
        <v>47849</v>
      </c>
      <c r="AI42" s="47">
        <v>48214</v>
      </c>
      <c r="AJ42" s="47">
        <v>48580</v>
      </c>
      <c r="AK42" s="47">
        <v>48945</v>
      </c>
      <c r="AL42" s="47">
        <v>49310</v>
      </c>
      <c r="AM42" s="47">
        <v>49675</v>
      </c>
      <c r="AN42" s="47">
        <v>50041</v>
      </c>
      <c r="AO42" s="47">
        <v>50406</v>
      </c>
      <c r="AP42" s="47">
        <v>50771</v>
      </c>
      <c r="AQ42" s="47">
        <v>51136</v>
      </c>
      <c r="AR42" s="47">
        <v>51502</v>
      </c>
      <c r="AS42" s="47">
        <v>51867</v>
      </c>
      <c r="AT42" s="47">
        <v>52232</v>
      </c>
      <c r="AU42" s="47">
        <v>52597</v>
      </c>
      <c r="AV42" s="47">
        <v>52963</v>
      </c>
      <c r="AW42" s="47">
        <v>53328</v>
      </c>
      <c r="AX42" s="47">
        <v>53693</v>
      </c>
      <c r="AY42" s="47">
        <v>54058</v>
      </c>
      <c r="AZ42" s="47">
        <v>54424</v>
      </c>
      <c r="BA42" s="47">
        <v>54789</v>
      </c>
    </row>
    <row r="43" spans="12:53" ht="15" customHeight="1" x14ac:dyDescent="0.2">
      <c r="L43" s="151" t="s">
        <v>33</v>
      </c>
      <c r="M43" s="47"/>
      <c r="N43" s="47"/>
      <c r="O43" s="234">
        <v>0</v>
      </c>
      <c r="P43" s="234">
        <v>0</v>
      </c>
      <c r="Q43" s="234">
        <v>0</v>
      </c>
      <c r="R43" s="234">
        <v>0</v>
      </c>
      <c r="S43" s="234">
        <v>0</v>
      </c>
      <c r="T43" s="234">
        <v>0</v>
      </c>
      <c r="U43" s="234">
        <v>0</v>
      </c>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row>
    <row r="44" spans="12:53" ht="15" customHeight="1" x14ac:dyDescent="0.2">
      <c r="L44" s="151" t="s">
        <v>217</v>
      </c>
      <c r="M44" s="48"/>
      <c r="N44" s="48"/>
      <c r="O44" s="234"/>
      <c r="P44" s="234"/>
      <c r="Q44" s="234"/>
      <c r="R44" s="234"/>
      <c r="S44" s="234"/>
      <c r="T44" s="234"/>
      <c r="U44" s="234">
        <v>0</v>
      </c>
      <c r="V44" s="234">
        <v>1.8461548730041495E-4</v>
      </c>
      <c r="W44" s="234">
        <v>2.7059422006550176E-3</v>
      </c>
      <c r="X44" s="234">
        <v>8.8945161290322605E-3</v>
      </c>
      <c r="Y44" s="234">
        <v>2.2865322580645168E-2</v>
      </c>
      <c r="Z44" s="234">
        <v>5.5510000000000004E-2</v>
      </c>
      <c r="AA44" s="234">
        <v>9.7267258064516138E-2</v>
      </c>
      <c r="AB44" s="234">
        <v>0.12985322580645162</v>
      </c>
      <c r="AC44" s="234">
        <v>0.15723499999999999</v>
      </c>
      <c r="AD44" s="234">
        <v>0.1818783870967742</v>
      </c>
      <c r="AE44" s="234">
        <v>0.20526999999999998</v>
      </c>
      <c r="AF44" s="234">
        <v>0.22645999999999999</v>
      </c>
      <c r="AG44" s="234">
        <v>0.24843000000000001</v>
      </c>
      <c r="AH44" s="234">
        <v>0.27118000000000003</v>
      </c>
      <c r="AI44" s="234">
        <v>0.29471000000000003</v>
      </c>
      <c r="AJ44" s="234">
        <v>0.31902000000000003</v>
      </c>
      <c r="AK44" s="234">
        <v>0.34411000000000003</v>
      </c>
      <c r="AL44" s="234">
        <v>0.36998000000000003</v>
      </c>
      <c r="AM44" s="234">
        <v>0.39662999999999998</v>
      </c>
      <c r="AN44" s="234">
        <v>0.42405999999999999</v>
      </c>
      <c r="AO44" s="234">
        <v>0.45227000000000001</v>
      </c>
      <c r="AP44" s="234">
        <v>0.48126000000000008</v>
      </c>
      <c r="AQ44" s="234">
        <v>0.51102999999999998</v>
      </c>
      <c r="AR44" s="234">
        <v>0.54158000000000006</v>
      </c>
      <c r="AS44" s="234">
        <v>0.57291000000000003</v>
      </c>
      <c r="AT44" s="234">
        <v>0.60502</v>
      </c>
      <c r="AU44" s="234">
        <v>0.63790999999999998</v>
      </c>
      <c r="AV44" s="234">
        <v>0.67158000000000007</v>
      </c>
      <c r="AW44" s="234">
        <v>0.70603000000000005</v>
      </c>
      <c r="AX44" s="234">
        <v>0.74126000000000003</v>
      </c>
      <c r="AY44" s="234">
        <v>0.77727000000000002</v>
      </c>
      <c r="AZ44" s="234">
        <v>0.81406000000000012</v>
      </c>
      <c r="BA44" s="234">
        <v>0.85163000000000022</v>
      </c>
    </row>
    <row r="45" spans="12:53" ht="15" customHeight="1" x14ac:dyDescent="0.2">
      <c r="L45" s="151" t="s">
        <v>71</v>
      </c>
      <c r="M45" s="48"/>
      <c r="N45" s="48"/>
      <c r="O45" s="234"/>
      <c r="P45" s="234"/>
      <c r="Q45" s="234"/>
      <c r="R45" s="234"/>
      <c r="S45" s="234"/>
      <c r="T45" s="234"/>
      <c r="U45" s="234">
        <v>0</v>
      </c>
      <c r="V45" s="234">
        <v>8.5300157585950379E-5</v>
      </c>
      <c r="W45" s="234">
        <v>1.2567533359041151E-3</v>
      </c>
      <c r="X45" s="234">
        <v>3.7033333333333337E-3</v>
      </c>
      <c r="Y45" s="234">
        <v>9.5202380952380972E-3</v>
      </c>
      <c r="Z45" s="234">
        <v>2.3112222222222225E-2</v>
      </c>
      <c r="AA45" s="234">
        <v>5.4285000000000007E-2</v>
      </c>
      <c r="AB45" s="234">
        <v>9.3386507936507948E-2</v>
      </c>
      <c r="AC45" s="234">
        <v>0.12316595238095238</v>
      </c>
      <c r="AD45" s="234">
        <v>0.14773</v>
      </c>
      <c r="AE45" s="234">
        <v>0.16955452380952382</v>
      </c>
      <c r="AF45" s="234">
        <v>0.19009920634920638</v>
      </c>
      <c r="AG45" s="234">
        <v>0.21021000000000001</v>
      </c>
      <c r="AH45" s="234">
        <v>0.22946000000000003</v>
      </c>
      <c r="AI45" s="234">
        <v>0.24937000000000004</v>
      </c>
      <c r="AJ45" s="234">
        <v>0.26994000000000001</v>
      </c>
      <c r="AK45" s="234">
        <v>0.29117000000000004</v>
      </c>
      <c r="AL45" s="234">
        <v>0.31306000000000006</v>
      </c>
      <c r="AM45" s="234">
        <v>0.33561000000000002</v>
      </c>
      <c r="AN45" s="234">
        <v>0.35882000000000003</v>
      </c>
      <c r="AO45" s="234">
        <v>0.38269000000000003</v>
      </c>
      <c r="AP45" s="234">
        <v>0.40722000000000008</v>
      </c>
      <c r="AQ45" s="234">
        <v>0.43240999999999996</v>
      </c>
      <c r="AR45" s="234">
        <v>0.45826000000000006</v>
      </c>
      <c r="AS45" s="234">
        <v>0.48477000000000003</v>
      </c>
      <c r="AT45" s="234">
        <v>0.51194000000000006</v>
      </c>
      <c r="AU45" s="234">
        <v>0.53976999999999997</v>
      </c>
      <c r="AV45" s="234">
        <v>0.5682600000000001</v>
      </c>
      <c r="AW45" s="234">
        <v>0.59741000000000011</v>
      </c>
      <c r="AX45" s="234">
        <v>0.62722000000000011</v>
      </c>
      <c r="AY45" s="234">
        <v>0.65769</v>
      </c>
      <c r="AZ45" s="234">
        <v>0.68882000000000021</v>
      </c>
      <c r="BA45" s="234">
        <v>0.72061000000000019</v>
      </c>
    </row>
    <row r="46" spans="12:53" ht="15" customHeight="1" x14ac:dyDescent="0.2">
      <c r="L46" s="151" t="s">
        <v>215</v>
      </c>
      <c r="M46" s="48"/>
      <c r="N46" s="48"/>
      <c r="O46" s="234"/>
      <c r="P46" s="234"/>
      <c r="Q46" s="234"/>
      <c r="R46" s="234"/>
      <c r="S46" s="234"/>
      <c r="T46" s="234"/>
      <c r="U46" s="234">
        <v>0</v>
      </c>
      <c r="V46" s="234">
        <v>5.6982614421009594E-6</v>
      </c>
      <c r="W46" s="234">
        <v>8.4357768559461128E-5</v>
      </c>
      <c r="X46" s="234">
        <v>3.3227154046997393E-4</v>
      </c>
      <c r="Y46" s="234">
        <v>8.5417754569190618E-4</v>
      </c>
      <c r="Z46" s="234">
        <v>2.0736814621409921E-3</v>
      </c>
      <c r="AA46" s="234">
        <v>4.8705744125326373E-3</v>
      </c>
      <c r="AB46" s="234">
        <v>1.1201201044386423E-2</v>
      </c>
      <c r="AC46" s="234">
        <v>2.5386814621409921E-2</v>
      </c>
      <c r="AD46" s="234">
        <v>5.6917127937336803E-2</v>
      </c>
      <c r="AE46" s="234">
        <v>7.9032454308093983E-2</v>
      </c>
      <c r="AF46" s="234">
        <v>9.5923707571801548E-2</v>
      </c>
      <c r="AG46" s="234">
        <v>0.11001971279373365</v>
      </c>
      <c r="AH46" s="234">
        <v>0.12270908616187987</v>
      </c>
      <c r="AI46" s="234">
        <v>0.13477699738903393</v>
      </c>
      <c r="AJ46" s="234">
        <v>0.14666334203655351</v>
      </c>
      <c r="AK46" s="234">
        <v>0.15861266318537856</v>
      </c>
      <c r="AL46" s="234">
        <v>0.17075999999999997</v>
      </c>
      <c r="AM46" s="234">
        <v>0.18305999999999997</v>
      </c>
      <c r="AN46" s="234">
        <v>0.19571999999999998</v>
      </c>
      <c r="AO46" s="234">
        <v>0.20873999999999998</v>
      </c>
      <c r="AP46" s="234">
        <v>0.22212000000000001</v>
      </c>
      <c r="AQ46" s="234">
        <v>0.23585999999999996</v>
      </c>
      <c r="AR46" s="234">
        <v>0.24996000000000002</v>
      </c>
      <c r="AS46" s="234">
        <v>0.26441999999999999</v>
      </c>
      <c r="AT46" s="234">
        <v>0.27923999999999999</v>
      </c>
      <c r="AU46" s="234">
        <v>0.29441999999999996</v>
      </c>
      <c r="AV46" s="234">
        <v>0.30996000000000001</v>
      </c>
      <c r="AW46" s="234">
        <v>0.32585999999999998</v>
      </c>
      <c r="AX46" s="234">
        <v>0.3301892671085272</v>
      </c>
      <c r="AY46" s="234">
        <v>0.33196395984552901</v>
      </c>
      <c r="AZ46" s="234">
        <v>0.33371747585568323</v>
      </c>
      <c r="BA46" s="234">
        <v>0.33542342622209192</v>
      </c>
    </row>
    <row r="47" spans="12:53" ht="15" customHeight="1" x14ac:dyDescent="0.2">
      <c r="L47" s="151" t="s">
        <v>216</v>
      </c>
      <c r="M47" s="48"/>
      <c r="N47" s="48"/>
      <c r="O47" s="234"/>
      <c r="P47" s="234"/>
      <c r="Q47" s="234"/>
      <c r="R47" s="234"/>
      <c r="S47" s="234"/>
      <c r="T47" s="234"/>
      <c r="U47" s="234">
        <v>0</v>
      </c>
      <c r="V47" s="234">
        <v>1.557947952330606E-5</v>
      </c>
      <c r="W47" s="234">
        <v>2.2983550086940759E-4</v>
      </c>
      <c r="X47" s="234">
        <v>8.8837696335078561E-4</v>
      </c>
      <c r="Y47" s="234">
        <v>2.283769633507854E-3</v>
      </c>
      <c r="Z47" s="234">
        <v>5.5442931937172779E-3</v>
      </c>
      <c r="AA47" s="234">
        <v>1.3022198952879585E-2</v>
      </c>
      <c r="AB47" s="234">
        <v>2.9948062827225137E-2</v>
      </c>
      <c r="AC47" s="234">
        <v>6.7875392670157075E-2</v>
      </c>
      <c r="AD47" s="234">
        <v>9.4998534031413631E-2</v>
      </c>
      <c r="AE47" s="234">
        <v>0.11606890052356021</v>
      </c>
      <c r="AF47" s="234">
        <v>0.13388774869109951</v>
      </c>
      <c r="AG47" s="234">
        <v>0.15007853403141366</v>
      </c>
      <c r="AH47" s="234">
        <v>0.16556942408376971</v>
      </c>
      <c r="AI47" s="234">
        <v>0.1808852356020943</v>
      </c>
      <c r="AJ47" s="234">
        <v>0.19632000000000008</v>
      </c>
      <c r="AK47" s="234">
        <v>0.21176</v>
      </c>
      <c r="AL47" s="234">
        <v>0.22768000000000002</v>
      </c>
      <c r="AM47" s="234">
        <v>0.24407999999999999</v>
      </c>
      <c r="AN47" s="234">
        <v>0.26096000000000003</v>
      </c>
      <c r="AO47" s="234">
        <v>0.27832000000000001</v>
      </c>
      <c r="AP47" s="234">
        <v>0.29616000000000003</v>
      </c>
      <c r="AQ47" s="234">
        <v>0.31447999999999998</v>
      </c>
      <c r="AR47" s="234">
        <v>0.33328000000000002</v>
      </c>
      <c r="AS47" s="234">
        <v>0.35255999999999998</v>
      </c>
      <c r="AT47" s="234">
        <v>0.37231999999999998</v>
      </c>
      <c r="AU47" s="234">
        <v>0.38864975828011639</v>
      </c>
      <c r="AV47" s="234">
        <v>0.39034121568794417</v>
      </c>
      <c r="AW47" s="234">
        <v>0.3919904479404262</v>
      </c>
      <c r="AX47" s="234">
        <v>0.39360932079327954</v>
      </c>
      <c r="AY47" s="234">
        <v>0.39520737936137684</v>
      </c>
      <c r="AZ47" s="234">
        <v>0.39679114012700045</v>
      </c>
      <c r="BA47" s="234">
        <v>0.39832612561573139</v>
      </c>
    </row>
    <row r="49" spans="1:12" ht="15" customHeight="1" x14ac:dyDescent="0.2">
      <c r="L49" s="4" t="s">
        <v>271</v>
      </c>
    </row>
    <row r="50" spans="1:12" ht="15" customHeight="1" x14ac:dyDescent="0.2">
      <c r="L50" s="4" t="s">
        <v>195</v>
      </c>
    </row>
    <row r="51" spans="1:12" ht="15" customHeight="1" x14ac:dyDescent="0.2">
      <c r="L51" s="7" t="s">
        <v>272</v>
      </c>
    </row>
    <row r="52" spans="1:12" ht="15" customHeight="1" x14ac:dyDescent="0.2">
      <c r="L52" s="7" t="s">
        <v>273</v>
      </c>
    </row>
    <row r="53" spans="1:12" ht="15" customHeight="1" x14ac:dyDescent="0.2">
      <c r="L53" s="4" t="s">
        <v>199</v>
      </c>
    </row>
    <row r="54" spans="1:12" ht="15" customHeight="1" x14ac:dyDescent="0.2">
      <c r="L54" s="619" t="s">
        <v>571</v>
      </c>
    </row>
    <row r="56" spans="1:12" ht="15" customHeight="1" x14ac:dyDescent="0.25">
      <c r="A56" s="149" t="str">
        <f>L24</f>
        <v>(Residential) Consumer Engagement with smart pricing</v>
      </c>
    </row>
    <row r="81" spans="1:1" ht="15" customHeight="1" x14ac:dyDescent="0.25">
      <c r="A81" s="149" t="str">
        <f>L33</f>
        <v>(Residential) Consumer Engagement with smart wet appliances</v>
      </c>
    </row>
    <row r="106" spans="1:1" ht="15" customHeight="1" x14ac:dyDescent="0.25">
      <c r="A106" s="149" t="str">
        <f>L41</f>
        <v>(Residential) Consumer Engagement with smart cold appliances</v>
      </c>
    </row>
  </sheetData>
  <pageMargins left="0.7" right="0.7" top="0.75" bottom="0.75" header="0.3" footer="0.3"/>
  <pageSetup paperSize="9" orientation="portrait" r:id="rId1"/>
  <drawing r:id="rId2"/>
  <legacy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AV16"/>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1.25" style="7" customWidth="1"/>
    <col min="13" max="17" width="9.25" style="7" bestFit="1" customWidth="1"/>
    <col min="18" max="18" width="10.5" style="7" bestFit="1" customWidth="1"/>
    <col min="19" max="21" width="9.25" style="7" bestFit="1" customWidth="1"/>
    <col min="22" max="28" width="10.125" style="7" bestFit="1" customWidth="1"/>
    <col min="29" max="48" width="9.625" style="7" bestFit="1" customWidth="1"/>
    <col min="49" max="16384" width="9" style="7"/>
  </cols>
  <sheetData>
    <row r="1" spans="1:48" ht="25.5" customHeight="1" x14ac:dyDescent="0.35">
      <c r="A1" s="126" t="s">
        <v>274</v>
      </c>
      <c r="C1" s="1"/>
      <c r="D1" s="1"/>
      <c r="E1" s="1"/>
      <c r="F1" s="1"/>
      <c r="G1" s="1"/>
      <c r="H1" s="1"/>
      <c r="I1" s="1"/>
    </row>
    <row r="2" spans="1:48" ht="15" customHeight="1" x14ac:dyDescent="0.2">
      <c r="K2" s="148"/>
      <c r="L2" s="148"/>
    </row>
    <row r="3" spans="1:48" ht="15" customHeight="1" x14ac:dyDescent="0.2">
      <c r="K3" s="148"/>
      <c r="L3" s="148"/>
    </row>
    <row r="4" spans="1:48" ht="15" customHeight="1" x14ac:dyDescent="0.2">
      <c r="K4" s="148"/>
      <c r="L4" s="148"/>
    </row>
    <row r="5" spans="1:48" ht="15" customHeight="1" x14ac:dyDescent="0.2">
      <c r="K5" s="148"/>
      <c r="L5" s="148"/>
    </row>
    <row r="6" spans="1:48" ht="15" customHeight="1" x14ac:dyDescent="0.25">
      <c r="A6" s="149"/>
      <c r="K6" s="148"/>
      <c r="L6" s="4" t="s">
        <v>581</v>
      </c>
      <c r="M6" s="6"/>
      <c r="N6" s="6"/>
      <c r="O6" s="6"/>
      <c r="P6" s="6"/>
      <c r="Q6" s="6"/>
      <c r="R6" s="6"/>
      <c r="S6" s="6"/>
      <c r="T6" s="6"/>
      <c r="U6" s="6"/>
      <c r="V6" s="6"/>
      <c r="W6" s="6"/>
      <c r="X6" s="6"/>
      <c r="Y6" s="6"/>
      <c r="Z6" s="6"/>
      <c r="AA6" s="6"/>
      <c r="AB6" s="6"/>
      <c r="AC6" s="6"/>
      <c r="AD6" s="6"/>
      <c r="AE6" s="4"/>
      <c r="AF6" s="4"/>
      <c r="AG6" s="4"/>
      <c r="AH6" s="4"/>
      <c r="AI6" s="4"/>
      <c r="AJ6" s="4"/>
      <c r="AK6" s="4"/>
      <c r="AL6" s="4"/>
      <c r="AM6" s="4"/>
      <c r="AN6" s="4"/>
      <c r="AO6" s="4"/>
      <c r="AP6" s="4"/>
      <c r="AQ6" s="4"/>
      <c r="AR6" s="4"/>
      <c r="AS6" s="4"/>
      <c r="AT6" s="4"/>
      <c r="AU6" s="4"/>
      <c r="AV6" s="4"/>
    </row>
    <row r="7" spans="1:48" s="4" customFormat="1" ht="15" customHeight="1" x14ac:dyDescent="0.2">
      <c r="A7" s="7"/>
      <c r="B7" s="7"/>
      <c r="C7" s="7"/>
      <c r="D7" s="7"/>
      <c r="E7" s="7"/>
      <c r="F7" s="7"/>
      <c r="G7" s="7"/>
      <c r="H7" s="7"/>
      <c r="I7" s="7"/>
      <c r="J7" s="7"/>
      <c r="K7" s="148"/>
      <c r="L7" s="12" t="s">
        <v>34</v>
      </c>
      <c r="M7" s="47">
        <v>42005</v>
      </c>
      <c r="N7" s="47">
        <v>42370</v>
      </c>
      <c r="O7" s="47">
        <v>42736</v>
      </c>
      <c r="P7" s="47">
        <v>43101</v>
      </c>
      <c r="Q7" s="47">
        <v>43466</v>
      </c>
      <c r="R7" s="47">
        <v>43831</v>
      </c>
      <c r="S7" s="47">
        <v>44197</v>
      </c>
      <c r="T7" s="47">
        <v>44562</v>
      </c>
      <c r="U7" s="47">
        <v>44927</v>
      </c>
      <c r="V7" s="47">
        <v>45292</v>
      </c>
      <c r="W7" s="47">
        <v>45658</v>
      </c>
      <c r="X7" s="47">
        <v>46023</v>
      </c>
      <c r="Y7" s="47">
        <v>46388</v>
      </c>
      <c r="Z7" s="47">
        <v>46753</v>
      </c>
      <c r="AA7" s="47">
        <v>47119</v>
      </c>
      <c r="AB7" s="47">
        <v>47484</v>
      </c>
      <c r="AC7" s="47">
        <v>47849</v>
      </c>
      <c r="AD7" s="47">
        <v>48214</v>
      </c>
      <c r="AE7" s="47">
        <v>48580</v>
      </c>
      <c r="AF7" s="47">
        <v>48945</v>
      </c>
      <c r="AG7" s="47">
        <v>49310</v>
      </c>
      <c r="AH7" s="47">
        <v>49675</v>
      </c>
      <c r="AI7" s="47">
        <v>50041</v>
      </c>
      <c r="AJ7" s="47">
        <v>50406</v>
      </c>
      <c r="AK7" s="47">
        <v>50771</v>
      </c>
      <c r="AL7" s="47">
        <v>51136</v>
      </c>
      <c r="AM7" s="47">
        <v>51502</v>
      </c>
      <c r="AN7" s="47">
        <v>51867</v>
      </c>
      <c r="AO7" s="47">
        <v>52232</v>
      </c>
      <c r="AP7" s="47">
        <v>52597</v>
      </c>
      <c r="AQ7" s="47">
        <v>52963</v>
      </c>
      <c r="AR7" s="47">
        <v>53328</v>
      </c>
      <c r="AS7" s="47">
        <v>53693</v>
      </c>
      <c r="AT7" s="47">
        <v>54058</v>
      </c>
      <c r="AU7" s="47">
        <v>54424</v>
      </c>
      <c r="AV7" s="47">
        <v>54789</v>
      </c>
    </row>
    <row r="8" spans="1:48" ht="15" customHeight="1" x14ac:dyDescent="0.2">
      <c r="L8" s="12" t="s">
        <v>33</v>
      </c>
      <c r="M8" s="225"/>
      <c r="N8" s="225"/>
      <c r="O8" s="228"/>
      <c r="P8" s="225"/>
      <c r="Q8" s="225"/>
      <c r="R8" s="225"/>
      <c r="S8" s="225"/>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row>
    <row r="9" spans="1:48" ht="15" customHeight="1" x14ac:dyDescent="0.2">
      <c r="L9" s="151" t="s">
        <v>217</v>
      </c>
      <c r="M9" s="225"/>
      <c r="N9" s="225"/>
      <c r="O9" s="229">
        <v>-4.1640454473510198E-8</v>
      </c>
      <c r="P9" s="229">
        <v>-4.1641744087347752E-8</v>
      </c>
      <c r="Q9" s="229">
        <v>-4.0735803485416861E-5</v>
      </c>
      <c r="R9" s="229">
        <v>-5.0474745188673609E-4</v>
      </c>
      <c r="S9" s="229">
        <v>-1.9483411187528111E-3</v>
      </c>
      <c r="T9" s="229">
        <v>-5.7381372096930458E-3</v>
      </c>
      <c r="U9" s="229">
        <v>-1.4845001381996903E-2</v>
      </c>
      <c r="V9" s="229">
        <v>-3.3957393066441369E-2</v>
      </c>
      <c r="W9" s="229">
        <v>-4.9913315525749583E-2</v>
      </c>
      <c r="X9" s="229">
        <v>-6.2810958517205334E-2</v>
      </c>
      <c r="Y9" s="229">
        <v>-7.2498814126450567E-2</v>
      </c>
      <c r="Z9" s="229">
        <v>-8.1767790226691894E-2</v>
      </c>
      <c r="AA9" s="229">
        <v>-9.3425823029177041E-2</v>
      </c>
      <c r="AB9" s="229">
        <v>-0.10198418765631995</v>
      </c>
      <c r="AC9" s="229">
        <v>-0.11037639735340188</v>
      </c>
      <c r="AD9" s="229">
        <v>-0.11779504972138888</v>
      </c>
      <c r="AE9" s="229">
        <v>-0.12345958422824785</v>
      </c>
      <c r="AF9" s="229">
        <v>-0.12834231667350723</v>
      </c>
      <c r="AG9" s="229">
        <v>-0.13320446150062318</v>
      </c>
      <c r="AH9" s="229">
        <v>-0.13866641803268528</v>
      </c>
      <c r="AI9" s="229">
        <v>-0.14410599195031137</v>
      </c>
      <c r="AJ9" s="229">
        <v>-0.14887211051474561</v>
      </c>
      <c r="AK9" s="229">
        <v>-0.15338712890619691</v>
      </c>
      <c r="AL9" s="229">
        <v>-0.15781594771129509</v>
      </c>
      <c r="AM9" s="229">
        <v>-0.16287289763207102</v>
      </c>
      <c r="AN9" s="229">
        <v>-0.16413135163175296</v>
      </c>
      <c r="AO9" s="229">
        <v>-0.16484621684972736</v>
      </c>
      <c r="AP9" s="229">
        <v>-0.1653509562150694</v>
      </c>
      <c r="AQ9" s="229">
        <v>-0.16549894586056429</v>
      </c>
      <c r="AR9" s="229">
        <v>-0.16564092239160538</v>
      </c>
      <c r="AS9" s="229">
        <v>-0.16576703875310755</v>
      </c>
      <c r="AT9" s="229">
        <v>-0.16588497689502629</v>
      </c>
      <c r="AU9" s="229">
        <v>-0.16599436795498862</v>
      </c>
      <c r="AV9" s="229">
        <v>-0.16615020100683445</v>
      </c>
    </row>
    <row r="10" spans="1:48" ht="15" customHeight="1" x14ac:dyDescent="0.2">
      <c r="L10" s="151" t="s">
        <v>71</v>
      </c>
      <c r="M10" s="225"/>
      <c r="N10" s="225"/>
      <c r="O10" s="229">
        <v>-4.1640454473510198E-8</v>
      </c>
      <c r="P10" s="229">
        <v>-4.1639650984213204E-8</v>
      </c>
      <c r="Q10" s="229">
        <v>-1.8322157785075368E-5</v>
      </c>
      <c r="R10" s="229">
        <v>-2.2918989767293244E-4</v>
      </c>
      <c r="S10" s="229">
        <v>-8.3554676906473101E-4</v>
      </c>
      <c r="T10" s="229">
        <v>-2.443901081135358E-3</v>
      </c>
      <c r="U10" s="229">
        <v>-6.2027965098118507E-3</v>
      </c>
      <c r="V10" s="229">
        <v>-1.5293286987604061E-2</v>
      </c>
      <c r="W10" s="229">
        <v>-3.2753767540971243E-2</v>
      </c>
      <c r="X10" s="229">
        <v>-4.6076585449549567E-2</v>
      </c>
      <c r="Y10" s="229">
        <v>-5.8326043519486004E-2</v>
      </c>
      <c r="Z10" s="229">
        <v>-6.735056418004165E-2</v>
      </c>
      <c r="AA10" s="229">
        <v>-7.5743217385763756E-2</v>
      </c>
      <c r="AB10" s="229">
        <v>-8.6239246707958114E-2</v>
      </c>
      <c r="AC10" s="229">
        <v>-9.3294308070404175E-2</v>
      </c>
      <c r="AD10" s="229">
        <v>-9.8924945839260037E-2</v>
      </c>
      <c r="AE10" s="229">
        <v>-0.10437376227684846</v>
      </c>
      <c r="AF10" s="229">
        <v>-0.1107604039882274</v>
      </c>
      <c r="AG10" s="229">
        <v>-0.11558315772810526</v>
      </c>
      <c r="AH10" s="229">
        <v>-0.11970359399959746</v>
      </c>
      <c r="AI10" s="229">
        <v>-0.12355097051922453</v>
      </c>
      <c r="AJ10" s="229">
        <v>-0.12730396023040585</v>
      </c>
      <c r="AK10" s="229">
        <v>-0.13110437847433651</v>
      </c>
      <c r="AL10" s="229">
        <v>-0.13507078860282851</v>
      </c>
      <c r="AM10" s="229">
        <v>-0.13958171662294033</v>
      </c>
      <c r="AN10" s="229">
        <v>-0.14448960319230819</v>
      </c>
      <c r="AO10" s="229">
        <v>-0.1463302519214712</v>
      </c>
      <c r="AP10" s="229">
        <v>-0.14717044766416401</v>
      </c>
      <c r="AQ10" s="229">
        <v>-0.14759966177181733</v>
      </c>
      <c r="AR10" s="229">
        <v>-0.14787001791278176</v>
      </c>
      <c r="AS10" s="229">
        <v>-0.1481280987913712</v>
      </c>
      <c r="AT10" s="229">
        <v>-0.14837914375408345</v>
      </c>
      <c r="AU10" s="229">
        <v>-0.14852703935260453</v>
      </c>
      <c r="AV10" s="229">
        <v>-0.14853030453273586</v>
      </c>
    </row>
    <row r="11" spans="1:48" ht="15" customHeight="1" x14ac:dyDescent="0.2">
      <c r="L11" s="151" t="s">
        <v>215</v>
      </c>
      <c r="M11" s="225"/>
      <c r="N11" s="225"/>
      <c r="O11" s="229">
        <v>-4.1640454473510198E-8</v>
      </c>
      <c r="P11" s="229">
        <v>-4.1776078737629664E-8</v>
      </c>
      <c r="Q11" s="229">
        <v>-9.7517202268689072E-7</v>
      </c>
      <c r="R11" s="229">
        <v>-1.240427045569241E-5</v>
      </c>
      <c r="S11" s="229">
        <v>-4.2863068689503073E-5</v>
      </c>
      <c r="T11" s="229">
        <v>-1.3962231058092177E-4</v>
      </c>
      <c r="U11" s="229">
        <v>-3.8976523068422875E-4</v>
      </c>
      <c r="V11" s="229">
        <v>-9.3793346461702818E-4</v>
      </c>
      <c r="W11" s="229">
        <v>-2.1563575082482046E-3</v>
      </c>
      <c r="X11" s="229">
        <v>-4.8962867773485949E-3</v>
      </c>
      <c r="Y11" s="229">
        <v>-9.6721178179331509E-3</v>
      </c>
      <c r="Z11" s="229">
        <v>-1.3201033356626563E-2</v>
      </c>
      <c r="AA11" s="229">
        <v>-1.5733064501808211E-2</v>
      </c>
      <c r="AB11" s="229">
        <v>-1.7700093607102341E-2</v>
      </c>
      <c r="AC11" s="229">
        <v>-1.9354201823674637E-2</v>
      </c>
      <c r="AD11" s="229">
        <v>-2.0868079416108375E-2</v>
      </c>
      <c r="AE11" s="229">
        <v>-2.2333394848439631E-2</v>
      </c>
      <c r="AF11" s="229">
        <v>-2.379911987056816E-2</v>
      </c>
      <c r="AG11" s="229">
        <v>-2.5283361396785855E-2</v>
      </c>
      <c r="AH11" s="229">
        <v>-2.679353605639764E-2</v>
      </c>
      <c r="AI11" s="229">
        <v>-2.8350389559558452E-2</v>
      </c>
      <c r="AJ11" s="229">
        <v>-2.9953424892706554E-2</v>
      </c>
      <c r="AK11" s="229">
        <v>-3.1603753684369976E-2</v>
      </c>
      <c r="AL11" s="229">
        <v>-3.3304262291990579E-2</v>
      </c>
      <c r="AM11" s="229">
        <v>-3.5054070371113334E-2</v>
      </c>
      <c r="AN11" s="229">
        <v>-3.6853263342362566E-2</v>
      </c>
      <c r="AO11" s="229">
        <v>-3.8701695065420802E-2</v>
      </c>
      <c r="AP11" s="229">
        <v>-4.0597894362989967E-2</v>
      </c>
      <c r="AQ11" s="229">
        <v>-4.1965824295621644E-2</v>
      </c>
      <c r="AR11" s="229">
        <v>-4.2198243330824427E-2</v>
      </c>
      <c r="AS11" s="229">
        <v>-4.2391996815410928E-2</v>
      </c>
      <c r="AT11" s="229">
        <v>-4.2575317768538679E-2</v>
      </c>
      <c r="AU11" s="229">
        <v>-4.2757022632552537E-2</v>
      </c>
      <c r="AV11" s="229">
        <v>-4.2933662891829961E-2</v>
      </c>
    </row>
    <row r="12" spans="1:48" ht="15" customHeight="1" x14ac:dyDescent="0.2">
      <c r="L12" s="151" t="s">
        <v>216</v>
      </c>
      <c r="M12" s="225"/>
      <c r="N12" s="225"/>
      <c r="O12" s="229">
        <v>-4.1640454473510198E-8</v>
      </c>
      <c r="P12" s="229">
        <v>-4.1776661070288275E-8</v>
      </c>
      <c r="Q12" s="229">
        <v>-2.9290259215492379E-6</v>
      </c>
      <c r="R12" s="229">
        <v>-3.7758596544845429E-5</v>
      </c>
      <c r="S12" s="229">
        <v>-1.3521728086860249E-4</v>
      </c>
      <c r="T12" s="229">
        <v>-4.4701860487690516E-4</v>
      </c>
      <c r="U12" s="229">
        <v>-1.1393238954600013E-3</v>
      </c>
      <c r="V12" s="229">
        <v>-2.693334090736221E-3</v>
      </c>
      <c r="W12" s="229">
        <v>-6.2198446295593773E-3</v>
      </c>
      <c r="X12" s="229">
        <v>-1.2467366665199157E-2</v>
      </c>
      <c r="Y12" s="229">
        <v>-1.7206139089222153E-2</v>
      </c>
      <c r="Z12" s="229">
        <v>-2.0801549589285748E-2</v>
      </c>
      <c r="AA12" s="229">
        <v>-2.3753586221921391E-2</v>
      </c>
      <c r="AB12" s="229">
        <v>-2.6241198776231656E-2</v>
      </c>
      <c r="AC12" s="229">
        <v>-2.8494108616318105E-2</v>
      </c>
      <c r="AD12" s="229">
        <v>-3.0704412990621301E-2</v>
      </c>
      <c r="AE12" s="229">
        <v>-3.301043486288871E-2</v>
      </c>
      <c r="AF12" s="229">
        <v>-3.5521217299297719E-2</v>
      </c>
      <c r="AG12" s="229">
        <v>-3.7875978175001053E-2</v>
      </c>
      <c r="AH12" s="229">
        <v>-4.0203163344856602E-2</v>
      </c>
      <c r="AI12" s="229">
        <v>-4.255799795703924E-2</v>
      </c>
      <c r="AJ12" s="229">
        <v>-4.4959881147095343E-2</v>
      </c>
      <c r="AK12" s="229">
        <v>-4.7423337366917118E-2</v>
      </c>
      <c r="AL12" s="229">
        <v>-4.9955792544911559E-2</v>
      </c>
      <c r="AM12" s="229">
        <v>-5.2036764058451958E-2</v>
      </c>
      <c r="AN12" s="229">
        <v>-5.2298357970826492E-2</v>
      </c>
      <c r="AO12" s="229">
        <v>-5.2548175395275357E-2</v>
      </c>
      <c r="AP12" s="229">
        <v>-5.2779351637476705E-2</v>
      </c>
      <c r="AQ12" s="229">
        <v>-5.2956359759413575E-2</v>
      </c>
      <c r="AR12" s="229">
        <v>-5.3128196183417103E-2</v>
      </c>
      <c r="AS12" s="229">
        <v>-5.3299144249335406E-2</v>
      </c>
      <c r="AT12" s="229">
        <v>-5.346812753962036E-2</v>
      </c>
      <c r="AU12" s="229">
        <v>-5.3636757290470308E-2</v>
      </c>
      <c r="AV12" s="229">
        <v>-5.3801284312782721E-2</v>
      </c>
    </row>
    <row r="13" spans="1:48" ht="15" customHeight="1" x14ac:dyDescent="0.2">
      <c r="L13" s="4" t="s">
        <v>200</v>
      </c>
    </row>
    <row r="14" spans="1:48" ht="15" customHeight="1" x14ac:dyDescent="0.2">
      <c r="L14" s="4" t="s">
        <v>199</v>
      </c>
    </row>
    <row r="16" spans="1:48" ht="15" customHeight="1" x14ac:dyDescent="0.2">
      <c r="L16" s="619" t="s">
        <v>733</v>
      </c>
    </row>
  </sheetData>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A31"/>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0.75" style="7" customWidth="1"/>
    <col min="13" max="13" width="10.25" style="7" bestFit="1" customWidth="1"/>
    <col min="14" max="22" width="9" style="7"/>
    <col min="23" max="23" width="10.25" style="7" bestFit="1" customWidth="1"/>
    <col min="24" max="16384" width="9" style="7"/>
  </cols>
  <sheetData>
    <row r="1" spans="1:53" ht="25.5" customHeight="1" x14ac:dyDescent="0.35">
      <c r="A1" s="126" t="s">
        <v>662</v>
      </c>
      <c r="C1" s="1"/>
      <c r="D1" s="1"/>
      <c r="E1" s="1"/>
      <c r="F1" s="1"/>
      <c r="G1" s="1"/>
      <c r="H1" s="1"/>
      <c r="I1" s="1"/>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row>
    <row r="2" spans="1:53" ht="15" customHeight="1" x14ac:dyDescent="0.2">
      <c r="K2" s="148"/>
      <c r="L2" s="148"/>
    </row>
    <row r="3" spans="1:53" s="4" customFormat="1" ht="15" customHeight="1" x14ac:dyDescent="0.2">
      <c r="A3" s="7"/>
      <c r="B3" s="7"/>
      <c r="C3" s="7"/>
      <c r="D3" s="7"/>
      <c r="E3" s="7"/>
      <c r="F3" s="7"/>
      <c r="G3" s="7"/>
      <c r="H3" s="7"/>
      <c r="I3" s="7"/>
      <c r="J3" s="7"/>
      <c r="K3" s="148"/>
      <c r="L3" s="148"/>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1:53" s="4" customFormat="1" ht="15" customHeight="1" x14ac:dyDescent="0.2">
      <c r="A4" s="7"/>
      <c r="B4" s="7"/>
      <c r="C4" s="7"/>
      <c r="D4" s="7"/>
      <c r="E4" s="7"/>
      <c r="F4" s="7"/>
      <c r="G4" s="7"/>
      <c r="H4" s="7"/>
      <c r="I4" s="7"/>
      <c r="J4" s="7"/>
      <c r="K4" s="148"/>
      <c r="L4" s="148"/>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3" s="4" customFormat="1" ht="15" customHeight="1" x14ac:dyDescent="0.2">
      <c r="A5" s="7"/>
      <c r="B5" s="7"/>
      <c r="C5" s="7"/>
      <c r="D5" s="7"/>
      <c r="E5" s="7"/>
      <c r="F5" s="7"/>
      <c r="G5" s="7"/>
      <c r="H5" s="7"/>
      <c r="I5" s="7"/>
      <c r="J5" s="7"/>
      <c r="K5" s="7"/>
      <c r="L5" s="148"/>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3" s="4" customFormat="1" ht="15" customHeight="1" x14ac:dyDescent="0.25">
      <c r="A6" s="149" t="str">
        <f>L6</f>
        <v>I&amp;C demand side response (GW)</v>
      </c>
      <c r="B6" s="7"/>
      <c r="C6" s="7"/>
      <c r="D6" s="7"/>
      <c r="E6" s="7"/>
      <c r="F6" s="7"/>
      <c r="G6" s="7"/>
      <c r="H6" s="7"/>
      <c r="I6" s="7"/>
      <c r="J6" s="7"/>
      <c r="K6" s="7"/>
      <c r="L6" s="4" t="s">
        <v>149</v>
      </c>
      <c r="R6" s="6"/>
      <c r="S6" s="6"/>
      <c r="T6" s="6"/>
      <c r="U6" s="6"/>
      <c r="V6" s="6"/>
      <c r="W6" s="6"/>
      <c r="X6" s="6"/>
      <c r="Y6" s="6"/>
      <c r="Z6" s="6"/>
      <c r="AA6" s="6"/>
      <c r="AB6" s="6"/>
      <c r="AC6" s="6"/>
      <c r="AD6" s="6"/>
      <c r="AE6" s="6"/>
      <c r="AF6" s="6"/>
      <c r="AG6" s="6"/>
      <c r="AH6" s="6"/>
      <c r="AI6" s="6"/>
    </row>
    <row r="7" spans="1:53" s="4" customFormat="1" ht="15" customHeight="1" x14ac:dyDescent="0.2">
      <c r="A7" s="7"/>
      <c r="B7" s="7"/>
      <c r="C7" s="7"/>
      <c r="D7" s="7"/>
      <c r="E7" s="7"/>
      <c r="F7" s="7"/>
      <c r="G7" s="7"/>
      <c r="H7" s="7"/>
      <c r="I7" s="7"/>
      <c r="J7" s="7"/>
      <c r="K7" s="7"/>
      <c r="L7" s="12" t="s">
        <v>34</v>
      </c>
      <c r="M7" s="156">
        <v>40179</v>
      </c>
      <c r="N7" s="156">
        <v>40544</v>
      </c>
      <c r="O7" s="156">
        <v>40909</v>
      </c>
      <c r="P7" s="156">
        <v>41275</v>
      </c>
      <c r="Q7" s="156">
        <v>41640</v>
      </c>
      <c r="R7" s="156">
        <v>42005</v>
      </c>
      <c r="S7" s="156">
        <v>42370</v>
      </c>
      <c r="T7" s="156">
        <v>42736</v>
      </c>
      <c r="U7" s="156">
        <v>43101</v>
      </c>
      <c r="V7" s="156">
        <v>43466</v>
      </c>
      <c r="W7" s="156">
        <v>43831</v>
      </c>
      <c r="X7" s="156">
        <v>44197</v>
      </c>
      <c r="Y7" s="156">
        <v>44562</v>
      </c>
      <c r="Z7" s="156">
        <v>44927</v>
      </c>
      <c r="AA7" s="156">
        <v>45292</v>
      </c>
      <c r="AB7" s="156">
        <v>45658</v>
      </c>
      <c r="AC7" s="156">
        <v>46023</v>
      </c>
      <c r="AD7" s="156">
        <v>46388</v>
      </c>
      <c r="AE7" s="156">
        <v>46753</v>
      </c>
      <c r="AF7" s="156">
        <v>47119</v>
      </c>
      <c r="AG7" s="156">
        <v>47484</v>
      </c>
      <c r="AH7" s="156">
        <v>47849</v>
      </c>
      <c r="AI7" s="156">
        <v>48214</v>
      </c>
      <c r="AJ7" s="156">
        <v>48580</v>
      </c>
      <c r="AK7" s="156">
        <v>48945</v>
      </c>
      <c r="AL7" s="156">
        <v>49310</v>
      </c>
      <c r="AM7" s="156">
        <v>49675</v>
      </c>
      <c r="AN7" s="156">
        <v>50041</v>
      </c>
      <c r="AO7" s="156">
        <v>50406</v>
      </c>
      <c r="AP7" s="156">
        <v>50771</v>
      </c>
      <c r="AQ7" s="156">
        <v>51136</v>
      </c>
      <c r="AR7" s="156">
        <v>51502</v>
      </c>
      <c r="AS7" s="156">
        <v>51867</v>
      </c>
      <c r="AT7" s="156">
        <v>52232</v>
      </c>
      <c r="AU7" s="156">
        <v>52597</v>
      </c>
      <c r="AV7" s="156">
        <v>52963</v>
      </c>
      <c r="AW7" s="156">
        <v>53328</v>
      </c>
      <c r="AX7" s="156">
        <v>53693</v>
      </c>
      <c r="AY7" s="156">
        <v>54058</v>
      </c>
      <c r="AZ7" s="156">
        <v>54424</v>
      </c>
      <c r="BA7" s="156">
        <v>54789</v>
      </c>
    </row>
    <row r="8" spans="1:53" ht="15" customHeight="1" x14ac:dyDescent="0.2">
      <c r="L8" s="12" t="s">
        <v>33</v>
      </c>
      <c r="M8" s="343">
        <v>-0.8</v>
      </c>
      <c r="N8" s="343">
        <v>-1</v>
      </c>
      <c r="O8" s="343">
        <v>-1.2</v>
      </c>
      <c r="P8" s="343">
        <v>-1.2</v>
      </c>
      <c r="Q8" s="343">
        <v>-1.5</v>
      </c>
      <c r="R8" s="343">
        <v>-2</v>
      </c>
      <c r="S8" s="343">
        <v>-2</v>
      </c>
      <c r="T8" s="343">
        <v>-2</v>
      </c>
      <c r="U8" s="343">
        <v>-2.0226591074846265</v>
      </c>
      <c r="V8" s="343"/>
      <c r="W8" s="343"/>
      <c r="X8" s="343"/>
      <c r="Y8" s="343"/>
      <c r="Z8" s="343"/>
      <c r="AA8" s="343"/>
      <c r="AB8" s="343"/>
      <c r="AC8" s="343"/>
      <c r="AD8" s="343"/>
      <c r="AE8" s="343"/>
      <c r="AF8" s="343"/>
      <c r="AG8" s="343"/>
      <c r="AH8" s="343"/>
      <c r="AI8" s="343"/>
      <c r="AJ8" s="343"/>
      <c r="AK8" s="343"/>
      <c r="AL8" s="343"/>
      <c r="AM8" s="343"/>
      <c r="AN8" s="343"/>
      <c r="AO8" s="343"/>
      <c r="AP8" s="343"/>
      <c r="AQ8" s="343"/>
      <c r="AR8" s="343"/>
      <c r="AS8" s="343"/>
      <c r="AT8" s="343"/>
      <c r="AU8" s="343"/>
      <c r="AV8" s="343"/>
      <c r="AW8" s="343"/>
      <c r="AX8" s="343"/>
      <c r="AY8" s="343"/>
      <c r="AZ8" s="343"/>
      <c r="BA8" s="343"/>
    </row>
    <row r="9" spans="1:53" ht="15" customHeight="1" x14ac:dyDescent="0.2">
      <c r="L9" s="151" t="s">
        <v>217</v>
      </c>
      <c r="M9" s="343"/>
      <c r="N9" s="343"/>
      <c r="O9" s="343"/>
      <c r="P9" s="343"/>
      <c r="Q9" s="343"/>
      <c r="R9" s="343"/>
      <c r="S9" s="343"/>
      <c r="T9" s="343"/>
      <c r="U9" s="343">
        <v>-2.0226591074846265</v>
      </c>
      <c r="V9" s="343">
        <v>-2.0309108483248699</v>
      </c>
      <c r="W9" s="343">
        <v>-2.0467769171537205</v>
      </c>
      <c r="X9" s="343">
        <v>-2.1819275902916777</v>
      </c>
      <c r="Y9" s="343">
        <v>-2.3970017200665592</v>
      </c>
      <c r="Z9" s="343">
        <v>-2.6929341633911097</v>
      </c>
      <c r="AA9" s="343">
        <v>-3.1135902048694013</v>
      </c>
      <c r="AB9" s="343">
        <v>-3.6281551870737259</v>
      </c>
      <c r="AC9" s="343">
        <v>-3.9186027557994221</v>
      </c>
      <c r="AD9" s="343">
        <v>-4.1073437411785951</v>
      </c>
      <c r="AE9" s="343">
        <v>-4.4058458920995811</v>
      </c>
      <c r="AF9" s="343">
        <v>-4.7093139973863227</v>
      </c>
      <c r="AG9" s="343">
        <v>-4.9497359806620773</v>
      </c>
      <c r="AH9" s="343">
        <v>-5.2574184212761903</v>
      </c>
      <c r="AI9" s="343">
        <v>-5.533577502797792</v>
      </c>
      <c r="AJ9" s="343">
        <v>-5.7335696654569421</v>
      </c>
      <c r="AK9" s="343">
        <v>-5.9748653528343691</v>
      </c>
      <c r="AL9" s="343">
        <v>-6.1978704620847305</v>
      </c>
      <c r="AM9" s="343">
        <v>-6.495587289807184</v>
      </c>
      <c r="AN9" s="343">
        <v>-6.6976908391697654</v>
      </c>
      <c r="AO9" s="343">
        <v>-6.9341598271273108</v>
      </c>
      <c r="AP9" s="343">
        <v>-7.1298214831808444</v>
      </c>
      <c r="AQ9" s="343">
        <v>-7.2198629784795303</v>
      </c>
      <c r="AR9" s="343">
        <v>-7.2741154109621</v>
      </c>
      <c r="AS9" s="343">
        <v>-7.3289797281936302</v>
      </c>
      <c r="AT9" s="343">
        <v>-7.410631780825816</v>
      </c>
      <c r="AU9" s="343">
        <v>-7.468480823129056</v>
      </c>
      <c r="AV9" s="343">
        <v>-7.4862587499477309</v>
      </c>
      <c r="AW9" s="343">
        <v>-7.5093928201871556</v>
      </c>
      <c r="AX9" s="343">
        <v>-7.5398150995292106</v>
      </c>
      <c r="AY9" s="343">
        <v>-7.5745099106854079</v>
      </c>
      <c r="AZ9" s="343">
        <v>-7.6157413081880145</v>
      </c>
      <c r="BA9" s="343">
        <v>-7.6649845256673457</v>
      </c>
    </row>
    <row r="10" spans="1:53" ht="15" customHeight="1" x14ac:dyDescent="0.2">
      <c r="L10" s="151" t="s">
        <v>71</v>
      </c>
      <c r="M10" s="343"/>
      <c r="N10" s="343"/>
      <c r="O10" s="343"/>
      <c r="P10" s="343"/>
      <c r="Q10" s="343"/>
      <c r="R10" s="343"/>
      <c r="S10" s="343"/>
      <c r="T10" s="343"/>
      <c r="U10" s="343">
        <v>-2.0224464511283542</v>
      </c>
      <c r="V10" s="343">
        <v>-2.0245473433644676</v>
      </c>
      <c r="W10" s="343">
        <v>-2.0323939031799099</v>
      </c>
      <c r="X10" s="343">
        <v>-2.1047072383642584</v>
      </c>
      <c r="Y10" s="343">
        <v>-2.2387932580105532</v>
      </c>
      <c r="Z10" s="343">
        <v>-2.3871705603478297</v>
      </c>
      <c r="AA10" s="343">
        <v>-2.5777349800653337</v>
      </c>
      <c r="AB10" s="343">
        <v>-2.9721004635123283</v>
      </c>
      <c r="AC10" s="343">
        <v>-3.4099905686856191</v>
      </c>
      <c r="AD10" s="343">
        <v>-3.6455243646269677</v>
      </c>
      <c r="AE10" s="343">
        <v>-3.8893172225320383</v>
      </c>
      <c r="AF10" s="343">
        <v>-4.0829305191905734</v>
      </c>
      <c r="AG10" s="343">
        <v>-4.2567270076857904</v>
      </c>
      <c r="AH10" s="343">
        <v>-4.5449801470842832</v>
      </c>
      <c r="AI10" s="343">
        <v>-4.8058362469542937</v>
      </c>
      <c r="AJ10" s="343">
        <v>-5.1001378439828269</v>
      </c>
      <c r="AK10" s="343">
        <v>-5.3575379927298279</v>
      </c>
      <c r="AL10" s="343">
        <v>-5.5624153570220383</v>
      </c>
      <c r="AM10" s="343">
        <v>-5.890841079836834</v>
      </c>
      <c r="AN10" s="343">
        <v>-6.0954582501660566</v>
      </c>
      <c r="AO10" s="343">
        <v>-6.3208968132362129</v>
      </c>
      <c r="AP10" s="343">
        <v>-6.5003271054845086</v>
      </c>
      <c r="AQ10" s="343">
        <v>-6.5986786366774304</v>
      </c>
      <c r="AR10" s="343">
        <v>-6.6753624412668318</v>
      </c>
      <c r="AS10" s="343">
        <v>-6.7644035509537925</v>
      </c>
      <c r="AT10" s="343">
        <v>-6.8341312924009765</v>
      </c>
      <c r="AU10" s="343">
        <v>-6.9027290257193172</v>
      </c>
      <c r="AV10" s="343">
        <v>-6.930067201600318</v>
      </c>
      <c r="AW10" s="343">
        <v>-6.9503163821563447</v>
      </c>
      <c r="AX10" s="343">
        <v>-6.9767530319386539</v>
      </c>
      <c r="AY10" s="343">
        <v>-7.0046465943165979</v>
      </c>
      <c r="AZ10" s="343">
        <v>-7.0319949233759909</v>
      </c>
      <c r="BA10" s="343">
        <v>-7.05980715748656</v>
      </c>
    </row>
    <row r="11" spans="1:53" ht="15" customHeight="1" x14ac:dyDescent="0.2">
      <c r="L11" s="151" t="s">
        <v>215</v>
      </c>
      <c r="M11" s="343"/>
      <c r="N11" s="343"/>
      <c r="O11" s="343"/>
      <c r="P11" s="343"/>
      <c r="Q11" s="343"/>
      <c r="R11" s="343"/>
      <c r="S11" s="343"/>
      <c r="T11" s="343"/>
      <c r="U11" s="343">
        <v>-2.0239014195226286</v>
      </c>
      <c r="V11" s="343">
        <v>-2.0228614504846645</v>
      </c>
      <c r="W11" s="343">
        <v>-2.024783430542664</v>
      </c>
      <c r="X11" s="343">
        <v>-2.0301234541118789</v>
      </c>
      <c r="Y11" s="343">
        <v>-2.0380323491090242</v>
      </c>
      <c r="Z11" s="343">
        <v>-2.0531019162270092</v>
      </c>
      <c r="AA11" s="343">
        <v>-2.0808051552597782</v>
      </c>
      <c r="AB11" s="343">
        <v>-2.1347162769558787</v>
      </c>
      <c r="AC11" s="343">
        <v>-2.2430365888566413</v>
      </c>
      <c r="AD11" s="343">
        <v>-2.3572550441971889</v>
      </c>
      <c r="AE11" s="343">
        <v>-2.4726298682527617</v>
      </c>
      <c r="AF11" s="343">
        <v>-2.6024221949571822</v>
      </c>
      <c r="AG11" s="343">
        <v>-2.6762869508716021</v>
      </c>
      <c r="AH11" s="343">
        <v>-2.7303863574893299</v>
      </c>
      <c r="AI11" s="343">
        <v>-2.7879507047685625</v>
      </c>
      <c r="AJ11" s="343">
        <v>-2.8616564626431895</v>
      </c>
      <c r="AK11" s="343">
        <v>-2.9341901538482933</v>
      </c>
      <c r="AL11" s="343">
        <v>-3.0571416414184123</v>
      </c>
      <c r="AM11" s="343">
        <v>-3.1317298804389537</v>
      </c>
      <c r="AN11" s="343">
        <v>-3.1769995780488465</v>
      </c>
      <c r="AO11" s="343">
        <v>-3.2122539757236437</v>
      </c>
      <c r="AP11" s="343">
        <v>-3.2441720307990942</v>
      </c>
      <c r="AQ11" s="343">
        <v>-3.2786007943320969</v>
      </c>
      <c r="AR11" s="343">
        <v>-3.29613097770704</v>
      </c>
      <c r="AS11" s="343">
        <v>-3.3124473434635568</v>
      </c>
      <c r="AT11" s="343">
        <v>-3.3324392127395157</v>
      </c>
      <c r="AU11" s="343">
        <v>-3.343362606373494</v>
      </c>
      <c r="AV11" s="343">
        <v>-3.3532776451329847</v>
      </c>
      <c r="AW11" s="343">
        <v>-3.359735822096436</v>
      </c>
      <c r="AX11" s="343">
        <v>-3.3643922483881972</v>
      </c>
      <c r="AY11" s="343">
        <v>-3.367478514503258</v>
      </c>
      <c r="AZ11" s="343">
        <v>-3.3677643324009723</v>
      </c>
      <c r="BA11" s="343">
        <v>-3.3658473142353378</v>
      </c>
    </row>
    <row r="12" spans="1:53" ht="15" customHeight="1" x14ac:dyDescent="0.2">
      <c r="L12" s="151" t="s">
        <v>216</v>
      </c>
      <c r="M12" s="343"/>
      <c r="N12" s="343"/>
      <c r="O12" s="343"/>
      <c r="P12" s="343"/>
      <c r="Q12" s="343"/>
      <c r="R12" s="343"/>
      <c r="S12" s="343"/>
      <c r="T12" s="343"/>
      <c r="U12" s="343">
        <v>-2.0239238137326914</v>
      </c>
      <c r="V12" s="343">
        <v>-2.0265232527716988</v>
      </c>
      <c r="W12" s="343">
        <v>-2.0346932489720815</v>
      </c>
      <c r="X12" s="343">
        <v>-2.0745352122925849</v>
      </c>
      <c r="Y12" s="343">
        <v>-2.1083102177223236</v>
      </c>
      <c r="Z12" s="343">
        <v>-2.153490117605581</v>
      </c>
      <c r="AA12" s="343">
        <v>-2.226106109589018</v>
      </c>
      <c r="AB12" s="343">
        <v>-2.3677334600489766</v>
      </c>
      <c r="AC12" s="343">
        <v>-2.5179923900603236</v>
      </c>
      <c r="AD12" s="343">
        <v>-2.725768518880415</v>
      </c>
      <c r="AE12" s="343">
        <v>-2.8420742296710775</v>
      </c>
      <c r="AF12" s="343">
        <v>-2.9436980098108174</v>
      </c>
      <c r="AG12" s="343">
        <v>-3.0258634307235703</v>
      </c>
      <c r="AH12" s="343">
        <v>-3.1213612985400525</v>
      </c>
      <c r="AI12" s="343">
        <v>-3.216334565626858</v>
      </c>
      <c r="AJ12" s="343">
        <v>-3.3228612539706592</v>
      </c>
      <c r="AK12" s="343">
        <v>-3.41466418657033</v>
      </c>
      <c r="AL12" s="343">
        <v>-3.5076394207739767</v>
      </c>
      <c r="AM12" s="343">
        <v>-3.569540001510874</v>
      </c>
      <c r="AN12" s="343">
        <v>-3.6101686610431161</v>
      </c>
      <c r="AO12" s="343">
        <v>-3.6467998740525802</v>
      </c>
      <c r="AP12" s="343">
        <v>-3.6836810136634224</v>
      </c>
      <c r="AQ12" s="343">
        <v>-3.7261634533464574</v>
      </c>
      <c r="AR12" s="343">
        <v>-3.7478737488932632</v>
      </c>
      <c r="AS12" s="343">
        <v>-3.7687074188151111</v>
      </c>
      <c r="AT12" s="343">
        <v>-3.7947708146656569</v>
      </c>
      <c r="AU12" s="343">
        <v>-3.8093056113626744</v>
      </c>
      <c r="AV12" s="343">
        <v>-3.8225995805377972</v>
      </c>
      <c r="AW12" s="343">
        <v>-3.8316556788522216</v>
      </c>
      <c r="AX12" s="343">
        <v>-3.8384758568185298</v>
      </c>
      <c r="AY12" s="343">
        <v>-3.843338630302132</v>
      </c>
      <c r="AZ12" s="343">
        <v>-3.8445741748337872</v>
      </c>
      <c r="BA12" s="343">
        <v>-3.8438863759138342</v>
      </c>
    </row>
    <row r="13" spans="1:53" ht="15" customHeight="1" x14ac:dyDescent="0.2">
      <c r="L13" s="619" t="s">
        <v>733</v>
      </c>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c r="AJ13" s="344"/>
      <c r="AK13" s="344"/>
      <c r="AL13" s="344"/>
      <c r="AM13" s="344"/>
      <c r="AN13" s="344"/>
      <c r="AO13" s="344"/>
      <c r="AP13" s="344"/>
      <c r="AQ13" s="344"/>
      <c r="AR13" s="344"/>
      <c r="AS13" s="344"/>
      <c r="AT13" s="344"/>
      <c r="AU13" s="344"/>
      <c r="AV13" s="344"/>
      <c r="AW13" s="344"/>
      <c r="AX13" s="344"/>
      <c r="AY13" s="344"/>
      <c r="AZ13" s="344"/>
      <c r="BA13" s="344"/>
    </row>
    <row r="14" spans="1:53" ht="15" customHeight="1" x14ac:dyDescent="0.2">
      <c r="L14" s="4" t="s">
        <v>705</v>
      </c>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row>
    <row r="15" spans="1:53" ht="15" customHeight="1" x14ac:dyDescent="0.2">
      <c r="L15" s="4" t="s">
        <v>150</v>
      </c>
      <c r="M15" s="344"/>
      <c r="N15" s="344"/>
      <c r="O15" s="345"/>
      <c r="P15" s="345"/>
      <c r="Q15" s="345"/>
      <c r="R15" s="345"/>
      <c r="S15" s="345"/>
      <c r="T15" s="344"/>
      <c r="U15" s="344"/>
      <c r="V15" s="344"/>
      <c r="W15" s="344"/>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row>
    <row r="16" spans="1:53" ht="15" customHeight="1" x14ac:dyDescent="0.2">
      <c r="M16" s="344"/>
      <c r="N16" s="344"/>
      <c r="O16" s="344"/>
      <c r="P16" s="344"/>
      <c r="Q16" s="344"/>
      <c r="R16" s="344"/>
      <c r="S16" s="345"/>
      <c r="T16" s="345"/>
      <c r="U16" s="345"/>
      <c r="V16" s="345"/>
      <c r="W16" s="345"/>
      <c r="X16" s="345"/>
      <c r="Y16" s="345"/>
      <c r="Z16" s="345"/>
      <c r="AA16" s="345"/>
      <c r="AB16" s="345"/>
      <c r="AC16" s="345"/>
      <c r="AD16" s="345"/>
      <c r="AE16" s="345"/>
      <c r="AF16" s="345"/>
      <c r="AG16" s="345"/>
      <c r="AH16" s="345"/>
      <c r="AI16" s="345"/>
      <c r="AJ16" s="345"/>
      <c r="AK16" s="345"/>
      <c r="AL16" s="345"/>
      <c r="AM16" s="345"/>
      <c r="AN16" s="345"/>
      <c r="AO16" s="345"/>
      <c r="AP16" s="345"/>
      <c r="AQ16" s="345"/>
      <c r="AR16" s="345"/>
      <c r="AS16" s="345"/>
      <c r="AT16" s="345"/>
      <c r="AU16" s="345"/>
      <c r="AV16" s="345"/>
      <c r="AW16" s="345"/>
      <c r="AX16" s="345"/>
      <c r="AY16" s="345"/>
      <c r="AZ16" s="345"/>
      <c r="BA16" s="345"/>
    </row>
    <row r="17" spans="1:53" ht="15" customHeight="1" x14ac:dyDescent="0.2">
      <c r="M17" s="344"/>
      <c r="N17" s="344"/>
      <c r="O17" s="344"/>
      <c r="P17" s="344"/>
      <c r="Q17" s="344"/>
      <c r="R17" s="344"/>
      <c r="S17" s="345"/>
      <c r="T17" s="345"/>
      <c r="U17" s="345"/>
      <c r="V17" s="345"/>
      <c r="W17" s="345"/>
      <c r="X17" s="345"/>
      <c r="Y17" s="345"/>
      <c r="Z17" s="345"/>
      <c r="AA17" s="345"/>
      <c r="AB17" s="345"/>
      <c r="AC17" s="345"/>
      <c r="AD17" s="345"/>
      <c r="AE17" s="345"/>
      <c r="AF17" s="345"/>
      <c r="AG17" s="345"/>
      <c r="AH17" s="345"/>
      <c r="AI17" s="345"/>
      <c r="AJ17" s="345"/>
      <c r="AK17" s="345"/>
      <c r="AL17" s="345"/>
      <c r="AM17" s="345"/>
      <c r="AN17" s="345"/>
      <c r="AO17" s="345"/>
      <c r="AP17" s="345"/>
      <c r="AQ17" s="345"/>
      <c r="AR17" s="345"/>
      <c r="AS17" s="345"/>
      <c r="AT17" s="345"/>
      <c r="AU17" s="345"/>
      <c r="AV17" s="345"/>
      <c r="AW17" s="345"/>
      <c r="AX17" s="345"/>
      <c r="AY17" s="345"/>
      <c r="AZ17" s="345"/>
      <c r="BA17" s="345"/>
    </row>
    <row r="18" spans="1:53" ht="15" customHeight="1" x14ac:dyDescent="0.2">
      <c r="L18" s="227" t="s">
        <v>341</v>
      </c>
      <c r="M18" s="154"/>
      <c r="N18" s="154"/>
      <c r="O18" s="154"/>
      <c r="P18" s="154"/>
      <c r="Q18" s="154"/>
      <c r="R18" s="155"/>
      <c r="S18" s="155"/>
      <c r="T18" s="155"/>
      <c r="U18" s="155"/>
      <c r="V18" s="155"/>
      <c r="W18" s="155"/>
      <c r="X18" s="155"/>
      <c r="Y18" s="155"/>
      <c r="Z18" s="155"/>
      <c r="AA18" s="155"/>
      <c r="AB18" s="155"/>
      <c r="AC18" s="155"/>
      <c r="AD18" s="155"/>
      <c r="AE18" s="155"/>
      <c r="AF18" s="155"/>
      <c r="AG18" s="155"/>
      <c r="AH18" s="155"/>
      <c r="AI18" s="155"/>
      <c r="AJ18" s="154"/>
      <c r="AK18" s="154"/>
      <c r="AL18" s="154"/>
      <c r="AM18" s="154"/>
      <c r="AN18" s="154"/>
      <c r="AO18" s="154"/>
      <c r="AP18" s="154"/>
      <c r="AQ18" s="154"/>
      <c r="AR18" s="154"/>
      <c r="AS18" s="154"/>
      <c r="AT18" s="154"/>
      <c r="AU18" s="154"/>
      <c r="AV18" s="154"/>
      <c r="AW18" s="154"/>
      <c r="AX18" s="154"/>
      <c r="AY18" s="154"/>
      <c r="AZ18" s="154"/>
      <c r="BA18" s="154"/>
    </row>
    <row r="19" spans="1:53" ht="15" customHeight="1" x14ac:dyDescent="0.2">
      <c r="L19" s="12" t="s">
        <v>34</v>
      </c>
      <c r="M19" s="156">
        <v>40179</v>
      </c>
      <c r="N19" s="156">
        <v>40544</v>
      </c>
      <c r="O19" s="156">
        <v>40909</v>
      </c>
      <c r="P19" s="156">
        <v>41275</v>
      </c>
      <c r="Q19" s="156">
        <v>41640</v>
      </c>
      <c r="R19" s="156">
        <v>42005</v>
      </c>
      <c r="S19" s="156">
        <v>42370</v>
      </c>
      <c r="T19" s="156">
        <v>42736</v>
      </c>
      <c r="U19" s="156">
        <v>43101</v>
      </c>
      <c r="V19" s="156">
        <v>43466</v>
      </c>
      <c r="W19" s="156">
        <v>43831</v>
      </c>
      <c r="X19" s="156">
        <v>44197</v>
      </c>
      <c r="Y19" s="156">
        <v>44562</v>
      </c>
      <c r="Z19" s="156">
        <v>44927</v>
      </c>
      <c r="AA19" s="156">
        <v>45292</v>
      </c>
      <c r="AB19" s="156">
        <v>45658</v>
      </c>
      <c r="AC19" s="156">
        <v>46023</v>
      </c>
      <c r="AD19" s="156">
        <v>46388</v>
      </c>
      <c r="AE19" s="156">
        <v>46753</v>
      </c>
      <c r="AF19" s="156">
        <v>47119</v>
      </c>
      <c r="AG19" s="156">
        <v>47484</v>
      </c>
      <c r="AH19" s="156">
        <v>47849</v>
      </c>
      <c r="AI19" s="156">
        <v>48214</v>
      </c>
      <c r="AJ19" s="156">
        <v>48580</v>
      </c>
      <c r="AK19" s="156">
        <v>48945</v>
      </c>
      <c r="AL19" s="156">
        <v>49310</v>
      </c>
      <c r="AM19" s="156">
        <v>49675</v>
      </c>
      <c r="AN19" s="156">
        <v>50041</v>
      </c>
      <c r="AO19" s="156">
        <v>50406</v>
      </c>
      <c r="AP19" s="156">
        <v>50771</v>
      </c>
      <c r="AQ19" s="156">
        <v>51136</v>
      </c>
      <c r="AR19" s="156">
        <v>51502</v>
      </c>
      <c r="AS19" s="156">
        <v>51867</v>
      </c>
      <c r="AT19" s="156">
        <v>52232</v>
      </c>
      <c r="AU19" s="156">
        <v>52597</v>
      </c>
      <c r="AV19" s="156">
        <v>52963</v>
      </c>
      <c r="AW19" s="156">
        <v>53328</v>
      </c>
      <c r="AX19" s="156">
        <v>53693</v>
      </c>
      <c r="AY19" s="156">
        <v>54058</v>
      </c>
      <c r="AZ19" s="156">
        <v>54424</v>
      </c>
      <c r="BA19" s="156">
        <v>54789</v>
      </c>
    </row>
    <row r="20" spans="1:53" ht="15" customHeight="1" x14ac:dyDescent="0.2">
      <c r="L20" s="12" t="s">
        <v>33</v>
      </c>
      <c r="M20" s="343"/>
      <c r="N20" s="343"/>
      <c r="O20" s="343"/>
      <c r="P20" s="343"/>
      <c r="Q20" s="343"/>
      <c r="R20" s="346">
        <v>0.33</v>
      </c>
      <c r="S20" s="346">
        <v>0.33</v>
      </c>
      <c r="T20" s="346">
        <v>0.33</v>
      </c>
      <c r="U20" s="346">
        <v>0.33</v>
      </c>
      <c r="V20" s="346"/>
      <c r="W20" s="346"/>
      <c r="X20" s="346"/>
      <c r="Y20" s="346"/>
      <c r="Z20" s="346"/>
      <c r="AA20" s="346"/>
      <c r="AB20" s="346"/>
      <c r="AC20" s="346"/>
      <c r="AD20" s="346"/>
      <c r="AE20" s="346"/>
      <c r="AF20" s="346"/>
      <c r="AG20" s="346"/>
      <c r="AH20" s="346"/>
      <c r="AI20" s="346"/>
      <c r="AJ20" s="346"/>
      <c r="AK20" s="346"/>
      <c r="AL20" s="346"/>
      <c r="AM20" s="346"/>
      <c r="AN20" s="346"/>
      <c r="AO20" s="346"/>
      <c r="AP20" s="346"/>
      <c r="AQ20" s="346"/>
      <c r="AR20" s="346"/>
      <c r="AS20" s="346"/>
      <c r="AT20" s="346"/>
      <c r="AU20" s="346"/>
      <c r="AV20" s="346"/>
      <c r="AW20" s="346"/>
      <c r="AX20" s="346"/>
      <c r="AY20" s="346"/>
      <c r="AZ20" s="346"/>
      <c r="BA20" s="346"/>
    </row>
    <row r="21" spans="1:53" ht="15" customHeight="1" x14ac:dyDescent="0.2">
      <c r="L21" s="151" t="s">
        <v>217</v>
      </c>
      <c r="M21" s="343"/>
      <c r="N21" s="343"/>
      <c r="O21" s="343"/>
      <c r="P21" s="343"/>
      <c r="Q21" s="343"/>
      <c r="R21" s="346"/>
      <c r="S21" s="346"/>
      <c r="T21" s="346"/>
      <c r="U21" s="346">
        <v>0.33</v>
      </c>
      <c r="V21" s="346">
        <v>0.33010191707585396</v>
      </c>
      <c r="W21" s="346">
        <v>0.33037000428182806</v>
      </c>
      <c r="X21" s="346">
        <v>0.3312584720526448</v>
      </c>
      <c r="Y21" s="346">
        <v>0.33382551406277639</v>
      </c>
      <c r="Z21" s="346">
        <v>0.33897481769970034</v>
      </c>
      <c r="AA21" s="346">
        <v>0.34652660124161039</v>
      </c>
      <c r="AB21" s="346">
        <v>0.35831898867418682</v>
      </c>
      <c r="AC21" s="346">
        <v>0.36482337332932929</v>
      </c>
      <c r="AD21" s="346">
        <v>0.36882168035912422</v>
      </c>
      <c r="AE21" s="346">
        <v>0.3755311088549218</v>
      </c>
      <c r="AF21" s="346">
        <v>0.38250346253569029</v>
      </c>
      <c r="AG21" s="346">
        <v>0.38727799658747986</v>
      </c>
      <c r="AH21" s="346">
        <v>0.39324500844682464</v>
      </c>
      <c r="AI21" s="346">
        <v>0.39845948505027273</v>
      </c>
      <c r="AJ21" s="346">
        <v>0.40160014091631774</v>
      </c>
      <c r="AK21" s="346">
        <v>0.4057170414580108</v>
      </c>
      <c r="AL21" s="346">
        <v>0.40932339495497749</v>
      </c>
      <c r="AM21" s="346">
        <v>0.41471557900726852</v>
      </c>
      <c r="AN21" s="346">
        <v>0.41793681794513771</v>
      </c>
      <c r="AO21" s="346">
        <v>0.42211022055437641</v>
      </c>
      <c r="AP21" s="346">
        <v>0.42522360890057526</v>
      </c>
      <c r="AQ21" s="346">
        <v>0.42729341515542646</v>
      </c>
      <c r="AR21" s="346">
        <v>0.42832866544140902</v>
      </c>
      <c r="AS21" s="346">
        <v>0.42935853476975988</v>
      </c>
      <c r="AT21" s="346">
        <v>0.43089758552629009</v>
      </c>
      <c r="AU21" s="346">
        <v>0.43192322886996926</v>
      </c>
      <c r="AV21" s="346">
        <v>0.43192388005690385</v>
      </c>
      <c r="AW21" s="346">
        <v>0.43192420565037115</v>
      </c>
      <c r="AX21" s="346">
        <v>0.43192435155939984</v>
      </c>
      <c r="AY21" s="346">
        <v>0.43192435155939984</v>
      </c>
      <c r="AZ21" s="346">
        <v>0.43192435155939984</v>
      </c>
      <c r="BA21" s="346">
        <v>0.43192435155939984</v>
      </c>
    </row>
    <row r="22" spans="1:53" ht="15" customHeight="1" x14ac:dyDescent="0.2">
      <c r="L22" s="151" t="s">
        <v>71</v>
      </c>
      <c r="M22" s="343"/>
      <c r="N22" s="343"/>
      <c r="O22" s="343"/>
      <c r="P22" s="343"/>
      <c r="Q22" s="343"/>
      <c r="R22" s="346"/>
      <c r="S22" s="346"/>
      <c r="T22" s="346"/>
      <c r="U22" s="346">
        <v>0.33</v>
      </c>
      <c r="V22" s="346">
        <v>0.33004593377597863</v>
      </c>
      <c r="W22" s="346">
        <v>0.330166760021814</v>
      </c>
      <c r="X22" s="346">
        <v>0.33056719026578407</v>
      </c>
      <c r="Y22" s="346">
        <v>0.33172414980012216</v>
      </c>
      <c r="Z22" s="346">
        <v>0.33404492831267779</v>
      </c>
      <c r="AA22" s="346">
        <v>0.33744849862262466</v>
      </c>
      <c r="AB22" s="346">
        <v>0.34541280292697196</v>
      </c>
      <c r="AC22" s="346">
        <v>0.35593560338367192</v>
      </c>
      <c r="AD22" s="346">
        <v>0.36152274982514149</v>
      </c>
      <c r="AE22" s="346">
        <v>0.36750233564998014</v>
      </c>
      <c r="AF22" s="346">
        <v>0.3719048367123729</v>
      </c>
      <c r="AG22" s="346">
        <v>0.37573935647278145</v>
      </c>
      <c r="AH22" s="346">
        <v>0.38177072052374272</v>
      </c>
      <c r="AI22" s="346">
        <v>0.38640437309497411</v>
      </c>
      <c r="AJ22" s="346">
        <v>0.39209206512138223</v>
      </c>
      <c r="AK22" s="346">
        <v>0.39671497719306814</v>
      </c>
      <c r="AL22" s="346">
        <v>0.39998932652454416</v>
      </c>
      <c r="AM22" s="346">
        <v>0.40624893970605747</v>
      </c>
      <c r="AN22" s="346">
        <v>0.4094165587886302</v>
      </c>
      <c r="AO22" s="346">
        <v>0.41332574174336778</v>
      </c>
      <c r="AP22" s="346">
        <v>0.41621455105487926</v>
      </c>
      <c r="AQ22" s="346">
        <v>0.41812546632347664</v>
      </c>
      <c r="AR22" s="346">
        <v>0.41954578923398511</v>
      </c>
      <c r="AS22" s="346">
        <v>0.42095235114720952</v>
      </c>
      <c r="AT22" s="346">
        <v>0.4218878403778405</v>
      </c>
      <c r="AU22" s="346">
        <v>0.42281973978309295</v>
      </c>
      <c r="AV22" s="346">
        <v>0.42282156641961355</v>
      </c>
      <c r="AW22" s="346">
        <v>0.42282247973787379</v>
      </c>
      <c r="AX22" s="346">
        <v>0.42282289560017328</v>
      </c>
      <c r="AY22" s="346">
        <v>0.42282310353132302</v>
      </c>
      <c r="AZ22" s="346">
        <v>0.42282320749689789</v>
      </c>
      <c r="BA22" s="346">
        <v>0.42282325947968535</v>
      </c>
    </row>
    <row r="23" spans="1:53" ht="15" customHeight="1" x14ac:dyDescent="0.2">
      <c r="L23" s="151" t="s">
        <v>215</v>
      </c>
      <c r="M23" s="343"/>
      <c r="N23" s="343"/>
      <c r="O23" s="343"/>
      <c r="P23" s="343"/>
      <c r="Q23" s="343"/>
      <c r="R23" s="346"/>
      <c r="S23" s="346"/>
      <c r="T23" s="346"/>
      <c r="U23" s="346">
        <v>0.33</v>
      </c>
      <c r="V23" s="346">
        <v>0.33001215370782361</v>
      </c>
      <c r="W23" s="346">
        <v>0.33005382356321883</v>
      </c>
      <c r="X23" s="346">
        <v>0.33013855226918909</v>
      </c>
      <c r="Y23" s="346">
        <v>0.33030870417871955</v>
      </c>
      <c r="Z23" s="346">
        <v>0.3306493552465754</v>
      </c>
      <c r="AA23" s="346">
        <v>0.33133083100668453</v>
      </c>
      <c r="AB23" s="346">
        <v>0.33266426637933127</v>
      </c>
      <c r="AC23" s="346">
        <v>0.33533113712462481</v>
      </c>
      <c r="AD23" s="346">
        <v>0.33789089979595066</v>
      </c>
      <c r="AE23" s="346">
        <v>0.34046109215607467</v>
      </c>
      <c r="AF23" s="346">
        <v>0.34366813913459454</v>
      </c>
      <c r="AG23" s="346">
        <v>0.34543910177459053</v>
      </c>
      <c r="AH23" s="346">
        <v>0.34665946139606074</v>
      </c>
      <c r="AI23" s="346">
        <v>0.34793939780974015</v>
      </c>
      <c r="AJ23" s="346">
        <v>0.34962779885313755</v>
      </c>
      <c r="AK23" s="346">
        <v>0.35117474608424387</v>
      </c>
      <c r="AL23" s="346">
        <v>0.35413217022256599</v>
      </c>
      <c r="AM23" s="346">
        <v>0.35580115200445178</v>
      </c>
      <c r="AN23" s="346">
        <v>0.35665293408563342</v>
      </c>
      <c r="AO23" s="346">
        <v>0.35722368614758115</v>
      </c>
      <c r="AP23" s="346">
        <v>0.35765241228583011</v>
      </c>
      <c r="AQ23" s="346">
        <v>0.35815083146986132</v>
      </c>
      <c r="AR23" s="346">
        <v>0.35818841545764868</v>
      </c>
      <c r="AS23" s="346">
        <v>0.35820681778471231</v>
      </c>
      <c r="AT23" s="346">
        <v>0.35835780798818506</v>
      </c>
      <c r="AU23" s="346">
        <v>0.35836243168845233</v>
      </c>
      <c r="AV23" s="346">
        <v>0.35836474353858594</v>
      </c>
      <c r="AW23" s="346">
        <v>0.35836589946365277</v>
      </c>
      <c r="AX23" s="346">
        <v>0.35836647742618616</v>
      </c>
      <c r="AY23" s="346">
        <v>0.35836676640745285</v>
      </c>
      <c r="AZ23" s="346">
        <v>0.35836691089808625</v>
      </c>
      <c r="BA23" s="346">
        <v>0.35836698067588402</v>
      </c>
    </row>
    <row r="24" spans="1:53" ht="15" customHeight="1" x14ac:dyDescent="0.2">
      <c r="L24" s="151" t="s">
        <v>216</v>
      </c>
      <c r="M24" s="343"/>
      <c r="N24" s="343"/>
      <c r="O24" s="343"/>
      <c r="P24" s="343"/>
      <c r="Q24" s="343"/>
      <c r="R24" s="346"/>
      <c r="S24" s="346"/>
      <c r="T24" s="346"/>
      <c r="U24" s="346">
        <v>0.33</v>
      </c>
      <c r="V24" s="346">
        <v>0.33003129058751346</v>
      </c>
      <c r="W24" s="346">
        <v>0.33013857260184515</v>
      </c>
      <c r="X24" s="346">
        <v>0.33035671269765304</v>
      </c>
      <c r="Y24" s="346">
        <v>0.33079478092284093</v>
      </c>
      <c r="Z24" s="346">
        <v>0.33167181139000279</v>
      </c>
      <c r="AA24" s="346">
        <v>0.33342631933271966</v>
      </c>
      <c r="AB24" s="346">
        <v>0.33685934379133498</v>
      </c>
      <c r="AC24" s="346">
        <v>0.34016313253317926</v>
      </c>
      <c r="AD24" s="346">
        <v>0.34498957992917467</v>
      </c>
      <c r="AE24" s="346">
        <v>0.34767080494018898</v>
      </c>
      <c r="AF24" s="346">
        <v>0.35007154602422474</v>
      </c>
      <c r="AG24" s="346">
        <v>0.35189321573038235</v>
      </c>
      <c r="AH24" s="346">
        <v>0.35404664891174054</v>
      </c>
      <c r="AI24" s="346">
        <v>0.35615365607944427</v>
      </c>
      <c r="AJ24" s="346">
        <v>0.35855995051923523</v>
      </c>
      <c r="AK24" s="346">
        <v>0.36066495830975676</v>
      </c>
      <c r="AL24" s="346">
        <v>0.36277255410796921</v>
      </c>
      <c r="AM24" s="346">
        <v>0.36403172677435541</v>
      </c>
      <c r="AN24" s="346">
        <v>0.3646700665794938</v>
      </c>
      <c r="AO24" s="346">
        <v>0.36517272756947966</v>
      </c>
      <c r="AP24" s="346">
        <v>0.36560681969589376</v>
      </c>
      <c r="AQ24" s="346">
        <v>0.3661871122069697</v>
      </c>
      <c r="AR24" s="346">
        <v>0.36620475729136565</v>
      </c>
      <c r="AS24" s="346">
        <v>0.36621357983356362</v>
      </c>
      <c r="AT24" s="346">
        <v>0.3663999910599624</v>
      </c>
      <c r="AU24" s="346">
        <v>0.36640220777910759</v>
      </c>
      <c r="AV24" s="346">
        <v>0.36640331613868021</v>
      </c>
      <c r="AW24" s="346">
        <v>0.36640387031846655</v>
      </c>
      <c r="AX24" s="346">
        <v>0.36640413896385443</v>
      </c>
      <c r="AY24" s="346">
        <v>0.36640426128652293</v>
      </c>
      <c r="AZ24" s="346">
        <v>0.36640432244785726</v>
      </c>
      <c r="BA24" s="346">
        <v>0.36640435302852437</v>
      </c>
    </row>
    <row r="25" spans="1:53" ht="15" customHeight="1" x14ac:dyDescent="0.2">
      <c r="L25" s="619" t="s">
        <v>571</v>
      </c>
    </row>
    <row r="26" spans="1:53" ht="15" customHeight="1" x14ac:dyDescent="0.2">
      <c r="A26" s="152"/>
      <c r="L26" s="4" t="s">
        <v>342</v>
      </c>
      <c r="P26" s="9"/>
      <c r="Q26" s="9"/>
      <c r="R26" s="9"/>
      <c r="S26" s="9"/>
    </row>
    <row r="28" spans="1:53" ht="15" customHeight="1" x14ac:dyDescent="0.2">
      <c r="L28" s="614"/>
      <c r="P28" s="9"/>
      <c r="Q28" s="9"/>
      <c r="R28" s="9"/>
      <c r="S28" s="9"/>
    </row>
    <row r="29" spans="1:53" ht="15" customHeight="1" x14ac:dyDescent="0.2">
      <c r="P29" s="9"/>
      <c r="Q29" s="9"/>
      <c r="R29" s="9"/>
      <c r="S29" s="9"/>
    </row>
    <row r="30" spans="1:53" ht="15" customHeight="1" x14ac:dyDescent="0.2">
      <c r="P30" s="9"/>
      <c r="Q30" s="9"/>
      <c r="R30" s="9"/>
      <c r="S30" s="9"/>
    </row>
    <row r="31" spans="1:53" ht="15" customHeight="1" x14ac:dyDescent="0.25">
      <c r="A31" s="149" t="str">
        <f>L18</f>
        <v>I&amp;C engagement with DSR (%)</v>
      </c>
      <c r="P31" s="9"/>
      <c r="Q31" s="9"/>
      <c r="R31" s="9"/>
      <c r="S31" s="9"/>
    </row>
  </sheetData>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G56"/>
  <sheetViews>
    <sheetView showGridLines="0" zoomScale="85" zoomScaleNormal="85" workbookViewId="0"/>
  </sheetViews>
  <sheetFormatPr defaultColWidth="9" defaultRowHeight="15" customHeight="1" x14ac:dyDescent="0.2"/>
  <cols>
    <col min="1" max="1" width="3.625" style="7" customWidth="1"/>
    <col min="2" max="8" width="9" style="7"/>
    <col min="9" max="9" width="15.5" style="7" customWidth="1"/>
    <col min="10" max="10" width="9" style="7"/>
    <col min="11" max="11" width="24.75" style="7" customWidth="1"/>
    <col min="12" max="12" width="24.625" style="519" customWidth="1"/>
    <col min="13" max="13" width="10.25" style="4" bestFit="1" customWidth="1"/>
    <col min="14" max="22" width="9" style="4"/>
    <col min="23" max="23" width="10.25" style="4" bestFit="1" customWidth="1"/>
    <col min="24" max="59" width="9" style="4"/>
    <col min="60" max="16384" width="9" style="7"/>
  </cols>
  <sheetData>
    <row r="1" spans="1:58" s="147" customFormat="1" ht="25.5" customHeight="1" x14ac:dyDescent="0.25">
      <c r="A1" s="126" t="s">
        <v>678</v>
      </c>
      <c r="C1" s="163"/>
      <c r="D1" s="163"/>
      <c r="E1" s="163"/>
      <c r="F1" s="163"/>
      <c r="G1" s="163"/>
      <c r="H1" s="163"/>
      <c r="I1" s="163"/>
      <c r="L1" s="519"/>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row>
    <row r="2" spans="1:58" ht="15" customHeight="1" x14ac:dyDescent="0.2">
      <c r="K2" s="148"/>
    </row>
    <row r="3" spans="1:58" s="4" customFormat="1" ht="15" customHeight="1" x14ac:dyDescent="0.2">
      <c r="A3" s="7"/>
      <c r="B3" s="7"/>
      <c r="C3" s="7"/>
      <c r="D3" s="7"/>
      <c r="E3" s="7"/>
      <c r="F3" s="7"/>
      <c r="G3" s="7"/>
      <c r="H3" s="7"/>
      <c r="I3" s="7"/>
      <c r="J3" s="7"/>
      <c r="K3" s="148"/>
      <c r="L3" s="519"/>
    </row>
    <row r="4" spans="1:58" s="4" customFormat="1" ht="15" customHeight="1" x14ac:dyDescent="0.2">
      <c r="A4" s="7"/>
      <c r="B4" s="7"/>
      <c r="C4" s="7"/>
      <c r="D4" s="7"/>
      <c r="E4" s="7"/>
      <c r="F4" s="7"/>
      <c r="G4" s="7"/>
      <c r="H4" s="7"/>
      <c r="I4" s="7"/>
      <c r="J4" s="7"/>
      <c r="K4" s="148"/>
      <c r="L4" s="519"/>
    </row>
    <row r="5" spans="1:58" s="4" customFormat="1" ht="15" customHeight="1" x14ac:dyDescent="0.2">
      <c r="A5" s="7"/>
      <c r="B5" s="7"/>
      <c r="C5" s="7"/>
      <c r="D5" s="7"/>
      <c r="E5" s="7"/>
      <c r="F5" s="7"/>
      <c r="G5" s="7"/>
      <c r="H5" s="7"/>
      <c r="I5" s="7"/>
      <c r="J5" s="7"/>
      <c r="K5" s="7"/>
      <c r="L5" s="519"/>
    </row>
    <row r="6" spans="1:58" s="4" customFormat="1" ht="15" customHeight="1" x14ac:dyDescent="0.25">
      <c r="A6" s="149" t="str">
        <f>L8</f>
        <v>Annual industrial electricity demand (TWh)</v>
      </c>
      <c r="B6" s="7"/>
      <c r="C6" s="7"/>
      <c r="D6" s="7"/>
      <c r="E6" s="7"/>
      <c r="F6" s="7"/>
      <c r="G6" s="7"/>
      <c r="H6" s="7"/>
      <c r="I6" s="7"/>
      <c r="J6" s="7"/>
      <c r="K6" s="149"/>
      <c r="L6" s="530" t="s">
        <v>144</v>
      </c>
      <c r="M6" s="244" t="s">
        <v>0</v>
      </c>
      <c r="N6" s="244" t="s">
        <v>1</v>
      </c>
      <c r="O6" s="244" t="s">
        <v>2</v>
      </c>
      <c r="P6" s="244" t="s">
        <v>3</v>
      </c>
      <c r="Q6" s="244" t="s">
        <v>4</v>
      </c>
      <c r="R6" s="244" t="s">
        <v>5</v>
      </c>
      <c r="S6" s="244" t="s">
        <v>6</v>
      </c>
      <c r="T6" s="244" t="s">
        <v>7</v>
      </c>
      <c r="U6" s="244" t="s">
        <v>8</v>
      </c>
      <c r="V6" s="244" t="s">
        <v>9</v>
      </c>
      <c r="W6" s="244" t="s">
        <v>10</v>
      </c>
      <c r="X6" s="244" t="s">
        <v>11</v>
      </c>
      <c r="Y6" s="244" t="s">
        <v>12</v>
      </c>
      <c r="Z6" s="244" t="s">
        <v>13</v>
      </c>
      <c r="AA6" s="244" t="s">
        <v>14</v>
      </c>
      <c r="AB6" s="244" t="s">
        <v>15</v>
      </c>
      <c r="AC6" s="244" t="s">
        <v>16</v>
      </c>
      <c r="AD6" s="244" t="s">
        <v>17</v>
      </c>
      <c r="AE6" s="244" t="s">
        <v>18</v>
      </c>
      <c r="AF6" s="244" t="s">
        <v>19</v>
      </c>
      <c r="AG6" s="244" t="s">
        <v>20</v>
      </c>
      <c r="AH6" s="244" t="s">
        <v>21</v>
      </c>
      <c r="AI6" s="244" t="s">
        <v>22</v>
      </c>
      <c r="AJ6" s="244" t="s">
        <v>23</v>
      </c>
      <c r="AK6" s="244" t="s">
        <v>24</v>
      </c>
      <c r="AL6" s="244" t="s">
        <v>25</v>
      </c>
      <c r="AM6" s="244" t="s">
        <v>26</v>
      </c>
      <c r="AN6" s="244" t="s">
        <v>27</v>
      </c>
      <c r="AO6" s="244" t="s">
        <v>28</v>
      </c>
      <c r="AP6" s="244" t="s">
        <v>29</v>
      </c>
      <c r="AQ6" s="244" t="s">
        <v>30</v>
      </c>
      <c r="AR6" s="244" t="s">
        <v>35</v>
      </c>
      <c r="AS6" s="244" t="s">
        <v>36</v>
      </c>
      <c r="AT6" s="244" t="s">
        <v>37</v>
      </c>
      <c r="AU6" s="244" t="s">
        <v>38</v>
      </c>
      <c r="AV6" s="244" t="s">
        <v>39</v>
      </c>
      <c r="AW6" s="244" t="s">
        <v>73</v>
      </c>
      <c r="AX6" s="244" t="s">
        <v>74</v>
      </c>
      <c r="AY6" s="244" t="s">
        <v>75</v>
      </c>
      <c r="AZ6" s="244" t="s">
        <v>76</v>
      </c>
      <c r="BA6" s="244" t="s">
        <v>77</v>
      </c>
      <c r="BB6" s="244" t="s">
        <v>78</v>
      </c>
      <c r="BC6" s="244" t="s">
        <v>79</v>
      </c>
      <c r="BD6" s="244" t="s">
        <v>80</v>
      </c>
      <c r="BE6" s="244" t="s">
        <v>81</v>
      </c>
      <c r="BF6" s="244" t="s">
        <v>82</v>
      </c>
    </row>
    <row r="7" spans="1:58" s="4" customFormat="1" ht="15" customHeight="1" x14ac:dyDescent="0.2">
      <c r="A7" s="7"/>
      <c r="B7" s="7"/>
      <c r="C7" s="7"/>
      <c r="D7" s="7"/>
      <c r="E7" s="7"/>
      <c r="F7" s="7"/>
      <c r="G7" s="7"/>
      <c r="H7" s="7"/>
      <c r="I7" s="7"/>
      <c r="J7" s="7"/>
      <c r="K7" s="7"/>
      <c r="L7" s="531"/>
    </row>
    <row r="8" spans="1:58" s="4" customFormat="1" ht="15" customHeight="1" x14ac:dyDescent="0.2">
      <c r="A8" s="7"/>
      <c r="B8" s="7"/>
      <c r="C8" s="7"/>
      <c r="D8" s="7"/>
      <c r="E8" s="7"/>
      <c r="F8" s="7"/>
      <c r="G8" s="7"/>
      <c r="H8" s="7"/>
      <c r="I8" s="7"/>
      <c r="J8" s="7"/>
      <c r="K8" s="7"/>
      <c r="L8" s="227" t="s">
        <v>343</v>
      </c>
      <c r="M8" s="154"/>
      <c r="N8" s="154"/>
      <c r="O8" s="154"/>
      <c r="P8" s="154"/>
      <c r="Q8" s="154"/>
      <c r="R8" s="155"/>
      <c r="S8" s="155"/>
      <c r="T8" s="155"/>
      <c r="U8" s="155"/>
      <c r="V8" s="155"/>
      <c r="W8" s="155"/>
      <c r="X8" s="155"/>
      <c r="Y8" s="155"/>
      <c r="Z8" s="155"/>
      <c r="AA8" s="155"/>
      <c r="AB8" s="155"/>
      <c r="AC8" s="155"/>
      <c r="AD8" s="155"/>
      <c r="AE8" s="155"/>
      <c r="AF8" s="155"/>
      <c r="AG8" s="155"/>
      <c r="AH8" s="155"/>
      <c r="AI8" s="155"/>
      <c r="AJ8" s="154"/>
      <c r="AK8" s="154"/>
      <c r="AL8" s="154"/>
      <c r="AM8" s="154"/>
      <c r="AN8" s="154"/>
      <c r="AO8" s="154"/>
      <c r="AP8" s="154"/>
      <c r="AQ8" s="154"/>
      <c r="AR8" s="154"/>
      <c r="AS8" s="154"/>
      <c r="AT8" s="154"/>
      <c r="AU8" s="154"/>
      <c r="AV8" s="154"/>
      <c r="AW8" s="154"/>
      <c r="AX8" s="154"/>
      <c r="AY8" s="154"/>
      <c r="AZ8" s="154"/>
      <c r="BA8" s="154"/>
      <c r="BB8" s="154"/>
      <c r="BC8" s="154"/>
      <c r="BD8" s="154"/>
      <c r="BE8" s="154"/>
      <c r="BF8" s="154"/>
    </row>
    <row r="9" spans="1:58" s="4" customFormat="1" ht="15" customHeight="1" x14ac:dyDescent="0.2">
      <c r="A9" s="7"/>
      <c r="B9" s="7"/>
      <c r="C9" s="7"/>
      <c r="D9" s="7"/>
      <c r="E9" s="7"/>
      <c r="F9" s="7"/>
      <c r="G9" s="7"/>
      <c r="H9" s="7"/>
      <c r="I9" s="7"/>
      <c r="J9" s="7"/>
      <c r="K9" s="7"/>
      <c r="L9" s="532" t="s">
        <v>145</v>
      </c>
      <c r="M9" s="156">
        <v>38353</v>
      </c>
      <c r="N9" s="156">
        <v>38718</v>
      </c>
      <c r="O9" s="156">
        <v>39083</v>
      </c>
      <c r="P9" s="156">
        <v>39448</v>
      </c>
      <c r="Q9" s="156">
        <v>39814</v>
      </c>
      <c r="R9" s="156">
        <v>40179</v>
      </c>
      <c r="S9" s="156">
        <v>40544</v>
      </c>
      <c r="T9" s="156">
        <v>40909</v>
      </c>
      <c r="U9" s="156">
        <v>41275</v>
      </c>
      <c r="V9" s="156">
        <v>41640</v>
      </c>
      <c r="W9" s="156">
        <v>42005</v>
      </c>
      <c r="X9" s="156">
        <v>42370</v>
      </c>
      <c r="Y9" s="156">
        <v>42736</v>
      </c>
      <c r="Z9" s="156">
        <v>43101</v>
      </c>
      <c r="AA9" s="156">
        <v>43466</v>
      </c>
      <c r="AB9" s="156">
        <v>43831</v>
      </c>
      <c r="AC9" s="156">
        <v>44197</v>
      </c>
      <c r="AD9" s="156">
        <v>44562</v>
      </c>
      <c r="AE9" s="156">
        <v>44927</v>
      </c>
      <c r="AF9" s="156">
        <v>45292</v>
      </c>
      <c r="AG9" s="156">
        <v>45658</v>
      </c>
      <c r="AH9" s="156">
        <v>46023</v>
      </c>
      <c r="AI9" s="156">
        <v>46388</v>
      </c>
      <c r="AJ9" s="156">
        <v>46753</v>
      </c>
      <c r="AK9" s="156">
        <v>47119</v>
      </c>
      <c r="AL9" s="156">
        <v>47484</v>
      </c>
      <c r="AM9" s="156">
        <v>47849</v>
      </c>
      <c r="AN9" s="156">
        <v>48214</v>
      </c>
      <c r="AO9" s="156">
        <v>48580</v>
      </c>
      <c r="AP9" s="156">
        <v>48945</v>
      </c>
      <c r="AQ9" s="156">
        <v>49310</v>
      </c>
      <c r="AR9" s="156">
        <v>49675</v>
      </c>
      <c r="AS9" s="156">
        <v>50041</v>
      </c>
      <c r="AT9" s="156">
        <v>50406</v>
      </c>
      <c r="AU9" s="156">
        <v>50771</v>
      </c>
      <c r="AV9" s="156">
        <v>51136</v>
      </c>
      <c r="AW9" s="156">
        <v>51502</v>
      </c>
      <c r="AX9" s="156">
        <v>51867</v>
      </c>
      <c r="AY9" s="156">
        <v>52232</v>
      </c>
      <c r="AZ9" s="156">
        <v>52597</v>
      </c>
      <c r="BA9" s="156">
        <v>52963</v>
      </c>
      <c r="BB9" s="156">
        <v>53328</v>
      </c>
      <c r="BC9" s="156">
        <v>53693</v>
      </c>
      <c r="BD9" s="156">
        <v>54058</v>
      </c>
      <c r="BE9" s="156">
        <v>54424</v>
      </c>
      <c r="BF9" s="156">
        <v>54789</v>
      </c>
    </row>
    <row r="10" spans="1:58" ht="15" customHeight="1" x14ac:dyDescent="0.2">
      <c r="L10" s="532" t="s">
        <v>33</v>
      </c>
      <c r="M10" s="525">
        <v>118.312</v>
      </c>
      <c r="N10" s="525">
        <v>117.791</v>
      </c>
      <c r="O10" s="525">
        <v>118.77500000000001</v>
      </c>
      <c r="P10" s="525">
        <v>112.959</v>
      </c>
      <c r="Q10" s="525">
        <v>104.872</v>
      </c>
      <c r="R10" s="525">
        <v>108.095</v>
      </c>
      <c r="S10" s="525">
        <v>105.22199999999999</v>
      </c>
      <c r="T10" s="525">
        <v>103.925</v>
      </c>
      <c r="U10" s="525">
        <v>103.482</v>
      </c>
      <c r="V10" s="525">
        <v>97.525999999999996</v>
      </c>
      <c r="W10" s="525">
        <v>93.298000000000002</v>
      </c>
      <c r="X10" s="525">
        <v>90.66</v>
      </c>
      <c r="Y10" s="525">
        <v>89.311999999999998</v>
      </c>
      <c r="Z10" s="526"/>
      <c r="AA10" s="526"/>
      <c r="AB10" s="526"/>
      <c r="AC10" s="526"/>
      <c r="AD10" s="526"/>
      <c r="AE10" s="526"/>
      <c r="AF10" s="526"/>
      <c r="AG10" s="526"/>
      <c r="AH10" s="526"/>
      <c r="AI10" s="526"/>
      <c r="AJ10" s="526"/>
      <c r="AK10" s="526"/>
      <c r="AL10" s="526"/>
      <c r="AM10" s="526"/>
      <c r="AN10" s="526"/>
      <c r="AO10" s="526"/>
      <c r="AP10" s="526"/>
      <c r="AQ10" s="526"/>
      <c r="AR10" s="526"/>
      <c r="AS10" s="526"/>
      <c r="AT10" s="526"/>
      <c r="AU10" s="526"/>
      <c r="AV10" s="526"/>
      <c r="AW10" s="526"/>
      <c r="AX10" s="526"/>
      <c r="AY10" s="526"/>
      <c r="AZ10" s="526"/>
      <c r="BA10" s="526"/>
      <c r="BB10" s="526"/>
      <c r="BC10" s="526"/>
      <c r="BD10" s="526"/>
      <c r="BE10" s="526"/>
      <c r="BF10" s="526"/>
    </row>
    <row r="11" spans="1:58" ht="15" customHeight="1" x14ac:dyDescent="0.2">
      <c r="L11" s="151" t="s">
        <v>217</v>
      </c>
      <c r="M11" s="527"/>
      <c r="N11" s="527"/>
      <c r="O11" s="527"/>
      <c r="P11" s="527"/>
      <c r="Q11" s="527"/>
      <c r="R11" s="527"/>
      <c r="S11" s="527"/>
      <c r="T11" s="527"/>
      <c r="U11" s="527"/>
      <c r="V11" s="527"/>
      <c r="W11" s="528"/>
      <c r="X11" s="528"/>
      <c r="Y11" s="529">
        <v>89.311999999999998</v>
      </c>
      <c r="Z11" s="529">
        <v>88.484999999999999</v>
      </c>
      <c r="AA11" s="529">
        <v>88.132999999999996</v>
      </c>
      <c r="AB11" s="529">
        <v>88.216999999999999</v>
      </c>
      <c r="AC11" s="529">
        <v>88.013000000000005</v>
      </c>
      <c r="AD11" s="529">
        <v>87.89</v>
      </c>
      <c r="AE11" s="529">
        <v>87.825999999999993</v>
      </c>
      <c r="AF11" s="529">
        <v>87.887</v>
      </c>
      <c r="AG11" s="529">
        <v>87.905000000000001</v>
      </c>
      <c r="AH11" s="529">
        <v>88.010999999999996</v>
      </c>
      <c r="AI11" s="529">
        <v>88.221000000000004</v>
      </c>
      <c r="AJ11" s="529">
        <v>88.519000000000005</v>
      </c>
      <c r="AK11" s="529">
        <v>88.769000000000005</v>
      </c>
      <c r="AL11" s="529">
        <v>89.135000000000005</v>
      </c>
      <c r="AM11" s="529">
        <v>89.807000000000002</v>
      </c>
      <c r="AN11" s="529">
        <v>90.638000000000005</v>
      </c>
      <c r="AO11" s="529">
        <v>91.6</v>
      </c>
      <c r="AP11" s="529">
        <v>92.731999999999999</v>
      </c>
      <c r="AQ11" s="529">
        <v>94.04</v>
      </c>
      <c r="AR11" s="529">
        <v>95.632999999999996</v>
      </c>
      <c r="AS11" s="529">
        <v>97.527000000000001</v>
      </c>
      <c r="AT11" s="529">
        <v>99.766000000000005</v>
      </c>
      <c r="AU11" s="529">
        <v>102.43600000000001</v>
      </c>
      <c r="AV11" s="529">
        <v>105.556</v>
      </c>
      <c r="AW11" s="529">
        <v>109.35299999999999</v>
      </c>
      <c r="AX11" s="529">
        <v>113.733</v>
      </c>
      <c r="AY11" s="529">
        <v>118.843</v>
      </c>
      <c r="AZ11" s="529">
        <v>124.684</v>
      </c>
      <c r="BA11" s="529">
        <v>127.607</v>
      </c>
      <c r="BB11" s="529">
        <v>130.614</v>
      </c>
      <c r="BC11" s="529">
        <v>133.70500000000001</v>
      </c>
      <c r="BD11" s="529">
        <v>136.63399999999999</v>
      </c>
      <c r="BE11" s="529">
        <v>139.45400000000001</v>
      </c>
      <c r="BF11" s="529">
        <v>142.202</v>
      </c>
    </row>
    <row r="12" spans="1:58" ht="15" customHeight="1" x14ac:dyDescent="0.2">
      <c r="L12" s="151" t="s">
        <v>71</v>
      </c>
      <c r="M12" s="527"/>
      <c r="N12" s="527"/>
      <c r="O12" s="527"/>
      <c r="P12" s="527"/>
      <c r="Q12" s="527"/>
      <c r="R12" s="527"/>
      <c r="S12" s="527"/>
      <c r="T12" s="527"/>
      <c r="U12" s="527"/>
      <c r="V12" s="527"/>
      <c r="W12" s="528"/>
      <c r="X12" s="528"/>
      <c r="Y12" s="529">
        <v>89.311999999999998</v>
      </c>
      <c r="Z12" s="529">
        <v>88.474999999999994</v>
      </c>
      <c r="AA12" s="529">
        <v>88.075999999999993</v>
      </c>
      <c r="AB12" s="529">
        <v>88.132999999999996</v>
      </c>
      <c r="AC12" s="529">
        <v>87.882999999999996</v>
      </c>
      <c r="AD12" s="529">
        <v>87.688999999999993</v>
      </c>
      <c r="AE12" s="529">
        <v>87.474999999999994</v>
      </c>
      <c r="AF12" s="529">
        <v>87.328000000000003</v>
      </c>
      <c r="AG12" s="529">
        <v>87.206999999999994</v>
      </c>
      <c r="AH12" s="529">
        <v>87.171000000000006</v>
      </c>
      <c r="AI12" s="529">
        <v>87.22</v>
      </c>
      <c r="AJ12" s="529">
        <v>87.411000000000001</v>
      </c>
      <c r="AK12" s="529">
        <v>87.591999999999999</v>
      </c>
      <c r="AL12" s="529">
        <v>86.855999999999995</v>
      </c>
      <c r="AM12" s="529">
        <v>87.25</v>
      </c>
      <c r="AN12" s="529">
        <v>87.793999999999997</v>
      </c>
      <c r="AO12" s="529">
        <v>88.34</v>
      </c>
      <c r="AP12" s="529">
        <v>89.138000000000005</v>
      </c>
      <c r="AQ12" s="529">
        <v>89.968000000000004</v>
      </c>
      <c r="AR12" s="529">
        <v>91.022999999999996</v>
      </c>
      <c r="AS12" s="529">
        <v>92.35</v>
      </c>
      <c r="AT12" s="529">
        <v>93.448999999999998</v>
      </c>
      <c r="AU12" s="529">
        <v>94.478999999999999</v>
      </c>
      <c r="AV12" s="529">
        <v>95.811999999999998</v>
      </c>
      <c r="AW12" s="529">
        <v>96.881</v>
      </c>
      <c r="AX12" s="529">
        <v>98.405000000000001</v>
      </c>
      <c r="AY12" s="529">
        <v>99.941000000000003</v>
      </c>
      <c r="AZ12" s="529">
        <v>101.504</v>
      </c>
      <c r="BA12" s="529">
        <v>102.85299999999999</v>
      </c>
      <c r="BB12" s="529">
        <v>103.786</v>
      </c>
      <c r="BC12" s="529">
        <v>104.839</v>
      </c>
      <c r="BD12" s="529">
        <v>105.783</v>
      </c>
      <c r="BE12" s="529">
        <v>106.521</v>
      </c>
      <c r="BF12" s="529">
        <v>107.005</v>
      </c>
    </row>
    <row r="13" spans="1:58" ht="15" customHeight="1" x14ac:dyDescent="0.2">
      <c r="L13" s="151" t="s">
        <v>215</v>
      </c>
      <c r="M13" s="527"/>
      <c r="N13" s="527"/>
      <c r="O13" s="527"/>
      <c r="P13" s="527"/>
      <c r="Q13" s="527"/>
      <c r="R13" s="527"/>
      <c r="S13" s="527"/>
      <c r="T13" s="527"/>
      <c r="U13" s="527"/>
      <c r="V13" s="527"/>
      <c r="W13" s="528"/>
      <c r="X13" s="528"/>
      <c r="Y13" s="529">
        <v>89.311999999999998</v>
      </c>
      <c r="Z13" s="529">
        <v>88.902000000000001</v>
      </c>
      <c r="AA13" s="529">
        <v>89.373000000000005</v>
      </c>
      <c r="AB13" s="529">
        <v>88.828999999999994</v>
      </c>
      <c r="AC13" s="529">
        <v>88.736999999999995</v>
      </c>
      <c r="AD13" s="529">
        <v>88.442999999999998</v>
      </c>
      <c r="AE13" s="529">
        <v>88.138999999999996</v>
      </c>
      <c r="AF13" s="529">
        <v>87.766000000000005</v>
      </c>
      <c r="AG13" s="529">
        <v>87.26</v>
      </c>
      <c r="AH13" s="529">
        <v>86.858999999999995</v>
      </c>
      <c r="AI13" s="529">
        <v>86.513999999999996</v>
      </c>
      <c r="AJ13" s="529">
        <v>86.153999999999996</v>
      </c>
      <c r="AK13" s="529">
        <v>85.763999999999996</v>
      </c>
      <c r="AL13" s="529">
        <v>85.385999999999996</v>
      </c>
      <c r="AM13" s="529">
        <v>84.974000000000004</v>
      </c>
      <c r="AN13" s="529">
        <v>84.501000000000005</v>
      </c>
      <c r="AO13" s="529">
        <v>84.015000000000001</v>
      </c>
      <c r="AP13" s="529">
        <v>83.510999999999996</v>
      </c>
      <c r="AQ13" s="529">
        <v>82.966999999999999</v>
      </c>
      <c r="AR13" s="529">
        <v>82.411000000000001</v>
      </c>
      <c r="AS13" s="529">
        <v>81.853999999999999</v>
      </c>
      <c r="AT13" s="529">
        <v>81.212999999999994</v>
      </c>
      <c r="AU13" s="529">
        <v>80.637</v>
      </c>
      <c r="AV13" s="529">
        <v>80.006</v>
      </c>
      <c r="AW13" s="529">
        <v>79.466999999999999</v>
      </c>
      <c r="AX13" s="529">
        <v>78.938999999999993</v>
      </c>
      <c r="AY13" s="529">
        <v>78.47</v>
      </c>
      <c r="AZ13" s="529">
        <v>77.992999999999995</v>
      </c>
      <c r="BA13" s="529">
        <v>77.587999999999994</v>
      </c>
      <c r="BB13" s="529">
        <v>77.105999999999995</v>
      </c>
      <c r="BC13" s="529">
        <v>76.638999999999996</v>
      </c>
      <c r="BD13" s="529">
        <v>76.191999999999993</v>
      </c>
      <c r="BE13" s="529">
        <v>75.677999999999997</v>
      </c>
      <c r="BF13" s="529">
        <v>75.213999999999999</v>
      </c>
    </row>
    <row r="14" spans="1:58" ht="15" customHeight="1" x14ac:dyDescent="0.2">
      <c r="L14" s="151" t="s">
        <v>216</v>
      </c>
      <c r="M14" s="527"/>
      <c r="N14" s="527"/>
      <c r="O14" s="527"/>
      <c r="P14" s="527"/>
      <c r="Q14" s="527"/>
      <c r="R14" s="527"/>
      <c r="S14" s="527"/>
      <c r="T14" s="527"/>
      <c r="U14" s="527"/>
      <c r="V14" s="527"/>
      <c r="W14" s="528"/>
      <c r="X14" s="528"/>
      <c r="Y14" s="529">
        <v>89.311999999999998</v>
      </c>
      <c r="Z14" s="529">
        <v>88.903000000000006</v>
      </c>
      <c r="AA14" s="529">
        <v>89.381</v>
      </c>
      <c r="AB14" s="529">
        <v>88.84</v>
      </c>
      <c r="AC14" s="529">
        <v>88.751999999999995</v>
      </c>
      <c r="AD14" s="529">
        <v>88.465000000000003</v>
      </c>
      <c r="AE14" s="529">
        <v>88.173000000000002</v>
      </c>
      <c r="AF14" s="529">
        <v>87.813000000000002</v>
      </c>
      <c r="AG14" s="529">
        <v>87.313999999999993</v>
      </c>
      <c r="AH14" s="529">
        <v>86.923000000000002</v>
      </c>
      <c r="AI14" s="529">
        <v>86.587999999999994</v>
      </c>
      <c r="AJ14" s="529">
        <v>86.236000000000004</v>
      </c>
      <c r="AK14" s="529">
        <v>85.849000000000004</v>
      </c>
      <c r="AL14" s="529">
        <v>85.483999999999995</v>
      </c>
      <c r="AM14" s="529">
        <v>85.085999999999999</v>
      </c>
      <c r="AN14" s="529">
        <v>84.629000000000005</v>
      </c>
      <c r="AO14" s="529">
        <v>84.165000000000006</v>
      </c>
      <c r="AP14" s="529">
        <v>83.69</v>
      </c>
      <c r="AQ14" s="529">
        <v>83.177000000000007</v>
      </c>
      <c r="AR14" s="529">
        <v>82.644000000000005</v>
      </c>
      <c r="AS14" s="529">
        <v>82.105999999999995</v>
      </c>
      <c r="AT14" s="529">
        <v>81.486000000000004</v>
      </c>
      <c r="AU14" s="529">
        <v>80.932000000000002</v>
      </c>
      <c r="AV14" s="529">
        <v>80.325000000000003</v>
      </c>
      <c r="AW14" s="529">
        <v>79.811000000000007</v>
      </c>
      <c r="AX14" s="529">
        <v>79.308999999999997</v>
      </c>
      <c r="AY14" s="529">
        <v>78.867000000000004</v>
      </c>
      <c r="AZ14" s="529">
        <v>78.42</v>
      </c>
      <c r="BA14" s="529">
        <v>78.034000000000006</v>
      </c>
      <c r="BB14" s="529">
        <v>77.584999999999994</v>
      </c>
      <c r="BC14" s="529">
        <v>77.153999999999996</v>
      </c>
      <c r="BD14" s="529">
        <v>76.748000000000005</v>
      </c>
      <c r="BE14" s="529">
        <v>76.275999999999996</v>
      </c>
      <c r="BF14" s="529">
        <v>75.855000000000004</v>
      </c>
    </row>
    <row r="16" spans="1:58" ht="15" customHeight="1" x14ac:dyDescent="0.2">
      <c r="L16" s="4" t="s">
        <v>729</v>
      </c>
    </row>
    <row r="17" spans="1:58" ht="15" customHeight="1" x14ac:dyDescent="0.2">
      <c r="L17" s="519" t="s">
        <v>471</v>
      </c>
    </row>
    <row r="20" spans="1:58" ht="15" customHeight="1" x14ac:dyDescent="0.2">
      <c r="L20" s="227" t="s">
        <v>679</v>
      </c>
    </row>
    <row r="21" spans="1:58" ht="15" customHeight="1" x14ac:dyDescent="0.2">
      <c r="L21" s="519" t="s">
        <v>331</v>
      </c>
    </row>
    <row r="22" spans="1:58" ht="15" customHeight="1" x14ac:dyDescent="0.2">
      <c r="L22" s="532" t="s">
        <v>145</v>
      </c>
      <c r="M22" s="156">
        <v>38353</v>
      </c>
      <c r="N22" s="156">
        <v>38718</v>
      </c>
      <c r="O22" s="156">
        <v>39083</v>
      </c>
      <c r="P22" s="156">
        <v>39448</v>
      </c>
      <c r="Q22" s="156">
        <v>39814</v>
      </c>
      <c r="R22" s="156">
        <v>40179</v>
      </c>
      <c r="S22" s="156">
        <v>40544</v>
      </c>
      <c r="T22" s="156">
        <v>40909</v>
      </c>
      <c r="U22" s="156">
        <v>41275</v>
      </c>
      <c r="V22" s="156">
        <v>41640</v>
      </c>
      <c r="W22" s="156">
        <v>42005</v>
      </c>
      <c r="X22" s="156">
        <v>42370</v>
      </c>
      <c r="Y22" s="156">
        <v>42736</v>
      </c>
      <c r="Z22" s="156">
        <v>43101</v>
      </c>
      <c r="AA22" s="156">
        <v>43466</v>
      </c>
      <c r="AB22" s="156">
        <v>43831</v>
      </c>
      <c r="AC22" s="156">
        <v>44197</v>
      </c>
      <c r="AD22" s="156">
        <v>44562</v>
      </c>
      <c r="AE22" s="156">
        <v>44927</v>
      </c>
      <c r="AF22" s="156">
        <v>45292</v>
      </c>
      <c r="AG22" s="156">
        <v>45658</v>
      </c>
      <c r="AH22" s="156">
        <v>46023</v>
      </c>
      <c r="AI22" s="156">
        <v>46388</v>
      </c>
      <c r="AJ22" s="156">
        <v>46753</v>
      </c>
      <c r="AK22" s="156">
        <v>47119</v>
      </c>
      <c r="AL22" s="156">
        <v>47484</v>
      </c>
      <c r="AM22" s="156">
        <v>47849</v>
      </c>
      <c r="AN22" s="156">
        <v>48214</v>
      </c>
      <c r="AO22" s="156">
        <v>48580</v>
      </c>
      <c r="AP22" s="156">
        <v>48945</v>
      </c>
      <c r="AQ22" s="156">
        <v>49310</v>
      </c>
      <c r="AR22" s="156">
        <v>49675</v>
      </c>
      <c r="AS22" s="156">
        <v>50041</v>
      </c>
      <c r="AT22" s="156">
        <v>50406</v>
      </c>
      <c r="AU22" s="156">
        <v>50771</v>
      </c>
      <c r="AV22" s="156">
        <v>51136</v>
      </c>
      <c r="AW22" s="156">
        <v>51502</v>
      </c>
      <c r="AX22" s="156">
        <v>51867</v>
      </c>
      <c r="AY22" s="156">
        <v>52232</v>
      </c>
      <c r="AZ22" s="156">
        <v>52597</v>
      </c>
      <c r="BA22" s="156">
        <v>52963</v>
      </c>
      <c r="BB22" s="156">
        <v>53328</v>
      </c>
      <c r="BC22" s="156">
        <v>53693</v>
      </c>
      <c r="BD22" s="156">
        <v>54058</v>
      </c>
      <c r="BE22" s="156">
        <v>54424</v>
      </c>
      <c r="BF22" s="156">
        <v>54789</v>
      </c>
    </row>
    <row r="23" spans="1:58" ht="15" customHeight="1" x14ac:dyDescent="0.2">
      <c r="L23" s="532" t="s">
        <v>33</v>
      </c>
      <c r="M23" s="525"/>
      <c r="N23" s="525"/>
      <c r="O23" s="525"/>
      <c r="P23" s="525"/>
      <c r="Q23" s="525"/>
      <c r="R23" s="525"/>
      <c r="S23" s="525"/>
      <c r="T23" s="525"/>
      <c r="U23" s="525"/>
      <c r="V23" s="525"/>
      <c r="W23" s="525"/>
      <c r="X23" s="525"/>
      <c r="Y23" s="525"/>
      <c r="Z23" s="526"/>
      <c r="AA23" s="526"/>
      <c r="AB23" s="526"/>
      <c r="AC23" s="526"/>
      <c r="AD23" s="526"/>
      <c r="AE23" s="526"/>
      <c r="AF23" s="526"/>
      <c r="AG23" s="526"/>
      <c r="AH23" s="526"/>
      <c r="AI23" s="526"/>
      <c r="AJ23" s="526"/>
      <c r="AK23" s="526"/>
      <c r="AL23" s="526"/>
      <c r="AM23" s="526"/>
      <c r="AN23" s="526"/>
      <c r="AO23" s="526"/>
      <c r="AP23" s="526"/>
      <c r="AQ23" s="526"/>
      <c r="AR23" s="526"/>
      <c r="AS23" s="526"/>
      <c r="AT23" s="526"/>
      <c r="AU23" s="526"/>
      <c r="AV23" s="526"/>
      <c r="AW23" s="526"/>
      <c r="AX23" s="526"/>
      <c r="AY23" s="526"/>
      <c r="AZ23" s="526"/>
      <c r="BA23" s="526"/>
      <c r="BB23" s="526"/>
      <c r="BC23" s="526"/>
      <c r="BD23" s="526"/>
      <c r="BE23" s="526"/>
      <c r="BF23" s="526"/>
    </row>
    <row r="24" spans="1:58" ht="15" customHeight="1" x14ac:dyDescent="0.2">
      <c r="L24" s="151" t="s">
        <v>217</v>
      </c>
      <c r="M24" s="527"/>
      <c r="N24" s="527"/>
      <c r="O24" s="527"/>
      <c r="P24" s="527"/>
      <c r="Q24" s="527"/>
      <c r="R24" s="527"/>
      <c r="S24" s="527"/>
      <c r="T24" s="527"/>
      <c r="U24" s="527"/>
      <c r="V24" s="527"/>
      <c r="W24" s="528"/>
      <c r="X24" s="528"/>
      <c r="Y24" s="529">
        <v>0</v>
      </c>
      <c r="Z24" s="529">
        <v>2.5999999999999999E-2</v>
      </c>
      <c r="AA24" s="529">
        <v>4.3999999999999997E-2</v>
      </c>
      <c r="AB24" s="529">
        <v>6.8000000000000005E-2</v>
      </c>
      <c r="AC24" s="529">
        <v>9.9000000000000005E-2</v>
      </c>
      <c r="AD24" s="529">
        <v>0.13800000000000001</v>
      </c>
      <c r="AE24" s="529">
        <v>0.188</v>
      </c>
      <c r="AF24" s="529">
        <v>0.252</v>
      </c>
      <c r="AG24" s="529">
        <v>0.33400000000000002</v>
      </c>
      <c r="AH24" s="529">
        <v>0.438</v>
      </c>
      <c r="AI24" s="529">
        <v>0.56999999999999995</v>
      </c>
      <c r="AJ24" s="529">
        <v>0.74</v>
      </c>
      <c r="AK24" s="529">
        <v>0.95599999999999996</v>
      </c>
      <c r="AL24" s="529">
        <v>1.232</v>
      </c>
      <c r="AM24" s="529">
        <v>1.5840000000000001</v>
      </c>
      <c r="AN24" s="529">
        <v>2.0329999999999999</v>
      </c>
      <c r="AO24" s="529">
        <v>2.6030000000000002</v>
      </c>
      <c r="AP24" s="529">
        <v>3.327</v>
      </c>
      <c r="AQ24" s="529">
        <v>4.2430000000000003</v>
      </c>
      <c r="AR24" s="529">
        <v>5.399</v>
      </c>
      <c r="AS24" s="529">
        <v>6.8490000000000002</v>
      </c>
      <c r="AT24" s="529">
        <v>8.657</v>
      </c>
      <c r="AU24" s="529">
        <v>10.894</v>
      </c>
      <c r="AV24" s="529">
        <v>13.631</v>
      </c>
      <c r="AW24" s="529">
        <v>16.936</v>
      </c>
      <c r="AX24" s="529">
        <v>20.861999999999998</v>
      </c>
      <c r="AY24" s="529">
        <v>25.385999999999999</v>
      </c>
      <c r="AZ24" s="529">
        <v>30.638000000000002</v>
      </c>
      <c r="BA24" s="529">
        <v>32.991</v>
      </c>
      <c r="BB24" s="529">
        <v>35.386000000000003</v>
      </c>
      <c r="BC24" s="529">
        <v>37.744</v>
      </c>
      <c r="BD24" s="529">
        <v>39.981999999999999</v>
      </c>
      <c r="BE24" s="529">
        <v>42.076000000000001</v>
      </c>
      <c r="BF24" s="529">
        <v>44.085000000000001</v>
      </c>
    </row>
    <row r="25" spans="1:58" ht="15" customHeight="1" x14ac:dyDescent="0.2">
      <c r="L25" s="151" t="s">
        <v>71</v>
      </c>
      <c r="M25" s="527"/>
      <c r="N25" s="527"/>
      <c r="O25" s="527"/>
      <c r="P25" s="527"/>
      <c r="Q25" s="527"/>
      <c r="R25" s="527"/>
      <c r="S25" s="527"/>
      <c r="T25" s="527"/>
      <c r="U25" s="527"/>
      <c r="V25" s="527"/>
      <c r="W25" s="528"/>
      <c r="X25" s="528"/>
      <c r="Y25" s="529">
        <v>0</v>
      </c>
      <c r="Z25" s="529">
        <v>2.5999999999999999E-2</v>
      </c>
      <c r="AA25" s="529">
        <v>4.3999999999999997E-2</v>
      </c>
      <c r="AB25" s="529">
        <v>6.8000000000000005E-2</v>
      </c>
      <c r="AC25" s="529">
        <v>9.9000000000000005E-2</v>
      </c>
      <c r="AD25" s="529">
        <v>0.13800000000000001</v>
      </c>
      <c r="AE25" s="529">
        <v>0.188</v>
      </c>
      <c r="AF25" s="529">
        <v>0.251</v>
      </c>
      <c r="AG25" s="529">
        <v>0.33200000000000002</v>
      </c>
      <c r="AH25" s="529">
        <v>0.436</v>
      </c>
      <c r="AI25" s="529">
        <v>0.56799999999999995</v>
      </c>
      <c r="AJ25" s="529">
        <v>0.73699999999999999</v>
      </c>
      <c r="AK25" s="529">
        <v>0.95299999999999996</v>
      </c>
      <c r="AL25" s="529">
        <v>0.124</v>
      </c>
      <c r="AM25" s="529">
        <v>0.26700000000000002</v>
      </c>
      <c r="AN25" s="529">
        <v>0.51700000000000002</v>
      </c>
      <c r="AO25" s="529">
        <v>0.77600000000000002</v>
      </c>
      <c r="AP25" s="529">
        <v>1.2470000000000001</v>
      </c>
      <c r="AQ25" s="529">
        <v>1.7310000000000001</v>
      </c>
      <c r="AR25" s="529">
        <v>2.4079999999999999</v>
      </c>
      <c r="AS25" s="529">
        <v>3.35</v>
      </c>
      <c r="AT25" s="529">
        <v>4.09</v>
      </c>
      <c r="AU25" s="529">
        <v>4.8150000000000004</v>
      </c>
      <c r="AV25" s="529">
        <v>5.8849999999999998</v>
      </c>
      <c r="AW25" s="529">
        <v>6.62</v>
      </c>
      <c r="AX25" s="529">
        <v>7.8470000000000004</v>
      </c>
      <c r="AY25" s="529">
        <v>8.9649999999999999</v>
      </c>
      <c r="AZ25" s="529">
        <v>10.122</v>
      </c>
      <c r="BA25" s="529">
        <v>11.077</v>
      </c>
      <c r="BB25" s="529">
        <v>11.586</v>
      </c>
      <c r="BC25" s="529">
        <v>12.074</v>
      </c>
      <c r="BD25" s="529">
        <v>12.515000000000001</v>
      </c>
      <c r="BE25" s="529">
        <v>12.712</v>
      </c>
      <c r="BF25" s="529">
        <v>12.647</v>
      </c>
    </row>
    <row r="26" spans="1:58" ht="15" customHeight="1" x14ac:dyDescent="0.2">
      <c r="L26" s="151" t="s">
        <v>215</v>
      </c>
      <c r="M26" s="527"/>
      <c r="N26" s="527"/>
      <c r="O26" s="527"/>
      <c r="P26" s="527"/>
      <c r="Q26" s="527"/>
      <c r="R26" s="527"/>
      <c r="S26" s="527"/>
      <c r="T26" s="527"/>
      <c r="U26" s="527"/>
      <c r="V26" s="527"/>
      <c r="W26" s="528"/>
      <c r="X26" s="528"/>
      <c r="Y26" s="529">
        <v>0</v>
      </c>
      <c r="Z26" s="529">
        <v>2.5999999999999999E-2</v>
      </c>
      <c r="AA26" s="529">
        <v>3.7999999999999999E-2</v>
      </c>
      <c r="AB26" s="529">
        <v>5.1999999999999998E-2</v>
      </c>
      <c r="AC26" s="529">
        <v>6.7000000000000004E-2</v>
      </c>
      <c r="AD26" s="529">
        <v>8.2000000000000003E-2</v>
      </c>
      <c r="AE26" s="529">
        <v>0.1</v>
      </c>
      <c r="AF26" s="529">
        <v>0.11799999999999999</v>
      </c>
      <c r="AG26" s="529">
        <v>0.13900000000000001</v>
      </c>
      <c r="AH26" s="529">
        <v>0.161</v>
      </c>
      <c r="AI26" s="529">
        <v>0.185</v>
      </c>
      <c r="AJ26" s="529">
        <v>0.21199999999999999</v>
      </c>
      <c r="AK26" s="529">
        <v>0.24099999999999999</v>
      </c>
      <c r="AL26" s="529">
        <v>0.27200000000000002</v>
      </c>
      <c r="AM26" s="529">
        <v>0.307</v>
      </c>
      <c r="AN26" s="529">
        <v>0.34499999999999997</v>
      </c>
      <c r="AO26" s="529">
        <v>0.38700000000000001</v>
      </c>
      <c r="AP26" s="529">
        <v>0.433</v>
      </c>
      <c r="AQ26" s="529">
        <v>0.48399999999999999</v>
      </c>
      <c r="AR26" s="529">
        <v>0.53900000000000003</v>
      </c>
      <c r="AS26" s="529">
        <v>0.60099999999999998</v>
      </c>
      <c r="AT26" s="529">
        <v>0.66900000000000004</v>
      </c>
      <c r="AU26" s="529">
        <v>0.745</v>
      </c>
      <c r="AV26" s="529">
        <v>0.82799999999999996</v>
      </c>
      <c r="AW26" s="529">
        <v>0.92100000000000004</v>
      </c>
      <c r="AX26" s="529">
        <v>1.024</v>
      </c>
      <c r="AY26" s="529">
        <v>1.1379999999999999</v>
      </c>
      <c r="AZ26" s="529">
        <v>1.2649999999999999</v>
      </c>
      <c r="BA26" s="529">
        <v>1.407</v>
      </c>
      <c r="BB26" s="529">
        <v>1.5640000000000001</v>
      </c>
      <c r="BC26" s="529">
        <v>1.74</v>
      </c>
      <c r="BD26" s="529">
        <v>1.9359999999999999</v>
      </c>
      <c r="BE26" s="529">
        <v>2.1549999999999998</v>
      </c>
      <c r="BF26" s="529">
        <v>2.3980000000000001</v>
      </c>
    </row>
    <row r="27" spans="1:58" ht="15" customHeight="1" x14ac:dyDescent="0.2">
      <c r="L27" s="151" t="s">
        <v>216</v>
      </c>
      <c r="M27" s="527"/>
      <c r="N27" s="527"/>
      <c r="O27" s="527"/>
      <c r="P27" s="527"/>
      <c r="Q27" s="527"/>
      <c r="R27" s="527"/>
      <c r="S27" s="527"/>
      <c r="T27" s="527"/>
      <c r="U27" s="527"/>
      <c r="V27" s="527"/>
      <c r="W27" s="528"/>
      <c r="X27" s="528"/>
      <c r="Y27" s="529">
        <v>0</v>
      </c>
      <c r="Z27" s="529">
        <v>2.5999999999999999E-2</v>
      </c>
      <c r="AA27" s="529">
        <v>3.7999999999999999E-2</v>
      </c>
      <c r="AB27" s="529">
        <v>5.1999999999999998E-2</v>
      </c>
      <c r="AC27" s="529">
        <v>6.7000000000000004E-2</v>
      </c>
      <c r="AD27" s="529">
        <v>8.2000000000000003E-2</v>
      </c>
      <c r="AE27" s="529">
        <v>0.1</v>
      </c>
      <c r="AF27" s="529">
        <v>0.11799999999999999</v>
      </c>
      <c r="AG27" s="529">
        <v>0.13900000000000001</v>
      </c>
      <c r="AH27" s="529">
        <v>0.161</v>
      </c>
      <c r="AI27" s="529">
        <v>0.185</v>
      </c>
      <c r="AJ27" s="529">
        <v>0.21199999999999999</v>
      </c>
      <c r="AK27" s="529">
        <v>0.24099999999999999</v>
      </c>
      <c r="AL27" s="529">
        <v>0.27200000000000002</v>
      </c>
      <c r="AM27" s="529">
        <v>0.307</v>
      </c>
      <c r="AN27" s="529">
        <v>0.34499999999999997</v>
      </c>
      <c r="AO27" s="529">
        <v>0.38700000000000001</v>
      </c>
      <c r="AP27" s="529">
        <v>0.433</v>
      </c>
      <c r="AQ27" s="529">
        <v>0.48399999999999999</v>
      </c>
      <c r="AR27" s="529">
        <v>0.53900000000000003</v>
      </c>
      <c r="AS27" s="529">
        <v>0.60099999999999998</v>
      </c>
      <c r="AT27" s="529">
        <v>0.66900000000000004</v>
      </c>
      <c r="AU27" s="529">
        <v>0.745</v>
      </c>
      <c r="AV27" s="529">
        <v>0.82799999999999996</v>
      </c>
      <c r="AW27" s="529">
        <v>0.92100000000000004</v>
      </c>
      <c r="AX27" s="529">
        <v>1.024</v>
      </c>
      <c r="AY27" s="529">
        <v>1.1379999999999999</v>
      </c>
      <c r="AZ27" s="529">
        <v>1.2649999999999999</v>
      </c>
      <c r="BA27" s="529">
        <v>1.407</v>
      </c>
      <c r="BB27" s="529">
        <v>1.5640000000000001</v>
      </c>
      <c r="BC27" s="529">
        <v>1.74</v>
      </c>
      <c r="BD27" s="529">
        <v>1.9359999999999999</v>
      </c>
      <c r="BE27" s="529">
        <v>2.1549999999999998</v>
      </c>
      <c r="BF27" s="529">
        <v>2.3980000000000001</v>
      </c>
    </row>
    <row r="28" spans="1:58" ht="15" customHeight="1" x14ac:dyDescent="0.2">
      <c r="A28" s="152"/>
      <c r="L28" s="519" t="s">
        <v>333</v>
      </c>
      <c r="M28" s="154"/>
      <c r="N28" s="154"/>
      <c r="O28" s="154"/>
      <c r="P28" s="154"/>
      <c r="Q28" s="154"/>
      <c r="R28" s="154"/>
      <c r="S28" s="154"/>
      <c r="T28" s="154"/>
      <c r="U28" s="154"/>
      <c r="V28" s="154"/>
      <c r="W28" s="154"/>
      <c r="X28" s="154"/>
      <c r="Y28" s="154"/>
      <c r="Z28" s="154"/>
      <c r="AA28" s="154"/>
      <c r="AB28" s="154"/>
      <c r="AC28" s="154"/>
      <c r="AD28" s="154"/>
      <c r="AE28" s="154"/>
      <c r="AF28" s="154"/>
      <c r="AG28" s="154"/>
      <c r="AH28" s="154"/>
      <c r="AI28" s="154"/>
      <c r="AJ28" s="154"/>
      <c r="AK28" s="154"/>
      <c r="AL28" s="154"/>
      <c r="AM28" s="154"/>
      <c r="AN28" s="154"/>
      <c r="AO28" s="154"/>
      <c r="AP28" s="154"/>
      <c r="AQ28" s="154"/>
      <c r="AR28" s="154"/>
      <c r="AS28" s="154"/>
      <c r="AT28" s="154"/>
      <c r="AU28" s="154"/>
      <c r="AV28" s="154"/>
      <c r="AW28" s="154"/>
      <c r="AX28" s="154"/>
      <c r="AY28" s="154"/>
      <c r="AZ28" s="154"/>
      <c r="BA28" s="154"/>
      <c r="BB28" s="154"/>
      <c r="BC28" s="154"/>
      <c r="BD28" s="154"/>
      <c r="BE28" s="154"/>
      <c r="BF28" s="154"/>
    </row>
    <row r="29" spans="1:58" ht="15" customHeight="1" x14ac:dyDescent="0.2">
      <c r="M29" s="154"/>
      <c r="N29" s="154"/>
      <c r="O29" s="154"/>
      <c r="P29" s="154"/>
      <c r="Q29" s="154"/>
      <c r="R29" s="154"/>
      <c r="S29" s="154"/>
      <c r="T29" s="154"/>
      <c r="U29" s="154"/>
      <c r="V29" s="154"/>
      <c r="W29" s="154"/>
      <c r="X29" s="154"/>
      <c r="Y29" s="154"/>
      <c r="Z29" s="154"/>
      <c r="AA29" s="154"/>
      <c r="AB29" s="154"/>
      <c r="AC29" s="154"/>
      <c r="AD29" s="154"/>
      <c r="AE29" s="154"/>
      <c r="AF29" s="154"/>
      <c r="AG29" s="154"/>
      <c r="AH29" s="154"/>
      <c r="AI29" s="154"/>
      <c r="AJ29" s="154"/>
      <c r="AK29" s="154"/>
      <c r="AL29" s="154"/>
      <c r="AM29" s="154"/>
      <c r="AN29" s="154"/>
      <c r="AO29" s="154"/>
      <c r="AP29" s="154"/>
      <c r="AQ29" s="154"/>
      <c r="AR29" s="154"/>
      <c r="AS29" s="154"/>
      <c r="AT29" s="154"/>
      <c r="AU29" s="154"/>
      <c r="AV29" s="154"/>
      <c r="AW29" s="154"/>
      <c r="AX29" s="154"/>
      <c r="AY29" s="154"/>
      <c r="AZ29" s="154"/>
      <c r="BA29" s="154"/>
      <c r="BB29" s="154"/>
      <c r="BC29" s="154"/>
      <c r="BD29" s="154"/>
      <c r="BE29" s="154"/>
      <c r="BF29" s="154"/>
    </row>
    <row r="30" spans="1:58" ht="15" customHeight="1" x14ac:dyDescent="0.2">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4"/>
      <c r="AU30" s="154"/>
      <c r="AV30" s="154"/>
      <c r="AW30" s="154"/>
      <c r="AX30" s="154"/>
      <c r="AY30" s="154"/>
      <c r="AZ30" s="154"/>
      <c r="BA30" s="154"/>
      <c r="BB30" s="154"/>
      <c r="BC30" s="154"/>
      <c r="BD30" s="154"/>
      <c r="BE30" s="154"/>
      <c r="BF30" s="154"/>
    </row>
    <row r="31" spans="1:58" ht="15" customHeight="1" x14ac:dyDescent="0.25">
      <c r="A31" s="149" t="str">
        <f>L20</f>
        <v>Electricity demand for Hydrogen production (TWh)</v>
      </c>
      <c r="L31" s="227" t="s">
        <v>330</v>
      </c>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c r="BD31" s="154"/>
      <c r="BE31" s="154"/>
      <c r="BF31" s="154"/>
    </row>
    <row r="32" spans="1:58" ht="15" customHeight="1" x14ac:dyDescent="0.2">
      <c r="L32" s="532" t="s">
        <v>145</v>
      </c>
      <c r="M32" s="156">
        <v>38353</v>
      </c>
      <c r="N32" s="156">
        <v>38718</v>
      </c>
      <c r="O32" s="156">
        <v>39083</v>
      </c>
      <c r="P32" s="156">
        <v>39448</v>
      </c>
      <c r="Q32" s="156">
        <v>39814</v>
      </c>
      <c r="R32" s="156">
        <v>40179</v>
      </c>
      <c r="S32" s="156">
        <v>40544</v>
      </c>
      <c r="T32" s="156">
        <v>40909</v>
      </c>
      <c r="U32" s="156">
        <v>41275</v>
      </c>
      <c r="V32" s="156">
        <v>41640</v>
      </c>
      <c r="W32" s="156">
        <v>42005</v>
      </c>
      <c r="X32" s="156">
        <v>42370</v>
      </c>
      <c r="Y32" s="156">
        <v>42736</v>
      </c>
      <c r="Z32" s="156">
        <v>43101</v>
      </c>
      <c r="AA32" s="156">
        <v>43466</v>
      </c>
      <c r="AB32" s="156">
        <v>43831</v>
      </c>
      <c r="AC32" s="156">
        <v>44197</v>
      </c>
      <c r="AD32" s="156">
        <v>44562</v>
      </c>
      <c r="AE32" s="156">
        <v>44927</v>
      </c>
      <c r="AF32" s="156">
        <v>45292</v>
      </c>
      <c r="AG32" s="156">
        <v>45658</v>
      </c>
      <c r="AH32" s="156">
        <v>46023</v>
      </c>
      <c r="AI32" s="156">
        <v>46388</v>
      </c>
      <c r="AJ32" s="156">
        <v>46753</v>
      </c>
      <c r="AK32" s="156">
        <v>47119</v>
      </c>
      <c r="AL32" s="156">
        <v>47484</v>
      </c>
      <c r="AM32" s="156">
        <v>47849</v>
      </c>
      <c r="AN32" s="156">
        <v>48214</v>
      </c>
      <c r="AO32" s="156">
        <v>48580</v>
      </c>
      <c r="AP32" s="156">
        <v>48945</v>
      </c>
      <c r="AQ32" s="156">
        <v>49310</v>
      </c>
      <c r="AR32" s="156">
        <v>49675</v>
      </c>
      <c r="AS32" s="156">
        <v>50041</v>
      </c>
      <c r="AT32" s="156">
        <v>50406</v>
      </c>
      <c r="AU32" s="156">
        <v>50771</v>
      </c>
      <c r="AV32" s="156">
        <v>51136</v>
      </c>
      <c r="AW32" s="156">
        <v>51502</v>
      </c>
      <c r="AX32" s="156">
        <v>51867</v>
      </c>
      <c r="AY32" s="156">
        <v>52232</v>
      </c>
      <c r="AZ32" s="156">
        <v>52597</v>
      </c>
      <c r="BA32" s="156">
        <v>52963</v>
      </c>
      <c r="BB32" s="156">
        <v>53328</v>
      </c>
      <c r="BC32" s="156">
        <v>53693</v>
      </c>
      <c r="BD32" s="156">
        <v>54058</v>
      </c>
      <c r="BE32" s="156">
        <v>54424</v>
      </c>
      <c r="BF32" s="156">
        <v>54789</v>
      </c>
    </row>
    <row r="33" spans="12:58" ht="15" customHeight="1" x14ac:dyDescent="0.2">
      <c r="L33" s="532" t="s">
        <v>33</v>
      </c>
      <c r="M33" s="525"/>
      <c r="N33" s="525"/>
      <c r="O33" s="525"/>
      <c r="P33" s="525"/>
      <c r="Q33" s="525"/>
      <c r="R33" s="525"/>
      <c r="S33" s="525"/>
      <c r="T33" s="525"/>
      <c r="U33" s="525"/>
      <c r="V33" s="525"/>
      <c r="W33" s="525"/>
      <c r="X33" s="525"/>
      <c r="Y33" s="525"/>
      <c r="Z33" s="526"/>
      <c r="AA33" s="526"/>
      <c r="AB33" s="526"/>
      <c r="AC33" s="526"/>
      <c r="AD33" s="526"/>
      <c r="AE33" s="526"/>
      <c r="AF33" s="526"/>
      <c r="AG33" s="526"/>
      <c r="AH33" s="526"/>
      <c r="AI33" s="526"/>
      <c r="AJ33" s="526"/>
      <c r="AK33" s="526"/>
      <c r="AL33" s="526"/>
      <c r="AM33" s="526"/>
      <c r="AN33" s="526"/>
      <c r="AO33" s="526"/>
      <c r="AP33" s="526"/>
      <c r="AQ33" s="526"/>
      <c r="AR33" s="526"/>
      <c r="AS33" s="526"/>
      <c r="AT33" s="526"/>
      <c r="AU33" s="526"/>
      <c r="AV33" s="526"/>
      <c r="AW33" s="526"/>
      <c r="AX33" s="526"/>
      <c r="AY33" s="526"/>
      <c r="AZ33" s="526"/>
      <c r="BA33" s="526"/>
      <c r="BB33" s="526"/>
      <c r="BC33" s="526"/>
      <c r="BD33" s="526"/>
      <c r="BE33" s="526"/>
      <c r="BF33" s="526"/>
    </row>
    <row r="34" spans="12:58" ht="15" customHeight="1" x14ac:dyDescent="0.2">
      <c r="L34" s="151" t="s">
        <v>217</v>
      </c>
      <c r="M34" s="527"/>
      <c r="N34" s="527"/>
      <c r="O34" s="527"/>
      <c r="P34" s="527"/>
      <c r="Q34" s="527"/>
      <c r="R34" s="527"/>
      <c r="S34" s="527"/>
      <c r="T34" s="527"/>
      <c r="U34" s="527"/>
      <c r="V34" s="527"/>
      <c r="W34" s="528"/>
      <c r="X34" s="528"/>
      <c r="Y34" s="529">
        <v>0</v>
      </c>
      <c r="Z34" s="529">
        <v>1.4E-2</v>
      </c>
      <c r="AA34" s="529">
        <v>2.9000000000000001E-2</v>
      </c>
      <c r="AB34" s="529">
        <v>5.0999999999999997E-2</v>
      </c>
      <c r="AC34" s="529">
        <v>8.3000000000000004E-2</v>
      </c>
      <c r="AD34" s="529">
        <v>0.121</v>
      </c>
      <c r="AE34" s="529">
        <v>0.15</v>
      </c>
      <c r="AF34" s="529">
        <v>0.17799999999999999</v>
      </c>
      <c r="AG34" s="529">
        <v>0.223</v>
      </c>
      <c r="AH34" s="529">
        <v>0.27400000000000002</v>
      </c>
      <c r="AI34" s="529">
        <v>0.34200000000000003</v>
      </c>
      <c r="AJ34" s="529">
        <v>0.42199999999999999</v>
      </c>
      <c r="AK34" s="529">
        <v>0.50800000000000001</v>
      </c>
      <c r="AL34" s="529">
        <v>0.59799999999999998</v>
      </c>
      <c r="AM34" s="529">
        <v>0.69599999999999995</v>
      </c>
      <c r="AN34" s="529">
        <v>0.79900000000000004</v>
      </c>
      <c r="AO34" s="529">
        <v>0.91400000000000003</v>
      </c>
      <c r="AP34" s="529">
        <v>1.022</v>
      </c>
      <c r="AQ34" s="529">
        <v>1.085</v>
      </c>
      <c r="AR34" s="529">
        <v>1.149</v>
      </c>
      <c r="AS34" s="529">
        <v>1.214</v>
      </c>
      <c r="AT34" s="529">
        <v>1.2609999999999999</v>
      </c>
      <c r="AU34" s="529">
        <v>1.31</v>
      </c>
      <c r="AV34" s="529">
        <v>1.36</v>
      </c>
      <c r="AW34" s="529">
        <v>1.4119999999999999</v>
      </c>
      <c r="AX34" s="529">
        <v>1.462</v>
      </c>
      <c r="AY34" s="529">
        <v>1.518</v>
      </c>
      <c r="AZ34" s="529">
        <v>1.5720000000000001</v>
      </c>
      <c r="BA34" s="529">
        <v>1.629</v>
      </c>
      <c r="BB34" s="529">
        <v>1.6859999999999999</v>
      </c>
      <c r="BC34" s="529">
        <v>1.84</v>
      </c>
      <c r="BD34" s="529">
        <v>1.9239999999999999</v>
      </c>
      <c r="BE34" s="529">
        <v>2.0430000000000001</v>
      </c>
      <c r="BF34" s="529">
        <v>2.1669999999999998</v>
      </c>
    </row>
    <row r="35" spans="12:58" ht="15" customHeight="1" x14ac:dyDescent="0.2">
      <c r="L35" s="151" t="s">
        <v>71</v>
      </c>
      <c r="M35" s="527"/>
      <c r="N35" s="527"/>
      <c r="O35" s="527"/>
      <c r="P35" s="527"/>
      <c r="Q35" s="527"/>
      <c r="R35" s="527"/>
      <c r="S35" s="527"/>
      <c r="T35" s="527"/>
      <c r="U35" s="527"/>
      <c r="V35" s="527"/>
      <c r="W35" s="528"/>
      <c r="X35" s="528"/>
      <c r="Y35" s="529">
        <v>0</v>
      </c>
      <c r="Z35" s="529">
        <v>2.1999999999999999E-2</v>
      </c>
      <c r="AA35" s="529">
        <v>4.5999999999999999E-2</v>
      </c>
      <c r="AB35" s="529">
        <v>7.6999999999999999E-2</v>
      </c>
      <c r="AC35" s="529">
        <v>0.12</v>
      </c>
      <c r="AD35" s="529">
        <v>0.17100000000000001</v>
      </c>
      <c r="AE35" s="529">
        <v>0.22600000000000001</v>
      </c>
      <c r="AF35" s="529">
        <v>0.30299999999999999</v>
      </c>
      <c r="AG35" s="529">
        <v>0.36699999999999999</v>
      </c>
      <c r="AH35" s="529">
        <v>0.45200000000000001</v>
      </c>
      <c r="AI35" s="529">
        <v>0.54300000000000004</v>
      </c>
      <c r="AJ35" s="529">
        <v>0.67600000000000005</v>
      </c>
      <c r="AK35" s="529">
        <v>0.77600000000000002</v>
      </c>
      <c r="AL35" s="529">
        <v>0.90100000000000002</v>
      </c>
      <c r="AM35" s="529">
        <v>1.0129999999999999</v>
      </c>
      <c r="AN35" s="529">
        <v>1.1299999999999999</v>
      </c>
      <c r="AO35" s="529">
        <v>1.2589999999999999</v>
      </c>
      <c r="AP35" s="529">
        <v>1.395</v>
      </c>
      <c r="AQ35" s="529">
        <v>1.538</v>
      </c>
      <c r="AR35" s="529">
        <v>1.6870000000000001</v>
      </c>
      <c r="AS35" s="529">
        <v>1.84</v>
      </c>
      <c r="AT35" s="529">
        <v>1.972</v>
      </c>
      <c r="AU35" s="529">
        <v>2.0630000000000002</v>
      </c>
      <c r="AV35" s="529">
        <v>2.17</v>
      </c>
      <c r="AW35" s="529">
        <v>2.258</v>
      </c>
      <c r="AX35" s="529">
        <v>2.3420000000000001</v>
      </c>
      <c r="AY35" s="529">
        <v>2.4380000000000002</v>
      </c>
      <c r="AZ35" s="529">
        <v>2.5350000000000001</v>
      </c>
      <c r="BA35" s="529">
        <v>2.633</v>
      </c>
      <c r="BB35" s="529">
        <v>2.7320000000000002</v>
      </c>
      <c r="BC35" s="529">
        <v>2.9540000000000002</v>
      </c>
      <c r="BD35" s="529">
        <v>3.097</v>
      </c>
      <c r="BE35" s="529">
        <v>3.2829999999999999</v>
      </c>
      <c r="BF35" s="529">
        <v>3.4740000000000002</v>
      </c>
    </row>
    <row r="36" spans="12:58" ht="15" customHeight="1" x14ac:dyDescent="0.2">
      <c r="L36" s="151" t="s">
        <v>215</v>
      </c>
      <c r="M36" s="527"/>
      <c r="N36" s="527"/>
      <c r="O36" s="527"/>
      <c r="P36" s="527"/>
      <c r="Q36" s="527"/>
      <c r="R36" s="527"/>
      <c r="S36" s="527"/>
      <c r="T36" s="527"/>
      <c r="U36" s="527"/>
      <c r="V36" s="527"/>
      <c r="W36" s="528"/>
      <c r="X36" s="528"/>
      <c r="Y36" s="529">
        <v>0</v>
      </c>
      <c r="Z36" s="529">
        <v>2E-3</v>
      </c>
      <c r="AA36" s="529">
        <v>4.0000000000000001E-3</v>
      </c>
      <c r="AB36" s="529">
        <v>7.0000000000000001E-3</v>
      </c>
      <c r="AC36" s="529">
        <v>8.9999999999999993E-3</v>
      </c>
      <c r="AD36" s="529">
        <v>1.2E-2</v>
      </c>
      <c r="AE36" s="529">
        <v>1.4E-2</v>
      </c>
      <c r="AF36" s="529">
        <v>1.7000000000000001E-2</v>
      </c>
      <c r="AG36" s="529">
        <v>2.7E-2</v>
      </c>
      <c r="AH36" s="529">
        <v>0.03</v>
      </c>
      <c r="AI36" s="529">
        <v>3.2000000000000001E-2</v>
      </c>
      <c r="AJ36" s="529">
        <v>3.5000000000000003E-2</v>
      </c>
      <c r="AK36" s="529">
        <v>3.9E-2</v>
      </c>
      <c r="AL36" s="529">
        <v>4.2000000000000003E-2</v>
      </c>
      <c r="AM36" s="529">
        <v>4.5999999999999999E-2</v>
      </c>
      <c r="AN36" s="529">
        <v>4.9000000000000002E-2</v>
      </c>
      <c r="AO36" s="529">
        <v>5.2999999999999999E-2</v>
      </c>
      <c r="AP36" s="529">
        <v>5.6000000000000001E-2</v>
      </c>
      <c r="AQ36" s="529">
        <v>0.06</v>
      </c>
      <c r="AR36" s="529">
        <v>6.3E-2</v>
      </c>
      <c r="AS36" s="529">
        <v>6.7000000000000004E-2</v>
      </c>
      <c r="AT36" s="529">
        <v>6.9000000000000006E-2</v>
      </c>
      <c r="AU36" s="529">
        <v>7.1999999999999995E-2</v>
      </c>
      <c r="AV36" s="529">
        <v>7.3999999999999996E-2</v>
      </c>
      <c r="AW36" s="529">
        <v>7.5999999999999998E-2</v>
      </c>
      <c r="AX36" s="529">
        <v>7.9000000000000001E-2</v>
      </c>
      <c r="AY36" s="529">
        <v>8.1000000000000003E-2</v>
      </c>
      <c r="AZ36" s="529">
        <v>8.4000000000000005E-2</v>
      </c>
      <c r="BA36" s="529">
        <v>0.1</v>
      </c>
      <c r="BB36" s="529">
        <v>0.10299999999999999</v>
      </c>
      <c r="BC36" s="529">
        <v>0.106</v>
      </c>
      <c r="BD36" s="529">
        <v>0.11</v>
      </c>
      <c r="BE36" s="529">
        <v>0.114</v>
      </c>
      <c r="BF36" s="529">
        <v>0.11700000000000001</v>
      </c>
    </row>
    <row r="37" spans="12:58" ht="15" customHeight="1" x14ac:dyDescent="0.2">
      <c r="L37" s="151" t="s">
        <v>216</v>
      </c>
      <c r="M37" s="527"/>
      <c r="N37" s="527"/>
      <c r="O37" s="527"/>
      <c r="P37" s="527"/>
      <c r="Q37" s="527"/>
      <c r="R37" s="527"/>
      <c r="S37" s="527"/>
      <c r="T37" s="527"/>
      <c r="U37" s="527"/>
      <c r="V37" s="527"/>
      <c r="W37" s="528"/>
      <c r="X37" s="528"/>
      <c r="Y37" s="529">
        <v>0</v>
      </c>
      <c r="Z37" s="529">
        <v>0</v>
      </c>
      <c r="AA37" s="529">
        <v>2E-3</v>
      </c>
      <c r="AB37" s="529">
        <v>3.0000000000000001E-3</v>
      </c>
      <c r="AC37" s="529">
        <v>4.0000000000000001E-3</v>
      </c>
      <c r="AD37" s="529">
        <v>6.0000000000000001E-3</v>
      </c>
      <c r="AE37" s="529">
        <v>7.0000000000000001E-3</v>
      </c>
      <c r="AF37" s="529">
        <v>8.0000000000000002E-3</v>
      </c>
      <c r="AG37" s="529">
        <v>8.9999999999999993E-3</v>
      </c>
      <c r="AH37" s="529">
        <v>0.01</v>
      </c>
      <c r="AI37" s="529">
        <v>1.0999999999999999E-2</v>
      </c>
      <c r="AJ37" s="529">
        <v>1.2E-2</v>
      </c>
      <c r="AK37" s="529">
        <v>1.2999999999999999E-2</v>
      </c>
      <c r="AL37" s="529">
        <v>1.4999999999999999E-2</v>
      </c>
      <c r="AM37" s="529">
        <v>1.6E-2</v>
      </c>
      <c r="AN37" s="529">
        <v>1.7000000000000001E-2</v>
      </c>
      <c r="AO37" s="529">
        <v>1.7999999999999999E-2</v>
      </c>
      <c r="AP37" s="529">
        <v>1.9E-2</v>
      </c>
      <c r="AQ37" s="529">
        <v>2.1000000000000001E-2</v>
      </c>
      <c r="AR37" s="529">
        <v>2.1999999999999999E-2</v>
      </c>
      <c r="AS37" s="529">
        <v>2.3E-2</v>
      </c>
      <c r="AT37" s="529">
        <v>2.4E-2</v>
      </c>
      <c r="AU37" s="529">
        <v>2.5000000000000001E-2</v>
      </c>
      <c r="AV37" s="529">
        <v>2.5000000000000001E-2</v>
      </c>
      <c r="AW37" s="529">
        <v>2.5999999999999999E-2</v>
      </c>
      <c r="AX37" s="529">
        <v>2.7E-2</v>
      </c>
      <c r="AY37" s="529">
        <v>2.8000000000000001E-2</v>
      </c>
      <c r="AZ37" s="529">
        <v>2.9000000000000001E-2</v>
      </c>
      <c r="BA37" s="529">
        <v>2.9000000000000001E-2</v>
      </c>
      <c r="BB37" s="529">
        <v>0.03</v>
      </c>
      <c r="BC37" s="529">
        <v>3.1E-2</v>
      </c>
      <c r="BD37" s="529">
        <v>3.2000000000000001E-2</v>
      </c>
      <c r="BE37" s="529">
        <v>3.3000000000000002E-2</v>
      </c>
      <c r="BF37" s="529">
        <v>3.4000000000000002E-2</v>
      </c>
    </row>
    <row r="38" spans="12:58" ht="15" customHeight="1" x14ac:dyDescent="0.2">
      <c r="M38" s="154"/>
      <c r="N38" s="154"/>
      <c r="O38" s="154"/>
      <c r="P38" s="154"/>
      <c r="Q38" s="154"/>
      <c r="R38" s="154"/>
      <c r="S38" s="154"/>
      <c r="T38" s="154"/>
      <c r="U38" s="154"/>
      <c r="V38" s="154"/>
      <c r="W38" s="154"/>
      <c r="X38" s="154"/>
      <c r="Y38" s="154"/>
      <c r="Z38" s="154"/>
      <c r="AA38" s="154"/>
      <c r="AB38" s="154"/>
      <c r="AC38" s="154"/>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row>
    <row r="39" spans="12:58" ht="15" customHeight="1" x14ac:dyDescent="0.2">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row>
    <row r="40" spans="12:58" ht="15" customHeight="1" x14ac:dyDescent="0.2">
      <c r="L40" s="227" t="s">
        <v>332</v>
      </c>
      <c r="M40" s="154"/>
      <c r="N40" s="154"/>
      <c r="O40" s="154"/>
      <c r="P40" s="154"/>
      <c r="Q40" s="154"/>
      <c r="R40" s="154"/>
      <c r="S40" s="154"/>
      <c r="T40" s="154"/>
      <c r="U40" s="154"/>
      <c r="V40" s="154"/>
      <c r="W40" s="154"/>
      <c r="X40" s="154"/>
      <c r="Y40" s="154"/>
      <c r="Z40" s="154"/>
      <c r="AA40" s="154"/>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c r="BE40" s="154"/>
      <c r="BF40" s="154"/>
    </row>
    <row r="41" spans="12:58" ht="15" customHeight="1" x14ac:dyDescent="0.2">
      <c r="L41" s="532" t="s">
        <v>145</v>
      </c>
      <c r="M41" s="156">
        <v>38353</v>
      </c>
      <c r="N41" s="156">
        <v>38718</v>
      </c>
      <c r="O41" s="156">
        <v>39083</v>
      </c>
      <c r="P41" s="156">
        <v>39448</v>
      </c>
      <c r="Q41" s="156">
        <v>39814</v>
      </c>
      <c r="R41" s="156">
        <v>40179</v>
      </c>
      <c r="S41" s="156">
        <v>40544</v>
      </c>
      <c r="T41" s="156">
        <v>40909</v>
      </c>
      <c r="U41" s="156">
        <v>41275</v>
      </c>
      <c r="V41" s="156">
        <v>41640</v>
      </c>
      <c r="W41" s="156">
        <v>42005</v>
      </c>
      <c r="X41" s="156">
        <v>42370</v>
      </c>
      <c r="Y41" s="156">
        <v>42736</v>
      </c>
      <c r="Z41" s="156">
        <v>43101</v>
      </c>
      <c r="AA41" s="156">
        <v>43466</v>
      </c>
      <c r="AB41" s="156">
        <v>43831</v>
      </c>
      <c r="AC41" s="156">
        <v>44197</v>
      </c>
      <c r="AD41" s="156">
        <v>44562</v>
      </c>
      <c r="AE41" s="156">
        <v>44927</v>
      </c>
      <c r="AF41" s="156">
        <v>45292</v>
      </c>
      <c r="AG41" s="156">
        <v>45658</v>
      </c>
      <c r="AH41" s="156">
        <v>46023</v>
      </c>
      <c r="AI41" s="156">
        <v>46388</v>
      </c>
      <c r="AJ41" s="156">
        <v>46753</v>
      </c>
      <c r="AK41" s="156">
        <v>47119</v>
      </c>
      <c r="AL41" s="156">
        <v>47484</v>
      </c>
      <c r="AM41" s="156">
        <v>47849</v>
      </c>
      <c r="AN41" s="156">
        <v>48214</v>
      </c>
      <c r="AO41" s="156">
        <v>48580</v>
      </c>
      <c r="AP41" s="156">
        <v>48945</v>
      </c>
      <c r="AQ41" s="156">
        <v>49310</v>
      </c>
      <c r="AR41" s="156">
        <v>49675</v>
      </c>
      <c r="AS41" s="156">
        <v>50041</v>
      </c>
      <c r="AT41" s="156">
        <v>50406</v>
      </c>
      <c r="AU41" s="156">
        <v>50771</v>
      </c>
      <c r="AV41" s="156">
        <v>51136</v>
      </c>
      <c r="AW41" s="156">
        <v>51502</v>
      </c>
      <c r="AX41" s="156">
        <v>51867</v>
      </c>
      <c r="AY41" s="156">
        <v>52232</v>
      </c>
      <c r="AZ41" s="156">
        <v>52597</v>
      </c>
      <c r="BA41" s="156">
        <v>52963</v>
      </c>
      <c r="BB41" s="156">
        <v>53328</v>
      </c>
      <c r="BC41" s="156">
        <v>53693</v>
      </c>
      <c r="BD41" s="156">
        <v>54058</v>
      </c>
      <c r="BE41" s="156">
        <v>54424</v>
      </c>
      <c r="BF41" s="156">
        <v>54789</v>
      </c>
    </row>
    <row r="42" spans="12:58" ht="15" customHeight="1" x14ac:dyDescent="0.2">
      <c r="L42" s="532" t="s">
        <v>33</v>
      </c>
      <c r="M42" s="525"/>
      <c r="N42" s="525"/>
      <c r="O42" s="525"/>
      <c r="P42" s="525"/>
      <c r="Q42" s="525"/>
      <c r="R42" s="525"/>
      <c r="S42" s="525"/>
      <c r="T42" s="525"/>
      <c r="U42" s="525"/>
      <c r="V42" s="525"/>
      <c r="W42" s="525"/>
      <c r="X42" s="525"/>
      <c r="Y42" s="525"/>
      <c r="Z42" s="526"/>
      <c r="AA42" s="526"/>
      <c r="AB42" s="526"/>
      <c r="AC42" s="526"/>
      <c r="AD42" s="526"/>
      <c r="AE42" s="526"/>
      <c r="AF42" s="526"/>
      <c r="AG42" s="526"/>
      <c r="AH42" s="526"/>
      <c r="AI42" s="526"/>
      <c r="AJ42" s="526"/>
      <c r="AK42" s="526"/>
      <c r="AL42" s="526"/>
      <c r="AM42" s="526"/>
      <c r="AN42" s="526"/>
      <c r="AO42" s="526"/>
      <c r="AP42" s="526"/>
      <c r="AQ42" s="526"/>
      <c r="AR42" s="526"/>
      <c r="AS42" s="526"/>
      <c r="AT42" s="526"/>
      <c r="AU42" s="526"/>
      <c r="AV42" s="526"/>
      <c r="AW42" s="526"/>
      <c r="AX42" s="526"/>
      <c r="AY42" s="526"/>
      <c r="AZ42" s="526"/>
      <c r="BA42" s="526"/>
      <c r="BB42" s="526"/>
      <c r="BC42" s="526"/>
      <c r="BD42" s="526"/>
      <c r="BE42" s="526"/>
      <c r="BF42" s="526"/>
    </row>
    <row r="43" spans="12:58" ht="15" customHeight="1" x14ac:dyDescent="0.2">
      <c r="L43" s="151" t="s">
        <v>217</v>
      </c>
      <c r="M43" s="529">
        <v>7</v>
      </c>
      <c r="N43" s="529">
        <v>7.3490000000000002</v>
      </c>
      <c r="O43" s="529">
        <v>6.1790000000000003</v>
      </c>
      <c r="P43" s="529">
        <v>6.1790000000000003</v>
      </c>
      <c r="Q43" s="529">
        <v>5.0599999999999996</v>
      </c>
      <c r="R43" s="529">
        <v>5</v>
      </c>
      <c r="S43" s="529">
        <v>5</v>
      </c>
      <c r="T43" s="529">
        <v>5</v>
      </c>
      <c r="U43" s="529">
        <v>5</v>
      </c>
      <c r="V43" s="529">
        <v>5</v>
      </c>
      <c r="W43" s="529">
        <v>5</v>
      </c>
      <c r="X43" s="529">
        <v>5</v>
      </c>
      <c r="Y43" s="529">
        <v>5</v>
      </c>
      <c r="Z43" s="529">
        <v>5</v>
      </c>
      <c r="AA43" s="529">
        <v>5</v>
      </c>
      <c r="AB43" s="529">
        <v>5</v>
      </c>
      <c r="AC43" s="529">
        <v>5</v>
      </c>
      <c r="AD43" s="529">
        <v>5</v>
      </c>
      <c r="AE43" s="529">
        <v>5</v>
      </c>
      <c r="AF43" s="529">
        <v>5</v>
      </c>
      <c r="AG43" s="529">
        <v>5</v>
      </c>
      <c r="AH43" s="529">
        <v>5</v>
      </c>
      <c r="AI43" s="529">
        <v>5</v>
      </c>
      <c r="AJ43" s="529">
        <v>5</v>
      </c>
      <c r="AK43" s="529">
        <v>5</v>
      </c>
      <c r="AL43" s="529">
        <v>5</v>
      </c>
      <c r="AM43" s="529">
        <v>5</v>
      </c>
      <c r="AN43" s="529">
        <v>5</v>
      </c>
      <c r="AO43" s="529">
        <v>5</v>
      </c>
      <c r="AP43" s="529">
        <v>5</v>
      </c>
      <c r="AQ43" s="529">
        <v>5</v>
      </c>
      <c r="AR43" s="529">
        <v>5</v>
      </c>
      <c r="AS43" s="529">
        <v>5</v>
      </c>
      <c r="AT43" s="529">
        <v>5</v>
      </c>
      <c r="AU43" s="529">
        <v>5</v>
      </c>
      <c r="AV43" s="529">
        <v>5</v>
      </c>
      <c r="AW43" s="529">
        <v>5</v>
      </c>
      <c r="AX43" s="529">
        <v>5</v>
      </c>
      <c r="AY43" s="529">
        <v>5</v>
      </c>
      <c r="AZ43" s="529">
        <v>5</v>
      </c>
      <c r="BA43" s="529">
        <v>5</v>
      </c>
      <c r="BB43" s="529">
        <v>5</v>
      </c>
      <c r="BC43" s="529">
        <v>5</v>
      </c>
      <c r="BD43" s="529">
        <v>5</v>
      </c>
      <c r="BE43" s="529">
        <v>5</v>
      </c>
      <c r="BF43" s="529">
        <v>5</v>
      </c>
    </row>
    <row r="44" spans="12:58" ht="15" customHeight="1" x14ac:dyDescent="0.2">
      <c r="L44" s="151" t="s">
        <v>71</v>
      </c>
      <c r="M44" s="529">
        <v>7</v>
      </c>
      <c r="N44" s="529">
        <v>7.3490000000000002</v>
      </c>
      <c r="O44" s="529">
        <v>6.1790000000000003</v>
      </c>
      <c r="P44" s="529">
        <v>6.1790000000000003</v>
      </c>
      <c r="Q44" s="529">
        <v>5.0599999999999996</v>
      </c>
      <c r="R44" s="529">
        <v>5</v>
      </c>
      <c r="S44" s="529">
        <v>5</v>
      </c>
      <c r="T44" s="529">
        <v>5</v>
      </c>
      <c r="U44" s="529">
        <v>5</v>
      </c>
      <c r="V44" s="529">
        <v>5</v>
      </c>
      <c r="W44" s="529">
        <v>5</v>
      </c>
      <c r="X44" s="529">
        <v>5</v>
      </c>
      <c r="Y44" s="529">
        <v>5</v>
      </c>
      <c r="Z44" s="529">
        <v>5</v>
      </c>
      <c r="AA44" s="529">
        <v>5</v>
      </c>
      <c r="AB44" s="529">
        <v>5</v>
      </c>
      <c r="AC44" s="529">
        <v>5</v>
      </c>
      <c r="AD44" s="529">
        <v>5</v>
      </c>
      <c r="AE44" s="529">
        <v>5</v>
      </c>
      <c r="AF44" s="529">
        <v>5</v>
      </c>
      <c r="AG44" s="529">
        <v>5</v>
      </c>
      <c r="AH44" s="529">
        <v>5</v>
      </c>
      <c r="AI44" s="529">
        <v>5</v>
      </c>
      <c r="AJ44" s="529">
        <v>5</v>
      </c>
      <c r="AK44" s="529">
        <v>5</v>
      </c>
      <c r="AL44" s="529">
        <v>5</v>
      </c>
      <c r="AM44" s="529">
        <v>5</v>
      </c>
      <c r="AN44" s="529">
        <v>5</v>
      </c>
      <c r="AO44" s="529">
        <v>5</v>
      </c>
      <c r="AP44" s="529">
        <v>5</v>
      </c>
      <c r="AQ44" s="529">
        <v>5</v>
      </c>
      <c r="AR44" s="529">
        <v>5</v>
      </c>
      <c r="AS44" s="529">
        <v>5</v>
      </c>
      <c r="AT44" s="529">
        <v>5</v>
      </c>
      <c r="AU44" s="529">
        <v>5</v>
      </c>
      <c r="AV44" s="529">
        <v>5</v>
      </c>
      <c r="AW44" s="529">
        <v>5</v>
      </c>
      <c r="AX44" s="529">
        <v>5</v>
      </c>
      <c r="AY44" s="529">
        <v>5</v>
      </c>
      <c r="AZ44" s="529">
        <v>5</v>
      </c>
      <c r="BA44" s="529">
        <v>5</v>
      </c>
      <c r="BB44" s="529">
        <v>5</v>
      </c>
      <c r="BC44" s="529">
        <v>5</v>
      </c>
      <c r="BD44" s="529">
        <v>5</v>
      </c>
      <c r="BE44" s="529">
        <v>5</v>
      </c>
      <c r="BF44" s="529">
        <v>5</v>
      </c>
    </row>
    <row r="45" spans="12:58" ht="15" customHeight="1" x14ac:dyDescent="0.2">
      <c r="L45" s="151" t="s">
        <v>215</v>
      </c>
      <c r="M45" s="529">
        <v>7</v>
      </c>
      <c r="N45" s="529">
        <v>7.3490000000000002</v>
      </c>
      <c r="O45" s="529">
        <v>6.1790000000000003</v>
      </c>
      <c r="P45" s="529">
        <v>6.1790000000000003</v>
      </c>
      <c r="Q45" s="529">
        <v>5.0599999999999996</v>
      </c>
      <c r="R45" s="529">
        <v>5</v>
      </c>
      <c r="S45" s="529">
        <v>5</v>
      </c>
      <c r="T45" s="529">
        <v>5</v>
      </c>
      <c r="U45" s="529">
        <v>5</v>
      </c>
      <c r="V45" s="529">
        <v>5</v>
      </c>
      <c r="W45" s="529">
        <v>5</v>
      </c>
      <c r="X45" s="529">
        <v>5</v>
      </c>
      <c r="Y45" s="529">
        <v>5</v>
      </c>
      <c r="Z45" s="529">
        <v>5</v>
      </c>
      <c r="AA45" s="529">
        <v>5</v>
      </c>
      <c r="AB45" s="529">
        <v>5</v>
      </c>
      <c r="AC45" s="529">
        <v>5</v>
      </c>
      <c r="AD45" s="529">
        <v>5</v>
      </c>
      <c r="AE45" s="529">
        <v>5</v>
      </c>
      <c r="AF45" s="529">
        <v>5</v>
      </c>
      <c r="AG45" s="529">
        <v>5</v>
      </c>
      <c r="AH45" s="529">
        <v>5</v>
      </c>
      <c r="AI45" s="529">
        <v>5</v>
      </c>
      <c r="AJ45" s="529">
        <v>5</v>
      </c>
      <c r="AK45" s="529">
        <v>5</v>
      </c>
      <c r="AL45" s="529">
        <v>5</v>
      </c>
      <c r="AM45" s="529">
        <v>5</v>
      </c>
      <c r="AN45" s="529">
        <v>5</v>
      </c>
      <c r="AO45" s="529">
        <v>5</v>
      </c>
      <c r="AP45" s="529">
        <v>5</v>
      </c>
      <c r="AQ45" s="529">
        <v>5</v>
      </c>
      <c r="AR45" s="529">
        <v>5</v>
      </c>
      <c r="AS45" s="529">
        <v>5</v>
      </c>
      <c r="AT45" s="529">
        <v>5</v>
      </c>
      <c r="AU45" s="529">
        <v>5</v>
      </c>
      <c r="AV45" s="529">
        <v>5</v>
      </c>
      <c r="AW45" s="529">
        <v>5</v>
      </c>
      <c r="AX45" s="529">
        <v>5</v>
      </c>
      <c r="AY45" s="529">
        <v>5</v>
      </c>
      <c r="AZ45" s="529">
        <v>5</v>
      </c>
      <c r="BA45" s="529">
        <v>5</v>
      </c>
      <c r="BB45" s="529">
        <v>5</v>
      </c>
      <c r="BC45" s="529">
        <v>5</v>
      </c>
      <c r="BD45" s="529">
        <v>5</v>
      </c>
      <c r="BE45" s="529">
        <v>5</v>
      </c>
      <c r="BF45" s="529">
        <v>5</v>
      </c>
    </row>
    <row r="46" spans="12:58" ht="15" customHeight="1" x14ac:dyDescent="0.2">
      <c r="L46" s="151" t="s">
        <v>216</v>
      </c>
      <c r="M46" s="529">
        <v>7</v>
      </c>
      <c r="N46" s="529">
        <v>7.3490000000000002</v>
      </c>
      <c r="O46" s="529">
        <v>6.1790000000000003</v>
      </c>
      <c r="P46" s="529">
        <v>6.1790000000000003</v>
      </c>
      <c r="Q46" s="529">
        <v>5.0599999999999996</v>
      </c>
      <c r="R46" s="529">
        <v>5</v>
      </c>
      <c r="S46" s="529">
        <v>5</v>
      </c>
      <c r="T46" s="529">
        <v>5</v>
      </c>
      <c r="U46" s="529">
        <v>5</v>
      </c>
      <c r="V46" s="529">
        <v>5</v>
      </c>
      <c r="W46" s="529">
        <v>5</v>
      </c>
      <c r="X46" s="529">
        <v>5</v>
      </c>
      <c r="Y46" s="529">
        <v>5</v>
      </c>
      <c r="Z46" s="529">
        <v>5</v>
      </c>
      <c r="AA46" s="529">
        <v>5</v>
      </c>
      <c r="AB46" s="529">
        <v>5</v>
      </c>
      <c r="AC46" s="529">
        <v>5</v>
      </c>
      <c r="AD46" s="529">
        <v>5</v>
      </c>
      <c r="AE46" s="529">
        <v>5</v>
      </c>
      <c r="AF46" s="529">
        <v>5</v>
      </c>
      <c r="AG46" s="529">
        <v>5</v>
      </c>
      <c r="AH46" s="529">
        <v>5</v>
      </c>
      <c r="AI46" s="529">
        <v>5</v>
      </c>
      <c r="AJ46" s="529">
        <v>5</v>
      </c>
      <c r="AK46" s="529">
        <v>5</v>
      </c>
      <c r="AL46" s="529">
        <v>5</v>
      </c>
      <c r="AM46" s="529">
        <v>5</v>
      </c>
      <c r="AN46" s="529">
        <v>5</v>
      </c>
      <c r="AO46" s="529">
        <v>5</v>
      </c>
      <c r="AP46" s="529">
        <v>5</v>
      </c>
      <c r="AQ46" s="529">
        <v>5</v>
      </c>
      <c r="AR46" s="529">
        <v>5</v>
      </c>
      <c r="AS46" s="529">
        <v>5</v>
      </c>
      <c r="AT46" s="529">
        <v>5</v>
      </c>
      <c r="AU46" s="529">
        <v>5</v>
      </c>
      <c r="AV46" s="529">
        <v>5</v>
      </c>
      <c r="AW46" s="529">
        <v>5</v>
      </c>
      <c r="AX46" s="529">
        <v>5</v>
      </c>
      <c r="AY46" s="529">
        <v>5</v>
      </c>
      <c r="AZ46" s="529">
        <v>5</v>
      </c>
      <c r="BA46" s="529">
        <v>5</v>
      </c>
      <c r="BB46" s="529">
        <v>5</v>
      </c>
      <c r="BC46" s="529">
        <v>5</v>
      </c>
      <c r="BD46" s="529">
        <v>5</v>
      </c>
      <c r="BE46" s="529">
        <v>5</v>
      </c>
      <c r="BF46" s="529">
        <v>5</v>
      </c>
    </row>
    <row r="56" spans="1:1" ht="15" customHeight="1" x14ac:dyDescent="0.25">
      <c r="A56" s="149" t="str">
        <f>L31</f>
        <v>Additional demand from district heat (TWh)</v>
      </c>
    </row>
  </sheetData>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00CC"/>
  </sheetPr>
  <dimension ref="A1:BI128"/>
  <sheetViews>
    <sheetView zoomScale="85" zoomScaleNormal="85" workbookViewId="0"/>
  </sheetViews>
  <sheetFormatPr defaultColWidth="9" defaultRowHeight="15" customHeight="1" x14ac:dyDescent="0.2"/>
  <cols>
    <col min="1" max="1" width="9" style="215" customWidth="1"/>
    <col min="2" max="15" width="9" style="215"/>
    <col min="16" max="22" width="9.125" style="57" customWidth="1"/>
    <col min="23" max="23" width="7.875" style="57" customWidth="1"/>
    <col min="24" max="24" width="9.375" style="57" customWidth="1"/>
    <col min="25" max="25" width="10.125" style="57" bestFit="1" customWidth="1"/>
    <col min="26" max="26" width="7.125" style="91" bestFit="1" customWidth="1"/>
    <col min="27" max="27" width="8.5" style="57" customWidth="1"/>
    <col min="28" max="61" width="10.5" style="57" customWidth="1"/>
    <col min="62" max="16384" width="9" style="215"/>
  </cols>
  <sheetData>
    <row r="1" spans="1:61" s="368" customFormat="1" ht="25.5" customHeight="1" x14ac:dyDescent="0.25">
      <c r="A1" s="185" t="s">
        <v>310</v>
      </c>
      <c r="C1" s="369"/>
      <c r="D1" s="369"/>
      <c r="E1" s="369"/>
      <c r="F1" s="369"/>
      <c r="G1" s="369"/>
      <c r="H1" s="369"/>
      <c r="I1" s="369"/>
    </row>
    <row r="2" spans="1:61" s="53" customFormat="1" ht="15" customHeight="1" x14ac:dyDescent="0.2">
      <c r="A2" s="91" t="s">
        <v>473</v>
      </c>
      <c r="P2" s="57"/>
      <c r="Q2" s="57"/>
      <c r="R2" s="57"/>
      <c r="S2" s="57"/>
      <c r="T2" s="57"/>
      <c r="U2" s="57"/>
      <c r="V2" s="57"/>
      <c r="W2" s="57"/>
      <c r="X2" s="57"/>
      <c r="Y2" s="57"/>
      <c r="Z2" s="91"/>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row>
    <row r="3" spans="1:61" s="53" customFormat="1" ht="15" customHeight="1" x14ac:dyDescent="0.2">
      <c r="P3" s="57"/>
      <c r="Q3" s="57"/>
      <c r="R3" s="57"/>
      <c r="S3" s="57"/>
      <c r="T3" s="57"/>
      <c r="U3" s="57"/>
      <c r="V3" s="57"/>
      <c r="W3" s="57"/>
      <c r="X3" s="57"/>
      <c r="Y3" s="57"/>
      <c r="Z3" s="91"/>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row>
    <row r="4" spans="1:61" s="53" customFormat="1" ht="15" customHeight="1" x14ac:dyDescent="0.2">
      <c r="X4" s="57"/>
      <c r="Y4" s="57"/>
      <c r="Z4" s="91"/>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row>
    <row r="5" spans="1:61" ht="15" customHeight="1" x14ac:dyDescent="0.2">
      <c r="X5" s="53" t="s">
        <v>721</v>
      </c>
    </row>
    <row r="6" spans="1:61" ht="15" customHeight="1" x14ac:dyDescent="0.25">
      <c r="A6" s="373" t="s">
        <v>216</v>
      </c>
      <c r="B6" s="374"/>
      <c r="C6" s="374"/>
      <c r="D6" s="374"/>
      <c r="E6" s="374"/>
      <c r="F6" s="374"/>
      <c r="G6" s="374"/>
      <c r="H6" s="374"/>
      <c r="J6" s="374"/>
      <c r="K6" s="218"/>
      <c r="L6" s="373" t="s">
        <v>217</v>
      </c>
      <c r="M6" s="218"/>
      <c r="N6" s="218"/>
      <c r="O6" s="218"/>
      <c r="P6" s="218"/>
      <c r="Q6" s="218"/>
      <c r="R6" s="218"/>
      <c r="S6" s="218"/>
      <c r="T6" s="218"/>
      <c r="U6" s="218"/>
      <c r="V6" s="218"/>
      <c r="W6" s="218"/>
      <c r="X6" s="53" t="s">
        <v>472</v>
      </c>
    </row>
    <row r="7" spans="1:61" ht="15" customHeight="1" x14ac:dyDescent="0.2">
      <c r="A7" s="218"/>
      <c r="B7" s="218"/>
      <c r="C7" s="218"/>
      <c r="D7" s="218"/>
      <c r="E7" s="218"/>
      <c r="F7" s="218"/>
      <c r="G7" s="218"/>
      <c r="H7" s="218"/>
      <c r="I7" s="218"/>
      <c r="J7" s="218"/>
      <c r="K7" s="218"/>
      <c r="L7" s="218"/>
      <c r="M7" s="218"/>
      <c r="N7" s="218"/>
      <c r="O7" s="218"/>
      <c r="P7" s="218"/>
      <c r="Q7" s="218"/>
      <c r="R7" s="218"/>
      <c r="S7" s="218"/>
      <c r="T7" s="218"/>
      <c r="U7" s="218"/>
      <c r="V7" s="218"/>
      <c r="W7" s="218"/>
      <c r="X7" s="68" t="s">
        <v>207</v>
      </c>
      <c r="Y7" s="68" t="s">
        <v>311</v>
      </c>
      <c r="Z7" s="68">
        <v>2015</v>
      </c>
      <c r="AA7" s="68">
        <v>2016</v>
      </c>
      <c r="AB7" s="68">
        <v>2017</v>
      </c>
      <c r="AC7" s="68">
        <v>2018</v>
      </c>
      <c r="AD7" s="68">
        <v>2019</v>
      </c>
      <c r="AE7" s="68">
        <v>2020</v>
      </c>
      <c r="AF7" s="68">
        <v>2021</v>
      </c>
      <c r="AG7" s="68">
        <v>2022</v>
      </c>
      <c r="AH7" s="68">
        <v>2023</v>
      </c>
      <c r="AI7" s="68">
        <v>2024</v>
      </c>
      <c r="AJ7" s="68">
        <v>2025</v>
      </c>
      <c r="AK7" s="68">
        <v>2026</v>
      </c>
      <c r="AL7" s="68">
        <v>2027</v>
      </c>
      <c r="AM7" s="68">
        <v>2028</v>
      </c>
      <c r="AN7" s="68">
        <v>2029</v>
      </c>
      <c r="AO7" s="68">
        <v>2030</v>
      </c>
      <c r="AP7" s="68">
        <v>2031</v>
      </c>
      <c r="AQ7" s="68">
        <v>2032</v>
      </c>
      <c r="AR7" s="68">
        <v>2033</v>
      </c>
      <c r="AS7" s="68">
        <v>2034</v>
      </c>
      <c r="AT7" s="68">
        <v>2035</v>
      </c>
      <c r="AU7" s="68">
        <v>2036</v>
      </c>
      <c r="AV7" s="68">
        <v>2037</v>
      </c>
      <c r="AW7" s="68">
        <v>2038</v>
      </c>
      <c r="AX7" s="68">
        <v>2039</v>
      </c>
      <c r="AY7" s="68">
        <v>2040</v>
      </c>
      <c r="AZ7" s="68">
        <v>2041</v>
      </c>
      <c r="BA7" s="68">
        <v>2042</v>
      </c>
      <c r="BB7" s="68">
        <v>2043</v>
      </c>
      <c r="BC7" s="68">
        <v>2044</v>
      </c>
      <c r="BD7" s="68">
        <v>2045</v>
      </c>
      <c r="BE7" s="68">
        <v>2046</v>
      </c>
      <c r="BF7" s="68">
        <v>2047</v>
      </c>
      <c r="BG7" s="68">
        <v>2048</v>
      </c>
      <c r="BH7" s="68">
        <v>2049</v>
      </c>
      <c r="BI7" s="68">
        <v>2050</v>
      </c>
    </row>
    <row r="8" spans="1:61" ht="15" customHeight="1" x14ac:dyDescent="0.2">
      <c r="A8" s="218"/>
      <c r="B8" s="218"/>
      <c r="C8" s="218"/>
      <c r="D8" s="218"/>
      <c r="E8" s="218"/>
      <c r="F8" s="218"/>
      <c r="G8" s="218"/>
      <c r="H8" s="218"/>
      <c r="I8" s="218"/>
      <c r="J8" s="218"/>
      <c r="K8" s="218"/>
      <c r="L8" s="218"/>
      <c r="M8" s="218"/>
      <c r="N8" s="218"/>
      <c r="O8" s="218"/>
      <c r="P8" s="218"/>
      <c r="Q8" s="218"/>
      <c r="R8" s="218"/>
      <c r="S8" s="218"/>
      <c r="T8" s="218"/>
      <c r="U8" s="218"/>
      <c r="V8" s="218"/>
      <c r="W8" s="218"/>
      <c r="X8" s="66" t="s">
        <v>239</v>
      </c>
      <c r="Y8" s="64" t="s">
        <v>312</v>
      </c>
      <c r="Z8" s="349">
        <v>383.55369875757367</v>
      </c>
      <c r="AA8" s="65">
        <v>383.55369875757367</v>
      </c>
      <c r="AB8" s="65">
        <v>385.66804011013465</v>
      </c>
      <c r="AC8" s="65">
        <v>381.55337827557412</v>
      </c>
      <c r="AD8" s="65">
        <v>376.00843417127487</v>
      </c>
      <c r="AE8" s="65">
        <v>368.11430928113049</v>
      </c>
      <c r="AF8" s="65">
        <v>361.12341393254246</v>
      </c>
      <c r="AG8" s="65">
        <v>353.91066586254078</v>
      </c>
      <c r="AH8" s="65">
        <v>346.27629284514967</v>
      </c>
      <c r="AI8" s="65">
        <v>338.97951714483827</v>
      </c>
      <c r="AJ8" s="65">
        <v>331.44178302747628</v>
      </c>
      <c r="AK8" s="65">
        <v>323.22501163307118</v>
      </c>
      <c r="AL8" s="65">
        <v>315.67274206513991</v>
      </c>
      <c r="AM8" s="65">
        <v>307.92552350866913</v>
      </c>
      <c r="AN8" s="65">
        <v>299.07332270983494</v>
      </c>
      <c r="AO8" s="65">
        <v>289.89811515334401</v>
      </c>
      <c r="AP8" s="65">
        <v>279.74919164766686</v>
      </c>
      <c r="AQ8" s="65">
        <v>268.24333965844392</v>
      </c>
      <c r="AR8" s="65">
        <v>256.4031747222059</v>
      </c>
      <c r="AS8" s="65">
        <v>244.11374233760361</v>
      </c>
      <c r="AT8" s="65">
        <v>231.69225671439963</v>
      </c>
      <c r="AU8" s="65">
        <v>220.03953056880135</v>
      </c>
      <c r="AV8" s="65">
        <v>209.3195184499998</v>
      </c>
      <c r="AW8" s="65">
        <v>199.56586990043147</v>
      </c>
      <c r="AX8" s="65">
        <v>189.31354248818502</v>
      </c>
      <c r="AY8" s="65">
        <v>185.59813294303314</v>
      </c>
      <c r="AZ8" s="65">
        <v>181.27909528679564</v>
      </c>
      <c r="BA8" s="65">
        <v>176.32966290637691</v>
      </c>
      <c r="BB8" s="65">
        <v>170.57256493933411</v>
      </c>
      <c r="BC8" s="65">
        <v>163.99062931936444</v>
      </c>
      <c r="BD8" s="65">
        <v>161.31864853005027</v>
      </c>
      <c r="BE8" s="65">
        <v>158.55924524638382</v>
      </c>
      <c r="BF8" s="65">
        <v>156.05261970846351</v>
      </c>
      <c r="BG8" s="65">
        <v>154.92372418661432</v>
      </c>
      <c r="BH8" s="65">
        <v>155.80953953720999</v>
      </c>
      <c r="BI8" s="65">
        <v>155.47717031854734</v>
      </c>
    </row>
    <row r="9" spans="1:61" ht="15" customHeight="1" x14ac:dyDescent="0.2">
      <c r="A9" s="218"/>
      <c r="B9" s="218"/>
      <c r="C9" s="218"/>
      <c r="D9" s="218"/>
      <c r="E9" s="218"/>
      <c r="F9" s="218"/>
      <c r="G9" s="218"/>
      <c r="H9" s="218"/>
      <c r="I9" s="218"/>
      <c r="J9" s="218"/>
      <c r="K9" s="218"/>
      <c r="L9" s="218"/>
      <c r="M9" s="218"/>
      <c r="N9" s="218"/>
      <c r="O9" s="218"/>
      <c r="P9" s="218"/>
      <c r="Q9" s="218"/>
      <c r="R9" s="218"/>
      <c r="S9" s="218"/>
      <c r="T9" s="218"/>
      <c r="U9" s="218"/>
      <c r="V9" s="218"/>
      <c r="W9" s="218"/>
      <c r="X9" s="66" t="s">
        <v>103</v>
      </c>
      <c r="Y9" s="64" t="s">
        <v>312</v>
      </c>
      <c r="Z9" s="349">
        <v>383.55376387039399</v>
      </c>
      <c r="AA9" s="65">
        <v>383.55376387039399</v>
      </c>
      <c r="AB9" s="65">
        <v>385.66804011013465</v>
      </c>
      <c r="AC9" s="65">
        <v>381.36556748538806</v>
      </c>
      <c r="AD9" s="65">
        <v>375.79641423866303</v>
      </c>
      <c r="AE9" s="65">
        <v>367.92869691729754</v>
      </c>
      <c r="AF9" s="65">
        <v>361.03938329389803</v>
      </c>
      <c r="AG9" s="65">
        <v>354.04800706001674</v>
      </c>
      <c r="AH9" s="65">
        <v>346.81914920311272</v>
      </c>
      <c r="AI9" s="65">
        <v>340.13488637254335</v>
      </c>
      <c r="AJ9" s="65">
        <v>333.36835869898772</v>
      </c>
      <c r="AK9" s="65">
        <v>325.849447573357</v>
      </c>
      <c r="AL9" s="65">
        <v>318.69026297499295</v>
      </c>
      <c r="AM9" s="65">
        <v>311.00665670180939</v>
      </c>
      <c r="AN9" s="65">
        <v>302.05348320206082</v>
      </c>
      <c r="AO9" s="65">
        <v>292.6929900284847</v>
      </c>
      <c r="AP9" s="65">
        <v>282.29807854375883</v>
      </c>
      <c r="AQ9" s="65">
        <v>270.5007254820224</v>
      </c>
      <c r="AR9" s="65">
        <v>258.34858629775636</v>
      </c>
      <c r="AS9" s="65">
        <v>245.76160152996599</v>
      </c>
      <c r="AT9" s="65">
        <v>233.09664609092275</v>
      </c>
      <c r="AU9" s="65">
        <v>221.24065015697744</v>
      </c>
      <c r="AV9" s="65">
        <v>210.37646358515681</v>
      </c>
      <c r="AW9" s="65">
        <v>200.53108223536395</v>
      </c>
      <c r="AX9" s="65">
        <v>190.98486410285352</v>
      </c>
      <c r="AY9" s="65">
        <v>187.02079871157969</v>
      </c>
      <c r="AZ9" s="65">
        <v>182.52011334290657</v>
      </c>
      <c r="BA9" s="65">
        <v>177.44333916279805</v>
      </c>
      <c r="BB9" s="65">
        <v>171.76080308738909</v>
      </c>
      <c r="BC9" s="65">
        <v>165.40098019319754</v>
      </c>
      <c r="BD9" s="65">
        <v>161.04730658244736</v>
      </c>
      <c r="BE9" s="65">
        <v>158.32757753827332</v>
      </c>
      <c r="BF9" s="65">
        <v>155.83793015851592</v>
      </c>
      <c r="BG9" s="65">
        <v>154.42474184959383</v>
      </c>
      <c r="BH9" s="65">
        <v>155.51909455704302</v>
      </c>
      <c r="BI9" s="65">
        <v>155.50804407356077</v>
      </c>
    </row>
    <row r="10" spans="1:61" ht="15" customHeight="1" x14ac:dyDescent="0.2">
      <c r="A10" s="218"/>
      <c r="B10" s="218"/>
      <c r="C10" s="218"/>
      <c r="D10" s="218"/>
      <c r="E10" s="218"/>
      <c r="F10" s="218"/>
      <c r="G10" s="218"/>
      <c r="H10" s="218"/>
      <c r="I10" s="218"/>
      <c r="J10" s="218"/>
      <c r="K10" s="218"/>
      <c r="L10" s="218"/>
      <c r="M10" s="218"/>
      <c r="N10" s="218"/>
      <c r="O10" s="218"/>
      <c r="P10" s="218"/>
      <c r="Q10" s="218"/>
      <c r="R10" s="218"/>
      <c r="S10" s="218"/>
      <c r="T10" s="218"/>
      <c r="U10" s="218"/>
      <c r="V10" s="218"/>
      <c r="W10" s="218"/>
      <c r="X10" s="66" t="s">
        <v>102</v>
      </c>
      <c r="Y10" s="64" t="s">
        <v>312</v>
      </c>
      <c r="Z10" s="349">
        <v>383.55376387039399</v>
      </c>
      <c r="AA10" s="65">
        <v>383.55376387039399</v>
      </c>
      <c r="AB10" s="65">
        <v>385.66804011013465</v>
      </c>
      <c r="AC10" s="65">
        <v>380.94913141418061</v>
      </c>
      <c r="AD10" s="65">
        <v>375.71729897749009</v>
      </c>
      <c r="AE10" s="65">
        <v>368.24902688069034</v>
      </c>
      <c r="AF10" s="65">
        <v>361.95581703547998</v>
      </c>
      <c r="AG10" s="65">
        <v>355.79996486321966</v>
      </c>
      <c r="AH10" s="65">
        <v>349.67591985959069</v>
      </c>
      <c r="AI10" s="65">
        <v>344.44810315107958</v>
      </c>
      <c r="AJ10" s="65">
        <v>339.52466664010126</v>
      </c>
      <c r="AK10" s="65">
        <v>334.28989861630328</v>
      </c>
      <c r="AL10" s="65">
        <v>330.07972805403841</v>
      </c>
      <c r="AM10" s="65">
        <v>326.10697874834506</v>
      </c>
      <c r="AN10" s="65">
        <v>321.57701273526078</v>
      </c>
      <c r="AO10" s="65">
        <v>317.64977037751191</v>
      </c>
      <c r="AP10" s="65">
        <v>313.53675569885843</v>
      </c>
      <c r="AQ10" s="65">
        <v>308.46653715771907</v>
      </c>
      <c r="AR10" s="65">
        <v>303.52562031056584</v>
      </c>
      <c r="AS10" s="65">
        <v>297.96944423002196</v>
      </c>
      <c r="AT10" s="65">
        <v>291.14377398932066</v>
      </c>
      <c r="AU10" s="65">
        <v>284.09300021734896</v>
      </c>
      <c r="AV10" s="65">
        <v>276.21104102137406</v>
      </c>
      <c r="AW10" s="65">
        <v>267.14323367142708</v>
      </c>
      <c r="AX10" s="65">
        <v>257.92933670867177</v>
      </c>
      <c r="AY10" s="65">
        <v>248.31945086538798</v>
      </c>
      <c r="AZ10" s="65">
        <v>238.35014181969757</v>
      </c>
      <c r="BA10" s="65">
        <v>228.96965435171751</v>
      </c>
      <c r="BB10" s="65">
        <v>220.16944061134888</v>
      </c>
      <c r="BC10" s="65">
        <v>212.13453251649423</v>
      </c>
      <c r="BD10" s="65">
        <v>205.22814387943754</v>
      </c>
      <c r="BE10" s="65">
        <v>199.27990144814984</v>
      </c>
      <c r="BF10" s="65">
        <v>194.20524622765305</v>
      </c>
      <c r="BG10" s="65">
        <v>189.94876369471643</v>
      </c>
      <c r="BH10" s="65">
        <v>186.26509890318135</v>
      </c>
      <c r="BI10" s="65">
        <v>183.88653452261073</v>
      </c>
    </row>
    <row r="11" spans="1:61" ht="15" customHeight="1" x14ac:dyDescent="0.2">
      <c r="A11" s="218"/>
      <c r="B11" s="218"/>
      <c r="C11" s="218"/>
      <c r="D11" s="218"/>
      <c r="E11" s="218"/>
      <c r="F11" s="218"/>
      <c r="G11" s="218"/>
      <c r="H11" s="218"/>
      <c r="I11" s="218"/>
      <c r="J11" s="218"/>
      <c r="K11" s="218"/>
      <c r="L11" s="218"/>
      <c r="M11" s="218"/>
      <c r="N11" s="218"/>
      <c r="O11" s="218"/>
      <c r="P11" s="218"/>
      <c r="Q11" s="218"/>
      <c r="R11" s="218"/>
      <c r="S11" s="218"/>
      <c r="T11" s="218"/>
      <c r="U11" s="218"/>
      <c r="V11" s="218"/>
      <c r="W11" s="218"/>
      <c r="X11" s="66" t="s">
        <v>250</v>
      </c>
      <c r="Y11" s="64" t="s">
        <v>312</v>
      </c>
      <c r="Z11" s="349">
        <v>383.55376387039399</v>
      </c>
      <c r="AA11" s="65">
        <v>383.55376387039399</v>
      </c>
      <c r="AB11" s="65">
        <v>385.66804011013465</v>
      </c>
      <c r="AC11" s="65">
        <v>380.9726792707549</v>
      </c>
      <c r="AD11" s="65">
        <v>375.76584964119343</v>
      </c>
      <c r="AE11" s="65">
        <v>368.32370236862084</v>
      </c>
      <c r="AF11" s="65">
        <v>362.05607253779095</v>
      </c>
      <c r="AG11" s="65">
        <v>355.92967829573746</v>
      </c>
      <c r="AH11" s="65">
        <v>349.84291835251901</v>
      </c>
      <c r="AI11" s="65">
        <v>344.65995787751791</v>
      </c>
      <c r="AJ11" s="65">
        <v>339.7964210265273</v>
      </c>
      <c r="AK11" s="65">
        <v>334.64331732872466</v>
      </c>
      <c r="AL11" s="65">
        <v>330.54375847327424</v>
      </c>
      <c r="AM11" s="65">
        <v>326.72277524147637</v>
      </c>
      <c r="AN11" s="65">
        <v>322.39468995403485</v>
      </c>
      <c r="AO11" s="65">
        <v>318.73641738455854</v>
      </c>
      <c r="AP11" s="65">
        <v>314.96504443830406</v>
      </c>
      <c r="AQ11" s="65">
        <v>310.31111163166094</v>
      </c>
      <c r="AR11" s="65">
        <v>305.85163994389114</v>
      </c>
      <c r="AS11" s="65">
        <v>300.81366758578486</v>
      </c>
      <c r="AT11" s="65">
        <v>294.49678766398614</v>
      </c>
      <c r="AU11" s="65">
        <v>287.90001681545073</v>
      </c>
      <c r="AV11" s="65">
        <v>280.3788105218128</v>
      </c>
      <c r="AW11" s="65">
        <v>271.55739033648047</v>
      </c>
      <c r="AX11" s="65">
        <v>262.48302145957689</v>
      </c>
      <c r="AY11" s="65">
        <v>252.91574339824626</v>
      </c>
      <c r="AZ11" s="65">
        <v>242.90500239143145</v>
      </c>
      <c r="BA11" s="65">
        <v>233.41927650026204</v>
      </c>
      <c r="BB11" s="65">
        <v>224.45896807178966</v>
      </c>
      <c r="BC11" s="65">
        <v>216.21607337287008</v>
      </c>
      <c r="BD11" s="65">
        <v>209.06669045117917</v>
      </c>
      <c r="BE11" s="65">
        <v>202.84699675680042</v>
      </c>
      <c r="BF11" s="65">
        <v>197.47719059843882</v>
      </c>
      <c r="BG11" s="65">
        <v>192.91183997978936</v>
      </c>
      <c r="BH11" s="65">
        <v>188.90965620071353</v>
      </c>
      <c r="BI11" s="65">
        <v>185.92759443552404</v>
      </c>
    </row>
    <row r="12" spans="1:61" ht="15" customHeight="1" x14ac:dyDescent="0.2">
      <c r="A12" s="218"/>
      <c r="B12" s="218"/>
      <c r="C12" s="218"/>
      <c r="D12" s="218"/>
      <c r="E12" s="218"/>
      <c r="F12" s="218"/>
      <c r="G12" s="218"/>
      <c r="H12" s="218"/>
      <c r="I12" s="218"/>
      <c r="J12" s="218"/>
      <c r="K12" s="218"/>
      <c r="L12" s="218"/>
      <c r="M12" s="218"/>
      <c r="N12" s="218"/>
      <c r="O12" s="218"/>
      <c r="P12" s="218"/>
      <c r="Q12" s="218"/>
      <c r="R12" s="218"/>
      <c r="S12" s="218"/>
      <c r="T12" s="218"/>
      <c r="U12" s="218"/>
      <c r="V12" s="218"/>
      <c r="W12" s="218"/>
      <c r="X12" s="67"/>
      <c r="Y12" s="67"/>
    </row>
    <row r="13" spans="1:61" ht="15" customHeight="1" x14ac:dyDescent="0.2">
      <c r="A13" s="218"/>
      <c r="B13" s="218"/>
      <c r="C13" s="218"/>
      <c r="D13" s="218"/>
      <c r="E13" s="218"/>
      <c r="F13" s="218"/>
      <c r="G13" s="218"/>
      <c r="H13" s="218"/>
      <c r="I13" s="218"/>
      <c r="J13" s="218"/>
      <c r="K13" s="218"/>
      <c r="L13" s="218"/>
      <c r="M13" s="218"/>
      <c r="N13" s="218"/>
      <c r="O13" s="218"/>
      <c r="P13" s="218"/>
      <c r="Q13" s="218"/>
      <c r="R13" s="218"/>
      <c r="S13" s="218"/>
      <c r="T13" s="218"/>
      <c r="U13" s="218"/>
      <c r="V13" s="218"/>
      <c r="W13" s="218"/>
      <c r="X13" s="68" t="s">
        <v>207</v>
      </c>
      <c r="Y13" s="68" t="s">
        <v>311</v>
      </c>
      <c r="Z13" s="68">
        <v>2015</v>
      </c>
      <c r="AA13" s="68">
        <v>2016</v>
      </c>
      <c r="AB13" s="68">
        <v>2017</v>
      </c>
      <c r="AC13" s="68">
        <v>2018</v>
      </c>
      <c r="AD13" s="68">
        <v>2019</v>
      </c>
      <c r="AE13" s="68">
        <v>2020</v>
      </c>
      <c r="AF13" s="68">
        <v>2021</v>
      </c>
      <c r="AG13" s="68">
        <v>2022</v>
      </c>
      <c r="AH13" s="68">
        <v>2023</v>
      </c>
      <c r="AI13" s="68">
        <v>2024</v>
      </c>
      <c r="AJ13" s="68">
        <v>2025</v>
      </c>
      <c r="AK13" s="68">
        <v>2026</v>
      </c>
      <c r="AL13" s="68">
        <v>2027</v>
      </c>
      <c r="AM13" s="68">
        <v>2028</v>
      </c>
      <c r="AN13" s="68">
        <v>2029</v>
      </c>
      <c r="AO13" s="68">
        <v>2030</v>
      </c>
      <c r="AP13" s="68">
        <v>2031</v>
      </c>
      <c r="AQ13" s="68">
        <v>2032</v>
      </c>
      <c r="AR13" s="68">
        <v>2033</v>
      </c>
      <c r="AS13" s="68">
        <v>2034</v>
      </c>
      <c r="AT13" s="68">
        <v>2035</v>
      </c>
      <c r="AU13" s="68">
        <v>2036</v>
      </c>
      <c r="AV13" s="68">
        <v>2037</v>
      </c>
      <c r="AW13" s="68">
        <v>2038</v>
      </c>
      <c r="AX13" s="68">
        <v>2039</v>
      </c>
      <c r="AY13" s="68">
        <v>2040</v>
      </c>
      <c r="AZ13" s="68">
        <v>2041</v>
      </c>
      <c r="BA13" s="68">
        <v>2042</v>
      </c>
      <c r="BB13" s="68">
        <v>2043</v>
      </c>
      <c r="BC13" s="68">
        <v>2044</v>
      </c>
      <c r="BD13" s="68">
        <v>2045</v>
      </c>
      <c r="BE13" s="68">
        <v>2046</v>
      </c>
      <c r="BF13" s="68">
        <v>2047</v>
      </c>
      <c r="BG13" s="68">
        <v>2048</v>
      </c>
      <c r="BH13" s="68">
        <v>2049</v>
      </c>
      <c r="BI13" s="68">
        <v>2050</v>
      </c>
    </row>
    <row r="14" spans="1:61" ht="15" customHeight="1" x14ac:dyDescent="0.2">
      <c r="A14" s="218"/>
      <c r="B14" s="218"/>
      <c r="C14" s="218"/>
      <c r="D14" s="218"/>
      <c r="E14" s="218"/>
      <c r="F14" s="218"/>
      <c r="G14" s="218"/>
      <c r="H14" s="218"/>
      <c r="I14" s="218"/>
      <c r="J14" s="218"/>
      <c r="K14" s="218"/>
      <c r="L14" s="218"/>
      <c r="M14" s="218"/>
      <c r="N14" s="218"/>
      <c r="O14" s="218"/>
      <c r="P14" s="218"/>
      <c r="Q14" s="218"/>
      <c r="R14" s="218"/>
      <c r="S14" s="218"/>
      <c r="T14" s="218"/>
      <c r="U14" s="218"/>
      <c r="V14" s="218"/>
      <c r="W14" s="218"/>
      <c r="X14" s="66" t="s">
        <v>239</v>
      </c>
      <c r="Y14" s="64" t="s">
        <v>136</v>
      </c>
      <c r="Z14" s="350"/>
      <c r="AA14" s="65">
        <v>0.1350367828604454</v>
      </c>
      <c r="AB14" s="65">
        <v>0.24941753494463692</v>
      </c>
      <c r="AC14" s="65">
        <v>0.38446771860802625</v>
      </c>
      <c r="AD14" s="65">
        <v>0.99106602002373467</v>
      </c>
      <c r="AE14" s="65">
        <v>1.6721228200033447</v>
      </c>
      <c r="AF14" s="65">
        <v>2.4742224598930034</v>
      </c>
      <c r="AG14" s="65">
        <v>3.4498026806712185</v>
      </c>
      <c r="AH14" s="65">
        <v>4.6962544673054145</v>
      </c>
      <c r="AI14" s="65">
        <v>6.2663692968107512</v>
      </c>
      <c r="AJ14" s="65">
        <v>8.1966165686021828</v>
      </c>
      <c r="AK14" s="65">
        <v>10.375109551047887</v>
      </c>
      <c r="AL14" s="65">
        <v>12.736552053188188</v>
      </c>
      <c r="AM14" s="65">
        <v>15.358681239663422</v>
      </c>
      <c r="AN14" s="65">
        <v>18.401705006642167</v>
      </c>
      <c r="AO14" s="65">
        <v>21.969806591935825</v>
      </c>
      <c r="AP14" s="65">
        <v>26.137773415388626</v>
      </c>
      <c r="AQ14" s="65">
        <v>30.875415702695967</v>
      </c>
      <c r="AR14" s="65">
        <v>36.063205398731547</v>
      </c>
      <c r="AS14" s="65">
        <v>41.516790204325005</v>
      </c>
      <c r="AT14" s="65">
        <v>46.996454938916592</v>
      </c>
      <c r="AU14" s="65">
        <v>52.294539479057633</v>
      </c>
      <c r="AV14" s="65">
        <v>57.217427619452714</v>
      </c>
      <c r="AW14" s="65">
        <v>61.735983738461073</v>
      </c>
      <c r="AX14" s="65">
        <v>66.644593097111823</v>
      </c>
      <c r="AY14" s="65">
        <v>68.390501914887423</v>
      </c>
      <c r="AZ14" s="65">
        <v>70.449441080195768</v>
      </c>
      <c r="BA14" s="65">
        <v>72.822575170947118</v>
      </c>
      <c r="BB14" s="65">
        <v>75.368500542654388</v>
      </c>
      <c r="BC14" s="65">
        <v>78.109550363660716</v>
      </c>
      <c r="BD14" s="65">
        <v>80.610358098429202</v>
      </c>
      <c r="BE14" s="65">
        <v>83.232684447495799</v>
      </c>
      <c r="BF14" s="65">
        <v>85.909919818503781</v>
      </c>
      <c r="BG14" s="65">
        <v>87.594576090359695</v>
      </c>
      <c r="BH14" s="65">
        <v>88.228987451506924</v>
      </c>
      <c r="BI14" s="65">
        <v>89.219675850881814</v>
      </c>
    </row>
    <row r="15" spans="1:61" ht="15" customHeight="1" x14ac:dyDescent="0.2">
      <c r="A15" s="218"/>
      <c r="B15" s="218"/>
      <c r="C15" s="218"/>
      <c r="D15" s="218"/>
      <c r="E15" s="218"/>
      <c r="F15" s="218"/>
      <c r="G15" s="218"/>
      <c r="H15" s="218"/>
      <c r="I15" s="218"/>
      <c r="J15" s="218"/>
      <c r="K15" s="218"/>
      <c r="L15" s="218"/>
      <c r="M15" s="218"/>
      <c r="N15" s="218"/>
      <c r="O15" s="218"/>
      <c r="P15" s="218"/>
      <c r="Q15" s="218"/>
      <c r="R15" s="218"/>
      <c r="S15" s="218"/>
      <c r="T15" s="218"/>
      <c r="U15" s="218"/>
      <c r="V15" s="218"/>
      <c r="W15" s="218"/>
      <c r="X15" s="66" t="s">
        <v>103</v>
      </c>
      <c r="Y15" s="64" t="s">
        <v>136</v>
      </c>
      <c r="Z15" s="350"/>
      <c r="AA15" s="65">
        <v>0.1350367828604454</v>
      </c>
      <c r="AB15" s="65">
        <v>0.24941753494463692</v>
      </c>
      <c r="AC15" s="65">
        <v>0.38446771860802625</v>
      </c>
      <c r="AD15" s="65">
        <v>0.87056259336208031</v>
      </c>
      <c r="AE15" s="65">
        <v>1.4004083802031633</v>
      </c>
      <c r="AF15" s="65">
        <v>2.0271500245962693</v>
      </c>
      <c r="AG15" s="65">
        <v>2.7529937948396919</v>
      </c>
      <c r="AH15" s="65">
        <v>3.6597915200697768</v>
      </c>
      <c r="AI15" s="65">
        <v>4.7640955798863232</v>
      </c>
      <c r="AJ15" s="65">
        <v>6.1289158788340767</v>
      </c>
      <c r="AK15" s="65">
        <v>7.8365137678413008</v>
      </c>
      <c r="AL15" s="65">
        <v>9.9393876125769811</v>
      </c>
      <c r="AM15" s="65">
        <v>12.525850011600197</v>
      </c>
      <c r="AN15" s="65">
        <v>15.646027395662898</v>
      </c>
      <c r="AO15" s="65">
        <v>19.337935751596714</v>
      </c>
      <c r="AP15" s="65">
        <v>23.676443356146308</v>
      </c>
      <c r="AQ15" s="65">
        <v>28.601809733538957</v>
      </c>
      <c r="AR15" s="65">
        <v>33.9867088794648</v>
      </c>
      <c r="AS15" s="65">
        <v>39.646668592128577</v>
      </c>
      <c r="AT15" s="65">
        <v>45.313619575385559</v>
      </c>
      <c r="AU15" s="65">
        <v>50.782449004539082</v>
      </c>
      <c r="AV15" s="65">
        <v>55.840809414954919</v>
      </c>
      <c r="AW15" s="65">
        <v>60.464529012316724</v>
      </c>
      <c r="AX15" s="65">
        <v>65.088226147095881</v>
      </c>
      <c r="AY15" s="65">
        <v>66.936734842558565</v>
      </c>
      <c r="AZ15" s="65">
        <v>69.064489212802414</v>
      </c>
      <c r="BA15" s="65">
        <v>71.475670939341612</v>
      </c>
      <c r="BB15" s="65">
        <v>74.120161347807226</v>
      </c>
      <c r="BC15" s="65">
        <v>76.82734927523353</v>
      </c>
      <c r="BD15" s="65">
        <v>79.461048725271837</v>
      </c>
      <c r="BE15" s="65">
        <v>82.017409487490895</v>
      </c>
      <c r="BF15" s="65">
        <v>84.675756494878257</v>
      </c>
      <c r="BG15" s="65">
        <v>86.59091291228151</v>
      </c>
      <c r="BH15" s="65">
        <v>87.203191886841736</v>
      </c>
      <c r="BI15" s="65">
        <v>88.164872987054636</v>
      </c>
    </row>
    <row r="16" spans="1:61" ht="15" customHeight="1" x14ac:dyDescent="0.2">
      <c r="A16" s="218"/>
      <c r="B16" s="218"/>
      <c r="C16" s="218"/>
      <c r="D16" s="218"/>
      <c r="E16" s="218"/>
      <c r="F16" s="218"/>
      <c r="G16" s="218"/>
      <c r="H16" s="218"/>
      <c r="I16" s="218"/>
      <c r="J16" s="218"/>
      <c r="K16" s="218"/>
      <c r="L16" s="218"/>
      <c r="M16" s="218"/>
      <c r="N16" s="218"/>
      <c r="O16" s="218"/>
      <c r="P16" s="218"/>
      <c r="Q16" s="218"/>
      <c r="R16" s="218"/>
      <c r="S16" s="218"/>
      <c r="T16" s="218"/>
      <c r="U16" s="218"/>
      <c r="V16" s="218"/>
      <c r="W16" s="218"/>
      <c r="X16" s="66" t="s">
        <v>102</v>
      </c>
      <c r="Y16" s="64" t="s">
        <v>136</v>
      </c>
      <c r="Z16" s="350"/>
      <c r="AA16" s="65">
        <v>0.1350367828604454</v>
      </c>
      <c r="AB16" s="65">
        <v>0.24941753494463692</v>
      </c>
      <c r="AC16" s="65">
        <v>0.38428492665225444</v>
      </c>
      <c r="AD16" s="65">
        <v>0.50868689349485829</v>
      </c>
      <c r="AE16" s="65">
        <v>0.65860715149711124</v>
      </c>
      <c r="AF16" s="65">
        <v>0.82903976418915781</v>
      </c>
      <c r="AG16" s="65">
        <v>1.0322628824210986</v>
      </c>
      <c r="AH16" s="65">
        <v>1.2777975020241721</v>
      </c>
      <c r="AI16" s="65">
        <v>1.5724479200513408</v>
      </c>
      <c r="AJ16" s="65">
        <v>1.9371563393107478</v>
      </c>
      <c r="AK16" s="65">
        <v>2.3898968684277246</v>
      </c>
      <c r="AL16" s="65">
        <v>2.9484728679857626</v>
      </c>
      <c r="AM16" s="65">
        <v>3.6450745769578119</v>
      </c>
      <c r="AN16" s="65">
        <v>4.5085159056456403</v>
      </c>
      <c r="AO16" s="65">
        <v>5.5809895713031334</v>
      </c>
      <c r="AP16" s="65">
        <v>6.9129590896172486</v>
      </c>
      <c r="AQ16" s="65">
        <v>8.5557564645413855</v>
      </c>
      <c r="AR16" s="65">
        <v>10.546315206971688</v>
      </c>
      <c r="AS16" s="65">
        <v>12.919740577693338</v>
      </c>
      <c r="AT16" s="65">
        <v>15.691450581350392</v>
      </c>
      <c r="AU16" s="65">
        <v>18.860950910501927</v>
      </c>
      <c r="AV16" s="65">
        <v>22.410877834488513</v>
      </c>
      <c r="AW16" s="65">
        <v>26.291891379038052</v>
      </c>
      <c r="AX16" s="65">
        <v>30.434210461433928</v>
      </c>
      <c r="AY16" s="65">
        <v>34.725727207356215</v>
      </c>
      <c r="AZ16" s="65">
        <v>39.032698447404371</v>
      </c>
      <c r="BA16" s="65">
        <v>43.223332434789739</v>
      </c>
      <c r="BB16" s="65">
        <v>47.164131839605751</v>
      </c>
      <c r="BC16" s="65">
        <v>50.762554312349067</v>
      </c>
      <c r="BD16" s="65">
        <v>53.979467925513632</v>
      </c>
      <c r="BE16" s="65">
        <v>56.833224300231542</v>
      </c>
      <c r="BF16" s="65">
        <v>59.381993524457066</v>
      </c>
      <c r="BG16" s="65">
        <v>61.716658940905923</v>
      </c>
      <c r="BH16" s="65">
        <v>63.941957144304567</v>
      </c>
      <c r="BI16" s="65">
        <v>65.736905560323223</v>
      </c>
    </row>
    <row r="17" spans="1:61" ht="15" customHeight="1" x14ac:dyDescent="0.2">
      <c r="A17" s="218"/>
      <c r="B17" s="218"/>
      <c r="C17" s="218"/>
      <c r="D17" s="218"/>
      <c r="E17" s="218"/>
      <c r="F17" s="218"/>
      <c r="G17" s="218"/>
      <c r="H17" s="218"/>
      <c r="I17" s="218"/>
      <c r="J17" s="218"/>
      <c r="K17" s="218"/>
      <c r="L17" s="218"/>
      <c r="M17" s="218"/>
      <c r="N17" s="218"/>
      <c r="O17" s="218"/>
      <c r="P17" s="218"/>
      <c r="Q17" s="218"/>
      <c r="R17" s="218"/>
      <c r="S17" s="218"/>
      <c r="T17" s="218"/>
      <c r="U17" s="218"/>
      <c r="V17" s="218"/>
      <c r="W17" s="218"/>
      <c r="X17" s="66" t="s">
        <v>250</v>
      </c>
      <c r="Y17" s="64" t="s">
        <v>136</v>
      </c>
      <c r="Z17" s="350"/>
      <c r="AA17" s="65">
        <v>0.1350367828604454</v>
      </c>
      <c r="AB17" s="65">
        <v>0.24941753494463692</v>
      </c>
      <c r="AC17" s="65">
        <v>0.38428492665225444</v>
      </c>
      <c r="AD17" s="65">
        <v>0.51035463470082643</v>
      </c>
      <c r="AE17" s="65">
        <v>0.6564953853914558</v>
      </c>
      <c r="AF17" s="65">
        <v>0.82518647849834159</v>
      </c>
      <c r="AG17" s="65">
        <v>1.0234172179954322</v>
      </c>
      <c r="AH17" s="65">
        <v>1.255637013795547</v>
      </c>
      <c r="AI17" s="65">
        <v>1.5364222598658559</v>
      </c>
      <c r="AJ17" s="65">
        <v>1.8776076660723926</v>
      </c>
      <c r="AK17" s="65">
        <v>2.2905268654798543</v>
      </c>
      <c r="AL17" s="65">
        <v>2.7976033610091671</v>
      </c>
      <c r="AM17" s="65">
        <v>3.417504965748801</v>
      </c>
      <c r="AN17" s="65">
        <v>4.1827744513941525</v>
      </c>
      <c r="AO17" s="65">
        <v>5.1224760987247224</v>
      </c>
      <c r="AP17" s="65">
        <v>6.2916921387631684</v>
      </c>
      <c r="AQ17" s="65">
        <v>7.7320432625197295</v>
      </c>
      <c r="AR17" s="65">
        <v>9.497620722144072</v>
      </c>
      <c r="AS17" s="65">
        <v>11.631196616276064</v>
      </c>
      <c r="AT17" s="65">
        <v>14.173102800307596</v>
      </c>
      <c r="AU17" s="65">
        <v>17.149186830281579</v>
      </c>
      <c r="AV17" s="65">
        <v>20.551497800816808</v>
      </c>
      <c r="AW17" s="65">
        <v>24.345766886983782</v>
      </c>
      <c r="AX17" s="65">
        <v>28.449629539386677</v>
      </c>
      <c r="AY17" s="65">
        <v>32.747915932706832</v>
      </c>
      <c r="AZ17" s="65">
        <v>37.102001378342834</v>
      </c>
      <c r="BA17" s="65">
        <v>41.36530544743821</v>
      </c>
      <c r="BB17" s="65">
        <v>45.402256180750435</v>
      </c>
      <c r="BC17" s="65">
        <v>49.115995359642369</v>
      </c>
      <c r="BD17" s="65">
        <v>52.464501796609994</v>
      </c>
      <c r="BE17" s="65">
        <v>55.455156222302691</v>
      </c>
      <c r="BF17" s="65">
        <v>58.144278069903713</v>
      </c>
      <c r="BG17" s="65">
        <v>60.615851186448424</v>
      </c>
      <c r="BH17" s="65">
        <v>62.966943355431319</v>
      </c>
      <c r="BI17" s="65">
        <v>65.004514731531245</v>
      </c>
    </row>
    <row r="18" spans="1:61" ht="15" customHeight="1" x14ac:dyDescent="0.2">
      <c r="A18" s="218"/>
      <c r="B18" s="218"/>
      <c r="C18" s="218"/>
      <c r="D18" s="218"/>
      <c r="E18" s="218"/>
      <c r="F18" s="218"/>
      <c r="G18" s="218"/>
      <c r="H18" s="218"/>
      <c r="I18" s="218"/>
      <c r="J18" s="218"/>
      <c r="K18" s="218"/>
      <c r="L18" s="218"/>
      <c r="M18" s="218"/>
      <c r="N18" s="218"/>
      <c r="O18" s="218"/>
      <c r="P18" s="218"/>
      <c r="Q18" s="218"/>
      <c r="R18" s="218"/>
      <c r="S18" s="218"/>
      <c r="T18" s="218"/>
      <c r="U18" s="218"/>
      <c r="V18" s="218"/>
      <c r="W18" s="218"/>
      <c r="X18" s="215"/>
      <c r="Y18" s="215"/>
      <c r="Z18" s="92"/>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row>
    <row r="19" spans="1:61" ht="15" customHeight="1" x14ac:dyDescent="0.2">
      <c r="A19" s="218"/>
      <c r="B19" s="218"/>
      <c r="C19" s="218"/>
      <c r="D19" s="218"/>
      <c r="E19" s="218"/>
      <c r="F19" s="218"/>
      <c r="G19" s="218"/>
      <c r="H19" s="218"/>
      <c r="I19" s="218"/>
      <c r="J19" s="218"/>
      <c r="K19" s="218"/>
      <c r="L19" s="218"/>
      <c r="M19" s="218"/>
      <c r="N19" s="218"/>
      <c r="O19" s="218"/>
      <c r="P19" s="218"/>
      <c r="Q19" s="218"/>
      <c r="R19" s="218"/>
      <c r="S19" s="218"/>
      <c r="T19" s="218"/>
      <c r="U19" s="218"/>
      <c r="V19" s="218"/>
      <c r="W19" s="218"/>
      <c r="X19" s="68" t="s">
        <v>207</v>
      </c>
      <c r="Y19" s="68" t="s">
        <v>311</v>
      </c>
      <c r="Z19" s="68">
        <v>2015</v>
      </c>
      <c r="AA19" s="68">
        <v>2016</v>
      </c>
      <c r="AB19" s="68">
        <v>2017</v>
      </c>
      <c r="AC19" s="68">
        <v>2018</v>
      </c>
      <c r="AD19" s="68">
        <v>2019</v>
      </c>
      <c r="AE19" s="68">
        <v>2020</v>
      </c>
      <c r="AF19" s="68">
        <v>2021</v>
      </c>
      <c r="AG19" s="68">
        <v>2022</v>
      </c>
      <c r="AH19" s="68">
        <v>2023</v>
      </c>
      <c r="AI19" s="68">
        <v>2024</v>
      </c>
      <c r="AJ19" s="68">
        <v>2025</v>
      </c>
      <c r="AK19" s="68">
        <v>2026</v>
      </c>
      <c r="AL19" s="68">
        <v>2027</v>
      </c>
      <c r="AM19" s="68">
        <v>2028</v>
      </c>
      <c r="AN19" s="68">
        <v>2029</v>
      </c>
      <c r="AO19" s="68">
        <v>2030</v>
      </c>
      <c r="AP19" s="68">
        <v>2031</v>
      </c>
      <c r="AQ19" s="68">
        <v>2032</v>
      </c>
      <c r="AR19" s="68">
        <v>2033</v>
      </c>
      <c r="AS19" s="68">
        <v>2034</v>
      </c>
      <c r="AT19" s="68">
        <v>2035</v>
      </c>
      <c r="AU19" s="68">
        <v>2036</v>
      </c>
      <c r="AV19" s="68">
        <v>2037</v>
      </c>
      <c r="AW19" s="68">
        <v>2038</v>
      </c>
      <c r="AX19" s="68">
        <v>2039</v>
      </c>
      <c r="AY19" s="68">
        <v>2040</v>
      </c>
      <c r="AZ19" s="68">
        <v>2041</v>
      </c>
      <c r="BA19" s="68">
        <v>2042</v>
      </c>
      <c r="BB19" s="68">
        <v>2043</v>
      </c>
      <c r="BC19" s="68">
        <v>2044</v>
      </c>
      <c r="BD19" s="68">
        <v>2045</v>
      </c>
      <c r="BE19" s="68">
        <v>2046</v>
      </c>
      <c r="BF19" s="68">
        <v>2047</v>
      </c>
      <c r="BG19" s="68">
        <v>2048</v>
      </c>
      <c r="BH19" s="68">
        <v>2049</v>
      </c>
      <c r="BI19" s="68">
        <v>2050</v>
      </c>
    </row>
    <row r="20" spans="1:61" ht="15" customHeight="1" x14ac:dyDescent="0.2">
      <c r="A20" s="218"/>
      <c r="B20" s="218"/>
      <c r="C20" s="218"/>
      <c r="D20" s="218"/>
      <c r="E20" s="218"/>
      <c r="F20" s="218"/>
      <c r="G20" s="218"/>
      <c r="H20" s="218"/>
      <c r="I20" s="218"/>
      <c r="J20" s="218"/>
      <c r="K20" s="218"/>
      <c r="L20" s="218"/>
      <c r="M20" s="218"/>
      <c r="N20" s="218"/>
      <c r="O20" s="218"/>
      <c r="P20" s="218"/>
      <c r="Q20" s="218"/>
      <c r="R20" s="218"/>
      <c r="S20" s="218"/>
      <c r="T20" s="218"/>
      <c r="U20" s="218"/>
      <c r="V20" s="218"/>
      <c r="W20" s="218"/>
      <c r="X20" s="66" t="s">
        <v>239</v>
      </c>
      <c r="Y20" s="64" t="s">
        <v>247</v>
      </c>
      <c r="Z20" s="350"/>
      <c r="AA20" s="65">
        <v>1.3263097316997161E-3</v>
      </c>
      <c r="AB20" s="65">
        <v>6.3836480828666237E-3</v>
      </c>
      <c r="AC20" s="65">
        <v>1.1970899916295717E-2</v>
      </c>
      <c r="AD20" s="65">
        <v>2.1117619194502061E-2</v>
      </c>
      <c r="AE20" s="65">
        <v>3.3187784536139735E-2</v>
      </c>
      <c r="AF20" s="65">
        <v>4.9013831376417794E-2</v>
      </c>
      <c r="AG20" s="65">
        <v>6.9649006255399923E-2</v>
      </c>
      <c r="AH20" s="65">
        <v>9.6426780017722216E-2</v>
      </c>
      <c r="AI20" s="65">
        <v>0.13133998801352192</v>
      </c>
      <c r="AJ20" s="65">
        <v>0.17665296182302959</v>
      </c>
      <c r="AK20" s="65">
        <v>0.23556620437380829</v>
      </c>
      <c r="AL20" s="65">
        <v>0.31205198310353027</v>
      </c>
      <c r="AM20" s="65">
        <v>0.41132015819197265</v>
      </c>
      <c r="AN20" s="65">
        <v>0.54001516455652709</v>
      </c>
      <c r="AO20" s="65">
        <v>0.70678516474219455</v>
      </c>
      <c r="AP20" s="65">
        <v>0.92266630439898389</v>
      </c>
      <c r="AQ20" s="65">
        <v>1.2017281043054655</v>
      </c>
      <c r="AR20" s="65">
        <v>1.5619380314913907</v>
      </c>
      <c r="AS20" s="65">
        <v>2.0256977402230492</v>
      </c>
      <c r="AT20" s="65">
        <v>2.6209383623000582</v>
      </c>
      <c r="AU20" s="65">
        <v>3.3823697004754725</v>
      </c>
      <c r="AV20" s="65">
        <v>4.3513092957091137</v>
      </c>
      <c r="AW20" s="65">
        <v>5.5764873784704729</v>
      </c>
      <c r="AX20" s="65">
        <v>7.1131433148877203</v>
      </c>
      <c r="AY20" s="65">
        <v>9.0205188444171363</v>
      </c>
      <c r="AZ20" s="65">
        <v>11.35748424679176</v>
      </c>
      <c r="BA20" s="65">
        <v>14.174736549826967</v>
      </c>
      <c r="BB20" s="65">
        <v>17.473273179822591</v>
      </c>
      <c r="BC20" s="65">
        <v>21.358830288028628</v>
      </c>
      <c r="BD20" s="65">
        <v>23.291195341883398</v>
      </c>
      <c r="BE20" s="65">
        <v>25.295770507799627</v>
      </c>
      <c r="BF20" s="65">
        <v>27.317272055710671</v>
      </c>
      <c r="BG20" s="65">
        <v>29.293393062587313</v>
      </c>
      <c r="BH20" s="65">
        <v>31.20323528068295</v>
      </c>
      <c r="BI20" s="65">
        <v>33.088876458880314</v>
      </c>
    </row>
    <row r="21" spans="1:61" ht="15" customHeight="1" x14ac:dyDescent="0.2">
      <c r="A21" s="218"/>
      <c r="B21" s="218"/>
      <c r="C21" s="218"/>
      <c r="D21" s="218"/>
      <c r="E21" s="218"/>
      <c r="F21" s="218"/>
      <c r="G21" s="218"/>
      <c r="H21" s="218"/>
      <c r="I21" s="218"/>
      <c r="J21" s="218"/>
      <c r="K21" s="218"/>
      <c r="L21" s="218"/>
      <c r="M21" s="218"/>
      <c r="N21" s="218"/>
      <c r="O21" s="218"/>
      <c r="P21" s="218"/>
      <c r="Q21" s="218"/>
      <c r="R21" s="218"/>
      <c r="S21" s="218"/>
      <c r="T21" s="218"/>
      <c r="U21" s="218"/>
      <c r="V21" s="218"/>
      <c r="W21" s="218"/>
      <c r="X21" s="66" t="s">
        <v>103</v>
      </c>
      <c r="Y21" s="64" t="s">
        <v>247</v>
      </c>
      <c r="Z21" s="350"/>
      <c r="AA21" s="65">
        <v>1.3263097316997161E-3</v>
      </c>
      <c r="AB21" s="65">
        <v>6.3836480828666237E-3</v>
      </c>
      <c r="AC21" s="65">
        <v>1.1970899916295717E-2</v>
      </c>
      <c r="AD21" s="65">
        <v>2.1055468636875335E-2</v>
      </c>
      <c r="AE21" s="65">
        <v>3.3063732023116785E-2</v>
      </c>
      <c r="AF21" s="65">
        <v>4.8766222560423983E-2</v>
      </c>
      <c r="AG21" s="65">
        <v>6.9278335857857198E-2</v>
      </c>
      <c r="AH21" s="65">
        <v>9.5985429413480428E-2</v>
      </c>
      <c r="AI21" s="65">
        <v>0.13076670987298378</v>
      </c>
      <c r="AJ21" s="65">
        <v>0.17593855794479185</v>
      </c>
      <c r="AK21" s="65">
        <v>0.23464995590083493</v>
      </c>
      <c r="AL21" s="65">
        <v>0.31085469064730442</v>
      </c>
      <c r="AM21" s="65">
        <v>0.40978134216468282</v>
      </c>
      <c r="AN21" s="65">
        <v>0.53815896962416199</v>
      </c>
      <c r="AO21" s="65">
        <v>0.70463506648171981</v>
      </c>
      <c r="AP21" s="65">
        <v>0.92012467058544845</v>
      </c>
      <c r="AQ21" s="65">
        <v>1.1987901115908461</v>
      </c>
      <c r="AR21" s="65">
        <v>1.5585529268055383</v>
      </c>
      <c r="AS21" s="65">
        <v>2.0219793668892252</v>
      </c>
      <c r="AT21" s="65">
        <v>2.6173372740608656</v>
      </c>
      <c r="AU21" s="65">
        <v>3.3794425018636289</v>
      </c>
      <c r="AV21" s="65">
        <v>4.350320969070844</v>
      </c>
      <c r="AW21" s="65">
        <v>5.5797669554488634</v>
      </c>
      <c r="AX21" s="65">
        <v>7.1246625219875863</v>
      </c>
      <c r="AY21" s="65">
        <v>9.0470323135387556</v>
      </c>
      <c r="AZ21" s="65">
        <v>11.409805656320291</v>
      </c>
      <c r="BA21" s="65">
        <v>14.269896414703743</v>
      </c>
      <c r="BB21" s="65">
        <v>17.658211706094413</v>
      </c>
      <c r="BC21" s="65">
        <v>21.53402022346496</v>
      </c>
      <c r="BD21" s="65">
        <v>24.574960146353394</v>
      </c>
      <c r="BE21" s="65">
        <v>26.740088776268163</v>
      </c>
      <c r="BF21" s="65">
        <v>29.018954384342646</v>
      </c>
      <c r="BG21" s="65">
        <v>31.380200152076466</v>
      </c>
      <c r="BH21" s="65">
        <v>33.846121188028221</v>
      </c>
      <c r="BI21" s="65">
        <v>36.51617943146401</v>
      </c>
    </row>
    <row r="22" spans="1:61" ht="15" customHeight="1" x14ac:dyDescent="0.2">
      <c r="A22" s="218"/>
      <c r="B22" s="218"/>
      <c r="C22" s="218"/>
      <c r="D22" s="218"/>
      <c r="E22" s="218"/>
      <c r="F22" s="218"/>
      <c r="G22" s="218"/>
      <c r="H22" s="218"/>
      <c r="I22" s="218"/>
      <c r="J22" s="218"/>
      <c r="K22" s="218"/>
      <c r="L22" s="218"/>
      <c r="M22" s="218"/>
      <c r="N22" s="218"/>
      <c r="O22" s="218"/>
      <c r="P22" s="218"/>
      <c r="Q22" s="218"/>
      <c r="R22" s="218"/>
      <c r="S22" s="218"/>
      <c r="T22" s="218"/>
      <c r="U22" s="218"/>
      <c r="V22" s="218"/>
      <c r="W22" s="218"/>
      <c r="X22" s="66" t="s">
        <v>102</v>
      </c>
      <c r="Y22" s="64" t="s">
        <v>247</v>
      </c>
      <c r="Z22" s="350"/>
      <c r="AA22" s="65">
        <v>1.3263097316997161E-3</v>
      </c>
      <c r="AB22" s="65">
        <v>6.3836480828666237E-3</v>
      </c>
      <c r="AC22" s="65">
        <v>1.1974260887668516E-2</v>
      </c>
      <c r="AD22" s="65">
        <v>1.8191448729271722E-2</v>
      </c>
      <c r="AE22" s="65">
        <v>2.5149264549402656E-2</v>
      </c>
      <c r="AF22" s="65">
        <v>3.2900223528305808E-2</v>
      </c>
      <c r="AG22" s="65">
        <v>4.144432566853077E-2</v>
      </c>
      <c r="AH22" s="65">
        <v>5.101094148300625E-2</v>
      </c>
      <c r="AI22" s="65">
        <v>6.1652586151992067E-2</v>
      </c>
      <c r="AJ22" s="65">
        <v>7.3483944933240175E-2</v>
      </c>
      <c r="AK22" s="65">
        <v>8.6672218262207695E-2</v>
      </c>
      <c r="AL22" s="65">
        <v>0.1013320913966568</v>
      </c>
      <c r="AM22" s="65">
        <v>0.11768327994975494</v>
      </c>
      <c r="AN22" s="65">
        <v>0.13584046917927467</v>
      </c>
      <c r="AO22" s="65">
        <v>0.15613805995358074</v>
      </c>
      <c r="AP22" s="65">
        <v>0.17874325270815605</v>
      </c>
      <c r="AQ22" s="65">
        <v>0.20399044831137575</v>
      </c>
      <c r="AR22" s="65">
        <v>0.23209936237643322</v>
      </c>
      <c r="AS22" s="65">
        <v>0.26351908102690097</v>
      </c>
      <c r="AT22" s="65">
        <v>0.29863652030886978</v>
      </c>
      <c r="AU22" s="65">
        <v>0.33795328152362281</v>
      </c>
      <c r="AV22" s="65">
        <v>0.38190879589496107</v>
      </c>
      <c r="AW22" s="65">
        <v>0.43110969507957836</v>
      </c>
      <c r="AX22" s="65">
        <v>0.48632981116706031</v>
      </c>
      <c r="AY22" s="65">
        <v>0.54822829099181103</v>
      </c>
      <c r="AZ22" s="65">
        <v>0.61768399699882681</v>
      </c>
      <c r="BA22" s="65">
        <v>0.69568082198850933</v>
      </c>
      <c r="BB22" s="65">
        <v>0.78344148509896905</v>
      </c>
      <c r="BC22" s="65">
        <v>0.88204549155779643</v>
      </c>
      <c r="BD22" s="65">
        <v>0.99313588111109474</v>
      </c>
      <c r="BE22" s="65">
        <v>1.1181358357848961</v>
      </c>
      <c r="BF22" s="65">
        <v>1.2590657136607331</v>
      </c>
      <c r="BG22" s="65">
        <v>1.4178837029721865</v>
      </c>
      <c r="BH22" s="65">
        <v>1.5969252533268241</v>
      </c>
      <c r="BI22" s="65">
        <v>1.798869804703408</v>
      </c>
    </row>
    <row r="23" spans="1:61" ht="15" customHeight="1" x14ac:dyDescent="0.2">
      <c r="A23" s="374"/>
      <c r="B23" s="374"/>
      <c r="C23" s="374"/>
      <c r="D23" s="374"/>
      <c r="E23" s="374"/>
      <c r="F23" s="374"/>
      <c r="G23" s="374"/>
      <c r="H23" s="374"/>
      <c r="I23" s="374"/>
      <c r="J23" s="374"/>
      <c r="K23" s="374"/>
      <c r="L23" s="374"/>
      <c r="M23" s="374"/>
      <c r="N23" s="374"/>
      <c r="O23" s="374"/>
      <c r="P23" s="374"/>
      <c r="Q23" s="374"/>
      <c r="R23" s="374"/>
      <c r="S23" s="374"/>
      <c r="T23" s="374"/>
      <c r="U23" s="374"/>
      <c r="V23" s="374"/>
      <c r="W23" s="218"/>
      <c r="X23" s="66" t="s">
        <v>250</v>
      </c>
      <c r="Y23" s="64" t="s">
        <v>247</v>
      </c>
      <c r="Z23" s="350"/>
      <c r="AA23" s="65">
        <v>1.3263097316997161E-3</v>
      </c>
      <c r="AB23" s="65">
        <v>6.3836480828666237E-3</v>
      </c>
      <c r="AC23" s="65">
        <v>1.1974260887668516E-2</v>
      </c>
      <c r="AD23" s="65">
        <v>1.8306133984458722E-2</v>
      </c>
      <c r="AE23" s="65">
        <v>2.5263949804589653E-2</v>
      </c>
      <c r="AF23" s="65">
        <v>3.3014908783492801E-2</v>
      </c>
      <c r="AG23" s="65">
        <v>4.1673696178904762E-2</v>
      </c>
      <c r="AH23" s="65">
        <v>5.1240311993380257E-2</v>
      </c>
      <c r="AI23" s="65">
        <v>6.1881956662366074E-2</v>
      </c>
      <c r="AJ23" s="65">
        <v>7.3713315443614175E-2</v>
      </c>
      <c r="AK23" s="65">
        <v>8.6796558417181716E-2</v>
      </c>
      <c r="AL23" s="65">
        <v>0.10140391637393084</v>
      </c>
      <c r="AM23" s="65">
        <v>0.117650074571629</v>
      </c>
      <c r="AN23" s="65">
        <v>0.13581691870093576</v>
      </c>
      <c r="AO23" s="65">
        <v>0.15595696394214184</v>
      </c>
      <c r="AP23" s="65">
        <v>0.17851929641880424</v>
      </c>
      <c r="AQ23" s="65">
        <v>0.20367111656641099</v>
      </c>
      <c r="AR23" s="65">
        <v>0.23174682525334248</v>
      </c>
      <c r="AS23" s="65">
        <v>0.26301865327049734</v>
      </c>
      <c r="AT23" s="65">
        <v>0.29805037199664025</v>
      </c>
      <c r="AU23" s="65">
        <v>0.33711421222268034</v>
      </c>
      <c r="AV23" s="65">
        <v>0.38087897568279278</v>
      </c>
      <c r="AW23" s="65">
        <v>0.42983660877848412</v>
      </c>
      <c r="AX23" s="65">
        <v>0.48470842842164019</v>
      </c>
      <c r="AY23" s="65">
        <v>0.54615358144666515</v>
      </c>
      <c r="AZ23" s="65">
        <v>0.61505093029855518</v>
      </c>
      <c r="BA23" s="65">
        <v>0.69245597477087384</v>
      </c>
      <c r="BB23" s="65">
        <v>0.77940537864914972</v>
      </c>
      <c r="BC23" s="65">
        <v>0.87715526563577906</v>
      </c>
      <c r="BD23" s="65">
        <v>0.98702376837557981</v>
      </c>
      <c r="BE23" s="65">
        <v>1.1106539836917817</v>
      </c>
      <c r="BF23" s="65">
        <v>1.2498465541697892</v>
      </c>
      <c r="BG23" s="65">
        <v>1.4066218382354339</v>
      </c>
      <c r="BH23" s="65">
        <v>1.5832723405294571</v>
      </c>
      <c r="BI23" s="65">
        <v>1.7823007689744073</v>
      </c>
    </row>
    <row r="24" spans="1:61" ht="15" customHeight="1" x14ac:dyDescent="0.2">
      <c r="A24" s="374"/>
      <c r="B24" s="374"/>
      <c r="C24" s="374"/>
      <c r="D24" s="374"/>
      <c r="E24" s="374"/>
      <c r="F24" s="374"/>
      <c r="G24" s="374"/>
      <c r="H24" s="374"/>
      <c r="I24" s="374"/>
      <c r="J24" s="374"/>
      <c r="K24" s="374"/>
      <c r="L24" s="374"/>
      <c r="M24" s="374"/>
      <c r="N24" s="374"/>
      <c r="O24" s="374"/>
      <c r="P24" s="374"/>
      <c r="Q24" s="374"/>
      <c r="R24" s="374"/>
      <c r="S24" s="374"/>
      <c r="T24" s="374"/>
      <c r="U24" s="374"/>
      <c r="V24" s="374"/>
      <c r="X24" s="215"/>
      <c r="Y24" s="215"/>
      <c r="Z24" s="92"/>
      <c r="AA24" s="215"/>
      <c r="AB24" s="215"/>
      <c r="AC24" s="215"/>
      <c r="AD24" s="215"/>
      <c r="AE24" s="215"/>
      <c r="AF24" s="215"/>
      <c r="AG24" s="215"/>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c r="BI24" s="215"/>
    </row>
    <row r="25" spans="1:61" s="370" customFormat="1" ht="15" customHeight="1" x14ac:dyDescent="0.2">
      <c r="A25" s="374"/>
      <c r="B25" s="374"/>
      <c r="C25" s="374"/>
      <c r="D25" s="374"/>
      <c r="E25" s="374"/>
      <c r="F25" s="374"/>
      <c r="G25" s="374"/>
      <c r="H25" s="374"/>
      <c r="I25" s="374"/>
      <c r="J25" s="374"/>
      <c r="K25" s="374"/>
      <c r="L25" s="374"/>
      <c r="M25" s="374"/>
      <c r="N25" s="374"/>
      <c r="O25" s="374"/>
      <c r="P25" s="374"/>
      <c r="Q25" s="374"/>
      <c r="R25" s="374"/>
      <c r="S25" s="374"/>
      <c r="T25" s="374"/>
      <c r="U25" s="374"/>
      <c r="V25" s="374"/>
      <c r="X25" s="68" t="s">
        <v>207</v>
      </c>
      <c r="Y25" s="68" t="s">
        <v>311</v>
      </c>
      <c r="Z25" s="68">
        <v>2015</v>
      </c>
      <c r="AA25" s="68">
        <v>2016</v>
      </c>
      <c r="AB25" s="68">
        <v>2017</v>
      </c>
      <c r="AC25" s="68">
        <v>2018</v>
      </c>
      <c r="AD25" s="68">
        <v>2019</v>
      </c>
      <c r="AE25" s="68">
        <v>2020</v>
      </c>
      <c r="AF25" s="68">
        <v>2021</v>
      </c>
      <c r="AG25" s="68">
        <v>2022</v>
      </c>
      <c r="AH25" s="68">
        <v>2023</v>
      </c>
      <c r="AI25" s="68">
        <v>2024</v>
      </c>
      <c r="AJ25" s="68">
        <v>2025</v>
      </c>
      <c r="AK25" s="68">
        <v>2026</v>
      </c>
      <c r="AL25" s="68">
        <v>2027</v>
      </c>
      <c r="AM25" s="68">
        <v>2028</v>
      </c>
      <c r="AN25" s="68">
        <v>2029</v>
      </c>
      <c r="AO25" s="68">
        <v>2030</v>
      </c>
      <c r="AP25" s="68">
        <v>2031</v>
      </c>
      <c r="AQ25" s="68">
        <v>2032</v>
      </c>
      <c r="AR25" s="68">
        <v>2033</v>
      </c>
      <c r="AS25" s="68">
        <v>2034</v>
      </c>
      <c r="AT25" s="68">
        <v>2035</v>
      </c>
      <c r="AU25" s="68">
        <v>2036</v>
      </c>
      <c r="AV25" s="68">
        <v>2037</v>
      </c>
      <c r="AW25" s="68">
        <v>2038</v>
      </c>
      <c r="AX25" s="68">
        <v>2039</v>
      </c>
      <c r="AY25" s="68">
        <v>2040</v>
      </c>
      <c r="AZ25" s="68">
        <v>2041</v>
      </c>
      <c r="BA25" s="68">
        <v>2042</v>
      </c>
      <c r="BB25" s="68">
        <v>2043</v>
      </c>
      <c r="BC25" s="68">
        <v>2044</v>
      </c>
      <c r="BD25" s="68">
        <v>2045</v>
      </c>
      <c r="BE25" s="68">
        <v>2046</v>
      </c>
      <c r="BF25" s="68">
        <v>2047</v>
      </c>
      <c r="BG25" s="68">
        <v>2048</v>
      </c>
      <c r="BH25" s="68">
        <v>2049</v>
      </c>
      <c r="BI25" s="68">
        <v>2050</v>
      </c>
    </row>
    <row r="26" spans="1:61" s="370" customFormat="1" ht="15" customHeight="1" x14ac:dyDescent="0.2">
      <c r="B26" s="374"/>
      <c r="C26" s="374"/>
      <c r="D26" s="374"/>
      <c r="E26" s="374"/>
      <c r="F26" s="374"/>
      <c r="G26" s="374"/>
      <c r="H26" s="374"/>
      <c r="J26" s="374"/>
      <c r="K26" s="374"/>
      <c r="L26" s="374"/>
      <c r="M26" s="374"/>
      <c r="N26" s="374"/>
      <c r="O26" s="374"/>
      <c r="P26" s="374"/>
      <c r="Q26" s="374"/>
      <c r="R26" s="374"/>
      <c r="S26" s="374"/>
      <c r="T26" s="374"/>
      <c r="U26" s="374"/>
      <c r="V26" s="374"/>
      <c r="X26" s="66" t="s">
        <v>239</v>
      </c>
      <c r="Y26" s="64" t="s">
        <v>313</v>
      </c>
      <c r="Z26" s="350"/>
      <c r="AA26" s="65">
        <v>4.5880931523792329E-2</v>
      </c>
      <c r="AB26" s="65">
        <v>0.22100171602667387</v>
      </c>
      <c r="AC26" s="65">
        <v>0.40516936395288078</v>
      </c>
      <c r="AD26" s="65">
        <v>0.77397346168248515</v>
      </c>
      <c r="AE26" s="65">
        <v>1.1789373612257223</v>
      </c>
      <c r="AF26" s="65">
        <v>1.614052207257278</v>
      </c>
      <c r="AG26" s="65">
        <v>2.0815403390637206</v>
      </c>
      <c r="AH26" s="65">
        <v>2.5888291836974533</v>
      </c>
      <c r="AI26" s="65">
        <v>3.1340787077184964</v>
      </c>
      <c r="AJ26" s="65">
        <v>3.721252886570833</v>
      </c>
      <c r="AK26" s="65">
        <v>4.3593710642198964</v>
      </c>
      <c r="AL26" s="65">
        <v>5.0511797297293741</v>
      </c>
      <c r="AM26" s="65">
        <v>5.8046028963303069</v>
      </c>
      <c r="AN26" s="65">
        <v>6.6326041951474783</v>
      </c>
      <c r="AO26" s="65">
        <v>7.5442346479641014</v>
      </c>
      <c r="AP26" s="65">
        <v>8.5520757566207415</v>
      </c>
      <c r="AQ26" s="65">
        <v>9.6726060140936063</v>
      </c>
      <c r="AR26" s="65">
        <v>10.920022465077849</v>
      </c>
      <c r="AS26" s="65">
        <v>12.312359948128597</v>
      </c>
      <c r="AT26" s="65">
        <v>13.854000227589346</v>
      </c>
      <c r="AU26" s="65">
        <v>15.562966417325633</v>
      </c>
      <c r="AV26" s="65">
        <v>17.41664104979499</v>
      </c>
      <c r="AW26" s="65">
        <v>19.391362472120026</v>
      </c>
      <c r="AX26" s="65">
        <v>21.427379533606665</v>
      </c>
      <c r="AY26" s="65">
        <v>23.541265319278541</v>
      </c>
      <c r="AZ26" s="65">
        <v>25.587767415919039</v>
      </c>
      <c r="BA26" s="65">
        <v>27.513817485462113</v>
      </c>
      <c r="BB26" s="65">
        <v>28.37809389428261</v>
      </c>
      <c r="BC26" s="65">
        <v>28.68968813338153</v>
      </c>
      <c r="BD26" s="65">
        <v>27.175074198476807</v>
      </c>
      <c r="BE26" s="65">
        <v>25.61850845802849</v>
      </c>
      <c r="BF26" s="65">
        <v>24.071868026287902</v>
      </c>
      <c r="BG26" s="65">
        <v>22.613955846279548</v>
      </c>
      <c r="BH26" s="65">
        <v>21.273344149475143</v>
      </c>
      <c r="BI26" s="65">
        <v>20.084958262451039</v>
      </c>
    </row>
    <row r="27" spans="1:61" ht="15" customHeight="1" x14ac:dyDescent="0.2">
      <c r="A27" s="218"/>
      <c r="B27" s="218"/>
      <c r="C27" s="218"/>
      <c r="D27" s="218"/>
      <c r="E27" s="218"/>
      <c r="F27" s="218"/>
      <c r="G27" s="218"/>
      <c r="H27" s="218"/>
      <c r="I27" s="218"/>
      <c r="J27" s="218"/>
      <c r="K27" s="218"/>
      <c r="L27" s="218"/>
      <c r="M27" s="218"/>
      <c r="N27" s="218"/>
      <c r="O27" s="218"/>
      <c r="P27" s="218"/>
      <c r="Q27" s="218"/>
      <c r="R27" s="218"/>
      <c r="S27" s="218"/>
      <c r="T27" s="218"/>
      <c r="U27" s="218"/>
      <c r="V27" s="218"/>
      <c r="X27" s="66" t="s">
        <v>103</v>
      </c>
      <c r="Y27" s="64" t="s">
        <v>313</v>
      </c>
      <c r="Z27" s="371"/>
      <c r="AA27" s="372">
        <v>4.5880931523792329E-2</v>
      </c>
      <c r="AB27" s="372">
        <v>0.22100171602667387</v>
      </c>
      <c r="AC27" s="372">
        <v>0.40516936395288078</v>
      </c>
      <c r="AD27" s="372">
        <v>0.76647121914848249</v>
      </c>
      <c r="AE27" s="372">
        <v>1.1481915636979794</v>
      </c>
      <c r="AF27" s="372">
        <v>1.5521626440086824</v>
      </c>
      <c r="AG27" s="372">
        <v>1.9924590842862917</v>
      </c>
      <c r="AH27" s="372">
        <v>2.4610349363568296</v>
      </c>
      <c r="AI27" s="372">
        <v>2.9722012604039434</v>
      </c>
      <c r="AJ27" s="372">
        <v>3.5200044165804707</v>
      </c>
      <c r="AK27" s="372">
        <v>4.1093185970486621</v>
      </c>
      <c r="AL27" s="372">
        <v>4.7467083964475441</v>
      </c>
      <c r="AM27" s="372">
        <v>5.4510990052035107</v>
      </c>
      <c r="AN27" s="372">
        <v>6.2206702105829876</v>
      </c>
      <c r="AO27" s="372">
        <v>7.0673060636040734</v>
      </c>
      <c r="AP27" s="372">
        <v>8.002232585172246</v>
      </c>
      <c r="AQ27" s="372">
        <v>9.0543243029634155</v>
      </c>
      <c r="AR27" s="372">
        <v>10.222832797318029</v>
      </c>
      <c r="AS27" s="372">
        <v>11.51728187369401</v>
      </c>
      <c r="AT27" s="372">
        <v>12.959028154886743</v>
      </c>
      <c r="AU27" s="372">
        <v>14.534312029244632</v>
      </c>
      <c r="AV27" s="372">
        <v>16.230347148485755</v>
      </c>
      <c r="AW27" s="372">
        <v>18.015102582284857</v>
      </c>
      <c r="AX27" s="372">
        <v>19.839899499811455</v>
      </c>
      <c r="AY27" s="372">
        <v>21.746107478692004</v>
      </c>
      <c r="AZ27" s="372">
        <v>23.595779465397598</v>
      </c>
      <c r="BA27" s="372">
        <v>25.326973471203011</v>
      </c>
      <c r="BB27" s="372">
        <v>26.694782422240884</v>
      </c>
      <c r="BC27" s="372">
        <v>26.89184373235836</v>
      </c>
      <c r="BD27" s="372">
        <v>26.130192671070045</v>
      </c>
      <c r="BE27" s="372">
        <v>24.620897977199689</v>
      </c>
      <c r="BF27" s="372">
        <v>23.135902225136881</v>
      </c>
      <c r="BG27" s="372">
        <v>21.743020191471615</v>
      </c>
      <c r="BH27" s="372">
        <v>20.494259529769778</v>
      </c>
      <c r="BI27" s="372">
        <v>19.397132973500405</v>
      </c>
    </row>
    <row r="28" spans="1:61" ht="15" customHeight="1" x14ac:dyDescent="0.2">
      <c r="A28" s="218"/>
      <c r="B28" s="218"/>
      <c r="C28" s="218"/>
      <c r="D28" s="218"/>
      <c r="E28" s="218"/>
      <c r="F28" s="218"/>
      <c r="G28" s="218"/>
      <c r="H28" s="218"/>
      <c r="I28" s="218"/>
      <c r="J28" s="218"/>
      <c r="K28" s="218"/>
      <c r="L28" s="218"/>
      <c r="M28" s="218"/>
      <c r="N28" s="218"/>
      <c r="O28" s="218"/>
      <c r="P28" s="218"/>
      <c r="Q28" s="218"/>
      <c r="R28" s="218"/>
      <c r="S28" s="218"/>
      <c r="T28" s="218"/>
      <c r="U28" s="218"/>
      <c r="V28" s="218"/>
      <c r="X28" s="66" t="s">
        <v>102</v>
      </c>
      <c r="Y28" s="64" t="s">
        <v>313</v>
      </c>
      <c r="Z28" s="371"/>
      <c r="AA28" s="372">
        <v>4.5880931523792329E-2</v>
      </c>
      <c r="AB28" s="372">
        <v>0.22100171602667387</v>
      </c>
      <c r="AC28" s="372">
        <v>0.40507080048538852</v>
      </c>
      <c r="AD28" s="372">
        <v>0.59644593393132228</v>
      </c>
      <c r="AE28" s="372">
        <v>0.79782423510527711</v>
      </c>
      <c r="AF28" s="372">
        <v>1.00798643526348</v>
      </c>
      <c r="AG28" s="372">
        <v>1.2269728316401969</v>
      </c>
      <c r="AH28" s="372">
        <v>1.4591379517866914</v>
      </c>
      <c r="AI28" s="372">
        <v>1.7015622718860819</v>
      </c>
      <c r="AJ28" s="372">
        <v>1.9607988957472196</v>
      </c>
      <c r="AK28" s="372">
        <v>2.2333654067246136</v>
      </c>
      <c r="AL28" s="372">
        <v>2.5202845560235514</v>
      </c>
      <c r="AM28" s="372">
        <v>2.8242323969200784</v>
      </c>
      <c r="AN28" s="372">
        <v>3.1592810487497078</v>
      </c>
      <c r="AO28" s="372">
        <v>3.518581969808515</v>
      </c>
      <c r="AP28" s="372">
        <v>3.908160569243071</v>
      </c>
      <c r="AQ28" s="372">
        <v>4.3298904336182789</v>
      </c>
      <c r="AR28" s="372">
        <v>4.8013965566902685</v>
      </c>
      <c r="AS28" s="372">
        <v>5.3202618073961547</v>
      </c>
      <c r="AT28" s="372">
        <v>5.881227708882351</v>
      </c>
      <c r="AU28" s="372">
        <v>6.4784427134256486</v>
      </c>
      <c r="AV28" s="372">
        <v>7.103658913325777</v>
      </c>
      <c r="AW28" s="372">
        <v>7.7839893315599866</v>
      </c>
      <c r="AX28" s="372">
        <v>8.4640823824181908</v>
      </c>
      <c r="AY28" s="372">
        <v>9.1213786668633752</v>
      </c>
      <c r="AZ28" s="372">
        <v>9.7427300958097973</v>
      </c>
      <c r="BA28" s="372">
        <v>10.279724929335245</v>
      </c>
      <c r="BB28" s="372">
        <v>10.739153006560603</v>
      </c>
      <c r="BC28" s="372">
        <v>11.283963277306469</v>
      </c>
      <c r="BD28" s="372">
        <v>11.74459991437152</v>
      </c>
      <c r="BE28" s="372">
        <v>12.116115229109511</v>
      </c>
      <c r="BF28" s="372">
        <v>12.369584134727452</v>
      </c>
      <c r="BG28" s="372">
        <v>12.596421746421363</v>
      </c>
      <c r="BH28" s="372">
        <v>12.750852428290379</v>
      </c>
      <c r="BI28" s="372">
        <v>12.902188517195608</v>
      </c>
    </row>
    <row r="29" spans="1:61" ht="15" customHeight="1" x14ac:dyDescent="0.2">
      <c r="A29" s="218"/>
      <c r="B29" s="218"/>
      <c r="C29" s="218"/>
      <c r="D29" s="218"/>
      <c r="E29" s="218"/>
      <c r="F29" s="218"/>
      <c r="G29" s="218"/>
      <c r="H29" s="218"/>
      <c r="I29" s="218"/>
      <c r="J29" s="218"/>
      <c r="K29" s="218"/>
      <c r="L29" s="218"/>
      <c r="M29" s="218"/>
      <c r="N29" s="218"/>
      <c r="O29" s="218"/>
      <c r="P29" s="218"/>
      <c r="Q29" s="218"/>
      <c r="R29" s="218"/>
      <c r="S29" s="218"/>
      <c r="T29" s="218"/>
      <c r="U29" s="218"/>
      <c r="V29" s="218"/>
      <c r="X29" s="66" t="s">
        <v>250</v>
      </c>
      <c r="Y29" s="64" t="s">
        <v>313</v>
      </c>
      <c r="Z29" s="350"/>
      <c r="AA29" s="65">
        <v>4.5880931523792329E-2</v>
      </c>
      <c r="AB29" s="65">
        <v>0.22100171602667387</v>
      </c>
      <c r="AC29" s="65">
        <v>0.40507080048538852</v>
      </c>
      <c r="AD29" s="65">
        <v>0.59644593393132228</v>
      </c>
      <c r="AE29" s="65">
        <v>0.79782423510527711</v>
      </c>
      <c r="AF29" s="65">
        <v>1.00798643526348</v>
      </c>
      <c r="AG29" s="65">
        <v>1.2269728316401969</v>
      </c>
      <c r="AH29" s="65">
        <v>1.4591379517866914</v>
      </c>
      <c r="AI29" s="65">
        <v>1.7015622718860819</v>
      </c>
      <c r="AJ29" s="65">
        <v>1.9607988957472196</v>
      </c>
      <c r="AK29" s="65">
        <v>2.2332376976847979</v>
      </c>
      <c r="AL29" s="65">
        <v>2.5200296487800791</v>
      </c>
      <c r="AM29" s="65">
        <v>2.8238508007766008</v>
      </c>
      <c r="AN29" s="65">
        <v>3.158646327164389</v>
      </c>
      <c r="AO29" s="65">
        <v>3.5175684463810786</v>
      </c>
      <c r="AP29" s="65">
        <v>3.9065168876246257</v>
      </c>
      <c r="AQ29" s="65">
        <v>4.3272405659752495</v>
      </c>
      <c r="AR29" s="65">
        <v>4.7969889435106969</v>
      </c>
      <c r="AS29" s="65">
        <v>5.3133494106125347</v>
      </c>
      <c r="AT29" s="65">
        <v>5.8704408508615415</v>
      </c>
      <c r="AU29" s="65">
        <v>6.4615437206216528</v>
      </c>
      <c r="AV29" s="65">
        <v>7.0777989479375822</v>
      </c>
      <c r="AW29" s="65">
        <v>7.7463367222452977</v>
      </c>
      <c r="AX29" s="65">
        <v>8.4102049894592721</v>
      </c>
      <c r="AY29" s="65">
        <v>9.0464985471905841</v>
      </c>
      <c r="AZ29" s="65">
        <v>9.6427178237321982</v>
      </c>
      <c r="BA29" s="65">
        <v>10.151341889756912</v>
      </c>
      <c r="BB29" s="65">
        <v>10.581155289721542</v>
      </c>
      <c r="BC29" s="65">
        <v>11.095607533533945</v>
      </c>
      <c r="BD29" s="65">
        <v>11.525762322829816</v>
      </c>
      <c r="BE29" s="65">
        <v>11.868636222763815</v>
      </c>
      <c r="BF29" s="65">
        <v>12.096640434313837</v>
      </c>
      <c r="BG29" s="65">
        <v>12.300315913792387</v>
      </c>
      <c r="BH29" s="65">
        <v>12.435580983721163</v>
      </c>
      <c r="BI29" s="65">
        <v>12.569655076812641</v>
      </c>
    </row>
    <row r="30" spans="1:61" ht="15" customHeight="1" x14ac:dyDescent="0.2">
      <c r="A30" s="218"/>
      <c r="B30" s="218"/>
      <c r="C30" s="218"/>
      <c r="D30" s="218"/>
      <c r="E30" s="218"/>
      <c r="F30" s="218"/>
      <c r="G30" s="218"/>
      <c r="H30" s="218"/>
      <c r="I30" s="218"/>
      <c r="J30" s="218"/>
      <c r="K30" s="218"/>
      <c r="L30" s="218"/>
      <c r="M30" s="218"/>
      <c r="N30" s="218"/>
      <c r="O30" s="218"/>
      <c r="P30" s="218"/>
      <c r="Q30" s="218"/>
      <c r="R30" s="218"/>
      <c r="S30" s="218"/>
      <c r="T30" s="218"/>
      <c r="U30" s="218"/>
      <c r="V30" s="218"/>
      <c r="X30" s="215"/>
      <c r="Y30" s="215"/>
      <c r="Z30" s="92"/>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c r="BI30" s="215"/>
    </row>
    <row r="31" spans="1:61" ht="15" customHeight="1" x14ac:dyDescent="0.25">
      <c r="A31" s="373" t="s">
        <v>215</v>
      </c>
      <c r="B31" s="218"/>
      <c r="C31" s="218"/>
      <c r="D31" s="218"/>
      <c r="E31" s="218"/>
      <c r="F31" s="218"/>
      <c r="G31" s="218"/>
      <c r="H31" s="218"/>
      <c r="I31" s="218"/>
      <c r="J31" s="218"/>
      <c r="K31" s="218"/>
      <c r="L31" s="373" t="s">
        <v>71</v>
      </c>
      <c r="M31" s="218"/>
      <c r="N31" s="218"/>
      <c r="O31" s="218"/>
      <c r="P31" s="218"/>
      <c r="Q31" s="218"/>
      <c r="R31" s="218"/>
      <c r="S31" s="218"/>
      <c r="T31" s="218"/>
      <c r="U31" s="218"/>
      <c r="V31" s="218"/>
      <c r="X31" s="68" t="s">
        <v>207</v>
      </c>
      <c r="Y31" s="68" t="s">
        <v>311</v>
      </c>
      <c r="Z31" s="68">
        <v>2015</v>
      </c>
      <c r="AA31" s="68">
        <v>2016</v>
      </c>
      <c r="AB31" s="68">
        <v>2017</v>
      </c>
      <c r="AC31" s="68">
        <v>2018</v>
      </c>
      <c r="AD31" s="68">
        <v>2019</v>
      </c>
      <c r="AE31" s="68">
        <v>2020</v>
      </c>
      <c r="AF31" s="68">
        <v>2021</v>
      </c>
      <c r="AG31" s="68">
        <v>2022</v>
      </c>
      <c r="AH31" s="68">
        <v>2023</v>
      </c>
      <c r="AI31" s="68">
        <v>2024</v>
      </c>
      <c r="AJ31" s="68">
        <v>2025</v>
      </c>
      <c r="AK31" s="68">
        <v>2026</v>
      </c>
      <c r="AL31" s="68">
        <v>2027</v>
      </c>
      <c r="AM31" s="68">
        <v>2028</v>
      </c>
      <c r="AN31" s="68">
        <v>2029</v>
      </c>
      <c r="AO31" s="68">
        <v>2030</v>
      </c>
      <c r="AP31" s="68">
        <v>2031</v>
      </c>
      <c r="AQ31" s="68">
        <v>2032</v>
      </c>
      <c r="AR31" s="68">
        <v>2033</v>
      </c>
      <c r="AS31" s="68">
        <v>2034</v>
      </c>
      <c r="AT31" s="68">
        <v>2035</v>
      </c>
      <c r="AU31" s="68">
        <v>2036</v>
      </c>
      <c r="AV31" s="68">
        <v>2037</v>
      </c>
      <c r="AW31" s="68">
        <v>2038</v>
      </c>
      <c r="AX31" s="68">
        <v>2039</v>
      </c>
      <c r="AY31" s="68">
        <v>2040</v>
      </c>
      <c r="AZ31" s="68">
        <v>2041</v>
      </c>
      <c r="BA31" s="68">
        <v>2042</v>
      </c>
      <c r="BB31" s="68">
        <v>2043</v>
      </c>
      <c r="BC31" s="68">
        <v>2044</v>
      </c>
      <c r="BD31" s="68">
        <v>2045</v>
      </c>
      <c r="BE31" s="68">
        <v>2046</v>
      </c>
      <c r="BF31" s="68">
        <v>2047</v>
      </c>
      <c r="BG31" s="68">
        <v>2048</v>
      </c>
      <c r="BH31" s="68">
        <v>2049</v>
      </c>
      <c r="BI31" s="68">
        <v>2050</v>
      </c>
    </row>
    <row r="32" spans="1:61" ht="15" customHeight="1" x14ac:dyDescent="0.2">
      <c r="A32" s="218"/>
      <c r="B32" s="218"/>
      <c r="C32" s="218"/>
      <c r="D32" s="218"/>
      <c r="E32" s="218"/>
      <c r="F32" s="218"/>
      <c r="G32" s="218"/>
      <c r="H32" s="218"/>
      <c r="I32" s="218"/>
      <c r="J32" s="218"/>
      <c r="K32" s="218"/>
      <c r="L32" s="218"/>
      <c r="M32" s="218"/>
      <c r="N32" s="218"/>
      <c r="O32" s="218"/>
      <c r="P32" s="218"/>
      <c r="Q32" s="218"/>
      <c r="R32" s="218"/>
      <c r="S32" s="218"/>
      <c r="T32" s="218"/>
      <c r="U32" s="218"/>
      <c r="V32" s="218"/>
      <c r="X32" s="66" t="s">
        <v>239</v>
      </c>
      <c r="Y32" s="64" t="s">
        <v>314</v>
      </c>
      <c r="Z32" s="349">
        <v>383.37145473345771</v>
      </c>
      <c r="AA32" s="65">
        <v>383.37145473345771</v>
      </c>
      <c r="AB32" s="65">
        <v>385.19123721108048</v>
      </c>
      <c r="AC32" s="65">
        <v>380.75177029309691</v>
      </c>
      <c r="AD32" s="65">
        <v>374.22227707037416</v>
      </c>
      <c r="AE32" s="65">
        <v>365.23006131536528</v>
      </c>
      <c r="AF32" s="65">
        <v>356.98612543401578</v>
      </c>
      <c r="AG32" s="65">
        <v>348.30967383655042</v>
      </c>
      <c r="AH32" s="65">
        <v>338.89478241412905</v>
      </c>
      <c r="AI32" s="65">
        <v>329.44772915229549</v>
      </c>
      <c r="AJ32" s="65">
        <v>319.34726061048025</v>
      </c>
      <c r="AK32" s="65">
        <v>308.25496481342958</v>
      </c>
      <c r="AL32" s="65">
        <v>297.5729582991188</v>
      </c>
      <c r="AM32" s="65">
        <v>286.35091921448344</v>
      </c>
      <c r="AN32" s="65">
        <v>273.49899834348878</v>
      </c>
      <c r="AO32" s="65">
        <v>259.67728874870187</v>
      </c>
      <c r="AP32" s="65">
        <v>244.1366761712585</v>
      </c>
      <c r="AQ32" s="65">
        <v>226.49358983734891</v>
      </c>
      <c r="AR32" s="65">
        <v>207.85800882690512</v>
      </c>
      <c r="AS32" s="65">
        <v>188.25889444492697</v>
      </c>
      <c r="AT32" s="65">
        <v>168.22086318559363</v>
      </c>
      <c r="AU32" s="65">
        <v>148.79965497194263</v>
      </c>
      <c r="AV32" s="65">
        <v>130.33414048504298</v>
      </c>
      <c r="AW32" s="65">
        <v>112.8620363113799</v>
      </c>
      <c r="AX32" s="65">
        <v>94.128426542578794</v>
      </c>
      <c r="AY32" s="65">
        <v>84.64584686445005</v>
      </c>
      <c r="AZ32" s="65">
        <v>73.884402543889081</v>
      </c>
      <c r="BA32" s="65">
        <v>61.818533700140705</v>
      </c>
      <c r="BB32" s="65">
        <v>49.352697322574528</v>
      </c>
      <c r="BC32" s="65">
        <v>35.83256053429357</v>
      </c>
      <c r="BD32" s="65">
        <v>30.242020891260871</v>
      </c>
      <c r="BE32" s="65">
        <v>24.412281833059883</v>
      </c>
      <c r="BF32" s="65">
        <v>18.753559807961164</v>
      </c>
      <c r="BG32" s="65">
        <v>15.421799187387748</v>
      </c>
      <c r="BH32" s="65">
        <v>15.103972655544972</v>
      </c>
      <c r="BI32" s="65">
        <v>13.083659746334183</v>
      </c>
    </row>
    <row r="33" spans="1:61" ht="15" customHeight="1" x14ac:dyDescent="0.2">
      <c r="A33" s="218"/>
      <c r="B33" s="218"/>
      <c r="C33" s="218"/>
      <c r="D33" s="218"/>
      <c r="E33" s="218"/>
      <c r="F33" s="218"/>
      <c r="G33" s="218"/>
      <c r="H33" s="218"/>
      <c r="I33" s="218"/>
      <c r="J33" s="218"/>
      <c r="K33" s="218"/>
      <c r="L33" s="218"/>
      <c r="M33" s="218"/>
      <c r="N33" s="218"/>
      <c r="O33" s="218"/>
      <c r="P33" s="218"/>
      <c r="Q33" s="218"/>
      <c r="R33" s="218"/>
      <c r="S33" s="218"/>
      <c r="T33" s="218"/>
      <c r="U33" s="218"/>
      <c r="V33" s="218"/>
      <c r="X33" s="66" t="s">
        <v>103</v>
      </c>
      <c r="Y33" s="64" t="s">
        <v>314</v>
      </c>
      <c r="Z33" s="349">
        <v>383.37151984627803</v>
      </c>
      <c r="AA33" s="65">
        <v>383.37151984627803</v>
      </c>
      <c r="AB33" s="65">
        <v>385.19123721108048</v>
      </c>
      <c r="AC33" s="65">
        <v>380.56395950291085</v>
      </c>
      <c r="AD33" s="65">
        <v>374.13832495751558</v>
      </c>
      <c r="AE33" s="65">
        <v>365.34703324137331</v>
      </c>
      <c r="AF33" s="65">
        <v>357.41130440273264</v>
      </c>
      <c r="AG33" s="65">
        <v>349.23327584503289</v>
      </c>
      <c r="AH33" s="65">
        <v>340.6023373172726</v>
      </c>
      <c r="AI33" s="65">
        <v>332.26782282238008</v>
      </c>
      <c r="AJ33" s="65">
        <v>323.54349984562839</v>
      </c>
      <c r="AK33" s="65">
        <v>313.66896525256618</v>
      </c>
      <c r="AL33" s="65">
        <v>303.69331227532115</v>
      </c>
      <c r="AM33" s="65">
        <v>292.61992634284098</v>
      </c>
      <c r="AN33" s="65">
        <v>279.64862662619078</v>
      </c>
      <c r="AO33" s="65">
        <v>265.58311314680219</v>
      </c>
      <c r="AP33" s="65">
        <v>249.69927793185482</v>
      </c>
      <c r="AQ33" s="65">
        <v>231.64580133392917</v>
      </c>
      <c r="AR33" s="65">
        <v>212.58049169416802</v>
      </c>
      <c r="AS33" s="65">
        <v>192.57567169725417</v>
      </c>
      <c r="AT33" s="65">
        <v>172.20666108658958</v>
      </c>
      <c r="AU33" s="65">
        <v>152.54444662133008</v>
      </c>
      <c r="AV33" s="65">
        <v>133.9549860526453</v>
      </c>
      <c r="AW33" s="65">
        <v>116.47168368531351</v>
      </c>
      <c r="AX33" s="65">
        <v>98.9320759339586</v>
      </c>
      <c r="AY33" s="65">
        <v>89.290924076790375</v>
      </c>
      <c r="AZ33" s="65">
        <v>78.45003900838627</v>
      </c>
      <c r="BA33" s="65">
        <v>66.370798337549701</v>
      </c>
      <c r="BB33" s="65">
        <v>53.28764761124657</v>
      </c>
      <c r="BC33" s="65">
        <v>40.147766962140679</v>
      </c>
      <c r="BD33" s="65">
        <v>30.881105039752111</v>
      </c>
      <c r="BE33" s="65">
        <v>24.949181297314571</v>
      </c>
      <c r="BF33" s="65">
        <v>19.007317054158126</v>
      </c>
      <c r="BG33" s="65">
        <v>14.71060859376421</v>
      </c>
      <c r="BH33" s="65">
        <v>13.975521952403286</v>
      </c>
      <c r="BI33" s="65">
        <v>11.429858681541702</v>
      </c>
    </row>
    <row r="34" spans="1:61" ht="15" customHeight="1" x14ac:dyDescent="0.2">
      <c r="A34" s="218"/>
      <c r="B34" s="218"/>
      <c r="C34" s="218"/>
      <c r="D34" s="218"/>
      <c r="E34" s="218"/>
      <c r="F34" s="218"/>
      <c r="G34" s="218"/>
      <c r="H34" s="218"/>
      <c r="I34" s="218"/>
      <c r="J34" s="218"/>
      <c r="K34" s="218"/>
      <c r="L34" s="218"/>
      <c r="M34" s="218"/>
      <c r="N34" s="218"/>
      <c r="O34" s="218"/>
      <c r="P34" s="218"/>
      <c r="Q34" s="218"/>
      <c r="R34" s="218"/>
      <c r="S34" s="218"/>
      <c r="T34" s="218"/>
      <c r="U34" s="218"/>
      <c r="V34" s="218"/>
      <c r="X34" s="66" t="s">
        <v>102</v>
      </c>
      <c r="Y34" s="64" t="s">
        <v>314</v>
      </c>
      <c r="Z34" s="349">
        <v>383.37151984627803</v>
      </c>
      <c r="AA34" s="65">
        <v>383.37151984627803</v>
      </c>
      <c r="AB34" s="65">
        <v>385.19123721108048</v>
      </c>
      <c r="AC34" s="65">
        <v>380.1478014261553</v>
      </c>
      <c r="AD34" s="65">
        <v>374.59397470133462</v>
      </c>
      <c r="AE34" s="65">
        <v>366.76744622953856</v>
      </c>
      <c r="AF34" s="65">
        <v>360.08589061249904</v>
      </c>
      <c r="AG34" s="65">
        <v>353.4992848234898</v>
      </c>
      <c r="AH34" s="65">
        <v>346.88797346429681</v>
      </c>
      <c r="AI34" s="65">
        <v>341.11244037299014</v>
      </c>
      <c r="AJ34" s="65">
        <v>335.55322746011007</v>
      </c>
      <c r="AK34" s="65">
        <v>329.57996412288873</v>
      </c>
      <c r="AL34" s="65">
        <v>324.50963853863243</v>
      </c>
      <c r="AM34" s="65">
        <v>319.51998849451741</v>
      </c>
      <c r="AN34" s="65">
        <v>313.77337531168615</v>
      </c>
      <c r="AO34" s="65">
        <v>308.39406077644668</v>
      </c>
      <c r="AP34" s="65">
        <v>302.53689278728996</v>
      </c>
      <c r="AQ34" s="65">
        <v>295.37689981124805</v>
      </c>
      <c r="AR34" s="65">
        <v>287.94580918452743</v>
      </c>
      <c r="AS34" s="65">
        <v>279.46592276390555</v>
      </c>
      <c r="AT34" s="65">
        <v>269.27245917877906</v>
      </c>
      <c r="AU34" s="65">
        <v>258.41565331189776</v>
      </c>
      <c r="AV34" s="65">
        <v>246.3145954776648</v>
      </c>
      <c r="AW34" s="65">
        <v>232.63624326574947</v>
      </c>
      <c r="AX34" s="65">
        <v>218.5447140536526</v>
      </c>
      <c r="AY34" s="65">
        <v>203.92411670017657</v>
      </c>
      <c r="AZ34" s="65">
        <v>188.95702927948457</v>
      </c>
      <c r="BA34" s="65">
        <v>174.77091616560401</v>
      </c>
      <c r="BB34" s="65">
        <v>161.48271428008357</v>
      </c>
      <c r="BC34" s="65">
        <v>149.20596943528091</v>
      </c>
      <c r="BD34" s="65">
        <v>138.51094015844129</v>
      </c>
      <c r="BE34" s="65">
        <v>129.2124260830239</v>
      </c>
      <c r="BF34" s="65">
        <v>121.19460285480781</v>
      </c>
      <c r="BG34" s="65">
        <v>114.21779930441694</v>
      </c>
      <c r="BH34" s="65">
        <v>107.97536407725957</v>
      </c>
      <c r="BI34" s="65">
        <v>103.44857064038848</v>
      </c>
    </row>
    <row r="35" spans="1:61" ht="15" customHeight="1" x14ac:dyDescent="0.2">
      <c r="A35" s="218"/>
      <c r="B35" s="218"/>
      <c r="C35" s="218"/>
      <c r="D35" s="218"/>
      <c r="E35" s="218"/>
      <c r="F35" s="218"/>
      <c r="G35" s="218"/>
      <c r="H35" s="218"/>
      <c r="I35" s="218"/>
      <c r="J35" s="218"/>
      <c r="K35" s="218"/>
      <c r="L35" s="218"/>
      <c r="M35" s="218"/>
      <c r="N35" s="218"/>
      <c r="O35" s="218"/>
      <c r="P35" s="218"/>
      <c r="Q35" s="218"/>
      <c r="R35" s="218"/>
      <c r="S35" s="218"/>
      <c r="T35" s="218"/>
      <c r="U35" s="218"/>
      <c r="V35" s="218"/>
      <c r="W35" s="215"/>
      <c r="X35" s="66" t="s">
        <v>250</v>
      </c>
      <c r="Y35" s="64" t="s">
        <v>314</v>
      </c>
      <c r="Z35" s="349">
        <v>383.37151984627803</v>
      </c>
      <c r="AA35" s="65">
        <v>383.37151984627803</v>
      </c>
      <c r="AB35" s="65">
        <v>385.19123721108048</v>
      </c>
      <c r="AC35" s="65">
        <v>380.17134928272958</v>
      </c>
      <c r="AD35" s="65">
        <v>374.64074293857681</v>
      </c>
      <c r="AE35" s="65">
        <v>366.84411879831953</v>
      </c>
      <c r="AF35" s="65">
        <v>360.18988471524563</v>
      </c>
      <c r="AG35" s="65">
        <v>353.63761454992294</v>
      </c>
      <c r="AH35" s="65">
        <v>347.0769030749434</v>
      </c>
      <c r="AI35" s="65">
        <v>341.36009138910362</v>
      </c>
      <c r="AJ35" s="65">
        <v>335.88430114926405</v>
      </c>
      <c r="AK35" s="65">
        <v>330.03275620714282</v>
      </c>
      <c r="AL35" s="65">
        <v>325.12472154711105</v>
      </c>
      <c r="AM35" s="65">
        <v>320.36376940037934</v>
      </c>
      <c r="AN35" s="65">
        <v>314.91745225677539</v>
      </c>
      <c r="AO35" s="65">
        <v>309.94041587551061</v>
      </c>
      <c r="AP35" s="65">
        <v>304.58831611549749</v>
      </c>
      <c r="AQ35" s="65">
        <v>298.04815668659955</v>
      </c>
      <c r="AR35" s="65">
        <v>291.32528345298306</v>
      </c>
      <c r="AS35" s="65">
        <v>283.60610290562573</v>
      </c>
      <c r="AT35" s="65">
        <v>274.15519364082036</v>
      </c>
      <c r="AU35" s="65">
        <v>263.95217205232484</v>
      </c>
      <c r="AV35" s="65">
        <v>252.36863479737559</v>
      </c>
      <c r="AW35" s="65">
        <v>239.03545011847288</v>
      </c>
      <c r="AX35" s="65">
        <v>225.13847850230931</v>
      </c>
      <c r="AY35" s="65">
        <v>210.57517533690216</v>
      </c>
      <c r="AZ35" s="65">
        <v>195.54523225905785</v>
      </c>
      <c r="BA35" s="65">
        <v>181.21017318829604</v>
      </c>
      <c r="BB35" s="65">
        <v>167.69615122266853</v>
      </c>
      <c r="BC35" s="65">
        <v>155.127315214058</v>
      </c>
      <c r="BD35" s="65">
        <v>144.08940256336376</v>
      </c>
      <c r="BE35" s="65">
        <v>134.41255032804213</v>
      </c>
      <c r="BF35" s="65">
        <v>125.9864255400515</v>
      </c>
      <c r="BG35" s="65">
        <v>118.58905104131313</v>
      </c>
      <c r="BH35" s="65">
        <v>111.92385952103157</v>
      </c>
      <c r="BI35" s="65">
        <v>106.57112385820574</v>
      </c>
    </row>
    <row r="36" spans="1:61" ht="15" customHeight="1" x14ac:dyDescent="0.2">
      <c r="A36" s="218"/>
      <c r="B36" s="218"/>
      <c r="C36" s="218"/>
      <c r="D36" s="218"/>
      <c r="E36" s="218"/>
      <c r="F36" s="218"/>
      <c r="G36" s="218"/>
      <c r="H36" s="218"/>
      <c r="I36" s="218"/>
      <c r="J36" s="218"/>
      <c r="K36" s="218"/>
      <c r="L36" s="218"/>
      <c r="M36" s="218"/>
      <c r="N36" s="218"/>
      <c r="O36" s="218"/>
      <c r="P36" s="218"/>
      <c r="Q36" s="218"/>
      <c r="R36" s="218"/>
      <c r="S36" s="218"/>
      <c r="T36" s="218"/>
      <c r="U36" s="218"/>
      <c r="V36" s="218"/>
      <c r="W36" s="215"/>
      <c r="X36" s="86"/>
      <c r="Y36" s="87"/>
      <c r="Z36" s="93"/>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Y36" s="94"/>
      <c r="AZ36" s="94"/>
      <c r="BA36" s="94"/>
      <c r="BB36" s="94"/>
      <c r="BC36" s="94"/>
      <c r="BD36" s="94"/>
      <c r="BE36" s="94"/>
      <c r="BF36" s="94"/>
      <c r="BG36" s="94"/>
      <c r="BH36" s="94"/>
      <c r="BI36" s="94"/>
    </row>
    <row r="37" spans="1:61" ht="15" customHeight="1" x14ac:dyDescent="0.2">
      <c r="A37" s="218"/>
      <c r="B37" s="218"/>
      <c r="C37" s="218"/>
      <c r="D37" s="218"/>
      <c r="E37" s="218"/>
      <c r="F37" s="218"/>
      <c r="G37" s="218"/>
      <c r="H37" s="218"/>
      <c r="I37" s="218"/>
      <c r="J37" s="218"/>
      <c r="K37" s="218"/>
      <c r="L37" s="218"/>
      <c r="M37" s="218"/>
      <c r="N37" s="218"/>
      <c r="O37" s="218"/>
      <c r="P37" s="218"/>
      <c r="Q37" s="218"/>
      <c r="R37" s="218"/>
      <c r="S37" s="218"/>
      <c r="T37" s="218"/>
      <c r="U37" s="218"/>
      <c r="V37" s="218"/>
      <c r="W37" s="215"/>
      <c r="X37" s="57" t="s">
        <v>474</v>
      </c>
      <c r="Y37" s="67"/>
      <c r="AA37" s="61"/>
      <c r="AB37" s="61"/>
    </row>
    <row r="38" spans="1:61" ht="15" customHeight="1" x14ac:dyDescent="0.2">
      <c r="A38" s="218"/>
      <c r="B38" s="218"/>
      <c r="C38" s="218"/>
      <c r="D38" s="218"/>
      <c r="E38" s="218"/>
      <c r="F38" s="218"/>
      <c r="G38" s="218"/>
      <c r="H38" s="218"/>
      <c r="I38" s="218"/>
      <c r="J38" s="218"/>
      <c r="K38" s="218"/>
      <c r="L38" s="218"/>
      <c r="M38" s="218"/>
      <c r="N38" s="218"/>
      <c r="O38" s="218"/>
      <c r="P38" s="218"/>
      <c r="Q38" s="218"/>
      <c r="R38" s="218"/>
      <c r="S38" s="218"/>
      <c r="T38" s="218"/>
      <c r="U38" s="218"/>
      <c r="V38" s="218"/>
      <c r="W38" s="215"/>
      <c r="X38" s="68" t="s">
        <v>207</v>
      </c>
      <c r="Y38" s="68" t="s">
        <v>311</v>
      </c>
      <c r="Z38" s="68">
        <v>2015</v>
      </c>
      <c r="AA38" s="68">
        <v>2016</v>
      </c>
      <c r="AB38" s="68">
        <v>2017</v>
      </c>
      <c r="AC38" s="68">
        <v>2018</v>
      </c>
      <c r="AD38" s="68">
        <v>2019</v>
      </c>
      <c r="AE38" s="68">
        <v>2020</v>
      </c>
      <c r="AF38" s="68">
        <v>2021</v>
      </c>
      <c r="AG38" s="68">
        <v>2022</v>
      </c>
      <c r="AH38" s="68">
        <v>2023</v>
      </c>
      <c r="AI38" s="68">
        <v>2024</v>
      </c>
      <c r="AJ38" s="68">
        <v>2025</v>
      </c>
      <c r="AK38" s="68">
        <v>2026</v>
      </c>
      <c r="AL38" s="68">
        <v>2027</v>
      </c>
      <c r="AM38" s="68">
        <v>2028</v>
      </c>
      <c r="AN38" s="68">
        <v>2029</v>
      </c>
      <c r="AO38" s="68">
        <v>2030</v>
      </c>
      <c r="AP38" s="68">
        <v>2031</v>
      </c>
      <c r="AQ38" s="68">
        <v>2032</v>
      </c>
      <c r="AR38" s="68">
        <v>2033</v>
      </c>
      <c r="AS38" s="68">
        <v>2034</v>
      </c>
      <c r="AT38" s="68">
        <v>2035</v>
      </c>
      <c r="AU38" s="68">
        <v>2036</v>
      </c>
      <c r="AV38" s="68">
        <v>2037</v>
      </c>
      <c r="AW38" s="68">
        <v>2038</v>
      </c>
      <c r="AX38" s="68">
        <v>2039</v>
      </c>
      <c r="AY38" s="68">
        <v>2040</v>
      </c>
      <c r="AZ38" s="68">
        <v>2041</v>
      </c>
      <c r="BA38" s="68">
        <v>2042</v>
      </c>
      <c r="BB38" s="68">
        <v>2043</v>
      </c>
      <c r="BC38" s="68">
        <v>2044</v>
      </c>
      <c r="BD38" s="68">
        <v>2045</v>
      </c>
      <c r="BE38" s="68">
        <v>2046</v>
      </c>
      <c r="BF38" s="68">
        <v>2047</v>
      </c>
      <c r="BG38" s="68">
        <v>2048</v>
      </c>
      <c r="BH38" s="68">
        <v>2049</v>
      </c>
      <c r="BI38" s="68">
        <v>2050</v>
      </c>
    </row>
    <row r="39" spans="1:61" ht="15" customHeight="1" x14ac:dyDescent="0.2">
      <c r="A39" s="218"/>
      <c r="B39" s="218"/>
      <c r="C39" s="218"/>
      <c r="D39" s="218"/>
      <c r="E39" s="218"/>
      <c r="F39" s="218"/>
      <c r="G39" s="218"/>
      <c r="H39" s="218"/>
      <c r="I39" s="218"/>
      <c r="J39" s="218"/>
      <c r="K39" s="218"/>
      <c r="L39" s="218"/>
      <c r="M39" s="218"/>
      <c r="N39" s="218"/>
      <c r="O39" s="218"/>
      <c r="P39" s="218"/>
      <c r="Q39" s="218"/>
      <c r="R39" s="218"/>
      <c r="S39" s="218"/>
      <c r="T39" s="218"/>
      <c r="U39" s="218"/>
      <c r="V39" s="218"/>
      <c r="W39" s="215"/>
      <c r="X39" s="66" t="s">
        <v>239</v>
      </c>
      <c r="Y39" s="64" t="s">
        <v>136</v>
      </c>
      <c r="Z39" s="350"/>
      <c r="AA39" s="69">
        <v>0.11260028599223137</v>
      </c>
      <c r="AB39" s="69">
        <v>0.19784650029272174</v>
      </c>
      <c r="AC39" s="69">
        <v>0.30202077701194185</v>
      </c>
      <c r="AD39" s="69">
        <v>0.84473979844261005</v>
      </c>
      <c r="AE39" s="69">
        <v>1.4561542502410867</v>
      </c>
      <c r="AF39" s="69">
        <v>2.1805105336927793</v>
      </c>
      <c r="AG39" s="69">
        <v>3.0678456299419743</v>
      </c>
      <c r="AH39" s="69">
        <v>4.2138873770355554</v>
      </c>
      <c r="AI39" s="69">
        <v>5.669263695985169</v>
      </c>
      <c r="AJ39" s="69">
        <v>7.4679129327533342</v>
      </c>
      <c r="AK39" s="69">
        <v>9.4905211469077155</v>
      </c>
      <c r="AL39" s="69">
        <v>11.66995912522075</v>
      </c>
      <c r="AM39" s="69">
        <v>14.078191524592841</v>
      </c>
      <c r="AN39" s="69">
        <v>16.868295386728629</v>
      </c>
      <c r="AO39" s="69">
        <v>20.135525203786599</v>
      </c>
      <c r="AP39" s="69">
        <v>23.94358343116869</v>
      </c>
      <c r="AQ39" s="69">
        <v>28.248511990475254</v>
      </c>
      <c r="AR39" s="69">
        <v>32.91400408283306</v>
      </c>
      <c r="AS39" s="69">
        <v>37.735522728411631</v>
      </c>
      <c r="AT39" s="69">
        <v>42.449440919422365</v>
      </c>
      <c r="AU39" s="69">
        <v>46.822587584664404</v>
      </c>
      <c r="AV39" s="69">
        <v>50.630556740322788</v>
      </c>
      <c r="AW39" s="69">
        <v>53.813612264682234</v>
      </c>
      <c r="AX39" s="69">
        <v>57.1376644869963</v>
      </c>
      <c r="AY39" s="69">
        <v>57.028742626564011</v>
      </c>
      <c r="AZ39" s="69">
        <v>56.952809466702334</v>
      </c>
      <c r="BA39" s="69">
        <v>56.921355060728033</v>
      </c>
      <c r="BB39" s="69">
        <v>56.939757252213333</v>
      </c>
      <c r="BC39" s="69">
        <v>57.018600987340655</v>
      </c>
      <c r="BD39" s="69">
        <v>57.182456227005794</v>
      </c>
      <c r="BE39" s="69">
        <v>57.457605461042078</v>
      </c>
      <c r="BF39" s="69">
        <v>57.837888350513836</v>
      </c>
      <c r="BG39" s="69">
        <v>58.421250971777454</v>
      </c>
      <c r="BH39" s="69">
        <v>59.324175761509714</v>
      </c>
      <c r="BI39" s="69">
        <v>60.645850220161435</v>
      </c>
    </row>
    <row r="40" spans="1:61" ht="15" customHeight="1" x14ac:dyDescent="0.2">
      <c r="A40" s="218"/>
      <c r="B40" s="218"/>
      <c r="C40" s="218"/>
      <c r="D40" s="218"/>
      <c r="E40" s="218"/>
      <c r="F40" s="218"/>
      <c r="G40" s="218"/>
      <c r="H40" s="218"/>
      <c r="I40" s="218"/>
      <c r="J40" s="218"/>
      <c r="K40" s="218"/>
      <c r="L40" s="218"/>
      <c r="M40" s="218"/>
      <c r="N40" s="218"/>
      <c r="O40" s="218"/>
      <c r="P40" s="218"/>
      <c r="Q40" s="218"/>
      <c r="R40" s="218"/>
      <c r="S40" s="218"/>
      <c r="T40" s="218"/>
      <c r="U40" s="218"/>
      <c r="V40" s="218"/>
      <c r="W40" s="215"/>
      <c r="X40" s="66" t="s">
        <v>103</v>
      </c>
      <c r="Y40" s="64" t="s">
        <v>136</v>
      </c>
      <c r="Z40" s="350"/>
      <c r="AA40" s="69">
        <v>0.11260028599223137</v>
      </c>
      <c r="AB40" s="69">
        <v>0.19784650029272174</v>
      </c>
      <c r="AC40" s="69">
        <v>0.30202077701194185</v>
      </c>
      <c r="AD40" s="69">
        <v>0.72449383973441062</v>
      </c>
      <c r="AE40" s="69">
        <v>1.1849661593846497</v>
      </c>
      <c r="AF40" s="69">
        <v>1.7341914682588859</v>
      </c>
      <c r="AG40" s="69">
        <v>2.3720358854066088</v>
      </c>
      <c r="AH40" s="69">
        <v>3.1785971634743886</v>
      </c>
      <c r="AI40" s="69">
        <v>4.1684039740378207</v>
      </c>
      <c r="AJ40" s="69">
        <v>5.4018997438169505</v>
      </c>
      <c r="AK40" s="69">
        <v>6.953921505309526</v>
      </c>
      <c r="AL40" s="69">
        <v>8.8751036373927956</v>
      </c>
      <c r="AM40" s="69">
        <v>11.248116118249113</v>
      </c>
      <c r="AN40" s="69">
        <v>14.115911187161529</v>
      </c>
      <c r="AO40" s="69">
        <v>17.507638302689941</v>
      </c>
      <c r="AP40" s="69">
        <v>21.48714531615493</v>
      </c>
      <c r="AQ40" s="69">
        <v>25.980966680650365</v>
      </c>
      <c r="AR40" s="69">
        <v>30.84506839239144</v>
      </c>
      <c r="AS40" s="69">
        <v>35.87486965715896</v>
      </c>
      <c r="AT40" s="69">
        <v>40.778520049785847</v>
      </c>
      <c r="AU40" s="69">
        <v>45.326859077644457</v>
      </c>
      <c r="AV40" s="69">
        <v>49.275972988193587</v>
      </c>
      <c r="AW40" s="69">
        <v>52.571544519159943</v>
      </c>
      <c r="AX40" s="69">
        <v>55.620465569251053</v>
      </c>
      <c r="AY40" s="69">
        <v>55.625608187839831</v>
      </c>
      <c r="AZ40" s="69">
        <v>55.632963296861249</v>
      </c>
      <c r="BA40" s="69">
        <v>55.656265351499933</v>
      </c>
      <c r="BB40" s="69">
        <v>55.705216620963995</v>
      </c>
      <c r="BC40" s="69">
        <v>55.793445959860215</v>
      </c>
      <c r="BD40" s="69">
        <v>55.95131292136022</v>
      </c>
      <c r="BE40" s="69">
        <v>56.203296695668328</v>
      </c>
      <c r="BF40" s="69">
        <v>56.614658927226415</v>
      </c>
      <c r="BG40" s="69">
        <v>57.216731829216734</v>
      </c>
      <c r="BH40" s="69">
        <v>58.131155791037642</v>
      </c>
      <c r="BI40" s="69">
        <v>59.462322615220913</v>
      </c>
    </row>
    <row r="41" spans="1:61" ht="15" customHeight="1" x14ac:dyDescent="0.2">
      <c r="A41" s="218"/>
      <c r="B41" s="218"/>
      <c r="C41" s="218"/>
      <c r="D41" s="218"/>
      <c r="E41" s="218"/>
      <c r="F41" s="218"/>
      <c r="G41" s="218"/>
      <c r="H41" s="218"/>
      <c r="I41" s="218"/>
      <c r="J41" s="218"/>
      <c r="K41" s="218"/>
      <c r="L41" s="218"/>
      <c r="M41" s="218"/>
      <c r="N41" s="218"/>
      <c r="O41" s="218"/>
      <c r="P41" s="218"/>
      <c r="Q41" s="218"/>
      <c r="R41" s="218"/>
      <c r="S41" s="218"/>
      <c r="T41" s="218"/>
      <c r="U41" s="218"/>
      <c r="V41" s="218"/>
      <c r="W41" s="215"/>
      <c r="X41" s="66" t="s">
        <v>102</v>
      </c>
      <c r="Y41" s="64" t="s">
        <v>136</v>
      </c>
      <c r="Z41" s="350"/>
      <c r="AA41" s="69">
        <v>0.11260028599223137</v>
      </c>
      <c r="AB41" s="69">
        <v>0.19784650029272174</v>
      </c>
      <c r="AC41" s="69">
        <v>0.30202077701194185</v>
      </c>
      <c r="AD41" s="69">
        <v>0.39310781039093984</v>
      </c>
      <c r="AE41" s="69">
        <v>0.5084226157075179</v>
      </c>
      <c r="AF41" s="69">
        <v>0.64346726573794943</v>
      </c>
      <c r="AG41" s="69">
        <v>0.80909126401783116</v>
      </c>
      <c r="AH41" s="69">
        <v>1.014543958729623</v>
      </c>
      <c r="AI41" s="69">
        <v>1.2662800493391417</v>
      </c>
      <c r="AJ41" s="69">
        <v>1.5847619636843575</v>
      </c>
      <c r="AK41" s="69">
        <v>1.9855116642300548</v>
      </c>
      <c r="AL41" s="69">
        <v>2.4870827411915504</v>
      </c>
      <c r="AM41" s="69">
        <v>3.1208194785710575</v>
      </c>
      <c r="AN41" s="69">
        <v>3.9145637335020158</v>
      </c>
      <c r="AO41" s="69">
        <v>4.9092527879304528</v>
      </c>
      <c r="AP41" s="69">
        <v>6.1539382831674896</v>
      </c>
      <c r="AQ41" s="69">
        <v>7.6983028539324945</v>
      </c>
      <c r="AR41" s="69">
        <v>9.577238964861273</v>
      </c>
      <c r="AS41" s="69">
        <v>11.823481119534989</v>
      </c>
      <c r="AT41" s="69">
        <v>14.449679677299136</v>
      </c>
      <c r="AU41" s="69">
        <v>17.452552599332815</v>
      </c>
      <c r="AV41" s="69">
        <v>20.810672152828705</v>
      </c>
      <c r="AW41" s="69">
        <v>24.470279710067967</v>
      </c>
      <c r="AX41" s="69">
        <v>28.356553198248797</v>
      </c>
      <c r="AY41" s="69">
        <v>32.351598648168554</v>
      </c>
      <c r="AZ41" s="69">
        <v>36.31508002261355</v>
      </c>
      <c r="BA41" s="69">
        <v>40.10788718263737</v>
      </c>
      <c r="BB41" s="69">
        <v>43.588457816994413</v>
      </c>
      <c r="BC41" s="69">
        <v>46.655555343459199</v>
      </c>
      <c r="BD41" s="69">
        <v>49.260815420800952</v>
      </c>
      <c r="BE41" s="69">
        <v>51.413307524939249</v>
      </c>
      <c r="BF41" s="69">
        <v>53.162074149448237</v>
      </c>
      <c r="BG41" s="69">
        <v>54.590046186010568</v>
      </c>
      <c r="BH41" s="69">
        <v>55.795245746942484</v>
      </c>
      <c r="BI41" s="69">
        <v>56.452806902173734</v>
      </c>
    </row>
    <row r="42" spans="1:61" ht="15" customHeight="1" x14ac:dyDescent="0.2">
      <c r="A42" s="218"/>
      <c r="B42" s="218"/>
      <c r="C42" s="218"/>
      <c r="D42" s="218"/>
      <c r="E42" s="218"/>
      <c r="F42" s="218"/>
      <c r="G42" s="218"/>
      <c r="H42" s="218"/>
      <c r="I42" s="218"/>
      <c r="J42" s="218"/>
      <c r="K42" s="218"/>
      <c r="L42" s="218"/>
      <c r="M42" s="218"/>
      <c r="N42" s="218"/>
      <c r="O42" s="218"/>
      <c r="P42" s="218"/>
      <c r="Q42" s="218"/>
      <c r="R42" s="218"/>
      <c r="S42" s="218"/>
      <c r="T42" s="218"/>
      <c r="U42" s="218"/>
      <c r="V42" s="218"/>
      <c r="W42" s="215"/>
      <c r="X42" s="66" t="s">
        <v>250</v>
      </c>
      <c r="Y42" s="64" t="s">
        <v>136</v>
      </c>
      <c r="Z42" s="350"/>
      <c r="AA42" s="69">
        <v>0.11260028599223137</v>
      </c>
      <c r="AB42" s="69">
        <v>0.19784650029272174</v>
      </c>
      <c r="AC42" s="69">
        <v>0.30202077701194185</v>
      </c>
      <c r="AD42" s="69">
        <v>0.39477555159690797</v>
      </c>
      <c r="AE42" s="69">
        <v>0.50631084960186246</v>
      </c>
      <c r="AF42" s="69">
        <v>0.63961398004713321</v>
      </c>
      <c r="AG42" s="69">
        <v>0.80024559959216468</v>
      </c>
      <c r="AH42" s="69">
        <v>0.99238347050099796</v>
      </c>
      <c r="AI42" s="69">
        <v>1.2302543891536568</v>
      </c>
      <c r="AJ42" s="69">
        <v>1.5252132904460023</v>
      </c>
      <c r="AK42" s="69">
        <v>1.8863241027676356</v>
      </c>
      <c r="AL42" s="69">
        <v>2.3365773874199154</v>
      </c>
      <c r="AM42" s="69">
        <v>2.8938209636311973</v>
      </c>
      <c r="AN42" s="69">
        <v>3.5896772103654468</v>
      </c>
      <c r="AO42" s="69">
        <v>4.4519545092573871</v>
      </c>
      <c r="AP42" s="69">
        <v>5.5343227549755838</v>
      </c>
      <c r="AQ42" s="69">
        <v>6.8767785610425936</v>
      </c>
      <c r="AR42" s="69">
        <v>8.5313972209253919</v>
      </c>
      <c r="AS42" s="69">
        <v>10.538604960492696</v>
      </c>
      <c r="AT42" s="69">
        <v>12.936016269815449</v>
      </c>
      <c r="AU42" s="69">
        <v>15.746255464630313</v>
      </c>
      <c r="AV42" s="69">
        <v>18.957665964515424</v>
      </c>
      <c r="AW42" s="69">
        <v>22.531559535698907</v>
      </c>
      <c r="AX42" s="69">
        <v>26.380580673342081</v>
      </c>
      <c r="AY42" s="69">
        <v>30.383797745899024</v>
      </c>
      <c r="AZ42" s="69">
        <v>34.396042579131205</v>
      </c>
      <c r="BA42" s="69">
        <v>38.263389610018649</v>
      </c>
      <c r="BB42" s="69">
        <v>41.842276127780472</v>
      </c>
      <c r="BC42" s="69">
        <v>45.027223311673886</v>
      </c>
      <c r="BD42" s="69">
        <v>47.766975324008996</v>
      </c>
      <c r="BE42" s="69">
        <v>50.059703643098722</v>
      </c>
      <c r="BF42" s="69">
        <v>51.95267240861007</v>
      </c>
      <c r="BG42" s="69">
        <v>53.521959788313467</v>
      </c>
      <c r="BH42" s="69">
        <v>54.857990358685946</v>
      </c>
      <c r="BI42" s="69">
        <v>55.763911610336869</v>
      </c>
    </row>
    <row r="43" spans="1:61" ht="15" customHeight="1" x14ac:dyDescent="0.2">
      <c r="A43" s="218"/>
      <c r="B43" s="218"/>
      <c r="C43" s="218"/>
      <c r="D43" s="218"/>
      <c r="E43" s="218"/>
      <c r="F43" s="218"/>
      <c r="G43" s="218"/>
      <c r="H43" s="218"/>
      <c r="I43" s="218"/>
      <c r="J43" s="218"/>
      <c r="K43" s="218"/>
      <c r="L43" s="218"/>
      <c r="M43" s="218"/>
      <c r="N43" s="218"/>
      <c r="O43" s="218"/>
      <c r="P43" s="218"/>
      <c r="Q43" s="218"/>
      <c r="R43" s="218"/>
      <c r="S43" s="218"/>
      <c r="T43" s="218"/>
      <c r="U43" s="218"/>
      <c r="V43" s="218"/>
      <c r="W43" s="215"/>
      <c r="X43" s="66" t="s">
        <v>239</v>
      </c>
      <c r="Y43" s="64" t="s">
        <v>247</v>
      </c>
      <c r="Z43" s="350"/>
      <c r="AA43" s="69">
        <v>2.2349100000000001E-4</v>
      </c>
      <c r="AB43" s="69">
        <v>3.1615799999999998E-4</v>
      </c>
      <c r="AC43" s="69">
        <v>3.1615799999999998E-4</v>
      </c>
      <c r="AD43" s="69">
        <v>3.1679158316633274E-4</v>
      </c>
      <c r="AE43" s="69">
        <v>3.1742643603840953E-4</v>
      </c>
      <c r="AF43" s="69">
        <v>3.1806256116073103E-4</v>
      </c>
      <c r="AG43" s="69">
        <v>3.1869996108289678E-4</v>
      </c>
      <c r="AH43" s="69">
        <v>3.1933863835961599E-4</v>
      </c>
      <c r="AI43" s="69">
        <v>3.1997859555071742E-4</v>
      </c>
      <c r="AJ43" s="69">
        <v>3.2061983522115972E-4</v>
      </c>
      <c r="AK43" s="69">
        <v>3.2126235994104187E-4</v>
      </c>
      <c r="AL43" s="69">
        <v>3.2190617228561303E-4</v>
      </c>
      <c r="AM43" s="69">
        <v>3.2255127483528362E-4</v>
      </c>
      <c r="AN43" s="69">
        <v>3.2319767017563493E-4</v>
      </c>
      <c r="AO43" s="69">
        <v>3.2384536089742979E-4</v>
      </c>
      <c r="AP43" s="69">
        <v>3.2449434959662301E-4</v>
      </c>
      <c r="AQ43" s="69">
        <v>3.2514463887437178E-4</v>
      </c>
      <c r="AR43" s="69">
        <v>4.0081042253315748E-4</v>
      </c>
      <c r="AS43" s="69">
        <v>5.8200849840062661E-4</v>
      </c>
      <c r="AT43" s="69">
        <v>9.7481363089265262E-4</v>
      </c>
      <c r="AU43" s="69">
        <v>2.0329346639062955E-3</v>
      </c>
      <c r="AV43" s="69">
        <v>4.1987321797582076E-3</v>
      </c>
      <c r="AW43" s="69">
        <v>8.2060183675506156E-3</v>
      </c>
      <c r="AX43" s="69">
        <v>1.5338859190842859E-2</v>
      </c>
      <c r="AY43" s="69">
        <v>2.7581633024854786E-2</v>
      </c>
      <c r="AZ43" s="69">
        <v>4.791933733110109E-2</v>
      </c>
      <c r="BA43" s="69">
        <v>8.0872408305636814E-2</v>
      </c>
      <c r="BB43" s="69">
        <v>0.13293272632578734</v>
      </c>
      <c r="BC43" s="69">
        <v>0.21340527570765383</v>
      </c>
      <c r="BD43" s="69">
        <v>0.33536541353015464</v>
      </c>
      <c r="BE43" s="69">
        <v>0.51686028116400573</v>
      </c>
      <c r="BF43" s="69">
        <v>0.78248494018052683</v>
      </c>
      <c r="BG43" s="69">
        <v>1.1653596376541482</v>
      </c>
      <c r="BH43" s="69">
        <v>1.7095562788073808</v>
      </c>
      <c r="BI43" s="69">
        <v>2.4730869129619486</v>
      </c>
    </row>
    <row r="44" spans="1:61" ht="15" customHeight="1" x14ac:dyDescent="0.2">
      <c r="P44" s="215"/>
      <c r="Q44" s="215"/>
      <c r="R44" s="215"/>
      <c r="S44" s="215"/>
      <c r="T44" s="215"/>
      <c r="U44" s="215"/>
      <c r="V44" s="215"/>
      <c r="W44" s="215"/>
      <c r="X44" s="66" t="s">
        <v>103</v>
      </c>
      <c r="Y44" s="64" t="s">
        <v>247</v>
      </c>
      <c r="Z44" s="350"/>
      <c r="AA44" s="69">
        <v>2.2349100000000001E-4</v>
      </c>
      <c r="AB44" s="69">
        <v>3.1615799999999998E-4</v>
      </c>
      <c r="AC44" s="69">
        <v>3.1615799999999998E-4</v>
      </c>
      <c r="AD44" s="69">
        <v>3.1679158316633274E-4</v>
      </c>
      <c r="AE44" s="69">
        <v>3.1742643603840953E-4</v>
      </c>
      <c r="AF44" s="69">
        <v>3.1806256116073103E-4</v>
      </c>
      <c r="AG44" s="69">
        <v>3.1869996108289678E-4</v>
      </c>
      <c r="AH44" s="69">
        <v>3.1933863835961599E-4</v>
      </c>
      <c r="AI44" s="69">
        <v>3.1997859555071742E-4</v>
      </c>
      <c r="AJ44" s="69">
        <v>3.2061983522115972E-4</v>
      </c>
      <c r="AK44" s="69">
        <v>3.2126235994104187E-4</v>
      </c>
      <c r="AL44" s="69">
        <v>3.2190617228561303E-4</v>
      </c>
      <c r="AM44" s="69">
        <v>3.2255127483528362E-4</v>
      </c>
      <c r="AN44" s="69">
        <v>3.2319767017563493E-4</v>
      </c>
      <c r="AO44" s="69">
        <v>3.2384536089742979E-4</v>
      </c>
      <c r="AP44" s="69">
        <v>3.2449434959662301E-4</v>
      </c>
      <c r="AQ44" s="69">
        <v>3.2514463887437178E-4</v>
      </c>
      <c r="AR44" s="69">
        <v>4.7582461372926903E-4</v>
      </c>
      <c r="AS44" s="69">
        <v>8.3756786720501483E-4</v>
      </c>
      <c r="AT44" s="69">
        <v>1.8218413665602707E-3</v>
      </c>
      <c r="AU44" s="69">
        <v>4.0866135590769412E-3</v>
      </c>
      <c r="AV44" s="69">
        <v>8.4390359652565961E-3</v>
      </c>
      <c r="AW44" s="69">
        <v>1.6474519108458215E-2</v>
      </c>
      <c r="AX44" s="69">
        <v>3.0740325970219768E-2</v>
      </c>
      <c r="AY44" s="69">
        <v>5.5225999104352906E-2</v>
      </c>
      <c r="AZ44" s="69">
        <v>9.5985345130640179E-2</v>
      </c>
      <c r="BA44" s="69">
        <v>0.16201775049184822</v>
      </c>
      <c r="BB44" s="69">
        <v>0.26643345132395901</v>
      </c>
      <c r="BC44" s="69">
        <v>0.42790666701554447</v>
      </c>
      <c r="BD44" s="69">
        <v>0.67273735900925546</v>
      </c>
      <c r="BE44" s="69">
        <v>1.0372760666780054</v>
      </c>
      <c r="BF44" s="69">
        <v>1.5711196576626703</v>
      </c>
      <c r="BG44" s="69">
        <v>2.3411098533626484</v>
      </c>
      <c r="BH44" s="69">
        <v>3.4362306890836276</v>
      </c>
      <c r="BI44" s="69">
        <v>4.9736945260241452</v>
      </c>
    </row>
    <row r="45" spans="1:61" ht="15" customHeight="1" x14ac:dyDescent="0.2">
      <c r="P45" s="215"/>
      <c r="Q45" s="215"/>
      <c r="R45" s="215"/>
      <c r="S45" s="215"/>
      <c r="T45" s="215"/>
      <c r="U45" s="215"/>
      <c r="V45" s="215"/>
      <c r="W45" s="215"/>
      <c r="X45" s="66" t="s">
        <v>102</v>
      </c>
      <c r="Y45" s="64" t="s">
        <v>247</v>
      </c>
      <c r="Z45" s="350"/>
      <c r="AA45" s="69">
        <v>2.2349100000000001E-4</v>
      </c>
      <c r="AB45" s="69">
        <v>3.1615799999999998E-4</v>
      </c>
      <c r="AC45" s="69">
        <v>3.1615799999999998E-4</v>
      </c>
      <c r="AD45" s="69">
        <v>3.1679158316633274E-4</v>
      </c>
      <c r="AE45" s="69">
        <v>3.1742643603840953E-4</v>
      </c>
      <c r="AF45" s="69">
        <v>3.1806256116073103E-4</v>
      </c>
      <c r="AG45" s="69">
        <v>3.1869996108289678E-4</v>
      </c>
      <c r="AH45" s="69">
        <v>3.1933863835961599E-4</v>
      </c>
      <c r="AI45" s="69">
        <v>3.1997859555071742E-4</v>
      </c>
      <c r="AJ45" s="69">
        <v>3.2061983522115972E-4</v>
      </c>
      <c r="AK45" s="69">
        <v>3.2126235994104187E-4</v>
      </c>
      <c r="AL45" s="69">
        <v>3.2190617228561303E-4</v>
      </c>
      <c r="AM45" s="69">
        <v>3.2255127483528362E-4</v>
      </c>
      <c r="AN45" s="69">
        <v>3.2319767017563493E-4</v>
      </c>
      <c r="AO45" s="69">
        <v>3.2384536089742979E-4</v>
      </c>
      <c r="AP45" s="69">
        <v>3.2449434959662301E-4</v>
      </c>
      <c r="AQ45" s="69">
        <v>3.2514463887437178E-4</v>
      </c>
      <c r="AR45" s="69">
        <v>3.2579623133704587E-4</v>
      </c>
      <c r="AS45" s="69">
        <v>3.2644912959623834E-4</v>
      </c>
      <c r="AT45" s="69">
        <v>3.2710333626877587E-4</v>
      </c>
      <c r="AU45" s="69">
        <v>3.2775885397672933E-4</v>
      </c>
      <c r="AV45" s="69">
        <v>3.2841568534742419E-4</v>
      </c>
      <c r="AW45" s="69">
        <v>3.2907383301345106E-4</v>
      </c>
      <c r="AX45" s="69">
        <v>3.2973329961267638E-4</v>
      </c>
      <c r="AY45" s="69">
        <v>3.3039408778825287E-4</v>
      </c>
      <c r="AZ45" s="69">
        <v>3.3105620018863014E-4</v>
      </c>
      <c r="BA45" s="69">
        <v>3.3171963946756528E-4</v>
      </c>
      <c r="BB45" s="69">
        <v>3.3238440828413357E-4</v>
      </c>
      <c r="BC45" s="69">
        <v>3.3305050930273913E-4</v>
      </c>
      <c r="BD45" s="69">
        <v>3.3371794519312535E-4</v>
      </c>
      <c r="BE45" s="69">
        <v>3.3438671863038615E-4</v>
      </c>
      <c r="BF45" s="69">
        <v>3.3505683229497613E-4</v>
      </c>
      <c r="BG45" s="69">
        <v>3.3572828887272157E-4</v>
      </c>
      <c r="BH45" s="69">
        <v>3.3640109105483122E-4</v>
      </c>
      <c r="BI45" s="69">
        <v>3.3707524153790697E-4</v>
      </c>
    </row>
    <row r="46" spans="1:61" ht="15" customHeight="1" x14ac:dyDescent="0.2">
      <c r="P46" s="215"/>
      <c r="Q46" s="215"/>
      <c r="R46" s="215"/>
      <c r="S46" s="215"/>
      <c r="T46" s="215"/>
      <c r="U46" s="215"/>
      <c r="V46" s="215"/>
      <c r="W46" s="215"/>
      <c r="X46" s="66" t="s">
        <v>250</v>
      </c>
      <c r="Y46" s="64" t="s">
        <v>247</v>
      </c>
      <c r="Z46" s="350"/>
      <c r="AA46" s="69">
        <v>2.2349100000000001E-4</v>
      </c>
      <c r="AB46" s="69">
        <v>3.1615799999999998E-4</v>
      </c>
      <c r="AC46" s="69">
        <v>3.1615799999999998E-4</v>
      </c>
      <c r="AD46" s="69">
        <v>3.1679158316633274E-4</v>
      </c>
      <c r="AE46" s="69">
        <v>3.1742643603840953E-4</v>
      </c>
      <c r="AF46" s="69">
        <v>3.1806256116073103E-4</v>
      </c>
      <c r="AG46" s="69">
        <v>3.1869996108289678E-4</v>
      </c>
      <c r="AH46" s="69">
        <v>3.1933863835961599E-4</v>
      </c>
      <c r="AI46" s="69">
        <v>3.1997859555071742E-4</v>
      </c>
      <c r="AJ46" s="69">
        <v>3.2061983522115972E-4</v>
      </c>
      <c r="AK46" s="69">
        <v>3.2126235994104187E-4</v>
      </c>
      <c r="AL46" s="69">
        <v>3.2190617228561303E-4</v>
      </c>
      <c r="AM46" s="69">
        <v>3.2255127483528362E-4</v>
      </c>
      <c r="AN46" s="69">
        <v>3.2319767017563493E-4</v>
      </c>
      <c r="AO46" s="69">
        <v>3.2384536089742979E-4</v>
      </c>
      <c r="AP46" s="69">
        <v>3.2449434959662301E-4</v>
      </c>
      <c r="AQ46" s="69">
        <v>3.2514463887437178E-4</v>
      </c>
      <c r="AR46" s="69">
        <v>3.2579623133704587E-4</v>
      </c>
      <c r="AS46" s="69">
        <v>3.2644912959623834E-4</v>
      </c>
      <c r="AT46" s="69">
        <v>3.2710333626877587E-4</v>
      </c>
      <c r="AU46" s="69">
        <v>3.2775885397672933E-4</v>
      </c>
      <c r="AV46" s="69">
        <v>3.2841568534742419E-4</v>
      </c>
      <c r="AW46" s="69">
        <v>3.2907383301345106E-4</v>
      </c>
      <c r="AX46" s="69">
        <v>3.2973329961267638E-4</v>
      </c>
      <c r="AY46" s="69">
        <v>3.3039408778825287E-4</v>
      </c>
      <c r="AZ46" s="69">
        <v>3.3105620018863014E-4</v>
      </c>
      <c r="BA46" s="69">
        <v>3.3171963946756528E-4</v>
      </c>
      <c r="BB46" s="69">
        <v>3.3238440828413357E-4</v>
      </c>
      <c r="BC46" s="69">
        <v>3.3305050930273913E-4</v>
      </c>
      <c r="BD46" s="69">
        <v>3.3371794519312535E-4</v>
      </c>
      <c r="BE46" s="69">
        <v>3.3438671863038615E-4</v>
      </c>
      <c r="BF46" s="69">
        <v>3.3505683229497613E-4</v>
      </c>
      <c r="BG46" s="69">
        <v>3.3572828887272157E-4</v>
      </c>
      <c r="BH46" s="69">
        <v>3.3640109105483122E-4</v>
      </c>
      <c r="BI46" s="69">
        <v>3.3707524153790697E-4</v>
      </c>
    </row>
    <row r="47" spans="1:61" ht="15" customHeight="1" x14ac:dyDescent="0.2">
      <c r="P47" s="215"/>
      <c r="Q47" s="215"/>
      <c r="R47" s="215"/>
      <c r="S47" s="215"/>
      <c r="T47" s="215"/>
      <c r="U47" s="215"/>
      <c r="V47" s="215"/>
      <c r="W47" s="215"/>
      <c r="X47" s="66" t="s">
        <v>239</v>
      </c>
      <c r="Y47" s="64" t="s">
        <v>314</v>
      </c>
      <c r="Z47" s="350"/>
      <c r="AA47" s="69">
        <v>234.68628201024191</v>
      </c>
      <c r="AB47" s="69">
        <v>233.69811924365843</v>
      </c>
      <c r="AC47" s="69">
        <v>229.40286192472504</v>
      </c>
      <c r="AD47" s="69">
        <v>223.89193171137862</v>
      </c>
      <c r="AE47" s="69">
        <v>216.92139327244703</v>
      </c>
      <c r="AF47" s="69">
        <v>210.51852926036022</v>
      </c>
      <c r="AG47" s="69">
        <v>203.59899234141332</v>
      </c>
      <c r="AH47" s="69">
        <v>195.91924805483745</v>
      </c>
      <c r="AI47" s="69">
        <v>188.22471094075826</v>
      </c>
      <c r="AJ47" s="69">
        <v>179.9233890436162</v>
      </c>
      <c r="AK47" s="69">
        <v>170.73064755285006</v>
      </c>
      <c r="AL47" s="69">
        <v>162.07085988862363</v>
      </c>
      <c r="AM47" s="69">
        <v>153.00410141932332</v>
      </c>
      <c r="AN47" s="69">
        <v>142.48369523171561</v>
      </c>
      <c r="AO47" s="69">
        <v>131.19801011551587</v>
      </c>
      <c r="AP47" s="69">
        <v>118.44422277713295</v>
      </c>
      <c r="AQ47" s="69">
        <v>103.90233939947248</v>
      </c>
      <c r="AR47" s="69">
        <v>88.762107586348307</v>
      </c>
      <c r="AS47" s="69">
        <v>73.159715445790923</v>
      </c>
      <c r="AT47" s="69">
        <v>57.721186581552743</v>
      </c>
      <c r="AU47" s="69">
        <v>43.627841399507858</v>
      </c>
      <c r="AV47" s="69">
        <v>31.343733200405815</v>
      </c>
      <c r="AW47" s="69">
        <v>21.037536324787155</v>
      </c>
      <c r="AX47" s="69">
        <v>10.568604448172529</v>
      </c>
      <c r="AY47" s="69">
        <v>10.590925995226975</v>
      </c>
      <c r="AZ47" s="69">
        <v>10.603653552371187</v>
      </c>
      <c r="BA47" s="69">
        <v>10.596728029998266</v>
      </c>
      <c r="BB47" s="69">
        <v>10.562279698434136</v>
      </c>
      <c r="BC47" s="69">
        <v>10.468634973077744</v>
      </c>
      <c r="BD47" s="69">
        <v>10.314803733531157</v>
      </c>
      <c r="BE47" s="69">
        <v>9.9931718220992281</v>
      </c>
      <c r="BF47" s="69">
        <v>9.7730616794596887</v>
      </c>
      <c r="BG47" s="69">
        <v>9.1227093602624283</v>
      </c>
      <c r="BH47" s="69">
        <v>8.2977837174919191</v>
      </c>
      <c r="BI47" s="69">
        <v>5.6706499827318755</v>
      </c>
    </row>
    <row r="48" spans="1:61" ht="15" customHeight="1" x14ac:dyDescent="0.2">
      <c r="P48" s="215"/>
      <c r="Q48" s="215"/>
      <c r="R48" s="215"/>
      <c r="S48" s="215"/>
      <c r="T48" s="215"/>
      <c r="U48" s="215"/>
      <c r="V48" s="215"/>
      <c r="W48" s="215"/>
      <c r="X48" s="66" t="s">
        <v>103</v>
      </c>
      <c r="Y48" s="64" t="s">
        <v>314</v>
      </c>
      <c r="Z48" s="350"/>
      <c r="AA48" s="69">
        <v>234.68628201024191</v>
      </c>
      <c r="AB48" s="69">
        <v>233.69811924365843</v>
      </c>
      <c r="AC48" s="69">
        <v>229.20851364729603</v>
      </c>
      <c r="AD48" s="69">
        <v>223.7771785981559</v>
      </c>
      <c r="AE48" s="69">
        <v>216.94804823492183</v>
      </c>
      <c r="AF48" s="69">
        <v>210.7764087611732</v>
      </c>
      <c r="AG48" s="69">
        <v>204.28703551823841</v>
      </c>
      <c r="AH48" s="69">
        <v>197.29752589951875</v>
      </c>
      <c r="AI48" s="69">
        <v>190.63225845186344</v>
      </c>
      <c r="AJ48" s="69">
        <v>183.61204241369796</v>
      </c>
      <c r="AK48" s="69">
        <v>175.52141833898378</v>
      </c>
      <c r="AL48" s="69">
        <v>167.44030066285194</v>
      </c>
      <c r="AM48" s="69">
        <v>158.40766690186217</v>
      </c>
      <c r="AN48" s="69">
        <v>147.63473946339366</v>
      </c>
      <c r="AO48" s="69">
        <v>135.96068300790091</v>
      </c>
      <c r="AP48" s="69">
        <v>122.70737646503413</v>
      </c>
      <c r="AQ48" s="69">
        <v>107.61497344432694</v>
      </c>
      <c r="AR48" s="69">
        <v>91.89443494284032</v>
      </c>
      <c r="AS48" s="69">
        <v>75.71356580042665</v>
      </c>
      <c r="AT48" s="69">
        <v>59.765528286797789</v>
      </c>
      <c r="AU48" s="69">
        <v>45.226682893472159</v>
      </c>
      <c r="AV48" s="69">
        <v>32.596689484112339</v>
      </c>
      <c r="AW48" s="69">
        <v>22.035577824653146</v>
      </c>
      <c r="AX48" s="69">
        <v>12.500378930893511</v>
      </c>
      <c r="AY48" s="69">
        <v>12.105022843134039</v>
      </c>
      <c r="AZ48" s="69">
        <v>11.782910428539632</v>
      </c>
      <c r="BA48" s="69">
        <v>11.51298600816059</v>
      </c>
      <c r="BB48" s="69">
        <v>11.274019919406467</v>
      </c>
      <c r="BC48" s="69">
        <v>11.00735856993291</v>
      </c>
      <c r="BD48" s="69">
        <v>10.716722782952209</v>
      </c>
      <c r="BE48" s="69">
        <v>10.239903370189193</v>
      </c>
      <c r="BF48" s="69">
        <v>9.6789413392490449</v>
      </c>
      <c r="BG48" s="69">
        <v>8.6318358583091506</v>
      </c>
      <c r="BH48" s="69">
        <v>7.4023045042121121</v>
      </c>
      <c r="BI48" s="69">
        <v>4.2591843129361315</v>
      </c>
    </row>
    <row r="49" spans="16:61" ht="15" customHeight="1" x14ac:dyDescent="0.2">
      <c r="P49" s="215"/>
      <c r="Q49" s="215"/>
      <c r="R49" s="215"/>
      <c r="S49" s="215"/>
      <c r="T49" s="215"/>
      <c r="U49" s="215"/>
      <c r="V49" s="215"/>
      <c r="W49" s="215"/>
      <c r="X49" s="66" t="s">
        <v>102</v>
      </c>
      <c r="Y49" s="64" t="s">
        <v>314</v>
      </c>
      <c r="Z49" s="350"/>
      <c r="AA49" s="69">
        <v>234.68628201024191</v>
      </c>
      <c r="AB49" s="69">
        <v>233.69811924365843</v>
      </c>
      <c r="AC49" s="69">
        <v>229.05435237363412</v>
      </c>
      <c r="AD49" s="69">
        <v>224.43121242484105</v>
      </c>
      <c r="AE49" s="69">
        <v>218.46375151607489</v>
      </c>
      <c r="AF49" s="69">
        <v>213.38530155938872</v>
      </c>
      <c r="AG49" s="69">
        <v>208.23510707447042</v>
      </c>
      <c r="AH49" s="69">
        <v>202.946274629633</v>
      </c>
      <c r="AI49" s="69">
        <v>198.41066888224782</v>
      </c>
      <c r="AJ49" s="69">
        <v>194.03920656249755</v>
      </c>
      <c r="AK49" s="69">
        <v>189.21938118115617</v>
      </c>
      <c r="AL49" s="69">
        <v>185.27912889910391</v>
      </c>
      <c r="AM49" s="69">
        <v>181.383426339745</v>
      </c>
      <c r="AN49" s="69">
        <v>176.7273307974688</v>
      </c>
      <c r="AO49" s="69">
        <v>172.41355704423063</v>
      </c>
      <c r="AP49" s="69">
        <v>167.60153544773851</v>
      </c>
      <c r="AQ49" s="69">
        <v>161.47381864624793</v>
      </c>
      <c r="AR49" s="69">
        <v>155.10918454111226</v>
      </c>
      <c r="AS49" s="69">
        <v>147.72357482231877</v>
      </c>
      <c r="AT49" s="69">
        <v>138.66682842660381</v>
      </c>
      <c r="AU49" s="69">
        <v>129.00117595381883</v>
      </c>
      <c r="AV49" s="69">
        <v>118.1570208391565</v>
      </c>
      <c r="AW49" s="69">
        <v>105.83057268992545</v>
      </c>
      <c r="AX49" s="69">
        <v>93.170470421500127</v>
      </c>
      <c r="AY49" s="69">
        <v>80.064342973213314</v>
      </c>
      <c r="AZ49" s="69">
        <v>66.704685675819334</v>
      </c>
      <c r="BA49" s="69">
        <v>54.2105214711126</v>
      </c>
      <c r="BB49" s="69">
        <v>42.72311580636859</v>
      </c>
      <c r="BC49" s="69">
        <v>32.469319884793769</v>
      </c>
      <c r="BD49" s="69">
        <v>23.951549879507411</v>
      </c>
      <c r="BE49" s="69">
        <v>17.005830098704653</v>
      </c>
      <c r="BF49" s="69">
        <v>11.473003122235692</v>
      </c>
      <c r="BG49" s="69">
        <v>7.2407568513918923</v>
      </c>
      <c r="BH49" s="69">
        <v>3.9989699299624792</v>
      </c>
      <c r="BI49" s="69">
        <v>2.7837229385089337</v>
      </c>
    </row>
    <row r="50" spans="16:61" ht="15" customHeight="1" x14ac:dyDescent="0.2">
      <c r="P50" s="67"/>
      <c r="Q50" s="67"/>
      <c r="R50" s="67"/>
      <c r="S50" s="67"/>
      <c r="T50" s="67"/>
      <c r="U50" s="67"/>
      <c r="V50" s="67"/>
      <c r="W50" s="67"/>
      <c r="X50" s="66" t="s">
        <v>250</v>
      </c>
      <c r="Y50" s="64" t="s">
        <v>314</v>
      </c>
      <c r="Z50" s="350"/>
      <c r="AA50" s="69">
        <v>234.68628201024191</v>
      </c>
      <c r="AB50" s="69">
        <v>233.69811924365843</v>
      </c>
      <c r="AC50" s="69">
        <v>229.0989834100325</v>
      </c>
      <c r="AD50" s="69">
        <v>224.5203643825009</v>
      </c>
      <c r="AE50" s="69">
        <v>218.60409406068416</v>
      </c>
      <c r="AF50" s="69">
        <v>213.57431968554761</v>
      </c>
      <c r="AG50" s="69">
        <v>208.4800313376447</v>
      </c>
      <c r="AH50" s="69">
        <v>203.26335590317558</v>
      </c>
      <c r="AI50" s="69">
        <v>198.80802868860152</v>
      </c>
      <c r="AJ50" s="69">
        <v>194.54161396199788</v>
      </c>
      <c r="AK50" s="69">
        <v>189.86458956444744</v>
      </c>
      <c r="AL50" s="69">
        <v>186.10784637964275</v>
      </c>
      <c r="AM50" s="69">
        <v>182.46205989187018</v>
      </c>
      <c r="AN50" s="69">
        <v>178.12742179406672</v>
      </c>
      <c r="AO50" s="69">
        <v>174.23666953712481</v>
      </c>
      <c r="AP50" s="69">
        <v>169.95033436631505</v>
      </c>
      <c r="AQ50" s="69">
        <v>164.46259418516303</v>
      </c>
      <c r="AR50" s="69">
        <v>158.82578748527243</v>
      </c>
      <c r="AS50" s="69">
        <v>152.21960163959542</v>
      </c>
      <c r="AT50" s="69">
        <v>143.92298380173091</v>
      </c>
      <c r="AU50" s="69">
        <v>134.92800179367327</v>
      </c>
      <c r="AV50" s="69">
        <v>124.61649898334362</v>
      </c>
      <c r="AW50" s="69">
        <v>112.64845078023282</v>
      </c>
      <c r="AX50" s="69">
        <v>100.19315454715712</v>
      </c>
      <c r="AY50" s="69">
        <v>87.151382381379889</v>
      </c>
      <c r="AZ50" s="69">
        <v>73.732878762880233</v>
      </c>
      <c r="BA50" s="69">
        <v>61.091357508659044</v>
      </c>
      <c r="BB50" s="69">
        <v>49.378010230469869</v>
      </c>
      <c r="BC50" s="69">
        <v>38.830447393273374</v>
      </c>
      <c r="BD50" s="69">
        <v>29.966632127969103</v>
      </c>
      <c r="BE50" s="69">
        <v>22.639009978779249</v>
      </c>
      <c r="BF50" s="69">
        <v>16.694247191893993</v>
      </c>
      <c r="BG50" s="69">
        <v>12.037121111901431</v>
      </c>
      <c r="BH50" s="69">
        <v>8.3683532293358773</v>
      </c>
      <c r="BI50" s="69">
        <v>6.3213767791911337</v>
      </c>
    </row>
    <row r="51" spans="16:61" ht="15" customHeight="1" x14ac:dyDescent="0.2">
      <c r="P51" s="215"/>
      <c r="Q51" s="215"/>
      <c r="R51" s="215"/>
      <c r="S51" s="215"/>
      <c r="T51" s="215"/>
      <c r="U51" s="215"/>
      <c r="V51" s="215"/>
      <c r="W51" s="215"/>
      <c r="X51" s="86"/>
      <c r="Y51" s="87"/>
      <c r="Z51" s="93"/>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row>
    <row r="52" spans="16:61" ht="15" customHeight="1" x14ac:dyDescent="0.2">
      <c r="P52" s="215"/>
      <c r="Q52" s="215"/>
      <c r="R52" s="215"/>
      <c r="S52" s="215"/>
      <c r="T52" s="215"/>
      <c r="U52" s="215"/>
      <c r="V52" s="215"/>
      <c r="W52" s="215"/>
      <c r="X52" s="57" t="s">
        <v>475</v>
      </c>
      <c r="Y52" s="67"/>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row>
    <row r="53" spans="16:61" ht="15" customHeight="1" x14ac:dyDescent="0.2">
      <c r="P53" s="215"/>
      <c r="Q53" s="215"/>
      <c r="R53" s="215"/>
      <c r="S53" s="215"/>
      <c r="T53" s="215"/>
      <c r="U53" s="215"/>
      <c r="V53" s="215"/>
      <c r="W53" s="215"/>
      <c r="X53" s="68" t="s">
        <v>207</v>
      </c>
      <c r="Y53" s="68" t="s">
        <v>311</v>
      </c>
      <c r="Z53" s="68">
        <v>2015</v>
      </c>
      <c r="AA53" s="68">
        <v>2016</v>
      </c>
      <c r="AB53" s="68">
        <v>2017</v>
      </c>
      <c r="AC53" s="68">
        <v>2018</v>
      </c>
      <c r="AD53" s="68">
        <v>2019</v>
      </c>
      <c r="AE53" s="68">
        <v>2020</v>
      </c>
      <c r="AF53" s="68">
        <v>2021</v>
      </c>
      <c r="AG53" s="68">
        <v>2022</v>
      </c>
      <c r="AH53" s="68">
        <v>2023</v>
      </c>
      <c r="AI53" s="68">
        <v>2024</v>
      </c>
      <c r="AJ53" s="68">
        <v>2025</v>
      </c>
      <c r="AK53" s="68">
        <v>2026</v>
      </c>
      <c r="AL53" s="68">
        <v>2027</v>
      </c>
      <c r="AM53" s="68">
        <v>2028</v>
      </c>
      <c r="AN53" s="68">
        <v>2029</v>
      </c>
      <c r="AO53" s="68">
        <v>2030</v>
      </c>
      <c r="AP53" s="68">
        <v>2031</v>
      </c>
      <c r="AQ53" s="68">
        <v>2032</v>
      </c>
      <c r="AR53" s="68">
        <v>2033</v>
      </c>
      <c r="AS53" s="68">
        <v>2034</v>
      </c>
      <c r="AT53" s="68">
        <v>2035</v>
      </c>
      <c r="AU53" s="68">
        <v>2036</v>
      </c>
      <c r="AV53" s="68">
        <v>2037</v>
      </c>
      <c r="AW53" s="68">
        <v>2038</v>
      </c>
      <c r="AX53" s="68">
        <v>2039</v>
      </c>
      <c r="AY53" s="68">
        <v>2040</v>
      </c>
      <c r="AZ53" s="68">
        <v>2041</v>
      </c>
      <c r="BA53" s="68">
        <v>2042</v>
      </c>
      <c r="BB53" s="68">
        <v>2043</v>
      </c>
      <c r="BC53" s="68">
        <v>2044</v>
      </c>
      <c r="BD53" s="68">
        <v>2045</v>
      </c>
      <c r="BE53" s="68">
        <v>2046</v>
      </c>
      <c r="BF53" s="68">
        <v>2047</v>
      </c>
      <c r="BG53" s="68">
        <v>2048</v>
      </c>
      <c r="BH53" s="68">
        <v>2049</v>
      </c>
      <c r="BI53" s="68">
        <v>2050</v>
      </c>
    </row>
    <row r="54" spans="16:61" ht="15" customHeight="1" x14ac:dyDescent="0.2">
      <c r="P54" s="215"/>
      <c r="Q54" s="215"/>
      <c r="R54" s="215"/>
      <c r="S54" s="215"/>
      <c r="T54" s="215"/>
      <c r="U54" s="215"/>
      <c r="V54" s="215"/>
      <c r="W54" s="215"/>
      <c r="X54" s="66" t="s">
        <v>239</v>
      </c>
      <c r="Y54" s="64" t="s">
        <v>136</v>
      </c>
      <c r="Z54" s="350"/>
      <c r="AA54" s="69">
        <v>1.7765997089355126E-2</v>
      </c>
      <c r="AB54" s="69">
        <v>2.1717702903104492E-2</v>
      </c>
      <c r="AC54" s="69">
        <v>2.6499686159182297E-2</v>
      </c>
      <c r="AD54" s="69">
        <v>3.5357944153196465E-2</v>
      </c>
      <c r="AE54" s="69">
        <v>4.6864239129882364E-2</v>
      </c>
      <c r="AF54" s="69">
        <v>6.0155652433188413E-2</v>
      </c>
      <c r="AG54" s="69">
        <v>7.7150363675017E-2</v>
      </c>
      <c r="AH54" s="69">
        <v>9.8898650818772069E-2</v>
      </c>
      <c r="AI54" s="69">
        <v>0.12675284437857987</v>
      </c>
      <c r="AJ54" s="69">
        <v>0.1624454551038679</v>
      </c>
      <c r="AK54" s="69">
        <v>0.21236473071477252</v>
      </c>
      <c r="AL54" s="69">
        <v>0.27727225075736206</v>
      </c>
      <c r="AM54" s="69">
        <v>0.36158995676555072</v>
      </c>
      <c r="AN54" s="69">
        <v>0.47098046734301036</v>
      </c>
      <c r="AO54" s="69">
        <v>0.61267553681429077</v>
      </c>
      <c r="AP54" s="69">
        <v>0.79581735755540339</v>
      </c>
      <c r="AQ54" s="69">
        <v>1.0318953123601569</v>
      </c>
      <c r="AR54" s="69">
        <v>1.3351326751298109</v>
      </c>
      <c r="AS54" s="69">
        <v>1.7228856609005583</v>
      </c>
      <c r="AT54" s="69">
        <v>2.2158421690460743</v>
      </c>
      <c r="AU54" s="69">
        <v>2.8379248148750427</v>
      </c>
      <c r="AV54" s="69">
        <v>3.6156521963910584</v>
      </c>
      <c r="AW54" s="69">
        <v>4.5765814759719872</v>
      </c>
      <c r="AX54" s="69">
        <v>5.7465875294271171</v>
      </c>
      <c r="AY54" s="69">
        <v>7.1457407313955636</v>
      </c>
      <c r="AZ54" s="69">
        <v>8.7829595868131669</v>
      </c>
      <c r="BA54" s="69">
        <v>10.650262244990744</v>
      </c>
      <c r="BB54" s="69">
        <v>12.71833187336518</v>
      </c>
      <c r="BC54" s="69">
        <v>14.935795977565482</v>
      </c>
      <c r="BD54" s="69">
        <v>17.234195888682045</v>
      </c>
      <c r="BE54" s="69">
        <v>19.538746462447573</v>
      </c>
      <c r="BF54" s="69">
        <v>21.782071285415416</v>
      </c>
      <c r="BG54" s="69">
        <v>22.817689924975063</v>
      </c>
      <c r="BH54" s="69">
        <v>22.463722850430919</v>
      </c>
      <c r="BI54" s="69">
        <v>22.026418643863778</v>
      </c>
    </row>
    <row r="55" spans="16:61" ht="15" customHeight="1" x14ac:dyDescent="0.2">
      <c r="P55" s="215"/>
      <c r="Q55" s="215"/>
      <c r="R55" s="215"/>
      <c r="S55" s="215"/>
      <c r="T55" s="215"/>
      <c r="U55" s="215"/>
      <c r="V55" s="215"/>
      <c r="W55" s="215"/>
      <c r="X55" s="66" t="s">
        <v>103</v>
      </c>
      <c r="Y55" s="64" t="s">
        <v>136</v>
      </c>
      <c r="Z55" s="350"/>
      <c r="AA55" s="69">
        <v>1.7765997089355126E-2</v>
      </c>
      <c r="AB55" s="69">
        <v>2.1717702903104492E-2</v>
      </c>
      <c r="AC55" s="69">
        <v>2.6499686159182297E-2</v>
      </c>
      <c r="AD55" s="69">
        <v>3.5332411314682219E-2</v>
      </c>
      <c r="AE55" s="69">
        <v>4.6798977194639955E-2</v>
      </c>
      <c r="AF55" s="69">
        <v>6.0043931251379544E-2</v>
      </c>
      <c r="AG55" s="69">
        <v>7.6971249393213759E-2</v>
      </c>
      <c r="AH55" s="69">
        <v>9.8631591424603426E-2</v>
      </c>
      <c r="AI55" s="69">
        <v>0.12637412567131337</v>
      </c>
      <c r="AJ55" s="69">
        <v>0.16192124470332198</v>
      </c>
      <c r="AK55" s="69">
        <v>0.2116583202590355</v>
      </c>
      <c r="AL55" s="69">
        <v>0.27633370403404178</v>
      </c>
      <c r="AM55" s="69">
        <v>0.36035297999300636</v>
      </c>
      <c r="AN55" s="69">
        <v>0.46935250916355531</v>
      </c>
      <c r="AO55" s="69">
        <v>0.61054526080467886</v>
      </c>
      <c r="AP55" s="69">
        <v>0.79303814621636337</v>
      </c>
      <c r="AQ55" s="69">
        <v>1.0282760190705484</v>
      </c>
      <c r="AR55" s="69">
        <v>1.3304286664863734</v>
      </c>
      <c r="AS55" s="69">
        <v>1.7167801460240302</v>
      </c>
      <c r="AT55" s="69">
        <v>2.2079281086804707</v>
      </c>
      <c r="AU55" s="69">
        <v>2.8276841068923702</v>
      </c>
      <c r="AV55" s="69">
        <v>3.602422426611005</v>
      </c>
      <c r="AW55" s="69">
        <v>4.5595334676380936</v>
      </c>
      <c r="AX55" s="69">
        <v>5.7246680462049406</v>
      </c>
      <c r="AY55" s="69">
        <v>7.1176458913746652</v>
      </c>
      <c r="AZ55" s="69">
        <v>8.7470867899823723</v>
      </c>
      <c r="BA55" s="69">
        <v>10.604682691746349</v>
      </c>
      <c r="BB55" s="69">
        <v>12.660782959837515</v>
      </c>
      <c r="BC55" s="69">
        <v>14.863714834745355</v>
      </c>
      <c r="BD55" s="69">
        <v>17.144820662765035</v>
      </c>
      <c r="BE55" s="69">
        <v>19.429335589787591</v>
      </c>
      <c r="BF55" s="69">
        <v>21.650261116204408</v>
      </c>
      <c r="BG55" s="69">
        <v>22.927012184529548</v>
      </c>
      <c r="BH55" s="69">
        <v>22.574520999958935</v>
      </c>
      <c r="BI55" s="69">
        <v>22.132034943918683</v>
      </c>
    </row>
    <row r="56" spans="16:61" ht="15" customHeight="1" x14ac:dyDescent="0.2">
      <c r="P56" s="215"/>
      <c r="Q56" s="215"/>
      <c r="R56" s="215"/>
      <c r="S56" s="215"/>
      <c r="T56" s="215"/>
      <c r="U56" s="215"/>
      <c r="V56" s="215"/>
      <c r="W56" s="215"/>
      <c r="X56" s="66" t="s">
        <v>102</v>
      </c>
      <c r="Y56" s="64" t="s">
        <v>136</v>
      </c>
      <c r="Z56" s="350"/>
      <c r="AA56" s="69">
        <v>1.7765997089355126E-2</v>
      </c>
      <c r="AB56" s="69">
        <v>2.1717702903104492E-2</v>
      </c>
      <c r="AC56" s="69">
        <v>2.6499686159182297E-2</v>
      </c>
      <c r="AD56" s="69">
        <v>3.2236279315766288E-2</v>
      </c>
      <c r="AE56" s="69">
        <v>3.9016677898020782E-2</v>
      </c>
      <c r="AF56" s="69">
        <v>4.5756750260286756E-2</v>
      </c>
      <c r="AG56" s="69">
        <v>5.3767593260059213E-2</v>
      </c>
      <c r="AH56" s="69">
        <v>6.3321699115679739E-2</v>
      </c>
      <c r="AI56" s="69">
        <v>7.4670892301236094E-2</v>
      </c>
      <c r="AJ56" s="69">
        <v>8.8150089884433333E-2</v>
      </c>
      <c r="AK56" s="69">
        <v>0.10618513855633863</v>
      </c>
      <c r="AL56" s="69">
        <v>0.12785517932032373</v>
      </c>
      <c r="AM56" s="69">
        <v>0.15388178855222717</v>
      </c>
      <c r="AN56" s="69">
        <v>0.18513218463414149</v>
      </c>
      <c r="AO56" s="69">
        <v>0.22263963261236586</v>
      </c>
      <c r="AP56" s="69">
        <v>0.26764021207327837</v>
      </c>
      <c r="AQ56" s="69">
        <v>0.32160190656442922</v>
      </c>
      <c r="AR56" s="69">
        <v>0.38626800876653961</v>
      </c>
      <c r="AS56" s="69">
        <v>0.46370759588068461</v>
      </c>
      <c r="AT56" s="69">
        <v>0.55636122944940924</v>
      </c>
      <c r="AU56" s="69">
        <v>0.66712591771990093</v>
      </c>
      <c r="AV56" s="69">
        <v>0.79935093289781356</v>
      </c>
      <c r="AW56" s="69">
        <v>0.95695967876092569</v>
      </c>
      <c r="AX56" s="69">
        <v>1.1444956029120796</v>
      </c>
      <c r="AY56" s="69">
        <v>1.3671733245505044</v>
      </c>
      <c r="AZ56" s="69">
        <v>1.6309160884317562</v>
      </c>
      <c r="BA56" s="69">
        <v>1.9423582452199111</v>
      </c>
      <c r="BB56" s="69">
        <v>2.3088219660769189</v>
      </c>
      <c r="BC56" s="69">
        <v>2.7382187818736781</v>
      </c>
      <c r="BD56" s="69">
        <v>3.2388532696594408</v>
      </c>
      <c r="BE56" s="69">
        <v>3.8191604291776411</v>
      </c>
      <c r="BF56" s="69">
        <v>4.4872573308996735</v>
      </c>
      <c r="BG56" s="69">
        <v>5.2503795676431828</v>
      </c>
      <c r="BH56" s="69">
        <v>6.1141871449146308</v>
      </c>
      <c r="BI56" s="69">
        <v>7.0819182488415571</v>
      </c>
    </row>
    <row r="57" spans="16:61" ht="15" customHeight="1" x14ac:dyDescent="0.2">
      <c r="P57" s="215"/>
      <c r="Q57" s="215"/>
      <c r="R57" s="215"/>
      <c r="S57" s="215"/>
      <c r="T57" s="215"/>
      <c r="U57" s="215"/>
      <c r="V57" s="215"/>
      <c r="W57" s="215"/>
      <c r="X57" s="66" t="s">
        <v>250</v>
      </c>
      <c r="Y57" s="64" t="s">
        <v>136</v>
      </c>
      <c r="Z57" s="350"/>
      <c r="AA57" s="69">
        <v>1.7765997089355126E-2</v>
      </c>
      <c r="AB57" s="69">
        <v>2.1717702903104492E-2</v>
      </c>
      <c r="AC57" s="69">
        <v>2.6499686159182297E-2</v>
      </c>
      <c r="AD57" s="69">
        <v>3.2236279315766288E-2</v>
      </c>
      <c r="AE57" s="69">
        <v>3.9016677898020782E-2</v>
      </c>
      <c r="AF57" s="69">
        <v>4.5756750260286756E-2</v>
      </c>
      <c r="AG57" s="69">
        <v>5.3767593260059213E-2</v>
      </c>
      <c r="AH57" s="69">
        <v>6.3321699115679739E-2</v>
      </c>
      <c r="AI57" s="69">
        <v>7.4670892301236094E-2</v>
      </c>
      <c r="AJ57" s="69">
        <v>8.8150089884433333E-2</v>
      </c>
      <c r="AK57" s="69">
        <v>0.10618513855633863</v>
      </c>
      <c r="AL57" s="69">
        <v>0.12785517932032373</v>
      </c>
      <c r="AM57" s="69">
        <v>0.15388178855222717</v>
      </c>
      <c r="AN57" s="69">
        <v>0.18513218463414149</v>
      </c>
      <c r="AO57" s="69">
        <v>0.22263963261236586</v>
      </c>
      <c r="AP57" s="69">
        <v>0.26764021207327837</v>
      </c>
      <c r="AQ57" s="69">
        <v>0.32160190656442922</v>
      </c>
      <c r="AR57" s="69">
        <v>0.38626800876653961</v>
      </c>
      <c r="AS57" s="69">
        <v>0.46370759588068461</v>
      </c>
      <c r="AT57" s="69">
        <v>0.55636122944940924</v>
      </c>
      <c r="AU57" s="69">
        <v>0.66712591771990093</v>
      </c>
      <c r="AV57" s="69">
        <v>0.79935093289781356</v>
      </c>
      <c r="AW57" s="69">
        <v>0.95695967876092569</v>
      </c>
      <c r="AX57" s="69">
        <v>1.1444956029120796</v>
      </c>
      <c r="AY57" s="69">
        <v>1.3671733245505044</v>
      </c>
      <c r="AZ57" s="69">
        <v>1.6309160884317562</v>
      </c>
      <c r="BA57" s="69">
        <v>1.9423582452199111</v>
      </c>
      <c r="BB57" s="69">
        <v>2.3088219660769189</v>
      </c>
      <c r="BC57" s="69">
        <v>2.7382187818736781</v>
      </c>
      <c r="BD57" s="69">
        <v>3.2388532696594408</v>
      </c>
      <c r="BE57" s="69">
        <v>3.8191604291776411</v>
      </c>
      <c r="BF57" s="69">
        <v>4.4872573308996735</v>
      </c>
      <c r="BG57" s="69">
        <v>5.2503795676431828</v>
      </c>
      <c r="BH57" s="69">
        <v>6.1141871449146308</v>
      </c>
      <c r="BI57" s="69">
        <v>7.0819182488415571</v>
      </c>
    </row>
    <row r="58" spans="16:61" ht="15" customHeight="1" x14ac:dyDescent="0.2">
      <c r="P58" s="215"/>
      <c r="Q58" s="215"/>
      <c r="R58" s="215"/>
      <c r="S58" s="215"/>
      <c r="T58" s="215"/>
      <c r="U58" s="215"/>
      <c r="V58" s="215"/>
      <c r="W58" s="215"/>
      <c r="X58" s="66" t="s">
        <v>239</v>
      </c>
      <c r="Y58" s="64" t="s">
        <v>247</v>
      </c>
      <c r="Z58" s="350"/>
      <c r="AA58" s="69">
        <v>0</v>
      </c>
      <c r="AB58" s="69">
        <v>0</v>
      </c>
      <c r="AC58" s="69">
        <v>0</v>
      </c>
      <c r="AD58" s="69">
        <v>0</v>
      </c>
      <c r="AE58" s="69">
        <v>0</v>
      </c>
      <c r="AF58" s="69">
        <v>0</v>
      </c>
      <c r="AG58" s="69">
        <v>0</v>
      </c>
      <c r="AH58" s="69">
        <v>0</v>
      </c>
      <c r="AI58" s="69">
        <v>0</v>
      </c>
      <c r="AJ58" s="69">
        <v>0</v>
      </c>
      <c r="AK58" s="69">
        <v>0</v>
      </c>
      <c r="AL58" s="69">
        <v>9.1577375641428825E-6</v>
      </c>
      <c r="AM58" s="69">
        <v>1.8352179487260283E-5</v>
      </c>
      <c r="AN58" s="69">
        <v>3.6777914804128828E-5</v>
      </c>
      <c r="AO58" s="69">
        <v>6.4490331570366176E-5</v>
      </c>
      <c r="AP58" s="69">
        <v>1.1077640693449672E-4</v>
      </c>
      <c r="AQ58" s="69">
        <v>1.8499733956996777E-4</v>
      </c>
      <c r="AR58" s="69">
        <v>2.9658892115425696E-4</v>
      </c>
      <c r="AS58" s="69">
        <v>4.7363586481923557E-4</v>
      </c>
      <c r="AT58" s="69">
        <v>7.351415246320015E-4</v>
      </c>
      <c r="AU58" s="69">
        <v>1.1375569620900557E-3</v>
      </c>
      <c r="AV58" s="69">
        <v>1.7471266460038143E-3</v>
      </c>
      <c r="AW58" s="69">
        <v>2.6680692621129263E-3</v>
      </c>
      <c r="AX58" s="69">
        <v>4.0523359745202134E-3</v>
      </c>
      <c r="AY58" s="69">
        <v>6.1376813612449418E-3</v>
      </c>
      <c r="AZ58" s="69">
        <v>9.2861892578227113E-3</v>
      </c>
      <c r="BA58" s="69">
        <v>1.4032693608700537E-2</v>
      </c>
      <c r="BB58" s="69">
        <v>2.1190509045729593E-2</v>
      </c>
      <c r="BC58" s="69">
        <v>3.1977371981507581E-2</v>
      </c>
      <c r="BD58" s="69">
        <v>4.8237816978561582E-2</v>
      </c>
      <c r="BE58" s="69">
        <v>7.2744305070495327E-2</v>
      </c>
      <c r="BF58" s="69">
        <v>0.10966397681410273</v>
      </c>
      <c r="BG58" s="69">
        <v>0.1576642232880498</v>
      </c>
      <c r="BH58" s="69">
        <v>0.21840754176334215</v>
      </c>
      <c r="BI58" s="69">
        <v>0.31154567091355956</v>
      </c>
    </row>
    <row r="59" spans="16:61" ht="15" customHeight="1" x14ac:dyDescent="0.2">
      <c r="P59" s="215"/>
      <c r="Q59" s="215"/>
      <c r="R59" s="215"/>
      <c r="S59" s="215"/>
      <c r="T59" s="215"/>
      <c r="U59" s="215"/>
      <c r="V59" s="215"/>
      <c r="W59" s="215"/>
      <c r="X59" s="66" t="s">
        <v>103</v>
      </c>
      <c r="Y59" s="64" t="s">
        <v>247</v>
      </c>
      <c r="Z59" s="350"/>
      <c r="AA59" s="69">
        <v>0</v>
      </c>
      <c r="AB59" s="69">
        <v>0</v>
      </c>
      <c r="AC59" s="69">
        <v>0</v>
      </c>
      <c r="AD59" s="69">
        <v>0</v>
      </c>
      <c r="AE59" s="69">
        <v>0</v>
      </c>
      <c r="AF59" s="69">
        <v>0</v>
      </c>
      <c r="AG59" s="69">
        <v>0</v>
      </c>
      <c r="AH59" s="69">
        <v>0</v>
      </c>
      <c r="AI59" s="69">
        <v>0</v>
      </c>
      <c r="AJ59" s="69">
        <v>0</v>
      </c>
      <c r="AK59" s="69">
        <v>0</v>
      </c>
      <c r="AL59" s="69">
        <v>0</v>
      </c>
      <c r="AM59" s="69">
        <v>9.1760897436301416E-6</v>
      </c>
      <c r="AN59" s="69">
        <v>1.8388957402064414E-5</v>
      </c>
      <c r="AO59" s="69">
        <v>3.6851618040209244E-5</v>
      </c>
      <c r="AP59" s="69">
        <v>6.4619570711789756E-5</v>
      </c>
      <c r="AQ59" s="69">
        <v>1.1099840374198068E-4</v>
      </c>
      <c r="AR59" s="69">
        <v>1.8536807572141063E-4</v>
      </c>
      <c r="AS59" s="69">
        <v>3.0647026547127006E-4</v>
      </c>
      <c r="AT59" s="69">
        <v>4.9319621272779848E-4</v>
      </c>
      <c r="AU59" s="69">
        <v>7.832359411111858E-4</v>
      </c>
      <c r="AV59" s="69">
        <v>1.2426087910080603E-3</v>
      </c>
      <c r="AW59" s="69">
        <v>1.9565841255494796E-3</v>
      </c>
      <c r="AX59" s="69">
        <v>3.0767736102838656E-3</v>
      </c>
      <c r="AY59" s="69">
        <v>4.8217925548524583E-3</v>
      </c>
      <c r="AZ59" s="69">
        <v>7.5438515167504981E-3</v>
      </c>
      <c r="BA59" s="69">
        <v>1.177727076237947E-2</v>
      </c>
      <c r="BB59" s="69">
        <v>1.8372672501496025E-2</v>
      </c>
      <c r="BC59" s="69">
        <v>2.865172529543079E-2</v>
      </c>
      <c r="BD59" s="69">
        <v>4.4658667795149314E-2</v>
      </c>
      <c r="BE59" s="69">
        <v>6.9586058793078762E-2</v>
      </c>
      <c r="BF59" s="69">
        <v>0.10837717656465432</v>
      </c>
      <c r="BG59" s="69">
        <v>0.16281223984336157</v>
      </c>
      <c r="BH59" s="69">
        <v>0.23261386056144884</v>
      </c>
      <c r="BI59" s="69">
        <v>0.34281620570733734</v>
      </c>
    </row>
    <row r="60" spans="16:61" ht="15" customHeight="1" x14ac:dyDescent="0.2">
      <c r="P60" s="215"/>
      <c r="Q60" s="215"/>
      <c r="R60" s="215"/>
      <c r="S60" s="215"/>
      <c r="T60" s="215"/>
      <c r="U60" s="215"/>
      <c r="V60" s="215"/>
      <c r="W60" s="215"/>
      <c r="X60" s="66" t="s">
        <v>102</v>
      </c>
      <c r="Y60" s="64" t="s">
        <v>247</v>
      </c>
      <c r="Z60" s="350"/>
      <c r="AA60" s="69">
        <v>0</v>
      </c>
      <c r="AB60" s="69">
        <v>0</v>
      </c>
      <c r="AC60" s="69">
        <v>0</v>
      </c>
      <c r="AD60" s="69">
        <v>0</v>
      </c>
      <c r="AE60" s="69">
        <v>0</v>
      </c>
      <c r="AF60" s="69">
        <v>0</v>
      </c>
      <c r="AG60" s="69">
        <v>0</v>
      </c>
      <c r="AH60" s="69">
        <v>0</v>
      </c>
      <c r="AI60" s="69">
        <v>0</v>
      </c>
      <c r="AJ60" s="69">
        <v>0</v>
      </c>
      <c r="AK60" s="69">
        <v>0</v>
      </c>
      <c r="AL60" s="69">
        <v>0</v>
      </c>
      <c r="AM60" s="69">
        <v>0</v>
      </c>
      <c r="AN60" s="69">
        <v>0</v>
      </c>
      <c r="AO60" s="69">
        <v>0</v>
      </c>
      <c r="AP60" s="69">
        <v>0</v>
      </c>
      <c r="AQ60" s="69">
        <v>0</v>
      </c>
      <c r="AR60" s="69">
        <v>0</v>
      </c>
      <c r="AS60" s="69">
        <v>0</v>
      </c>
      <c r="AT60" s="69">
        <v>0</v>
      </c>
      <c r="AU60" s="69">
        <v>0</v>
      </c>
      <c r="AV60" s="69">
        <v>0</v>
      </c>
      <c r="AW60" s="69">
        <v>0</v>
      </c>
      <c r="AX60" s="69">
        <v>0</v>
      </c>
      <c r="AY60" s="69">
        <v>0</v>
      </c>
      <c r="AZ60" s="69">
        <v>0</v>
      </c>
      <c r="BA60" s="69">
        <v>0</v>
      </c>
      <c r="BB60" s="69">
        <v>9.455827329642835E-6</v>
      </c>
      <c r="BC60" s="69">
        <v>1.8949553766819307E-5</v>
      </c>
      <c r="BD60" s="69">
        <v>2.8481293236702366E-5</v>
      </c>
      <c r="BE60" s="69">
        <v>4.7563949961092799E-5</v>
      </c>
      <c r="BF60" s="69">
        <v>7.6254829596942363E-5</v>
      </c>
      <c r="BG60" s="69">
        <v>1.1461146733007368E-4</v>
      </c>
      <c r="BH60" s="69">
        <v>1.6269162864155414E-4</v>
      </c>
      <c r="BI60" s="69">
        <v>2.3014258442751972E-4</v>
      </c>
    </row>
    <row r="61" spans="16:61" ht="15" customHeight="1" x14ac:dyDescent="0.2">
      <c r="P61" s="215"/>
      <c r="Q61" s="215"/>
      <c r="R61" s="215"/>
      <c r="S61" s="215"/>
      <c r="T61" s="215"/>
      <c r="U61" s="215"/>
      <c r="V61" s="215"/>
      <c r="W61" s="215"/>
      <c r="X61" s="66" t="s">
        <v>250</v>
      </c>
      <c r="Y61" s="64" t="s">
        <v>247</v>
      </c>
      <c r="Z61" s="350"/>
      <c r="AA61" s="69">
        <v>0</v>
      </c>
      <c r="AB61" s="69">
        <v>0</v>
      </c>
      <c r="AC61" s="69">
        <v>0</v>
      </c>
      <c r="AD61" s="69">
        <v>0</v>
      </c>
      <c r="AE61" s="69">
        <v>0</v>
      </c>
      <c r="AF61" s="69">
        <v>0</v>
      </c>
      <c r="AG61" s="69">
        <v>0</v>
      </c>
      <c r="AH61" s="69">
        <v>0</v>
      </c>
      <c r="AI61" s="69">
        <v>0</v>
      </c>
      <c r="AJ61" s="69">
        <v>0</v>
      </c>
      <c r="AK61" s="69">
        <v>0</v>
      </c>
      <c r="AL61" s="69">
        <v>0</v>
      </c>
      <c r="AM61" s="69">
        <v>0</v>
      </c>
      <c r="AN61" s="69">
        <v>0</v>
      </c>
      <c r="AO61" s="69">
        <v>0</v>
      </c>
      <c r="AP61" s="69">
        <v>0</v>
      </c>
      <c r="AQ61" s="69">
        <v>0</v>
      </c>
      <c r="AR61" s="69">
        <v>0</v>
      </c>
      <c r="AS61" s="69">
        <v>0</v>
      </c>
      <c r="AT61" s="69">
        <v>0</v>
      </c>
      <c r="AU61" s="69">
        <v>0</v>
      </c>
      <c r="AV61" s="69">
        <v>0</v>
      </c>
      <c r="AW61" s="69">
        <v>0</v>
      </c>
      <c r="AX61" s="69">
        <v>0</v>
      </c>
      <c r="AY61" s="69">
        <v>0</v>
      </c>
      <c r="AZ61" s="69">
        <v>0</v>
      </c>
      <c r="BA61" s="69">
        <v>9.4369156749835477E-6</v>
      </c>
      <c r="BB61" s="69">
        <v>1.891165465928567E-5</v>
      </c>
      <c r="BC61" s="69">
        <v>2.8424330650228959E-5</v>
      </c>
      <c r="BD61" s="69">
        <v>4.7468822061170607E-5</v>
      </c>
      <c r="BE61" s="69">
        <v>7.6102319937748465E-5</v>
      </c>
      <c r="BF61" s="69">
        <v>1.1438224439541354E-4</v>
      </c>
      <c r="BG61" s="69">
        <v>1.6236624538427106E-4</v>
      </c>
      <c r="BH61" s="69">
        <v>2.2968229925866468E-4</v>
      </c>
      <c r="BI61" s="69">
        <v>3.1644605358783964E-4</v>
      </c>
    </row>
    <row r="62" spans="16:61" ht="15" customHeight="1" x14ac:dyDescent="0.2">
      <c r="P62" s="215"/>
      <c r="Q62" s="215"/>
      <c r="R62" s="215"/>
      <c r="S62" s="215"/>
      <c r="T62" s="215"/>
      <c r="U62" s="215"/>
      <c r="V62" s="215"/>
      <c r="W62" s="215"/>
      <c r="X62" s="66" t="s">
        <v>239</v>
      </c>
      <c r="Y62" s="64" t="s">
        <v>314</v>
      </c>
      <c r="Z62" s="350"/>
      <c r="AA62" s="69">
        <v>61.519855007462752</v>
      </c>
      <c r="AB62" s="69">
        <v>63.504409049428425</v>
      </c>
      <c r="AC62" s="69">
        <v>63.559241270445952</v>
      </c>
      <c r="AD62" s="69">
        <v>63.24987526438737</v>
      </c>
      <c r="AE62" s="69">
        <v>62.01961678319784</v>
      </c>
      <c r="AF62" s="69">
        <v>61.054445722774659</v>
      </c>
      <c r="AG62" s="69">
        <v>60.263064027996663</v>
      </c>
      <c r="AH62" s="69">
        <v>59.599515319853701</v>
      </c>
      <c r="AI62" s="69">
        <v>59.020705418367271</v>
      </c>
      <c r="AJ62" s="69">
        <v>58.50537291556752</v>
      </c>
      <c r="AK62" s="69">
        <v>58.019032598550261</v>
      </c>
      <c r="AL62" s="69">
        <v>57.54355100876527</v>
      </c>
      <c r="AM62" s="69">
        <v>57.084063836958279</v>
      </c>
      <c r="AN62" s="69">
        <v>56.6238136287609</v>
      </c>
      <c r="AO62" s="69">
        <v>56.15029526085123</v>
      </c>
      <c r="AP62" s="69">
        <v>55.643818195635696</v>
      </c>
      <c r="AQ62" s="69">
        <v>55.074649614365548</v>
      </c>
      <c r="AR62" s="69">
        <v>54.401470449071248</v>
      </c>
      <c r="AS62" s="69">
        <v>53.572508215991654</v>
      </c>
      <c r="AT62" s="69">
        <v>52.528473982018845</v>
      </c>
      <c r="AU62" s="69">
        <v>51.204334283124325</v>
      </c>
      <c r="AV62" s="69">
        <v>49.531285322762692</v>
      </c>
      <c r="AW62" s="69">
        <v>47.440679479368612</v>
      </c>
      <c r="AX62" s="69">
        <v>44.86902664633751</v>
      </c>
      <c r="AY62" s="69">
        <v>41.766002607137978</v>
      </c>
      <c r="AZ62" s="69">
        <v>38.107093968193944</v>
      </c>
      <c r="BA62" s="69">
        <v>33.90651039328597</v>
      </c>
      <c r="BB62" s="69">
        <v>29.226046956790135</v>
      </c>
      <c r="BC62" s="69">
        <v>24.176198387197829</v>
      </c>
      <c r="BD62" s="69">
        <v>18.905563595184713</v>
      </c>
      <c r="BE62" s="69">
        <v>13.575659911006655</v>
      </c>
      <c r="BF62" s="69">
        <v>8.3278399412434734</v>
      </c>
      <c r="BG62" s="69">
        <v>5.8502779687073199</v>
      </c>
      <c r="BH62" s="69">
        <v>6.574764050051054</v>
      </c>
      <c r="BI62" s="69">
        <v>7.4130097636023073</v>
      </c>
    </row>
    <row r="63" spans="16:61" ht="15" customHeight="1" x14ac:dyDescent="0.2">
      <c r="P63" s="215"/>
      <c r="Q63" s="215"/>
      <c r="R63" s="215"/>
      <c r="S63" s="215"/>
      <c r="T63" s="215"/>
      <c r="U63" s="215"/>
      <c r="V63" s="215"/>
      <c r="W63" s="215"/>
      <c r="X63" s="66" t="s">
        <v>103</v>
      </c>
      <c r="Y63" s="64" t="s">
        <v>314</v>
      </c>
      <c r="Z63" s="350"/>
      <c r="AA63" s="69">
        <v>61.519920120283118</v>
      </c>
      <c r="AB63" s="69">
        <v>63.504409049428425</v>
      </c>
      <c r="AC63" s="69">
        <v>63.559338558064155</v>
      </c>
      <c r="AD63" s="69">
        <v>63.250043539916298</v>
      </c>
      <c r="AE63" s="69">
        <v>62.019889297596187</v>
      </c>
      <c r="AF63" s="69">
        <v>61.054836429522901</v>
      </c>
      <c r="AG63" s="69">
        <v>60.263624261907822</v>
      </c>
      <c r="AH63" s="69">
        <v>59.600294017064257</v>
      </c>
      <c r="AI63" s="69">
        <v>59.021758563632311</v>
      </c>
      <c r="AJ63" s="69">
        <v>58.506781337737962</v>
      </c>
      <c r="AK63" s="69">
        <v>58.020882621533588</v>
      </c>
      <c r="AL63" s="69">
        <v>57.545974956369818</v>
      </c>
      <c r="AM63" s="69">
        <v>57.087205719021433</v>
      </c>
      <c r="AN63" s="69">
        <v>56.627910671100196</v>
      </c>
      <c r="AO63" s="69">
        <v>56.155618057724475</v>
      </c>
      <c r="AP63" s="69">
        <v>55.650741666714644</v>
      </c>
      <c r="AQ63" s="69">
        <v>55.083663583640991</v>
      </c>
      <c r="AR63" s="69">
        <v>54.413203939501336</v>
      </c>
      <c r="AS63" s="69">
        <v>53.587791616836242</v>
      </c>
      <c r="AT63" s="69">
        <v>52.54837277283228</v>
      </c>
      <c r="AU63" s="69">
        <v>51.230232828232616</v>
      </c>
      <c r="AV63" s="69">
        <v>49.564947113122926</v>
      </c>
      <c r="AW63" s="69">
        <v>47.484339816398247</v>
      </c>
      <c r="AX63" s="69">
        <v>44.925518878514737</v>
      </c>
      <c r="AY63" s="69">
        <v>41.838865708548894</v>
      </c>
      <c r="AZ63" s="69">
        <v>38.20069617905726</v>
      </c>
      <c r="BA63" s="69">
        <v>34.026126477139599</v>
      </c>
      <c r="BB63" s="69">
        <v>29.377843126046031</v>
      </c>
      <c r="BC63" s="69">
        <v>24.367064044007847</v>
      </c>
      <c r="BD63" s="69">
        <v>19.142728694254902</v>
      </c>
      <c r="BE63" s="69">
        <v>13.865827827171378</v>
      </c>
      <c r="BF63" s="69">
        <v>8.6757175276510807</v>
      </c>
      <c r="BG63" s="69">
        <v>5.6299608770370586</v>
      </c>
      <c r="BH63" s="69">
        <v>6.341792560189174</v>
      </c>
      <c r="BI63" s="69">
        <v>7.1706743686055709</v>
      </c>
    </row>
    <row r="64" spans="16:61" ht="15" customHeight="1" x14ac:dyDescent="0.2">
      <c r="P64" s="215"/>
      <c r="Q64" s="215"/>
      <c r="R64" s="215"/>
      <c r="S64" s="215"/>
      <c r="T64" s="215"/>
      <c r="U64" s="215"/>
      <c r="V64" s="215"/>
      <c r="W64" s="215"/>
      <c r="X64" s="66" t="s">
        <v>102</v>
      </c>
      <c r="Y64" s="64" t="s">
        <v>314</v>
      </c>
      <c r="Z64" s="350"/>
      <c r="AA64" s="69">
        <v>61.519920120283118</v>
      </c>
      <c r="AB64" s="69">
        <v>63.504409049428425</v>
      </c>
      <c r="AC64" s="69">
        <v>63.442997905707585</v>
      </c>
      <c r="AD64" s="69">
        <v>63.021546578305667</v>
      </c>
      <c r="AE64" s="69">
        <v>61.689087799536971</v>
      </c>
      <c r="AF64" s="69">
        <v>60.629268355194114</v>
      </c>
      <c r="AG64" s="69">
        <v>59.751360676376478</v>
      </c>
      <c r="AH64" s="69">
        <v>59.010906137727453</v>
      </c>
      <c r="AI64" s="69">
        <v>58.367443975188564</v>
      </c>
      <c r="AJ64" s="69">
        <v>57.803136466716509</v>
      </c>
      <c r="AK64" s="69">
        <v>57.288340218392435</v>
      </c>
      <c r="AL64" s="69">
        <v>56.811173620623727</v>
      </c>
      <c r="AM64" s="69">
        <v>56.384673806139958</v>
      </c>
      <c r="AN64" s="69">
        <v>56.002776070645666</v>
      </c>
      <c r="AO64" s="69">
        <v>55.66684441590909</v>
      </c>
      <c r="AP64" s="69">
        <v>55.375175194471495</v>
      </c>
      <c r="AQ64" s="69">
        <v>55.12115938794895</v>
      </c>
      <c r="AR64" s="69">
        <v>54.892541197018716</v>
      </c>
      <c r="AS64" s="69">
        <v>54.673303638454925</v>
      </c>
      <c r="AT64" s="69">
        <v>54.44682758062671</v>
      </c>
      <c r="AU64" s="69">
        <v>54.197268871656085</v>
      </c>
      <c r="AV64" s="69">
        <v>53.91004376566169</v>
      </c>
      <c r="AW64" s="69">
        <v>53.572053772167223</v>
      </c>
      <c r="AX64" s="69">
        <v>53.170464194007295</v>
      </c>
      <c r="AY64" s="69">
        <v>52.691145481480518</v>
      </c>
      <c r="AZ64" s="69">
        <v>52.11921135922811</v>
      </c>
      <c r="BA64" s="69">
        <v>51.439112933348319</v>
      </c>
      <c r="BB64" s="69">
        <v>50.633412830690908</v>
      </c>
      <c r="BC64" s="69">
        <v>49.682224624601979</v>
      </c>
      <c r="BD64" s="69">
        <v>48.565358530953304</v>
      </c>
      <c r="BE64" s="69">
        <v>47.263723314198394</v>
      </c>
      <c r="BF64" s="69">
        <v>45.756952428573683</v>
      </c>
      <c r="BG64" s="69">
        <v>44.027505146446771</v>
      </c>
      <c r="BH64" s="69">
        <v>42.061877093261806</v>
      </c>
      <c r="BI64" s="69">
        <v>39.851736605314585</v>
      </c>
    </row>
    <row r="65" spans="16:61" ht="15" customHeight="1" x14ac:dyDescent="0.2">
      <c r="P65" s="67"/>
      <c r="Q65" s="67"/>
      <c r="R65" s="67"/>
      <c r="S65" s="67"/>
      <c r="T65" s="67"/>
      <c r="U65" s="67"/>
      <c r="V65" s="67"/>
      <c r="W65" s="67"/>
      <c r="X65" s="66" t="s">
        <v>250</v>
      </c>
      <c r="Y65" s="64" t="s">
        <v>314</v>
      </c>
      <c r="Z65" s="350"/>
      <c r="AA65" s="69">
        <v>61.519920120283118</v>
      </c>
      <c r="AB65" s="69">
        <v>63.504409049428425</v>
      </c>
      <c r="AC65" s="69">
        <v>63.442997905707585</v>
      </c>
      <c r="AD65" s="69">
        <v>63.021546578305667</v>
      </c>
      <c r="AE65" s="69">
        <v>61.689087799536971</v>
      </c>
      <c r="AF65" s="69">
        <v>60.629268355194114</v>
      </c>
      <c r="AG65" s="69">
        <v>59.751360676376478</v>
      </c>
      <c r="AH65" s="69">
        <v>59.010906137727453</v>
      </c>
      <c r="AI65" s="69">
        <v>58.367443975188564</v>
      </c>
      <c r="AJ65" s="69">
        <v>57.803136466716509</v>
      </c>
      <c r="AK65" s="69">
        <v>57.288340218392435</v>
      </c>
      <c r="AL65" s="69">
        <v>56.811173620623727</v>
      </c>
      <c r="AM65" s="69">
        <v>56.384673806139958</v>
      </c>
      <c r="AN65" s="69">
        <v>56.002776070645666</v>
      </c>
      <c r="AO65" s="69">
        <v>55.66684441590909</v>
      </c>
      <c r="AP65" s="69">
        <v>55.375175194471495</v>
      </c>
      <c r="AQ65" s="69">
        <v>55.12115938794895</v>
      </c>
      <c r="AR65" s="69">
        <v>54.892541197018716</v>
      </c>
      <c r="AS65" s="69">
        <v>54.673303638454925</v>
      </c>
      <c r="AT65" s="69">
        <v>54.44682758062671</v>
      </c>
      <c r="AU65" s="69">
        <v>54.197268871656085</v>
      </c>
      <c r="AV65" s="69">
        <v>53.91004376566169</v>
      </c>
      <c r="AW65" s="69">
        <v>53.572053772167223</v>
      </c>
      <c r="AX65" s="69">
        <v>53.170464194007295</v>
      </c>
      <c r="AY65" s="69">
        <v>52.691145481480518</v>
      </c>
      <c r="AZ65" s="69">
        <v>52.11921135922811</v>
      </c>
      <c r="BA65" s="69">
        <v>51.439098986358708</v>
      </c>
      <c r="BB65" s="69">
        <v>50.633398886004727</v>
      </c>
      <c r="BC65" s="69">
        <v>49.682210681896969</v>
      </c>
      <c r="BD65" s="69">
        <v>48.565330649234127</v>
      </c>
      <c r="BE65" s="69">
        <v>47.263681496025015</v>
      </c>
      <c r="BF65" s="69">
        <v>45.756896676655785</v>
      </c>
      <c r="BG65" s="69">
        <v>44.02743546369819</v>
      </c>
      <c r="BH65" s="69">
        <v>42.061779546920803</v>
      </c>
      <c r="BI65" s="69">
        <v>39.851611200001713</v>
      </c>
    </row>
    <row r="66" spans="16:61" ht="15" customHeight="1" x14ac:dyDescent="0.2">
      <c r="P66" s="215"/>
      <c r="Q66" s="215"/>
      <c r="R66" s="215"/>
      <c r="S66" s="215"/>
      <c r="T66" s="215"/>
      <c r="U66" s="215"/>
      <c r="V66" s="215"/>
      <c r="W66" s="215"/>
      <c r="X66" s="86"/>
      <c r="Y66" s="86"/>
      <c r="Z66" s="93"/>
      <c r="AA66" s="95"/>
      <c r="AB66" s="95"/>
      <c r="AC66" s="95"/>
      <c r="AD66" s="95"/>
      <c r="AE66" s="95"/>
      <c r="AF66" s="95"/>
      <c r="AG66" s="95"/>
      <c r="AH66" s="95"/>
      <c r="AI66" s="95"/>
      <c r="AJ66" s="95"/>
      <c r="AK66" s="95"/>
      <c r="AL66" s="95"/>
      <c r="AM66" s="95"/>
      <c r="AN66" s="95"/>
      <c r="AO66" s="95"/>
      <c r="AP66" s="95"/>
      <c r="AQ66" s="95"/>
      <c r="AR66" s="95"/>
      <c r="AS66" s="95"/>
      <c r="AT66" s="95"/>
      <c r="AU66" s="95"/>
      <c r="AV66" s="95"/>
      <c r="AW66" s="95"/>
      <c r="AX66" s="95"/>
      <c r="AY66" s="95"/>
      <c r="AZ66" s="95"/>
      <c r="BA66" s="95"/>
      <c r="BB66" s="95"/>
      <c r="BC66" s="95"/>
      <c r="BD66" s="95"/>
      <c r="BE66" s="95"/>
      <c r="BF66" s="95"/>
      <c r="BG66" s="95"/>
      <c r="BH66" s="95"/>
      <c r="BI66" s="95"/>
    </row>
    <row r="67" spans="16:61" ht="15" customHeight="1" x14ac:dyDescent="0.2">
      <c r="P67" s="215"/>
      <c r="Q67" s="215"/>
      <c r="R67" s="215"/>
      <c r="S67" s="215"/>
      <c r="T67" s="215"/>
      <c r="U67" s="215"/>
      <c r="V67" s="215"/>
      <c r="W67" s="215"/>
      <c r="X67" s="57" t="s">
        <v>478</v>
      </c>
      <c r="Y67" s="67"/>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row>
    <row r="68" spans="16:61" ht="15" customHeight="1" x14ac:dyDescent="0.2">
      <c r="P68" s="215"/>
      <c r="Q68" s="215"/>
      <c r="R68" s="215"/>
      <c r="S68" s="215"/>
      <c r="T68" s="215"/>
      <c r="U68" s="215"/>
      <c r="V68" s="215"/>
      <c r="W68" s="215"/>
      <c r="X68" s="68" t="s">
        <v>207</v>
      </c>
      <c r="Y68" s="68" t="s">
        <v>311</v>
      </c>
      <c r="Z68" s="68">
        <v>2015</v>
      </c>
      <c r="AA68" s="68">
        <v>2016</v>
      </c>
      <c r="AB68" s="68">
        <v>2017</v>
      </c>
      <c r="AC68" s="68">
        <v>2018</v>
      </c>
      <c r="AD68" s="68">
        <v>2019</v>
      </c>
      <c r="AE68" s="68">
        <v>2020</v>
      </c>
      <c r="AF68" s="68">
        <v>2021</v>
      </c>
      <c r="AG68" s="68">
        <v>2022</v>
      </c>
      <c r="AH68" s="68">
        <v>2023</v>
      </c>
      <c r="AI68" s="68">
        <v>2024</v>
      </c>
      <c r="AJ68" s="68">
        <v>2025</v>
      </c>
      <c r="AK68" s="68">
        <v>2026</v>
      </c>
      <c r="AL68" s="68">
        <v>2027</v>
      </c>
      <c r="AM68" s="68">
        <v>2028</v>
      </c>
      <c r="AN68" s="68">
        <v>2029</v>
      </c>
      <c r="AO68" s="68">
        <v>2030</v>
      </c>
      <c r="AP68" s="68">
        <v>2031</v>
      </c>
      <c r="AQ68" s="68">
        <v>2032</v>
      </c>
      <c r="AR68" s="68">
        <v>2033</v>
      </c>
      <c r="AS68" s="68">
        <v>2034</v>
      </c>
      <c r="AT68" s="68">
        <v>2035</v>
      </c>
      <c r="AU68" s="68">
        <v>2036</v>
      </c>
      <c r="AV68" s="68">
        <v>2037</v>
      </c>
      <c r="AW68" s="68">
        <v>2038</v>
      </c>
      <c r="AX68" s="68">
        <v>2039</v>
      </c>
      <c r="AY68" s="68">
        <v>2040</v>
      </c>
      <c r="AZ68" s="68">
        <v>2041</v>
      </c>
      <c r="BA68" s="68">
        <v>2042</v>
      </c>
      <c r="BB68" s="68">
        <v>2043</v>
      </c>
      <c r="BC68" s="68">
        <v>2044</v>
      </c>
      <c r="BD68" s="68">
        <v>2045</v>
      </c>
      <c r="BE68" s="68">
        <v>2046</v>
      </c>
      <c r="BF68" s="68">
        <v>2047</v>
      </c>
      <c r="BG68" s="68">
        <v>2048</v>
      </c>
      <c r="BH68" s="68">
        <v>2049</v>
      </c>
      <c r="BI68" s="68">
        <v>2050</v>
      </c>
    </row>
    <row r="69" spans="16:61" ht="15" customHeight="1" x14ac:dyDescent="0.2">
      <c r="P69" s="215"/>
      <c r="Q69" s="215"/>
      <c r="R69" s="215"/>
      <c r="S69" s="215"/>
      <c r="T69" s="215"/>
      <c r="U69" s="215"/>
      <c r="V69" s="215"/>
      <c r="W69" s="215"/>
      <c r="X69" s="66" t="s">
        <v>239</v>
      </c>
      <c r="Y69" s="64" t="s">
        <v>136</v>
      </c>
      <c r="Z69" s="350"/>
      <c r="AA69" s="69">
        <v>0</v>
      </c>
      <c r="AB69" s="69">
        <v>0</v>
      </c>
      <c r="AC69" s="69">
        <v>4.1738399999999997E-4</v>
      </c>
      <c r="AD69" s="69">
        <v>6.0325452000000003E-3</v>
      </c>
      <c r="AE69" s="69">
        <v>9.5799726000000002E-3</v>
      </c>
      <c r="AF69" s="69">
        <v>1.40203998E-2</v>
      </c>
      <c r="AG69" s="69">
        <v>1.9395228599999998E-2</v>
      </c>
      <c r="AH69" s="69">
        <v>2.5746197399999997E-2</v>
      </c>
      <c r="AI69" s="69">
        <v>3.3117064199999997E-2</v>
      </c>
      <c r="AJ69" s="69">
        <v>4.1552933399999999E-2</v>
      </c>
      <c r="AK69" s="69">
        <v>5.1099919199999996E-2</v>
      </c>
      <c r="AL69" s="69">
        <v>6.1806491999999998E-2</v>
      </c>
      <c r="AM69" s="69">
        <v>7.3721122200000003E-2</v>
      </c>
      <c r="AN69" s="69">
        <v>8.6895309599999998E-2</v>
      </c>
      <c r="AO69" s="69">
        <v>0.10138156379999999</v>
      </c>
      <c r="AP69" s="69">
        <v>0.1172334042</v>
      </c>
      <c r="AQ69" s="69">
        <v>0.13450670640000001</v>
      </c>
      <c r="AR69" s="69">
        <v>0.15325902899999999</v>
      </c>
      <c r="AS69" s="69">
        <v>0.17354961359999999</v>
      </c>
      <c r="AT69" s="69">
        <v>0.19543904819999999</v>
      </c>
      <c r="AU69" s="69">
        <v>0.21899027700000001</v>
      </c>
      <c r="AV69" s="69">
        <v>0.24426792719999998</v>
      </c>
      <c r="AW69" s="69">
        <v>0.27133864559999998</v>
      </c>
      <c r="AX69" s="69">
        <v>0.30027109859999995</v>
      </c>
      <c r="AY69" s="69">
        <v>0.33113563559999998</v>
      </c>
      <c r="AZ69" s="69">
        <v>0.3640049622</v>
      </c>
      <c r="BA69" s="69">
        <v>0.39895414019999997</v>
      </c>
      <c r="BB69" s="69">
        <v>0.43606025100000001</v>
      </c>
      <c r="BC69" s="69">
        <v>0.47540239559999997</v>
      </c>
      <c r="BD69" s="69">
        <v>0.51706236779999992</v>
      </c>
      <c r="BE69" s="69">
        <v>0.56112398100000005</v>
      </c>
      <c r="BF69" s="69">
        <v>0.60767374139999997</v>
      </c>
      <c r="BG69" s="69">
        <v>0.65680017479999997</v>
      </c>
      <c r="BH69" s="69">
        <v>0.70859517299999997</v>
      </c>
      <c r="BI69" s="69">
        <v>0.76315264739999999</v>
      </c>
    </row>
    <row r="70" spans="16:61" ht="15" customHeight="1" x14ac:dyDescent="0.2">
      <c r="P70" s="215"/>
      <c r="Q70" s="215"/>
      <c r="R70" s="215"/>
      <c r="S70" s="215"/>
      <c r="T70" s="215"/>
      <c r="U70" s="215"/>
      <c r="V70" s="215"/>
      <c r="W70" s="215"/>
      <c r="X70" s="66" t="s">
        <v>103</v>
      </c>
      <c r="Y70" s="64" t="s">
        <v>136</v>
      </c>
      <c r="Z70" s="350"/>
      <c r="AA70" s="69">
        <v>0</v>
      </c>
      <c r="AB70" s="69">
        <v>0</v>
      </c>
      <c r="AC70" s="69">
        <v>4.1738399999999997E-4</v>
      </c>
      <c r="AD70" s="69">
        <v>6.0325452000000003E-3</v>
      </c>
      <c r="AE70" s="69">
        <v>9.5799726000000002E-3</v>
      </c>
      <c r="AF70" s="69">
        <v>1.40203998E-2</v>
      </c>
      <c r="AG70" s="69">
        <v>1.9395228599999998E-2</v>
      </c>
      <c r="AH70" s="69">
        <v>2.5746197399999997E-2</v>
      </c>
      <c r="AI70" s="69">
        <v>3.3117064199999997E-2</v>
      </c>
      <c r="AJ70" s="69">
        <v>4.1552933399999999E-2</v>
      </c>
      <c r="AK70" s="69">
        <v>5.1099919199999996E-2</v>
      </c>
      <c r="AL70" s="69">
        <v>6.1806491999999998E-2</v>
      </c>
      <c r="AM70" s="69">
        <v>7.3721122200000003E-2</v>
      </c>
      <c r="AN70" s="69">
        <v>8.6895309599999998E-2</v>
      </c>
      <c r="AO70" s="69">
        <v>0.10138156379999999</v>
      </c>
      <c r="AP70" s="69">
        <v>0.1172334042</v>
      </c>
      <c r="AQ70" s="69">
        <v>0.13450670640000001</v>
      </c>
      <c r="AR70" s="69">
        <v>0.15325902899999999</v>
      </c>
      <c r="AS70" s="69">
        <v>0.17354961359999999</v>
      </c>
      <c r="AT70" s="69">
        <v>0.19543904819999999</v>
      </c>
      <c r="AU70" s="69">
        <v>0.21899027700000001</v>
      </c>
      <c r="AV70" s="69">
        <v>0.24426792719999998</v>
      </c>
      <c r="AW70" s="69">
        <v>0.27133864559999998</v>
      </c>
      <c r="AX70" s="69">
        <v>0.30027109859999995</v>
      </c>
      <c r="AY70" s="69">
        <v>0.33113563559999998</v>
      </c>
      <c r="AZ70" s="69">
        <v>0.3640049622</v>
      </c>
      <c r="BA70" s="69">
        <v>0.39895414019999997</v>
      </c>
      <c r="BB70" s="69">
        <v>0.43606025100000001</v>
      </c>
      <c r="BC70" s="69">
        <v>0.47540239559999997</v>
      </c>
      <c r="BD70" s="69">
        <v>0.51706236779999992</v>
      </c>
      <c r="BE70" s="69">
        <v>0.56112398100000005</v>
      </c>
      <c r="BF70" s="69">
        <v>0.60767374139999997</v>
      </c>
      <c r="BG70" s="69">
        <v>0.65680017479999997</v>
      </c>
      <c r="BH70" s="69">
        <v>0.70859517299999997</v>
      </c>
      <c r="BI70" s="69">
        <v>0.76315264739999999</v>
      </c>
    </row>
    <row r="71" spans="16:61" ht="15" customHeight="1" x14ac:dyDescent="0.2">
      <c r="P71" s="215"/>
      <c r="Q71" s="215"/>
      <c r="R71" s="215"/>
      <c r="S71" s="215"/>
      <c r="T71" s="215"/>
      <c r="U71" s="215"/>
      <c r="V71" s="215"/>
      <c r="W71" s="215"/>
      <c r="X71" s="66" t="s">
        <v>102</v>
      </c>
      <c r="Y71" s="64" t="s">
        <v>136</v>
      </c>
      <c r="Z71" s="350"/>
      <c r="AA71" s="69">
        <v>0</v>
      </c>
      <c r="AB71" s="69">
        <v>0</v>
      </c>
      <c r="AC71" s="69">
        <v>2.0869199999999999E-4</v>
      </c>
      <c r="AD71" s="69">
        <v>1.7981172E-3</v>
      </c>
      <c r="AE71" s="69">
        <v>3.2485266E-3</v>
      </c>
      <c r="AF71" s="69">
        <v>5.1587315999999999E-3</v>
      </c>
      <c r="AG71" s="69">
        <v>7.549938E-3</v>
      </c>
      <c r="AH71" s="69">
        <v>1.0444361400000001E-2</v>
      </c>
      <c r="AI71" s="69">
        <v>1.38642174E-2</v>
      </c>
      <c r="AJ71" s="69">
        <v>1.7833404599999998E-2</v>
      </c>
      <c r="AK71" s="69">
        <v>2.2376158199999999E-2</v>
      </c>
      <c r="AL71" s="69">
        <v>2.7517386599999999E-2</v>
      </c>
      <c r="AM71" s="69">
        <v>3.3282671399999998E-2</v>
      </c>
      <c r="AN71" s="69">
        <v>3.9698603999999998E-2</v>
      </c>
      <c r="AO71" s="69">
        <v>4.6792785600000004E-2</v>
      </c>
      <c r="AP71" s="69">
        <v>5.4593490600000003E-2</v>
      </c>
      <c r="AQ71" s="69">
        <v>6.3129666599999995E-2</v>
      </c>
      <c r="AR71" s="69">
        <v>7.2431607599999989E-2</v>
      </c>
      <c r="AS71" s="69">
        <v>8.2529607599999999E-2</v>
      </c>
      <c r="AT71" s="69">
        <v>9.3455980199999997E-2</v>
      </c>
      <c r="AU71" s="69">
        <v>0.10524337559999999</v>
      </c>
      <c r="AV71" s="69">
        <v>0.1179254538</v>
      </c>
      <c r="AW71" s="69">
        <v>0.13153755780000001</v>
      </c>
      <c r="AX71" s="69">
        <v>0.1461150306</v>
      </c>
      <c r="AY71" s="69">
        <v>0.16169489819999999</v>
      </c>
      <c r="AZ71" s="69">
        <v>0.178315533</v>
      </c>
      <c r="BA71" s="69">
        <v>0.19601564399999999</v>
      </c>
      <c r="BB71" s="69">
        <v>0.21483562319999999</v>
      </c>
      <c r="BC71" s="69">
        <v>0.234817209</v>
      </c>
      <c r="BD71" s="69">
        <v>0.256002813</v>
      </c>
      <c r="BE71" s="69">
        <v>0.2784365298</v>
      </c>
      <c r="BF71" s="69">
        <v>0.30216346380000003</v>
      </c>
      <c r="BG71" s="69">
        <v>0.32723040239999995</v>
      </c>
      <c r="BH71" s="69">
        <v>0.35368480619999998</v>
      </c>
      <c r="BI71" s="69">
        <v>0.38157649199999999</v>
      </c>
    </row>
    <row r="72" spans="16:61" ht="15" customHeight="1" x14ac:dyDescent="0.2">
      <c r="P72" s="215"/>
      <c r="Q72" s="215"/>
      <c r="R72" s="215"/>
      <c r="S72" s="215"/>
      <c r="T72" s="215"/>
      <c r="U72" s="215"/>
      <c r="V72" s="215"/>
      <c r="W72" s="215"/>
      <c r="X72" s="66" t="s">
        <v>250</v>
      </c>
      <c r="Y72" s="64" t="s">
        <v>136</v>
      </c>
      <c r="Z72" s="350"/>
      <c r="AA72" s="69">
        <v>0</v>
      </c>
      <c r="AB72" s="69">
        <v>0</v>
      </c>
      <c r="AC72" s="69">
        <v>2.0869199999999999E-4</v>
      </c>
      <c r="AD72" s="69">
        <v>1.7981172E-3</v>
      </c>
      <c r="AE72" s="69">
        <v>3.2485266E-3</v>
      </c>
      <c r="AF72" s="69">
        <v>5.1587315999999999E-3</v>
      </c>
      <c r="AG72" s="69">
        <v>7.549938E-3</v>
      </c>
      <c r="AH72" s="69">
        <v>1.0444361400000001E-2</v>
      </c>
      <c r="AI72" s="69">
        <v>1.38642174E-2</v>
      </c>
      <c r="AJ72" s="69">
        <v>1.7833404599999998E-2</v>
      </c>
      <c r="AK72" s="69">
        <v>2.2376158199999999E-2</v>
      </c>
      <c r="AL72" s="69">
        <v>2.7517386599999999E-2</v>
      </c>
      <c r="AM72" s="69">
        <v>3.3282671399999998E-2</v>
      </c>
      <c r="AN72" s="69">
        <v>3.9698603999999998E-2</v>
      </c>
      <c r="AO72" s="69">
        <v>4.6792785600000004E-2</v>
      </c>
      <c r="AP72" s="69">
        <v>5.4593490600000003E-2</v>
      </c>
      <c r="AQ72" s="69">
        <v>6.3129666599999995E-2</v>
      </c>
      <c r="AR72" s="69">
        <v>7.2431607599999989E-2</v>
      </c>
      <c r="AS72" s="69">
        <v>8.2529607599999999E-2</v>
      </c>
      <c r="AT72" s="69">
        <v>9.3455980199999997E-2</v>
      </c>
      <c r="AU72" s="69">
        <v>0.10524337559999999</v>
      </c>
      <c r="AV72" s="69">
        <v>0.1179254538</v>
      </c>
      <c r="AW72" s="69">
        <v>0.13153755780000001</v>
      </c>
      <c r="AX72" s="69">
        <v>0.1461150306</v>
      </c>
      <c r="AY72" s="69">
        <v>0.16169489819999999</v>
      </c>
      <c r="AZ72" s="69">
        <v>0.178315533</v>
      </c>
      <c r="BA72" s="69">
        <v>0.19601564399999999</v>
      </c>
      <c r="BB72" s="69">
        <v>0.21483562319999999</v>
      </c>
      <c r="BC72" s="69">
        <v>0.234817209</v>
      </c>
      <c r="BD72" s="69">
        <v>0.256002813</v>
      </c>
      <c r="BE72" s="69">
        <v>0.2784365298</v>
      </c>
      <c r="BF72" s="69">
        <v>0.30216346380000003</v>
      </c>
      <c r="BG72" s="69">
        <v>0.32723040239999995</v>
      </c>
      <c r="BH72" s="69">
        <v>0.35368480619999998</v>
      </c>
      <c r="BI72" s="69">
        <v>0.38157649199999999</v>
      </c>
    </row>
    <row r="73" spans="16:61" ht="15" customHeight="1" x14ac:dyDescent="0.2">
      <c r="P73" s="215"/>
      <c r="Q73" s="215"/>
      <c r="R73" s="215"/>
      <c r="S73" s="215"/>
      <c r="T73" s="215"/>
      <c r="U73" s="215"/>
      <c r="V73" s="215"/>
      <c r="W73" s="215"/>
      <c r="X73" s="66" t="s">
        <v>239</v>
      </c>
      <c r="Y73" s="64" t="s">
        <v>314</v>
      </c>
      <c r="Z73" s="350"/>
      <c r="AA73" s="69">
        <v>2.2986565144619999</v>
      </c>
      <c r="AB73" s="69">
        <v>2.4466808485349998</v>
      </c>
      <c r="AC73" s="69">
        <v>2.4843522689370001</v>
      </c>
      <c r="AD73" s="69">
        <v>2.4942351691949995</v>
      </c>
      <c r="AE73" s="69">
        <v>2.5160968960049996</v>
      </c>
      <c r="AF73" s="69">
        <v>2.5337446690709999</v>
      </c>
      <c r="AG73" s="69">
        <v>2.5469648438849997</v>
      </c>
      <c r="AH73" s="69">
        <v>2.5555400924129996</v>
      </c>
      <c r="AI73" s="69">
        <v>2.5592438778059998</v>
      </c>
      <c r="AJ73" s="69">
        <v>2.5578386126370001</v>
      </c>
      <c r="AK73" s="69">
        <v>2.5510848677160003</v>
      </c>
      <c r="AL73" s="69">
        <v>2.5387284797489995</v>
      </c>
      <c r="AM73" s="69">
        <v>2.5205171272049998</v>
      </c>
      <c r="AN73" s="69">
        <v>2.4961819126859996</v>
      </c>
      <c r="AO73" s="69">
        <v>2.465446571742</v>
      </c>
      <c r="AP73" s="69">
        <v>2.4280311563969996</v>
      </c>
      <c r="AQ73" s="69">
        <v>2.3836446680970003</v>
      </c>
      <c r="AR73" s="69">
        <v>2.331983215947</v>
      </c>
      <c r="AS73" s="69">
        <v>2.2727373837629994</v>
      </c>
      <c r="AT73" s="69">
        <v>2.2055885465460001</v>
      </c>
      <c r="AU73" s="69">
        <v>2.1302051869560001</v>
      </c>
      <c r="AV73" s="69">
        <v>2.046250262364</v>
      </c>
      <c r="AW73" s="69">
        <v>1.953371996037</v>
      </c>
      <c r="AX73" s="69">
        <v>1.8512075606639997</v>
      </c>
      <c r="AY73" s="69">
        <v>1.7393886036449999</v>
      </c>
      <c r="AZ73" s="69">
        <v>1.6175320382760001</v>
      </c>
      <c r="BA73" s="69">
        <v>1.4852418855119998</v>
      </c>
      <c r="BB73" s="69">
        <v>1.342112957493</v>
      </c>
      <c r="BC73" s="69">
        <v>1.187727174018</v>
      </c>
      <c r="BD73" s="69">
        <v>1.0216535625450001</v>
      </c>
      <c r="BE73" s="69">
        <v>0.843450099954</v>
      </c>
      <c r="BF73" s="69">
        <v>0.65265818725800007</v>
      </c>
      <c r="BG73" s="69">
        <v>0.44881185841799998</v>
      </c>
      <c r="BH73" s="69">
        <v>0.23142488800200001</v>
      </c>
      <c r="BI73" s="69">
        <v>0</v>
      </c>
    </row>
    <row r="74" spans="16:61" ht="15" customHeight="1" x14ac:dyDescent="0.2">
      <c r="P74" s="215"/>
      <c r="Q74" s="215"/>
      <c r="R74" s="215"/>
      <c r="S74" s="215"/>
      <c r="T74" s="215"/>
      <c r="U74" s="215"/>
      <c r="V74" s="215"/>
      <c r="W74" s="215"/>
      <c r="X74" s="66" t="s">
        <v>103</v>
      </c>
      <c r="Y74" s="64" t="s">
        <v>314</v>
      </c>
      <c r="Z74" s="350"/>
      <c r="AA74" s="69">
        <v>2.2986565144619999</v>
      </c>
      <c r="AB74" s="69">
        <v>2.4466808485349998</v>
      </c>
      <c r="AC74" s="69">
        <v>2.4843522689370001</v>
      </c>
      <c r="AD74" s="69">
        <v>2.4942351691949995</v>
      </c>
      <c r="AE74" s="69">
        <v>2.5160968960049996</v>
      </c>
      <c r="AF74" s="69">
        <v>2.5337446690709999</v>
      </c>
      <c r="AG74" s="69">
        <v>2.5469648438849997</v>
      </c>
      <c r="AH74" s="69">
        <v>2.5555400924129996</v>
      </c>
      <c r="AI74" s="69">
        <v>2.5592438778059998</v>
      </c>
      <c r="AJ74" s="69">
        <v>2.5578386126370001</v>
      </c>
      <c r="AK74" s="69">
        <v>2.5510848677160003</v>
      </c>
      <c r="AL74" s="69">
        <v>2.5387284797489995</v>
      </c>
      <c r="AM74" s="69">
        <v>2.5205171272049998</v>
      </c>
      <c r="AN74" s="69">
        <v>2.4961819126859996</v>
      </c>
      <c r="AO74" s="69">
        <v>2.465446571742</v>
      </c>
      <c r="AP74" s="69">
        <v>2.4280311563969996</v>
      </c>
      <c r="AQ74" s="69">
        <v>2.3836446680970003</v>
      </c>
      <c r="AR74" s="69">
        <v>2.331983215947</v>
      </c>
      <c r="AS74" s="69">
        <v>2.2727373837629994</v>
      </c>
      <c r="AT74" s="69">
        <v>2.2055885465460001</v>
      </c>
      <c r="AU74" s="69">
        <v>2.1302051869560001</v>
      </c>
      <c r="AV74" s="69">
        <v>2.046250262364</v>
      </c>
      <c r="AW74" s="69">
        <v>1.953371996037</v>
      </c>
      <c r="AX74" s="69">
        <v>1.8512075606639997</v>
      </c>
      <c r="AY74" s="69">
        <v>1.7393886036449999</v>
      </c>
      <c r="AZ74" s="69">
        <v>1.6175320382760001</v>
      </c>
      <c r="BA74" s="69">
        <v>1.4852418855119998</v>
      </c>
      <c r="BB74" s="69">
        <v>1.342112957493</v>
      </c>
      <c r="BC74" s="69">
        <v>1.187727174018</v>
      </c>
      <c r="BD74" s="69">
        <v>1.0216535625450001</v>
      </c>
      <c r="BE74" s="69">
        <v>0.843450099954</v>
      </c>
      <c r="BF74" s="69">
        <v>0.65265818725800007</v>
      </c>
      <c r="BG74" s="69">
        <v>0.44881185841799998</v>
      </c>
      <c r="BH74" s="69">
        <v>0.23142488800200001</v>
      </c>
      <c r="BI74" s="69">
        <v>0</v>
      </c>
    </row>
    <row r="75" spans="16:61" ht="15" customHeight="1" x14ac:dyDescent="0.2">
      <c r="P75" s="215"/>
      <c r="Q75" s="215"/>
      <c r="R75" s="215"/>
      <c r="S75" s="215"/>
      <c r="T75" s="215"/>
      <c r="U75" s="215"/>
      <c r="V75" s="215"/>
      <c r="W75" s="215"/>
      <c r="X75" s="66" t="s">
        <v>102</v>
      </c>
      <c r="Y75" s="64" t="s">
        <v>314</v>
      </c>
      <c r="Z75" s="350"/>
      <c r="AA75" s="69">
        <v>2.2986565144619999</v>
      </c>
      <c r="AB75" s="69">
        <v>2.4466808485349998</v>
      </c>
      <c r="AC75" s="69">
        <v>2.4854941619970004</v>
      </c>
      <c r="AD75" s="69">
        <v>2.5174045477349996</v>
      </c>
      <c r="AE75" s="69">
        <v>2.5507404580349999</v>
      </c>
      <c r="AF75" s="69">
        <v>2.5822327635720002</v>
      </c>
      <c r="AG75" s="69">
        <v>2.6117783256179994</v>
      </c>
      <c r="AH75" s="69">
        <v>2.6392666383929995</v>
      </c>
      <c r="AI75" s="69">
        <v>2.6645890378799995</v>
      </c>
      <c r="AJ75" s="69">
        <v>2.6876239677210001</v>
      </c>
      <c r="AK75" s="69">
        <v>2.7082517133210002</v>
      </c>
      <c r="AL75" s="69">
        <v>2.7263470347959999</v>
      </c>
      <c r="AM75" s="69">
        <v>2.7417828504989994</v>
      </c>
      <c r="AN75" s="69">
        <v>2.754426553494</v>
      </c>
      <c r="AO75" s="69">
        <v>2.7641381697929996</v>
      </c>
      <c r="AP75" s="69">
        <v>2.7707758836449998</v>
      </c>
      <c r="AQ75" s="69">
        <v>2.774196037536</v>
      </c>
      <c r="AR75" s="69">
        <v>2.7742439233739997</v>
      </c>
      <c r="AS75" s="69">
        <v>2.7707685165929994</v>
      </c>
      <c r="AT75" s="69">
        <v>2.7636059002859996</v>
      </c>
      <c r="AU75" s="69">
        <v>2.7525903157829994</v>
      </c>
      <c r="AV75" s="69">
        <v>2.737554162651</v>
      </c>
      <c r="AW75" s="69">
        <v>2.7183169481160001</v>
      </c>
      <c r="AX75" s="69">
        <v>2.6946981794039999</v>
      </c>
      <c r="AY75" s="69">
        <v>2.6665118384520001</v>
      </c>
      <c r="AZ75" s="69">
        <v>2.6335626983820002</v>
      </c>
      <c r="BA75" s="69">
        <v>2.5956536905529997</v>
      </c>
      <c r="BB75" s="69">
        <v>2.5525803792719999</v>
      </c>
      <c r="BC75" s="69">
        <v>2.5041291200310001</v>
      </c>
      <c r="BD75" s="69">
        <v>2.4500844265589996</v>
      </c>
      <c r="BE75" s="69">
        <v>2.3902216037700001</v>
      </c>
      <c r="BF75" s="69">
        <v>2.3243085895259998</v>
      </c>
      <c r="BG75" s="69">
        <v>2.2521077964000003</v>
      </c>
      <c r="BH75" s="69">
        <v>2.1733761116760002</v>
      </c>
      <c r="BI75" s="69">
        <v>2.0878575302969997</v>
      </c>
    </row>
    <row r="76" spans="16:61" ht="15" customHeight="1" x14ac:dyDescent="0.2">
      <c r="P76" s="67"/>
      <c r="Q76" s="67"/>
      <c r="R76" s="67"/>
      <c r="S76" s="67"/>
      <c r="T76" s="67"/>
      <c r="U76" s="67"/>
      <c r="V76" s="67"/>
      <c r="W76" s="67"/>
      <c r="X76" s="66" t="s">
        <v>250</v>
      </c>
      <c r="Y76" s="64" t="s">
        <v>314</v>
      </c>
      <c r="Z76" s="350"/>
      <c r="AA76" s="69">
        <v>2.2986565144619999</v>
      </c>
      <c r="AB76" s="69">
        <v>2.4466808485349998</v>
      </c>
      <c r="AC76" s="69">
        <v>2.4854941619970004</v>
      </c>
      <c r="AD76" s="69">
        <v>2.5174045477349996</v>
      </c>
      <c r="AE76" s="69">
        <v>2.5507404580349999</v>
      </c>
      <c r="AF76" s="69">
        <v>2.5822327635720002</v>
      </c>
      <c r="AG76" s="69">
        <v>2.6117783256179994</v>
      </c>
      <c r="AH76" s="69">
        <v>2.6392666383929995</v>
      </c>
      <c r="AI76" s="69">
        <v>2.6645890378799995</v>
      </c>
      <c r="AJ76" s="69">
        <v>2.6876239677210001</v>
      </c>
      <c r="AK76" s="69">
        <v>2.7082517133210002</v>
      </c>
      <c r="AL76" s="69">
        <v>2.7263470347959999</v>
      </c>
      <c r="AM76" s="69">
        <v>2.7417828504989994</v>
      </c>
      <c r="AN76" s="69">
        <v>2.754426553494</v>
      </c>
      <c r="AO76" s="69">
        <v>2.7641381697929996</v>
      </c>
      <c r="AP76" s="69">
        <v>2.7707758836449998</v>
      </c>
      <c r="AQ76" s="69">
        <v>2.774196037536</v>
      </c>
      <c r="AR76" s="69">
        <v>2.7742439233739997</v>
      </c>
      <c r="AS76" s="69">
        <v>2.7707685165929994</v>
      </c>
      <c r="AT76" s="69">
        <v>2.7636059002859996</v>
      </c>
      <c r="AU76" s="69">
        <v>2.7525903157829994</v>
      </c>
      <c r="AV76" s="69">
        <v>2.737554162651</v>
      </c>
      <c r="AW76" s="69">
        <v>2.7183169481160001</v>
      </c>
      <c r="AX76" s="69">
        <v>2.6946981794039999</v>
      </c>
      <c r="AY76" s="69">
        <v>2.6665118384520001</v>
      </c>
      <c r="AZ76" s="69">
        <v>2.6335626983820002</v>
      </c>
      <c r="BA76" s="69">
        <v>2.5956536905529997</v>
      </c>
      <c r="BB76" s="69">
        <v>2.5525803792719999</v>
      </c>
      <c r="BC76" s="69">
        <v>2.5041291200310001</v>
      </c>
      <c r="BD76" s="69">
        <v>2.4500844265589996</v>
      </c>
      <c r="BE76" s="69">
        <v>2.3902216037700001</v>
      </c>
      <c r="BF76" s="69">
        <v>2.3243085895259998</v>
      </c>
      <c r="BG76" s="69">
        <v>2.2521077964000003</v>
      </c>
      <c r="BH76" s="69">
        <v>2.1733761116760002</v>
      </c>
      <c r="BI76" s="69">
        <v>2.0878575302969997</v>
      </c>
    </row>
    <row r="77" spans="16:61" ht="15" customHeight="1" x14ac:dyDescent="0.2">
      <c r="P77" s="215"/>
      <c r="Q77" s="215"/>
      <c r="R77" s="215"/>
      <c r="S77" s="215"/>
      <c r="T77" s="215"/>
      <c r="U77" s="215"/>
      <c r="V77" s="215"/>
      <c r="W77" s="215"/>
      <c r="X77" s="86"/>
      <c r="Y77" s="86"/>
      <c r="Z77" s="93"/>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row>
    <row r="78" spans="16:61" ht="15" customHeight="1" x14ac:dyDescent="0.2">
      <c r="P78" s="215"/>
      <c r="Q78" s="215"/>
      <c r="R78" s="215"/>
      <c r="S78" s="215"/>
      <c r="T78" s="215"/>
      <c r="U78" s="215"/>
      <c r="V78" s="215"/>
      <c r="W78" s="215"/>
      <c r="X78" s="57" t="s">
        <v>479</v>
      </c>
      <c r="Y78" s="67"/>
      <c r="AA78" s="61"/>
      <c r="AB78" s="61"/>
      <c r="AC78" s="61"/>
      <c r="AD78" s="61"/>
      <c r="AE78" s="61"/>
      <c r="AF78" s="61"/>
      <c r="AG78" s="61"/>
      <c r="AH78" s="61"/>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row>
    <row r="79" spans="16:61" ht="15" customHeight="1" x14ac:dyDescent="0.2">
      <c r="P79" s="215"/>
      <c r="Q79" s="215"/>
      <c r="R79" s="215"/>
      <c r="S79" s="215"/>
      <c r="T79" s="215"/>
      <c r="U79" s="215"/>
      <c r="V79" s="215"/>
      <c r="W79" s="215"/>
      <c r="X79" s="68" t="s">
        <v>207</v>
      </c>
      <c r="Y79" s="68" t="s">
        <v>311</v>
      </c>
      <c r="Z79" s="68">
        <v>2015</v>
      </c>
      <c r="AA79" s="68">
        <v>2016</v>
      </c>
      <c r="AB79" s="68">
        <v>2017</v>
      </c>
      <c r="AC79" s="68">
        <v>2018</v>
      </c>
      <c r="AD79" s="68">
        <v>2019</v>
      </c>
      <c r="AE79" s="68">
        <v>2020</v>
      </c>
      <c r="AF79" s="68">
        <v>2021</v>
      </c>
      <c r="AG79" s="68">
        <v>2022</v>
      </c>
      <c r="AH79" s="68">
        <v>2023</v>
      </c>
      <c r="AI79" s="68">
        <v>2024</v>
      </c>
      <c r="AJ79" s="68">
        <v>2025</v>
      </c>
      <c r="AK79" s="68">
        <v>2026</v>
      </c>
      <c r="AL79" s="68">
        <v>2027</v>
      </c>
      <c r="AM79" s="68">
        <v>2028</v>
      </c>
      <c r="AN79" s="68">
        <v>2029</v>
      </c>
      <c r="AO79" s="68">
        <v>2030</v>
      </c>
      <c r="AP79" s="68">
        <v>2031</v>
      </c>
      <c r="AQ79" s="68">
        <v>2032</v>
      </c>
      <c r="AR79" s="68">
        <v>2033</v>
      </c>
      <c r="AS79" s="68">
        <v>2034</v>
      </c>
      <c r="AT79" s="68">
        <v>2035</v>
      </c>
      <c r="AU79" s="68">
        <v>2036</v>
      </c>
      <c r="AV79" s="68">
        <v>2037</v>
      </c>
      <c r="AW79" s="68">
        <v>2038</v>
      </c>
      <c r="AX79" s="68">
        <v>2039</v>
      </c>
      <c r="AY79" s="68">
        <v>2040</v>
      </c>
      <c r="AZ79" s="68">
        <v>2041</v>
      </c>
      <c r="BA79" s="68">
        <v>2042</v>
      </c>
      <c r="BB79" s="68">
        <v>2043</v>
      </c>
      <c r="BC79" s="68">
        <v>2044</v>
      </c>
      <c r="BD79" s="68">
        <v>2045</v>
      </c>
      <c r="BE79" s="68">
        <v>2046</v>
      </c>
      <c r="BF79" s="68">
        <v>2047</v>
      </c>
      <c r="BG79" s="68">
        <v>2048</v>
      </c>
      <c r="BH79" s="68">
        <v>2049</v>
      </c>
      <c r="BI79" s="68">
        <v>2050</v>
      </c>
    </row>
    <row r="80" spans="16:61" ht="15" customHeight="1" x14ac:dyDescent="0.2">
      <c r="P80" s="215"/>
      <c r="Q80" s="215"/>
      <c r="R80" s="215"/>
      <c r="S80" s="215"/>
      <c r="T80" s="215"/>
      <c r="U80" s="215"/>
      <c r="V80" s="215"/>
      <c r="W80" s="215"/>
      <c r="X80" s="66" t="s">
        <v>239</v>
      </c>
      <c r="Y80" s="64" t="s">
        <v>313</v>
      </c>
      <c r="Z80" s="350"/>
      <c r="AA80" s="69">
        <v>3.1077399380804956E-2</v>
      </c>
      <c r="AB80" s="69">
        <v>3.9139318885448915E-2</v>
      </c>
      <c r="AC80" s="69">
        <v>4.9281733746130034E-2</v>
      </c>
      <c r="AD80" s="69">
        <v>6.5145510835913314E-2</v>
      </c>
      <c r="AE80" s="69">
        <v>8.5820433436532506E-2</v>
      </c>
      <c r="AF80" s="69">
        <v>0.1128668730650155</v>
      </c>
      <c r="AG80" s="69">
        <v>0.14810526315789474</v>
      </c>
      <c r="AH80" s="69">
        <v>0.1940061919504644</v>
      </c>
      <c r="AI80" s="69">
        <v>0.25382043343653254</v>
      </c>
      <c r="AJ80" s="69">
        <v>0.33157894736842108</v>
      </c>
      <c r="AK80" s="69">
        <v>0.43248297213622294</v>
      </c>
      <c r="AL80" s="69">
        <v>0.56316408668730655</v>
      </c>
      <c r="AM80" s="69">
        <v>0.73181424148606811</v>
      </c>
      <c r="AN80" s="69">
        <v>0.94831578947368433</v>
      </c>
      <c r="AO80" s="69">
        <v>1.2256718266253872</v>
      </c>
      <c r="AP80" s="69">
        <v>1.5775356037151704</v>
      </c>
      <c r="AQ80" s="69">
        <v>2.0215913312693501</v>
      </c>
      <c r="AR80" s="69">
        <v>2.5734427244582041</v>
      </c>
      <c r="AS80" s="69">
        <v>3.2480433436532512</v>
      </c>
      <c r="AT80" s="69">
        <v>4.0555356037151702</v>
      </c>
      <c r="AU80" s="69">
        <v>5.0156842105263157</v>
      </c>
      <c r="AV80" s="69">
        <v>6.1078142414860679</v>
      </c>
      <c r="AW80" s="69">
        <v>7.3103405572755422</v>
      </c>
      <c r="AX80" s="69">
        <v>8.5657894736842124</v>
      </c>
      <c r="AY80" s="69">
        <v>9.8931455108359145</v>
      </c>
      <c r="AZ80" s="69">
        <v>11.149634674922602</v>
      </c>
      <c r="BA80" s="69">
        <v>12.284934984520124</v>
      </c>
      <c r="BB80" s="69">
        <v>12.360538146953594</v>
      </c>
      <c r="BC80" s="69">
        <v>11.810910966211425</v>
      </c>
      <c r="BD80" s="69">
        <v>11.18527609625615</v>
      </c>
      <c r="BE80" s="69">
        <v>10.519234079896393</v>
      </c>
      <c r="BF80" s="69">
        <v>9.8297873118727246</v>
      </c>
      <c r="BG80" s="69">
        <v>9.1490257604147018</v>
      </c>
      <c r="BH80" s="69">
        <v>8.4773567592413208</v>
      </c>
      <c r="BI80" s="69">
        <v>7.8354584760043835</v>
      </c>
    </row>
    <row r="81" spans="16:61" ht="15" customHeight="1" x14ac:dyDescent="0.2">
      <c r="P81" s="215"/>
      <c r="Q81" s="215"/>
      <c r="R81" s="215"/>
      <c r="S81" s="215"/>
      <c r="T81" s="215"/>
      <c r="U81" s="215"/>
      <c r="V81" s="215"/>
      <c r="W81" s="215"/>
      <c r="X81" s="66" t="s">
        <v>103</v>
      </c>
      <c r="Y81" s="64" t="s">
        <v>313</v>
      </c>
      <c r="Z81" s="350"/>
      <c r="AA81" s="69">
        <v>3.1077399380804956E-2</v>
      </c>
      <c r="AB81" s="69">
        <v>3.9139318885448915E-2</v>
      </c>
      <c r="AC81" s="69">
        <v>4.9281733746130034E-2</v>
      </c>
      <c r="AD81" s="69">
        <v>6.5145510835913314E-2</v>
      </c>
      <c r="AE81" s="69">
        <v>8.5820433436532506E-2</v>
      </c>
      <c r="AF81" s="69">
        <v>0.11273684210526318</v>
      </c>
      <c r="AG81" s="69">
        <v>0.14784520123839009</v>
      </c>
      <c r="AH81" s="69">
        <v>0.19361609907120744</v>
      </c>
      <c r="AI81" s="69">
        <v>0.25304024767801858</v>
      </c>
      <c r="AJ81" s="69">
        <v>0.33027863777089789</v>
      </c>
      <c r="AK81" s="69">
        <v>0.43027244582043345</v>
      </c>
      <c r="AL81" s="69">
        <v>0.55965325077399386</v>
      </c>
      <c r="AM81" s="69">
        <v>0.72609287925696597</v>
      </c>
      <c r="AN81" s="69">
        <v>0.93882352941176483</v>
      </c>
      <c r="AO81" s="69">
        <v>1.2101981424148607</v>
      </c>
      <c r="AP81" s="69">
        <v>1.5521795665634677</v>
      </c>
      <c r="AQ81" s="69">
        <v>1.9823219814241488</v>
      </c>
      <c r="AR81" s="69">
        <v>2.512068111455108</v>
      </c>
      <c r="AS81" s="69">
        <v>3.1520804953560373</v>
      </c>
      <c r="AT81" s="69">
        <v>3.9248544891640869</v>
      </c>
      <c r="AU81" s="69">
        <v>4.8180371517027867</v>
      </c>
      <c r="AV81" s="69">
        <v>5.8203157894736846</v>
      </c>
      <c r="AW81" s="69">
        <v>6.9011331269349849</v>
      </c>
      <c r="AX81" s="69">
        <v>8.0134179566563475</v>
      </c>
      <c r="AY81" s="69">
        <v>9.2000804953560369</v>
      </c>
      <c r="AZ81" s="69">
        <v>10.324848297213624</v>
      </c>
      <c r="BA81" s="69">
        <v>11.327386996904027</v>
      </c>
      <c r="BB81" s="69">
        <v>11.96439714396004</v>
      </c>
      <c r="BC81" s="69">
        <v>11.430056791320597</v>
      </c>
      <c r="BD81" s="69">
        <v>10.83474928197073</v>
      </c>
      <c r="BE81" s="69">
        <v>10.165421853715866</v>
      </c>
      <c r="BF81" s="69">
        <v>9.4904295534428407</v>
      </c>
      <c r="BG81" s="69">
        <v>8.8279293211995977</v>
      </c>
      <c r="BH81" s="69">
        <v>8.202006644600953</v>
      </c>
      <c r="BI81" s="69">
        <v>7.6054032814875479</v>
      </c>
    </row>
    <row r="82" spans="16:61" ht="15" customHeight="1" x14ac:dyDescent="0.2">
      <c r="P82" s="215"/>
      <c r="Q82" s="215"/>
      <c r="R82" s="215"/>
      <c r="S82" s="215"/>
      <c r="T82" s="215"/>
      <c r="U82" s="215"/>
      <c r="V82" s="215"/>
      <c r="W82" s="215"/>
      <c r="X82" s="66" t="s">
        <v>102</v>
      </c>
      <c r="Y82" s="64" t="s">
        <v>313</v>
      </c>
      <c r="Z82" s="350"/>
      <c r="AA82" s="69">
        <v>3.1077399380804956E-2</v>
      </c>
      <c r="AB82" s="69">
        <v>3.9139318885448915E-2</v>
      </c>
      <c r="AC82" s="69">
        <v>4.9183170278637771E-2</v>
      </c>
      <c r="AD82" s="69">
        <v>6.1776916829721369E-2</v>
      </c>
      <c r="AE82" s="69">
        <v>7.7551399995046455E-2</v>
      </c>
      <c r="AF82" s="69">
        <v>9.7261346808454177E-2</v>
      </c>
      <c r="AG82" s="69">
        <v>0.12204157726905267</v>
      </c>
      <c r="AH82" s="69">
        <v>0.15288925948973872</v>
      </c>
      <c r="AI82" s="69">
        <v>0.19156279039522212</v>
      </c>
      <c r="AJ82" s="69">
        <v>0.23967838835169378</v>
      </c>
      <c r="AK82" s="69">
        <v>0.2997331164476788</v>
      </c>
      <c r="AL82" s="69">
        <v>0.37407637979564951</v>
      </c>
      <c r="AM82" s="69">
        <v>0.46643768604471059</v>
      </c>
      <c r="AN82" s="69">
        <v>0.58000858466408667</v>
      </c>
      <c r="AO82" s="69">
        <v>0.71833472919572794</v>
      </c>
      <c r="AP82" s="69">
        <v>0.88809382215080257</v>
      </c>
      <c r="AQ82" s="69">
        <v>1.0918716531014738</v>
      </c>
      <c r="AR82" s="69">
        <v>1.3331140891127629</v>
      </c>
      <c r="AS82" s="69">
        <v>1.6227794049108961</v>
      </c>
      <c r="AT82" s="69">
        <v>1.9560587306340034</v>
      </c>
      <c r="AU82" s="69">
        <v>2.3278049643193448</v>
      </c>
      <c r="AV82" s="69">
        <v>2.7306624321505732</v>
      </c>
      <c r="AW82" s="69">
        <v>3.1922430758055502</v>
      </c>
      <c r="AX82" s="69">
        <v>3.6576901695620676</v>
      </c>
      <c r="AY82" s="69">
        <v>4.1048710379831821</v>
      </c>
      <c r="AZ82" s="69">
        <v>4.5211247802514256</v>
      </c>
      <c r="BA82" s="69">
        <v>4.8583951615380654</v>
      </c>
      <c r="BB82" s="69">
        <v>5.1235697113717</v>
      </c>
      <c r="BC82" s="69">
        <v>5.4794398188370819</v>
      </c>
      <c r="BD82" s="69">
        <v>5.7561663123497366</v>
      </c>
      <c r="BE82" s="69">
        <v>5.9483303062167838</v>
      </c>
      <c r="BF82" s="69">
        <v>6.0583950299076079</v>
      </c>
      <c r="BG82" s="69">
        <v>6.1452653320597079</v>
      </c>
      <c r="BH82" s="69">
        <v>6.1616358418109716</v>
      </c>
      <c r="BI82" s="69">
        <v>6.1752384935539855</v>
      </c>
    </row>
    <row r="83" spans="16:61" ht="15" customHeight="1" x14ac:dyDescent="0.2">
      <c r="P83" s="215"/>
      <c r="Q83" s="215"/>
      <c r="R83" s="215"/>
      <c r="S83" s="215"/>
      <c r="T83" s="215"/>
      <c r="U83" s="215"/>
      <c r="V83" s="215"/>
      <c r="W83" s="215"/>
      <c r="X83" s="66" t="s">
        <v>250</v>
      </c>
      <c r="Y83" s="64" t="s">
        <v>313</v>
      </c>
      <c r="Z83" s="350"/>
      <c r="AA83" s="69">
        <v>3.1077399380804956E-2</v>
      </c>
      <c r="AB83" s="69">
        <v>3.9139318885448915E-2</v>
      </c>
      <c r="AC83" s="69">
        <v>4.9183170278637771E-2</v>
      </c>
      <c r="AD83" s="69">
        <v>6.1776916829721369E-2</v>
      </c>
      <c r="AE83" s="69">
        <v>7.7551399995046455E-2</v>
      </c>
      <c r="AF83" s="69">
        <v>9.7261346808454177E-2</v>
      </c>
      <c r="AG83" s="69">
        <v>0.12204157726905267</v>
      </c>
      <c r="AH83" s="69">
        <v>0.15288925948973872</v>
      </c>
      <c r="AI83" s="69">
        <v>0.19156279039522212</v>
      </c>
      <c r="AJ83" s="69">
        <v>0.23967838835169378</v>
      </c>
      <c r="AK83" s="69">
        <v>0.29960540740786301</v>
      </c>
      <c r="AL83" s="69">
        <v>0.37382147255217718</v>
      </c>
      <c r="AM83" s="69">
        <v>0.46605608990123254</v>
      </c>
      <c r="AN83" s="69">
        <v>0.57937386307876815</v>
      </c>
      <c r="AO83" s="69">
        <v>0.71732120576829117</v>
      </c>
      <c r="AP83" s="69">
        <v>0.88645014053235727</v>
      </c>
      <c r="AQ83" s="69">
        <v>1.0892217854584447</v>
      </c>
      <c r="AR83" s="69">
        <v>1.3287064759331912</v>
      </c>
      <c r="AS83" s="69">
        <v>1.6158670081272761</v>
      </c>
      <c r="AT83" s="69">
        <v>1.9452718726131937</v>
      </c>
      <c r="AU83" s="69">
        <v>2.310905971515349</v>
      </c>
      <c r="AV83" s="69">
        <v>2.7048024667623776</v>
      </c>
      <c r="AW83" s="69">
        <v>3.1545904664908617</v>
      </c>
      <c r="AX83" s="69">
        <v>3.6038127766031489</v>
      </c>
      <c r="AY83" s="69">
        <v>4.0299909183103892</v>
      </c>
      <c r="AZ83" s="69">
        <v>4.4211125081738274</v>
      </c>
      <c r="BA83" s="69">
        <v>4.7300121219597315</v>
      </c>
      <c r="BB83" s="69">
        <v>4.9655719945326382</v>
      </c>
      <c r="BC83" s="69">
        <v>5.2910840750645569</v>
      </c>
      <c r="BD83" s="69">
        <v>5.5373287208080342</v>
      </c>
      <c r="BE83" s="69">
        <v>5.700851299871089</v>
      </c>
      <c r="BF83" s="69">
        <v>5.7854513294939922</v>
      </c>
      <c r="BG83" s="69">
        <v>5.8491594994307317</v>
      </c>
      <c r="BH83" s="69">
        <v>5.8463643972417554</v>
      </c>
      <c r="BI83" s="69">
        <v>5.8427050531710183</v>
      </c>
    </row>
    <row r="84" spans="16:61" ht="15" customHeight="1" x14ac:dyDescent="0.2">
      <c r="P84" s="215"/>
      <c r="Q84" s="215"/>
      <c r="R84" s="215"/>
      <c r="S84" s="215"/>
      <c r="T84" s="215"/>
      <c r="U84" s="215"/>
      <c r="V84" s="215"/>
      <c r="W84" s="215"/>
      <c r="X84" s="66" t="s">
        <v>239</v>
      </c>
      <c r="Y84" s="64" t="s">
        <v>136</v>
      </c>
      <c r="Z84" s="350"/>
      <c r="AA84" s="69">
        <v>4.6704997788589112E-3</v>
      </c>
      <c r="AB84" s="69">
        <v>5.4931446262715608E-3</v>
      </c>
      <c r="AC84" s="69">
        <v>6.4361609907120747E-3</v>
      </c>
      <c r="AD84" s="69">
        <v>8.3115633436532509E-3</v>
      </c>
      <c r="AE84" s="69">
        <v>1.0685471687925696E-2</v>
      </c>
      <c r="AF84" s="69">
        <v>1.3704143501890774E-2</v>
      </c>
      <c r="AG84" s="69">
        <v>1.7535967097237978E-2</v>
      </c>
      <c r="AH84" s="69">
        <v>2.2396339769196381E-2</v>
      </c>
      <c r="AI84" s="69">
        <v>2.8571637741077356E-2</v>
      </c>
      <c r="AJ84" s="69">
        <v>3.6391717888828008E-2</v>
      </c>
      <c r="AK84" s="69">
        <v>4.6303921532393232E-2</v>
      </c>
      <c r="AL84" s="69">
        <v>5.884444125816142E-2</v>
      </c>
      <c r="AM84" s="69">
        <v>7.4710002050412866E-2</v>
      </c>
      <c r="AN84" s="69">
        <v>9.472815964103376E-2</v>
      </c>
      <c r="AO84" s="69">
        <v>0.11992673887639758</v>
      </c>
      <c r="AP84" s="69">
        <v>0.15155191317111188</v>
      </c>
      <c r="AQ84" s="69">
        <v>0.1911582603799131</v>
      </c>
      <c r="AR84" s="69">
        <v>0.24055084896889914</v>
      </c>
      <c r="AS84" s="69">
        <v>0.30182506214629845</v>
      </c>
      <c r="AT84" s="69">
        <v>0.37740484621771125</v>
      </c>
      <c r="AU84" s="69">
        <v>0.46813850528127515</v>
      </c>
      <c r="AV84" s="69">
        <v>0.57753299190032481</v>
      </c>
      <c r="AW84" s="69">
        <v>0.70788520206297911</v>
      </c>
      <c r="AX84" s="69">
        <v>0.86110735045025666</v>
      </c>
      <c r="AY84" s="69">
        <v>1.0376747358652378</v>
      </c>
      <c r="AZ84" s="69">
        <v>1.2378624523496986</v>
      </c>
      <c r="BA84" s="69">
        <v>1.4588060742250595</v>
      </c>
      <c r="BB84" s="69">
        <v>1.5826128698892519</v>
      </c>
      <c r="BC84" s="69">
        <v>1.6536180210665927</v>
      </c>
      <c r="BD84" s="69">
        <v>1.7283740351640982</v>
      </c>
      <c r="BE84" s="69">
        <v>1.7989564277645396</v>
      </c>
      <c r="BF84" s="69">
        <v>1.8611440432318125</v>
      </c>
      <c r="BG84" s="69">
        <v>1.9076892930303311</v>
      </c>
      <c r="BH84" s="69">
        <v>1.9379520464862778</v>
      </c>
      <c r="BI84" s="69">
        <v>1.947316679404925</v>
      </c>
    </row>
    <row r="85" spans="16:61" ht="15" customHeight="1" x14ac:dyDescent="0.2">
      <c r="P85" s="215"/>
      <c r="Q85" s="215"/>
      <c r="R85" s="215"/>
      <c r="S85" s="215"/>
      <c r="T85" s="215"/>
      <c r="U85" s="215"/>
      <c r="V85" s="215"/>
      <c r="W85" s="215"/>
      <c r="X85" s="66" t="s">
        <v>103</v>
      </c>
      <c r="Y85" s="64" t="s">
        <v>136</v>
      </c>
      <c r="Z85" s="350"/>
      <c r="AA85" s="69">
        <v>4.6704997788589112E-3</v>
      </c>
      <c r="AB85" s="69">
        <v>5.4931446262715608E-3</v>
      </c>
      <c r="AC85" s="69">
        <v>6.4361609907120747E-3</v>
      </c>
      <c r="AD85" s="69">
        <v>8.3115633436532509E-3</v>
      </c>
      <c r="AE85" s="69">
        <v>1.0685471687925696E-2</v>
      </c>
      <c r="AF85" s="69">
        <v>1.3704143501890774E-2</v>
      </c>
      <c r="AG85" s="69">
        <v>1.7535967097237978E-2</v>
      </c>
      <c r="AH85" s="69">
        <v>2.2396339769196381E-2</v>
      </c>
      <c r="AI85" s="69">
        <v>2.8571637741077356E-2</v>
      </c>
      <c r="AJ85" s="69">
        <v>3.6391717888828008E-2</v>
      </c>
      <c r="AK85" s="69">
        <v>4.6303921532393232E-2</v>
      </c>
      <c r="AL85" s="69">
        <v>5.884444125816142E-2</v>
      </c>
      <c r="AM85" s="69">
        <v>7.4685164948667379E-2</v>
      </c>
      <c r="AN85" s="69">
        <v>9.467878348276372E-2</v>
      </c>
      <c r="AO85" s="69">
        <v>0.11985311902441698</v>
      </c>
      <c r="AP85" s="69">
        <v>0.15138116419441822</v>
      </c>
      <c r="AQ85" s="69">
        <v>0.19081881141424606</v>
      </c>
      <c r="AR85" s="69">
        <v>0.2399965288079649</v>
      </c>
      <c r="AS85" s="69">
        <v>0.30096263637939108</v>
      </c>
      <c r="AT85" s="69">
        <v>0.37614278193292744</v>
      </c>
      <c r="AU85" s="69">
        <v>0.46499044070435092</v>
      </c>
      <c r="AV85" s="69">
        <v>0.571933413456023</v>
      </c>
      <c r="AW85" s="69">
        <v>0.69902172815958397</v>
      </c>
      <c r="AX85" s="69">
        <v>0.84760133391240622</v>
      </c>
      <c r="AY85" s="69">
        <v>1.0191431793905805</v>
      </c>
      <c r="AZ85" s="69">
        <v>1.2128961941494179</v>
      </c>
      <c r="BA85" s="69">
        <v>1.4270948839358701</v>
      </c>
      <c r="BB85" s="69">
        <v>1.6311810442877392</v>
      </c>
      <c r="BC85" s="69">
        <v>1.6922487279118494</v>
      </c>
      <c r="BD85" s="69">
        <v>1.7524368085243165</v>
      </c>
      <c r="BE85" s="69">
        <v>1.8116725526820383</v>
      </c>
      <c r="BF85" s="69">
        <v>1.8577398974170476</v>
      </c>
      <c r="BG85" s="69">
        <v>1.8866622019398041</v>
      </c>
      <c r="BH85" s="69">
        <v>1.8935494769393564</v>
      </c>
      <c r="BI85" s="69">
        <v>1.881126671476141</v>
      </c>
    </row>
    <row r="86" spans="16:61" ht="15" customHeight="1" x14ac:dyDescent="0.2">
      <c r="P86" s="215"/>
      <c r="Q86" s="215"/>
      <c r="R86" s="215"/>
      <c r="S86" s="215"/>
      <c r="T86" s="215"/>
      <c r="U86" s="215"/>
      <c r="V86" s="215"/>
      <c r="W86" s="215"/>
      <c r="X86" s="66" t="s">
        <v>102</v>
      </c>
      <c r="Y86" s="64" t="s">
        <v>136</v>
      </c>
      <c r="Z86" s="350"/>
      <c r="AA86" s="69">
        <v>4.6704997788589112E-3</v>
      </c>
      <c r="AB86" s="69">
        <v>5.4931446262715608E-3</v>
      </c>
      <c r="AC86" s="69">
        <v>6.4620610349402918E-3</v>
      </c>
      <c r="AD86" s="69">
        <v>7.5856651393188864E-3</v>
      </c>
      <c r="AE86" s="69">
        <v>8.9157731967094197E-3</v>
      </c>
      <c r="AF86" s="69">
        <v>1.0477457919602865E-2</v>
      </c>
      <c r="AG86" s="69">
        <v>1.232185906724914E-2</v>
      </c>
      <c r="AH86" s="69">
        <v>1.4473481604928107E-2</v>
      </c>
      <c r="AI86" s="69">
        <v>1.700896289332765E-2</v>
      </c>
      <c r="AJ86" s="69">
        <v>2.000431976174831E-2</v>
      </c>
      <c r="AK86" s="69">
        <v>2.3508888553846977E-2</v>
      </c>
      <c r="AL86" s="69">
        <v>2.7623621690573301E-2</v>
      </c>
      <c r="AM86" s="69">
        <v>3.2448651656299614E-2</v>
      </c>
      <c r="AN86" s="69">
        <v>3.810920212259513E-2</v>
      </c>
      <c r="AO86" s="69">
        <v>4.4755332981960397E-2</v>
      </c>
      <c r="AP86" s="69">
        <v>5.2535883440421038E-2</v>
      </c>
      <c r="AQ86" s="69">
        <v>6.1649981899044803E-2</v>
      </c>
      <c r="AR86" s="69">
        <v>7.2320836660728582E-2</v>
      </c>
      <c r="AS86" s="69">
        <v>8.4821136042414855E-2</v>
      </c>
      <c r="AT86" s="69">
        <v>9.9446946869589423E-2</v>
      </c>
      <c r="AU86" s="69">
        <v>0.11605763311950773</v>
      </c>
      <c r="AV86" s="69">
        <v>0.13538047541291151</v>
      </c>
      <c r="AW86" s="69">
        <v>0.15783155533113324</v>
      </c>
      <c r="AX86" s="69">
        <v>0.18387434718175566</v>
      </c>
      <c r="AY86" s="69">
        <v>0.21404456992466703</v>
      </c>
      <c r="AZ86" s="69">
        <v>0.24897473796421329</v>
      </c>
      <c r="BA86" s="69">
        <v>0.28926696424987247</v>
      </c>
      <c r="BB86" s="69">
        <v>0.33566957539548792</v>
      </c>
      <c r="BC86" s="69">
        <v>0.38892478159140426</v>
      </c>
      <c r="BD86" s="69">
        <v>0.44991924920039217</v>
      </c>
      <c r="BE86" s="69">
        <v>0.51945726494606359</v>
      </c>
      <c r="BF86" s="69">
        <v>0.59846144399934798</v>
      </c>
      <c r="BG86" s="69">
        <v>0.68764729313855533</v>
      </c>
      <c r="BH86" s="69">
        <v>0.78802304780810706</v>
      </c>
      <c r="BI86" s="69">
        <v>0.90014150350775524</v>
      </c>
    </row>
    <row r="87" spans="16:61" ht="15" customHeight="1" x14ac:dyDescent="0.2">
      <c r="P87" s="215"/>
      <c r="Q87" s="215"/>
      <c r="R87" s="215"/>
      <c r="S87" s="215"/>
      <c r="T87" s="215"/>
      <c r="U87" s="215"/>
      <c r="V87" s="215"/>
      <c r="W87" s="215"/>
      <c r="X87" s="66" t="s">
        <v>250</v>
      </c>
      <c r="Y87" s="64" t="s">
        <v>136</v>
      </c>
      <c r="Z87" s="350"/>
      <c r="AA87" s="69">
        <v>4.6704997788589112E-3</v>
      </c>
      <c r="AB87" s="69">
        <v>5.4931446262715608E-3</v>
      </c>
      <c r="AC87" s="69">
        <v>6.4620610349402918E-3</v>
      </c>
      <c r="AD87" s="69">
        <v>7.5856651393188864E-3</v>
      </c>
      <c r="AE87" s="69">
        <v>8.9157731967094197E-3</v>
      </c>
      <c r="AF87" s="69">
        <v>1.0477457919602865E-2</v>
      </c>
      <c r="AG87" s="69">
        <v>1.232185906724914E-2</v>
      </c>
      <c r="AH87" s="69">
        <v>1.4473481604928107E-2</v>
      </c>
      <c r="AI87" s="69">
        <v>1.700896289332765E-2</v>
      </c>
      <c r="AJ87" s="69">
        <v>2.000431976174831E-2</v>
      </c>
      <c r="AK87" s="69">
        <v>2.3326447068395838E-2</v>
      </c>
      <c r="AL87" s="69">
        <v>2.7259468485612826E-2</v>
      </c>
      <c r="AM87" s="69">
        <v>3.1877555387148752E-2</v>
      </c>
      <c r="AN87" s="69">
        <v>3.7254271007676275E-2</v>
      </c>
      <c r="AO87" s="69">
        <v>4.3540139076615428E-2</v>
      </c>
      <c r="AP87" s="69">
        <v>5.088446077824671E-2</v>
      </c>
      <c r="AQ87" s="69">
        <v>5.9461072767290922E-2</v>
      </c>
      <c r="AR87" s="69">
        <v>6.9468095768994112E-2</v>
      </c>
      <c r="AS87" s="69">
        <v>8.1153333667432909E-2</v>
      </c>
      <c r="AT87" s="69">
        <v>9.4762573310481338E-2</v>
      </c>
      <c r="AU87" s="69">
        <v>0.11059068760166169</v>
      </c>
      <c r="AV87" s="69">
        <v>0.12900663005448817</v>
      </c>
      <c r="AW87" s="69">
        <v>0.15042723764592286</v>
      </c>
      <c r="AX87" s="69">
        <v>0.17526595004122048</v>
      </c>
      <c r="AY87" s="69">
        <v>0.20403419754481344</v>
      </c>
      <c r="AZ87" s="69">
        <v>0.23731511238502773</v>
      </c>
      <c r="BA87" s="69">
        <v>0.27573754951706869</v>
      </c>
      <c r="BB87" s="69">
        <v>0.31997560575410783</v>
      </c>
      <c r="BC87" s="69">
        <v>0.37069786067002303</v>
      </c>
      <c r="BD87" s="69">
        <v>0.42879321708870743</v>
      </c>
      <c r="BE87" s="69">
        <v>0.49499306885773853</v>
      </c>
      <c r="BF87" s="69">
        <v>0.57014773028416244</v>
      </c>
      <c r="BG87" s="69">
        <v>0.65492593637815399</v>
      </c>
      <c r="BH87" s="69">
        <v>0.75026464719140151</v>
      </c>
      <c r="BI87" s="69">
        <v>0.85664596655265191</v>
      </c>
    </row>
    <row r="88" spans="16:61" ht="15" customHeight="1" x14ac:dyDescent="0.2">
      <c r="P88" s="215"/>
      <c r="Q88" s="215"/>
      <c r="R88" s="215"/>
      <c r="S88" s="215"/>
      <c r="T88" s="215"/>
      <c r="U88" s="215"/>
      <c r="V88" s="215"/>
      <c r="W88" s="215"/>
      <c r="X88" s="66" t="s">
        <v>239</v>
      </c>
      <c r="Y88" s="64" t="s">
        <v>247</v>
      </c>
      <c r="Z88" s="350"/>
      <c r="AA88" s="69">
        <v>1.1028187316997162E-3</v>
      </c>
      <c r="AB88" s="69">
        <v>1.3653946201996488E-3</v>
      </c>
      <c r="AC88" s="69">
        <v>1.6771247150267686E-3</v>
      </c>
      <c r="AD88" s="69">
        <v>2.1445184090457914E-3</v>
      </c>
      <c r="AE88" s="69">
        <v>2.7144372525814723E-3</v>
      </c>
      <c r="AF88" s="69">
        <v>3.4383567875583931E-3</v>
      </c>
      <c r="AG88" s="69">
        <v>4.3673382759787148E-3</v>
      </c>
      <c r="AH88" s="69">
        <v>5.5001426373718606E-3</v>
      </c>
      <c r="AI88" s="69">
        <v>6.9391044828397523E-3</v>
      </c>
      <c r="AJ88" s="69">
        <v>8.7340540319755088E-3</v>
      </c>
      <c r="AK88" s="69">
        <v>1.0985992910018708E-2</v>
      </c>
      <c r="AL88" s="69">
        <v>1.3795106139367344E-2</v>
      </c>
      <c r="AM88" s="69">
        <v>1.7312137565033064E-2</v>
      </c>
      <c r="AN88" s="69">
        <v>2.1686611636881212E-2</v>
      </c>
      <c r="AO88" s="69">
        <v>2.7118005577333213E-2</v>
      </c>
      <c r="AP88" s="69">
        <v>3.3906307531967078E-2</v>
      </c>
      <c r="AQ88" s="69">
        <v>4.2349080234859206E-2</v>
      </c>
      <c r="AR88" s="69">
        <v>5.2894052174927882E-2</v>
      </c>
      <c r="AS88" s="69">
        <v>6.6036088034444246E-2</v>
      </c>
      <c r="AT88" s="69">
        <v>8.2367355715386878E-2</v>
      </c>
      <c r="AU88" s="69">
        <v>0.10267744357874223</v>
      </c>
      <c r="AV88" s="69">
        <v>0.12790090833735465</v>
      </c>
      <c r="AW88" s="69">
        <v>0.15921649973112031</v>
      </c>
      <c r="AX88" s="69">
        <v>0.19804468089483379</v>
      </c>
      <c r="AY88" s="69">
        <v>0.24604516367955201</v>
      </c>
      <c r="AZ88" s="69">
        <v>0.30536471677980614</v>
      </c>
      <c r="BA88" s="69">
        <v>0.37843242224801898</v>
      </c>
      <c r="BB88" s="69">
        <v>0.43680985524757321</v>
      </c>
      <c r="BC88" s="69">
        <v>0.49370489097101838</v>
      </c>
      <c r="BD88" s="69">
        <v>0.56917424533231997</v>
      </c>
      <c r="BE88" s="69">
        <v>0.66694059822802565</v>
      </c>
      <c r="BF88" s="69">
        <v>0.79002419102592358</v>
      </c>
      <c r="BG88" s="69">
        <v>0.94260728279619665</v>
      </c>
      <c r="BH88" s="69">
        <v>1.1264644809244493</v>
      </c>
      <c r="BI88" s="69">
        <v>1.3446182494555992</v>
      </c>
    </row>
    <row r="89" spans="16:61" ht="15" customHeight="1" x14ac:dyDescent="0.2">
      <c r="P89" s="215"/>
      <c r="Q89" s="215"/>
      <c r="R89" s="215"/>
      <c r="S89" s="215"/>
      <c r="T89" s="215"/>
      <c r="U89" s="215"/>
      <c r="V89" s="215"/>
      <c r="W89" s="215"/>
      <c r="X89" s="66" t="s">
        <v>103</v>
      </c>
      <c r="Y89" s="64" t="s">
        <v>247</v>
      </c>
      <c r="Z89" s="350"/>
      <c r="AA89" s="69">
        <v>1.1028187316997162E-3</v>
      </c>
      <c r="AB89" s="69">
        <v>1.3653946201996488E-3</v>
      </c>
      <c r="AC89" s="69">
        <v>1.6771247150267686E-3</v>
      </c>
      <c r="AD89" s="69">
        <v>2.1968237360956884E-3</v>
      </c>
      <c r="AE89" s="69">
        <v>2.8188386853730675E-3</v>
      </c>
      <c r="AF89" s="69">
        <v>3.6467420474104169E-3</v>
      </c>
      <c r="AG89" s="69">
        <v>4.6792910099771956E-3</v>
      </c>
      <c r="AH89" s="69">
        <v>5.9671358801675848E-3</v>
      </c>
      <c r="AI89" s="69">
        <v>7.6123011863988331E-3</v>
      </c>
      <c r="AJ89" s="69">
        <v>9.7159891006591472E-3</v>
      </c>
      <c r="AK89" s="69">
        <v>1.2327006129082026E-2</v>
      </c>
      <c r="AL89" s="69">
        <v>1.5648180098386838E-2</v>
      </c>
      <c r="AM89" s="69">
        <v>1.9829332641254489E-2</v>
      </c>
      <c r="AN89" s="69">
        <v>2.5121606860689823E-2</v>
      </c>
      <c r="AO89" s="69">
        <v>3.1825282017172191E-2</v>
      </c>
      <c r="AP89" s="69">
        <v>4.0238208336129608E-2</v>
      </c>
      <c r="AQ89" s="69">
        <v>5.0859665552815271E-2</v>
      </c>
      <c r="AR89" s="69">
        <v>6.4235757593205683E-2</v>
      </c>
      <c r="AS89" s="69">
        <v>8.1111198062292014E-2</v>
      </c>
      <c r="AT89" s="69">
        <v>0.10232598926511777</v>
      </c>
      <c r="AU89" s="69">
        <v>0.12891554954494963</v>
      </c>
      <c r="AV89" s="69">
        <v>0.16226008726348426</v>
      </c>
      <c r="AW89" s="69">
        <v>0.20408111113543032</v>
      </c>
      <c r="AX89" s="69">
        <v>0.25638770919194159</v>
      </c>
      <c r="AY89" s="69">
        <v>0.32162405924927984</v>
      </c>
      <c r="AZ89" s="69">
        <v>0.40281515172002619</v>
      </c>
      <c r="BA89" s="69">
        <v>0.50346097991523009</v>
      </c>
      <c r="BB89" s="69">
        <v>0.61738769196115717</v>
      </c>
      <c r="BC89" s="69">
        <v>0.69501963542581768</v>
      </c>
      <c r="BD89" s="69">
        <v>0.79591324319964174</v>
      </c>
      <c r="BE89" s="69">
        <v>0.92508371227650066</v>
      </c>
      <c r="BF89" s="69">
        <v>1.0836563185684478</v>
      </c>
      <c r="BG89" s="69">
        <v>1.2740397113321977</v>
      </c>
      <c r="BH89" s="69">
        <v>1.4985546775075598</v>
      </c>
      <c r="BI89" s="69">
        <v>1.7544695467122713</v>
      </c>
    </row>
    <row r="90" spans="16:61" ht="15" customHeight="1" x14ac:dyDescent="0.2">
      <c r="P90" s="215"/>
      <c r="Q90" s="215"/>
      <c r="R90" s="215"/>
      <c r="S90" s="215"/>
      <c r="T90" s="215"/>
      <c r="U90" s="215"/>
      <c r="V90" s="215"/>
      <c r="W90" s="215"/>
      <c r="X90" s="66" t="s">
        <v>102</v>
      </c>
      <c r="Y90" s="64" t="s">
        <v>247</v>
      </c>
      <c r="Z90" s="350"/>
      <c r="AA90" s="69">
        <v>1.1028187316997162E-3</v>
      </c>
      <c r="AB90" s="69">
        <v>1.3653946201996488E-3</v>
      </c>
      <c r="AC90" s="69">
        <v>1.6804856863995678E-3</v>
      </c>
      <c r="AD90" s="69">
        <v>2.048091930299473E-3</v>
      </c>
      <c r="AE90" s="69">
        <v>2.468213351899365E-3</v>
      </c>
      <c r="AF90" s="69">
        <v>2.9933651288992303E-3</v>
      </c>
      <c r="AG90" s="69">
        <v>3.6235472612990683E-3</v>
      </c>
      <c r="AH90" s="69">
        <v>4.3587597490988795E-3</v>
      </c>
      <c r="AI90" s="69">
        <v>5.2515177699986489E-3</v>
      </c>
      <c r="AJ90" s="69">
        <v>6.3018213239983793E-3</v>
      </c>
      <c r="AK90" s="69">
        <v>7.5621855887980545E-3</v>
      </c>
      <c r="AL90" s="69">
        <v>9.0326105643976761E-3</v>
      </c>
      <c r="AM90" s="69">
        <v>1.0818126606197218E-2</v>
      </c>
      <c r="AN90" s="69">
        <v>1.2918733714196676E-2</v>
      </c>
      <c r="AO90" s="69">
        <v>1.543946224379603E-2</v>
      </c>
      <c r="AP90" s="69">
        <v>1.8432827372695259E-2</v>
      </c>
      <c r="AQ90" s="69">
        <v>2.200385945629434E-2</v>
      </c>
      <c r="AR90" s="69">
        <v>2.6257588849993248E-2</v>
      </c>
      <c r="AS90" s="69">
        <v>3.1299045909191948E-2</v>
      </c>
      <c r="AT90" s="69">
        <v>3.7285776166990407E-2</v>
      </c>
      <c r="AU90" s="69">
        <v>4.4375325156488579E-2</v>
      </c>
      <c r="AV90" s="69">
        <v>5.2777753588486423E-2</v>
      </c>
      <c r="AW90" s="69">
        <v>6.2755637351483859E-2</v>
      </c>
      <c r="AX90" s="69">
        <v>7.4624067511680811E-2</v>
      </c>
      <c r="AY90" s="69">
        <v>8.8698135135277176E-2</v>
      </c>
      <c r="AZ90" s="69">
        <v>0.10539796164387288</v>
      </c>
      <c r="BA90" s="69">
        <v>0.12524869881446779</v>
      </c>
      <c r="BB90" s="69">
        <v>0.14877549842406171</v>
      </c>
      <c r="BC90" s="69">
        <v>0.17660854260505457</v>
      </c>
      <c r="BD90" s="69">
        <v>0.2095880742006461</v>
      </c>
      <c r="BE90" s="69">
        <v>0.24855433605403607</v>
      </c>
      <c r="BF90" s="69">
        <v>0.29461014689692422</v>
      </c>
      <c r="BG90" s="69">
        <v>0.34891084063871025</v>
      </c>
      <c r="BH90" s="69">
        <v>0.41287432707729382</v>
      </c>
      <c r="BI90" s="69">
        <v>0.48802354636597456</v>
      </c>
    </row>
    <row r="91" spans="16:61" ht="15" customHeight="1" x14ac:dyDescent="0.2">
      <c r="P91" s="215"/>
      <c r="Q91" s="215"/>
      <c r="R91" s="215"/>
      <c r="S91" s="215"/>
      <c r="T91" s="215"/>
      <c r="U91" s="215"/>
      <c r="V91" s="215"/>
      <c r="W91" s="215"/>
      <c r="X91" s="66" t="s">
        <v>250</v>
      </c>
      <c r="Y91" s="64" t="s">
        <v>247</v>
      </c>
      <c r="Z91" s="350"/>
      <c r="AA91" s="69">
        <v>1.1028187316997162E-3</v>
      </c>
      <c r="AB91" s="69">
        <v>1.3653946201996488E-3</v>
      </c>
      <c r="AC91" s="69">
        <v>1.6804856863995678E-3</v>
      </c>
      <c r="AD91" s="69">
        <v>2.048091930299473E-3</v>
      </c>
      <c r="AE91" s="69">
        <v>2.468213351899365E-3</v>
      </c>
      <c r="AF91" s="69">
        <v>2.9933651288992303E-3</v>
      </c>
      <c r="AG91" s="69">
        <v>3.6235472612990683E-3</v>
      </c>
      <c r="AH91" s="69">
        <v>4.3587597490988795E-3</v>
      </c>
      <c r="AI91" s="69">
        <v>5.2515177699986489E-3</v>
      </c>
      <c r="AJ91" s="69">
        <v>6.3018213239983793E-3</v>
      </c>
      <c r="AK91" s="69">
        <v>7.4571552333980821E-3</v>
      </c>
      <c r="AL91" s="69">
        <v>8.8750650312977176E-3</v>
      </c>
      <c r="AM91" s="69">
        <v>1.0555550717697286E-2</v>
      </c>
      <c r="AN91" s="69">
        <v>1.2551127470296772E-2</v>
      </c>
      <c r="AO91" s="69">
        <v>1.4914310466796164E-2</v>
      </c>
      <c r="AP91" s="69">
        <v>1.7750130062595435E-2</v>
      </c>
      <c r="AQ91" s="69">
        <v>2.1111101435394571E-2</v>
      </c>
      <c r="AR91" s="69">
        <v>2.5102254940593545E-2</v>
      </c>
      <c r="AS91" s="69">
        <v>2.9881136111292315E-2</v>
      </c>
      <c r="AT91" s="69">
        <v>3.555277530289086E-2</v>
      </c>
      <c r="AU91" s="69">
        <v>4.2274718048489132E-2</v>
      </c>
      <c r="AV91" s="69">
        <v>5.0257025058887073E-2</v>
      </c>
      <c r="AW91" s="69">
        <v>5.976227222258463E-2</v>
      </c>
      <c r="AX91" s="69">
        <v>7.1053035428081723E-2</v>
      </c>
      <c r="AY91" s="69">
        <v>8.4444405741578285E-2</v>
      </c>
      <c r="AZ91" s="69">
        <v>0.1003565045846742</v>
      </c>
      <c r="BA91" s="69">
        <v>0.1192619685566693</v>
      </c>
      <c r="BB91" s="69">
        <v>0.14163343425686359</v>
      </c>
      <c r="BC91" s="69">
        <v>0.16815359899535673</v>
      </c>
      <c r="BD91" s="69">
        <v>0.19955767525994866</v>
      </c>
      <c r="BE91" s="69">
        <v>0.23668590589383914</v>
      </c>
      <c r="BF91" s="69">
        <v>0.28053607927332791</v>
      </c>
      <c r="BG91" s="69">
        <v>0.33221101413011456</v>
      </c>
      <c r="BH91" s="69">
        <v>0.39307610508439894</v>
      </c>
      <c r="BI91" s="69">
        <v>0.46460177711178047</v>
      </c>
    </row>
    <row r="92" spans="16:61" ht="15" customHeight="1" x14ac:dyDescent="0.2">
      <c r="P92" s="215"/>
      <c r="Q92" s="215"/>
      <c r="R92" s="215"/>
      <c r="S92" s="215"/>
      <c r="T92" s="215"/>
      <c r="U92" s="215"/>
      <c r="V92" s="215"/>
      <c r="W92" s="215"/>
      <c r="X92" s="66" t="s">
        <v>239</v>
      </c>
      <c r="Y92" s="64" t="s">
        <v>314</v>
      </c>
      <c r="Z92" s="350"/>
      <c r="AA92" s="69">
        <v>10.918782235328164</v>
      </c>
      <c r="AB92" s="69">
        <v>10.876276917805001</v>
      </c>
      <c r="AC92" s="69">
        <v>10.897292306054092</v>
      </c>
      <c r="AD92" s="69">
        <v>10.915189281853319</v>
      </c>
      <c r="AE92" s="69">
        <v>10.929222137877712</v>
      </c>
      <c r="AF92" s="69">
        <v>10.93803504262733</v>
      </c>
      <c r="AG92" s="69">
        <v>10.94013658145224</v>
      </c>
      <c r="AH92" s="69">
        <v>10.93369638182752</v>
      </c>
      <c r="AI92" s="69">
        <v>10.916002780753285</v>
      </c>
      <c r="AJ92" s="69">
        <v>10.883937365779671</v>
      </c>
      <c r="AK92" s="69">
        <v>10.833432642406853</v>
      </c>
      <c r="AL92" s="69">
        <v>10.759268659360055</v>
      </c>
      <c r="AM92" s="69">
        <v>10.655005217014562</v>
      </c>
      <c r="AN92" s="69">
        <v>10.512778492670707</v>
      </c>
      <c r="AO92" s="69">
        <v>10.322487541653933</v>
      </c>
      <c r="AP92" s="69">
        <v>10.072946754089715</v>
      </c>
      <c r="AQ92" s="69">
        <v>9.7497843160786797</v>
      </c>
      <c r="AR92" s="69">
        <v>9.3388317884464396</v>
      </c>
      <c r="AS92" s="69">
        <v>8.8251072331186382</v>
      </c>
      <c r="AT92" s="69">
        <v>8.194984543520869</v>
      </c>
      <c r="AU92" s="69">
        <v>7.4339563226037546</v>
      </c>
      <c r="AV92" s="69">
        <v>6.5405311557173622</v>
      </c>
      <c r="AW92" s="69">
        <v>5.5167427901116035</v>
      </c>
      <c r="AX92" s="69">
        <v>4.3838099887605608</v>
      </c>
      <c r="AY92" s="69">
        <v>3.1269541883148744</v>
      </c>
      <c r="AZ92" s="69">
        <v>1.8154583784215483</v>
      </c>
      <c r="BA92" s="69">
        <v>0.47935422680428552</v>
      </c>
      <c r="BB92" s="69">
        <v>0</v>
      </c>
      <c r="BC92" s="69">
        <v>0</v>
      </c>
      <c r="BD92" s="69">
        <v>0</v>
      </c>
      <c r="BE92" s="69">
        <v>0</v>
      </c>
      <c r="BF92" s="69">
        <v>0</v>
      </c>
      <c r="BG92" s="69">
        <v>0</v>
      </c>
      <c r="BH92" s="69">
        <v>0</v>
      </c>
      <c r="BI92" s="69">
        <v>0</v>
      </c>
    </row>
    <row r="93" spans="16:61" ht="15" customHeight="1" x14ac:dyDescent="0.2">
      <c r="P93" s="215"/>
      <c r="Q93" s="215"/>
      <c r="R93" s="215"/>
      <c r="S93" s="215"/>
      <c r="T93" s="215"/>
      <c r="U93" s="215"/>
      <c r="V93" s="215"/>
      <c r="W93" s="215"/>
      <c r="X93" s="66" t="s">
        <v>103</v>
      </c>
      <c r="Y93" s="64" t="s">
        <v>314</v>
      </c>
      <c r="Z93" s="350"/>
      <c r="AA93" s="69">
        <v>10.918782235328164</v>
      </c>
      <c r="AB93" s="69">
        <v>10.876276917805001</v>
      </c>
      <c r="AC93" s="69">
        <v>10.903732505678814</v>
      </c>
      <c r="AD93" s="69">
        <v>10.92813747267776</v>
      </c>
      <c r="AE93" s="69">
        <v>10.948678319901873</v>
      </c>
      <c r="AF93" s="69">
        <v>10.964067007426209</v>
      </c>
      <c r="AG93" s="69">
        <v>10.97281212060083</v>
      </c>
      <c r="AH93" s="69">
        <v>10.972947703750824</v>
      </c>
      <c r="AI93" s="69">
        <v>10.961965468601299</v>
      </c>
      <c r="AJ93" s="69">
        <v>10.936611419552394</v>
      </c>
      <c r="AK93" s="69">
        <v>10.892953645254281</v>
      </c>
      <c r="AL93" s="69">
        <v>10.825704402857186</v>
      </c>
      <c r="AM93" s="69">
        <v>10.728694659036377</v>
      </c>
      <c r="AN93" s="69">
        <v>10.594263965817188</v>
      </c>
      <c r="AO93" s="69">
        <v>10.412582544825039</v>
      </c>
      <c r="AP93" s="69">
        <v>10.173413868235375</v>
      </c>
      <c r="AQ93" s="69">
        <v>9.8622505389988202</v>
      </c>
      <c r="AR93" s="69">
        <v>9.4668222820409067</v>
      </c>
      <c r="AS93" s="69">
        <v>8.9742486981121949</v>
      </c>
      <c r="AT93" s="69">
        <v>8.3641245231385586</v>
      </c>
      <c r="AU93" s="69">
        <v>7.642279832569753</v>
      </c>
      <c r="AV93" s="69">
        <v>6.7992238059061831</v>
      </c>
      <c r="AW93" s="69">
        <v>5.8416000174975649</v>
      </c>
      <c r="AX93" s="69">
        <v>4.7861529863681751</v>
      </c>
      <c r="AY93" s="69">
        <v>3.6016307964443617</v>
      </c>
      <c r="AZ93" s="69">
        <v>2.3558928142981941</v>
      </c>
      <c r="BA93" s="69">
        <v>1.0794452486783535</v>
      </c>
      <c r="BB93" s="69">
        <v>0</v>
      </c>
      <c r="BC93" s="69">
        <v>0</v>
      </c>
      <c r="BD93" s="69">
        <v>0</v>
      </c>
      <c r="BE93" s="69">
        <v>0</v>
      </c>
      <c r="BF93" s="69">
        <v>0</v>
      </c>
      <c r="BG93" s="69">
        <v>0</v>
      </c>
      <c r="BH93" s="69">
        <v>0</v>
      </c>
      <c r="BI93" s="69">
        <v>0</v>
      </c>
    </row>
    <row r="94" spans="16:61" ht="15" customHeight="1" x14ac:dyDescent="0.2">
      <c r="P94" s="215"/>
      <c r="Q94" s="215"/>
      <c r="R94" s="215"/>
      <c r="S94" s="215"/>
      <c r="T94" s="215"/>
      <c r="U94" s="215"/>
      <c r="V94" s="215"/>
      <c r="W94" s="215"/>
      <c r="X94" s="66" t="s">
        <v>102</v>
      </c>
      <c r="Y94" s="64" t="s">
        <v>314</v>
      </c>
      <c r="Z94" s="350"/>
      <c r="AA94" s="69">
        <v>10.918782235328164</v>
      </c>
      <c r="AB94" s="69">
        <v>10.876276917805001</v>
      </c>
      <c r="AC94" s="69">
        <v>10.899732802753986</v>
      </c>
      <c r="AD94" s="69">
        <v>10.921426106753049</v>
      </c>
      <c r="AE94" s="69">
        <v>10.940950080352208</v>
      </c>
      <c r="AF94" s="69">
        <v>10.957694599376483</v>
      </c>
      <c r="AG94" s="69">
        <v>10.970913956500912</v>
      </c>
      <c r="AH94" s="69">
        <v>10.980065819125516</v>
      </c>
      <c r="AI94" s="69">
        <v>10.983862147325352</v>
      </c>
      <c r="AJ94" s="69">
        <v>10.981218275900465</v>
      </c>
      <c r="AK94" s="69">
        <v>10.970642790200923</v>
      </c>
      <c r="AL94" s="69">
        <v>10.950508692426794</v>
      </c>
      <c r="AM94" s="69">
        <v>10.918443277453179</v>
      </c>
      <c r="AN94" s="69">
        <v>10.872277214880175</v>
      </c>
      <c r="AO94" s="69">
        <v>10.809502216432886</v>
      </c>
      <c r="AP94" s="69">
        <v>10.726050787611491</v>
      </c>
      <c r="AQ94" s="69">
        <v>10.61968580644109</v>
      </c>
      <c r="AR94" s="69">
        <v>10.487763401496791</v>
      </c>
      <c r="AS94" s="69">
        <v>10.323301040553899</v>
      </c>
      <c r="AT94" s="69">
        <v>10.127722346687349</v>
      </c>
      <c r="AU94" s="69">
        <v>9.9038745660470227</v>
      </c>
      <c r="AV94" s="69">
        <v>9.6533169048578475</v>
      </c>
      <c r="AW94" s="69">
        <v>9.3595082188205456</v>
      </c>
      <c r="AX94" s="69">
        <v>9.050378636833905</v>
      </c>
      <c r="AY94" s="69">
        <v>8.736164686722482</v>
      </c>
      <c r="AZ94" s="69">
        <v>8.4214761955860808</v>
      </c>
      <c r="BA94" s="69">
        <v>8.1303791725486594</v>
      </c>
      <c r="BB94" s="69">
        <v>7.8566367927104892</v>
      </c>
      <c r="BC94" s="69">
        <v>7.5079169309255587</v>
      </c>
      <c r="BD94" s="69">
        <v>7.174043424064986</v>
      </c>
      <c r="BE94" s="69">
        <v>6.8548128974037805</v>
      </c>
      <c r="BF94" s="69">
        <v>6.5451409828171627</v>
      </c>
      <c r="BG94" s="69">
        <v>6.2089625624066906</v>
      </c>
      <c r="BH94" s="69">
        <v>5.8679709401714257</v>
      </c>
      <c r="BI94" s="69">
        <v>5.4809488385131502</v>
      </c>
    </row>
    <row r="95" spans="16:61" ht="15" customHeight="1" x14ac:dyDescent="0.2">
      <c r="P95" s="67"/>
      <c r="Q95" s="67"/>
      <c r="R95" s="67"/>
      <c r="S95" s="67"/>
      <c r="T95" s="67"/>
      <c r="U95" s="67"/>
      <c r="V95" s="67"/>
      <c r="W95" s="67"/>
      <c r="X95" s="66" t="s">
        <v>250</v>
      </c>
      <c r="Y95" s="64" t="s">
        <v>314</v>
      </c>
      <c r="Z95" s="350"/>
      <c r="AA95" s="69">
        <v>10.918782235328164</v>
      </c>
      <c r="AB95" s="69">
        <v>10.876276917805001</v>
      </c>
      <c r="AC95" s="69">
        <v>10.878649622929897</v>
      </c>
      <c r="AD95" s="69">
        <v>10.879191955529874</v>
      </c>
      <c r="AE95" s="69">
        <v>10.877429374579952</v>
      </c>
      <c r="AF95" s="69">
        <v>10.87281954748015</v>
      </c>
      <c r="AG95" s="69">
        <v>10.864616766905504</v>
      </c>
      <c r="AH95" s="69">
        <v>10.852210908681041</v>
      </c>
      <c r="AI95" s="69">
        <v>10.834449516031809</v>
      </c>
      <c r="AJ95" s="69">
        <v>10.810180132182857</v>
      </c>
      <c r="AK95" s="69">
        <v>10.778521466659225</v>
      </c>
      <c r="AL95" s="69">
        <v>10.737168605911013</v>
      </c>
      <c r="AM95" s="69">
        <v>10.683884427963315</v>
      </c>
      <c r="AN95" s="69">
        <v>10.616702977141218</v>
      </c>
      <c r="AO95" s="69">
        <v>10.533183756744828</v>
      </c>
      <c r="AP95" s="69">
        <v>10.429259272274319</v>
      </c>
      <c r="AQ95" s="69">
        <v>10.302895776479778</v>
      </c>
      <c r="AR95" s="69">
        <v>10.151652772661315</v>
      </c>
      <c r="AS95" s="69">
        <v>9.968615520169223</v>
      </c>
      <c r="AT95" s="69">
        <v>9.7557499746784231</v>
      </c>
      <c r="AU95" s="69">
        <v>9.5151576750138194</v>
      </c>
      <c r="AV95" s="69">
        <v>9.2497536589002873</v>
      </c>
      <c r="AW95" s="69">
        <v>8.9429967820385432</v>
      </c>
      <c r="AX95" s="69">
        <v>8.6239018385273347</v>
      </c>
      <c r="AY95" s="69">
        <v>8.3029087309162044</v>
      </c>
      <c r="AZ95" s="69">
        <v>7.9844917031549647</v>
      </c>
      <c r="BA95" s="69">
        <v>7.6922422233425936</v>
      </c>
      <c r="BB95" s="69">
        <v>7.4190421761043988</v>
      </c>
      <c r="BC95" s="69">
        <v>7.0725594362943722</v>
      </c>
      <c r="BD95" s="69">
        <v>6.7422788829086446</v>
      </c>
      <c r="BE95" s="69">
        <v>6.4271836423222606</v>
      </c>
      <c r="BF95" s="69">
        <v>6.1217148053854595</v>
      </c>
      <c r="BG95" s="69">
        <v>5.7905529615247717</v>
      </c>
      <c r="BH95" s="69">
        <v>5.4546457074142864</v>
      </c>
      <c r="BI95" s="69">
        <v>5.0742671801057249</v>
      </c>
    </row>
    <row r="96" spans="16:61" ht="15" customHeight="1" x14ac:dyDescent="0.2">
      <c r="P96" s="215"/>
      <c r="Q96" s="215"/>
      <c r="R96" s="215"/>
      <c r="S96" s="215"/>
      <c r="T96" s="215"/>
      <c r="U96" s="215"/>
      <c r="V96" s="215"/>
      <c r="W96" s="215"/>
      <c r="X96" s="86"/>
      <c r="Y96" s="86"/>
      <c r="Z96" s="93"/>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5"/>
      <c r="BB96" s="95"/>
      <c r="BC96" s="95"/>
      <c r="BD96" s="95"/>
      <c r="BE96" s="95"/>
      <c r="BF96" s="95"/>
      <c r="BG96" s="95"/>
      <c r="BH96" s="95"/>
      <c r="BI96" s="95"/>
    </row>
    <row r="97" spans="16:61" ht="15" customHeight="1" x14ac:dyDescent="0.2">
      <c r="P97" s="215"/>
      <c r="Q97" s="215"/>
      <c r="R97" s="215"/>
      <c r="S97" s="215"/>
      <c r="T97" s="215"/>
      <c r="U97" s="215"/>
      <c r="V97" s="215"/>
      <c r="W97" s="215"/>
      <c r="X97" s="57" t="s">
        <v>480</v>
      </c>
      <c r="Y97" s="67"/>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row>
    <row r="98" spans="16:61" ht="15" customHeight="1" x14ac:dyDescent="0.2">
      <c r="P98" s="215"/>
      <c r="Q98" s="215"/>
      <c r="R98" s="215"/>
      <c r="S98" s="215"/>
      <c r="T98" s="215"/>
      <c r="U98" s="215"/>
      <c r="V98" s="215"/>
      <c r="W98" s="215"/>
      <c r="X98" s="68" t="s">
        <v>207</v>
      </c>
      <c r="Y98" s="68" t="s">
        <v>311</v>
      </c>
      <c r="Z98" s="68">
        <v>2015</v>
      </c>
      <c r="AA98" s="68">
        <v>2016</v>
      </c>
      <c r="AB98" s="68">
        <v>2017</v>
      </c>
      <c r="AC98" s="68">
        <v>2018</v>
      </c>
      <c r="AD98" s="68">
        <v>2019</v>
      </c>
      <c r="AE98" s="68">
        <v>2020</v>
      </c>
      <c r="AF98" s="68">
        <v>2021</v>
      </c>
      <c r="AG98" s="68">
        <v>2022</v>
      </c>
      <c r="AH98" s="68">
        <v>2023</v>
      </c>
      <c r="AI98" s="68">
        <v>2024</v>
      </c>
      <c r="AJ98" s="68">
        <v>2025</v>
      </c>
      <c r="AK98" s="68">
        <v>2026</v>
      </c>
      <c r="AL98" s="68">
        <v>2027</v>
      </c>
      <c r="AM98" s="68">
        <v>2028</v>
      </c>
      <c r="AN98" s="68">
        <v>2029</v>
      </c>
      <c r="AO98" s="68">
        <v>2030</v>
      </c>
      <c r="AP98" s="68">
        <v>2031</v>
      </c>
      <c r="AQ98" s="68">
        <v>2032</v>
      </c>
      <c r="AR98" s="68">
        <v>2033</v>
      </c>
      <c r="AS98" s="68">
        <v>2034</v>
      </c>
      <c r="AT98" s="68">
        <v>2035</v>
      </c>
      <c r="AU98" s="68">
        <v>2036</v>
      </c>
      <c r="AV98" s="68">
        <v>2037</v>
      </c>
      <c r="AW98" s="68">
        <v>2038</v>
      </c>
      <c r="AX98" s="68">
        <v>2039</v>
      </c>
      <c r="AY98" s="68">
        <v>2040</v>
      </c>
      <c r="AZ98" s="68">
        <v>2041</v>
      </c>
      <c r="BA98" s="68">
        <v>2042</v>
      </c>
      <c r="BB98" s="68">
        <v>2043</v>
      </c>
      <c r="BC98" s="68">
        <v>2044</v>
      </c>
      <c r="BD98" s="68">
        <v>2045</v>
      </c>
      <c r="BE98" s="68">
        <v>2046</v>
      </c>
      <c r="BF98" s="68">
        <v>2047</v>
      </c>
      <c r="BG98" s="68">
        <v>2048</v>
      </c>
      <c r="BH98" s="68">
        <v>2049</v>
      </c>
      <c r="BI98" s="68">
        <v>2050</v>
      </c>
    </row>
    <row r="99" spans="16:61" ht="15" customHeight="1" x14ac:dyDescent="0.2">
      <c r="P99" s="215"/>
      <c r="Q99" s="215"/>
      <c r="R99" s="215"/>
      <c r="S99" s="215"/>
      <c r="T99" s="215"/>
      <c r="U99" s="215"/>
      <c r="V99" s="215"/>
      <c r="W99" s="215"/>
      <c r="X99" s="66" t="s">
        <v>239</v>
      </c>
      <c r="Y99" s="64" t="s">
        <v>313</v>
      </c>
      <c r="Z99" s="350"/>
      <c r="AA99" s="69">
        <v>1.4803532142987373E-2</v>
      </c>
      <c r="AB99" s="69">
        <v>0.18186239714122496</v>
      </c>
      <c r="AC99" s="69">
        <v>0.35588763020675074</v>
      </c>
      <c r="AD99" s="69">
        <v>0.7088279508465718</v>
      </c>
      <c r="AE99" s="69">
        <v>1.0931169277891899</v>
      </c>
      <c r="AF99" s="69">
        <v>1.5011853341922625</v>
      </c>
      <c r="AG99" s="69">
        <v>1.9334350759058261</v>
      </c>
      <c r="AH99" s="69">
        <v>2.394822991746989</v>
      </c>
      <c r="AI99" s="69">
        <v>2.8802582742819638</v>
      </c>
      <c r="AJ99" s="69">
        <v>3.389673939202412</v>
      </c>
      <c r="AK99" s="69">
        <v>3.9268880920836731</v>
      </c>
      <c r="AL99" s="69">
        <v>4.4880156430420675</v>
      </c>
      <c r="AM99" s="69">
        <v>5.0727886548442385</v>
      </c>
      <c r="AN99" s="69">
        <v>5.6842884056737937</v>
      </c>
      <c r="AO99" s="69">
        <v>6.3185628213387144</v>
      </c>
      <c r="AP99" s="69">
        <v>6.9745401529055711</v>
      </c>
      <c r="AQ99" s="69">
        <v>7.6510146828242558</v>
      </c>
      <c r="AR99" s="69">
        <v>8.3465797406196458</v>
      </c>
      <c r="AS99" s="69">
        <v>9.064316604475346</v>
      </c>
      <c r="AT99" s="69">
        <v>9.7984646238741764</v>
      </c>
      <c r="AU99" s="69">
        <v>10.547282206799316</v>
      </c>
      <c r="AV99" s="69">
        <v>11.308826808308924</v>
      </c>
      <c r="AW99" s="69">
        <v>12.081021914844483</v>
      </c>
      <c r="AX99" s="69">
        <v>12.861590059922452</v>
      </c>
      <c r="AY99" s="69">
        <v>13.648119808442626</v>
      </c>
      <c r="AZ99" s="69">
        <v>14.438132740996439</v>
      </c>
      <c r="BA99" s="69">
        <v>15.228882500941989</v>
      </c>
      <c r="BB99" s="69">
        <v>16.017555747329016</v>
      </c>
      <c r="BC99" s="69">
        <v>16.878777167170107</v>
      </c>
      <c r="BD99" s="69">
        <v>15.989798102220655</v>
      </c>
      <c r="BE99" s="69">
        <v>15.099274378132097</v>
      </c>
      <c r="BF99" s="69">
        <v>14.242080714415176</v>
      </c>
      <c r="BG99" s="69">
        <v>13.464930085864847</v>
      </c>
      <c r="BH99" s="69">
        <v>12.795987390233821</v>
      </c>
      <c r="BI99" s="69">
        <v>12.249499786446654</v>
      </c>
    </row>
    <row r="100" spans="16:61" ht="15" customHeight="1" x14ac:dyDescent="0.2">
      <c r="P100" s="215"/>
      <c r="Q100" s="215"/>
      <c r="R100" s="215"/>
      <c r="S100" s="215"/>
      <c r="T100" s="215"/>
      <c r="U100" s="215"/>
      <c r="V100" s="215"/>
      <c r="W100" s="215"/>
      <c r="X100" s="66" t="s">
        <v>103</v>
      </c>
      <c r="Y100" s="64" t="s">
        <v>313</v>
      </c>
      <c r="Z100" s="350"/>
      <c r="AA100" s="69">
        <v>1.4803532142987373E-2</v>
      </c>
      <c r="AB100" s="69">
        <v>0.18186239714122496</v>
      </c>
      <c r="AC100" s="69">
        <v>0.35588763020675074</v>
      </c>
      <c r="AD100" s="69">
        <v>0.70132570831256913</v>
      </c>
      <c r="AE100" s="69">
        <v>1.0623711302614469</v>
      </c>
      <c r="AF100" s="69">
        <v>1.4394258019034192</v>
      </c>
      <c r="AG100" s="69">
        <v>1.8446138830479015</v>
      </c>
      <c r="AH100" s="69">
        <v>2.2674188372856223</v>
      </c>
      <c r="AI100" s="69">
        <v>2.7191610127259249</v>
      </c>
      <c r="AJ100" s="69">
        <v>3.189725778809573</v>
      </c>
      <c r="AK100" s="69">
        <v>3.6790461512282286</v>
      </c>
      <c r="AL100" s="69">
        <v>4.1870551456735505</v>
      </c>
      <c r="AM100" s="69">
        <v>4.7250061259465443</v>
      </c>
      <c r="AN100" s="69">
        <v>5.2818466811712224</v>
      </c>
      <c r="AO100" s="69">
        <v>5.857107921189213</v>
      </c>
      <c r="AP100" s="69">
        <v>6.450053018608779</v>
      </c>
      <c r="AQ100" s="69">
        <v>7.0720023215392658</v>
      </c>
      <c r="AR100" s="69">
        <v>7.7107646858629204</v>
      </c>
      <c r="AS100" s="69">
        <v>8.3652013783379733</v>
      </c>
      <c r="AT100" s="69">
        <v>9.0341736657226566</v>
      </c>
      <c r="AU100" s="69">
        <v>9.7162748775418439</v>
      </c>
      <c r="AV100" s="69">
        <v>10.410031359012072</v>
      </c>
      <c r="AW100" s="69">
        <v>11.113969455349872</v>
      </c>
      <c r="AX100" s="69">
        <v>11.826481543155108</v>
      </c>
      <c r="AY100" s="69">
        <v>12.546026983335969</v>
      </c>
      <c r="AZ100" s="69">
        <v>13.270931168183973</v>
      </c>
      <c r="BA100" s="69">
        <v>13.999586474298983</v>
      </c>
      <c r="BB100" s="69">
        <v>14.730385278280846</v>
      </c>
      <c r="BC100" s="69">
        <v>15.461786941037765</v>
      </c>
      <c r="BD100" s="69">
        <v>15.295443389099315</v>
      </c>
      <c r="BE100" s="69">
        <v>14.455476123483823</v>
      </c>
      <c r="BF100" s="69">
        <v>13.645472671694039</v>
      </c>
      <c r="BG100" s="69">
        <v>12.915090870272019</v>
      </c>
      <c r="BH100" s="69">
        <v>12.292252885168827</v>
      </c>
      <c r="BI100" s="69">
        <v>11.791729692012858</v>
      </c>
    </row>
    <row r="101" spans="16:61" ht="15" customHeight="1" x14ac:dyDescent="0.2">
      <c r="P101" s="215"/>
      <c r="Q101" s="215"/>
      <c r="R101" s="215"/>
      <c r="S101" s="215"/>
      <c r="T101" s="215"/>
      <c r="U101" s="215"/>
      <c r="V101" s="215"/>
      <c r="W101" s="215"/>
      <c r="X101" s="66" t="s">
        <v>102</v>
      </c>
      <c r="Y101" s="64" t="s">
        <v>313</v>
      </c>
      <c r="Z101" s="350"/>
      <c r="AA101" s="69">
        <v>1.4803532142987373E-2</v>
      </c>
      <c r="AB101" s="69">
        <v>0.18186239714122496</v>
      </c>
      <c r="AC101" s="69">
        <v>0.35588763020675074</v>
      </c>
      <c r="AD101" s="69">
        <v>0.53466901710160086</v>
      </c>
      <c r="AE101" s="69">
        <v>0.72027283511023066</v>
      </c>
      <c r="AF101" s="69">
        <v>0.91072508845502587</v>
      </c>
      <c r="AG101" s="69">
        <v>1.1049312543711443</v>
      </c>
      <c r="AH101" s="69">
        <v>1.3062486922969527</v>
      </c>
      <c r="AI101" s="69">
        <v>1.5099994814908597</v>
      </c>
      <c r="AJ101" s="69">
        <v>1.7211205073955258</v>
      </c>
      <c r="AK101" s="69">
        <v>1.933632290276935</v>
      </c>
      <c r="AL101" s="69">
        <v>2.1462081762279017</v>
      </c>
      <c r="AM101" s="69">
        <v>2.3577947108753681</v>
      </c>
      <c r="AN101" s="69">
        <v>2.5792724640856211</v>
      </c>
      <c r="AO101" s="69">
        <v>2.8002472406127872</v>
      </c>
      <c r="AP101" s="69">
        <v>3.0200667470922684</v>
      </c>
      <c r="AQ101" s="69">
        <v>3.2380187805168048</v>
      </c>
      <c r="AR101" s="69">
        <v>3.4682824675775055</v>
      </c>
      <c r="AS101" s="69">
        <v>3.6974824024852584</v>
      </c>
      <c r="AT101" s="69">
        <v>3.9251689782483474</v>
      </c>
      <c r="AU101" s="69">
        <v>4.1506377491063038</v>
      </c>
      <c r="AV101" s="69">
        <v>4.3729964811752042</v>
      </c>
      <c r="AW101" s="69">
        <v>4.591746255754436</v>
      </c>
      <c r="AX101" s="69">
        <v>4.8063922128561236</v>
      </c>
      <c r="AY101" s="69">
        <v>5.016507628880194</v>
      </c>
      <c r="AZ101" s="69">
        <v>5.2216053155583708</v>
      </c>
      <c r="BA101" s="69">
        <v>5.4213297677971806</v>
      </c>
      <c r="BB101" s="69">
        <v>5.6155832951889035</v>
      </c>
      <c r="BC101" s="69">
        <v>5.8045234584693883</v>
      </c>
      <c r="BD101" s="69">
        <v>5.9884336020217832</v>
      </c>
      <c r="BE101" s="69">
        <v>6.1677849228927268</v>
      </c>
      <c r="BF101" s="69">
        <v>6.3111891048198441</v>
      </c>
      <c r="BG101" s="69">
        <v>6.4511564143616553</v>
      </c>
      <c r="BH101" s="69">
        <v>6.5892165864794068</v>
      </c>
      <c r="BI101" s="69">
        <v>6.7269500236416224</v>
      </c>
    </row>
    <row r="102" spans="16:61" ht="15" customHeight="1" x14ac:dyDescent="0.2">
      <c r="P102" s="215"/>
      <c r="Q102" s="215"/>
      <c r="R102" s="215"/>
      <c r="S102" s="215"/>
      <c r="T102" s="215"/>
      <c r="U102" s="215"/>
      <c r="V102" s="215"/>
      <c r="W102" s="215"/>
      <c r="X102" s="66" t="s">
        <v>250</v>
      </c>
      <c r="Y102" s="64" t="s">
        <v>313</v>
      </c>
      <c r="Z102" s="350"/>
      <c r="AA102" s="69">
        <v>1.4803532142987373E-2</v>
      </c>
      <c r="AB102" s="69">
        <v>0.18186239714122496</v>
      </c>
      <c r="AC102" s="69">
        <v>0.35588763020675074</v>
      </c>
      <c r="AD102" s="69">
        <v>0.53466901710160086</v>
      </c>
      <c r="AE102" s="69">
        <v>0.72027283511023066</v>
      </c>
      <c r="AF102" s="69">
        <v>0.91072508845502587</v>
      </c>
      <c r="AG102" s="69">
        <v>1.1049312543711443</v>
      </c>
      <c r="AH102" s="69">
        <v>1.3062486922969527</v>
      </c>
      <c r="AI102" s="69">
        <v>1.5099994814908597</v>
      </c>
      <c r="AJ102" s="69">
        <v>1.7211205073955258</v>
      </c>
      <c r="AK102" s="69">
        <v>1.933632290276935</v>
      </c>
      <c r="AL102" s="69">
        <v>2.1462081762279017</v>
      </c>
      <c r="AM102" s="69">
        <v>2.3577947108753681</v>
      </c>
      <c r="AN102" s="69">
        <v>2.5792724640856211</v>
      </c>
      <c r="AO102" s="69">
        <v>2.8002472406127872</v>
      </c>
      <c r="AP102" s="69">
        <v>3.0200667470922684</v>
      </c>
      <c r="AQ102" s="69">
        <v>3.2380187805168048</v>
      </c>
      <c r="AR102" s="69">
        <v>3.4682824675775055</v>
      </c>
      <c r="AS102" s="69">
        <v>3.6974824024852584</v>
      </c>
      <c r="AT102" s="69">
        <v>3.9251689782483474</v>
      </c>
      <c r="AU102" s="69">
        <v>4.1506377491063038</v>
      </c>
      <c r="AV102" s="69">
        <v>4.3729964811752042</v>
      </c>
      <c r="AW102" s="69">
        <v>4.591746255754436</v>
      </c>
      <c r="AX102" s="69">
        <v>4.8063922128561236</v>
      </c>
      <c r="AY102" s="69">
        <v>5.016507628880194</v>
      </c>
      <c r="AZ102" s="69">
        <v>5.2216053155583708</v>
      </c>
      <c r="BA102" s="69">
        <v>5.4213297677971806</v>
      </c>
      <c r="BB102" s="69">
        <v>5.6155832951889035</v>
      </c>
      <c r="BC102" s="69">
        <v>5.8045234584693883</v>
      </c>
      <c r="BD102" s="69">
        <v>5.9884336020217832</v>
      </c>
      <c r="BE102" s="69">
        <v>6.1677849228927268</v>
      </c>
      <c r="BF102" s="69">
        <v>6.3111891048198441</v>
      </c>
      <c r="BG102" s="69">
        <v>6.4511564143616553</v>
      </c>
      <c r="BH102" s="69">
        <v>6.5892165864794068</v>
      </c>
      <c r="BI102" s="69">
        <v>6.7269500236416224</v>
      </c>
    </row>
    <row r="103" spans="16:61" ht="15" customHeight="1" x14ac:dyDescent="0.2">
      <c r="P103" s="215"/>
      <c r="Q103" s="215"/>
      <c r="R103" s="215"/>
      <c r="S103" s="215"/>
      <c r="T103" s="215"/>
      <c r="U103" s="215"/>
      <c r="V103" s="215"/>
      <c r="W103" s="215"/>
      <c r="X103" s="66" t="s">
        <v>239</v>
      </c>
      <c r="Y103" s="64" t="s">
        <v>136</v>
      </c>
      <c r="Z103" s="350"/>
      <c r="AA103" s="69">
        <v>0</v>
      </c>
      <c r="AB103" s="69">
        <v>2.436018712253913E-2</v>
      </c>
      <c r="AC103" s="69">
        <v>4.9093710446189973E-2</v>
      </c>
      <c r="AD103" s="69">
        <v>9.6624168884274927E-2</v>
      </c>
      <c r="AE103" s="69">
        <v>0.14883888634444975</v>
      </c>
      <c r="AF103" s="69">
        <v>0.2058317304651445</v>
      </c>
      <c r="AG103" s="69">
        <v>0.26787549135698935</v>
      </c>
      <c r="AH103" s="69">
        <v>0.3353259022818903</v>
      </c>
      <c r="AI103" s="69">
        <v>0.40866405450592547</v>
      </c>
      <c r="AJ103" s="69">
        <v>0.48831352945615208</v>
      </c>
      <c r="AK103" s="69">
        <v>0.57481983269300363</v>
      </c>
      <c r="AL103" s="69">
        <v>0.66866974395191381</v>
      </c>
      <c r="AM103" s="69">
        <v>0.7704686340546173</v>
      </c>
      <c r="AN103" s="69">
        <v>0.88080568332949349</v>
      </c>
      <c r="AO103" s="69">
        <v>1.0002975486585373</v>
      </c>
      <c r="AP103" s="69">
        <v>1.1295873092934199</v>
      </c>
      <c r="AQ103" s="69">
        <v>1.2693434330806408</v>
      </c>
      <c r="AR103" s="69">
        <v>1.4202587627997756</v>
      </c>
      <c r="AS103" s="69">
        <v>1.5830071392665104</v>
      </c>
      <c r="AT103" s="69">
        <v>1.7583279560304403</v>
      </c>
      <c r="AU103" s="69">
        <v>1.9468982972369031</v>
      </c>
      <c r="AV103" s="69">
        <v>2.1494177636385379</v>
      </c>
      <c r="AW103" s="69">
        <v>2.3665661501438766</v>
      </c>
      <c r="AX103" s="69">
        <v>2.5989626316381513</v>
      </c>
      <c r="AY103" s="69">
        <v>2.8472081854626059</v>
      </c>
      <c r="AZ103" s="69">
        <v>3.1118046121305714</v>
      </c>
      <c r="BA103" s="69">
        <v>3.3931976508032684</v>
      </c>
      <c r="BB103" s="69">
        <v>3.6917382961866245</v>
      </c>
      <c r="BC103" s="69">
        <v>4.0261329820879839</v>
      </c>
      <c r="BD103" s="69">
        <v>3.948269579777274</v>
      </c>
      <c r="BE103" s="69">
        <v>3.8762521152416149</v>
      </c>
      <c r="BF103" s="69">
        <v>3.8211423979427033</v>
      </c>
      <c r="BG103" s="69">
        <v>3.7911457257768477</v>
      </c>
      <c r="BH103" s="69">
        <v>3.7945416200800093</v>
      </c>
      <c r="BI103" s="69">
        <v>3.8369376600516762</v>
      </c>
    </row>
    <row r="104" spans="16:61" ht="15" customHeight="1" x14ac:dyDescent="0.2">
      <c r="P104" s="215"/>
      <c r="Q104" s="215"/>
      <c r="R104" s="215"/>
      <c r="S104" s="215"/>
      <c r="T104" s="215"/>
      <c r="U104" s="215"/>
      <c r="V104" s="215"/>
      <c r="W104" s="215"/>
      <c r="X104" s="66" t="s">
        <v>103</v>
      </c>
      <c r="Y104" s="64" t="s">
        <v>136</v>
      </c>
      <c r="Z104" s="350"/>
      <c r="AA104" s="69">
        <v>0</v>
      </c>
      <c r="AB104" s="69">
        <v>2.436018712253913E-2</v>
      </c>
      <c r="AC104" s="69">
        <v>4.9093710446189973E-2</v>
      </c>
      <c r="AD104" s="69">
        <v>9.6392233769334298E-2</v>
      </c>
      <c r="AE104" s="69">
        <v>0.14837779933594775</v>
      </c>
      <c r="AF104" s="69">
        <v>0.20519008178411305</v>
      </c>
      <c r="AG104" s="69">
        <v>0.26705546434263122</v>
      </c>
      <c r="AH104" s="69">
        <v>0.3344202280015881</v>
      </c>
      <c r="AI104" s="69">
        <v>0.40762877823611204</v>
      </c>
      <c r="AJ104" s="69">
        <v>0.48715023902497567</v>
      </c>
      <c r="AK104" s="69">
        <v>0.57353010154034612</v>
      </c>
      <c r="AL104" s="69">
        <v>0.66729933789198326</v>
      </c>
      <c r="AM104" s="69">
        <v>0.76897462620941026</v>
      </c>
      <c r="AN104" s="69">
        <v>0.87918960625505183</v>
      </c>
      <c r="AO104" s="69">
        <v>0.9985175052776778</v>
      </c>
      <c r="AP104" s="69">
        <v>1.1276453253805943</v>
      </c>
      <c r="AQ104" s="69">
        <v>1.2672415160037946</v>
      </c>
      <c r="AR104" s="69">
        <v>1.4179562627790248</v>
      </c>
      <c r="AS104" s="69">
        <v>1.5805065389661968</v>
      </c>
      <c r="AT104" s="69">
        <v>1.7555895867863169</v>
      </c>
      <c r="AU104" s="69">
        <v>1.9439251022979067</v>
      </c>
      <c r="AV104" s="69">
        <v>2.1462126594942998</v>
      </c>
      <c r="AW104" s="69">
        <v>2.3630906517591064</v>
      </c>
      <c r="AX104" s="69">
        <v>2.5952200991274843</v>
      </c>
      <c r="AY104" s="69">
        <v>2.8432019483534954</v>
      </c>
      <c r="AZ104" s="69">
        <v>3.1075379696093695</v>
      </c>
      <c r="BA104" s="69">
        <v>3.3886738719594547</v>
      </c>
      <c r="BB104" s="69">
        <v>3.6869204717179631</v>
      </c>
      <c r="BC104" s="69">
        <v>4.0025373571161182</v>
      </c>
      <c r="BD104" s="69">
        <v>4.0954159648222648</v>
      </c>
      <c r="BE104" s="69">
        <v>4.011980668352944</v>
      </c>
      <c r="BF104" s="69">
        <v>3.9454228126303841</v>
      </c>
      <c r="BG104" s="69">
        <v>3.9037065217954332</v>
      </c>
      <c r="BH104" s="69">
        <v>3.8953704459057943</v>
      </c>
      <c r="BI104" s="69">
        <v>3.9262361090389031</v>
      </c>
    </row>
    <row r="105" spans="16:61" ht="15" customHeight="1" x14ac:dyDescent="0.2">
      <c r="P105" s="215"/>
      <c r="Q105" s="215"/>
      <c r="R105" s="215"/>
      <c r="S105" s="215"/>
      <c r="T105" s="215"/>
      <c r="U105" s="215"/>
      <c r="V105" s="215"/>
      <c r="W105" s="215"/>
      <c r="X105" s="66" t="s">
        <v>102</v>
      </c>
      <c r="Y105" s="64" t="s">
        <v>136</v>
      </c>
      <c r="Z105" s="350"/>
      <c r="AA105" s="69">
        <v>0</v>
      </c>
      <c r="AB105" s="69">
        <v>2.436018712253913E-2</v>
      </c>
      <c r="AC105" s="69">
        <v>4.9093710446189973E-2</v>
      </c>
      <c r="AD105" s="69">
        <v>7.3959021448833248E-2</v>
      </c>
      <c r="AE105" s="69">
        <v>9.9003558094863206E-2</v>
      </c>
      <c r="AF105" s="69">
        <v>0.12417955867131875</v>
      </c>
      <c r="AG105" s="69">
        <v>0.1495322280759592</v>
      </c>
      <c r="AH105" s="69">
        <v>0.1750140011739412</v>
      </c>
      <c r="AI105" s="69">
        <v>0.20062379811763528</v>
      </c>
      <c r="AJ105" s="69">
        <v>0.22640656138020868</v>
      </c>
      <c r="AK105" s="69">
        <v>0.25231501888748392</v>
      </c>
      <c r="AL105" s="69">
        <v>0.2783939391833149</v>
      </c>
      <c r="AM105" s="69">
        <v>0.30464198677822779</v>
      </c>
      <c r="AN105" s="69">
        <v>0.33101218138688765</v>
      </c>
      <c r="AO105" s="69">
        <v>0.35754903217835415</v>
      </c>
      <c r="AP105" s="69">
        <v>0.38425122033605913</v>
      </c>
      <c r="AQ105" s="69">
        <v>0.41107205554541609</v>
      </c>
      <c r="AR105" s="69">
        <v>0.43805578908314691</v>
      </c>
      <c r="AS105" s="69">
        <v>0.46520111863524921</v>
      </c>
      <c r="AT105" s="69">
        <v>0.49250674753225787</v>
      </c>
      <c r="AU105" s="69">
        <v>0.51997138472970239</v>
      </c>
      <c r="AV105" s="69">
        <v>0.54754881954908152</v>
      </c>
      <c r="AW105" s="69">
        <v>0.57528287707802739</v>
      </c>
      <c r="AX105" s="69">
        <v>0.6031722824912934</v>
      </c>
      <c r="AY105" s="69">
        <v>0.63121576651249289</v>
      </c>
      <c r="AZ105" s="69">
        <v>0.65941206539485009</v>
      </c>
      <c r="BA105" s="69">
        <v>0.68780439868257848</v>
      </c>
      <c r="BB105" s="69">
        <v>0.71634685793892727</v>
      </c>
      <c r="BC105" s="69">
        <v>0.74503819642478919</v>
      </c>
      <c r="BD105" s="69">
        <v>0.7738771728528403</v>
      </c>
      <c r="BE105" s="69">
        <v>0.8028625513685913</v>
      </c>
      <c r="BF105" s="69">
        <v>0.83203713630981069</v>
      </c>
      <c r="BG105" s="69">
        <v>0.86135549171362502</v>
      </c>
      <c r="BH105" s="69">
        <v>0.89081639843933913</v>
      </c>
      <c r="BI105" s="69">
        <v>0.92046241380017235</v>
      </c>
    </row>
    <row r="106" spans="16:61" ht="15" customHeight="1" x14ac:dyDescent="0.2">
      <c r="P106" s="215"/>
      <c r="Q106" s="215"/>
      <c r="R106" s="215"/>
      <c r="S106" s="215"/>
      <c r="T106" s="215"/>
      <c r="U106" s="215"/>
      <c r="V106" s="215"/>
      <c r="W106" s="215"/>
      <c r="X106" s="66" t="s">
        <v>250</v>
      </c>
      <c r="Y106" s="64" t="s">
        <v>136</v>
      </c>
      <c r="Z106" s="350"/>
      <c r="AA106" s="69">
        <v>0</v>
      </c>
      <c r="AB106" s="69">
        <v>2.436018712253913E-2</v>
      </c>
      <c r="AC106" s="69">
        <v>4.9093710446189973E-2</v>
      </c>
      <c r="AD106" s="69">
        <v>7.3959021448833248E-2</v>
      </c>
      <c r="AE106" s="69">
        <v>9.9003558094863206E-2</v>
      </c>
      <c r="AF106" s="69">
        <v>0.12417955867131875</v>
      </c>
      <c r="AG106" s="69">
        <v>0.1495322280759592</v>
      </c>
      <c r="AH106" s="69">
        <v>0.1750140011739412</v>
      </c>
      <c r="AI106" s="69">
        <v>0.20062379811763528</v>
      </c>
      <c r="AJ106" s="69">
        <v>0.22640656138020868</v>
      </c>
      <c r="AK106" s="69">
        <v>0.25231501888748392</v>
      </c>
      <c r="AL106" s="69">
        <v>0.2783939391833149</v>
      </c>
      <c r="AM106" s="69">
        <v>0.30464198677822779</v>
      </c>
      <c r="AN106" s="69">
        <v>0.33101218138688765</v>
      </c>
      <c r="AO106" s="69">
        <v>0.35754903217835415</v>
      </c>
      <c r="AP106" s="69">
        <v>0.38425122033605913</v>
      </c>
      <c r="AQ106" s="69">
        <v>0.41107205554541609</v>
      </c>
      <c r="AR106" s="69">
        <v>0.43805578908314691</v>
      </c>
      <c r="AS106" s="69">
        <v>0.46520111863524921</v>
      </c>
      <c r="AT106" s="69">
        <v>0.49250674753225787</v>
      </c>
      <c r="AU106" s="69">
        <v>0.51997138472970239</v>
      </c>
      <c r="AV106" s="69">
        <v>0.54754881954908152</v>
      </c>
      <c r="AW106" s="69">
        <v>0.57528287707802739</v>
      </c>
      <c r="AX106" s="69">
        <v>0.6031722824912934</v>
      </c>
      <c r="AY106" s="69">
        <v>0.63121576651249289</v>
      </c>
      <c r="AZ106" s="69">
        <v>0.65941206539485009</v>
      </c>
      <c r="BA106" s="69">
        <v>0.68780439868257848</v>
      </c>
      <c r="BB106" s="69">
        <v>0.71634685793892727</v>
      </c>
      <c r="BC106" s="69">
        <v>0.74503819642478919</v>
      </c>
      <c r="BD106" s="69">
        <v>0.7738771728528403</v>
      </c>
      <c r="BE106" s="69">
        <v>0.8028625513685913</v>
      </c>
      <c r="BF106" s="69">
        <v>0.83203713630981069</v>
      </c>
      <c r="BG106" s="69">
        <v>0.86135549171362502</v>
      </c>
      <c r="BH106" s="69">
        <v>0.89081639843933913</v>
      </c>
      <c r="BI106" s="69">
        <v>0.92046241380017235</v>
      </c>
    </row>
    <row r="107" spans="16:61" ht="15" customHeight="1" x14ac:dyDescent="0.2">
      <c r="P107" s="215"/>
      <c r="Q107" s="215"/>
      <c r="R107" s="215"/>
      <c r="S107" s="215"/>
      <c r="T107" s="215"/>
      <c r="U107" s="215"/>
      <c r="V107" s="215"/>
      <c r="W107" s="215"/>
      <c r="X107" s="66" t="s">
        <v>239</v>
      </c>
      <c r="Y107" s="64" t="s">
        <v>247</v>
      </c>
      <c r="Z107" s="350"/>
      <c r="AA107" s="69">
        <v>0</v>
      </c>
      <c r="AB107" s="69">
        <v>4.7020954626669749E-3</v>
      </c>
      <c r="AC107" s="69">
        <v>9.9776172012689488E-3</v>
      </c>
      <c r="AD107" s="69">
        <v>1.8656309202289938E-2</v>
      </c>
      <c r="AE107" s="69">
        <v>3.0155920847519852E-2</v>
      </c>
      <c r="AF107" s="69">
        <v>4.5257412027698667E-2</v>
      </c>
      <c r="AG107" s="69">
        <v>6.4962968018338313E-2</v>
      </c>
      <c r="AH107" s="69">
        <v>9.0607298741990736E-2</v>
      </c>
      <c r="AI107" s="69">
        <v>0.12408090493513145</v>
      </c>
      <c r="AJ107" s="69">
        <v>0.16759828795583293</v>
      </c>
      <c r="AK107" s="69">
        <v>0.22425894910384855</v>
      </c>
      <c r="AL107" s="69">
        <v>0.29792581305431315</v>
      </c>
      <c r="AM107" s="69">
        <v>0.39366711717261704</v>
      </c>
      <c r="AN107" s="69">
        <v>0.51796857733466617</v>
      </c>
      <c r="AO107" s="69">
        <v>0.67927882347239354</v>
      </c>
      <c r="AP107" s="69">
        <v>0.88832472611048574</v>
      </c>
      <c r="AQ107" s="69">
        <v>1.158868882092162</v>
      </c>
      <c r="AR107" s="69">
        <v>1.5083465799727753</v>
      </c>
      <c r="AS107" s="69">
        <v>1.9586060078253849</v>
      </c>
      <c r="AT107" s="69">
        <v>2.5368610514291468</v>
      </c>
      <c r="AU107" s="69">
        <v>3.2765217652707337</v>
      </c>
      <c r="AV107" s="69">
        <v>4.2174625285459975</v>
      </c>
      <c r="AW107" s="69">
        <v>5.4063967911096888</v>
      </c>
      <c r="AX107" s="69">
        <v>6.8957074388275235</v>
      </c>
      <c r="AY107" s="69">
        <v>8.7407543663514851</v>
      </c>
      <c r="AZ107" s="69">
        <v>10.99491400342303</v>
      </c>
      <c r="BA107" s="69">
        <v>13.70139902566461</v>
      </c>
      <c r="BB107" s="69">
        <v>16.882340089203502</v>
      </c>
      <c r="BC107" s="69">
        <v>20.619742749368449</v>
      </c>
      <c r="BD107" s="69">
        <v>22.338417866042363</v>
      </c>
      <c r="BE107" s="69">
        <v>24.039225323337099</v>
      </c>
      <c r="BF107" s="69">
        <v>25.635098947690118</v>
      </c>
      <c r="BG107" s="69">
        <v>27.02776191884892</v>
      </c>
      <c r="BH107" s="69">
        <v>28.148806979187778</v>
      </c>
      <c r="BI107" s="69">
        <v>28.959625625549208</v>
      </c>
    </row>
    <row r="108" spans="16:61" ht="15" customHeight="1" x14ac:dyDescent="0.2">
      <c r="P108" s="215"/>
      <c r="Q108" s="215"/>
      <c r="R108" s="215"/>
      <c r="S108" s="215"/>
      <c r="T108" s="215"/>
      <c r="U108" s="215"/>
      <c r="V108" s="215"/>
      <c r="W108" s="215"/>
      <c r="X108" s="66" t="s">
        <v>103</v>
      </c>
      <c r="Y108" s="64" t="s">
        <v>247</v>
      </c>
      <c r="Z108" s="350"/>
      <c r="AA108" s="69">
        <v>0</v>
      </c>
      <c r="AB108" s="69">
        <v>4.7020954626669749E-3</v>
      </c>
      <c r="AC108" s="69">
        <v>9.9776172012689488E-3</v>
      </c>
      <c r="AD108" s="69">
        <v>1.8541853317613315E-2</v>
      </c>
      <c r="AE108" s="69">
        <v>2.9927466901705307E-2</v>
      </c>
      <c r="AF108" s="69">
        <v>4.4801417951852836E-2</v>
      </c>
      <c r="AG108" s="69">
        <v>6.4280344886797111E-2</v>
      </c>
      <c r="AH108" s="69">
        <v>8.9698954894953234E-2</v>
      </c>
      <c r="AI108" s="69">
        <v>0.12283443009103422</v>
      </c>
      <c r="AJ108" s="69">
        <v>0.16590194900891156</v>
      </c>
      <c r="AK108" s="69">
        <v>0.22200168741181187</v>
      </c>
      <c r="AL108" s="69">
        <v>0.294884604376632</v>
      </c>
      <c r="AM108" s="69">
        <v>0.38962028215884942</v>
      </c>
      <c r="AN108" s="69">
        <v>0.51269577613589445</v>
      </c>
      <c r="AO108" s="69">
        <v>0.67244908748560994</v>
      </c>
      <c r="AP108" s="69">
        <v>0.87949734832901039</v>
      </c>
      <c r="AQ108" s="69">
        <v>1.1474943029954146</v>
      </c>
      <c r="AR108" s="69">
        <v>1.4936559765228818</v>
      </c>
      <c r="AS108" s="69">
        <v>1.9397241306942568</v>
      </c>
      <c r="AT108" s="69">
        <v>2.5126962472164598</v>
      </c>
      <c r="AU108" s="69">
        <v>3.2456571028184911</v>
      </c>
      <c r="AV108" s="69">
        <v>4.1783792370510948</v>
      </c>
      <c r="AW108" s="69">
        <v>5.3572547410794256</v>
      </c>
      <c r="AX108" s="69">
        <v>6.8344577132151407</v>
      </c>
      <c r="AY108" s="69">
        <v>8.6653604626302698</v>
      </c>
      <c r="AZ108" s="69">
        <v>10.903461307952874</v>
      </c>
      <c r="BA108" s="69">
        <v>13.592640413534285</v>
      </c>
      <c r="BB108" s="69">
        <v>16.756017890307799</v>
      </c>
      <c r="BC108" s="69">
        <v>20.382442195728167</v>
      </c>
      <c r="BD108" s="69">
        <v>23.061650876349347</v>
      </c>
      <c r="BE108" s="69">
        <v>24.708142938520577</v>
      </c>
      <c r="BF108" s="69">
        <v>26.255801231546872</v>
      </c>
      <c r="BG108" s="69">
        <v>27.602238347538258</v>
      </c>
      <c r="BH108" s="69">
        <v>28.678721960875588</v>
      </c>
      <c r="BI108" s="69">
        <v>29.445199153020255</v>
      </c>
    </row>
    <row r="109" spans="16:61" ht="15" customHeight="1" x14ac:dyDescent="0.2">
      <c r="P109" s="215"/>
      <c r="Q109" s="215"/>
      <c r="R109" s="215"/>
      <c r="S109" s="215"/>
      <c r="T109" s="215"/>
      <c r="U109" s="215"/>
      <c r="V109" s="215"/>
      <c r="W109" s="215"/>
      <c r="X109" s="66" t="s">
        <v>102</v>
      </c>
      <c r="Y109" s="64" t="s">
        <v>247</v>
      </c>
      <c r="Z109" s="350"/>
      <c r="AA109" s="69">
        <v>0</v>
      </c>
      <c r="AB109" s="69">
        <v>4.7020954626669749E-3</v>
      </c>
      <c r="AC109" s="69">
        <v>9.9776172012689488E-3</v>
      </c>
      <c r="AD109" s="69">
        <v>1.5826565215805916E-2</v>
      </c>
      <c r="AE109" s="69">
        <v>2.2363624761464883E-2</v>
      </c>
      <c r="AF109" s="69">
        <v>2.9588795838245845E-2</v>
      </c>
      <c r="AG109" s="69">
        <v>3.7502078446148807E-2</v>
      </c>
      <c r="AH109" s="69">
        <v>4.6332843095547756E-2</v>
      </c>
      <c r="AI109" s="69">
        <v>5.6081089786442703E-2</v>
      </c>
      <c r="AJ109" s="69">
        <v>6.6861503774020642E-2</v>
      </c>
      <c r="AK109" s="69">
        <v>7.8788770313468592E-2</v>
      </c>
      <c r="AL109" s="69">
        <v>9.1977574659973513E-2</v>
      </c>
      <c r="AM109" s="69">
        <v>0.10654260206872244</v>
      </c>
      <c r="AN109" s="69">
        <v>0.12259853779490236</v>
      </c>
      <c r="AO109" s="69">
        <v>0.14037475234888727</v>
      </c>
      <c r="AP109" s="69">
        <v>0.15998593098586417</v>
      </c>
      <c r="AQ109" s="69">
        <v>0.18166144421620703</v>
      </c>
      <c r="AR109" s="69">
        <v>0.20551597729510293</v>
      </c>
      <c r="AS109" s="69">
        <v>0.23189358598811277</v>
      </c>
      <c r="AT109" s="69">
        <v>0.26102364080561058</v>
      </c>
      <c r="AU109" s="69">
        <v>0.29325019751315751</v>
      </c>
      <c r="AV109" s="69">
        <v>0.32880262662112725</v>
      </c>
      <c r="AW109" s="69">
        <v>0.36802498389508104</v>
      </c>
      <c r="AX109" s="69">
        <v>0.41137601035576682</v>
      </c>
      <c r="AY109" s="69">
        <v>0.45919976176874561</v>
      </c>
      <c r="AZ109" s="69">
        <v>0.51195497915476529</v>
      </c>
      <c r="BA109" s="69">
        <v>0.57010040353457392</v>
      </c>
      <c r="BB109" s="69">
        <v>0.63432414643929358</v>
      </c>
      <c r="BC109" s="69">
        <v>0.70508494888967232</v>
      </c>
      <c r="BD109" s="69">
        <v>0.78318560767201884</v>
      </c>
      <c r="BE109" s="69">
        <v>0.86919954906226848</v>
      </c>
      <c r="BF109" s="69">
        <v>0.96404425510191694</v>
      </c>
      <c r="BG109" s="69">
        <v>1.0685225225772734</v>
      </c>
      <c r="BH109" s="69">
        <v>1.1835518335298338</v>
      </c>
      <c r="BI109" s="69">
        <v>1.3102790405114679</v>
      </c>
    </row>
    <row r="110" spans="16:61" ht="15" customHeight="1" x14ac:dyDescent="0.2">
      <c r="P110" s="215"/>
      <c r="Q110" s="215"/>
      <c r="R110" s="215"/>
      <c r="S110" s="215"/>
      <c r="T110" s="215"/>
      <c r="U110" s="215"/>
      <c r="V110" s="215"/>
      <c r="W110" s="215"/>
      <c r="X110" s="66" t="s">
        <v>250</v>
      </c>
      <c r="Y110" s="64" t="s">
        <v>247</v>
      </c>
      <c r="Z110" s="350"/>
      <c r="AA110" s="69">
        <v>0</v>
      </c>
      <c r="AB110" s="69">
        <v>4.7020954626669749E-3</v>
      </c>
      <c r="AC110" s="69">
        <v>9.9776172012689488E-3</v>
      </c>
      <c r="AD110" s="69">
        <v>1.5941250470992915E-2</v>
      </c>
      <c r="AE110" s="69">
        <v>2.2478310016651879E-2</v>
      </c>
      <c r="AF110" s="69">
        <v>2.9703481093432842E-2</v>
      </c>
      <c r="AG110" s="69">
        <v>3.7731448956522799E-2</v>
      </c>
      <c r="AH110" s="69">
        <v>4.6562213605921762E-2</v>
      </c>
      <c r="AI110" s="69">
        <v>5.631046029681671E-2</v>
      </c>
      <c r="AJ110" s="69">
        <v>6.7090874284394642E-2</v>
      </c>
      <c r="AK110" s="69">
        <v>7.9018140823842592E-2</v>
      </c>
      <c r="AL110" s="69">
        <v>9.2206945170347512E-2</v>
      </c>
      <c r="AM110" s="69">
        <v>0.10677197257909643</v>
      </c>
      <c r="AN110" s="69">
        <v>0.12294259356046336</v>
      </c>
      <c r="AO110" s="69">
        <v>0.14071880811444826</v>
      </c>
      <c r="AP110" s="69">
        <v>0.16044467200661217</v>
      </c>
      <c r="AQ110" s="69">
        <v>0.18223487049214204</v>
      </c>
      <c r="AR110" s="69">
        <v>0.20631877408141189</v>
      </c>
      <c r="AS110" s="69">
        <v>0.2328110680296088</v>
      </c>
      <c r="AT110" s="69">
        <v>0.26217049335748061</v>
      </c>
      <c r="AU110" s="69">
        <v>0.29451173532021446</v>
      </c>
      <c r="AV110" s="69">
        <v>0.33029353493855829</v>
      </c>
      <c r="AW110" s="69">
        <v>0.36974526272288605</v>
      </c>
      <c r="AX110" s="69">
        <v>0.4133256596939458</v>
      </c>
      <c r="AY110" s="69">
        <v>0.46137878161729856</v>
      </c>
      <c r="AZ110" s="69">
        <v>0.51436336951369233</v>
      </c>
      <c r="BA110" s="69">
        <v>0.57285284965906202</v>
      </c>
      <c r="BB110" s="69">
        <v>0.63742064832934264</v>
      </c>
      <c r="BC110" s="69">
        <v>0.70864019180046933</v>
      </c>
      <c r="BD110" s="69">
        <v>0.78708490634837691</v>
      </c>
      <c r="BE110" s="69">
        <v>0.8735575887593745</v>
      </c>
      <c r="BF110" s="69">
        <v>0.9688610358197709</v>
      </c>
      <c r="BG110" s="69">
        <v>1.0739127295710624</v>
      </c>
      <c r="BH110" s="69">
        <v>1.1896301520547448</v>
      </c>
      <c r="BI110" s="69">
        <v>1.317045470567501</v>
      </c>
    </row>
    <row r="111" spans="16:61" ht="15" customHeight="1" x14ac:dyDescent="0.2">
      <c r="P111" s="215"/>
      <c r="Q111" s="215"/>
      <c r="R111" s="215"/>
      <c r="S111" s="215"/>
      <c r="T111" s="215"/>
      <c r="U111" s="215"/>
      <c r="V111" s="215"/>
      <c r="W111" s="215"/>
      <c r="X111" s="66" t="s">
        <v>239</v>
      </c>
      <c r="Y111" s="64" t="s">
        <v>314</v>
      </c>
      <c r="Z111" s="350"/>
      <c r="AA111" s="69">
        <v>73.947878965962914</v>
      </c>
      <c r="AB111" s="69">
        <v>74.665751151653637</v>
      </c>
      <c r="AC111" s="69">
        <v>74.408022522934814</v>
      </c>
      <c r="AD111" s="69">
        <v>73.671045643559864</v>
      </c>
      <c r="AE111" s="69">
        <v>72.843732225837655</v>
      </c>
      <c r="AF111" s="69">
        <v>71.941370739182545</v>
      </c>
      <c r="AG111" s="69">
        <v>70.960516041803189</v>
      </c>
      <c r="AH111" s="69">
        <v>69.886782565197336</v>
      </c>
      <c r="AI111" s="69">
        <v>68.727066134610666</v>
      </c>
      <c r="AJ111" s="69">
        <v>67.476722672879845</v>
      </c>
      <c r="AK111" s="69">
        <v>66.120767151906378</v>
      </c>
      <c r="AL111" s="69">
        <v>64.660550262620831</v>
      </c>
      <c r="AM111" s="69">
        <v>63.087231613982276</v>
      </c>
      <c r="AN111" s="69">
        <v>61.382529077655533</v>
      </c>
      <c r="AO111" s="69">
        <v>59.54104925893882</v>
      </c>
      <c r="AP111" s="69">
        <v>57.547657288003123</v>
      </c>
      <c r="AQ111" s="69">
        <v>55.383171839335212</v>
      </c>
      <c r="AR111" s="69">
        <v>53.023615787092133</v>
      </c>
      <c r="AS111" s="69">
        <v>50.428826166262759</v>
      </c>
      <c r="AT111" s="69">
        <v>47.570629531955177</v>
      </c>
      <c r="AU111" s="69">
        <v>44.403317779750708</v>
      </c>
      <c r="AV111" s="69">
        <v>40.872340543793115</v>
      </c>
      <c r="AW111" s="69">
        <v>36.913705721075516</v>
      </c>
      <c r="AX111" s="69">
        <v>32.455777898644193</v>
      </c>
      <c r="AY111" s="69">
        <v>27.422575470125231</v>
      </c>
      <c r="AZ111" s="69">
        <v>21.74066460662641</v>
      </c>
      <c r="BA111" s="69">
        <v>15.350699164540192</v>
      </c>
      <c r="BB111" s="69">
        <v>8.2222577098572636</v>
      </c>
      <c r="BC111" s="69">
        <v>0</v>
      </c>
      <c r="BD111" s="69">
        <v>0</v>
      </c>
      <c r="BE111" s="69">
        <v>0</v>
      </c>
      <c r="BF111" s="69">
        <v>0</v>
      </c>
      <c r="BG111" s="69">
        <v>0</v>
      </c>
      <c r="BH111" s="69">
        <v>0</v>
      </c>
      <c r="BI111" s="69">
        <v>0</v>
      </c>
    </row>
    <row r="112" spans="16:61" ht="15" customHeight="1" x14ac:dyDescent="0.2">
      <c r="P112" s="215"/>
      <c r="Q112" s="215"/>
      <c r="R112" s="215"/>
      <c r="S112" s="215"/>
      <c r="T112" s="215"/>
      <c r="U112" s="215"/>
      <c r="V112" s="215"/>
      <c r="W112" s="215"/>
      <c r="X112" s="66" t="s">
        <v>103</v>
      </c>
      <c r="Y112" s="64" t="s">
        <v>314</v>
      </c>
      <c r="Z112" s="350"/>
      <c r="AA112" s="69">
        <v>73.947878965962914</v>
      </c>
      <c r="AB112" s="69">
        <v>74.665751151653637</v>
      </c>
      <c r="AC112" s="69">
        <v>74.408022522934814</v>
      </c>
      <c r="AD112" s="69">
        <v>73.688730177570619</v>
      </c>
      <c r="AE112" s="69">
        <v>72.914320492948377</v>
      </c>
      <c r="AF112" s="69">
        <v>72.082247535539381</v>
      </c>
      <c r="AG112" s="69">
        <v>71.162839100400788</v>
      </c>
      <c r="AH112" s="69">
        <v>70.176029604525752</v>
      </c>
      <c r="AI112" s="69">
        <v>69.092596460477012</v>
      </c>
      <c r="AJ112" s="69">
        <v>67.930226062003058</v>
      </c>
      <c r="AK112" s="69">
        <v>66.682625779078521</v>
      </c>
      <c r="AL112" s="69">
        <v>65.342603773493167</v>
      </c>
      <c r="AM112" s="69">
        <v>63.875841935716018</v>
      </c>
      <c r="AN112" s="69">
        <v>62.295530613193719</v>
      </c>
      <c r="AO112" s="69">
        <v>60.588782964609777</v>
      </c>
      <c r="AP112" s="69">
        <v>58.739714775473693</v>
      </c>
      <c r="AQ112" s="69">
        <v>56.70126909886546</v>
      </c>
      <c r="AR112" s="69">
        <v>54.474047313838454</v>
      </c>
      <c r="AS112" s="69">
        <v>52.027328198116052</v>
      </c>
      <c r="AT112" s="69">
        <v>49.323046957274947</v>
      </c>
      <c r="AU112" s="69">
        <v>46.315045880099554</v>
      </c>
      <c r="AV112" s="69">
        <v>42.94787538713986</v>
      </c>
      <c r="AW112" s="69">
        <v>39.156794030727532</v>
      </c>
      <c r="AX112" s="69">
        <v>34.868817577518179</v>
      </c>
      <c r="AY112" s="69">
        <v>30.006016125018089</v>
      </c>
      <c r="AZ112" s="69">
        <v>24.493007548215186</v>
      </c>
      <c r="BA112" s="69">
        <v>18.266998718059167</v>
      </c>
      <c r="BB112" s="69">
        <v>11.293671608301064</v>
      </c>
      <c r="BC112" s="69">
        <v>3.5856171741819165</v>
      </c>
      <c r="BD112" s="69">
        <v>0</v>
      </c>
      <c r="BE112" s="69">
        <v>0</v>
      </c>
      <c r="BF112" s="69">
        <v>0</v>
      </c>
      <c r="BG112" s="69">
        <v>0</v>
      </c>
      <c r="BH112" s="69">
        <v>0</v>
      </c>
      <c r="BI112" s="69">
        <v>0</v>
      </c>
    </row>
    <row r="113" spans="16:61" ht="15" customHeight="1" x14ac:dyDescent="0.2">
      <c r="P113" s="215"/>
      <c r="Q113" s="215"/>
      <c r="R113" s="215"/>
      <c r="S113" s="215"/>
      <c r="T113" s="215"/>
      <c r="U113" s="215"/>
      <c r="V113" s="215"/>
      <c r="W113" s="215"/>
      <c r="X113" s="66" t="s">
        <v>102</v>
      </c>
      <c r="Y113" s="64" t="s">
        <v>314</v>
      </c>
      <c r="Z113" s="350"/>
      <c r="AA113" s="69">
        <v>73.947878965962914</v>
      </c>
      <c r="AB113" s="69">
        <v>74.665751151653637</v>
      </c>
      <c r="AC113" s="69">
        <v>74.265224182062568</v>
      </c>
      <c r="AD113" s="69">
        <v>73.702385043699863</v>
      </c>
      <c r="AE113" s="69">
        <v>73.122916375539504</v>
      </c>
      <c r="AF113" s="69">
        <v>72.531393334967703</v>
      </c>
      <c r="AG113" s="69">
        <v>71.930124790524047</v>
      </c>
      <c r="AH113" s="69">
        <v>71.311460239417812</v>
      </c>
      <c r="AI113" s="69">
        <v>70.685876330348407</v>
      </c>
      <c r="AJ113" s="69">
        <v>70.042042187274461</v>
      </c>
      <c r="AK113" s="69">
        <v>69.393348219818222</v>
      </c>
      <c r="AL113" s="69">
        <v>68.742480291682028</v>
      </c>
      <c r="AM113" s="69">
        <v>68.091662220680263</v>
      </c>
      <c r="AN113" s="69">
        <v>67.41656467519752</v>
      </c>
      <c r="AO113" s="69">
        <v>66.740018930081092</v>
      </c>
      <c r="AP113" s="69">
        <v>66.063355473823492</v>
      </c>
      <c r="AQ113" s="69">
        <v>65.388039933074069</v>
      </c>
      <c r="AR113" s="69">
        <v>64.682076121525682</v>
      </c>
      <c r="AS113" s="69">
        <v>63.974974745984973</v>
      </c>
      <c r="AT113" s="69">
        <v>63.267474924575204</v>
      </c>
      <c r="AU113" s="69">
        <v>62.560743604592794</v>
      </c>
      <c r="AV113" s="69">
        <v>61.856659805337735</v>
      </c>
      <c r="AW113" s="69">
        <v>61.155791636720259</v>
      </c>
      <c r="AX113" s="69">
        <v>60.458702621907285</v>
      </c>
      <c r="AY113" s="69">
        <v>59.76595172030828</v>
      </c>
      <c r="AZ113" s="69">
        <v>59.078093350469025</v>
      </c>
      <c r="BA113" s="69">
        <v>58.395248898041423</v>
      </c>
      <c r="BB113" s="69">
        <v>57.716968471041589</v>
      </c>
      <c r="BC113" s="69">
        <v>57.042378874928616</v>
      </c>
      <c r="BD113" s="69">
        <v>56.369903897356579</v>
      </c>
      <c r="BE113" s="69">
        <v>55.697838168947072</v>
      </c>
      <c r="BF113" s="69">
        <v>55.095197731655283</v>
      </c>
      <c r="BG113" s="69">
        <v>54.488466947771592</v>
      </c>
      <c r="BH113" s="69">
        <v>53.873170002187869</v>
      </c>
      <c r="BI113" s="69">
        <v>53.244304727754809</v>
      </c>
    </row>
    <row r="114" spans="16:61" ht="15" customHeight="1" x14ac:dyDescent="0.2">
      <c r="P114" s="67"/>
      <c r="Q114" s="67"/>
      <c r="R114" s="67"/>
      <c r="S114" s="67"/>
      <c r="T114" s="67"/>
      <c r="U114" s="67"/>
      <c r="V114" s="67"/>
      <c r="W114" s="67"/>
      <c r="X114" s="66" t="s">
        <v>250</v>
      </c>
      <c r="Y114" s="64" t="s">
        <v>314</v>
      </c>
      <c r="Z114" s="350"/>
      <c r="AA114" s="69">
        <v>73.947878965962914</v>
      </c>
      <c r="AB114" s="69">
        <v>74.665751151653637</v>
      </c>
      <c r="AC114" s="69">
        <v>74.265224182062568</v>
      </c>
      <c r="AD114" s="69">
        <v>73.702235474505429</v>
      </c>
      <c r="AE114" s="69">
        <v>73.122767105483462</v>
      </c>
      <c r="AF114" s="69">
        <v>72.531244363451762</v>
      </c>
      <c r="AG114" s="69">
        <v>71.929827443378272</v>
      </c>
      <c r="AH114" s="69">
        <v>71.311163486966308</v>
      </c>
      <c r="AI114" s="69">
        <v>70.68558017140181</v>
      </c>
      <c r="AJ114" s="69">
        <v>70.041746620645753</v>
      </c>
      <c r="AK114" s="69">
        <v>69.393053244322772</v>
      </c>
      <c r="AL114" s="69">
        <v>68.742185906137578</v>
      </c>
      <c r="AM114" s="69">
        <v>68.091368423906886</v>
      </c>
      <c r="AN114" s="69">
        <v>67.416124861427789</v>
      </c>
      <c r="AO114" s="69">
        <v>66.739579995938897</v>
      </c>
      <c r="AP114" s="69">
        <v>66.062771398791597</v>
      </c>
      <c r="AQ114" s="69">
        <v>65.38731129947179</v>
      </c>
      <c r="AR114" s="69">
        <v>64.68105807465659</v>
      </c>
      <c r="AS114" s="69">
        <v>63.973813590813144</v>
      </c>
      <c r="AT114" s="69">
        <v>63.266026383498343</v>
      </c>
      <c r="AU114" s="69">
        <v>62.559153396198617</v>
      </c>
      <c r="AV114" s="69">
        <v>61.854784226819007</v>
      </c>
      <c r="AW114" s="69">
        <v>61.153631835918304</v>
      </c>
      <c r="AX114" s="69">
        <v>60.456259743213565</v>
      </c>
      <c r="AY114" s="69">
        <v>59.763226904673537</v>
      </c>
      <c r="AZ114" s="69">
        <v>59.075087735412559</v>
      </c>
      <c r="BA114" s="69">
        <v>58.391820779382726</v>
      </c>
      <c r="BB114" s="69">
        <v>57.713119550817538</v>
      </c>
      <c r="BC114" s="69">
        <v>57.037968582562272</v>
      </c>
      <c r="BD114" s="69">
        <v>56.36507647669287</v>
      </c>
      <c r="BE114" s="69">
        <v>55.692453607145588</v>
      </c>
      <c r="BF114" s="69">
        <v>55.089258276590257</v>
      </c>
      <c r="BG114" s="69">
        <v>54.481833707788738</v>
      </c>
      <c r="BH114" s="69">
        <v>53.865704925684604</v>
      </c>
      <c r="BI114" s="69">
        <v>53.236011168610169</v>
      </c>
    </row>
    <row r="115" spans="16:61" ht="15" customHeight="1" x14ac:dyDescent="0.2">
      <c r="P115" s="215"/>
      <c r="Q115" s="215"/>
      <c r="R115" s="215"/>
      <c r="S115" s="215"/>
      <c r="T115" s="215"/>
      <c r="U115" s="215"/>
      <c r="V115" s="215"/>
      <c r="W115" s="215"/>
      <c r="X115" s="86"/>
      <c r="Y115" s="86"/>
      <c r="Z115" s="93"/>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5"/>
      <c r="BC115" s="95"/>
      <c r="BD115" s="95"/>
      <c r="BE115" s="95"/>
      <c r="BF115" s="95"/>
      <c r="BG115" s="95"/>
      <c r="BH115" s="95"/>
      <c r="BI115" s="95"/>
    </row>
    <row r="116" spans="16:61" ht="15" customHeight="1" x14ac:dyDescent="0.2">
      <c r="P116" s="215"/>
      <c r="Q116" s="215"/>
      <c r="R116" s="215"/>
      <c r="S116" s="215"/>
      <c r="T116" s="215"/>
      <c r="U116" s="215"/>
      <c r="V116" s="215"/>
      <c r="W116" s="215"/>
      <c r="X116" s="57" t="s">
        <v>476</v>
      </c>
      <c r="Y116" s="67"/>
    </row>
    <row r="117" spans="16:61" ht="15" customHeight="1" x14ac:dyDescent="0.2">
      <c r="P117" s="215"/>
      <c r="Q117" s="215"/>
      <c r="R117" s="215"/>
      <c r="S117" s="215"/>
      <c r="T117" s="215"/>
      <c r="U117" s="215"/>
      <c r="V117" s="215"/>
      <c r="W117" s="215"/>
      <c r="X117" s="68" t="s">
        <v>207</v>
      </c>
      <c r="Y117" s="68" t="s">
        <v>311</v>
      </c>
      <c r="Z117" s="68">
        <v>2015</v>
      </c>
      <c r="AA117" s="68">
        <v>2016</v>
      </c>
      <c r="AB117" s="68">
        <v>2017</v>
      </c>
      <c r="AC117" s="68">
        <v>2018</v>
      </c>
      <c r="AD117" s="68">
        <v>2019</v>
      </c>
      <c r="AE117" s="68">
        <v>2020</v>
      </c>
      <c r="AF117" s="68">
        <v>2021</v>
      </c>
      <c r="AG117" s="68">
        <v>2022</v>
      </c>
      <c r="AH117" s="68">
        <v>2023</v>
      </c>
      <c r="AI117" s="68">
        <v>2024</v>
      </c>
      <c r="AJ117" s="68">
        <v>2025</v>
      </c>
      <c r="AK117" s="68">
        <v>2026</v>
      </c>
      <c r="AL117" s="68">
        <v>2027</v>
      </c>
      <c r="AM117" s="68">
        <v>2028</v>
      </c>
      <c r="AN117" s="68">
        <v>2029</v>
      </c>
      <c r="AO117" s="68">
        <v>2030</v>
      </c>
      <c r="AP117" s="68">
        <v>2031</v>
      </c>
      <c r="AQ117" s="68">
        <v>2032</v>
      </c>
      <c r="AR117" s="68">
        <v>2033</v>
      </c>
      <c r="AS117" s="68">
        <v>2034</v>
      </c>
      <c r="AT117" s="68">
        <v>2035</v>
      </c>
      <c r="AU117" s="68">
        <v>2036</v>
      </c>
      <c r="AV117" s="68">
        <v>2037</v>
      </c>
      <c r="AW117" s="68">
        <v>2038</v>
      </c>
      <c r="AX117" s="68">
        <v>2039</v>
      </c>
      <c r="AY117" s="68">
        <v>2040</v>
      </c>
      <c r="AZ117" s="68">
        <v>2041</v>
      </c>
      <c r="BA117" s="68">
        <v>2042</v>
      </c>
      <c r="BB117" s="68">
        <v>2043</v>
      </c>
      <c r="BC117" s="68">
        <v>2044</v>
      </c>
      <c r="BD117" s="68">
        <v>2045</v>
      </c>
      <c r="BE117" s="68">
        <v>2046</v>
      </c>
      <c r="BF117" s="68">
        <v>2047</v>
      </c>
      <c r="BG117" s="68">
        <v>2048</v>
      </c>
      <c r="BH117" s="68">
        <v>2049</v>
      </c>
      <c r="BI117" s="68">
        <v>2050</v>
      </c>
    </row>
    <row r="118" spans="16:61" ht="15" customHeight="1" x14ac:dyDescent="0.2">
      <c r="P118" s="215"/>
      <c r="Q118" s="215"/>
      <c r="R118" s="215"/>
      <c r="S118" s="215"/>
      <c r="T118" s="215"/>
      <c r="U118" s="215"/>
      <c r="V118" s="215"/>
      <c r="W118" s="215"/>
      <c r="X118" s="66" t="s">
        <v>239</v>
      </c>
      <c r="Y118" s="64" t="s">
        <v>136</v>
      </c>
      <c r="Z118" s="350"/>
      <c r="AA118" s="69">
        <v>0.10904466442396588</v>
      </c>
      <c r="AB118" s="69">
        <v>0.18980791331004915</v>
      </c>
      <c r="AC118" s="69">
        <v>0.28955479426406361</v>
      </c>
      <c r="AD118" s="69">
        <v>0.76298518855981201</v>
      </c>
      <c r="AE118" s="69">
        <v>1.3009120884442935</v>
      </c>
      <c r="AF118" s="69">
        <v>1.8986446677010624</v>
      </c>
      <c r="AG118" s="69">
        <v>2.5763912927519952</v>
      </c>
      <c r="AH118" s="69">
        <v>3.3957813027408466</v>
      </c>
      <c r="AI118" s="69">
        <v>4.3925176755510309</v>
      </c>
      <c r="AJ118" s="69">
        <v>5.6497678290481348</v>
      </c>
      <c r="AK118" s="69">
        <v>7.1877076652544645</v>
      </c>
      <c r="AL118" s="69">
        <v>9.0719379891201246</v>
      </c>
      <c r="AM118" s="69">
        <v>11.365143623031706</v>
      </c>
      <c r="AN118" s="69">
        <v>14.125192554493616</v>
      </c>
      <c r="AO118" s="69">
        <v>17.389465024219589</v>
      </c>
      <c r="AP118" s="69">
        <v>21.195009626377306</v>
      </c>
      <c r="AQ118" s="69">
        <v>25.494273472321662</v>
      </c>
      <c r="AR118" s="69">
        <v>30.150936200055533</v>
      </c>
      <c r="AS118" s="69">
        <v>34.960481138150257</v>
      </c>
      <c r="AT118" s="69">
        <v>39.658906864620882</v>
      </c>
      <c r="AU118" s="69">
        <v>44.012965630449422</v>
      </c>
      <c r="AV118" s="69">
        <v>47.798290412002132</v>
      </c>
      <c r="AW118" s="69">
        <v>50.954877373433561</v>
      </c>
      <c r="AX118" s="69">
        <v>54.248455368411321</v>
      </c>
      <c r="AY118" s="69">
        <v>54.105127779961975</v>
      </c>
      <c r="AZ118" s="69">
        <v>53.99087878060125</v>
      </c>
      <c r="BA118" s="69">
        <v>53.916830046319362</v>
      </c>
      <c r="BB118" s="69">
        <v>53.888674204375214</v>
      </c>
      <c r="BC118" s="69">
        <v>53.917228942708782</v>
      </c>
      <c r="BD118" s="69">
        <v>54.02720132792588</v>
      </c>
      <c r="BE118" s="69">
        <v>54.244891410251618</v>
      </c>
      <c r="BF118" s="69">
        <v>54.628786781167172</v>
      </c>
      <c r="BG118" s="69">
        <v>55.215319137577048</v>
      </c>
      <c r="BH118" s="69">
        <v>56.121063613800452</v>
      </c>
      <c r="BI118" s="69">
        <v>57.445264669635506</v>
      </c>
    </row>
    <row r="119" spans="16:61" ht="15" customHeight="1" x14ac:dyDescent="0.2">
      <c r="P119" s="215"/>
      <c r="Q119" s="215"/>
      <c r="R119" s="215"/>
      <c r="S119" s="215"/>
      <c r="T119" s="215"/>
      <c r="U119" s="215"/>
      <c r="V119" s="215"/>
      <c r="W119" s="215"/>
      <c r="X119" s="66" t="s">
        <v>103</v>
      </c>
      <c r="Y119" s="64" t="s">
        <v>136</v>
      </c>
      <c r="Z119" s="350"/>
      <c r="AA119" s="69">
        <v>0.10904466442396588</v>
      </c>
      <c r="AB119" s="69">
        <v>0.18980791331004915</v>
      </c>
      <c r="AC119" s="69">
        <v>0.28955479426406361</v>
      </c>
      <c r="AD119" s="69">
        <v>0.70329371478185176</v>
      </c>
      <c r="AE119" s="69">
        <v>1.1553861962151708</v>
      </c>
      <c r="AF119" s="69">
        <v>1.6937889794119712</v>
      </c>
      <c r="AG119" s="69">
        <v>2.3174791063980384</v>
      </c>
      <c r="AH119" s="69">
        <v>3.1053356101767449</v>
      </c>
      <c r="AI119" s="69">
        <v>4.0703677967565257</v>
      </c>
      <c r="AJ119" s="69">
        <v>5.2711310398265701</v>
      </c>
      <c r="AK119" s="69">
        <v>6.780359875855364</v>
      </c>
      <c r="AL119" s="69">
        <v>8.6459937096936681</v>
      </c>
      <c r="AM119" s="69">
        <v>10.947700112054624</v>
      </c>
      <c r="AN119" s="69">
        <v>13.725103823924812</v>
      </c>
      <c r="AO119" s="69">
        <v>17.00408131515421</v>
      </c>
      <c r="AP119" s="69">
        <v>20.843877470417386</v>
      </c>
      <c r="AQ119" s="69">
        <v>25.168581980432887</v>
      </c>
      <c r="AR119" s="69">
        <v>29.833992617334872</v>
      </c>
      <c r="AS119" s="69">
        <v>34.638389416436631</v>
      </c>
      <c r="AT119" s="69">
        <v>39.296279156235471</v>
      </c>
      <c r="AU119" s="69">
        <v>43.588322791188858</v>
      </c>
      <c r="AV119" s="69">
        <v>47.282420384283036</v>
      </c>
      <c r="AW119" s="69">
        <v>50.335384145670716</v>
      </c>
      <c r="AX119" s="69">
        <v>53.162330573739354</v>
      </c>
      <c r="AY119" s="69">
        <v>52.970264668166223</v>
      </c>
      <c r="AZ119" s="69">
        <v>52.805083349500386</v>
      </c>
      <c r="BA119" s="69">
        <v>52.677013650348073</v>
      </c>
      <c r="BB119" s="69">
        <v>52.591355706876321</v>
      </c>
      <c r="BC119" s="69">
        <v>52.557047341950721</v>
      </c>
      <c r="BD119" s="69">
        <v>52.600112682650874</v>
      </c>
      <c r="BE119" s="69">
        <v>52.74134344630918</v>
      </c>
      <c r="BF119" s="69">
        <v>53.043068686710811</v>
      </c>
      <c r="BG119" s="69">
        <v>53.534326050858176</v>
      </c>
      <c r="BH119" s="69">
        <v>54.334994245219846</v>
      </c>
      <c r="BI119" s="69">
        <v>55.548074280166183</v>
      </c>
    </row>
    <row r="120" spans="16:61" ht="15" customHeight="1" x14ac:dyDescent="0.2">
      <c r="P120" s="215"/>
      <c r="Q120" s="215"/>
      <c r="R120" s="215"/>
      <c r="S120" s="215"/>
      <c r="T120" s="215"/>
      <c r="U120" s="215"/>
      <c r="V120" s="215"/>
      <c r="W120" s="215"/>
      <c r="X120" s="66" t="s">
        <v>102</v>
      </c>
      <c r="Y120" s="64" t="s">
        <v>136</v>
      </c>
      <c r="Z120" s="350"/>
      <c r="AA120" s="69">
        <v>0.10904466442396588</v>
      </c>
      <c r="AB120" s="69">
        <v>0.18980791331004915</v>
      </c>
      <c r="AC120" s="69">
        <v>0.28955479426406361</v>
      </c>
      <c r="AD120" s="69">
        <v>0.38011646281002259</v>
      </c>
      <c r="AE120" s="69">
        <v>0.48936033806032986</v>
      </c>
      <c r="AF120" s="69">
        <v>0.61580956218697325</v>
      </c>
      <c r="AG120" s="69">
        <v>0.76934828278768708</v>
      </c>
      <c r="AH120" s="69">
        <v>0.95782131051609132</v>
      </c>
      <c r="AI120" s="69">
        <v>1.1857941486793675</v>
      </c>
      <c r="AJ120" s="69">
        <v>1.4712113967213005</v>
      </c>
      <c r="AK120" s="69">
        <v>1.8264412815326945</v>
      </c>
      <c r="AL120" s="69">
        <v>2.2659436524697654</v>
      </c>
      <c r="AM120" s="69">
        <v>2.8162799460099635</v>
      </c>
      <c r="AN120" s="69">
        <v>3.5000208991518629</v>
      </c>
      <c r="AO120" s="69">
        <v>4.3532511372985763</v>
      </c>
      <c r="AP120" s="69">
        <v>5.419935637207324</v>
      </c>
      <c r="AQ120" s="69">
        <v>6.7496292569056564</v>
      </c>
      <c r="AR120" s="69">
        <v>8.3837868707535268</v>
      </c>
      <c r="AS120" s="69">
        <v>10.369578526477534</v>
      </c>
      <c r="AT120" s="69">
        <v>12.740218537040763</v>
      </c>
      <c r="AU120" s="69">
        <v>15.513934201022373</v>
      </c>
      <c r="AV120" s="69">
        <v>18.684577591055987</v>
      </c>
      <c r="AW120" s="69">
        <v>22.202846435158367</v>
      </c>
      <c r="AX120" s="69">
        <v>25.988958573367707</v>
      </c>
      <c r="AY120" s="69">
        <v>29.915518543026977</v>
      </c>
      <c r="AZ120" s="69">
        <v>33.832285080696515</v>
      </c>
      <c r="BA120" s="69">
        <v>37.591845048291873</v>
      </c>
      <c r="BB120" s="69">
        <v>41.047259951144568</v>
      </c>
      <c r="BC120" s="69">
        <v>44.093865154753964</v>
      </c>
      <c r="BD120" s="69">
        <v>46.6811562077649</v>
      </c>
      <c r="BE120" s="69">
        <v>48.816890162774484</v>
      </c>
      <c r="BF120" s="69">
        <v>50.549332134796209</v>
      </c>
      <c r="BG120" s="69">
        <v>51.960952751179342</v>
      </c>
      <c r="BH120" s="69">
        <v>53.14950882128187</v>
      </c>
      <c r="BI120" s="69">
        <v>53.789969072273216</v>
      </c>
    </row>
    <row r="121" spans="16:61" ht="15" customHeight="1" x14ac:dyDescent="0.2">
      <c r="P121" s="67"/>
      <c r="Q121" s="67"/>
      <c r="R121" s="67"/>
      <c r="S121" s="67"/>
      <c r="T121" s="67"/>
      <c r="U121" s="67"/>
      <c r="V121" s="67"/>
      <c r="W121" s="67"/>
      <c r="X121" s="66" t="s">
        <v>250</v>
      </c>
      <c r="Y121" s="64" t="s">
        <v>136</v>
      </c>
      <c r="Z121" s="350"/>
      <c r="AA121" s="69">
        <v>0.10904466442396588</v>
      </c>
      <c r="AB121" s="69">
        <v>0.18980791331004915</v>
      </c>
      <c r="AC121" s="69">
        <v>0.28955479426406361</v>
      </c>
      <c r="AD121" s="69">
        <v>0.38828672661183061</v>
      </c>
      <c r="AE121" s="69">
        <v>0.49834891571947171</v>
      </c>
      <c r="AF121" s="69">
        <v>0.62985454245357353</v>
      </c>
      <c r="AG121" s="69">
        <v>0.78830800057018813</v>
      </c>
      <c r="AH121" s="69">
        <v>0.9777948761846913</v>
      </c>
      <c r="AI121" s="69">
        <v>1.2124498519117781</v>
      </c>
      <c r="AJ121" s="69">
        <v>1.5035091702518786</v>
      </c>
      <c r="AK121" s="69">
        <v>1.8599160418467122</v>
      </c>
      <c r="AL121" s="69">
        <v>2.3044984838266753</v>
      </c>
      <c r="AM121" s="69">
        <v>2.8549251054769322</v>
      </c>
      <c r="AN121" s="69">
        <v>3.5425869294559451</v>
      </c>
      <c r="AO121" s="69">
        <v>4.3950272004788378</v>
      </c>
      <c r="AP121" s="69">
        <v>5.4654071378417504</v>
      </c>
      <c r="AQ121" s="69">
        <v>6.7932823428041242</v>
      </c>
      <c r="AR121" s="69">
        <v>8.4302166941291041</v>
      </c>
      <c r="AS121" s="69">
        <v>10.416034553883076</v>
      </c>
      <c r="AT121" s="69">
        <v>12.787628165017905</v>
      </c>
      <c r="AU121" s="69">
        <v>15.566793638594776</v>
      </c>
      <c r="AV121" s="69">
        <v>18.74096277860723</v>
      </c>
      <c r="AW121" s="69">
        <v>22.270403402418967</v>
      </c>
      <c r="AX121" s="69">
        <v>26.066651231584693</v>
      </c>
      <c r="AY121" s="69">
        <v>30.00764652431193</v>
      </c>
      <c r="AZ121" s="69">
        <v>33.947131549777332</v>
      </c>
      <c r="BA121" s="69">
        <v>37.730150675211178</v>
      </c>
      <c r="BB121" s="69">
        <v>41.212470297605385</v>
      </c>
      <c r="BC121" s="69">
        <v>44.288350185096633</v>
      </c>
      <c r="BD121" s="69">
        <v>46.906829467216475</v>
      </c>
      <c r="BE121" s="69">
        <v>49.067043631168509</v>
      </c>
      <c r="BF121" s="69">
        <v>50.81797886839739</v>
      </c>
      <c r="BG121" s="69">
        <v>52.238162446156068</v>
      </c>
      <c r="BH121" s="69">
        <v>53.421110227907</v>
      </c>
      <c r="BI121" s="69">
        <v>54.173413783512792</v>
      </c>
    </row>
    <row r="122" spans="16:61" ht="15" customHeight="1" x14ac:dyDescent="0.2">
      <c r="P122" s="215"/>
      <c r="Q122" s="215"/>
      <c r="R122" s="215"/>
      <c r="S122" s="215"/>
      <c r="T122" s="215"/>
      <c r="U122" s="215"/>
      <c r="V122" s="215"/>
      <c r="W122" s="215"/>
      <c r="X122" s="86"/>
      <c r="Y122" s="87"/>
      <c r="Z122" s="351"/>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5"/>
    </row>
    <row r="123" spans="16:61" ht="15" customHeight="1" x14ac:dyDescent="0.2">
      <c r="P123" s="215"/>
      <c r="Q123" s="215"/>
      <c r="R123" s="215"/>
      <c r="S123" s="215"/>
      <c r="T123" s="215"/>
      <c r="U123" s="215"/>
      <c r="V123" s="215"/>
      <c r="W123" s="215"/>
      <c r="X123" s="57" t="s">
        <v>477</v>
      </c>
      <c r="Y123" s="67"/>
      <c r="AA123" s="61"/>
      <c r="AB123" s="61"/>
      <c r="AC123" s="61"/>
      <c r="AD123" s="61"/>
      <c r="AE123" s="61"/>
      <c r="AF123" s="61"/>
      <c r="AG123" s="61"/>
      <c r="AH123" s="61"/>
      <c r="AI123" s="61"/>
      <c r="AJ123" s="61"/>
      <c r="AK123" s="61"/>
      <c r="AL123" s="61"/>
      <c r="AM123" s="61"/>
      <c r="AN123" s="61"/>
      <c r="AO123" s="61"/>
      <c r="AP123" s="61"/>
      <c r="AQ123" s="61"/>
      <c r="AR123" s="61"/>
      <c r="AS123" s="61"/>
      <c r="AT123" s="61"/>
      <c r="AU123" s="61"/>
      <c r="AV123" s="61"/>
      <c r="AW123" s="61"/>
      <c r="AX123" s="61"/>
      <c r="AY123" s="61"/>
      <c r="AZ123" s="61"/>
      <c r="BA123" s="61"/>
      <c r="BB123" s="61"/>
      <c r="BC123" s="61"/>
      <c r="BD123" s="61"/>
      <c r="BE123" s="61"/>
      <c r="BF123" s="61"/>
      <c r="BG123" s="61"/>
      <c r="BH123" s="61"/>
      <c r="BI123" s="61"/>
    </row>
    <row r="124" spans="16:61" ht="15" customHeight="1" x14ac:dyDescent="0.2">
      <c r="P124" s="215"/>
      <c r="Q124" s="215"/>
      <c r="R124" s="215"/>
      <c r="S124" s="215"/>
      <c r="T124" s="215"/>
      <c r="U124" s="215"/>
      <c r="V124" s="215"/>
      <c r="W124" s="215"/>
      <c r="X124" s="68" t="s">
        <v>207</v>
      </c>
      <c r="Y124" s="68" t="s">
        <v>311</v>
      </c>
      <c r="Z124" s="68">
        <v>2015</v>
      </c>
      <c r="AA124" s="68">
        <v>2016</v>
      </c>
      <c r="AB124" s="68">
        <v>2017</v>
      </c>
      <c r="AC124" s="68">
        <v>2018</v>
      </c>
      <c r="AD124" s="68">
        <v>2019</v>
      </c>
      <c r="AE124" s="68">
        <v>2020</v>
      </c>
      <c r="AF124" s="68">
        <v>2021</v>
      </c>
      <c r="AG124" s="68">
        <v>2022</v>
      </c>
      <c r="AH124" s="68">
        <v>2023</v>
      </c>
      <c r="AI124" s="68">
        <v>2024</v>
      </c>
      <c r="AJ124" s="68">
        <v>2025</v>
      </c>
      <c r="AK124" s="68">
        <v>2026</v>
      </c>
      <c r="AL124" s="68">
        <v>2027</v>
      </c>
      <c r="AM124" s="68">
        <v>2028</v>
      </c>
      <c r="AN124" s="68">
        <v>2029</v>
      </c>
      <c r="AO124" s="68">
        <v>2030</v>
      </c>
      <c r="AP124" s="68">
        <v>2031</v>
      </c>
      <c r="AQ124" s="68">
        <v>2032</v>
      </c>
      <c r="AR124" s="68">
        <v>2033</v>
      </c>
      <c r="AS124" s="68">
        <v>2034</v>
      </c>
      <c r="AT124" s="68">
        <v>2035</v>
      </c>
      <c r="AU124" s="68">
        <v>2036</v>
      </c>
      <c r="AV124" s="68">
        <v>2037</v>
      </c>
      <c r="AW124" s="68">
        <v>2038</v>
      </c>
      <c r="AX124" s="68">
        <v>2039</v>
      </c>
      <c r="AY124" s="68">
        <v>2040</v>
      </c>
      <c r="AZ124" s="68">
        <v>2041</v>
      </c>
      <c r="BA124" s="68">
        <v>2042</v>
      </c>
      <c r="BB124" s="68">
        <v>2043</v>
      </c>
      <c r="BC124" s="68">
        <v>2044</v>
      </c>
      <c r="BD124" s="68">
        <v>2045</v>
      </c>
      <c r="BE124" s="68">
        <v>2046</v>
      </c>
      <c r="BF124" s="68">
        <v>2047</v>
      </c>
      <c r="BG124" s="68">
        <v>2048</v>
      </c>
      <c r="BH124" s="68">
        <v>2049</v>
      </c>
      <c r="BI124" s="68">
        <v>2050</v>
      </c>
    </row>
    <row r="125" spans="16:61" ht="15" customHeight="1" x14ac:dyDescent="0.2">
      <c r="P125" s="215"/>
      <c r="Q125" s="215"/>
      <c r="R125" s="215"/>
      <c r="S125" s="215"/>
      <c r="T125" s="215"/>
      <c r="U125" s="215"/>
      <c r="V125" s="215"/>
      <c r="W125" s="215"/>
      <c r="X125" s="66" t="s">
        <v>239</v>
      </c>
      <c r="Y125" s="64" t="s">
        <v>136</v>
      </c>
      <c r="Z125" s="350"/>
      <c r="AA125" s="69">
        <v>3.5556215682655051E-3</v>
      </c>
      <c r="AB125" s="69">
        <v>8.0385869826726242E-3</v>
      </c>
      <c r="AC125" s="69">
        <v>1.2465982747878294E-2</v>
      </c>
      <c r="AD125" s="69">
        <v>8.1754609882798035E-2</v>
      </c>
      <c r="AE125" s="69">
        <v>0.15524216179679323</v>
      </c>
      <c r="AF125" s="69">
        <v>0.28186586599171676</v>
      </c>
      <c r="AG125" s="69">
        <v>0.49145433718997905</v>
      </c>
      <c r="AH125" s="69">
        <v>0.81810607429470905</v>
      </c>
      <c r="AI125" s="69">
        <v>1.2767460204341379</v>
      </c>
      <c r="AJ125" s="69">
        <v>1.8181451037052001</v>
      </c>
      <c r="AK125" s="69">
        <v>2.3028134816532511</v>
      </c>
      <c r="AL125" s="69">
        <v>2.5980211361006247</v>
      </c>
      <c r="AM125" s="69">
        <v>2.7130479015611342</v>
      </c>
      <c r="AN125" s="69">
        <v>2.7431028322350133</v>
      </c>
      <c r="AO125" s="69">
        <v>2.7460601795670132</v>
      </c>
      <c r="AP125" s="69">
        <v>2.7485738047913846</v>
      </c>
      <c r="AQ125" s="69">
        <v>2.7542385181535924</v>
      </c>
      <c r="AR125" s="69">
        <v>2.7630678827775244</v>
      </c>
      <c r="AS125" s="69">
        <v>2.7750415902613716</v>
      </c>
      <c r="AT125" s="69">
        <v>2.7905340548014852</v>
      </c>
      <c r="AU125" s="69">
        <v>2.8096219542149807</v>
      </c>
      <c r="AV125" s="69">
        <v>2.8322663283206584</v>
      </c>
      <c r="AW125" s="69">
        <v>2.8587348912486656</v>
      </c>
      <c r="AX125" s="69">
        <v>2.8892091185849784</v>
      </c>
      <c r="AY125" s="69">
        <v>2.9236148466020304</v>
      </c>
      <c r="AZ125" s="69">
        <v>2.9619306861010877</v>
      </c>
      <c r="BA125" s="69">
        <v>3.004525014408677</v>
      </c>
      <c r="BB125" s="69">
        <v>3.0510830478381195</v>
      </c>
      <c r="BC125" s="69">
        <v>3.1013720446318755</v>
      </c>
      <c r="BD125" s="69">
        <v>3.1552548990799196</v>
      </c>
      <c r="BE125" s="69">
        <v>3.2127140507904604</v>
      </c>
      <c r="BF125" s="69">
        <v>3.2091015693466662</v>
      </c>
      <c r="BG125" s="69">
        <v>3.2059318342004146</v>
      </c>
      <c r="BH125" s="69">
        <v>3.2031121477092617</v>
      </c>
      <c r="BI125" s="69">
        <v>3.2005855505259198</v>
      </c>
    </row>
    <row r="126" spans="16:61" ht="15" customHeight="1" x14ac:dyDescent="0.2">
      <c r="P126" s="215"/>
      <c r="Q126" s="215"/>
      <c r="R126" s="215"/>
      <c r="S126" s="215"/>
      <c r="T126" s="215"/>
      <c r="U126" s="215"/>
      <c r="V126" s="215"/>
      <c r="W126" s="215"/>
      <c r="X126" s="66" t="s">
        <v>103</v>
      </c>
      <c r="Y126" s="64" t="s">
        <v>136</v>
      </c>
      <c r="Z126" s="350"/>
      <c r="AA126" s="69">
        <v>3.5556215682655051E-3</v>
      </c>
      <c r="AB126" s="69">
        <v>8.0385869826726242E-3</v>
      </c>
      <c r="AC126" s="69">
        <v>1.2465982747878294E-2</v>
      </c>
      <c r="AD126" s="69">
        <v>2.1200124952558803E-2</v>
      </c>
      <c r="AE126" s="69">
        <v>2.9579963169478883E-2</v>
      </c>
      <c r="AF126" s="69">
        <v>4.040248884691465E-2</v>
      </c>
      <c r="AG126" s="69">
        <v>5.4556779008570144E-2</v>
      </c>
      <c r="AH126" s="69">
        <v>7.3261553297643847E-2</v>
      </c>
      <c r="AI126" s="69">
        <v>9.8036177281295447E-2</v>
      </c>
      <c r="AJ126" s="69">
        <v>0.13076870399038035</v>
      </c>
      <c r="AK126" s="69">
        <v>0.17356162945416179</v>
      </c>
      <c r="AL126" s="69">
        <v>0.22910992769912636</v>
      </c>
      <c r="AM126" s="69">
        <v>0.30041600619448749</v>
      </c>
      <c r="AN126" s="69">
        <v>0.39080736323671827</v>
      </c>
      <c r="AO126" s="69">
        <v>0.50355698753572942</v>
      </c>
      <c r="AP126" s="69">
        <v>0.6432678457375427</v>
      </c>
      <c r="AQ126" s="69">
        <v>0.81238470021747766</v>
      </c>
      <c r="AR126" s="69">
        <v>1.0110757750565695</v>
      </c>
      <c r="AS126" s="69">
        <v>1.2364802407223361</v>
      </c>
      <c r="AT126" s="69">
        <v>1.4822408935503806</v>
      </c>
      <c r="AU126" s="69">
        <v>1.7385362864556029</v>
      </c>
      <c r="AV126" s="69">
        <v>1.9935526039105509</v>
      </c>
      <c r="AW126" s="69">
        <v>2.2361603734892217</v>
      </c>
      <c r="AX126" s="69">
        <v>2.4581349955116907</v>
      </c>
      <c r="AY126" s="69">
        <v>2.6553435196736119</v>
      </c>
      <c r="AZ126" s="69">
        <v>2.8278799473608673</v>
      </c>
      <c r="BA126" s="69">
        <v>2.9792517011518522</v>
      </c>
      <c r="BB126" s="69">
        <v>3.1138609140876778</v>
      </c>
      <c r="BC126" s="69">
        <v>3.2363986179094946</v>
      </c>
      <c r="BD126" s="69">
        <v>3.35120023870935</v>
      </c>
      <c r="BE126" s="69">
        <v>3.4619532493591505</v>
      </c>
      <c r="BF126" s="69">
        <v>3.5715902405156079</v>
      </c>
      <c r="BG126" s="69">
        <v>3.6824057783585573</v>
      </c>
      <c r="BH126" s="69">
        <v>3.7961615458177951</v>
      </c>
      <c r="BI126" s="69">
        <v>3.9142483350547264</v>
      </c>
    </row>
    <row r="127" spans="16:61" ht="15" customHeight="1" x14ac:dyDescent="0.2">
      <c r="P127" s="67"/>
      <c r="Q127" s="67"/>
      <c r="R127" s="67"/>
      <c r="S127" s="67"/>
      <c r="T127" s="67"/>
      <c r="U127" s="67"/>
      <c r="V127" s="67"/>
      <c r="W127" s="67"/>
      <c r="X127" s="66" t="s">
        <v>102</v>
      </c>
      <c r="Y127" s="64" t="s">
        <v>136</v>
      </c>
      <c r="Z127" s="350"/>
      <c r="AA127" s="69">
        <v>3.5556215682655051E-3</v>
      </c>
      <c r="AB127" s="69">
        <v>8.0385869826726242E-3</v>
      </c>
      <c r="AC127" s="69">
        <v>1.2465982747878294E-2</v>
      </c>
      <c r="AD127" s="69">
        <v>1.2991347580917275E-2</v>
      </c>
      <c r="AE127" s="69">
        <v>1.9062277647187962E-2</v>
      </c>
      <c r="AF127" s="69">
        <v>2.7657703550976343E-2</v>
      </c>
      <c r="AG127" s="69">
        <v>3.974298123014406E-2</v>
      </c>
      <c r="AH127" s="69">
        <v>5.6722648213531769E-2</v>
      </c>
      <c r="AI127" s="69">
        <v>8.0485900659774373E-2</v>
      </c>
      <c r="AJ127" s="69">
        <v>0.1135505669630567</v>
      </c>
      <c r="AK127" s="69">
        <v>0.15907038269736032</v>
      </c>
      <c r="AL127" s="69">
        <v>0.2211390887217847</v>
      </c>
      <c r="AM127" s="69">
        <v>0.30453953256109401</v>
      </c>
      <c r="AN127" s="69">
        <v>0.41454283435015316</v>
      </c>
      <c r="AO127" s="69">
        <v>0.55600165063187668</v>
      </c>
      <c r="AP127" s="69">
        <v>0.73400264596016573</v>
      </c>
      <c r="AQ127" s="69">
        <v>0.94867359702683796</v>
      </c>
      <c r="AR127" s="69">
        <v>1.193452094107746</v>
      </c>
      <c r="AS127" s="69">
        <v>1.453902593057455</v>
      </c>
      <c r="AT127" s="69">
        <v>1.7094611402583728</v>
      </c>
      <c r="AU127" s="69">
        <v>1.9386183983104408</v>
      </c>
      <c r="AV127" s="69">
        <v>2.1260945617727161</v>
      </c>
      <c r="AW127" s="69">
        <v>2.2674332749096009</v>
      </c>
      <c r="AX127" s="69">
        <v>2.3675946248810864</v>
      </c>
      <c r="AY127" s="69">
        <v>2.4360801051415772</v>
      </c>
      <c r="AZ127" s="69">
        <v>2.4827949419170352</v>
      </c>
      <c r="BA127" s="69">
        <v>2.5160421343455037</v>
      </c>
      <c r="BB127" s="69">
        <v>2.541197865849842</v>
      </c>
      <c r="BC127" s="69">
        <v>2.5616901887052426</v>
      </c>
      <c r="BD127" s="69">
        <v>2.5796592130360518</v>
      </c>
      <c r="BE127" s="69">
        <v>2.5964173621647624</v>
      </c>
      <c r="BF127" s="69">
        <v>2.6127420146520235</v>
      </c>
      <c r="BG127" s="69">
        <v>2.6290934348312254</v>
      </c>
      <c r="BH127" s="69">
        <v>2.6457369256606085</v>
      </c>
      <c r="BI127" s="69">
        <v>2.6628378299005218</v>
      </c>
    </row>
    <row r="128" spans="16:61" ht="15" customHeight="1" x14ac:dyDescent="0.2">
      <c r="P128" s="215"/>
      <c r="Q128" s="215"/>
      <c r="R128" s="215"/>
      <c r="S128" s="215"/>
      <c r="T128" s="215"/>
      <c r="U128" s="215"/>
      <c r="V128" s="215"/>
      <c r="W128" s="215"/>
      <c r="X128" s="66" t="s">
        <v>250</v>
      </c>
      <c r="Y128" s="64" t="s">
        <v>136</v>
      </c>
      <c r="Z128" s="350"/>
      <c r="AA128" s="69">
        <v>3.5556215682655051E-3</v>
      </c>
      <c r="AB128" s="69">
        <v>8.0385869826726242E-3</v>
      </c>
      <c r="AC128" s="69">
        <v>1.2465982747878294E-2</v>
      </c>
      <c r="AD128" s="69">
        <v>6.4888249850774075E-3</v>
      </c>
      <c r="AE128" s="69">
        <v>7.9619338823908002E-3</v>
      </c>
      <c r="AF128" s="69">
        <v>9.7594375935596851E-3</v>
      </c>
      <c r="AG128" s="69">
        <v>1.1937599021976613E-2</v>
      </c>
      <c r="AH128" s="69">
        <v>1.4588594316306562E-2</v>
      </c>
      <c r="AI128" s="69">
        <v>1.7804537241878658E-2</v>
      </c>
      <c r="AJ128" s="69">
        <v>2.1704120194123558E-2</v>
      </c>
      <c r="AK128" s="69">
        <v>2.6408060920923484E-2</v>
      </c>
      <c r="AL128" s="69">
        <v>3.2078903593240365E-2</v>
      </c>
      <c r="AM128" s="69">
        <v>3.8895858154265439E-2</v>
      </c>
      <c r="AN128" s="69">
        <v>4.7090280909501958E-2</v>
      </c>
      <c r="AO128" s="69">
        <v>5.6927308778550012E-2</v>
      </c>
      <c r="AP128" s="69">
        <v>6.8915617133833151E-2</v>
      </c>
      <c r="AQ128" s="69">
        <v>8.3496218238469394E-2</v>
      </c>
      <c r="AR128" s="69">
        <v>0.10118052679628786</v>
      </c>
      <c r="AS128" s="69">
        <v>0.12257040660962133</v>
      </c>
      <c r="AT128" s="69">
        <v>0.14838810479754258</v>
      </c>
      <c r="AU128" s="69">
        <v>0.17946182603553476</v>
      </c>
      <c r="AV128" s="69">
        <v>0.21670318590819557</v>
      </c>
      <c r="AW128" s="69">
        <v>0.26115613327994086</v>
      </c>
      <c r="AX128" s="69">
        <v>0.31392944175738641</v>
      </c>
      <c r="AY128" s="69">
        <v>0.37615122158709674</v>
      </c>
      <c r="AZ128" s="69">
        <v>0.44891102935387184</v>
      </c>
      <c r="BA128" s="69">
        <v>0.53323893480747442</v>
      </c>
      <c r="BB128" s="69">
        <v>0.62980583017508962</v>
      </c>
      <c r="BC128" s="69">
        <v>0.73887312657725268</v>
      </c>
      <c r="BD128" s="69">
        <v>0.86014585679252276</v>
      </c>
      <c r="BE128" s="69">
        <v>0.9926600119302138</v>
      </c>
      <c r="BF128" s="69">
        <v>1.1346935402126812</v>
      </c>
      <c r="BG128" s="69">
        <v>1.2837973421573963</v>
      </c>
      <c r="BH128" s="69">
        <v>1.4368801307789516</v>
      </c>
      <c r="BI128" s="69">
        <v>1.5904978268240799</v>
      </c>
    </row>
  </sheetData>
  <pageMargins left="0.7" right="0.7" top="0.75" bottom="0.75" header="0.3" footer="0.3"/>
  <pageSetup orientation="portrait" horizontalDpi="90" verticalDpi="90" r:id="rId1"/>
  <drawing r:id="rId2"/>
  <legacy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K507"/>
  <sheetViews>
    <sheetView zoomScale="85" zoomScaleNormal="85" workbookViewId="0"/>
  </sheetViews>
  <sheetFormatPr defaultColWidth="9" defaultRowHeight="15" customHeight="1" x14ac:dyDescent="0.2"/>
  <cols>
    <col min="1" max="1" width="9" style="215" customWidth="1"/>
    <col min="2" max="15" width="9" style="215"/>
    <col min="16" max="23" width="8.375" style="215" customWidth="1"/>
    <col min="24" max="24" width="14.625" style="57" customWidth="1"/>
    <col min="25" max="25" width="22.5" style="57" bestFit="1" customWidth="1"/>
    <col min="26" max="26" width="13.375" style="57" customWidth="1"/>
    <col min="27" max="27" width="15.875" style="57" bestFit="1" customWidth="1"/>
    <col min="28" max="28" width="13.375" style="57" customWidth="1"/>
    <col min="29" max="29" width="12.5" style="57" customWidth="1"/>
    <col min="30" max="30" width="12.625" style="57" bestFit="1" customWidth="1"/>
    <col min="31" max="63" width="10.5" style="57" customWidth="1"/>
    <col min="64" max="16384" width="9" style="215"/>
  </cols>
  <sheetData>
    <row r="1" spans="1:63" s="368" customFormat="1" ht="25.5" customHeight="1" x14ac:dyDescent="0.25">
      <c r="A1" s="185" t="s">
        <v>320</v>
      </c>
      <c r="C1" s="369"/>
      <c r="D1" s="369"/>
      <c r="E1" s="369"/>
      <c r="F1" s="369"/>
      <c r="G1" s="369"/>
      <c r="H1" s="369"/>
      <c r="I1" s="369"/>
    </row>
    <row r="2" spans="1:63" s="53" customFormat="1" ht="15" customHeight="1" x14ac:dyDescent="0.2">
      <c r="A2" s="58" t="s">
        <v>445</v>
      </c>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row>
    <row r="3" spans="1:63" s="53" customFormat="1" ht="15" customHeight="1" x14ac:dyDescent="0.2">
      <c r="A3" s="58"/>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row>
    <row r="4" spans="1:63" s="53" customFormat="1" ht="15" customHeight="1" x14ac:dyDescent="0.2">
      <c r="A4" s="58"/>
      <c r="X4" s="53" t="s">
        <v>721</v>
      </c>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row>
    <row r="5" spans="1:63" s="53" customFormat="1" ht="15" customHeight="1" x14ac:dyDescent="0.2">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row>
    <row r="6" spans="1:63" s="53" customFormat="1" ht="15" customHeight="1" x14ac:dyDescent="0.25">
      <c r="A6" s="96" t="s">
        <v>216</v>
      </c>
      <c r="L6" s="96" t="s">
        <v>217</v>
      </c>
      <c r="X6" s="68" t="s">
        <v>207</v>
      </c>
      <c r="Y6" s="68" t="s">
        <v>261</v>
      </c>
      <c r="Z6" s="68" t="s">
        <v>311</v>
      </c>
      <c r="AA6" s="68" t="s">
        <v>104</v>
      </c>
      <c r="AB6" s="68">
        <v>2015</v>
      </c>
      <c r="AC6" s="68">
        <v>2016</v>
      </c>
      <c r="AD6" s="68">
        <v>2017</v>
      </c>
      <c r="AE6" s="68">
        <v>2018</v>
      </c>
      <c r="AF6" s="68">
        <v>2019</v>
      </c>
      <c r="AG6" s="68">
        <v>2020</v>
      </c>
      <c r="AH6" s="68">
        <v>2021</v>
      </c>
      <c r="AI6" s="68">
        <v>2022</v>
      </c>
      <c r="AJ6" s="68">
        <v>2023</v>
      </c>
      <c r="AK6" s="68">
        <v>2024</v>
      </c>
      <c r="AL6" s="68">
        <v>2025</v>
      </c>
      <c r="AM6" s="68">
        <v>2026</v>
      </c>
      <c r="AN6" s="68">
        <v>2027</v>
      </c>
      <c r="AO6" s="68">
        <v>2028</v>
      </c>
      <c r="AP6" s="68">
        <v>2029</v>
      </c>
      <c r="AQ6" s="68">
        <v>2030</v>
      </c>
      <c r="AR6" s="68">
        <v>2031</v>
      </c>
      <c r="AS6" s="68">
        <v>2032</v>
      </c>
      <c r="AT6" s="68">
        <v>2033</v>
      </c>
      <c r="AU6" s="68">
        <v>2034</v>
      </c>
      <c r="AV6" s="68">
        <v>2035</v>
      </c>
      <c r="AW6" s="68">
        <v>2036</v>
      </c>
      <c r="AX6" s="68">
        <v>2037</v>
      </c>
      <c r="AY6" s="68">
        <v>2038</v>
      </c>
      <c r="AZ6" s="68">
        <v>2039</v>
      </c>
      <c r="BA6" s="68">
        <v>2040</v>
      </c>
      <c r="BB6" s="68">
        <v>2041</v>
      </c>
      <c r="BC6" s="68">
        <v>2042</v>
      </c>
      <c r="BD6" s="68">
        <v>2043</v>
      </c>
      <c r="BE6" s="68">
        <v>2044</v>
      </c>
      <c r="BF6" s="68">
        <v>2045</v>
      </c>
      <c r="BG6" s="68">
        <v>2046</v>
      </c>
      <c r="BH6" s="68">
        <v>2047</v>
      </c>
      <c r="BI6" s="68">
        <v>2048</v>
      </c>
      <c r="BJ6" s="68">
        <v>2049</v>
      </c>
      <c r="BK6" s="68">
        <v>2050</v>
      </c>
    </row>
    <row r="7" spans="1:63" ht="15" customHeight="1" x14ac:dyDescent="0.2">
      <c r="X7" s="66" t="s">
        <v>239</v>
      </c>
      <c r="Y7" s="64" t="s">
        <v>205</v>
      </c>
      <c r="Z7" s="64" t="s">
        <v>312</v>
      </c>
      <c r="AA7" s="64" t="s">
        <v>205</v>
      </c>
      <c r="AB7" s="71">
        <v>36467500</v>
      </c>
      <c r="AC7" s="71">
        <v>36880695</v>
      </c>
      <c r="AD7" s="71">
        <v>37597050</v>
      </c>
      <c r="AE7" s="71">
        <v>37734631.020500004</v>
      </c>
      <c r="AF7" s="71">
        <v>37875533.366376571</v>
      </c>
      <c r="AG7" s="71">
        <v>38016603.842836283</v>
      </c>
      <c r="AH7" s="71">
        <v>38155151.256234504</v>
      </c>
      <c r="AI7" s="71">
        <v>38290838.884245761</v>
      </c>
      <c r="AJ7" s="71">
        <v>38425124.715163462</v>
      </c>
      <c r="AK7" s="71">
        <v>38559326.535562113</v>
      </c>
      <c r="AL7" s="71">
        <v>38694083.577058494</v>
      </c>
      <c r="AM7" s="71">
        <v>38829649.681698844</v>
      </c>
      <c r="AN7" s="71">
        <v>38966120.710810423</v>
      </c>
      <c r="AO7" s="71">
        <v>39102922.843106411</v>
      </c>
      <c r="AP7" s="71">
        <v>39240034.189086065</v>
      </c>
      <c r="AQ7" s="71">
        <v>39377040.859569058</v>
      </c>
      <c r="AR7" s="71">
        <v>39513369.965696454</v>
      </c>
      <c r="AS7" s="71">
        <v>39648260.618931621</v>
      </c>
      <c r="AT7" s="71">
        <v>39780744.931061164</v>
      </c>
      <c r="AU7" s="71">
        <v>39909532.014195889</v>
      </c>
      <c r="AV7" s="71">
        <v>40033189.980771698</v>
      </c>
      <c r="AW7" s="71">
        <v>40149947.943550579</v>
      </c>
      <c r="AX7" s="71">
        <v>40257707.015621521</v>
      </c>
      <c r="AY7" s="71">
        <v>40354018.310401462</v>
      </c>
      <c r="AZ7" s="71">
        <v>40436051.941636272</v>
      </c>
      <c r="BA7" s="71">
        <v>40500573.023401663</v>
      </c>
      <c r="BB7" s="71">
        <v>40543894.670104168</v>
      </c>
      <c r="BC7" s="71">
        <v>40561865.996482112</v>
      </c>
      <c r="BD7" s="71">
        <v>40549855.11760655</v>
      </c>
      <c r="BE7" s="71">
        <v>40502584.148882262</v>
      </c>
      <c r="BF7" s="71">
        <v>40414306.20604866</v>
      </c>
      <c r="BG7" s="71">
        <v>40278618.405180834</v>
      </c>
      <c r="BH7" s="71">
        <v>40088467.862690516</v>
      </c>
      <c r="BI7" s="71">
        <v>39836367.695326969</v>
      </c>
      <c r="BJ7" s="71">
        <v>39513299.02017805</v>
      </c>
      <c r="BK7" s="71">
        <v>39031881.954671219</v>
      </c>
    </row>
    <row r="8" spans="1:63" ht="15" customHeight="1" x14ac:dyDescent="0.2">
      <c r="X8" s="66" t="s">
        <v>103</v>
      </c>
      <c r="Y8" s="64" t="s">
        <v>205</v>
      </c>
      <c r="Z8" s="64" t="s">
        <v>312</v>
      </c>
      <c r="AA8" s="64" t="s">
        <v>205</v>
      </c>
      <c r="AB8" s="71">
        <v>36467500</v>
      </c>
      <c r="AC8" s="71">
        <v>36880695</v>
      </c>
      <c r="AD8" s="71">
        <v>37597050</v>
      </c>
      <c r="AE8" s="71">
        <v>37706901.020500004</v>
      </c>
      <c r="AF8" s="71">
        <v>37820210.154205061</v>
      </c>
      <c r="AG8" s="71">
        <v>37934129.99806793</v>
      </c>
      <c r="AH8" s="71">
        <v>38045856.79090438</v>
      </c>
      <c r="AI8" s="71">
        <v>38154662.198996134</v>
      </c>
      <c r="AJ8" s="71">
        <v>38261779.82423272</v>
      </c>
      <c r="AK8" s="71">
        <v>38368579.203595832</v>
      </c>
      <c r="AL8" s="71">
        <v>38475809.356559098</v>
      </c>
      <c r="AM8" s="71">
        <v>38583795.392665952</v>
      </c>
      <c r="AN8" s="71">
        <v>38692675.421777532</v>
      </c>
      <c r="AO8" s="71">
        <v>38801900.554073527</v>
      </c>
      <c r="AP8" s="71">
        <v>38911467.900053181</v>
      </c>
      <c r="AQ8" s="71">
        <v>39020979.570536174</v>
      </c>
      <c r="AR8" s="71">
        <v>39129880.676663563</v>
      </c>
      <c r="AS8" s="71">
        <v>39237429.32989873</v>
      </c>
      <c r="AT8" s="71">
        <v>39342677.642028272</v>
      </c>
      <c r="AU8" s="71">
        <v>39444264.725162998</v>
      </c>
      <c r="AV8" s="71">
        <v>39540826.691738814</v>
      </c>
      <c r="AW8" s="71">
        <v>39630590.654517688</v>
      </c>
      <c r="AX8" s="71">
        <v>39711458.726588629</v>
      </c>
      <c r="AY8" s="71">
        <v>39780968.021368578</v>
      </c>
      <c r="AZ8" s="71">
        <v>39836271.65260338</v>
      </c>
      <c r="BA8" s="71">
        <v>39874096.734368771</v>
      </c>
      <c r="BB8" s="71">
        <v>39890714.381071284</v>
      </c>
      <c r="BC8" s="71">
        <v>39881896.707449235</v>
      </c>
      <c r="BD8" s="71">
        <v>39842921.828573674</v>
      </c>
      <c r="BE8" s="71">
        <v>39768380.859849371</v>
      </c>
      <c r="BF8" s="71">
        <v>39652357.917015776</v>
      </c>
      <c r="BG8" s="71">
        <v>39488239.116147965</v>
      </c>
      <c r="BH8" s="71">
        <v>39268696.573657632</v>
      </c>
      <c r="BI8" s="71">
        <v>38985895.406294078</v>
      </c>
      <c r="BJ8" s="71">
        <v>38630408.731145166</v>
      </c>
      <c r="BK8" s="71">
        <v>38105001.66563832</v>
      </c>
    </row>
    <row r="9" spans="1:63" ht="15" customHeight="1" x14ac:dyDescent="0.2">
      <c r="X9" s="66" t="s">
        <v>102</v>
      </c>
      <c r="Y9" s="64" t="s">
        <v>205</v>
      </c>
      <c r="Z9" s="64" t="s">
        <v>312</v>
      </c>
      <c r="AA9" s="64" t="s">
        <v>205</v>
      </c>
      <c r="AB9" s="71">
        <v>36467500</v>
      </c>
      <c r="AC9" s="71">
        <v>36880695</v>
      </c>
      <c r="AD9" s="71">
        <v>37597050</v>
      </c>
      <c r="AE9" s="71">
        <v>37706412.144999996</v>
      </c>
      <c r="AF9" s="71">
        <v>37827779.704144999</v>
      </c>
      <c r="AG9" s="71">
        <v>37950403.681849137</v>
      </c>
      <c r="AH9" s="71">
        <v>38074302.08253099</v>
      </c>
      <c r="AI9" s="71">
        <v>38199453.910613522</v>
      </c>
      <c r="AJ9" s="71">
        <v>38325786.170524143</v>
      </c>
      <c r="AK9" s="71">
        <v>38453169.866694666</v>
      </c>
      <c r="AL9" s="71">
        <v>38581426.003561355</v>
      </c>
      <c r="AM9" s="71">
        <v>38710339.585564919</v>
      </c>
      <c r="AN9" s="71">
        <v>38839669.617150478</v>
      </c>
      <c r="AO9" s="71">
        <v>38969168.102767631</v>
      </c>
      <c r="AP9" s="71">
        <v>39098574.046870388</v>
      </c>
      <c r="AQ9" s="71">
        <v>39227611.453917265</v>
      </c>
      <c r="AR9" s="71">
        <v>39355964.328371182</v>
      </c>
      <c r="AS9" s="71">
        <v>39483250.674699552</v>
      </c>
      <c r="AT9" s="71">
        <v>39608990.497374251</v>
      </c>
      <c r="AU9" s="71">
        <v>39732582.800871626</v>
      </c>
      <c r="AV9" s="71">
        <v>39853280.589672498</v>
      </c>
      <c r="AW9" s="71">
        <v>39970176.868262172</v>
      </c>
      <c r="AX9" s="71">
        <v>40082183.641130432</v>
      </c>
      <c r="AY9" s="71">
        <v>40188020.91277156</v>
      </c>
      <c r="AZ9" s="71">
        <v>40286196.687684335</v>
      </c>
      <c r="BA9" s="71">
        <v>40375003.970372021</v>
      </c>
      <c r="BB9" s="71">
        <v>40452497.765342392</v>
      </c>
      <c r="BC9" s="71">
        <v>40516485.077107728</v>
      </c>
      <c r="BD9" s="71">
        <v>40564514.910184838</v>
      </c>
      <c r="BE9" s="71">
        <v>40593858.269095019</v>
      </c>
      <c r="BF9" s="71">
        <v>40601498.158364117</v>
      </c>
      <c r="BG9" s="71">
        <v>40584109.582522482</v>
      </c>
      <c r="BH9" s="71">
        <v>40538050.546105005</v>
      </c>
      <c r="BI9" s="71">
        <v>40459346.053651109</v>
      </c>
      <c r="BJ9" s="71">
        <v>40343669.109704755</v>
      </c>
      <c r="BK9" s="71">
        <v>40182720.718814462</v>
      </c>
    </row>
    <row r="10" spans="1:63" ht="15" customHeight="1" x14ac:dyDescent="0.2">
      <c r="X10" s="66" t="s">
        <v>250</v>
      </c>
      <c r="Y10" s="64" t="s">
        <v>205</v>
      </c>
      <c r="Z10" s="64" t="s">
        <v>312</v>
      </c>
      <c r="AA10" s="64" t="s">
        <v>205</v>
      </c>
      <c r="AB10" s="71">
        <v>36467500</v>
      </c>
      <c r="AC10" s="71">
        <v>36880695</v>
      </c>
      <c r="AD10" s="71">
        <v>37597050</v>
      </c>
      <c r="AE10" s="71">
        <v>37712369.144999996</v>
      </c>
      <c r="AF10" s="71">
        <v>37839730.704144992</v>
      </c>
      <c r="AG10" s="71">
        <v>37968383.681849137</v>
      </c>
      <c r="AH10" s="71">
        <v>38098348.082530983</v>
      </c>
      <c r="AI10" s="71">
        <v>38229602.910613522</v>
      </c>
      <c r="AJ10" s="71">
        <v>38362075.170524135</v>
      </c>
      <c r="AK10" s="71">
        <v>38495637.866694659</v>
      </c>
      <c r="AL10" s="71">
        <v>38630110.003561355</v>
      </c>
      <c r="AM10" s="71">
        <v>38765281.585564911</v>
      </c>
      <c r="AN10" s="71">
        <v>38900920.617150478</v>
      </c>
      <c r="AO10" s="71">
        <v>39036790.102767624</v>
      </c>
      <c r="AP10" s="71">
        <v>39172653.046870396</v>
      </c>
      <c r="AQ10" s="71">
        <v>39308262.453917265</v>
      </c>
      <c r="AR10" s="71">
        <v>39443345.328371182</v>
      </c>
      <c r="AS10" s="71">
        <v>39577572.674699552</v>
      </c>
      <c r="AT10" s="71">
        <v>39710532.497374251</v>
      </c>
      <c r="AU10" s="71">
        <v>39841709.800871626</v>
      </c>
      <c r="AV10" s="71">
        <v>39970459.589672498</v>
      </c>
      <c r="AW10" s="71">
        <v>40095994.868262172</v>
      </c>
      <c r="AX10" s="71">
        <v>40217373.641130432</v>
      </c>
      <c r="AY10" s="71">
        <v>40333479.91277156</v>
      </c>
      <c r="AZ10" s="71">
        <v>40443013.687684335</v>
      </c>
      <c r="BA10" s="71">
        <v>40544482.970372021</v>
      </c>
      <c r="BB10" s="71">
        <v>40636189.765342392</v>
      </c>
      <c r="BC10" s="71">
        <v>40716216.077107728</v>
      </c>
      <c r="BD10" s="71">
        <v>40782414.910184838</v>
      </c>
      <c r="BE10" s="71">
        <v>40832398.269095019</v>
      </c>
      <c r="BF10" s="71">
        <v>40863524.158364117</v>
      </c>
      <c r="BG10" s="71">
        <v>40872879.582522482</v>
      </c>
      <c r="BH10" s="71">
        <v>40857271.546105005</v>
      </c>
      <c r="BI10" s="71">
        <v>40813214.053651109</v>
      </c>
      <c r="BJ10" s="71">
        <v>40736913.109704755</v>
      </c>
      <c r="BK10" s="71">
        <v>40620647.718814462</v>
      </c>
    </row>
    <row r="11" spans="1:63" ht="15" customHeight="1" x14ac:dyDescent="0.2">
      <c r="X11" s="67"/>
      <c r="Y11" s="67"/>
      <c r="Z11" s="67"/>
      <c r="AA11" s="67"/>
    </row>
    <row r="12" spans="1:63" ht="15" customHeight="1" x14ac:dyDescent="0.2">
      <c r="X12" s="68" t="s">
        <v>207</v>
      </c>
      <c r="Y12" s="68" t="s">
        <v>261</v>
      </c>
      <c r="Z12" s="68" t="s">
        <v>311</v>
      </c>
      <c r="AA12" s="68" t="s">
        <v>104</v>
      </c>
      <c r="AB12" s="68">
        <v>2015</v>
      </c>
      <c r="AC12" s="68">
        <v>2016</v>
      </c>
      <c r="AD12" s="68">
        <v>2017</v>
      </c>
      <c r="AE12" s="68">
        <v>2018</v>
      </c>
      <c r="AF12" s="68">
        <v>2019</v>
      </c>
      <c r="AG12" s="68">
        <v>2020</v>
      </c>
      <c r="AH12" s="68">
        <v>2021</v>
      </c>
      <c r="AI12" s="68">
        <v>2022</v>
      </c>
      <c r="AJ12" s="68">
        <v>2023</v>
      </c>
      <c r="AK12" s="68">
        <v>2024</v>
      </c>
      <c r="AL12" s="68">
        <v>2025</v>
      </c>
      <c r="AM12" s="68">
        <v>2026</v>
      </c>
      <c r="AN12" s="68">
        <v>2027</v>
      </c>
      <c r="AO12" s="68">
        <v>2028</v>
      </c>
      <c r="AP12" s="68">
        <v>2029</v>
      </c>
      <c r="AQ12" s="68">
        <v>2030</v>
      </c>
      <c r="AR12" s="68">
        <v>2031</v>
      </c>
      <c r="AS12" s="68">
        <v>2032</v>
      </c>
      <c r="AT12" s="68">
        <v>2033</v>
      </c>
      <c r="AU12" s="68">
        <v>2034</v>
      </c>
      <c r="AV12" s="68">
        <v>2035</v>
      </c>
      <c r="AW12" s="68">
        <v>2036</v>
      </c>
      <c r="AX12" s="68">
        <v>2037</v>
      </c>
      <c r="AY12" s="68">
        <v>2038</v>
      </c>
      <c r="AZ12" s="68">
        <v>2039</v>
      </c>
      <c r="BA12" s="68">
        <v>2040</v>
      </c>
      <c r="BB12" s="68">
        <v>2041</v>
      </c>
      <c r="BC12" s="68">
        <v>2042</v>
      </c>
      <c r="BD12" s="68">
        <v>2043</v>
      </c>
      <c r="BE12" s="68">
        <v>2044</v>
      </c>
      <c r="BF12" s="68">
        <v>2045</v>
      </c>
      <c r="BG12" s="68">
        <v>2046</v>
      </c>
      <c r="BH12" s="68">
        <v>2047</v>
      </c>
      <c r="BI12" s="68">
        <v>2048</v>
      </c>
      <c r="BJ12" s="68">
        <v>2049</v>
      </c>
      <c r="BK12" s="68">
        <v>2050</v>
      </c>
    </row>
    <row r="13" spans="1:63" ht="15" customHeight="1" x14ac:dyDescent="0.2">
      <c r="X13" s="66" t="s">
        <v>239</v>
      </c>
      <c r="Y13" s="64" t="s">
        <v>205</v>
      </c>
      <c r="Z13" s="64" t="s">
        <v>136</v>
      </c>
      <c r="AA13" s="64" t="s">
        <v>205</v>
      </c>
      <c r="AB13" s="71">
        <v>48873</v>
      </c>
      <c r="AC13" s="71">
        <v>55320</v>
      </c>
      <c r="AD13" s="71">
        <v>94797</v>
      </c>
      <c r="AE13" s="71">
        <v>145248</v>
      </c>
      <c r="AF13" s="71">
        <v>402063.20241711847</v>
      </c>
      <c r="AG13" s="71">
        <v>689814.30480135465</v>
      </c>
      <c r="AH13" s="71">
        <v>1024587.0055392669</v>
      </c>
      <c r="AI13" s="71">
        <v>1423986.4740235149</v>
      </c>
      <c r="AJ13" s="71">
        <v>1925674.5899515646</v>
      </c>
      <c r="AK13" s="71">
        <v>2554806.0309871053</v>
      </c>
      <c r="AL13" s="71">
        <v>3351331.9195202235</v>
      </c>
      <c r="AM13" s="71">
        <v>4316990.9880537158</v>
      </c>
      <c r="AN13" s="71">
        <v>5475674.9880537158</v>
      </c>
      <c r="AO13" s="71">
        <v>6875391.9880537158</v>
      </c>
      <c r="AP13" s="71">
        <v>8576730.9880537167</v>
      </c>
      <c r="AQ13" s="71">
        <v>10626913.988053717</v>
      </c>
      <c r="AR13" s="71">
        <v>13040536.988053717</v>
      </c>
      <c r="AS13" s="71">
        <v>15796711.988053717</v>
      </c>
      <c r="AT13" s="71">
        <v>18821402.988053717</v>
      </c>
      <c r="AU13" s="71">
        <v>21995616.988053717</v>
      </c>
      <c r="AV13" s="71">
        <v>25155549.988053717</v>
      </c>
      <c r="AW13" s="71">
        <v>28154178.988053717</v>
      </c>
      <c r="AX13" s="71">
        <v>30847637.988053717</v>
      </c>
      <c r="AY13" s="71">
        <v>33190317.988053717</v>
      </c>
      <c r="AZ13" s="71">
        <v>35640728.988053717</v>
      </c>
      <c r="BA13" s="71">
        <v>36012839.988053717</v>
      </c>
      <c r="BB13" s="71">
        <v>36414904.988053717</v>
      </c>
      <c r="BC13" s="71">
        <v>36842887.988053709</v>
      </c>
      <c r="BD13" s="71">
        <v>37283916.356599264</v>
      </c>
      <c r="BE13" s="71">
        <v>37728748.371852949</v>
      </c>
      <c r="BF13" s="71">
        <v>38153817.065115303</v>
      </c>
      <c r="BG13" s="71">
        <v>38552899.654436067</v>
      </c>
      <c r="BH13" s="71">
        <v>38899079.315403141</v>
      </c>
      <c r="BI13" s="71">
        <v>38983999.943549082</v>
      </c>
      <c r="BJ13" s="71">
        <v>38759372.797906332</v>
      </c>
      <c r="BK13" s="71">
        <v>38458456.862738073</v>
      </c>
    </row>
    <row r="14" spans="1:63" ht="15" customHeight="1" x14ac:dyDescent="0.2">
      <c r="X14" s="66" t="s">
        <v>103</v>
      </c>
      <c r="Y14" s="64" t="s">
        <v>205</v>
      </c>
      <c r="Z14" s="64" t="s">
        <v>136</v>
      </c>
      <c r="AA14" s="64" t="s">
        <v>205</v>
      </c>
      <c r="AB14" s="71">
        <v>48873</v>
      </c>
      <c r="AC14" s="71">
        <v>55320</v>
      </c>
      <c r="AD14" s="71">
        <v>94797</v>
      </c>
      <c r="AE14" s="71">
        <v>145248</v>
      </c>
      <c r="AF14" s="71">
        <v>366416.99024561129</v>
      </c>
      <c r="AG14" s="71">
        <v>605740.46003300312</v>
      </c>
      <c r="AH14" s="71">
        <v>896357.54020914424</v>
      </c>
      <c r="AI14" s="71">
        <v>1241957.7887738852</v>
      </c>
      <c r="AJ14" s="71">
        <v>1683169.6990208281</v>
      </c>
      <c r="AK14" s="71">
        <v>2232414.6990208281</v>
      </c>
      <c r="AL14" s="71">
        <v>2925216.6990208281</v>
      </c>
      <c r="AM14" s="71">
        <v>3808401.6990208281</v>
      </c>
      <c r="AN14" s="71">
        <v>4918592.6990208281</v>
      </c>
      <c r="AO14" s="71">
        <v>6311965.6990208281</v>
      </c>
      <c r="AP14" s="71">
        <v>8027475.6990208281</v>
      </c>
      <c r="AQ14" s="71">
        <v>10098796.699020829</v>
      </c>
      <c r="AR14" s="71">
        <v>12548358.699020829</v>
      </c>
      <c r="AS14" s="71">
        <v>15340387.699020829</v>
      </c>
      <c r="AT14" s="71">
        <v>18395450.699020829</v>
      </c>
      <c r="AU14" s="71">
        <v>21593989.699020829</v>
      </c>
      <c r="AV14" s="71">
        <v>24759360.699020829</v>
      </c>
      <c r="AW14" s="71">
        <v>27749630.699020829</v>
      </c>
      <c r="AX14" s="71">
        <v>30415894.699020829</v>
      </c>
      <c r="AY14" s="71">
        <v>32720654.699020829</v>
      </c>
      <c r="AZ14" s="71">
        <v>34905660.699020825</v>
      </c>
      <c r="BA14" s="71">
        <v>35271271.699020825</v>
      </c>
      <c r="BB14" s="71">
        <v>35661146.699020833</v>
      </c>
      <c r="BC14" s="71">
        <v>36071535.699020833</v>
      </c>
      <c r="BD14" s="71">
        <v>36493920.271199502</v>
      </c>
      <c r="BE14" s="71">
        <v>36911348.402027883</v>
      </c>
      <c r="BF14" s="71">
        <v>37309708.394453555</v>
      </c>
      <c r="BG14" s="71">
        <v>37674159.171738654</v>
      </c>
      <c r="BH14" s="71">
        <v>37993528.300217405</v>
      </c>
      <c r="BI14" s="71">
        <v>38099512.01774057</v>
      </c>
      <c r="BJ14" s="71">
        <v>37850612.20972842</v>
      </c>
      <c r="BK14" s="71">
        <v>37522470.261115648</v>
      </c>
    </row>
    <row r="15" spans="1:63" ht="15" customHeight="1" x14ac:dyDescent="0.2">
      <c r="X15" s="66" t="s">
        <v>102</v>
      </c>
      <c r="Y15" s="64" t="s">
        <v>205</v>
      </c>
      <c r="Z15" s="64" t="s">
        <v>136</v>
      </c>
      <c r="AA15" s="64" t="s">
        <v>205</v>
      </c>
      <c r="AB15" s="71">
        <v>48873</v>
      </c>
      <c r="AC15" s="71">
        <v>55320</v>
      </c>
      <c r="AD15" s="71">
        <v>94797</v>
      </c>
      <c r="AE15" s="71">
        <v>144628</v>
      </c>
      <c r="AF15" s="71">
        <v>196483.86984614833</v>
      </c>
      <c r="AG15" s="71">
        <v>258777.84294638198</v>
      </c>
      <c r="AH15" s="71">
        <v>332904.33424137859</v>
      </c>
      <c r="AI15" s="71">
        <v>424637.2175494539</v>
      </c>
      <c r="AJ15" s="71">
        <v>538822.86472578789</v>
      </c>
      <c r="AK15" s="71">
        <v>679331.34201758751</v>
      </c>
      <c r="AL15" s="71">
        <v>856861.67890718649</v>
      </c>
      <c r="AM15" s="71">
        <v>1080889.9088240948</v>
      </c>
      <c r="AN15" s="71">
        <v>1362400.40693356</v>
      </c>
      <c r="AO15" s="71">
        <v>1719777.725228921</v>
      </c>
      <c r="AP15" s="71">
        <v>2170873.908356044</v>
      </c>
      <c r="AQ15" s="71">
        <v>2741817.9914007611</v>
      </c>
      <c r="AR15" s="71">
        <v>3457613.0133454492</v>
      </c>
      <c r="AS15" s="71">
        <v>4350210.0133454492</v>
      </c>
      <c r="AT15" s="71">
        <v>5447983.0133454492</v>
      </c>
      <c r="AU15" s="71">
        <v>6780603.0133454492</v>
      </c>
      <c r="AV15" s="71">
        <v>8368060.0133454492</v>
      </c>
      <c r="AW15" s="71">
        <v>10220497.013345448</v>
      </c>
      <c r="AX15" s="71">
        <v>12333227.013345448</v>
      </c>
      <c r="AY15" s="71">
        <v>14675260.013345448</v>
      </c>
      <c r="AZ15" s="71">
        <v>17195197.01334545</v>
      </c>
      <c r="BA15" s="71">
        <v>19812939.01334545</v>
      </c>
      <c r="BB15" s="71">
        <v>22431883.01334545</v>
      </c>
      <c r="BC15" s="71">
        <v>24951905.01334545</v>
      </c>
      <c r="BD15" s="71">
        <v>27277210.01334545</v>
      </c>
      <c r="BE15" s="71">
        <v>29337258.01334545</v>
      </c>
      <c r="BF15" s="71">
        <v>31094027.01334545</v>
      </c>
      <c r="BG15" s="71">
        <v>32543877.01334545</v>
      </c>
      <c r="BH15" s="71">
        <v>33707226.01334545</v>
      </c>
      <c r="BI15" s="71">
        <v>34622498.01334545</v>
      </c>
      <c r="BJ15" s="71">
        <v>35333949.01334545</v>
      </c>
      <c r="BK15" s="71">
        <v>35615010.01334545</v>
      </c>
    </row>
    <row r="16" spans="1:63" ht="15" customHeight="1" x14ac:dyDescent="0.2">
      <c r="X16" s="66" t="s">
        <v>250</v>
      </c>
      <c r="Y16" s="64" t="s">
        <v>205</v>
      </c>
      <c r="Z16" s="64" t="s">
        <v>136</v>
      </c>
      <c r="AA16" s="64" t="s">
        <v>205</v>
      </c>
      <c r="AB16" s="71">
        <v>48873</v>
      </c>
      <c r="AC16" s="71">
        <v>55320</v>
      </c>
      <c r="AD16" s="71">
        <v>94797</v>
      </c>
      <c r="AE16" s="71">
        <v>144628</v>
      </c>
      <c r="AF16" s="71">
        <v>199234.04957513331</v>
      </c>
      <c r="AG16" s="71">
        <v>261256.07094100135</v>
      </c>
      <c r="AH16" s="71">
        <v>336720.09101681015</v>
      </c>
      <c r="AI16" s="71">
        <v>429286.12395792612</v>
      </c>
      <c r="AJ16" s="71">
        <v>541862.15564464009</v>
      </c>
      <c r="AK16" s="71">
        <v>682444.18422150868</v>
      </c>
      <c r="AL16" s="71">
        <v>858258.21351320832</v>
      </c>
      <c r="AM16" s="71">
        <v>1076636.2440661672</v>
      </c>
      <c r="AN16" s="71">
        <v>1351815.2763527103</v>
      </c>
      <c r="AO16" s="71">
        <v>1697151.3109448957</v>
      </c>
      <c r="AP16" s="71">
        <v>2133726.348431882</v>
      </c>
      <c r="AQ16" s="71">
        <v>2682652.3893930395</v>
      </c>
      <c r="AR16" s="71">
        <v>3372660.4343893607</v>
      </c>
      <c r="AS16" s="71">
        <v>4230836.4837717777</v>
      </c>
      <c r="AT16" s="71">
        <v>5291535.5373113472</v>
      </c>
      <c r="AU16" s="71">
        <v>6583330.5928141875</v>
      </c>
      <c r="AV16" s="71">
        <v>8131681.6408782108</v>
      </c>
      <c r="AW16" s="71">
        <v>9952513.6448718887</v>
      </c>
      <c r="AX16" s="71">
        <v>12040982.644871889</v>
      </c>
      <c r="AY16" s="71">
        <v>14372247.644871889</v>
      </c>
      <c r="AZ16" s="71">
        <v>16890323.644871891</v>
      </c>
      <c r="BA16" s="71">
        <v>19516766.644871891</v>
      </c>
      <c r="BB16" s="71">
        <v>22155908.644871891</v>
      </c>
      <c r="BC16" s="71">
        <v>24702952.644871891</v>
      </c>
      <c r="BD16" s="71">
        <v>27063066.644871891</v>
      </c>
      <c r="BE16" s="71">
        <v>29165097.644871891</v>
      </c>
      <c r="BF16" s="71">
        <v>30971046.644871891</v>
      </c>
      <c r="BG16" s="71">
        <v>32473268.644871891</v>
      </c>
      <c r="BH16" s="71">
        <v>33693380.644871891</v>
      </c>
      <c r="BI16" s="71">
        <v>34668909.644871891</v>
      </c>
      <c r="BJ16" s="71">
        <v>35443479.644871891</v>
      </c>
      <c r="BK16" s="71">
        <v>35875296.644871891</v>
      </c>
    </row>
    <row r="17" spans="1:63" ht="15" customHeight="1" x14ac:dyDescent="0.2">
      <c r="X17" s="67"/>
      <c r="Y17" s="67"/>
      <c r="Z17" s="67"/>
      <c r="AA17" s="67"/>
      <c r="AB17" s="59"/>
      <c r="AC17" s="62"/>
      <c r="AD17" s="62"/>
      <c r="AE17" s="62"/>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row>
    <row r="18" spans="1:63" ht="15" customHeight="1" x14ac:dyDescent="0.2">
      <c r="X18" s="68" t="s">
        <v>207</v>
      </c>
      <c r="Y18" s="68" t="s">
        <v>261</v>
      </c>
      <c r="Z18" s="68" t="s">
        <v>311</v>
      </c>
      <c r="AA18" s="68" t="s">
        <v>104</v>
      </c>
      <c r="AB18" s="68">
        <v>2015</v>
      </c>
      <c r="AC18" s="68">
        <v>2016</v>
      </c>
      <c r="AD18" s="68">
        <v>2017</v>
      </c>
      <c r="AE18" s="68">
        <v>2018</v>
      </c>
      <c r="AF18" s="68">
        <v>2019</v>
      </c>
      <c r="AG18" s="68">
        <v>2020</v>
      </c>
      <c r="AH18" s="68">
        <v>2021</v>
      </c>
      <c r="AI18" s="68">
        <v>2022</v>
      </c>
      <c r="AJ18" s="68">
        <v>2023</v>
      </c>
      <c r="AK18" s="68">
        <v>2024</v>
      </c>
      <c r="AL18" s="68">
        <v>2025</v>
      </c>
      <c r="AM18" s="68">
        <v>2026</v>
      </c>
      <c r="AN18" s="68">
        <v>2027</v>
      </c>
      <c r="AO18" s="68">
        <v>2028</v>
      </c>
      <c r="AP18" s="68">
        <v>2029</v>
      </c>
      <c r="AQ18" s="68">
        <v>2030</v>
      </c>
      <c r="AR18" s="68">
        <v>2031</v>
      </c>
      <c r="AS18" s="68">
        <v>2032</v>
      </c>
      <c r="AT18" s="68">
        <v>2033</v>
      </c>
      <c r="AU18" s="68">
        <v>2034</v>
      </c>
      <c r="AV18" s="68">
        <v>2035</v>
      </c>
      <c r="AW18" s="68">
        <v>2036</v>
      </c>
      <c r="AX18" s="68">
        <v>2037</v>
      </c>
      <c r="AY18" s="68">
        <v>2038</v>
      </c>
      <c r="AZ18" s="68">
        <v>2039</v>
      </c>
      <c r="BA18" s="68">
        <v>2040</v>
      </c>
      <c r="BB18" s="68">
        <v>2041</v>
      </c>
      <c r="BC18" s="68">
        <v>2042</v>
      </c>
      <c r="BD18" s="68">
        <v>2043</v>
      </c>
      <c r="BE18" s="68">
        <v>2044</v>
      </c>
      <c r="BF18" s="68">
        <v>2045</v>
      </c>
      <c r="BG18" s="68">
        <v>2046</v>
      </c>
      <c r="BH18" s="68">
        <v>2047</v>
      </c>
      <c r="BI18" s="68">
        <v>2048</v>
      </c>
      <c r="BJ18" s="68">
        <v>2049</v>
      </c>
      <c r="BK18" s="68">
        <v>2050</v>
      </c>
    </row>
    <row r="19" spans="1:63" ht="15" customHeight="1" x14ac:dyDescent="0.2">
      <c r="X19" s="66" t="s">
        <v>239</v>
      </c>
      <c r="Y19" s="64" t="s">
        <v>205</v>
      </c>
      <c r="Z19" s="64" t="s">
        <v>247</v>
      </c>
      <c r="AA19" s="64" t="s">
        <v>205</v>
      </c>
      <c r="AB19" s="517"/>
      <c r="AC19" s="71">
        <v>62</v>
      </c>
      <c r="AD19" s="71">
        <v>125</v>
      </c>
      <c r="AE19" s="71">
        <v>177</v>
      </c>
      <c r="AF19" s="71">
        <v>262</v>
      </c>
      <c r="AG19" s="71">
        <v>374</v>
      </c>
      <c r="AH19" s="71">
        <v>521</v>
      </c>
      <c r="AI19" s="71">
        <v>713</v>
      </c>
      <c r="AJ19" s="71">
        <v>962</v>
      </c>
      <c r="AK19" s="71">
        <v>1287</v>
      </c>
      <c r="AL19" s="71">
        <v>1709</v>
      </c>
      <c r="AM19" s="71">
        <v>2258</v>
      </c>
      <c r="AN19" s="71">
        <v>2972</v>
      </c>
      <c r="AO19" s="71">
        <v>3899</v>
      </c>
      <c r="AP19" s="71">
        <v>5102</v>
      </c>
      <c r="AQ19" s="71">
        <v>6662</v>
      </c>
      <c r="AR19" s="71">
        <v>8684</v>
      </c>
      <c r="AS19" s="71">
        <v>11301</v>
      </c>
      <c r="AT19" s="71">
        <v>14683</v>
      </c>
      <c r="AU19" s="71">
        <v>19044</v>
      </c>
      <c r="AV19" s="71">
        <v>24649</v>
      </c>
      <c r="AW19" s="71">
        <v>31830</v>
      </c>
      <c r="AX19" s="71">
        <v>40982</v>
      </c>
      <c r="AY19" s="71">
        <v>52576</v>
      </c>
      <c r="AZ19" s="71">
        <v>67148</v>
      </c>
      <c r="BA19" s="71">
        <v>85279</v>
      </c>
      <c r="BB19" s="71">
        <v>107559</v>
      </c>
      <c r="BC19" s="71">
        <v>134515</v>
      </c>
      <c r="BD19" s="71">
        <v>165893.20713383329</v>
      </c>
      <c r="BE19" s="71">
        <v>202869.04422176708</v>
      </c>
      <c r="BF19" s="71">
        <v>222373.81076696917</v>
      </c>
      <c r="BG19" s="71">
        <v>243122.05193991199</v>
      </c>
      <c r="BH19" s="71">
        <v>264815.20872855897</v>
      </c>
      <c r="BI19" s="71">
        <v>286492.20246962836</v>
      </c>
      <c r="BJ19" s="71">
        <v>307732.68565344188</v>
      </c>
      <c r="BK19" s="71">
        <v>330295.50091750658</v>
      </c>
    </row>
    <row r="20" spans="1:63" ht="15" customHeight="1" x14ac:dyDescent="0.2">
      <c r="X20" s="66" t="s">
        <v>103</v>
      </c>
      <c r="Y20" s="64" t="s">
        <v>205</v>
      </c>
      <c r="Z20" s="64" t="s">
        <v>247</v>
      </c>
      <c r="AA20" s="64" t="s">
        <v>205</v>
      </c>
      <c r="AB20" s="517"/>
      <c r="AC20" s="71">
        <v>62</v>
      </c>
      <c r="AD20" s="71">
        <v>125</v>
      </c>
      <c r="AE20" s="71">
        <v>177</v>
      </c>
      <c r="AF20" s="71">
        <v>262</v>
      </c>
      <c r="AG20" s="71">
        <v>374</v>
      </c>
      <c r="AH20" s="71">
        <v>521</v>
      </c>
      <c r="AI20" s="71">
        <v>713</v>
      </c>
      <c r="AJ20" s="71">
        <v>963</v>
      </c>
      <c r="AK20" s="71">
        <v>1289</v>
      </c>
      <c r="AL20" s="71">
        <v>1713</v>
      </c>
      <c r="AM20" s="71">
        <v>2264</v>
      </c>
      <c r="AN20" s="71">
        <v>2980</v>
      </c>
      <c r="AO20" s="71">
        <v>3911</v>
      </c>
      <c r="AP20" s="71">
        <v>5120</v>
      </c>
      <c r="AQ20" s="71">
        <v>6690</v>
      </c>
      <c r="AR20" s="71">
        <v>8724</v>
      </c>
      <c r="AS20" s="71">
        <v>11358</v>
      </c>
      <c r="AT20" s="71">
        <v>14762</v>
      </c>
      <c r="AU20" s="71">
        <v>19153</v>
      </c>
      <c r="AV20" s="71">
        <v>24800</v>
      </c>
      <c r="AW20" s="71">
        <v>32034</v>
      </c>
      <c r="AX20" s="71">
        <v>41259</v>
      </c>
      <c r="AY20" s="71">
        <v>52952</v>
      </c>
      <c r="AZ20" s="71">
        <v>67660</v>
      </c>
      <c r="BA20" s="71">
        <v>85979</v>
      </c>
      <c r="BB20" s="71">
        <v>108520</v>
      </c>
      <c r="BC20" s="71">
        <v>135840</v>
      </c>
      <c r="BD20" s="71">
        <v>168150.51645230589</v>
      </c>
      <c r="BE20" s="71">
        <v>204528.7173835056</v>
      </c>
      <c r="BF20" s="71">
        <v>233442.84143749133</v>
      </c>
      <c r="BG20" s="71">
        <v>254508.4102554337</v>
      </c>
      <c r="BH20" s="71">
        <v>276863.44127518754</v>
      </c>
      <c r="BI20" s="71">
        <v>299820.70167996048</v>
      </c>
      <c r="BJ20" s="71">
        <v>322792.74500487657</v>
      </c>
      <c r="BK20" s="71">
        <v>348005.03751918289</v>
      </c>
    </row>
    <row r="21" spans="1:63" ht="15" customHeight="1" x14ac:dyDescent="0.2">
      <c r="X21" s="66" t="s">
        <v>102</v>
      </c>
      <c r="Y21" s="64" t="s">
        <v>205</v>
      </c>
      <c r="Z21" s="64" t="s">
        <v>247</v>
      </c>
      <c r="AA21" s="64" t="s">
        <v>205</v>
      </c>
      <c r="AB21" s="517"/>
      <c r="AC21" s="71">
        <v>62</v>
      </c>
      <c r="AD21" s="71">
        <v>125</v>
      </c>
      <c r="AE21" s="71">
        <v>177</v>
      </c>
      <c r="AF21" s="71">
        <v>235</v>
      </c>
      <c r="AG21" s="71">
        <v>300</v>
      </c>
      <c r="AH21" s="71">
        <v>373</v>
      </c>
      <c r="AI21" s="71">
        <v>454</v>
      </c>
      <c r="AJ21" s="71">
        <v>545</v>
      </c>
      <c r="AK21" s="71">
        <v>647</v>
      </c>
      <c r="AL21" s="71">
        <v>761</v>
      </c>
      <c r="AM21" s="71">
        <v>889</v>
      </c>
      <c r="AN21" s="71">
        <v>1032</v>
      </c>
      <c r="AO21" s="71">
        <v>1193</v>
      </c>
      <c r="AP21" s="71">
        <v>1373</v>
      </c>
      <c r="AQ21" s="71">
        <v>1576</v>
      </c>
      <c r="AR21" s="71">
        <v>1804</v>
      </c>
      <c r="AS21" s="71">
        <v>2061</v>
      </c>
      <c r="AT21" s="71">
        <v>2350</v>
      </c>
      <c r="AU21" s="71">
        <v>2676</v>
      </c>
      <c r="AV21" s="71">
        <v>3044</v>
      </c>
      <c r="AW21" s="71">
        <v>3460</v>
      </c>
      <c r="AX21" s="71">
        <v>3930</v>
      </c>
      <c r="AY21" s="71">
        <v>4462</v>
      </c>
      <c r="AZ21" s="71">
        <v>5066</v>
      </c>
      <c r="BA21" s="71">
        <v>5751</v>
      </c>
      <c r="BB21" s="71">
        <v>6529</v>
      </c>
      <c r="BC21" s="71">
        <v>7414</v>
      </c>
      <c r="BD21" s="71">
        <v>8423</v>
      </c>
      <c r="BE21" s="71">
        <v>9571</v>
      </c>
      <c r="BF21" s="71">
        <v>10881</v>
      </c>
      <c r="BG21" s="71">
        <v>12375</v>
      </c>
      <c r="BH21" s="71">
        <v>14082</v>
      </c>
      <c r="BI21" s="71">
        <v>16031</v>
      </c>
      <c r="BJ21" s="71">
        <v>18257</v>
      </c>
      <c r="BK21" s="71">
        <v>20800</v>
      </c>
    </row>
    <row r="22" spans="1:63" ht="15" customHeight="1" x14ac:dyDescent="0.2">
      <c r="X22" s="66" t="s">
        <v>250</v>
      </c>
      <c r="Y22" s="64" t="s">
        <v>205</v>
      </c>
      <c r="Z22" s="64" t="s">
        <v>247</v>
      </c>
      <c r="AA22" s="64" t="s">
        <v>205</v>
      </c>
      <c r="AB22" s="517"/>
      <c r="AC22" s="71">
        <v>62</v>
      </c>
      <c r="AD22" s="71">
        <v>125</v>
      </c>
      <c r="AE22" s="71">
        <v>177</v>
      </c>
      <c r="AF22" s="71">
        <v>236</v>
      </c>
      <c r="AG22" s="71">
        <v>301</v>
      </c>
      <c r="AH22" s="71">
        <v>374</v>
      </c>
      <c r="AI22" s="71">
        <v>456</v>
      </c>
      <c r="AJ22" s="71">
        <v>547</v>
      </c>
      <c r="AK22" s="71">
        <v>649</v>
      </c>
      <c r="AL22" s="71">
        <v>763</v>
      </c>
      <c r="AM22" s="71">
        <v>889</v>
      </c>
      <c r="AN22" s="71">
        <v>1031</v>
      </c>
      <c r="AO22" s="71">
        <v>1190</v>
      </c>
      <c r="AP22" s="71">
        <v>1369</v>
      </c>
      <c r="AQ22" s="71">
        <v>1569</v>
      </c>
      <c r="AR22" s="71">
        <v>1795</v>
      </c>
      <c r="AS22" s="71">
        <v>2049</v>
      </c>
      <c r="AT22" s="71">
        <v>2335</v>
      </c>
      <c r="AU22" s="71">
        <v>2657</v>
      </c>
      <c r="AV22" s="71">
        <v>3021</v>
      </c>
      <c r="AW22" s="71">
        <v>3431</v>
      </c>
      <c r="AX22" s="71">
        <v>3895</v>
      </c>
      <c r="AY22" s="71">
        <v>4420</v>
      </c>
      <c r="AZ22" s="71">
        <v>5015</v>
      </c>
      <c r="BA22" s="71">
        <v>5689</v>
      </c>
      <c r="BB22" s="71">
        <v>6454</v>
      </c>
      <c r="BC22" s="71">
        <v>7325</v>
      </c>
      <c r="BD22" s="71">
        <v>8315</v>
      </c>
      <c r="BE22" s="71">
        <v>9442</v>
      </c>
      <c r="BF22" s="71">
        <v>10726</v>
      </c>
      <c r="BG22" s="71">
        <v>12190</v>
      </c>
      <c r="BH22" s="71">
        <v>13860</v>
      </c>
      <c r="BI22" s="71">
        <v>15765</v>
      </c>
      <c r="BJ22" s="71">
        <v>17940</v>
      </c>
      <c r="BK22" s="71">
        <v>20422</v>
      </c>
    </row>
    <row r="23" spans="1:63" ht="15" customHeight="1" x14ac:dyDescent="0.2">
      <c r="X23" s="67"/>
      <c r="Y23" s="67"/>
      <c r="Z23" s="67"/>
      <c r="AA23" s="67"/>
      <c r="AB23" s="59"/>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row>
    <row r="24" spans="1:63" ht="15" customHeight="1" x14ac:dyDescent="0.2">
      <c r="X24" s="68" t="s">
        <v>207</v>
      </c>
      <c r="Y24" s="68" t="s">
        <v>261</v>
      </c>
      <c r="Z24" s="68" t="s">
        <v>311</v>
      </c>
      <c r="AA24" s="68" t="s">
        <v>104</v>
      </c>
      <c r="AB24" s="68">
        <v>2015</v>
      </c>
      <c r="AC24" s="68">
        <v>2016</v>
      </c>
      <c r="AD24" s="68">
        <v>2017</v>
      </c>
      <c r="AE24" s="68">
        <v>2018</v>
      </c>
      <c r="AF24" s="68">
        <v>2019</v>
      </c>
      <c r="AG24" s="68">
        <v>2020</v>
      </c>
      <c r="AH24" s="68">
        <v>2021</v>
      </c>
      <c r="AI24" s="68">
        <v>2022</v>
      </c>
      <c r="AJ24" s="68">
        <v>2023</v>
      </c>
      <c r="AK24" s="68">
        <v>2024</v>
      </c>
      <c r="AL24" s="68">
        <v>2025</v>
      </c>
      <c r="AM24" s="68">
        <v>2026</v>
      </c>
      <c r="AN24" s="68">
        <v>2027</v>
      </c>
      <c r="AO24" s="68">
        <v>2028</v>
      </c>
      <c r="AP24" s="68">
        <v>2029</v>
      </c>
      <c r="AQ24" s="68">
        <v>2030</v>
      </c>
      <c r="AR24" s="68">
        <v>2031</v>
      </c>
      <c r="AS24" s="68">
        <v>2032</v>
      </c>
      <c r="AT24" s="68">
        <v>2033</v>
      </c>
      <c r="AU24" s="68">
        <v>2034</v>
      </c>
      <c r="AV24" s="68">
        <v>2035</v>
      </c>
      <c r="AW24" s="68">
        <v>2036</v>
      </c>
      <c r="AX24" s="68">
        <v>2037</v>
      </c>
      <c r="AY24" s="68">
        <v>2038</v>
      </c>
      <c r="AZ24" s="68">
        <v>2039</v>
      </c>
      <c r="BA24" s="68">
        <v>2040</v>
      </c>
      <c r="BB24" s="68">
        <v>2041</v>
      </c>
      <c r="BC24" s="68">
        <v>2042</v>
      </c>
      <c r="BD24" s="68">
        <v>2043</v>
      </c>
      <c r="BE24" s="68">
        <v>2044</v>
      </c>
      <c r="BF24" s="68">
        <v>2045</v>
      </c>
      <c r="BG24" s="68">
        <v>2046</v>
      </c>
      <c r="BH24" s="68">
        <v>2047</v>
      </c>
      <c r="BI24" s="68">
        <v>2048</v>
      </c>
      <c r="BJ24" s="68">
        <v>2049</v>
      </c>
      <c r="BK24" s="68">
        <v>2050</v>
      </c>
    </row>
    <row r="25" spans="1:63" ht="15" customHeight="1" x14ac:dyDescent="0.2">
      <c r="X25" s="66" t="s">
        <v>239</v>
      </c>
      <c r="Y25" s="64" t="s">
        <v>205</v>
      </c>
      <c r="Z25" s="64" t="s">
        <v>313</v>
      </c>
      <c r="AA25" s="64" t="s">
        <v>205</v>
      </c>
      <c r="AB25" s="517"/>
      <c r="AC25" s="71">
        <v>460</v>
      </c>
      <c r="AD25" s="71">
        <v>3016</v>
      </c>
      <c r="AE25" s="71">
        <v>5692</v>
      </c>
      <c r="AF25" s="71">
        <v>11083</v>
      </c>
      <c r="AG25" s="71">
        <v>16979</v>
      </c>
      <c r="AH25" s="71">
        <v>23279</v>
      </c>
      <c r="AI25" s="71">
        <v>30003</v>
      </c>
      <c r="AJ25" s="71">
        <v>37244</v>
      </c>
      <c r="AK25" s="71">
        <v>44951</v>
      </c>
      <c r="AL25" s="71">
        <v>53154</v>
      </c>
      <c r="AM25" s="71">
        <v>61950</v>
      </c>
      <c r="AN25" s="71">
        <v>71332</v>
      </c>
      <c r="AO25" s="71">
        <v>81359</v>
      </c>
      <c r="AP25" s="71">
        <v>92153</v>
      </c>
      <c r="AQ25" s="71">
        <v>103755</v>
      </c>
      <c r="AR25" s="71">
        <v>116254</v>
      </c>
      <c r="AS25" s="71">
        <v>129768</v>
      </c>
      <c r="AT25" s="71">
        <v>144396</v>
      </c>
      <c r="AU25" s="71">
        <v>160299</v>
      </c>
      <c r="AV25" s="71">
        <v>177469</v>
      </c>
      <c r="AW25" s="71">
        <v>196032</v>
      </c>
      <c r="AX25" s="71">
        <v>215800</v>
      </c>
      <c r="AY25" s="71">
        <v>236576</v>
      </c>
      <c r="AZ25" s="71">
        <v>257884</v>
      </c>
      <c r="BA25" s="71">
        <v>279834</v>
      </c>
      <c r="BB25" s="71">
        <v>301291</v>
      </c>
      <c r="BC25" s="71">
        <v>321827</v>
      </c>
      <c r="BD25" s="71">
        <v>334182.42432061932</v>
      </c>
      <c r="BE25" s="71">
        <v>342812.59178988409</v>
      </c>
      <c r="BF25" s="71">
        <v>324729.70923977601</v>
      </c>
      <c r="BG25" s="71">
        <v>306313.01647755748</v>
      </c>
      <c r="BH25" s="71">
        <v>288213.9101527608</v>
      </c>
      <c r="BI25" s="71">
        <v>271376.54930825159</v>
      </c>
      <c r="BJ25" s="71">
        <v>256224.53661827635</v>
      </c>
      <c r="BK25" s="71">
        <v>243129.59101563407</v>
      </c>
    </row>
    <row r="26" spans="1:63" ht="15" customHeight="1" x14ac:dyDescent="0.2">
      <c r="X26" s="66" t="s">
        <v>103</v>
      </c>
      <c r="Y26" s="64" t="s">
        <v>205</v>
      </c>
      <c r="Z26" s="64" t="s">
        <v>313</v>
      </c>
      <c r="AA26" s="64" t="s">
        <v>205</v>
      </c>
      <c r="AB26" s="517"/>
      <c r="AC26" s="71">
        <v>460</v>
      </c>
      <c r="AD26" s="71">
        <v>3016</v>
      </c>
      <c r="AE26" s="71">
        <v>5692</v>
      </c>
      <c r="AF26" s="71">
        <v>10971</v>
      </c>
      <c r="AG26" s="71">
        <v>16520</v>
      </c>
      <c r="AH26" s="71">
        <v>22356</v>
      </c>
      <c r="AI26" s="71">
        <v>28675</v>
      </c>
      <c r="AJ26" s="71">
        <v>35339</v>
      </c>
      <c r="AK26" s="71">
        <v>42540</v>
      </c>
      <c r="AL26" s="71">
        <v>50159</v>
      </c>
      <c r="AM26" s="71">
        <v>58233</v>
      </c>
      <c r="AN26" s="71">
        <v>66812</v>
      </c>
      <c r="AO26" s="71">
        <v>76123</v>
      </c>
      <c r="AP26" s="71">
        <v>86072</v>
      </c>
      <c r="AQ26" s="71">
        <v>96747</v>
      </c>
      <c r="AR26" s="71">
        <v>108229</v>
      </c>
      <c r="AS26" s="71">
        <v>120822</v>
      </c>
      <c r="AT26" s="71">
        <v>134432</v>
      </c>
      <c r="AU26" s="71">
        <v>149124</v>
      </c>
      <c r="AV26" s="71">
        <v>165054</v>
      </c>
      <c r="AW26" s="71">
        <v>182106</v>
      </c>
      <c r="AX26" s="71">
        <v>200171</v>
      </c>
      <c r="AY26" s="71">
        <v>218992</v>
      </c>
      <c r="AZ26" s="71">
        <v>238183</v>
      </c>
      <c r="BA26" s="71">
        <v>258051</v>
      </c>
      <c r="BB26" s="71">
        <v>277523</v>
      </c>
      <c r="BC26" s="71">
        <v>296111</v>
      </c>
      <c r="BD26" s="71">
        <v>311919.91136902606</v>
      </c>
      <c r="BE26" s="71">
        <v>318729.57960944169</v>
      </c>
      <c r="BF26" s="71">
        <v>311668.06019812019</v>
      </c>
      <c r="BG26" s="71">
        <v>293980.85182657471</v>
      </c>
      <c r="BH26" s="71">
        <v>276697.40375898633</v>
      </c>
      <c r="BI26" s="71">
        <v>260698.68687354587</v>
      </c>
      <c r="BJ26" s="71">
        <v>246586.77641187166</v>
      </c>
      <c r="BK26" s="71">
        <v>234526.36700349365</v>
      </c>
    </row>
    <row r="27" spans="1:63" ht="15" customHeight="1" x14ac:dyDescent="0.2">
      <c r="X27" s="66" t="s">
        <v>102</v>
      </c>
      <c r="Y27" s="64" t="s">
        <v>205</v>
      </c>
      <c r="Z27" s="64" t="s">
        <v>313</v>
      </c>
      <c r="AA27" s="64" t="s">
        <v>205</v>
      </c>
      <c r="AB27" s="517"/>
      <c r="AC27" s="71">
        <v>460</v>
      </c>
      <c r="AD27" s="71">
        <v>3016</v>
      </c>
      <c r="AE27" s="71">
        <v>5692</v>
      </c>
      <c r="AF27" s="71">
        <v>8475</v>
      </c>
      <c r="AG27" s="71">
        <v>11396</v>
      </c>
      <c r="AH27" s="71">
        <v>14432</v>
      </c>
      <c r="AI27" s="71">
        <v>17576</v>
      </c>
      <c r="AJ27" s="71">
        <v>20887</v>
      </c>
      <c r="AK27" s="71">
        <v>24309</v>
      </c>
      <c r="AL27" s="71">
        <v>27930</v>
      </c>
      <c r="AM27" s="71">
        <v>31680</v>
      </c>
      <c r="AN27" s="71">
        <v>35558</v>
      </c>
      <c r="AO27" s="71">
        <v>39578</v>
      </c>
      <c r="AP27" s="71">
        <v>43932</v>
      </c>
      <c r="AQ27" s="71">
        <v>48491</v>
      </c>
      <c r="AR27" s="71">
        <v>53299</v>
      </c>
      <c r="AS27" s="71">
        <v>58367</v>
      </c>
      <c r="AT27" s="71">
        <v>63942</v>
      </c>
      <c r="AU27" s="71">
        <v>69908</v>
      </c>
      <c r="AV27" s="71">
        <v>76222</v>
      </c>
      <c r="AW27" s="71">
        <v>82834</v>
      </c>
      <c r="AX27" s="71">
        <v>89673</v>
      </c>
      <c r="AY27" s="71">
        <v>96954</v>
      </c>
      <c r="AZ27" s="71">
        <v>104231</v>
      </c>
      <c r="BA27" s="71">
        <v>111319</v>
      </c>
      <c r="BB27" s="71">
        <v>118107</v>
      </c>
      <c r="BC27" s="71">
        <v>124199</v>
      </c>
      <c r="BD27" s="71">
        <v>129645</v>
      </c>
      <c r="BE27" s="71">
        <v>135765</v>
      </c>
      <c r="BF27" s="71">
        <v>141186</v>
      </c>
      <c r="BG27" s="71">
        <v>145867</v>
      </c>
      <c r="BH27" s="71">
        <v>149327</v>
      </c>
      <c r="BI27" s="71">
        <v>152556</v>
      </c>
      <c r="BJ27" s="71">
        <v>155189</v>
      </c>
      <c r="BK27" s="71">
        <v>157804</v>
      </c>
    </row>
    <row r="28" spans="1:63" ht="15" customHeight="1" x14ac:dyDescent="0.2">
      <c r="X28" s="66" t="s">
        <v>250</v>
      </c>
      <c r="Y28" s="64" t="s">
        <v>205</v>
      </c>
      <c r="Z28" s="64" t="s">
        <v>313</v>
      </c>
      <c r="AA28" s="64" t="s">
        <v>205</v>
      </c>
      <c r="AB28" s="517"/>
      <c r="AC28" s="71">
        <v>460</v>
      </c>
      <c r="AD28" s="71">
        <v>3016</v>
      </c>
      <c r="AE28" s="71">
        <v>5692</v>
      </c>
      <c r="AF28" s="71">
        <v>8475</v>
      </c>
      <c r="AG28" s="71">
        <v>11396</v>
      </c>
      <c r="AH28" s="71">
        <v>14432</v>
      </c>
      <c r="AI28" s="71">
        <v>17576</v>
      </c>
      <c r="AJ28" s="71">
        <v>20887</v>
      </c>
      <c r="AK28" s="71">
        <v>24309</v>
      </c>
      <c r="AL28" s="71">
        <v>27930</v>
      </c>
      <c r="AM28" s="71">
        <v>31679</v>
      </c>
      <c r="AN28" s="71">
        <v>35556</v>
      </c>
      <c r="AO28" s="71">
        <v>39575</v>
      </c>
      <c r="AP28" s="71">
        <v>43927</v>
      </c>
      <c r="AQ28" s="71">
        <v>48483</v>
      </c>
      <c r="AR28" s="71">
        <v>53286</v>
      </c>
      <c r="AS28" s="71">
        <v>58346</v>
      </c>
      <c r="AT28" s="71">
        <v>63907</v>
      </c>
      <c r="AU28" s="71">
        <v>69853</v>
      </c>
      <c r="AV28" s="71">
        <v>76136</v>
      </c>
      <c r="AW28" s="71">
        <v>82699</v>
      </c>
      <c r="AX28" s="71">
        <v>89466</v>
      </c>
      <c r="AY28" s="71">
        <v>96652</v>
      </c>
      <c r="AZ28" s="71">
        <v>103798</v>
      </c>
      <c r="BA28" s="71">
        <v>110716</v>
      </c>
      <c r="BB28" s="71">
        <v>117300</v>
      </c>
      <c r="BC28" s="71">
        <v>123161</v>
      </c>
      <c r="BD28" s="71">
        <v>128365</v>
      </c>
      <c r="BE28" s="71">
        <v>134236</v>
      </c>
      <c r="BF28" s="71">
        <v>139406</v>
      </c>
      <c r="BG28" s="71">
        <v>143850</v>
      </c>
      <c r="BH28" s="71">
        <v>147098</v>
      </c>
      <c r="BI28" s="71">
        <v>150133</v>
      </c>
      <c r="BJ28" s="71">
        <v>152604</v>
      </c>
      <c r="BK28" s="71">
        <v>155072</v>
      </c>
    </row>
    <row r="29" spans="1:63" ht="15" customHeight="1" x14ac:dyDescent="0.2">
      <c r="X29" s="67"/>
      <c r="Y29" s="67"/>
      <c r="Z29" s="67"/>
      <c r="AA29" s="67"/>
      <c r="AB29" s="59"/>
      <c r="AC29" s="62"/>
      <c r="AD29" s="62"/>
      <c r="AE29" s="62"/>
      <c r="AF29" s="62"/>
      <c r="AG29" s="62"/>
      <c r="AH29" s="62"/>
      <c r="AI29" s="62"/>
      <c r="AJ29" s="62"/>
      <c r="AK29" s="62"/>
      <c r="AL29" s="62"/>
      <c r="AM29" s="62"/>
      <c r="AN29" s="62"/>
      <c r="AO29" s="62"/>
      <c r="AP29" s="62"/>
      <c r="AQ29" s="62"/>
      <c r="AR29" s="62"/>
      <c r="AS29" s="62"/>
      <c r="AT29" s="62"/>
      <c r="AU29" s="62"/>
      <c r="AV29" s="62"/>
      <c r="AW29" s="62"/>
      <c r="AX29" s="62"/>
      <c r="AY29" s="62"/>
      <c r="AZ29" s="62"/>
      <c r="BA29" s="62"/>
      <c r="BB29" s="62"/>
      <c r="BC29" s="62"/>
      <c r="BD29" s="62"/>
      <c r="BE29" s="62"/>
      <c r="BF29" s="62"/>
      <c r="BG29" s="62"/>
      <c r="BH29" s="62"/>
      <c r="BI29" s="62"/>
      <c r="BJ29" s="62"/>
      <c r="BK29" s="62"/>
    </row>
    <row r="30" spans="1:63" ht="15" customHeight="1" x14ac:dyDescent="0.2">
      <c r="X30" s="68" t="s">
        <v>207</v>
      </c>
      <c r="Y30" s="68" t="s">
        <v>261</v>
      </c>
      <c r="Z30" s="68" t="s">
        <v>311</v>
      </c>
      <c r="AA30" s="68" t="s">
        <v>104</v>
      </c>
      <c r="AB30" s="68">
        <v>2015</v>
      </c>
      <c r="AC30" s="68">
        <v>2016</v>
      </c>
      <c r="AD30" s="68">
        <v>2017</v>
      </c>
      <c r="AE30" s="68">
        <v>2018</v>
      </c>
      <c r="AF30" s="68">
        <v>2019</v>
      </c>
      <c r="AG30" s="68">
        <v>2020</v>
      </c>
      <c r="AH30" s="68">
        <v>2021</v>
      </c>
      <c r="AI30" s="68">
        <v>2022</v>
      </c>
      <c r="AJ30" s="68">
        <v>2023</v>
      </c>
      <c r="AK30" s="68">
        <v>2024</v>
      </c>
      <c r="AL30" s="68">
        <v>2025</v>
      </c>
      <c r="AM30" s="68">
        <v>2026</v>
      </c>
      <c r="AN30" s="68">
        <v>2027</v>
      </c>
      <c r="AO30" s="68">
        <v>2028</v>
      </c>
      <c r="AP30" s="68">
        <v>2029</v>
      </c>
      <c r="AQ30" s="68">
        <v>2030</v>
      </c>
      <c r="AR30" s="68">
        <v>2031</v>
      </c>
      <c r="AS30" s="68">
        <v>2032</v>
      </c>
      <c r="AT30" s="68">
        <v>2033</v>
      </c>
      <c r="AU30" s="68">
        <v>2034</v>
      </c>
      <c r="AV30" s="68">
        <v>2035</v>
      </c>
      <c r="AW30" s="68">
        <v>2036</v>
      </c>
      <c r="AX30" s="68">
        <v>2037</v>
      </c>
      <c r="AY30" s="68">
        <v>2038</v>
      </c>
      <c r="AZ30" s="68">
        <v>2039</v>
      </c>
      <c r="BA30" s="68">
        <v>2040</v>
      </c>
      <c r="BB30" s="68">
        <v>2041</v>
      </c>
      <c r="BC30" s="68">
        <v>2042</v>
      </c>
      <c r="BD30" s="68">
        <v>2043</v>
      </c>
      <c r="BE30" s="68">
        <v>2044</v>
      </c>
      <c r="BF30" s="68">
        <v>2045</v>
      </c>
      <c r="BG30" s="68">
        <v>2046</v>
      </c>
      <c r="BH30" s="68">
        <v>2047</v>
      </c>
      <c r="BI30" s="68">
        <v>2048</v>
      </c>
      <c r="BJ30" s="68">
        <v>2049</v>
      </c>
      <c r="BK30" s="68">
        <v>2050</v>
      </c>
    </row>
    <row r="31" spans="1:63" ht="15" customHeight="1" x14ac:dyDescent="0.25">
      <c r="A31" s="96" t="s">
        <v>215</v>
      </c>
      <c r="L31" s="96" t="s">
        <v>71</v>
      </c>
      <c r="X31" s="66" t="s">
        <v>239</v>
      </c>
      <c r="Y31" s="64" t="s">
        <v>205</v>
      </c>
      <c r="Z31" s="64" t="s">
        <v>314</v>
      </c>
      <c r="AA31" s="64" t="s">
        <v>205</v>
      </c>
      <c r="AB31" s="71">
        <v>36418627</v>
      </c>
      <c r="AC31" s="71">
        <v>36824853</v>
      </c>
      <c r="AD31" s="71">
        <v>37499112</v>
      </c>
      <c r="AE31" s="71">
        <v>37583514.020500004</v>
      </c>
      <c r="AF31" s="71">
        <v>37462125.163959451</v>
      </c>
      <c r="AG31" s="71">
        <v>37309436.538034931</v>
      </c>
      <c r="AH31" s="71">
        <v>37106764.250695236</v>
      </c>
      <c r="AI31" s="71">
        <v>36836136.410222247</v>
      </c>
      <c r="AJ31" s="71">
        <v>36461244.125211895</v>
      </c>
      <c r="AK31" s="71">
        <v>35958282.504575007</v>
      </c>
      <c r="AL31" s="71">
        <v>35287888.657538272</v>
      </c>
      <c r="AM31" s="71">
        <v>34448450.693645127</v>
      </c>
      <c r="AN31" s="71">
        <v>33416141.722756706</v>
      </c>
      <c r="AO31" s="71">
        <v>32142272.855052698</v>
      </c>
      <c r="AP31" s="71">
        <v>30566048.201032352</v>
      </c>
      <c r="AQ31" s="71">
        <v>28639709.871515345</v>
      </c>
      <c r="AR31" s="71">
        <v>26347894.977642737</v>
      </c>
      <c r="AS31" s="71">
        <v>23710479.630877901</v>
      </c>
      <c r="AT31" s="71">
        <v>20800262.943007447</v>
      </c>
      <c r="AU31" s="71">
        <v>17734572.026142169</v>
      </c>
      <c r="AV31" s="71">
        <v>14675521.992717981</v>
      </c>
      <c r="AW31" s="71">
        <v>11767906.955496861</v>
      </c>
      <c r="AX31" s="71">
        <v>9153287.027567802</v>
      </c>
      <c r="AY31" s="71">
        <v>6874548.3223477481</v>
      </c>
      <c r="AZ31" s="71">
        <v>4470290.9535825569</v>
      </c>
      <c r="BA31" s="71">
        <v>4122620.0353479451</v>
      </c>
      <c r="BB31" s="71">
        <v>3720139.6820504535</v>
      </c>
      <c r="BC31" s="71">
        <v>3262636.0084284004</v>
      </c>
      <c r="BD31" s="71">
        <v>2765863.1295528417</v>
      </c>
      <c r="BE31" s="71">
        <v>2228154.1410176628</v>
      </c>
      <c r="BF31" s="71">
        <v>1713385.6209266144</v>
      </c>
      <c r="BG31" s="71">
        <v>1176283.6823272998</v>
      </c>
      <c r="BH31" s="71">
        <v>636359.42840604903</v>
      </c>
      <c r="BI31" s="71">
        <v>294499</v>
      </c>
      <c r="BJ31" s="71">
        <v>189969</v>
      </c>
      <c r="BK31" s="71">
        <v>0</v>
      </c>
    </row>
    <row r="32" spans="1:63" ht="15" customHeight="1" x14ac:dyDescent="0.2">
      <c r="X32" s="66" t="s">
        <v>103</v>
      </c>
      <c r="Y32" s="64" t="s">
        <v>205</v>
      </c>
      <c r="Z32" s="64" t="s">
        <v>314</v>
      </c>
      <c r="AA32" s="64" t="s">
        <v>205</v>
      </c>
      <c r="AB32" s="71">
        <v>36418627</v>
      </c>
      <c r="AC32" s="71">
        <v>36824853</v>
      </c>
      <c r="AD32" s="71">
        <v>37499112</v>
      </c>
      <c r="AE32" s="71">
        <v>37555784.020500004</v>
      </c>
      <c r="AF32" s="71">
        <v>37442560.163959451</v>
      </c>
      <c r="AG32" s="71">
        <v>37311495.538034931</v>
      </c>
      <c r="AH32" s="71">
        <v>37126622.250695236</v>
      </c>
      <c r="AI32" s="71">
        <v>36883316.410222247</v>
      </c>
      <c r="AJ32" s="71">
        <v>36542308.125211895</v>
      </c>
      <c r="AK32" s="71">
        <v>36092335.504575007</v>
      </c>
      <c r="AL32" s="71">
        <v>35498720.657538272</v>
      </c>
      <c r="AM32" s="71">
        <v>34714896.693645127</v>
      </c>
      <c r="AN32" s="71">
        <v>33704290.722756706</v>
      </c>
      <c r="AO32" s="71">
        <v>32409900.855052698</v>
      </c>
      <c r="AP32" s="71">
        <v>30792800.201032352</v>
      </c>
      <c r="AQ32" s="71">
        <v>28818745.871515345</v>
      </c>
      <c r="AR32" s="71">
        <v>26464568.977642737</v>
      </c>
      <c r="AS32" s="71">
        <v>23764861.630877901</v>
      </c>
      <c r="AT32" s="71">
        <v>20798032.943007447</v>
      </c>
      <c r="AU32" s="71">
        <v>17681998.026142169</v>
      </c>
      <c r="AV32" s="71">
        <v>14591611.992717981</v>
      </c>
      <c r="AW32" s="71">
        <v>11666819.955496861</v>
      </c>
      <c r="AX32" s="71">
        <v>9054134.027567802</v>
      </c>
      <c r="AY32" s="71">
        <v>6788369.3223477481</v>
      </c>
      <c r="AZ32" s="71">
        <v>4624767.9535825569</v>
      </c>
      <c r="BA32" s="71">
        <v>4258795.0353479451</v>
      </c>
      <c r="BB32" s="71">
        <v>3843524.6820504535</v>
      </c>
      <c r="BC32" s="71">
        <v>3378410.0084284004</v>
      </c>
      <c r="BD32" s="71">
        <v>2868931.1295528417</v>
      </c>
      <c r="BE32" s="71">
        <v>2333774.1608285443</v>
      </c>
      <c r="BF32" s="71">
        <v>1797538.6209266144</v>
      </c>
      <c r="BG32" s="71">
        <v>1265590.6823272998</v>
      </c>
      <c r="BH32" s="71">
        <v>721607.42840604903</v>
      </c>
      <c r="BI32" s="71">
        <v>325864</v>
      </c>
      <c r="BJ32" s="71">
        <v>210417</v>
      </c>
      <c r="BK32" s="71">
        <v>0</v>
      </c>
    </row>
    <row r="33" spans="24:63" ht="15" customHeight="1" x14ac:dyDescent="0.2">
      <c r="X33" s="66" t="s">
        <v>102</v>
      </c>
      <c r="Y33" s="64" t="s">
        <v>205</v>
      </c>
      <c r="Z33" s="64" t="s">
        <v>314</v>
      </c>
      <c r="AA33" s="64" t="s">
        <v>205</v>
      </c>
      <c r="AB33" s="71">
        <v>36418627</v>
      </c>
      <c r="AC33" s="71">
        <v>36824853</v>
      </c>
      <c r="AD33" s="71">
        <v>37499112</v>
      </c>
      <c r="AE33" s="71">
        <v>37555915.144999996</v>
      </c>
      <c r="AF33" s="71">
        <v>37622585.834298849</v>
      </c>
      <c r="AG33" s="71">
        <v>37679929.838902757</v>
      </c>
      <c r="AH33" s="71">
        <v>37726592.748289615</v>
      </c>
      <c r="AI33" s="71">
        <v>37756786.693064071</v>
      </c>
      <c r="AJ33" s="71">
        <v>37765531.305798352</v>
      </c>
      <c r="AK33" s="71">
        <v>37748882.524677075</v>
      </c>
      <c r="AL33" s="71">
        <v>37695873.324654169</v>
      </c>
      <c r="AM33" s="71">
        <v>37596880.676740825</v>
      </c>
      <c r="AN33" s="71">
        <v>37440679.210216917</v>
      </c>
      <c r="AO33" s="71">
        <v>37208619.377538711</v>
      </c>
      <c r="AP33" s="71">
        <v>36882395.138514347</v>
      </c>
      <c r="AQ33" s="71">
        <v>36435726.462516502</v>
      </c>
      <c r="AR33" s="71">
        <v>35843248.315025732</v>
      </c>
      <c r="AS33" s="71">
        <v>35072612.661354102</v>
      </c>
      <c r="AT33" s="71">
        <v>34094715.484028801</v>
      </c>
      <c r="AU33" s="71">
        <v>32879395.787526175</v>
      </c>
      <c r="AV33" s="71">
        <v>31405954.576327048</v>
      </c>
      <c r="AW33" s="71">
        <v>29663385.854916722</v>
      </c>
      <c r="AX33" s="71">
        <v>27655353.627784982</v>
      </c>
      <c r="AY33" s="71">
        <v>25411344.89942611</v>
      </c>
      <c r="AZ33" s="71">
        <v>22981702.674338885</v>
      </c>
      <c r="BA33" s="71">
        <v>20444994.957026571</v>
      </c>
      <c r="BB33" s="71">
        <v>17895978.751996942</v>
      </c>
      <c r="BC33" s="71">
        <v>15432967.063762281</v>
      </c>
      <c r="BD33" s="71">
        <v>13149236.896839388</v>
      </c>
      <c r="BE33" s="71">
        <v>11111264.25574957</v>
      </c>
      <c r="BF33" s="71">
        <v>9355404.1450186651</v>
      </c>
      <c r="BG33" s="71">
        <v>7881990.5691770297</v>
      </c>
      <c r="BH33" s="71">
        <v>6667415.5327595519</v>
      </c>
      <c r="BI33" s="71">
        <v>5668261.0403056564</v>
      </c>
      <c r="BJ33" s="71">
        <v>4836274.0963593069</v>
      </c>
      <c r="BK33" s="71">
        <v>4389106.7054690113</v>
      </c>
    </row>
    <row r="34" spans="24:63" ht="15" customHeight="1" x14ac:dyDescent="0.2">
      <c r="X34" s="66" t="s">
        <v>250</v>
      </c>
      <c r="Y34" s="64" t="s">
        <v>205</v>
      </c>
      <c r="Z34" s="64" t="s">
        <v>314</v>
      </c>
      <c r="AA34" s="64" t="s">
        <v>205</v>
      </c>
      <c r="AB34" s="71">
        <v>36418627</v>
      </c>
      <c r="AC34" s="71">
        <v>36824853</v>
      </c>
      <c r="AD34" s="71">
        <v>37499112</v>
      </c>
      <c r="AE34" s="71">
        <v>37561872.144999996</v>
      </c>
      <c r="AF34" s="71">
        <v>37631785.654569857</v>
      </c>
      <c r="AG34" s="71">
        <v>37695430.610908136</v>
      </c>
      <c r="AH34" s="71">
        <v>37746821.991514176</v>
      </c>
      <c r="AI34" s="71">
        <v>37782284.786655597</v>
      </c>
      <c r="AJ34" s="71">
        <v>37798779.014879495</v>
      </c>
      <c r="AK34" s="71">
        <v>37788235.682473153</v>
      </c>
      <c r="AL34" s="71">
        <v>37743158.790048145</v>
      </c>
      <c r="AM34" s="71">
        <v>37656077.341498747</v>
      </c>
      <c r="AN34" s="71">
        <v>37512518.340797767</v>
      </c>
      <c r="AO34" s="71">
        <v>37298873.791822731</v>
      </c>
      <c r="AP34" s="71">
        <v>36993630.69843851</v>
      </c>
      <c r="AQ34" s="71">
        <v>36575558.064524226</v>
      </c>
      <c r="AR34" s="71">
        <v>36015603.893981822</v>
      </c>
      <c r="AS34" s="71">
        <v>35286341.190927774</v>
      </c>
      <c r="AT34" s="71">
        <v>34352754.960062906</v>
      </c>
      <c r="AU34" s="71">
        <v>33185869.208057437</v>
      </c>
      <c r="AV34" s="71">
        <v>31759620.948794287</v>
      </c>
      <c r="AW34" s="71">
        <v>30057351.223390281</v>
      </c>
      <c r="AX34" s="71">
        <v>28083029.996258542</v>
      </c>
      <c r="AY34" s="71">
        <v>25860160.26789967</v>
      </c>
      <c r="AZ34" s="71">
        <v>23443877.042812444</v>
      </c>
      <c r="BA34" s="71">
        <v>20911311.325500131</v>
      </c>
      <c r="BB34" s="71">
        <v>18356527.120470501</v>
      </c>
      <c r="BC34" s="71">
        <v>15882777.432235841</v>
      </c>
      <c r="BD34" s="71">
        <v>13582668.265312947</v>
      </c>
      <c r="BE34" s="71">
        <v>11523622.62422313</v>
      </c>
      <c r="BF34" s="71">
        <v>9742345.5134922247</v>
      </c>
      <c r="BG34" s="71">
        <v>8243570.9376505893</v>
      </c>
      <c r="BH34" s="71">
        <v>7002932.9012331115</v>
      </c>
      <c r="BI34" s="71">
        <v>5978406.408779216</v>
      </c>
      <c r="BJ34" s="71">
        <v>5122889.4648328666</v>
      </c>
      <c r="BK34" s="71">
        <v>4569857.0739425709</v>
      </c>
    </row>
    <row r="35" spans="24:63" ht="15" customHeight="1" x14ac:dyDescent="0.2">
      <c r="X35" s="67"/>
      <c r="Y35" s="67"/>
      <c r="Z35" s="67"/>
      <c r="AA35" s="67"/>
    </row>
    <row r="36" spans="24:63" ht="15" customHeight="1" x14ac:dyDescent="0.2">
      <c r="X36" s="68" t="s">
        <v>207</v>
      </c>
      <c r="Y36" s="68" t="s">
        <v>261</v>
      </c>
      <c r="Z36" s="68" t="s">
        <v>311</v>
      </c>
      <c r="AA36" s="68" t="s">
        <v>104</v>
      </c>
      <c r="AB36" s="68">
        <v>2015</v>
      </c>
      <c r="AC36" s="68">
        <v>2016</v>
      </c>
      <c r="AD36" s="68">
        <v>2017</v>
      </c>
      <c r="AE36" s="68">
        <v>2018</v>
      </c>
      <c r="AF36" s="68">
        <v>2019</v>
      </c>
      <c r="AG36" s="68">
        <v>2020</v>
      </c>
      <c r="AH36" s="68">
        <v>2021</v>
      </c>
      <c r="AI36" s="68">
        <v>2022</v>
      </c>
      <c r="AJ36" s="68">
        <v>2023</v>
      </c>
      <c r="AK36" s="68">
        <v>2024</v>
      </c>
      <c r="AL36" s="68">
        <v>2025</v>
      </c>
      <c r="AM36" s="68">
        <v>2026</v>
      </c>
      <c r="AN36" s="68">
        <v>2027</v>
      </c>
      <c r="AO36" s="68">
        <v>2028</v>
      </c>
      <c r="AP36" s="68">
        <v>2029</v>
      </c>
      <c r="AQ36" s="68">
        <v>2030</v>
      </c>
      <c r="AR36" s="68">
        <v>2031</v>
      </c>
      <c r="AS36" s="68">
        <v>2032</v>
      </c>
      <c r="AT36" s="68">
        <v>2033</v>
      </c>
      <c r="AU36" s="68">
        <v>2034</v>
      </c>
      <c r="AV36" s="68">
        <v>2035</v>
      </c>
      <c r="AW36" s="68">
        <v>2036</v>
      </c>
      <c r="AX36" s="68">
        <v>2037</v>
      </c>
      <c r="AY36" s="68">
        <v>2038</v>
      </c>
      <c r="AZ36" s="68">
        <v>2039</v>
      </c>
      <c r="BA36" s="68">
        <v>2040</v>
      </c>
      <c r="BB36" s="68">
        <v>2041</v>
      </c>
      <c r="BC36" s="68">
        <v>2042</v>
      </c>
      <c r="BD36" s="68">
        <v>2043</v>
      </c>
      <c r="BE36" s="68">
        <v>2044</v>
      </c>
      <c r="BF36" s="68">
        <v>2045</v>
      </c>
      <c r="BG36" s="68">
        <v>2046</v>
      </c>
      <c r="BH36" s="68">
        <v>2047</v>
      </c>
      <c r="BI36" s="68">
        <v>2048</v>
      </c>
      <c r="BJ36" s="68">
        <v>2049</v>
      </c>
      <c r="BK36" s="68">
        <v>2050</v>
      </c>
    </row>
    <row r="37" spans="24:63" ht="15" customHeight="1" x14ac:dyDescent="0.2">
      <c r="X37" s="66" t="s">
        <v>239</v>
      </c>
      <c r="Y37" s="64" t="s">
        <v>252</v>
      </c>
      <c r="Z37" s="64" t="s">
        <v>136</v>
      </c>
      <c r="AA37" s="64" t="s">
        <v>205</v>
      </c>
      <c r="AB37" s="517"/>
      <c r="AC37" s="71">
        <v>52525</v>
      </c>
      <c r="AD37" s="71">
        <v>90818</v>
      </c>
      <c r="AE37" s="71">
        <v>138692</v>
      </c>
      <c r="AF37" s="71">
        <v>376368.20241711847</v>
      </c>
      <c r="AG37" s="71">
        <v>650582.30480135465</v>
      </c>
      <c r="AH37" s="71">
        <v>968490.00553926686</v>
      </c>
      <c r="AI37" s="71">
        <v>1347390.4740235149</v>
      </c>
      <c r="AJ37" s="71">
        <v>1824591.5899515646</v>
      </c>
      <c r="AK37" s="71">
        <v>2424819.0309871053</v>
      </c>
      <c r="AL37" s="71">
        <v>3187507.9195202235</v>
      </c>
      <c r="AM37" s="71">
        <v>4113765.9880537158</v>
      </c>
      <c r="AN37" s="71">
        <v>5226708.9880537158</v>
      </c>
      <c r="AO37" s="71">
        <v>6573385.9880537158</v>
      </c>
      <c r="AP37" s="71">
        <v>8213195.9880537158</v>
      </c>
      <c r="AQ37" s="71">
        <v>10191882.988053717</v>
      </c>
      <c r="AR37" s="71">
        <v>12522215.988053717</v>
      </c>
      <c r="AS37" s="71">
        <v>15181043.988053717</v>
      </c>
      <c r="AT37" s="71">
        <v>18091564.988053717</v>
      </c>
      <c r="AU37" s="71">
        <v>21131439.988053717</v>
      </c>
      <c r="AV37" s="71">
        <v>24132889.988053717</v>
      </c>
      <c r="AW37" s="71">
        <v>26944368.988053717</v>
      </c>
      <c r="AX37" s="71">
        <v>29416845.988053717</v>
      </c>
      <c r="AY37" s="71">
        <v>31499301.988053717</v>
      </c>
      <c r="AZ37" s="71">
        <v>33644977.988053717</v>
      </c>
      <c r="BA37" s="71">
        <v>33663409.988053717</v>
      </c>
      <c r="BB37" s="71">
        <v>33660050.988053717</v>
      </c>
      <c r="BC37" s="71">
        <v>33630739.988053709</v>
      </c>
      <c r="BD37" s="71">
        <v>33570799.988053717</v>
      </c>
      <c r="BE37" s="71">
        <v>33475020.988053717</v>
      </c>
      <c r="BF37" s="71">
        <v>33337608.988053717</v>
      </c>
      <c r="BG37" s="71">
        <v>33152155.988053713</v>
      </c>
      <c r="BH37" s="71">
        <v>32900365.988053717</v>
      </c>
      <c r="BI37" s="71">
        <v>32585137.988053717</v>
      </c>
      <c r="BJ37" s="71">
        <v>32197954.988053717</v>
      </c>
      <c r="BK37" s="71">
        <v>31729515.988053717</v>
      </c>
    </row>
    <row r="38" spans="24:63" ht="15" customHeight="1" x14ac:dyDescent="0.2">
      <c r="X38" s="66" t="s">
        <v>103</v>
      </c>
      <c r="Y38" s="64" t="s">
        <v>252</v>
      </c>
      <c r="Z38" s="64" t="s">
        <v>136</v>
      </c>
      <c r="AA38" s="64" t="s">
        <v>205</v>
      </c>
      <c r="AB38" s="517"/>
      <c r="AC38" s="71">
        <v>52525</v>
      </c>
      <c r="AD38" s="71">
        <v>90818</v>
      </c>
      <c r="AE38" s="71">
        <v>138692</v>
      </c>
      <c r="AF38" s="71">
        <v>340733.99024561129</v>
      </c>
      <c r="AG38" s="71">
        <v>566536.46003300312</v>
      </c>
      <c r="AH38" s="71">
        <v>840305.54020914424</v>
      </c>
      <c r="AI38" s="71">
        <v>1165429.7887738852</v>
      </c>
      <c r="AJ38" s="71">
        <v>1582181.6990208281</v>
      </c>
      <c r="AK38" s="71">
        <v>2102557.6990208281</v>
      </c>
      <c r="AL38" s="71">
        <v>2761567.6990208281</v>
      </c>
      <c r="AM38" s="71">
        <v>3605407.6990208281</v>
      </c>
      <c r="AN38" s="71">
        <v>4669927.6990208281</v>
      </c>
      <c r="AO38" s="71">
        <v>6010352.6990208281</v>
      </c>
      <c r="AP38" s="71">
        <v>7664453.6990208281</v>
      </c>
      <c r="AQ38" s="71">
        <v>9664433.6990208291</v>
      </c>
      <c r="AR38" s="71">
        <v>12030908.699020829</v>
      </c>
      <c r="AS38" s="71">
        <v>14725855.699020829</v>
      </c>
      <c r="AT38" s="71">
        <v>17667092.699020829</v>
      </c>
      <c r="AU38" s="71">
        <v>20731739.699020829</v>
      </c>
      <c r="AV38" s="71">
        <v>23739207.699020829</v>
      </c>
      <c r="AW38" s="71">
        <v>26543134.699020829</v>
      </c>
      <c r="AX38" s="71">
        <v>28989459.699020829</v>
      </c>
      <c r="AY38" s="71">
        <v>31035341.699020829</v>
      </c>
      <c r="AZ38" s="71">
        <v>32917359.699020825</v>
      </c>
      <c r="BA38" s="71">
        <v>32931481.699020825</v>
      </c>
      <c r="BB38" s="71">
        <v>32918711.699020829</v>
      </c>
      <c r="BC38" s="71">
        <v>32875239.699020829</v>
      </c>
      <c r="BD38" s="71">
        <v>32797012.699020833</v>
      </c>
      <c r="BE38" s="71">
        <v>32679469.699020829</v>
      </c>
      <c r="BF38" s="71">
        <v>32517370.699020829</v>
      </c>
      <c r="BG38" s="71">
        <v>32304690.699020829</v>
      </c>
      <c r="BH38" s="71">
        <v>32034566.699020829</v>
      </c>
      <c r="BI38" s="71">
        <v>31699254.699020833</v>
      </c>
      <c r="BJ38" s="71">
        <v>31290103.699020829</v>
      </c>
      <c r="BK38" s="71">
        <v>30797512.699020829</v>
      </c>
    </row>
    <row r="39" spans="24:63" ht="15" customHeight="1" x14ac:dyDescent="0.2">
      <c r="X39" s="66" t="s">
        <v>102</v>
      </c>
      <c r="Y39" s="64" t="s">
        <v>252</v>
      </c>
      <c r="Z39" s="64" t="s">
        <v>136</v>
      </c>
      <c r="AA39" s="64" t="s">
        <v>205</v>
      </c>
      <c r="AB39" s="517"/>
      <c r="AC39" s="71">
        <v>52525</v>
      </c>
      <c r="AD39" s="71">
        <v>90818</v>
      </c>
      <c r="AE39" s="71">
        <v>138692</v>
      </c>
      <c r="AF39" s="71">
        <v>184320.86984614833</v>
      </c>
      <c r="AG39" s="71">
        <v>240627.84294638198</v>
      </c>
      <c r="AH39" s="71">
        <v>307211.33424137859</v>
      </c>
      <c r="AI39" s="71">
        <v>389698.2175494539</v>
      </c>
      <c r="AJ39" s="71">
        <v>492806.86472578789</v>
      </c>
      <c r="AK39" s="71">
        <v>620285.34201758751</v>
      </c>
      <c r="AL39" s="71">
        <v>782683.67890718649</v>
      </c>
      <c r="AM39" s="71">
        <v>989314.9088240948</v>
      </c>
      <c r="AN39" s="71">
        <v>1250977.40693356</v>
      </c>
      <c r="AO39" s="71">
        <v>1585848.725228921</v>
      </c>
      <c r="AP39" s="71">
        <v>2011544.908356044</v>
      </c>
      <c r="AQ39" s="71">
        <v>2553923.9914007611</v>
      </c>
      <c r="AR39" s="71">
        <v>3237681.0133454492</v>
      </c>
      <c r="AS39" s="71">
        <v>4094416.0133454492</v>
      </c>
      <c r="AT39" s="71">
        <v>5152096.0133454492</v>
      </c>
      <c r="AU39" s="71">
        <v>6439927.0133454492</v>
      </c>
      <c r="AV39" s="71">
        <v>7977361.0133454492</v>
      </c>
      <c r="AW39" s="71">
        <v>9773937.0133454483</v>
      </c>
      <c r="AX39" s="71">
        <v>11824252.013345448</v>
      </c>
      <c r="AY39" s="71">
        <v>14096501.013345448</v>
      </c>
      <c r="AZ39" s="71">
        <v>16538359.013345448</v>
      </c>
      <c r="BA39" s="71">
        <v>19068672.01334545</v>
      </c>
      <c r="BB39" s="71">
        <v>21589647.01334545</v>
      </c>
      <c r="BC39" s="71">
        <v>23999838.01334545</v>
      </c>
      <c r="BD39" s="71">
        <v>26201991.01334545</v>
      </c>
      <c r="BE39" s="71">
        <v>28123987.01334545</v>
      </c>
      <c r="BF39" s="71">
        <v>29726133.01334545</v>
      </c>
      <c r="BG39" s="71">
        <v>31003071.01334545</v>
      </c>
      <c r="BH39" s="71">
        <v>31973519.01334545</v>
      </c>
      <c r="BI39" s="71">
        <v>32674323.01334545</v>
      </c>
      <c r="BJ39" s="71">
        <v>33148373.01334545</v>
      </c>
      <c r="BK39" s="71">
        <v>33168109.01334545</v>
      </c>
    </row>
    <row r="40" spans="24:63" ht="15" customHeight="1" x14ac:dyDescent="0.2">
      <c r="X40" s="66" t="s">
        <v>250</v>
      </c>
      <c r="Y40" s="64" t="s">
        <v>252</v>
      </c>
      <c r="Z40" s="64" t="s">
        <v>136</v>
      </c>
      <c r="AA40" s="64" t="s">
        <v>205</v>
      </c>
      <c r="AB40" s="517"/>
      <c r="AC40" s="71">
        <v>52525</v>
      </c>
      <c r="AD40" s="71">
        <v>90818</v>
      </c>
      <c r="AE40" s="71">
        <v>138692</v>
      </c>
      <c r="AF40" s="71">
        <v>187071.04957513331</v>
      </c>
      <c r="AG40" s="71">
        <v>243106.07094100135</v>
      </c>
      <c r="AH40" s="71">
        <v>311027.09101681015</v>
      </c>
      <c r="AI40" s="71">
        <v>394347.12395792612</v>
      </c>
      <c r="AJ40" s="71">
        <v>495846.15564464015</v>
      </c>
      <c r="AK40" s="71">
        <v>623398.18422150868</v>
      </c>
      <c r="AL40" s="71">
        <v>784080.21351320832</v>
      </c>
      <c r="AM40" s="71">
        <v>985068.24406616704</v>
      </c>
      <c r="AN40" s="71">
        <v>1240406.2763527103</v>
      </c>
      <c r="AO40" s="71">
        <v>1563244.3109448957</v>
      </c>
      <c r="AP40" s="71">
        <v>1974430.348431882</v>
      </c>
      <c r="AQ40" s="71">
        <v>2494805.3893930395</v>
      </c>
      <c r="AR40" s="71">
        <v>3152792.4343893607</v>
      </c>
      <c r="AS40" s="71">
        <v>3975127.4837717777</v>
      </c>
      <c r="AT40" s="71">
        <v>4995759.5373113472</v>
      </c>
      <c r="AU40" s="71">
        <v>6242797.5928141875</v>
      </c>
      <c r="AV40" s="71">
        <v>7741165.6408782108</v>
      </c>
      <c r="AW40" s="71">
        <v>9506167.6448718887</v>
      </c>
      <c r="AX40" s="71">
        <v>11532257.644871889</v>
      </c>
      <c r="AY40" s="71">
        <v>13793779.644871889</v>
      </c>
      <c r="AZ40" s="71">
        <v>16233824.644871889</v>
      </c>
      <c r="BA40" s="71">
        <v>18772894.644871891</v>
      </c>
      <c r="BB40" s="71">
        <v>21314133.644871891</v>
      </c>
      <c r="BC40" s="71">
        <v>23751421.644871891</v>
      </c>
      <c r="BD40" s="71">
        <v>25988470.644871891</v>
      </c>
      <c r="BE40" s="71">
        <v>27952551.644871891</v>
      </c>
      <c r="BF40" s="71">
        <v>29603994.644871891</v>
      </c>
      <c r="BG40" s="71">
        <v>30933439.644871891</v>
      </c>
      <c r="BH40" s="71">
        <v>31960806.644871891</v>
      </c>
      <c r="BI40" s="71">
        <v>32722046.644871891</v>
      </c>
      <c r="BJ40" s="71">
        <v>33259420.644871891</v>
      </c>
      <c r="BK40" s="71">
        <v>33430146.644871891</v>
      </c>
    </row>
    <row r="41" spans="24:63" ht="15" customHeight="1" x14ac:dyDescent="0.2">
      <c r="X41" s="66" t="s">
        <v>239</v>
      </c>
      <c r="Y41" s="64" t="s">
        <v>252</v>
      </c>
      <c r="Z41" s="64" t="s">
        <v>247</v>
      </c>
      <c r="AA41" s="64" t="s">
        <v>205</v>
      </c>
      <c r="AB41" s="517"/>
      <c r="AC41" s="71">
        <v>41</v>
      </c>
      <c r="AD41" s="71">
        <v>58</v>
      </c>
      <c r="AE41" s="71">
        <v>58</v>
      </c>
      <c r="AF41" s="71">
        <v>58</v>
      </c>
      <c r="AG41" s="71">
        <v>58</v>
      </c>
      <c r="AH41" s="71">
        <v>58</v>
      </c>
      <c r="AI41" s="71">
        <v>58</v>
      </c>
      <c r="AJ41" s="71">
        <v>58</v>
      </c>
      <c r="AK41" s="71">
        <v>58</v>
      </c>
      <c r="AL41" s="71">
        <v>58</v>
      </c>
      <c r="AM41" s="71">
        <v>58</v>
      </c>
      <c r="AN41" s="71">
        <v>58</v>
      </c>
      <c r="AO41" s="71">
        <v>58</v>
      </c>
      <c r="AP41" s="71">
        <v>58</v>
      </c>
      <c r="AQ41" s="71">
        <v>58</v>
      </c>
      <c r="AR41" s="71">
        <v>58</v>
      </c>
      <c r="AS41" s="71">
        <v>58</v>
      </c>
      <c r="AT41" s="71">
        <v>58</v>
      </c>
      <c r="AU41" s="71">
        <v>58</v>
      </c>
      <c r="AV41" s="71">
        <v>58</v>
      </c>
      <c r="AW41" s="71">
        <v>59</v>
      </c>
      <c r="AX41" s="71">
        <v>60</v>
      </c>
      <c r="AY41" s="71">
        <v>62</v>
      </c>
      <c r="AZ41" s="71">
        <v>66</v>
      </c>
      <c r="BA41" s="71">
        <v>73</v>
      </c>
      <c r="BB41" s="71">
        <v>84</v>
      </c>
      <c r="BC41" s="71">
        <v>102</v>
      </c>
      <c r="BD41" s="71">
        <v>129</v>
      </c>
      <c r="BE41" s="71">
        <v>170</v>
      </c>
      <c r="BF41" s="71">
        <v>231</v>
      </c>
      <c r="BG41" s="71">
        <v>320</v>
      </c>
      <c r="BH41" s="71">
        <v>448</v>
      </c>
      <c r="BI41" s="71">
        <v>629</v>
      </c>
      <c r="BJ41" s="71">
        <v>882</v>
      </c>
      <c r="BK41" s="71">
        <v>1233</v>
      </c>
    </row>
    <row r="42" spans="24:63" ht="15" customHeight="1" x14ac:dyDescent="0.2">
      <c r="X42" s="66" t="s">
        <v>103</v>
      </c>
      <c r="Y42" s="64" t="s">
        <v>252</v>
      </c>
      <c r="Z42" s="64" t="s">
        <v>247</v>
      </c>
      <c r="AA42" s="64" t="s">
        <v>205</v>
      </c>
      <c r="AB42" s="517"/>
      <c r="AC42" s="71">
        <v>41</v>
      </c>
      <c r="AD42" s="71">
        <v>58</v>
      </c>
      <c r="AE42" s="71">
        <v>58</v>
      </c>
      <c r="AF42" s="71">
        <v>58</v>
      </c>
      <c r="AG42" s="71">
        <v>58</v>
      </c>
      <c r="AH42" s="71">
        <v>58</v>
      </c>
      <c r="AI42" s="71">
        <v>58</v>
      </c>
      <c r="AJ42" s="71">
        <v>58</v>
      </c>
      <c r="AK42" s="71">
        <v>58</v>
      </c>
      <c r="AL42" s="71">
        <v>58</v>
      </c>
      <c r="AM42" s="71">
        <v>58</v>
      </c>
      <c r="AN42" s="71">
        <v>58</v>
      </c>
      <c r="AO42" s="71">
        <v>58</v>
      </c>
      <c r="AP42" s="71">
        <v>58</v>
      </c>
      <c r="AQ42" s="71">
        <v>58</v>
      </c>
      <c r="AR42" s="71">
        <v>58</v>
      </c>
      <c r="AS42" s="71">
        <v>58</v>
      </c>
      <c r="AT42" s="71">
        <v>58</v>
      </c>
      <c r="AU42" s="71">
        <v>58</v>
      </c>
      <c r="AV42" s="71">
        <v>59</v>
      </c>
      <c r="AW42" s="71">
        <v>61</v>
      </c>
      <c r="AX42" s="71">
        <v>64</v>
      </c>
      <c r="AY42" s="71">
        <v>69</v>
      </c>
      <c r="AZ42" s="71">
        <v>78</v>
      </c>
      <c r="BA42" s="71">
        <v>93</v>
      </c>
      <c r="BB42" s="71">
        <v>118</v>
      </c>
      <c r="BC42" s="71">
        <v>158</v>
      </c>
      <c r="BD42" s="71">
        <v>220</v>
      </c>
      <c r="BE42" s="71">
        <v>314</v>
      </c>
      <c r="BF42" s="71">
        <v>454</v>
      </c>
      <c r="BG42" s="71">
        <v>660</v>
      </c>
      <c r="BH42" s="71">
        <v>958</v>
      </c>
      <c r="BI42" s="71">
        <v>1384</v>
      </c>
      <c r="BJ42" s="71">
        <v>1987</v>
      </c>
      <c r="BK42" s="71">
        <v>2830</v>
      </c>
    </row>
    <row r="43" spans="24:63" ht="15" customHeight="1" x14ac:dyDescent="0.2">
      <c r="X43" s="66" t="s">
        <v>102</v>
      </c>
      <c r="Y43" s="64" t="s">
        <v>252</v>
      </c>
      <c r="Z43" s="64" t="s">
        <v>247</v>
      </c>
      <c r="AA43" s="64" t="s">
        <v>205</v>
      </c>
      <c r="AB43" s="517"/>
      <c r="AC43" s="71">
        <v>41</v>
      </c>
      <c r="AD43" s="71">
        <v>58</v>
      </c>
      <c r="AE43" s="71">
        <v>58</v>
      </c>
      <c r="AF43" s="71">
        <v>58</v>
      </c>
      <c r="AG43" s="71">
        <v>58</v>
      </c>
      <c r="AH43" s="71">
        <v>58</v>
      </c>
      <c r="AI43" s="71">
        <v>58</v>
      </c>
      <c r="AJ43" s="71">
        <v>58</v>
      </c>
      <c r="AK43" s="71">
        <v>58</v>
      </c>
      <c r="AL43" s="71">
        <v>58</v>
      </c>
      <c r="AM43" s="71">
        <v>58</v>
      </c>
      <c r="AN43" s="71">
        <v>58</v>
      </c>
      <c r="AO43" s="71">
        <v>58</v>
      </c>
      <c r="AP43" s="71">
        <v>58</v>
      </c>
      <c r="AQ43" s="71">
        <v>58</v>
      </c>
      <c r="AR43" s="71">
        <v>58</v>
      </c>
      <c r="AS43" s="71">
        <v>58</v>
      </c>
      <c r="AT43" s="71">
        <v>58</v>
      </c>
      <c r="AU43" s="71">
        <v>58</v>
      </c>
      <c r="AV43" s="71">
        <v>58</v>
      </c>
      <c r="AW43" s="71">
        <v>58</v>
      </c>
      <c r="AX43" s="71">
        <v>58</v>
      </c>
      <c r="AY43" s="71">
        <v>58</v>
      </c>
      <c r="AZ43" s="71">
        <v>58</v>
      </c>
      <c r="BA43" s="71">
        <v>58</v>
      </c>
      <c r="BB43" s="71">
        <v>58</v>
      </c>
      <c r="BC43" s="71">
        <v>58</v>
      </c>
      <c r="BD43" s="71">
        <v>58</v>
      </c>
      <c r="BE43" s="71">
        <v>58</v>
      </c>
      <c r="BF43" s="71">
        <v>58</v>
      </c>
      <c r="BG43" s="71">
        <v>58</v>
      </c>
      <c r="BH43" s="71">
        <v>58</v>
      </c>
      <c r="BI43" s="71">
        <v>58</v>
      </c>
      <c r="BJ43" s="71">
        <v>58</v>
      </c>
      <c r="BK43" s="71">
        <v>58</v>
      </c>
    </row>
    <row r="44" spans="24:63" ht="15" customHeight="1" x14ac:dyDescent="0.2">
      <c r="X44" s="66" t="s">
        <v>250</v>
      </c>
      <c r="Y44" s="64" t="s">
        <v>252</v>
      </c>
      <c r="Z44" s="64" t="s">
        <v>247</v>
      </c>
      <c r="AA44" s="64" t="s">
        <v>205</v>
      </c>
      <c r="AB44" s="517"/>
      <c r="AC44" s="71">
        <v>41</v>
      </c>
      <c r="AD44" s="71">
        <v>58</v>
      </c>
      <c r="AE44" s="71">
        <v>58</v>
      </c>
      <c r="AF44" s="71">
        <v>58</v>
      </c>
      <c r="AG44" s="71">
        <v>58</v>
      </c>
      <c r="AH44" s="71">
        <v>58</v>
      </c>
      <c r="AI44" s="71">
        <v>58</v>
      </c>
      <c r="AJ44" s="71">
        <v>58</v>
      </c>
      <c r="AK44" s="71">
        <v>58</v>
      </c>
      <c r="AL44" s="71">
        <v>58</v>
      </c>
      <c r="AM44" s="71">
        <v>58</v>
      </c>
      <c r="AN44" s="71">
        <v>58</v>
      </c>
      <c r="AO44" s="71">
        <v>58</v>
      </c>
      <c r="AP44" s="71">
        <v>58</v>
      </c>
      <c r="AQ44" s="71">
        <v>58</v>
      </c>
      <c r="AR44" s="71">
        <v>58</v>
      </c>
      <c r="AS44" s="71">
        <v>58</v>
      </c>
      <c r="AT44" s="71">
        <v>58</v>
      </c>
      <c r="AU44" s="71">
        <v>58</v>
      </c>
      <c r="AV44" s="71">
        <v>58</v>
      </c>
      <c r="AW44" s="71">
        <v>58</v>
      </c>
      <c r="AX44" s="71">
        <v>58</v>
      </c>
      <c r="AY44" s="71">
        <v>58</v>
      </c>
      <c r="AZ44" s="71">
        <v>58</v>
      </c>
      <c r="BA44" s="71">
        <v>58</v>
      </c>
      <c r="BB44" s="71">
        <v>58</v>
      </c>
      <c r="BC44" s="71">
        <v>58</v>
      </c>
      <c r="BD44" s="71">
        <v>58</v>
      </c>
      <c r="BE44" s="71">
        <v>58</v>
      </c>
      <c r="BF44" s="71">
        <v>58</v>
      </c>
      <c r="BG44" s="71">
        <v>58</v>
      </c>
      <c r="BH44" s="71">
        <v>58</v>
      </c>
      <c r="BI44" s="71">
        <v>58</v>
      </c>
      <c r="BJ44" s="71">
        <v>58</v>
      </c>
      <c r="BK44" s="71">
        <v>58</v>
      </c>
    </row>
    <row r="45" spans="24:63" ht="15" customHeight="1" x14ac:dyDescent="0.2">
      <c r="X45" s="66" t="s">
        <v>239</v>
      </c>
      <c r="Y45" s="64" t="s">
        <v>252</v>
      </c>
      <c r="Z45" s="64" t="s">
        <v>314</v>
      </c>
      <c r="AA45" s="64" t="s">
        <v>205</v>
      </c>
      <c r="AB45" s="71">
        <v>30250300</v>
      </c>
      <c r="AC45" s="71">
        <v>31142933</v>
      </c>
      <c r="AD45" s="71">
        <v>31602613</v>
      </c>
      <c r="AE45" s="71">
        <v>31657659</v>
      </c>
      <c r="AF45" s="71">
        <v>31525531</v>
      </c>
      <c r="AG45" s="71">
        <v>31356633</v>
      </c>
      <c r="AH45" s="71">
        <v>31141115</v>
      </c>
      <c r="AI45" s="71">
        <v>30861334</v>
      </c>
      <c r="AJ45" s="71">
        <v>30481433</v>
      </c>
      <c r="AK45" s="71">
        <v>29977998</v>
      </c>
      <c r="AL45" s="71">
        <v>29312228</v>
      </c>
      <c r="AM45" s="71">
        <v>28483261</v>
      </c>
      <c r="AN45" s="71">
        <v>27468072</v>
      </c>
      <c r="AO45" s="71">
        <v>26219030</v>
      </c>
      <c r="AP45" s="71">
        <v>24676708</v>
      </c>
      <c r="AQ45" s="71">
        <v>22794942</v>
      </c>
      <c r="AR45" s="71">
        <v>20560382</v>
      </c>
      <c r="AS45" s="71">
        <v>17995411</v>
      </c>
      <c r="AT45" s="71">
        <v>15175856</v>
      </c>
      <c r="AU45" s="71">
        <v>12222758</v>
      </c>
      <c r="AV45" s="71">
        <v>9302457</v>
      </c>
      <c r="AW45" s="71">
        <v>6564719</v>
      </c>
      <c r="AX45" s="71">
        <v>4156469</v>
      </c>
      <c r="AY45" s="71">
        <v>2126268</v>
      </c>
      <c r="AZ45" s="71">
        <v>18038</v>
      </c>
      <c r="BA45" s="71">
        <v>18997</v>
      </c>
      <c r="BB45" s="71">
        <v>19997</v>
      </c>
      <c r="BC45" s="71">
        <v>21037</v>
      </c>
      <c r="BD45" s="71">
        <v>22114</v>
      </c>
      <c r="BE45" s="71">
        <v>23220</v>
      </c>
      <c r="BF45" s="71">
        <v>24350</v>
      </c>
      <c r="BG45" s="71">
        <v>25493</v>
      </c>
      <c r="BH45" s="71">
        <v>37872</v>
      </c>
      <c r="BI45" s="71">
        <v>50813</v>
      </c>
      <c r="BJ45" s="71">
        <v>64315</v>
      </c>
      <c r="BK45" s="71">
        <v>0</v>
      </c>
    </row>
    <row r="46" spans="24:63" ht="15" customHeight="1" x14ac:dyDescent="0.2">
      <c r="X46" s="66" t="s">
        <v>103</v>
      </c>
      <c r="Y46" s="64" t="s">
        <v>252</v>
      </c>
      <c r="Z46" s="64" t="s">
        <v>314</v>
      </c>
      <c r="AA46" s="64" t="s">
        <v>205</v>
      </c>
      <c r="AB46" s="71">
        <v>30250300</v>
      </c>
      <c r="AC46" s="71">
        <v>31142933</v>
      </c>
      <c r="AD46" s="71">
        <v>31602613</v>
      </c>
      <c r="AE46" s="71">
        <v>31629828</v>
      </c>
      <c r="AF46" s="71">
        <v>31505644</v>
      </c>
      <c r="AG46" s="71">
        <v>31357910</v>
      </c>
      <c r="AH46" s="71">
        <v>31159612</v>
      </c>
      <c r="AI46" s="71">
        <v>30906626</v>
      </c>
      <c r="AJ46" s="71">
        <v>30559907</v>
      </c>
      <c r="AK46" s="71">
        <v>30108821</v>
      </c>
      <c r="AL46" s="71">
        <v>29519102</v>
      </c>
      <c r="AM46" s="71">
        <v>28744872</v>
      </c>
      <c r="AN46" s="71">
        <v>27750413</v>
      </c>
      <c r="AO46" s="71">
        <v>26479944</v>
      </c>
      <c r="AP46" s="71">
        <v>24895684</v>
      </c>
      <c r="AQ46" s="71">
        <v>22965025</v>
      </c>
      <c r="AR46" s="71">
        <v>20666790</v>
      </c>
      <c r="AS46" s="71">
        <v>18038252</v>
      </c>
      <c r="AT46" s="71">
        <v>15160639</v>
      </c>
      <c r="AU46" s="71">
        <v>12155462</v>
      </c>
      <c r="AV46" s="71">
        <v>9201938</v>
      </c>
      <c r="AW46" s="71">
        <v>6444649</v>
      </c>
      <c r="AX46" s="71">
        <v>4035549</v>
      </c>
      <c r="AY46" s="71">
        <v>2015008</v>
      </c>
      <c r="AZ46" s="71">
        <v>143591</v>
      </c>
      <c r="BA46" s="71">
        <v>122046</v>
      </c>
      <c r="BB46" s="71">
        <v>105627</v>
      </c>
      <c r="BC46" s="71">
        <v>93904</v>
      </c>
      <c r="BD46" s="71">
        <v>86155</v>
      </c>
      <c r="BE46" s="71">
        <v>81588</v>
      </c>
      <c r="BF46" s="71">
        <v>79467</v>
      </c>
      <c r="BG46" s="71">
        <v>79174</v>
      </c>
      <c r="BH46" s="71">
        <v>80210</v>
      </c>
      <c r="BI46" s="71">
        <v>82178</v>
      </c>
      <c r="BJ46" s="71">
        <v>84763</v>
      </c>
      <c r="BK46" s="71">
        <v>0</v>
      </c>
    </row>
    <row r="47" spans="24:63" ht="15" customHeight="1" x14ac:dyDescent="0.2">
      <c r="X47" s="66" t="s">
        <v>102</v>
      </c>
      <c r="Y47" s="64" t="s">
        <v>252</v>
      </c>
      <c r="Z47" s="64" t="s">
        <v>314</v>
      </c>
      <c r="AA47" s="64" t="s">
        <v>205</v>
      </c>
      <c r="AB47" s="71">
        <v>30250300</v>
      </c>
      <c r="AC47" s="71">
        <v>31142933</v>
      </c>
      <c r="AD47" s="71">
        <v>31602613</v>
      </c>
      <c r="AE47" s="71">
        <v>31637526</v>
      </c>
      <c r="AF47" s="71">
        <v>31686330.130153853</v>
      </c>
      <c r="AG47" s="71">
        <v>31725345.15705362</v>
      </c>
      <c r="AH47" s="71">
        <v>31754987.665758621</v>
      </c>
      <c r="AI47" s="71">
        <v>31769602.782450546</v>
      </c>
      <c r="AJ47" s="71">
        <v>31764392.135274213</v>
      </c>
      <c r="AK47" s="71">
        <v>31735472.657982413</v>
      </c>
      <c r="AL47" s="71">
        <v>31672110.321092814</v>
      </c>
      <c r="AM47" s="71">
        <v>31564769.091175906</v>
      </c>
      <c r="AN47" s="71">
        <v>31402404.593066439</v>
      </c>
      <c r="AO47" s="71">
        <v>31166583.274771079</v>
      </c>
      <c r="AP47" s="71">
        <v>30839422.091643956</v>
      </c>
      <c r="AQ47" s="71">
        <v>30394781.00859924</v>
      </c>
      <c r="AR47" s="71">
        <v>29807640.98665455</v>
      </c>
      <c r="AS47" s="71">
        <v>29046012.98665455</v>
      </c>
      <c r="AT47" s="71">
        <v>28081442.98665455</v>
      </c>
      <c r="AU47" s="71">
        <v>26884116.98665455</v>
      </c>
      <c r="AV47" s="71">
        <v>25433828.98665455</v>
      </c>
      <c r="AW47" s="71">
        <v>23720124.98665455</v>
      </c>
      <c r="AX47" s="71">
        <v>21747311.98665455</v>
      </c>
      <c r="AY47" s="71">
        <v>19545906.98665455</v>
      </c>
      <c r="AZ47" s="71">
        <v>17166736.98665455</v>
      </c>
      <c r="BA47" s="71">
        <v>14689238.986654552</v>
      </c>
      <c r="BB47" s="71">
        <v>12209253.986654552</v>
      </c>
      <c r="BC47" s="71">
        <v>9826026.9866545517</v>
      </c>
      <c r="BD47" s="71">
        <v>7634350.9866545508</v>
      </c>
      <c r="BE47" s="71">
        <v>5703608.9866545508</v>
      </c>
      <c r="BF47" s="71">
        <v>4070466.9866545508</v>
      </c>
      <c r="BG47" s="71">
        <v>2736949.9866545508</v>
      </c>
      <c r="BH47" s="71">
        <v>1680688.9866545508</v>
      </c>
      <c r="BI47" s="71">
        <v>860853.98665455088</v>
      </c>
      <c r="BJ47" s="71">
        <v>230217.98665455088</v>
      </c>
      <c r="BK47" s="71">
        <v>8033.9866545508849</v>
      </c>
    </row>
    <row r="48" spans="24:63" ht="15" customHeight="1" x14ac:dyDescent="0.2">
      <c r="X48" s="66" t="s">
        <v>250</v>
      </c>
      <c r="Y48" s="64" t="s">
        <v>252</v>
      </c>
      <c r="Z48" s="64" t="s">
        <v>314</v>
      </c>
      <c r="AA48" s="64" t="s">
        <v>205</v>
      </c>
      <c r="AB48" s="71">
        <v>30250300</v>
      </c>
      <c r="AC48" s="71">
        <v>31142933</v>
      </c>
      <c r="AD48" s="71">
        <v>31602613</v>
      </c>
      <c r="AE48" s="71">
        <v>31643794</v>
      </c>
      <c r="AF48" s="71">
        <v>31696153.950424865</v>
      </c>
      <c r="AG48" s="71">
        <v>31741783.929058999</v>
      </c>
      <c r="AH48" s="71">
        <v>31776469.90898319</v>
      </c>
      <c r="AI48" s="71">
        <v>31796670.876042075</v>
      </c>
      <c r="AJ48" s="71">
        <v>31799527.84435536</v>
      </c>
      <c r="AK48" s="71">
        <v>31777031.81577849</v>
      </c>
      <c r="AL48" s="71">
        <v>31721920.786486793</v>
      </c>
      <c r="AM48" s="71">
        <v>31626801.755933832</v>
      </c>
      <c r="AN48" s="71">
        <v>31477392.723647289</v>
      </c>
      <c r="AO48" s="71">
        <v>31260299.689055104</v>
      </c>
      <c r="AP48" s="71">
        <v>30954430.651568118</v>
      </c>
      <c r="AQ48" s="71">
        <v>30538691.610606961</v>
      </c>
      <c r="AR48" s="71">
        <v>29984378.56561064</v>
      </c>
      <c r="AS48" s="71">
        <v>29264419.516228221</v>
      </c>
      <c r="AT48" s="71">
        <v>28344447.462688655</v>
      </c>
      <c r="AU48" s="71">
        <v>27195830.407185812</v>
      </c>
      <c r="AV48" s="71">
        <v>25792992.359121788</v>
      </c>
      <c r="AW48" s="71">
        <v>24119835.355128109</v>
      </c>
      <c r="AX48" s="71">
        <v>22180954.355128109</v>
      </c>
      <c r="AY48" s="71">
        <v>20000881.355128109</v>
      </c>
      <c r="AZ48" s="71">
        <v>17635219.355128109</v>
      </c>
      <c r="BA48" s="71">
        <v>15161965.355128111</v>
      </c>
      <c r="BB48" s="71">
        <v>12676269.355128111</v>
      </c>
      <c r="BC48" s="71">
        <v>10282325.355128111</v>
      </c>
      <c r="BD48" s="71">
        <v>8074265.3551281104</v>
      </c>
      <c r="BE48" s="71">
        <v>6122421.3551281104</v>
      </c>
      <c r="BF48" s="71">
        <v>4463813.3551281104</v>
      </c>
      <c r="BG48" s="71">
        <v>3104879.3551281104</v>
      </c>
      <c r="BH48" s="71">
        <v>2022498.3551281106</v>
      </c>
      <c r="BI48" s="71">
        <v>1177223.3551281106</v>
      </c>
      <c r="BJ48" s="71">
        <v>522990.35512811062</v>
      </c>
      <c r="BK48" s="71">
        <v>194851.35512811062</v>
      </c>
    </row>
    <row r="49" spans="1:63" ht="15" customHeight="1" x14ac:dyDescent="0.2">
      <c r="X49" s="67"/>
      <c r="Y49" s="67"/>
      <c r="Z49" s="67"/>
      <c r="AA49" s="67"/>
      <c r="AB49" s="59"/>
      <c r="AC49" s="62"/>
      <c r="AD49" s="62"/>
      <c r="AE49" s="62"/>
      <c r="AF49" s="62"/>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c r="BK49" s="62"/>
    </row>
    <row r="50" spans="1:63" ht="15" customHeight="1" x14ac:dyDescent="0.2">
      <c r="X50" s="68" t="s">
        <v>207</v>
      </c>
      <c r="Y50" s="68" t="s">
        <v>261</v>
      </c>
      <c r="Z50" s="68" t="s">
        <v>311</v>
      </c>
      <c r="AA50" s="68" t="s">
        <v>104</v>
      </c>
      <c r="AB50" s="68">
        <v>2015</v>
      </c>
      <c r="AC50" s="68">
        <v>2016</v>
      </c>
      <c r="AD50" s="68">
        <v>2017</v>
      </c>
      <c r="AE50" s="68">
        <v>2018</v>
      </c>
      <c r="AF50" s="68">
        <v>2019</v>
      </c>
      <c r="AG50" s="68">
        <v>2020</v>
      </c>
      <c r="AH50" s="68">
        <v>2021</v>
      </c>
      <c r="AI50" s="68">
        <v>2022</v>
      </c>
      <c r="AJ50" s="68">
        <v>2023</v>
      </c>
      <c r="AK50" s="68">
        <v>2024</v>
      </c>
      <c r="AL50" s="68">
        <v>2025</v>
      </c>
      <c r="AM50" s="68">
        <v>2026</v>
      </c>
      <c r="AN50" s="68">
        <v>2027</v>
      </c>
      <c r="AO50" s="68">
        <v>2028</v>
      </c>
      <c r="AP50" s="68">
        <v>2029</v>
      </c>
      <c r="AQ50" s="68">
        <v>2030</v>
      </c>
      <c r="AR50" s="68">
        <v>2031</v>
      </c>
      <c r="AS50" s="68">
        <v>2032</v>
      </c>
      <c r="AT50" s="68">
        <v>2033</v>
      </c>
      <c r="AU50" s="68">
        <v>2034</v>
      </c>
      <c r="AV50" s="68">
        <v>2035</v>
      </c>
      <c r="AW50" s="68">
        <v>2036</v>
      </c>
      <c r="AX50" s="68">
        <v>2037</v>
      </c>
      <c r="AY50" s="68">
        <v>2038</v>
      </c>
      <c r="AZ50" s="68">
        <v>2039</v>
      </c>
      <c r="BA50" s="68">
        <v>2040</v>
      </c>
      <c r="BB50" s="68">
        <v>2041</v>
      </c>
      <c r="BC50" s="68">
        <v>2042</v>
      </c>
      <c r="BD50" s="68">
        <v>2043</v>
      </c>
      <c r="BE50" s="68">
        <v>2044</v>
      </c>
      <c r="BF50" s="68">
        <v>2045</v>
      </c>
      <c r="BG50" s="68">
        <v>2046</v>
      </c>
      <c r="BH50" s="68">
        <v>2047</v>
      </c>
      <c r="BI50" s="68">
        <v>2048</v>
      </c>
      <c r="BJ50" s="68">
        <v>2049</v>
      </c>
      <c r="BK50" s="68">
        <v>2050</v>
      </c>
    </row>
    <row r="51" spans="1:63" ht="15" customHeight="1" x14ac:dyDescent="0.2">
      <c r="X51" s="66" t="s">
        <v>239</v>
      </c>
      <c r="Y51" s="64" t="s">
        <v>315</v>
      </c>
      <c r="Z51" s="64" t="s">
        <v>136</v>
      </c>
      <c r="AA51" s="64" t="s">
        <v>205</v>
      </c>
      <c r="AB51" s="517"/>
      <c r="AC51" s="71">
        <v>2619</v>
      </c>
      <c r="AD51" s="71">
        <v>3250</v>
      </c>
      <c r="AE51" s="71">
        <v>4020</v>
      </c>
      <c r="AF51" s="71">
        <v>5373</v>
      </c>
      <c r="AG51" s="71">
        <v>7133</v>
      </c>
      <c r="AH51" s="71">
        <v>9424</v>
      </c>
      <c r="AI51" s="71">
        <v>12414</v>
      </c>
      <c r="AJ51" s="71">
        <v>16314</v>
      </c>
      <c r="AK51" s="71">
        <v>21398</v>
      </c>
      <c r="AL51" s="71">
        <v>28022</v>
      </c>
      <c r="AM51" s="71">
        <v>36646</v>
      </c>
      <c r="AN51" s="71">
        <v>47865</v>
      </c>
      <c r="AO51" s="71">
        <v>62447</v>
      </c>
      <c r="AP51" s="71">
        <v>81376</v>
      </c>
      <c r="AQ51" s="71">
        <v>105911</v>
      </c>
      <c r="AR51" s="71">
        <v>137646</v>
      </c>
      <c r="AS51" s="71">
        <v>178589</v>
      </c>
      <c r="AT51" s="71">
        <v>231233</v>
      </c>
      <c r="AU51" s="71">
        <v>298632</v>
      </c>
      <c r="AV51" s="71">
        <v>384447</v>
      </c>
      <c r="AW51" s="71">
        <v>492945</v>
      </c>
      <c r="AX51" s="71">
        <v>628915</v>
      </c>
      <c r="AY51" s="71">
        <v>797433</v>
      </c>
      <c r="AZ51" s="71">
        <v>1003443</v>
      </c>
      <c r="BA51" s="71">
        <v>1251108</v>
      </c>
      <c r="BB51" s="71">
        <v>1542962</v>
      </c>
      <c r="BC51" s="71">
        <v>1878994</v>
      </c>
      <c r="BD51" s="71">
        <v>2255940</v>
      </c>
      <c r="BE51" s="71">
        <v>2667167</v>
      </c>
      <c r="BF51" s="71">
        <v>3103458</v>
      </c>
      <c r="BG51" s="71">
        <v>3554685</v>
      </c>
      <c r="BH51" s="71">
        <v>4011879</v>
      </c>
      <c r="BI51" s="71">
        <v>4263639.271720713</v>
      </c>
      <c r="BJ51" s="71">
        <v>4269737.5126257055</v>
      </c>
      <c r="BK51" s="71">
        <v>4272518.8385443613</v>
      </c>
    </row>
    <row r="52" spans="1:63" ht="15" customHeight="1" x14ac:dyDescent="0.2">
      <c r="X52" s="66" t="s">
        <v>103</v>
      </c>
      <c r="Y52" s="64" t="s">
        <v>315</v>
      </c>
      <c r="Z52" s="64" t="s">
        <v>136</v>
      </c>
      <c r="AA52" s="64" t="s">
        <v>205</v>
      </c>
      <c r="AB52" s="517"/>
      <c r="AC52" s="71">
        <v>2619</v>
      </c>
      <c r="AD52" s="71">
        <v>3250</v>
      </c>
      <c r="AE52" s="71">
        <v>4020</v>
      </c>
      <c r="AF52" s="71">
        <v>5366</v>
      </c>
      <c r="AG52" s="71">
        <v>7115</v>
      </c>
      <c r="AH52" s="71">
        <v>9393</v>
      </c>
      <c r="AI52" s="71">
        <v>12364</v>
      </c>
      <c r="AJ52" s="71">
        <v>16239</v>
      </c>
      <c r="AK52" s="71">
        <v>21291</v>
      </c>
      <c r="AL52" s="71">
        <v>27873</v>
      </c>
      <c r="AM52" s="71">
        <v>36444</v>
      </c>
      <c r="AN52" s="71">
        <v>47595</v>
      </c>
      <c r="AO52" s="71">
        <v>62089</v>
      </c>
      <c r="AP52" s="71">
        <v>80902</v>
      </c>
      <c r="AQ52" s="71">
        <v>105287</v>
      </c>
      <c r="AR52" s="71">
        <v>136827</v>
      </c>
      <c r="AS52" s="71">
        <v>177516</v>
      </c>
      <c r="AT52" s="71">
        <v>229830</v>
      </c>
      <c r="AU52" s="71">
        <v>296800</v>
      </c>
      <c r="AV52" s="71">
        <v>382058</v>
      </c>
      <c r="AW52" s="71">
        <v>489835</v>
      </c>
      <c r="AX52" s="71">
        <v>624873</v>
      </c>
      <c r="AY52" s="71">
        <v>792193</v>
      </c>
      <c r="AZ52" s="71">
        <v>996665</v>
      </c>
      <c r="BA52" s="71">
        <v>1242368</v>
      </c>
      <c r="BB52" s="71">
        <v>1531735</v>
      </c>
      <c r="BC52" s="71">
        <v>1864643</v>
      </c>
      <c r="BD52" s="71">
        <v>2237711</v>
      </c>
      <c r="BE52" s="71">
        <v>2644197</v>
      </c>
      <c r="BF52" s="71">
        <v>3074805</v>
      </c>
      <c r="BG52" s="71">
        <v>3519397</v>
      </c>
      <c r="BH52" s="71">
        <v>3969110</v>
      </c>
      <c r="BI52" s="71">
        <v>4263100.2663305644</v>
      </c>
      <c r="BJ52" s="71">
        <v>4268253.0636618324</v>
      </c>
      <c r="BK52" s="71">
        <v>4269257.8478115192</v>
      </c>
    </row>
    <row r="53" spans="1:63" ht="15" customHeight="1" x14ac:dyDescent="0.2">
      <c r="X53" s="66" t="s">
        <v>102</v>
      </c>
      <c r="Y53" s="64" t="s">
        <v>315</v>
      </c>
      <c r="Z53" s="64" t="s">
        <v>136</v>
      </c>
      <c r="AA53" s="64" t="s">
        <v>205</v>
      </c>
      <c r="AB53" s="517"/>
      <c r="AC53" s="71">
        <v>2619</v>
      </c>
      <c r="AD53" s="71">
        <v>3250</v>
      </c>
      <c r="AE53" s="71">
        <v>4020</v>
      </c>
      <c r="AF53" s="71">
        <v>4946</v>
      </c>
      <c r="AG53" s="71">
        <v>6031</v>
      </c>
      <c r="AH53" s="71">
        <v>7292</v>
      </c>
      <c r="AI53" s="71">
        <v>8810</v>
      </c>
      <c r="AJ53" s="71">
        <v>10647</v>
      </c>
      <c r="AK53" s="71">
        <v>12856</v>
      </c>
      <c r="AL53" s="71">
        <v>15511</v>
      </c>
      <c r="AM53" s="71">
        <v>18702</v>
      </c>
      <c r="AN53" s="71">
        <v>22536</v>
      </c>
      <c r="AO53" s="71">
        <v>27140</v>
      </c>
      <c r="AP53" s="71">
        <v>32667</v>
      </c>
      <c r="AQ53" s="71">
        <v>39299</v>
      </c>
      <c r="AR53" s="71">
        <v>47254</v>
      </c>
      <c r="AS53" s="71">
        <v>56790</v>
      </c>
      <c r="AT53" s="71">
        <v>68214</v>
      </c>
      <c r="AU53" s="71">
        <v>81890</v>
      </c>
      <c r="AV53" s="71">
        <v>98248</v>
      </c>
      <c r="AW53" s="71">
        <v>117800</v>
      </c>
      <c r="AX53" s="71">
        <v>141134</v>
      </c>
      <c r="AY53" s="71">
        <v>168942</v>
      </c>
      <c r="AZ53" s="71">
        <v>202026</v>
      </c>
      <c r="BA53" s="71">
        <v>241309</v>
      </c>
      <c r="BB53" s="71">
        <v>287841</v>
      </c>
      <c r="BC53" s="71">
        <v>342803</v>
      </c>
      <c r="BD53" s="71">
        <v>407504</v>
      </c>
      <c r="BE53" s="71">
        <v>483368</v>
      </c>
      <c r="BF53" s="71">
        <v>571903</v>
      </c>
      <c r="BG53" s="71">
        <v>674662</v>
      </c>
      <c r="BH53" s="71">
        <v>793171</v>
      </c>
      <c r="BI53" s="71">
        <v>928839</v>
      </c>
      <c r="BJ53" s="71">
        <v>1082848</v>
      </c>
      <c r="BK53" s="71">
        <v>1256015</v>
      </c>
    </row>
    <row r="54" spans="1:63" ht="15" customHeight="1" x14ac:dyDescent="0.2">
      <c r="X54" s="66" t="s">
        <v>250</v>
      </c>
      <c r="Y54" s="64" t="s">
        <v>315</v>
      </c>
      <c r="Z54" s="64" t="s">
        <v>136</v>
      </c>
      <c r="AA54" s="64" t="s">
        <v>205</v>
      </c>
      <c r="AB54" s="517"/>
      <c r="AC54" s="71">
        <v>2619</v>
      </c>
      <c r="AD54" s="71">
        <v>3250</v>
      </c>
      <c r="AE54" s="71">
        <v>4020</v>
      </c>
      <c r="AF54" s="71">
        <v>4946</v>
      </c>
      <c r="AG54" s="71">
        <v>6031</v>
      </c>
      <c r="AH54" s="71">
        <v>7292</v>
      </c>
      <c r="AI54" s="71">
        <v>8810</v>
      </c>
      <c r="AJ54" s="71">
        <v>10647</v>
      </c>
      <c r="AK54" s="71">
        <v>12856</v>
      </c>
      <c r="AL54" s="71">
        <v>15511</v>
      </c>
      <c r="AM54" s="71">
        <v>18702</v>
      </c>
      <c r="AN54" s="71">
        <v>22536</v>
      </c>
      <c r="AO54" s="71">
        <v>27140</v>
      </c>
      <c r="AP54" s="71">
        <v>32667</v>
      </c>
      <c r="AQ54" s="71">
        <v>39299</v>
      </c>
      <c r="AR54" s="71">
        <v>47254</v>
      </c>
      <c r="AS54" s="71">
        <v>56790</v>
      </c>
      <c r="AT54" s="71">
        <v>68214</v>
      </c>
      <c r="AU54" s="71">
        <v>81890</v>
      </c>
      <c r="AV54" s="71">
        <v>98248</v>
      </c>
      <c r="AW54" s="71">
        <v>117800</v>
      </c>
      <c r="AX54" s="71">
        <v>141134</v>
      </c>
      <c r="AY54" s="71">
        <v>168942</v>
      </c>
      <c r="AZ54" s="71">
        <v>202026</v>
      </c>
      <c r="BA54" s="71">
        <v>241309</v>
      </c>
      <c r="BB54" s="71">
        <v>287841</v>
      </c>
      <c r="BC54" s="71">
        <v>342803</v>
      </c>
      <c r="BD54" s="71">
        <v>407504</v>
      </c>
      <c r="BE54" s="71">
        <v>483368</v>
      </c>
      <c r="BF54" s="71">
        <v>571903</v>
      </c>
      <c r="BG54" s="71">
        <v>674662</v>
      </c>
      <c r="BH54" s="71">
        <v>793171</v>
      </c>
      <c r="BI54" s="71">
        <v>928839</v>
      </c>
      <c r="BJ54" s="71">
        <v>1082848</v>
      </c>
      <c r="BK54" s="71">
        <v>1256015</v>
      </c>
    </row>
    <row r="55" spans="1:63" ht="15" customHeight="1" x14ac:dyDescent="0.2">
      <c r="X55" s="66" t="s">
        <v>239</v>
      </c>
      <c r="Y55" s="64" t="s">
        <v>315</v>
      </c>
      <c r="Z55" s="64" t="s">
        <v>247</v>
      </c>
      <c r="AA55" s="64" t="s">
        <v>205</v>
      </c>
      <c r="AB55" s="517"/>
      <c r="AC55" s="71">
        <v>0</v>
      </c>
      <c r="AD55" s="71">
        <v>0</v>
      </c>
      <c r="AE55" s="71">
        <v>0</v>
      </c>
      <c r="AF55" s="71">
        <v>0</v>
      </c>
      <c r="AG55" s="71">
        <v>0</v>
      </c>
      <c r="AH55" s="71">
        <v>0</v>
      </c>
      <c r="AI55" s="71">
        <v>0</v>
      </c>
      <c r="AJ55" s="71">
        <v>0</v>
      </c>
      <c r="AK55" s="71">
        <v>0</v>
      </c>
      <c r="AL55" s="71">
        <v>0</v>
      </c>
      <c r="AM55" s="71">
        <v>0</v>
      </c>
      <c r="AN55" s="71">
        <v>1</v>
      </c>
      <c r="AO55" s="71">
        <v>2</v>
      </c>
      <c r="AP55" s="71">
        <v>4</v>
      </c>
      <c r="AQ55" s="71">
        <v>7</v>
      </c>
      <c r="AR55" s="71">
        <v>12</v>
      </c>
      <c r="AS55" s="71">
        <v>20</v>
      </c>
      <c r="AT55" s="71">
        <v>32</v>
      </c>
      <c r="AU55" s="71">
        <v>51</v>
      </c>
      <c r="AV55" s="71">
        <v>79</v>
      </c>
      <c r="AW55" s="71">
        <v>122</v>
      </c>
      <c r="AX55" s="71">
        <v>187</v>
      </c>
      <c r="AY55" s="71">
        <v>285</v>
      </c>
      <c r="AZ55" s="71">
        <v>432</v>
      </c>
      <c r="BA55" s="71">
        <v>653</v>
      </c>
      <c r="BB55" s="71">
        <v>986</v>
      </c>
      <c r="BC55" s="71">
        <v>1487</v>
      </c>
      <c r="BD55" s="71">
        <v>2241</v>
      </c>
      <c r="BE55" s="71">
        <v>3375</v>
      </c>
      <c r="BF55" s="71">
        <v>5081</v>
      </c>
      <c r="BG55" s="71">
        <v>7647</v>
      </c>
      <c r="BH55" s="71">
        <v>11505</v>
      </c>
      <c r="BI55" s="71">
        <v>16507.690927713571</v>
      </c>
      <c r="BJ55" s="71">
        <v>22821.876214400821</v>
      </c>
      <c r="BK55" s="71">
        <v>32488.972523380344</v>
      </c>
    </row>
    <row r="56" spans="1:63" ht="15" customHeight="1" x14ac:dyDescent="0.25">
      <c r="A56" s="518" t="s">
        <v>481</v>
      </c>
      <c r="X56" s="66" t="s">
        <v>103</v>
      </c>
      <c r="Y56" s="64" t="s">
        <v>315</v>
      </c>
      <c r="Z56" s="64" t="s">
        <v>247</v>
      </c>
      <c r="AA56" s="64" t="s">
        <v>205</v>
      </c>
      <c r="AB56" s="517"/>
      <c r="AC56" s="71">
        <v>0</v>
      </c>
      <c r="AD56" s="71">
        <v>0</v>
      </c>
      <c r="AE56" s="71">
        <v>0</v>
      </c>
      <c r="AF56" s="71">
        <v>0</v>
      </c>
      <c r="AG56" s="71">
        <v>0</v>
      </c>
      <c r="AH56" s="71">
        <v>0</v>
      </c>
      <c r="AI56" s="71">
        <v>0</v>
      </c>
      <c r="AJ56" s="71">
        <v>0</v>
      </c>
      <c r="AK56" s="71">
        <v>0</v>
      </c>
      <c r="AL56" s="71">
        <v>0</v>
      </c>
      <c r="AM56" s="71">
        <v>0</v>
      </c>
      <c r="AN56" s="71">
        <v>0</v>
      </c>
      <c r="AO56" s="71">
        <v>1</v>
      </c>
      <c r="AP56" s="71">
        <v>2</v>
      </c>
      <c r="AQ56" s="71">
        <v>4</v>
      </c>
      <c r="AR56" s="71">
        <v>7</v>
      </c>
      <c r="AS56" s="71">
        <v>12</v>
      </c>
      <c r="AT56" s="71">
        <v>20</v>
      </c>
      <c r="AU56" s="71">
        <v>33</v>
      </c>
      <c r="AV56" s="71">
        <v>53</v>
      </c>
      <c r="AW56" s="71">
        <v>84</v>
      </c>
      <c r="AX56" s="71">
        <v>133</v>
      </c>
      <c r="AY56" s="71">
        <v>209</v>
      </c>
      <c r="AZ56" s="71">
        <v>328</v>
      </c>
      <c r="BA56" s="71">
        <v>513</v>
      </c>
      <c r="BB56" s="71">
        <v>801</v>
      </c>
      <c r="BC56" s="71">
        <v>1248</v>
      </c>
      <c r="BD56" s="71">
        <v>1943</v>
      </c>
      <c r="BE56" s="71">
        <v>3024</v>
      </c>
      <c r="BF56" s="71">
        <v>4704</v>
      </c>
      <c r="BG56" s="71">
        <v>7315</v>
      </c>
      <c r="BH56" s="71">
        <v>11370</v>
      </c>
      <c r="BI56" s="71">
        <v>17046.696317862097</v>
      </c>
      <c r="BJ56" s="71">
        <v>24306.325178274117</v>
      </c>
      <c r="BK56" s="71">
        <v>35749.963256223287</v>
      </c>
    </row>
    <row r="57" spans="1:63" ht="15" customHeight="1" x14ac:dyDescent="0.25">
      <c r="A57" s="96" t="s">
        <v>314</v>
      </c>
      <c r="X57" s="66" t="s">
        <v>102</v>
      </c>
      <c r="Y57" s="64" t="s">
        <v>315</v>
      </c>
      <c r="Z57" s="64" t="s">
        <v>247</v>
      </c>
      <c r="AA57" s="64" t="s">
        <v>205</v>
      </c>
      <c r="AB57" s="517"/>
      <c r="AC57" s="71">
        <v>0</v>
      </c>
      <c r="AD57" s="71">
        <v>0</v>
      </c>
      <c r="AE57" s="71">
        <v>0</v>
      </c>
      <c r="AF57" s="71">
        <v>0</v>
      </c>
      <c r="AG57" s="71">
        <v>0</v>
      </c>
      <c r="AH57" s="71">
        <v>0</v>
      </c>
      <c r="AI57" s="71">
        <v>0</v>
      </c>
      <c r="AJ57" s="71">
        <v>0</v>
      </c>
      <c r="AK57" s="71">
        <v>0</v>
      </c>
      <c r="AL57" s="71">
        <v>0</v>
      </c>
      <c r="AM57" s="71">
        <v>0</v>
      </c>
      <c r="AN57" s="71">
        <v>0</v>
      </c>
      <c r="AO57" s="71">
        <v>0</v>
      </c>
      <c r="AP57" s="71">
        <v>0</v>
      </c>
      <c r="AQ57" s="71">
        <v>0</v>
      </c>
      <c r="AR57" s="71">
        <v>0</v>
      </c>
      <c r="AS57" s="71">
        <v>0</v>
      </c>
      <c r="AT57" s="71">
        <v>0</v>
      </c>
      <c r="AU57" s="71">
        <v>0</v>
      </c>
      <c r="AV57" s="71">
        <v>0</v>
      </c>
      <c r="AW57" s="71">
        <v>0</v>
      </c>
      <c r="AX57" s="71">
        <v>0</v>
      </c>
      <c r="AY57" s="71">
        <v>0</v>
      </c>
      <c r="AZ57" s="71">
        <v>0</v>
      </c>
      <c r="BA57" s="71">
        <v>0</v>
      </c>
      <c r="BB57" s="71">
        <v>0</v>
      </c>
      <c r="BC57" s="71">
        <v>0</v>
      </c>
      <c r="BD57" s="71">
        <v>1</v>
      </c>
      <c r="BE57" s="71">
        <v>2</v>
      </c>
      <c r="BF57" s="71">
        <v>3</v>
      </c>
      <c r="BG57" s="71">
        <v>5</v>
      </c>
      <c r="BH57" s="71">
        <v>8</v>
      </c>
      <c r="BI57" s="71">
        <v>12</v>
      </c>
      <c r="BJ57" s="71">
        <v>17</v>
      </c>
      <c r="BK57" s="71">
        <v>24</v>
      </c>
    </row>
    <row r="58" spans="1:63" ht="15" customHeight="1" x14ac:dyDescent="0.2">
      <c r="X58" s="66" t="s">
        <v>250</v>
      </c>
      <c r="Y58" s="64" t="s">
        <v>315</v>
      </c>
      <c r="Z58" s="64" t="s">
        <v>247</v>
      </c>
      <c r="AA58" s="64" t="s">
        <v>205</v>
      </c>
      <c r="AB58" s="517"/>
      <c r="AC58" s="71">
        <v>0</v>
      </c>
      <c r="AD58" s="71">
        <v>0</v>
      </c>
      <c r="AE58" s="71">
        <v>0</v>
      </c>
      <c r="AF58" s="71">
        <v>0</v>
      </c>
      <c r="AG58" s="71">
        <v>0</v>
      </c>
      <c r="AH58" s="71">
        <v>0</v>
      </c>
      <c r="AI58" s="71">
        <v>0</v>
      </c>
      <c r="AJ58" s="71">
        <v>0</v>
      </c>
      <c r="AK58" s="71">
        <v>0</v>
      </c>
      <c r="AL58" s="71">
        <v>0</v>
      </c>
      <c r="AM58" s="71">
        <v>0</v>
      </c>
      <c r="AN58" s="71">
        <v>0</v>
      </c>
      <c r="AO58" s="71">
        <v>0</v>
      </c>
      <c r="AP58" s="71">
        <v>0</v>
      </c>
      <c r="AQ58" s="71">
        <v>0</v>
      </c>
      <c r="AR58" s="71">
        <v>0</v>
      </c>
      <c r="AS58" s="71">
        <v>0</v>
      </c>
      <c r="AT58" s="71">
        <v>0</v>
      </c>
      <c r="AU58" s="71">
        <v>0</v>
      </c>
      <c r="AV58" s="71">
        <v>0</v>
      </c>
      <c r="AW58" s="71">
        <v>0</v>
      </c>
      <c r="AX58" s="71">
        <v>0</v>
      </c>
      <c r="AY58" s="71">
        <v>0</v>
      </c>
      <c r="AZ58" s="71">
        <v>0</v>
      </c>
      <c r="BA58" s="71">
        <v>0</v>
      </c>
      <c r="BB58" s="71">
        <v>0</v>
      </c>
      <c r="BC58" s="71">
        <v>1</v>
      </c>
      <c r="BD58" s="71">
        <v>2</v>
      </c>
      <c r="BE58" s="71">
        <v>3</v>
      </c>
      <c r="BF58" s="71">
        <v>5</v>
      </c>
      <c r="BG58" s="71">
        <v>8</v>
      </c>
      <c r="BH58" s="71">
        <v>12</v>
      </c>
      <c r="BI58" s="71">
        <v>17</v>
      </c>
      <c r="BJ58" s="71">
        <v>24</v>
      </c>
      <c r="BK58" s="71">
        <v>33</v>
      </c>
    </row>
    <row r="59" spans="1:63" ht="15" customHeight="1" x14ac:dyDescent="0.2">
      <c r="X59" s="66" t="s">
        <v>239</v>
      </c>
      <c r="Y59" s="64" t="s">
        <v>315</v>
      </c>
      <c r="Z59" s="64" t="s">
        <v>314</v>
      </c>
      <c r="AA59" s="64" t="s">
        <v>205</v>
      </c>
      <c r="AB59" s="71">
        <v>3633600</v>
      </c>
      <c r="AC59" s="71">
        <v>3779365</v>
      </c>
      <c r="AD59" s="71">
        <v>3909410</v>
      </c>
      <c r="AE59" s="71">
        <v>3919721.7139999997</v>
      </c>
      <c r="AF59" s="71">
        <v>3929748.3334705993</v>
      </c>
      <c r="AG59" s="71">
        <v>3939400.9538376634</v>
      </c>
      <c r="AH59" s="71">
        <v>3948555.6708037923</v>
      </c>
      <c r="AI59" s="71">
        <v>3957044.5803491231</v>
      </c>
      <c r="AJ59" s="71">
        <v>3964656.778732135</v>
      </c>
      <c r="AK59" s="71">
        <v>3971118.3624904579</v>
      </c>
      <c r="AL59" s="71">
        <v>3976073.42844168</v>
      </c>
      <c r="AM59" s="71">
        <v>3979062.0736841606</v>
      </c>
      <c r="AN59" s="71">
        <v>3979488.3955978444</v>
      </c>
      <c r="AO59" s="71">
        <v>3976585.4918450778</v>
      </c>
      <c r="AP59" s="71">
        <v>3969368.4603714282</v>
      </c>
      <c r="AQ59" s="71">
        <v>3956578.3994065048</v>
      </c>
      <c r="AR59" s="71">
        <v>3936620.4074647832</v>
      </c>
      <c r="AS59" s="71">
        <v>3907485.5833464307</v>
      </c>
      <c r="AT59" s="71">
        <v>3866680.0261381348</v>
      </c>
      <c r="AU59" s="71">
        <v>3811146.835213935</v>
      </c>
      <c r="AV59" s="71">
        <v>3737223.1102360552</v>
      </c>
      <c r="AW59" s="71">
        <v>3640635.9511557394</v>
      </c>
      <c r="AX59" s="71">
        <v>3516589.4582140911</v>
      </c>
      <c r="AY59" s="71">
        <v>3359996.7319429112</v>
      </c>
      <c r="AZ59" s="71">
        <v>3165897.8731655455</v>
      </c>
      <c r="BA59" s="71">
        <v>2930104.9829977243</v>
      </c>
      <c r="BB59" s="71">
        <v>2650046.1628484172</v>
      </c>
      <c r="BC59" s="71">
        <v>2325676.5144206784</v>
      </c>
      <c r="BD59" s="71">
        <v>1960175.1397124971</v>
      </c>
      <c r="BE59" s="71">
        <v>1560048.1410176628</v>
      </c>
      <c r="BF59" s="71">
        <v>1134320.6209266144</v>
      </c>
      <c r="BG59" s="71">
        <v>692832.68232729984</v>
      </c>
      <c r="BH59" s="71">
        <v>244121.42840604903</v>
      </c>
      <c r="BI59" s="71">
        <v>0</v>
      </c>
      <c r="BJ59" s="71">
        <v>0</v>
      </c>
      <c r="BK59" s="71">
        <v>0</v>
      </c>
    </row>
    <row r="60" spans="1:63" ht="15" customHeight="1" x14ac:dyDescent="0.2">
      <c r="X60" s="66" t="s">
        <v>103</v>
      </c>
      <c r="Y60" s="64" t="s">
        <v>315</v>
      </c>
      <c r="Z60" s="64" t="s">
        <v>314</v>
      </c>
      <c r="AA60" s="64" t="s">
        <v>205</v>
      </c>
      <c r="AB60" s="71">
        <v>3633600</v>
      </c>
      <c r="AC60" s="71">
        <v>3779365</v>
      </c>
      <c r="AD60" s="71">
        <v>3909410</v>
      </c>
      <c r="AE60" s="71">
        <v>3919727.7139999997</v>
      </c>
      <c r="AF60" s="71">
        <v>3929761.3334705993</v>
      </c>
      <c r="AG60" s="71">
        <v>3939424.9538376634</v>
      </c>
      <c r="AH60" s="71">
        <v>3948592.6708037923</v>
      </c>
      <c r="AI60" s="71">
        <v>3957100.5803491231</v>
      </c>
      <c r="AJ60" s="71">
        <v>3964737.778732135</v>
      </c>
      <c r="AK60" s="71">
        <v>3971231.3624904579</v>
      </c>
      <c r="AL60" s="71">
        <v>3976228.42844168</v>
      </c>
      <c r="AM60" s="71">
        <v>3979270.0736841606</v>
      </c>
      <c r="AN60" s="71">
        <v>3979765.3955978444</v>
      </c>
      <c r="AO60" s="71">
        <v>3976950.4918450778</v>
      </c>
      <c r="AP60" s="71">
        <v>3969850.4603714282</v>
      </c>
      <c r="AQ60" s="71">
        <v>3957211.3994065048</v>
      </c>
      <c r="AR60" s="71">
        <v>3937450.4074647832</v>
      </c>
      <c r="AS60" s="71">
        <v>3908572.5833464307</v>
      </c>
      <c r="AT60" s="71">
        <v>3868101.0261381348</v>
      </c>
      <c r="AU60" s="71">
        <v>3813002.835213935</v>
      </c>
      <c r="AV60" s="71">
        <v>3739644.1102360552</v>
      </c>
      <c r="AW60" s="71">
        <v>3643789.9511557394</v>
      </c>
      <c r="AX60" s="71">
        <v>3520691.4582140911</v>
      </c>
      <c r="AY60" s="71">
        <v>3365318.7319429112</v>
      </c>
      <c r="AZ60" s="71">
        <v>3172785.8731655455</v>
      </c>
      <c r="BA60" s="71">
        <v>2938990.9829977243</v>
      </c>
      <c r="BB60" s="71">
        <v>2661464.1628484172</v>
      </c>
      <c r="BC60" s="71">
        <v>2340272.5144206784</v>
      </c>
      <c r="BD60" s="71">
        <v>1978708.1397124971</v>
      </c>
      <c r="BE60" s="71">
        <v>1583375.1410176628</v>
      </c>
      <c r="BF60" s="71">
        <v>1163356.6209266144</v>
      </c>
      <c r="BG60" s="71">
        <v>728458.68232729984</v>
      </c>
      <c r="BH60" s="71">
        <v>287031.42840604903</v>
      </c>
      <c r="BI60" s="71">
        <v>0</v>
      </c>
      <c r="BJ60" s="71">
        <v>0</v>
      </c>
      <c r="BK60" s="71">
        <v>0</v>
      </c>
    </row>
    <row r="61" spans="1:63" ht="15" customHeight="1" x14ac:dyDescent="0.2">
      <c r="X61" s="66" t="s">
        <v>102</v>
      </c>
      <c r="Y61" s="64" t="s">
        <v>315</v>
      </c>
      <c r="Z61" s="64" t="s">
        <v>314</v>
      </c>
      <c r="AA61" s="64" t="s">
        <v>205</v>
      </c>
      <c r="AB61" s="71">
        <v>3633600</v>
      </c>
      <c r="AC61" s="71">
        <v>3779365</v>
      </c>
      <c r="AD61" s="71">
        <v>3909410</v>
      </c>
      <c r="AE61" s="71">
        <v>3912552.6599999997</v>
      </c>
      <c r="AF61" s="71">
        <v>3915543.2326599993</v>
      </c>
      <c r="AG61" s="71">
        <v>3918378.7218926586</v>
      </c>
      <c r="AH61" s="71">
        <v>3921042.1316145509</v>
      </c>
      <c r="AI61" s="71">
        <v>3923452.4657461653</v>
      </c>
      <c r="AJ61" s="71">
        <v>3925547.7282119109</v>
      </c>
      <c r="AK61" s="71">
        <v>3927274.9229401224</v>
      </c>
      <c r="AL61" s="71">
        <v>3928560.0538630621</v>
      </c>
      <c r="AM61" s="71">
        <v>3929313.1249169246</v>
      </c>
      <c r="AN61" s="71">
        <v>3929427.1400418412</v>
      </c>
      <c r="AO61" s="71">
        <v>3928775.1031818828</v>
      </c>
      <c r="AP61" s="71">
        <v>3927204.018285064</v>
      </c>
      <c r="AQ61" s="71">
        <v>3924531.8893033485</v>
      </c>
      <c r="AR61" s="71">
        <v>3920540.7201926513</v>
      </c>
      <c r="AS61" s="71">
        <v>3914972.5149128437</v>
      </c>
      <c r="AT61" s="71">
        <v>3907520.2774277562</v>
      </c>
      <c r="AU61" s="71">
        <v>3897820.0117051834</v>
      </c>
      <c r="AV61" s="71">
        <v>3885441.7217168882</v>
      </c>
      <c r="AW61" s="71">
        <v>3869873.4114386048</v>
      </c>
      <c r="AX61" s="71">
        <v>3850527.0848500431</v>
      </c>
      <c r="AY61" s="71">
        <v>3826710.7459348924</v>
      </c>
      <c r="AZ61" s="71">
        <v>3797622.3986808271</v>
      </c>
      <c r="BA61" s="71">
        <v>3762339.0470795077</v>
      </c>
      <c r="BB61" s="71">
        <v>3719810.6951265866</v>
      </c>
      <c r="BC61" s="71">
        <v>3668856.3468217128</v>
      </c>
      <c r="BD61" s="71">
        <v>3608166.006168534</v>
      </c>
      <c r="BE61" s="71">
        <v>3536316.6771747023</v>
      </c>
      <c r="BF61" s="71">
        <v>3451800.3638518765</v>
      </c>
      <c r="BG61" s="71">
        <v>3353063.0702157277</v>
      </c>
      <c r="BH61" s="71">
        <v>3238578.8002859429</v>
      </c>
      <c r="BI61" s="71">
        <v>3106938.5580862286</v>
      </c>
      <c r="BJ61" s="71">
        <v>2956960.3476443142</v>
      </c>
      <c r="BK61" s="71">
        <v>2787826.172991958</v>
      </c>
    </row>
    <row r="62" spans="1:63" ht="15" customHeight="1" x14ac:dyDescent="0.2">
      <c r="X62" s="66" t="s">
        <v>250</v>
      </c>
      <c r="Y62" s="64" t="s">
        <v>315</v>
      </c>
      <c r="Z62" s="64" t="s">
        <v>314</v>
      </c>
      <c r="AA62" s="64" t="s">
        <v>205</v>
      </c>
      <c r="AB62" s="71">
        <v>3633600</v>
      </c>
      <c r="AC62" s="71">
        <v>3779365</v>
      </c>
      <c r="AD62" s="71">
        <v>3909410</v>
      </c>
      <c r="AE62" s="71">
        <v>3912552.6599999997</v>
      </c>
      <c r="AF62" s="71">
        <v>3915543.2326599993</v>
      </c>
      <c r="AG62" s="71">
        <v>3918378.7218926586</v>
      </c>
      <c r="AH62" s="71">
        <v>3921042.1316145509</v>
      </c>
      <c r="AI62" s="71">
        <v>3923452.4657461653</v>
      </c>
      <c r="AJ62" s="71">
        <v>3925547.7282119109</v>
      </c>
      <c r="AK62" s="71">
        <v>3927274.9229401224</v>
      </c>
      <c r="AL62" s="71">
        <v>3928560.0538630621</v>
      </c>
      <c r="AM62" s="71">
        <v>3929313.1249169246</v>
      </c>
      <c r="AN62" s="71">
        <v>3929427.1400418412</v>
      </c>
      <c r="AO62" s="71">
        <v>3928775.1031818828</v>
      </c>
      <c r="AP62" s="71">
        <v>3927204.018285064</v>
      </c>
      <c r="AQ62" s="71">
        <v>3924531.8893033485</v>
      </c>
      <c r="AR62" s="71">
        <v>3920540.7201926513</v>
      </c>
      <c r="AS62" s="71">
        <v>3914972.5149128437</v>
      </c>
      <c r="AT62" s="71">
        <v>3907520.2774277562</v>
      </c>
      <c r="AU62" s="71">
        <v>3897820.0117051834</v>
      </c>
      <c r="AV62" s="71">
        <v>3885441.7217168882</v>
      </c>
      <c r="AW62" s="71">
        <v>3869873.4114386048</v>
      </c>
      <c r="AX62" s="71">
        <v>3850527.0848500431</v>
      </c>
      <c r="AY62" s="71">
        <v>3826710.7459348924</v>
      </c>
      <c r="AZ62" s="71">
        <v>3797622.3986808271</v>
      </c>
      <c r="BA62" s="71">
        <v>3762339.0470795077</v>
      </c>
      <c r="BB62" s="71">
        <v>3719810.6951265866</v>
      </c>
      <c r="BC62" s="71">
        <v>3668855.3468217128</v>
      </c>
      <c r="BD62" s="71">
        <v>3608165.006168534</v>
      </c>
      <c r="BE62" s="71">
        <v>3536315.6771747023</v>
      </c>
      <c r="BF62" s="71">
        <v>3451798.3638518765</v>
      </c>
      <c r="BG62" s="71">
        <v>3353060.0702157277</v>
      </c>
      <c r="BH62" s="71">
        <v>3238574.8002859429</v>
      </c>
      <c r="BI62" s="71">
        <v>3106933.5580862286</v>
      </c>
      <c r="BJ62" s="71">
        <v>2956953.3476443142</v>
      </c>
      <c r="BK62" s="71">
        <v>2787817.172991958</v>
      </c>
    </row>
    <row r="63" spans="1:63" ht="15" customHeight="1" x14ac:dyDescent="0.2">
      <c r="X63" s="67"/>
      <c r="Y63" s="67"/>
      <c r="Z63" s="67"/>
      <c r="AA63" s="67"/>
      <c r="AB63" s="59"/>
      <c r="AC63" s="62"/>
      <c r="AD63" s="62"/>
      <c r="AE63" s="62"/>
      <c r="AF63" s="62"/>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c r="BK63" s="62"/>
    </row>
    <row r="64" spans="1:63" ht="15" customHeight="1" x14ac:dyDescent="0.2">
      <c r="X64" s="68" t="s">
        <v>207</v>
      </c>
      <c r="Y64" s="68" t="s">
        <v>261</v>
      </c>
      <c r="Z64" s="68" t="s">
        <v>311</v>
      </c>
      <c r="AA64" s="68" t="s">
        <v>104</v>
      </c>
      <c r="AB64" s="68">
        <v>2015</v>
      </c>
      <c r="AC64" s="68">
        <v>2016</v>
      </c>
      <c r="AD64" s="68">
        <v>2017</v>
      </c>
      <c r="AE64" s="68">
        <v>2018</v>
      </c>
      <c r="AF64" s="68">
        <v>2019</v>
      </c>
      <c r="AG64" s="68">
        <v>2020</v>
      </c>
      <c r="AH64" s="68">
        <v>2021</v>
      </c>
      <c r="AI64" s="68">
        <v>2022</v>
      </c>
      <c r="AJ64" s="68">
        <v>2023</v>
      </c>
      <c r="AK64" s="68">
        <v>2024</v>
      </c>
      <c r="AL64" s="68">
        <v>2025</v>
      </c>
      <c r="AM64" s="68">
        <v>2026</v>
      </c>
      <c r="AN64" s="68">
        <v>2027</v>
      </c>
      <c r="AO64" s="68">
        <v>2028</v>
      </c>
      <c r="AP64" s="68">
        <v>2029</v>
      </c>
      <c r="AQ64" s="68">
        <v>2030</v>
      </c>
      <c r="AR64" s="68">
        <v>2031</v>
      </c>
      <c r="AS64" s="68">
        <v>2032</v>
      </c>
      <c r="AT64" s="68">
        <v>2033</v>
      </c>
      <c r="AU64" s="68">
        <v>2034</v>
      </c>
      <c r="AV64" s="68">
        <v>2035</v>
      </c>
      <c r="AW64" s="68">
        <v>2036</v>
      </c>
      <c r="AX64" s="68">
        <v>2037</v>
      </c>
      <c r="AY64" s="68">
        <v>2038</v>
      </c>
      <c r="AZ64" s="68">
        <v>2039</v>
      </c>
      <c r="BA64" s="68">
        <v>2040</v>
      </c>
      <c r="BB64" s="68">
        <v>2041</v>
      </c>
      <c r="BC64" s="68">
        <v>2042</v>
      </c>
      <c r="BD64" s="68">
        <v>2043</v>
      </c>
      <c r="BE64" s="68">
        <v>2044</v>
      </c>
      <c r="BF64" s="68">
        <v>2045</v>
      </c>
      <c r="BG64" s="68">
        <v>2046</v>
      </c>
      <c r="BH64" s="68">
        <v>2047</v>
      </c>
      <c r="BI64" s="68">
        <v>2048</v>
      </c>
      <c r="BJ64" s="68">
        <v>2049</v>
      </c>
      <c r="BK64" s="68">
        <v>2050</v>
      </c>
    </row>
    <row r="65" spans="24:63" ht="15" customHeight="1" x14ac:dyDescent="0.2">
      <c r="X65" s="66" t="s">
        <v>239</v>
      </c>
      <c r="Y65" s="64" t="s">
        <v>254</v>
      </c>
      <c r="Z65" s="64" t="s">
        <v>136</v>
      </c>
      <c r="AA65" s="64" t="s">
        <v>205</v>
      </c>
      <c r="AB65" s="517"/>
      <c r="AC65" s="71">
        <v>0</v>
      </c>
      <c r="AD65" s="71">
        <v>0</v>
      </c>
      <c r="AE65" s="71">
        <v>1240</v>
      </c>
      <c r="AF65" s="71">
        <v>17922</v>
      </c>
      <c r="AG65" s="71">
        <v>28461</v>
      </c>
      <c r="AH65" s="71">
        <v>41653</v>
      </c>
      <c r="AI65" s="71">
        <v>57621</v>
      </c>
      <c r="AJ65" s="71">
        <v>76489</v>
      </c>
      <c r="AK65" s="71">
        <v>98387</v>
      </c>
      <c r="AL65" s="71">
        <v>123449</v>
      </c>
      <c r="AM65" s="71">
        <v>151812</v>
      </c>
      <c r="AN65" s="71">
        <v>183620</v>
      </c>
      <c r="AO65" s="71">
        <v>219017</v>
      </c>
      <c r="AP65" s="71">
        <v>258156</v>
      </c>
      <c r="AQ65" s="71">
        <v>301193</v>
      </c>
      <c r="AR65" s="71">
        <v>348287</v>
      </c>
      <c r="AS65" s="71">
        <v>399604</v>
      </c>
      <c r="AT65" s="71">
        <v>455315</v>
      </c>
      <c r="AU65" s="71">
        <v>515596</v>
      </c>
      <c r="AV65" s="71">
        <v>580627</v>
      </c>
      <c r="AW65" s="71">
        <v>650595</v>
      </c>
      <c r="AX65" s="71">
        <v>725692</v>
      </c>
      <c r="AY65" s="71">
        <v>806116</v>
      </c>
      <c r="AZ65" s="71">
        <v>892071</v>
      </c>
      <c r="BA65" s="71">
        <v>983766</v>
      </c>
      <c r="BB65" s="71">
        <v>1081417</v>
      </c>
      <c r="BC65" s="71">
        <v>1185247</v>
      </c>
      <c r="BD65" s="71">
        <v>1295485</v>
      </c>
      <c r="BE65" s="71">
        <v>1412366</v>
      </c>
      <c r="BF65" s="71">
        <v>1536133</v>
      </c>
      <c r="BG65" s="71">
        <v>1667035</v>
      </c>
      <c r="BH65" s="71">
        <v>1805329</v>
      </c>
      <c r="BI65" s="71">
        <v>1951278</v>
      </c>
      <c r="BJ65" s="71">
        <v>2105155</v>
      </c>
      <c r="BK65" s="71">
        <v>2267239</v>
      </c>
    </row>
    <row r="66" spans="24:63" ht="15" customHeight="1" x14ac:dyDescent="0.2">
      <c r="X66" s="66" t="s">
        <v>103</v>
      </c>
      <c r="Y66" s="64" t="s">
        <v>254</v>
      </c>
      <c r="Z66" s="64" t="s">
        <v>136</v>
      </c>
      <c r="AA66" s="64" t="s">
        <v>205</v>
      </c>
      <c r="AB66" s="517"/>
      <c r="AC66" s="71">
        <v>0</v>
      </c>
      <c r="AD66" s="71">
        <v>0</v>
      </c>
      <c r="AE66" s="71">
        <v>1240</v>
      </c>
      <c r="AF66" s="71">
        <v>17922</v>
      </c>
      <c r="AG66" s="71">
        <v>28461</v>
      </c>
      <c r="AH66" s="71">
        <v>41653</v>
      </c>
      <c r="AI66" s="71">
        <v>57621</v>
      </c>
      <c r="AJ66" s="71">
        <v>76489</v>
      </c>
      <c r="AK66" s="71">
        <v>98387</v>
      </c>
      <c r="AL66" s="71">
        <v>123449</v>
      </c>
      <c r="AM66" s="71">
        <v>151812</v>
      </c>
      <c r="AN66" s="71">
        <v>183620</v>
      </c>
      <c r="AO66" s="71">
        <v>219017</v>
      </c>
      <c r="AP66" s="71">
        <v>258156</v>
      </c>
      <c r="AQ66" s="71">
        <v>301193</v>
      </c>
      <c r="AR66" s="71">
        <v>348287</v>
      </c>
      <c r="AS66" s="71">
        <v>399604</v>
      </c>
      <c r="AT66" s="71">
        <v>455315</v>
      </c>
      <c r="AU66" s="71">
        <v>515596</v>
      </c>
      <c r="AV66" s="71">
        <v>580627</v>
      </c>
      <c r="AW66" s="71">
        <v>650595</v>
      </c>
      <c r="AX66" s="71">
        <v>725692</v>
      </c>
      <c r="AY66" s="71">
        <v>806116</v>
      </c>
      <c r="AZ66" s="71">
        <v>892071</v>
      </c>
      <c r="BA66" s="71">
        <v>983766</v>
      </c>
      <c r="BB66" s="71">
        <v>1081417</v>
      </c>
      <c r="BC66" s="71">
        <v>1185247</v>
      </c>
      <c r="BD66" s="71">
        <v>1295485</v>
      </c>
      <c r="BE66" s="71">
        <v>1412366</v>
      </c>
      <c r="BF66" s="71">
        <v>1536133</v>
      </c>
      <c r="BG66" s="71">
        <v>1667035</v>
      </c>
      <c r="BH66" s="71">
        <v>1805329</v>
      </c>
      <c r="BI66" s="71">
        <v>1951278</v>
      </c>
      <c r="BJ66" s="71">
        <v>2105155</v>
      </c>
      <c r="BK66" s="71">
        <v>2267239</v>
      </c>
    </row>
    <row r="67" spans="24:63" ht="15" customHeight="1" x14ac:dyDescent="0.2">
      <c r="X67" s="66" t="s">
        <v>102</v>
      </c>
      <c r="Y67" s="64" t="s">
        <v>254</v>
      </c>
      <c r="Z67" s="64" t="s">
        <v>136</v>
      </c>
      <c r="AA67" s="64" t="s">
        <v>205</v>
      </c>
      <c r="AB67" s="517"/>
      <c r="AC67" s="71">
        <v>0</v>
      </c>
      <c r="AD67" s="71">
        <v>0</v>
      </c>
      <c r="AE67" s="71">
        <v>620</v>
      </c>
      <c r="AF67" s="71">
        <v>5342</v>
      </c>
      <c r="AG67" s="71">
        <v>9651</v>
      </c>
      <c r="AH67" s="71">
        <v>15326</v>
      </c>
      <c r="AI67" s="71">
        <v>22430</v>
      </c>
      <c r="AJ67" s="71">
        <v>31029</v>
      </c>
      <c r="AK67" s="71">
        <v>41189</v>
      </c>
      <c r="AL67" s="71">
        <v>52981</v>
      </c>
      <c r="AM67" s="71">
        <v>66477</v>
      </c>
      <c r="AN67" s="71">
        <v>81751</v>
      </c>
      <c r="AO67" s="71">
        <v>98879</v>
      </c>
      <c r="AP67" s="71">
        <v>117940</v>
      </c>
      <c r="AQ67" s="71">
        <v>139016</v>
      </c>
      <c r="AR67" s="71">
        <v>162191</v>
      </c>
      <c r="AS67" s="71">
        <v>187551</v>
      </c>
      <c r="AT67" s="71">
        <v>215186</v>
      </c>
      <c r="AU67" s="71">
        <v>245186</v>
      </c>
      <c r="AV67" s="71">
        <v>277647</v>
      </c>
      <c r="AW67" s="71">
        <v>312666</v>
      </c>
      <c r="AX67" s="71">
        <v>350343</v>
      </c>
      <c r="AY67" s="71">
        <v>390783</v>
      </c>
      <c r="AZ67" s="71">
        <v>434091</v>
      </c>
      <c r="BA67" s="71">
        <v>480377</v>
      </c>
      <c r="BB67" s="71">
        <v>529755</v>
      </c>
      <c r="BC67" s="71">
        <v>582340</v>
      </c>
      <c r="BD67" s="71">
        <v>638252</v>
      </c>
      <c r="BE67" s="71">
        <v>697615</v>
      </c>
      <c r="BF67" s="71">
        <v>760555</v>
      </c>
      <c r="BG67" s="71">
        <v>827203</v>
      </c>
      <c r="BH67" s="71">
        <v>897693</v>
      </c>
      <c r="BI67" s="71">
        <v>972164</v>
      </c>
      <c r="BJ67" s="71">
        <v>1050757</v>
      </c>
      <c r="BK67" s="71">
        <v>1133620</v>
      </c>
    </row>
    <row r="68" spans="24:63" ht="15" customHeight="1" x14ac:dyDescent="0.2">
      <c r="X68" s="66" t="s">
        <v>250</v>
      </c>
      <c r="Y68" s="64" t="s">
        <v>254</v>
      </c>
      <c r="Z68" s="64" t="s">
        <v>136</v>
      </c>
      <c r="AA68" s="64" t="s">
        <v>205</v>
      </c>
      <c r="AB68" s="517"/>
      <c r="AC68" s="71">
        <v>0</v>
      </c>
      <c r="AD68" s="71">
        <v>0</v>
      </c>
      <c r="AE68" s="71">
        <v>620</v>
      </c>
      <c r="AF68" s="71">
        <v>5342</v>
      </c>
      <c r="AG68" s="71">
        <v>9651</v>
      </c>
      <c r="AH68" s="71">
        <v>15326</v>
      </c>
      <c r="AI68" s="71">
        <v>22430</v>
      </c>
      <c r="AJ68" s="71">
        <v>31029</v>
      </c>
      <c r="AK68" s="71">
        <v>41189</v>
      </c>
      <c r="AL68" s="71">
        <v>52981</v>
      </c>
      <c r="AM68" s="71">
        <v>66477</v>
      </c>
      <c r="AN68" s="71">
        <v>81751</v>
      </c>
      <c r="AO68" s="71">
        <v>98879</v>
      </c>
      <c r="AP68" s="71">
        <v>117940</v>
      </c>
      <c r="AQ68" s="71">
        <v>139016</v>
      </c>
      <c r="AR68" s="71">
        <v>162191</v>
      </c>
      <c r="AS68" s="71">
        <v>187551</v>
      </c>
      <c r="AT68" s="71">
        <v>215186</v>
      </c>
      <c r="AU68" s="71">
        <v>245186</v>
      </c>
      <c r="AV68" s="71">
        <v>277647</v>
      </c>
      <c r="AW68" s="71">
        <v>312666</v>
      </c>
      <c r="AX68" s="71">
        <v>350343</v>
      </c>
      <c r="AY68" s="71">
        <v>390783</v>
      </c>
      <c r="AZ68" s="71">
        <v>434091</v>
      </c>
      <c r="BA68" s="71">
        <v>480377</v>
      </c>
      <c r="BB68" s="71">
        <v>529755</v>
      </c>
      <c r="BC68" s="71">
        <v>582340</v>
      </c>
      <c r="BD68" s="71">
        <v>638252</v>
      </c>
      <c r="BE68" s="71">
        <v>697615</v>
      </c>
      <c r="BF68" s="71">
        <v>760555</v>
      </c>
      <c r="BG68" s="71">
        <v>827203</v>
      </c>
      <c r="BH68" s="71">
        <v>897693</v>
      </c>
      <c r="BI68" s="71">
        <v>972164</v>
      </c>
      <c r="BJ68" s="71">
        <v>1050757</v>
      </c>
      <c r="BK68" s="71">
        <v>1133620</v>
      </c>
    </row>
    <row r="69" spans="24:63" ht="15" customHeight="1" x14ac:dyDescent="0.2">
      <c r="X69" s="66" t="s">
        <v>239</v>
      </c>
      <c r="Y69" s="64" t="s">
        <v>254</v>
      </c>
      <c r="Z69" s="64" t="s">
        <v>314</v>
      </c>
      <c r="AA69" s="64" t="s">
        <v>205</v>
      </c>
      <c r="AB69" s="71">
        <v>1230800</v>
      </c>
      <c r="AC69" s="71">
        <v>1248074</v>
      </c>
      <c r="AD69" s="71">
        <v>1328445</v>
      </c>
      <c r="AE69" s="71">
        <v>1348899</v>
      </c>
      <c r="AF69" s="71">
        <v>1354265</v>
      </c>
      <c r="AG69" s="71">
        <v>1366135</v>
      </c>
      <c r="AH69" s="71">
        <v>1375717</v>
      </c>
      <c r="AI69" s="71">
        <v>1382895</v>
      </c>
      <c r="AJ69" s="71">
        <v>1387551</v>
      </c>
      <c r="AK69" s="71">
        <v>1389562</v>
      </c>
      <c r="AL69" s="71">
        <v>1388799</v>
      </c>
      <c r="AM69" s="71">
        <v>1385132</v>
      </c>
      <c r="AN69" s="71">
        <v>1378423</v>
      </c>
      <c r="AO69" s="71">
        <v>1368535</v>
      </c>
      <c r="AP69" s="71">
        <v>1355322</v>
      </c>
      <c r="AQ69" s="71">
        <v>1338634</v>
      </c>
      <c r="AR69" s="71">
        <v>1318319</v>
      </c>
      <c r="AS69" s="71">
        <v>1294219</v>
      </c>
      <c r="AT69" s="71">
        <v>1266169</v>
      </c>
      <c r="AU69" s="71">
        <v>1234001</v>
      </c>
      <c r="AV69" s="71">
        <v>1197542</v>
      </c>
      <c r="AW69" s="71">
        <v>1156612</v>
      </c>
      <c r="AX69" s="71">
        <v>1111028</v>
      </c>
      <c r="AY69" s="71">
        <v>1060599</v>
      </c>
      <c r="AZ69" s="71">
        <v>1005128</v>
      </c>
      <c r="BA69" s="71">
        <v>944415</v>
      </c>
      <c r="BB69" s="71">
        <v>878252</v>
      </c>
      <c r="BC69" s="71">
        <v>806424</v>
      </c>
      <c r="BD69" s="71">
        <v>728711</v>
      </c>
      <c r="BE69" s="71">
        <v>644886</v>
      </c>
      <c r="BF69" s="71">
        <v>554715</v>
      </c>
      <c r="BG69" s="71">
        <v>457958</v>
      </c>
      <c r="BH69" s="71">
        <v>354366</v>
      </c>
      <c r="BI69" s="71">
        <v>243686</v>
      </c>
      <c r="BJ69" s="71">
        <v>125654</v>
      </c>
      <c r="BK69" s="71">
        <v>0</v>
      </c>
    </row>
    <row r="70" spans="24:63" ht="15" customHeight="1" x14ac:dyDescent="0.2">
      <c r="X70" s="66" t="s">
        <v>103</v>
      </c>
      <c r="Y70" s="64" t="s">
        <v>254</v>
      </c>
      <c r="Z70" s="64" t="s">
        <v>314</v>
      </c>
      <c r="AA70" s="64" t="s">
        <v>205</v>
      </c>
      <c r="AB70" s="71">
        <v>1230800</v>
      </c>
      <c r="AC70" s="71">
        <v>1248074</v>
      </c>
      <c r="AD70" s="71">
        <v>1328445</v>
      </c>
      <c r="AE70" s="71">
        <v>1348899</v>
      </c>
      <c r="AF70" s="71">
        <v>1354265</v>
      </c>
      <c r="AG70" s="71">
        <v>1366135</v>
      </c>
      <c r="AH70" s="71">
        <v>1375717</v>
      </c>
      <c r="AI70" s="71">
        <v>1382895</v>
      </c>
      <c r="AJ70" s="71">
        <v>1387551</v>
      </c>
      <c r="AK70" s="71">
        <v>1389562</v>
      </c>
      <c r="AL70" s="71">
        <v>1388799</v>
      </c>
      <c r="AM70" s="71">
        <v>1385132</v>
      </c>
      <c r="AN70" s="71">
        <v>1378423</v>
      </c>
      <c r="AO70" s="71">
        <v>1368535</v>
      </c>
      <c r="AP70" s="71">
        <v>1355322</v>
      </c>
      <c r="AQ70" s="71">
        <v>1338634</v>
      </c>
      <c r="AR70" s="71">
        <v>1318319</v>
      </c>
      <c r="AS70" s="71">
        <v>1294219</v>
      </c>
      <c r="AT70" s="71">
        <v>1266169</v>
      </c>
      <c r="AU70" s="71">
        <v>1234001</v>
      </c>
      <c r="AV70" s="71">
        <v>1197542</v>
      </c>
      <c r="AW70" s="71">
        <v>1156612</v>
      </c>
      <c r="AX70" s="71">
        <v>1111028</v>
      </c>
      <c r="AY70" s="71">
        <v>1060599</v>
      </c>
      <c r="AZ70" s="71">
        <v>1005128</v>
      </c>
      <c r="BA70" s="71">
        <v>944415</v>
      </c>
      <c r="BB70" s="71">
        <v>878252</v>
      </c>
      <c r="BC70" s="71">
        <v>806424</v>
      </c>
      <c r="BD70" s="71">
        <v>728711</v>
      </c>
      <c r="BE70" s="71">
        <v>644886</v>
      </c>
      <c r="BF70" s="71">
        <v>554715</v>
      </c>
      <c r="BG70" s="71">
        <v>457958</v>
      </c>
      <c r="BH70" s="71">
        <v>354366</v>
      </c>
      <c r="BI70" s="71">
        <v>243686</v>
      </c>
      <c r="BJ70" s="71">
        <v>125654</v>
      </c>
      <c r="BK70" s="71">
        <v>0</v>
      </c>
    </row>
    <row r="71" spans="24:63" ht="15" customHeight="1" x14ac:dyDescent="0.2">
      <c r="X71" s="66" t="s">
        <v>102</v>
      </c>
      <c r="Y71" s="64" t="s">
        <v>254</v>
      </c>
      <c r="Z71" s="64" t="s">
        <v>314</v>
      </c>
      <c r="AA71" s="64" t="s">
        <v>205</v>
      </c>
      <c r="AB71" s="71">
        <v>1230800</v>
      </c>
      <c r="AC71" s="71">
        <v>1248074</v>
      </c>
      <c r="AD71" s="71">
        <v>1328445</v>
      </c>
      <c r="AE71" s="71">
        <v>1349519</v>
      </c>
      <c r="AF71" s="71">
        <v>1366845</v>
      </c>
      <c r="AG71" s="71">
        <v>1384945</v>
      </c>
      <c r="AH71" s="71">
        <v>1402044</v>
      </c>
      <c r="AI71" s="71">
        <v>1418086</v>
      </c>
      <c r="AJ71" s="71">
        <v>1433011</v>
      </c>
      <c r="AK71" s="71">
        <v>1446760</v>
      </c>
      <c r="AL71" s="71">
        <v>1459267</v>
      </c>
      <c r="AM71" s="71">
        <v>1470467</v>
      </c>
      <c r="AN71" s="71">
        <v>1480292</v>
      </c>
      <c r="AO71" s="71">
        <v>1488673</v>
      </c>
      <c r="AP71" s="71">
        <v>1495538</v>
      </c>
      <c r="AQ71" s="71">
        <v>1500811</v>
      </c>
      <c r="AR71" s="71">
        <v>1504415</v>
      </c>
      <c r="AS71" s="71">
        <v>1506272</v>
      </c>
      <c r="AT71" s="71">
        <v>1506298</v>
      </c>
      <c r="AU71" s="71">
        <v>1504411</v>
      </c>
      <c r="AV71" s="71">
        <v>1500522</v>
      </c>
      <c r="AW71" s="71">
        <v>1494541</v>
      </c>
      <c r="AX71" s="71">
        <v>1486377</v>
      </c>
      <c r="AY71" s="71">
        <v>1475932</v>
      </c>
      <c r="AZ71" s="71">
        <v>1463108</v>
      </c>
      <c r="BA71" s="71">
        <v>1447804</v>
      </c>
      <c r="BB71" s="71">
        <v>1429914</v>
      </c>
      <c r="BC71" s="71">
        <v>1409331</v>
      </c>
      <c r="BD71" s="71">
        <v>1385944</v>
      </c>
      <c r="BE71" s="71">
        <v>1359637</v>
      </c>
      <c r="BF71" s="71">
        <v>1330293</v>
      </c>
      <c r="BG71" s="71">
        <v>1297790</v>
      </c>
      <c r="BH71" s="71">
        <v>1262002</v>
      </c>
      <c r="BI71" s="71">
        <v>1222800</v>
      </c>
      <c r="BJ71" s="71">
        <v>1180052</v>
      </c>
      <c r="BK71" s="71">
        <v>1133619</v>
      </c>
    </row>
    <row r="72" spans="24:63" ht="15" customHeight="1" x14ac:dyDescent="0.2">
      <c r="X72" s="66" t="s">
        <v>250</v>
      </c>
      <c r="Y72" s="64" t="s">
        <v>254</v>
      </c>
      <c r="Z72" s="64" t="s">
        <v>314</v>
      </c>
      <c r="AA72" s="64" t="s">
        <v>205</v>
      </c>
      <c r="AB72" s="71">
        <v>1230800</v>
      </c>
      <c r="AC72" s="71">
        <v>1248074</v>
      </c>
      <c r="AD72" s="71">
        <v>1328445</v>
      </c>
      <c r="AE72" s="71">
        <v>1349519</v>
      </c>
      <c r="AF72" s="71">
        <v>1366845</v>
      </c>
      <c r="AG72" s="71">
        <v>1384945</v>
      </c>
      <c r="AH72" s="71">
        <v>1402044</v>
      </c>
      <c r="AI72" s="71">
        <v>1418086</v>
      </c>
      <c r="AJ72" s="71">
        <v>1433011</v>
      </c>
      <c r="AK72" s="71">
        <v>1446760</v>
      </c>
      <c r="AL72" s="71">
        <v>1459267</v>
      </c>
      <c r="AM72" s="71">
        <v>1470467</v>
      </c>
      <c r="AN72" s="71">
        <v>1480292</v>
      </c>
      <c r="AO72" s="71">
        <v>1488673</v>
      </c>
      <c r="AP72" s="71">
        <v>1495538</v>
      </c>
      <c r="AQ72" s="71">
        <v>1500811</v>
      </c>
      <c r="AR72" s="71">
        <v>1504415</v>
      </c>
      <c r="AS72" s="71">
        <v>1506272</v>
      </c>
      <c r="AT72" s="71">
        <v>1506298</v>
      </c>
      <c r="AU72" s="71">
        <v>1504411</v>
      </c>
      <c r="AV72" s="71">
        <v>1500522</v>
      </c>
      <c r="AW72" s="71">
        <v>1494541</v>
      </c>
      <c r="AX72" s="71">
        <v>1486377</v>
      </c>
      <c r="AY72" s="71">
        <v>1475932</v>
      </c>
      <c r="AZ72" s="71">
        <v>1463108</v>
      </c>
      <c r="BA72" s="71">
        <v>1447804</v>
      </c>
      <c r="BB72" s="71">
        <v>1429914</v>
      </c>
      <c r="BC72" s="71">
        <v>1409331</v>
      </c>
      <c r="BD72" s="71">
        <v>1385944</v>
      </c>
      <c r="BE72" s="71">
        <v>1359637</v>
      </c>
      <c r="BF72" s="71">
        <v>1330293</v>
      </c>
      <c r="BG72" s="71">
        <v>1297790</v>
      </c>
      <c r="BH72" s="71">
        <v>1262002</v>
      </c>
      <c r="BI72" s="71">
        <v>1222800</v>
      </c>
      <c r="BJ72" s="71">
        <v>1180052</v>
      </c>
      <c r="BK72" s="71">
        <v>1133619</v>
      </c>
    </row>
    <row r="73" spans="24:63" ht="15" customHeight="1" x14ac:dyDescent="0.2">
      <c r="X73" s="67"/>
      <c r="Y73" s="67"/>
      <c r="Z73" s="67"/>
      <c r="AA73" s="67"/>
      <c r="AB73" s="59"/>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62"/>
      <c r="BG73" s="62"/>
      <c r="BH73" s="62"/>
      <c r="BI73" s="62"/>
      <c r="BJ73" s="62"/>
      <c r="BK73" s="62"/>
    </row>
    <row r="74" spans="24:63" ht="15" customHeight="1" x14ac:dyDescent="0.2">
      <c r="X74" s="68" t="s">
        <v>207</v>
      </c>
      <c r="Y74" s="68" t="s">
        <v>261</v>
      </c>
      <c r="Z74" s="68" t="s">
        <v>311</v>
      </c>
      <c r="AA74" s="68" t="s">
        <v>104</v>
      </c>
      <c r="AB74" s="68">
        <v>2015</v>
      </c>
      <c r="AC74" s="68">
        <v>2016</v>
      </c>
      <c r="AD74" s="68">
        <v>2017</v>
      </c>
      <c r="AE74" s="68">
        <v>2018</v>
      </c>
      <c r="AF74" s="68">
        <v>2019</v>
      </c>
      <c r="AG74" s="68">
        <v>2020</v>
      </c>
      <c r="AH74" s="68">
        <v>2021</v>
      </c>
      <c r="AI74" s="68">
        <v>2022</v>
      </c>
      <c r="AJ74" s="68">
        <v>2023</v>
      </c>
      <c r="AK74" s="68">
        <v>2024</v>
      </c>
      <c r="AL74" s="68">
        <v>2025</v>
      </c>
      <c r="AM74" s="68">
        <v>2026</v>
      </c>
      <c r="AN74" s="68">
        <v>2027</v>
      </c>
      <c r="AO74" s="68">
        <v>2028</v>
      </c>
      <c r="AP74" s="68">
        <v>2029</v>
      </c>
      <c r="AQ74" s="68">
        <v>2030</v>
      </c>
      <c r="AR74" s="68">
        <v>2031</v>
      </c>
      <c r="AS74" s="68">
        <v>2032</v>
      </c>
      <c r="AT74" s="68">
        <v>2033</v>
      </c>
      <c r="AU74" s="68">
        <v>2034</v>
      </c>
      <c r="AV74" s="68">
        <v>2035</v>
      </c>
      <c r="AW74" s="68">
        <v>2036</v>
      </c>
      <c r="AX74" s="68">
        <v>2037</v>
      </c>
      <c r="AY74" s="68">
        <v>2038</v>
      </c>
      <c r="AZ74" s="68">
        <v>2039</v>
      </c>
      <c r="BA74" s="68">
        <v>2040</v>
      </c>
      <c r="BB74" s="68">
        <v>2041</v>
      </c>
      <c r="BC74" s="68">
        <v>2042</v>
      </c>
      <c r="BD74" s="68">
        <v>2043</v>
      </c>
      <c r="BE74" s="68">
        <v>2044</v>
      </c>
      <c r="BF74" s="68">
        <v>2045</v>
      </c>
      <c r="BG74" s="68">
        <v>2046</v>
      </c>
      <c r="BH74" s="68">
        <v>2047</v>
      </c>
      <c r="BI74" s="68">
        <v>2048</v>
      </c>
      <c r="BJ74" s="68">
        <v>2049</v>
      </c>
      <c r="BK74" s="68">
        <v>2050</v>
      </c>
    </row>
    <row r="75" spans="24:63" ht="15" customHeight="1" x14ac:dyDescent="0.2">
      <c r="X75" s="66" t="s">
        <v>239</v>
      </c>
      <c r="Y75" s="64" t="s">
        <v>316</v>
      </c>
      <c r="Z75" s="64" t="s">
        <v>313</v>
      </c>
      <c r="AA75" s="64" t="s">
        <v>205</v>
      </c>
      <c r="AB75" s="517"/>
      <c r="AC75" s="71">
        <v>239</v>
      </c>
      <c r="AD75" s="71">
        <v>301</v>
      </c>
      <c r="AE75" s="71">
        <v>379</v>
      </c>
      <c r="AF75" s="71">
        <v>501</v>
      </c>
      <c r="AG75" s="71">
        <v>660</v>
      </c>
      <c r="AH75" s="71">
        <v>868</v>
      </c>
      <c r="AI75" s="71">
        <v>1139</v>
      </c>
      <c r="AJ75" s="71">
        <v>1492</v>
      </c>
      <c r="AK75" s="71">
        <v>1952</v>
      </c>
      <c r="AL75" s="71">
        <v>2550</v>
      </c>
      <c r="AM75" s="71">
        <v>3326</v>
      </c>
      <c r="AN75" s="71">
        <v>4331</v>
      </c>
      <c r="AO75" s="71">
        <v>5628</v>
      </c>
      <c r="AP75" s="71">
        <v>7293</v>
      </c>
      <c r="AQ75" s="71">
        <v>9426</v>
      </c>
      <c r="AR75" s="71">
        <v>12132</v>
      </c>
      <c r="AS75" s="71">
        <v>15547</v>
      </c>
      <c r="AT75" s="71">
        <v>19791</v>
      </c>
      <c r="AU75" s="71">
        <v>24979</v>
      </c>
      <c r="AV75" s="71">
        <v>31189</v>
      </c>
      <c r="AW75" s="71">
        <v>38573</v>
      </c>
      <c r="AX75" s="71">
        <v>46972</v>
      </c>
      <c r="AY75" s="71">
        <v>56220</v>
      </c>
      <c r="AZ75" s="71">
        <v>65875</v>
      </c>
      <c r="BA75" s="71">
        <v>76083</v>
      </c>
      <c r="BB75" s="71">
        <v>85746</v>
      </c>
      <c r="BC75" s="71">
        <v>94477</v>
      </c>
      <c r="BD75" s="71">
        <v>95058.424320619306</v>
      </c>
      <c r="BE75" s="71">
        <v>90831.529573483102</v>
      </c>
      <c r="BF75" s="71">
        <v>86020.099502160389</v>
      </c>
      <c r="BG75" s="71">
        <v>80897.919233488909</v>
      </c>
      <c r="BH75" s="71">
        <v>75595.745279402137</v>
      </c>
      <c r="BI75" s="71">
        <v>70360.364776522591</v>
      </c>
      <c r="BJ75" s="71">
        <v>65194.91031511777</v>
      </c>
      <c r="BK75" s="71">
        <v>60258.406851176565</v>
      </c>
    </row>
    <row r="76" spans="24:63" ht="15" customHeight="1" x14ac:dyDescent="0.2">
      <c r="X76" s="66" t="s">
        <v>103</v>
      </c>
      <c r="Y76" s="64" t="s">
        <v>316</v>
      </c>
      <c r="Z76" s="64" t="s">
        <v>313</v>
      </c>
      <c r="AA76" s="64" t="s">
        <v>205</v>
      </c>
      <c r="AB76" s="517"/>
      <c r="AC76" s="71">
        <v>239</v>
      </c>
      <c r="AD76" s="71">
        <v>301</v>
      </c>
      <c r="AE76" s="71">
        <v>379</v>
      </c>
      <c r="AF76" s="71">
        <v>501</v>
      </c>
      <c r="AG76" s="71">
        <v>660</v>
      </c>
      <c r="AH76" s="71">
        <v>867</v>
      </c>
      <c r="AI76" s="71">
        <v>1137</v>
      </c>
      <c r="AJ76" s="71">
        <v>1489</v>
      </c>
      <c r="AK76" s="71">
        <v>1946</v>
      </c>
      <c r="AL76" s="71">
        <v>2540</v>
      </c>
      <c r="AM76" s="71">
        <v>3309</v>
      </c>
      <c r="AN76" s="71">
        <v>4304</v>
      </c>
      <c r="AO76" s="71">
        <v>5584</v>
      </c>
      <c r="AP76" s="71">
        <v>7220</v>
      </c>
      <c r="AQ76" s="71">
        <v>9307</v>
      </c>
      <c r="AR76" s="71">
        <v>11937</v>
      </c>
      <c r="AS76" s="71">
        <v>15245</v>
      </c>
      <c r="AT76" s="71">
        <v>19319</v>
      </c>
      <c r="AU76" s="71">
        <v>24241</v>
      </c>
      <c r="AV76" s="71">
        <v>30184</v>
      </c>
      <c r="AW76" s="71">
        <v>37053</v>
      </c>
      <c r="AX76" s="71">
        <v>44761</v>
      </c>
      <c r="AY76" s="71">
        <v>53073</v>
      </c>
      <c r="AZ76" s="71">
        <v>61627</v>
      </c>
      <c r="BA76" s="71">
        <v>70753</v>
      </c>
      <c r="BB76" s="71">
        <v>79403</v>
      </c>
      <c r="BC76" s="71">
        <v>87113</v>
      </c>
      <c r="BD76" s="71">
        <v>92011.911369026027</v>
      </c>
      <c r="BE76" s="71">
        <v>87902.579609441716</v>
      </c>
      <c r="BF76" s="71">
        <v>83324.381382774896</v>
      </c>
      <c r="BG76" s="71">
        <v>78176.934732148206</v>
      </c>
      <c r="BH76" s="71">
        <v>72985.92251814375</v>
      </c>
      <c r="BI76" s="71">
        <v>67890.980255892151</v>
      </c>
      <c r="BJ76" s="71">
        <v>63077.336814431124</v>
      </c>
      <c r="BK76" s="71">
        <v>58489.172855249468</v>
      </c>
    </row>
    <row r="77" spans="24:63" ht="15" customHeight="1" x14ac:dyDescent="0.2">
      <c r="X77" s="66" t="s">
        <v>102</v>
      </c>
      <c r="Y77" s="64" t="s">
        <v>316</v>
      </c>
      <c r="Z77" s="64" t="s">
        <v>313</v>
      </c>
      <c r="AA77" s="64" t="s">
        <v>205</v>
      </c>
      <c r="AB77" s="517"/>
      <c r="AC77" s="71">
        <v>239</v>
      </c>
      <c r="AD77" s="71">
        <v>301</v>
      </c>
      <c r="AE77" s="71">
        <v>379</v>
      </c>
      <c r="AF77" s="71">
        <v>477</v>
      </c>
      <c r="AG77" s="71">
        <v>600</v>
      </c>
      <c r="AH77" s="71">
        <v>754</v>
      </c>
      <c r="AI77" s="71">
        <v>948</v>
      </c>
      <c r="AJ77" s="71">
        <v>1190</v>
      </c>
      <c r="AK77" s="71">
        <v>1494</v>
      </c>
      <c r="AL77" s="71">
        <v>1873</v>
      </c>
      <c r="AM77" s="71">
        <v>2347</v>
      </c>
      <c r="AN77" s="71">
        <v>2935</v>
      </c>
      <c r="AO77" s="71">
        <v>3667</v>
      </c>
      <c r="AP77" s="71">
        <v>4569</v>
      </c>
      <c r="AQ77" s="71">
        <v>5670</v>
      </c>
      <c r="AR77" s="71">
        <v>7024</v>
      </c>
      <c r="AS77" s="71">
        <v>8653</v>
      </c>
      <c r="AT77" s="71">
        <v>10586</v>
      </c>
      <c r="AU77" s="71">
        <v>12912</v>
      </c>
      <c r="AV77" s="71">
        <v>15595</v>
      </c>
      <c r="AW77" s="71">
        <v>18596</v>
      </c>
      <c r="AX77" s="71">
        <v>21858</v>
      </c>
      <c r="AY77" s="71">
        <v>25604</v>
      </c>
      <c r="AZ77" s="71">
        <v>29396</v>
      </c>
      <c r="BA77" s="71">
        <v>33056</v>
      </c>
      <c r="BB77" s="71">
        <v>36481</v>
      </c>
      <c r="BC77" s="71">
        <v>39281</v>
      </c>
      <c r="BD77" s="71">
        <v>41508</v>
      </c>
      <c r="BE77" s="71">
        <v>44480</v>
      </c>
      <c r="BF77" s="71">
        <v>46820</v>
      </c>
      <c r="BG77" s="71">
        <v>48480</v>
      </c>
      <c r="BH77" s="71">
        <v>49476</v>
      </c>
      <c r="BI77" s="71">
        <v>50286</v>
      </c>
      <c r="BJ77" s="71">
        <v>50521</v>
      </c>
      <c r="BK77" s="71">
        <v>50734</v>
      </c>
    </row>
    <row r="78" spans="24:63" ht="15" customHeight="1" x14ac:dyDescent="0.2">
      <c r="X78" s="66" t="s">
        <v>250</v>
      </c>
      <c r="Y78" s="64" t="s">
        <v>316</v>
      </c>
      <c r="Z78" s="64" t="s">
        <v>313</v>
      </c>
      <c r="AA78" s="64" t="s">
        <v>205</v>
      </c>
      <c r="AB78" s="517"/>
      <c r="AC78" s="71">
        <v>239</v>
      </c>
      <c r="AD78" s="71">
        <v>301</v>
      </c>
      <c r="AE78" s="71">
        <v>379</v>
      </c>
      <c r="AF78" s="71">
        <v>477</v>
      </c>
      <c r="AG78" s="71">
        <v>600</v>
      </c>
      <c r="AH78" s="71">
        <v>754</v>
      </c>
      <c r="AI78" s="71">
        <v>948</v>
      </c>
      <c r="AJ78" s="71">
        <v>1190</v>
      </c>
      <c r="AK78" s="71">
        <v>1494</v>
      </c>
      <c r="AL78" s="71">
        <v>1873</v>
      </c>
      <c r="AM78" s="71">
        <v>2346</v>
      </c>
      <c r="AN78" s="71">
        <v>2933</v>
      </c>
      <c r="AO78" s="71">
        <v>3664</v>
      </c>
      <c r="AP78" s="71">
        <v>4564</v>
      </c>
      <c r="AQ78" s="71">
        <v>5662</v>
      </c>
      <c r="AR78" s="71">
        <v>7011</v>
      </c>
      <c r="AS78" s="71">
        <v>8632</v>
      </c>
      <c r="AT78" s="71">
        <v>10551</v>
      </c>
      <c r="AU78" s="71">
        <v>12857</v>
      </c>
      <c r="AV78" s="71">
        <v>15509</v>
      </c>
      <c r="AW78" s="71">
        <v>18461</v>
      </c>
      <c r="AX78" s="71">
        <v>21651</v>
      </c>
      <c r="AY78" s="71">
        <v>25302</v>
      </c>
      <c r="AZ78" s="71">
        <v>28963</v>
      </c>
      <c r="BA78" s="71">
        <v>32453</v>
      </c>
      <c r="BB78" s="71">
        <v>35674</v>
      </c>
      <c r="BC78" s="71">
        <v>38243</v>
      </c>
      <c r="BD78" s="71">
        <v>40228</v>
      </c>
      <c r="BE78" s="71">
        <v>42951</v>
      </c>
      <c r="BF78" s="71">
        <v>45040</v>
      </c>
      <c r="BG78" s="71">
        <v>46463</v>
      </c>
      <c r="BH78" s="71">
        <v>47247</v>
      </c>
      <c r="BI78" s="71">
        <v>47863</v>
      </c>
      <c r="BJ78" s="71">
        <v>47936</v>
      </c>
      <c r="BK78" s="71">
        <v>48002</v>
      </c>
    </row>
    <row r="79" spans="24:63" ht="15" customHeight="1" x14ac:dyDescent="0.2">
      <c r="X79" s="66" t="s">
        <v>239</v>
      </c>
      <c r="Y79" s="64" t="s">
        <v>316</v>
      </c>
      <c r="Z79" s="64" t="s">
        <v>136</v>
      </c>
      <c r="AA79" s="64" t="s">
        <v>205</v>
      </c>
      <c r="AB79" s="517"/>
      <c r="AC79" s="71">
        <v>176</v>
      </c>
      <c r="AD79" s="71">
        <v>207</v>
      </c>
      <c r="AE79" s="71">
        <v>244</v>
      </c>
      <c r="AF79" s="71">
        <v>317</v>
      </c>
      <c r="AG79" s="71">
        <v>410</v>
      </c>
      <c r="AH79" s="71">
        <v>529</v>
      </c>
      <c r="AI79" s="71">
        <v>681</v>
      </c>
      <c r="AJ79" s="71">
        <v>875</v>
      </c>
      <c r="AK79" s="71">
        <v>1123</v>
      </c>
      <c r="AL79" s="71">
        <v>1439</v>
      </c>
      <c r="AM79" s="71">
        <v>1842</v>
      </c>
      <c r="AN79" s="71">
        <v>2355</v>
      </c>
      <c r="AO79" s="71">
        <v>3008</v>
      </c>
      <c r="AP79" s="71">
        <v>3837</v>
      </c>
      <c r="AQ79" s="71">
        <v>4887</v>
      </c>
      <c r="AR79" s="71">
        <v>6213</v>
      </c>
      <c r="AS79" s="71">
        <v>7884</v>
      </c>
      <c r="AT79" s="71">
        <v>9981</v>
      </c>
      <c r="AU79" s="71">
        <v>12599</v>
      </c>
      <c r="AV79" s="71">
        <v>15849</v>
      </c>
      <c r="AW79" s="71">
        <v>19778</v>
      </c>
      <c r="AX79" s="71">
        <v>24547</v>
      </c>
      <c r="AY79" s="71">
        <v>30269</v>
      </c>
      <c r="AZ79" s="71">
        <v>37043</v>
      </c>
      <c r="BA79" s="71">
        <v>44908</v>
      </c>
      <c r="BB79" s="71">
        <v>53895</v>
      </c>
      <c r="BC79" s="71">
        <v>63898</v>
      </c>
      <c r="BD79" s="71">
        <v>69739.368545547404</v>
      </c>
      <c r="BE79" s="71">
        <v>73308.128054334782</v>
      </c>
      <c r="BF79" s="71">
        <v>77084.716987016349</v>
      </c>
      <c r="BG79" s="71">
        <v>80716.962230491365</v>
      </c>
      <c r="BH79" s="71">
        <v>84011.311918395557</v>
      </c>
      <c r="BI79" s="71">
        <v>86632.139067345663</v>
      </c>
      <c r="BJ79" s="71">
        <v>88537.659610365517</v>
      </c>
      <c r="BK79" s="71">
        <v>89502.509132598265</v>
      </c>
    </row>
    <row r="80" spans="24:63" ht="15" customHeight="1" x14ac:dyDescent="0.2">
      <c r="X80" s="66" t="s">
        <v>103</v>
      </c>
      <c r="Y80" s="64" t="s">
        <v>316</v>
      </c>
      <c r="Z80" s="64" t="s">
        <v>136</v>
      </c>
      <c r="AA80" s="64" t="s">
        <v>205</v>
      </c>
      <c r="AB80" s="517"/>
      <c r="AC80" s="71">
        <v>176</v>
      </c>
      <c r="AD80" s="71">
        <v>207</v>
      </c>
      <c r="AE80" s="71">
        <v>244</v>
      </c>
      <c r="AF80" s="71">
        <v>317</v>
      </c>
      <c r="AG80" s="71">
        <v>410</v>
      </c>
      <c r="AH80" s="71">
        <v>529</v>
      </c>
      <c r="AI80" s="71">
        <v>681</v>
      </c>
      <c r="AJ80" s="71">
        <v>875</v>
      </c>
      <c r="AK80" s="71">
        <v>1123</v>
      </c>
      <c r="AL80" s="71">
        <v>1439</v>
      </c>
      <c r="AM80" s="71">
        <v>1842</v>
      </c>
      <c r="AN80" s="71">
        <v>2355</v>
      </c>
      <c r="AO80" s="71">
        <v>3007</v>
      </c>
      <c r="AP80" s="71">
        <v>3835</v>
      </c>
      <c r="AQ80" s="71">
        <v>4884</v>
      </c>
      <c r="AR80" s="71">
        <v>6206</v>
      </c>
      <c r="AS80" s="71">
        <v>7870</v>
      </c>
      <c r="AT80" s="71">
        <v>9958</v>
      </c>
      <c r="AU80" s="71">
        <v>12563</v>
      </c>
      <c r="AV80" s="71">
        <v>15796</v>
      </c>
      <c r="AW80" s="71">
        <v>19645</v>
      </c>
      <c r="AX80" s="71">
        <v>24309</v>
      </c>
      <c r="AY80" s="71">
        <v>29890</v>
      </c>
      <c r="AZ80" s="71">
        <v>36462</v>
      </c>
      <c r="BA80" s="71">
        <v>44106</v>
      </c>
      <c r="BB80" s="71">
        <v>52808</v>
      </c>
      <c r="BC80" s="71">
        <v>62509</v>
      </c>
      <c r="BD80" s="71">
        <v>71879.572178668081</v>
      </c>
      <c r="BE80" s="71">
        <v>75020.703007052667</v>
      </c>
      <c r="BF80" s="71">
        <v>78157.906028657453</v>
      </c>
      <c r="BG80" s="71">
        <v>81287.519114939874</v>
      </c>
      <c r="BH80" s="71">
        <v>83857.650111884694</v>
      </c>
      <c r="BI80" s="71">
        <v>85677.255121520997</v>
      </c>
      <c r="BJ80" s="71">
        <v>86509.075056119822</v>
      </c>
      <c r="BK80" s="71">
        <v>86460.28603052783</v>
      </c>
    </row>
    <row r="81" spans="1:63" ht="15" customHeight="1" x14ac:dyDescent="0.25">
      <c r="A81" s="96" t="s">
        <v>313</v>
      </c>
      <c r="X81" s="66" t="s">
        <v>102</v>
      </c>
      <c r="Y81" s="64" t="s">
        <v>316</v>
      </c>
      <c r="Z81" s="64" t="s">
        <v>136</v>
      </c>
      <c r="AA81" s="64" t="s">
        <v>205</v>
      </c>
      <c r="AB81" s="517"/>
      <c r="AC81" s="71">
        <v>176</v>
      </c>
      <c r="AD81" s="71">
        <v>207</v>
      </c>
      <c r="AE81" s="71">
        <v>244</v>
      </c>
      <c r="AF81" s="71">
        <v>287</v>
      </c>
      <c r="AG81" s="71">
        <v>338</v>
      </c>
      <c r="AH81" s="71">
        <v>398</v>
      </c>
      <c r="AI81" s="71">
        <v>469</v>
      </c>
      <c r="AJ81" s="71">
        <v>552</v>
      </c>
      <c r="AK81" s="71">
        <v>650</v>
      </c>
      <c r="AL81" s="71">
        <v>766</v>
      </c>
      <c r="AM81" s="71">
        <v>902</v>
      </c>
      <c r="AN81" s="71">
        <v>1062</v>
      </c>
      <c r="AO81" s="71">
        <v>1250</v>
      </c>
      <c r="AP81" s="71">
        <v>1471</v>
      </c>
      <c r="AQ81" s="71">
        <v>1731</v>
      </c>
      <c r="AR81" s="71">
        <v>2036</v>
      </c>
      <c r="AS81" s="71">
        <v>2394</v>
      </c>
      <c r="AT81" s="71">
        <v>2814</v>
      </c>
      <c r="AU81" s="71">
        <v>3307</v>
      </c>
      <c r="AV81" s="71">
        <v>3885</v>
      </c>
      <c r="AW81" s="71">
        <v>4543</v>
      </c>
      <c r="AX81" s="71">
        <v>5310</v>
      </c>
      <c r="AY81" s="71">
        <v>6203</v>
      </c>
      <c r="AZ81" s="71">
        <v>7241</v>
      </c>
      <c r="BA81" s="71">
        <v>8446</v>
      </c>
      <c r="BB81" s="71">
        <v>9844</v>
      </c>
      <c r="BC81" s="71">
        <v>11460</v>
      </c>
      <c r="BD81" s="71">
        <v>13325</v>
      </c>
      <c r="BE81" s="71">
        <v>15470</v>
      </c>
      <c r="BF81" s="71">
        <v>17932</v>
      </c>
      <c r="BG81" s="71">
        <v>20745</v>
      </c>
      <c r="BH81" s="71">
        <v>23948</v>
      </c>
      <c r="BI81" s="71">
        <v>27572</v>
      </c>
      <c r="BJ81" s="71">
        <v>31660</v>
      </c>
      <c r="BK81" s="71">
        <v>36237</v>
      </c>
    </row>
    <row r="82" spans="1:63" ht="15" customHeight="1" x14ac:dyDescent="0.2">
      <c r="X82" s="66" t="s">
        <v>250</v>
      </c>
      <c r="Y82" s="64" t="s">
        <v>316</v>
      </c>
      <c r="Z82" s="64" t="s">
        <v>136</v>
      </c>
      <c r="AA82" s="64" t="s">
        <v>205</v>
      </c>
      <c r="AB82" s="517"/>
      <c r="AC82" s="71">
        <v>176</v>
      </c>
      <c r="AD82" s="71">
        <v>207</v>
      </c>
      <c r="AE82" s="71">
        <v>244</v>
      </c>
      <c r="AF82" s="71">
        <v>287</v>
      </c>
      <c r="AG82" s="71">
        <v>338</v>
      </c>
      <c r="AH82" s="71">
        <v>398</v>
      </c>
      <c r="AI82" s="71">
        <v>469</v>
      </c>
      <c r="AJ82" s="71">
        <v>552</v>
      </c>
      <c r="AK82" s="71">
        <v>650</v>
      </c>
      <c r="AL82" s="71">
        <v>766</v>
      </c>
      <c r="AM82" s="71">
        <v>895</v>
      </c>
      <c r="AN82" s="71">
        <v>1048</v>
      </c>
      <c r="AO82" s="71">
        <v>1228</v>
      </c>
      <c r="AP82" s="71">
        <v>1438</v>
      </c>
      <c r="AQ82" s="71">
        <v>1684</v>
      </c>
      <c r="AR82" s="71">
        <v>1972</v>
      </c>
      <c r="AS82" s="71">
        <v>2309</v>
      </c>
      <c r="AT82" s="71">
        <v>2703</v>
      </c>
      <c r="AU82" s="71">
        <v>3164</v>
      </c>
      <c r="AV82" s="71">
        <v>3702</v>
      </c>
      <c r="AW82" s="71">
        <v>4329</v>
      </c>
      <c r="AX82" s="71">
        <v>5060</v>
      </c>
      <c r="AY82" s="71">
        <v>5912</v>
      </c>
      <c r="AZ82" s="71">
        <v>6902</v>
      </c>
      <c r="BA82" s="71">
        <v>8051</v>
      </c>
      <c r="BB82" s="71">
        <v>9383</v>
      </c>
      <c r="BC82" s="71">
        <v>10924</v>
      </c>
      <c r="BD82" s="71">
        <v>12702</v>
      </c>
      <c r="BE82" s="71">
        <v>14745</v>
      </c>
      <c r="BF82" s="71">
        <v>17090</v>
      </c>
      <c r="BG82" s="71">
        <v>19768</v>
      </c>
      <c r="BH82" s="71">
        <v>22815</v>
      </c>
      <c r="BI82" s="71">
        <v>26260</v>
      </c>
      <c r="BJ82" s="71">
        <v>30143</v>
      </c>
      <c r="BK82" s="71">
        <v>34486</v>
      </c>
    </row>
    <row r="83" spans="1:63" ht="15" customHeight="1" x14ac:dyDescent="0.2">
      <c r="X83" s="66" t="s">
        <v>239</v>
      </c>
      <c r="Y83" s="64" t="s">
        <v>316</v>
      </c>
      <c r="Z83" s="64" t="s">
        <v>247</v>
      </c>
      <c r="AA83" s="64" t="s">
        <v>205</v>
      </c>
      <c r="AB83" s="517"/>
      <c r="AC83" s="71">
        <v>21</v>
      </c>
      <c r="AD83" s="71">
        <v>26</v>
      </c>
      <c r="AE83" s="71">
        <v>32</v>
      </c>
      <c r="AF83" s="71">
        <v>41</v>
      </c>
      <c r="AG83" s="71">
        <v>52</v>
      </c>
      <c r="AH83" s="71">
        <v>66</v>
      </c>
      <c r="AI83" s="71">
        <v>84</v>
      </c>
      <c r="AJ83" s="71">
        <v>106</v>
      </c>
      <c r="AK83" s="71">
        <v>134</v>
      </c>
      <c r="AL83" s="71">
        <v>169</v>
      </c>
      <c r="AM83" s="71">
        <v>213</v>
      </c>
      <c r="AN83" s="71">
        <v>268</v>
      </c>
      <c r="AO83" s="71">
        <v>337</v>
      </c>
      <c r="AP83" s="71">
        <v>423</v>
      </c>
      <c r="AQ83" s="71">
        <v>530</v>
      </c>
      <c r="AR83" s="71">
        <v>664</v>
      </c>
      <c r="AS83" s="71">
        <v>831</v>
      </c>
      <c r="AT83" s="71">
        <v>1040</v>
      </c>
      <c r="AU83" s="71">
        <v>1301</v>
      </c>
      <c r="AV83" s="71">
        <v>1626</v>
      </c>
      <c r="AW83" s="71">
        <v>2031</v>
      </c>
      <c r="AX83" s="71">
        <v>2535</v>
      </c>
      <c r="AY83" s="71">
        <v>3162</v>
      </c>
      <c r="AZ83" s="71">
        <v>3941</v>
      </c>
      <c r="BA83" s="71">
        <v>4906</v>
      </c>
      <c r="BB83" s="71">
        <v>6101</v>
      </c>
      <c r="BC83" s="71">
        <v>7576</v>
      </c>
      <c r="BD83" s="71">
        <v>8762.2071338332935</v>
      </c>
      <c r="BE83" s="71">
        <v>9923.3423721821073</v>
      </c>
      <c r="BF83" s="71">
        <v>11463.18351082325</v>
      </c>
      <c r="BG83" s="71">
        <v>13459.118536019703</v>
      </c>
      <c r="BH83" s="71">
        <v>15974.942802202306</v>
      </c>
      <c r="BI83" s="71">
        <v>19098.496156131747</v>
      </c>
      <c r="BJ83" s="71">
        <v>22869.430074516702</v>
      </c>
      <c r="BK83" s="71">
        <v>27353.084016225155</v>
      </c>
    </row>
    <row r="84" spans="1:63" ht="15" customHeight="1" x14ac:dyDescent="0.2">
      <c r="X84" s="66" t="s">
        <v>103</v>
      </c>
      <c r="Y84" s="64" t="s">
        <v>316</v>
      </c>
      <c r="Z84" s="64" t="s">
        <v>247</v>
      </c>
      <c r="AA84" s="64" t="s">
        <v>205</v>
      </c>
      <c r="AB84" s="517"/>
      <c r="AC84" s="71">
        <v>21</v>
      </c>
      <c r="AD84" s="71">
        <v>26</v>
      </c>
      <c r="AE84" s="71">
        <v>32</v>
      </c>
      <c r="AF84" s="71">
        <v>42</v>
      </c>
      <c r="AG84" s="71">
        <v>54</v>
      </c>
      <c r="AH84" s="71">
        <v>70</v>
      </c>
      <c r="AI84" s="71">
        <v>90</v>
      </c>
      <c r="AJ84" s="71">
        <v>115</v>
      </c>
      <c r="AK84" s="71">
        <v>147</v>
      </c>
      <c r="AL84" s="71">
        <v>188</v>
      </c>
      <c r="AM84" s="71">
        <v>239</v>
      </c>
      <c r="AN84" s="71">
        <v>304</v>
      </c>
      <c r="AO84" s="71">
        <v>386</v>
      </c>
      <c r="AP84" s="71">
        <v>490</v>
      </c>
      <c r="AQ84" s="71">
        <v>622</v>
      </c>
      <c r="AR84" s="71">
        <v>788</v>
      </c>
      <c r="AS84" s="71">
        <v>998</v>
      </c>
      <c r="AT84" s="71">
        <v>1263</v>
      </c>
      <c r="AU84" s="71">
        <v>1598</v>
      </c>
      <c r="AV84" s="71">
        <v>2020</v>
      </c>
      <c r="AW84" s="71">
        <v>2550</v>
      </c>
      <c r="AX84" s="71">
        <v>3216</v>
      </c>
      <c r="AY84" s="71">
        <v>4053</v>
      </c>
      <c r="AZ84" s="71">
        <v>5102</v>
      </c>
      <c r="BA84" s="71">
        <v>6413</v>
      </c>
      <c r="BB84" s="71">
        <v>8048</v>
      </c>
      <c r="BC84" s="71">
        <v>10079</v>
      </c>
      <c r="BD84" s="71">
        <v>12384.516452305888</v>
      </c>
      <c r="BE84" s="71">
        <v>13969.717383505613</v>
      </c>
      <c r="BF84" s="71">
        <v>16029.712588567663</v>
      </c>
      <c r="BG84" s="71">
        <v>18668.546152911895</v>
      </c>
      <c r="BH84" s="71">
        <v>21912.427369971541</v>
      </c>
      <c r="BI84" s="71">
        <v>25813.764622586845</v>
      </c>
      <c r="BJ84" s="71">
        <v>30423.588129449054</v>
      </c>
      <c r="BK84" s="71">
        <v>35690.541114222702</v>
      </c>
    </row>
    <row r="85" spans="1:63" ht="15" customHeight="1" x14ac:dyDescent="0.2">
      <c r="X85" s="66" t="s">
        <v>102</v>
      </c>
      <c r="Y85" s="64" t="s">
        <v>316</v>
      </c>
      <c r="Z85" s="64" t="s">
        <v>247</v>
      </c>
      <c r="AA85" s="64" t="s">
        <v>205</v>
      </c>
      <c r="AB85" s="517"/>
      <c r="AC85" s="71">
        <v>21</v>
      </c>
      <c r="AD85" s="71">
        <v>26</v>
      </c>
      <c r="AE85" s="71">
        <v>32</v>
      </c>
      <c r="AF85" s="71">
        <v>39</v>
      </c>
      <c r="AG85" s="71">
        <v>47</v>
      </c>
      <c r="AH85" s="71">
        <v>57</v>
      </c>
      <c r="AI85" s="71">
        <v>69</v>
      </c>
      <c r="AJ85" s="71">
        <v>83</v>
      </c>
      <c r="AK85" s="71">
        <v>100</v>
      </c>
      <c r="AL85" s="71">
        <v>120</v>
      </c>
      <c r="AM85" s="71">
        <v>144</v>
      </c>
      <c r="AN85" s="71">
        <v>172</v>
      </c>
      <c r="AO85" s="71">
        <v>206</v>
      </c>
      <c r="AP85" s="71">
        <v>246</v>
      </c>
      <c r="AQ85" s="71">
        <v>294</v>
      </c>
      <c r="AR85" s="71">
        <v>351</v>
      </c>
      <c r="AS85" s="71">
        <v>419</v>
      </c>
      <c r="AT85" s="71">
        <v>500</v>
      </c>
      <c r="AU85" s="71">
        <v>596</v>
      </c>
      <c r="AV85" s="71">
        <v>710</v>
      </c>
      <c r="AW85" s="71">
        <v>845</v>
      </c>
      <c r="AX85" s="71">
        <v>1005</v>
      </c>
      <c r="AY85" s="71">
        <v>1195</v>
      </c>
      <c r="AZ85" s="71">
        <v>1421</v>
      </c>
      <c r="BA85" s="71">
        <v>1689</v>
      </c>
      <c r="BB85" s="71">
        <v>2007</v>
      </c>
      <c r="BC85" s="71">
        <v>2385</v>
      </c>
      <c r="BD85" s="71">
        <v>2833</v>
      </c>
      <c r="BE85" s="71">
        <v>3363</v>
      </c>
      <c r="BF85" s="71">
        <v>3991</v>
      </c>
      <c r="BG85" s="71">
        <v>4733</v>
      </c>
      <c r="BH85" s="71">
        <v>5610</v>
      </c>
      <c r="BI85" s="71">
        <v>6644</v>
      </c>
      <c r="BJ85" s="71">
        <v>7862</v>
      </c>
      <c r="BK85" s="71">
        <v>9293</v>
      </c>
    </row>
    <row r="86" spans="1:63" ht="15" customHeight="1" x14ac:dyDescent="0.2">
      <c r="X86" s="66" t="s">
        <v>250</v>
      </c>
      <c r="Y86" s="64" t="s">
        <v>316</v>
      </c>
      <c r="Z86" s="64" t="s">
        <v>247</v>
      </c>
      <c r="AA86" s="64" t="s">
        <v>205</v>
      </c>
      <c r="AB86" s="517"/>
      <c r="AC86" s="71">
        <v>21</v>
      </c>
      <c r="AD86" s="71">
        <v>26</v>
      </c>
      <c r="AE86" s="71">
        <v>32</v>
      </c>
      <c r="AF86" s="71">
        <v>39</v>
      </c>
      <c r="AG86" s="71">
        <v>47</v>
      </c>
      <c r="AH86" s="71">
        <v>57</v>
      </c>
      <c r="AI86" s="71">
        <v>69</v>
      </c>
      <c r="AJ86" s="71">
        <v>83</v>
      </c>
      <c r="AK86" s="71">
        <v>100</v>
      </c>
      <c r="AL86" s="71">
        <v>120</v>
      </c>
      <c r="AM86" s="71">
        <v>142</v>
      </c>
      <c r="AN86" s="71">
        <v>169</v>
      </c>
      <c r="AO86" s="71">
        <v>201</v>
      </c>
      <c r="AP86" s="71">
        <v>239</v>
      </c>
      <c r="AQ86" s="71">
        <v>284</v>
      </c>
      <c r="AR86" s="71">
        <v>338</v>
      </c>
      <c r="AS86" s="71">
        <v>402</v>
      </c>
      <c r="AT86" s="71">
        <v>478</v>
      </c>
      <c r="AU86" s="71">
        <v>569</v>
      </c>
      <c r="AV86" s="71">
        <v>677</v>
      </c>
      <c r="AW86" s="71">
        <v>805</v>
      </c>
      <c r="AX86" s="71">
        <v>957</v>
      </c>
      <c r="AY86" s="71">
        <v>1138</v>
      </c>
      <c r="AZ86" s="71">
        <v>1353</v>
      </c>
      <c r="BA86" s="71">
        <v>1608</v>
      </c>
      <c r="BB86" s="71">
        <v>1911</v>
      </c>
      <c r="BC86" s="71">
        <v>2271</v>
      </c>
      <c r="BD86" s="71">
        <v>2697</v>
      </c>
      <c r="BE86" s="71">
        <v>3202</v>
      </c>
      <c r="BF86" s="71">
        <v>3800</v>
      </c>
      <c r="BG86" s="71">
        <v>4507</v>
      </c>
      <c r="BH86" s="71">
        <v>5342</v>
      </c>
      <c r="BI86" s="71">
        <v>6326</v>
      </c>
      <c r="BJ86" s="71">
        <v>7485</v>
      </c>
      <c r="BK86" s="71">
        <v>8847</v>
      </c>
    </row>
    <row r="87" spans="1:63" ht="15" customHeight="1" x14ac:dyDescent="0.2">
      <c r="X87" s="66" t="s">
        <v>239</v>
      </c>
      <c r="Y87" s="64" t="s">
        <v>316</v>
      </c>
      <c r="Z87" s="64" t="s">
        <v>314</v>
      </c>
      <c r="AA87" s="64" t="s">
        <v>205</v>
      </c>
      <c r="AB87" s="71">
        <v>162100</v>
      </c>
      <c r="AC87" s="71">
        <v>161064</v>
      </c>
      <c r="AD87" s="71">
        <v>160437</v>
      </c>
      <c r="AE87" s="71">
        <v>160747</v>
      </c>
      <c r="AF87" s="71">
        <v>161011</v>
      </c>
      <c r="AG87" s="71">
        <v>161218</v>
      </c>
      <c r="AH87" s="71">
        <v>161348</v>
      </c>
      <c r="AI87" s="71">
        <v>161379</v>
      </c>
      <c r="AJ87" s="71">
        <v>161284</v>
      </c>
      <c r="AK87" s="71">
        <v>161023</v>
      </c>
      <c r="AL87" s="71">
        <v>160550</v>
      </c>
      <c r="AM87" s="71">
        <v>159805</v>
      </c>
      <c r="AN87" s="71">
        <v>158711</v>
      </c>
      <c r="AO87" s="71">
        <v>157173</v>
      </c>
      <c r="AP87" s="71">
        <v>155075</v>
      </c>
      <c r="AQ87" s="71">
        <v>152268</v>
      </c>
      <c r="AR87" s="71">
        <v>148587</v>
      </c>
      <c r="AS87" s="71">
        <v>143820</v>
      </c>
      <c r="AT87" s="71">
        <v>137758</v>
      </c>
      <c r="AU87" s="71">
        <v>130180</v>
      </c>
      <c r="AV87" s="71">
        <v>120885</v>
      </c>
      <c r="AW87" s="71">
        <v>109659</v>
      </c>
      <c r="AX87" s="71">
        <v>96480</v>
      </c>
      <c r="AY87" s="71">
        <v>81378</v>
      </c>
      <c r="AZ87" s="71">
        <v>64666</v>
      </c>
      <c r="BA87" s="71">
        <v>46126</v>
      </c>
      <c r="BB87" s="71">
        <v>26780</v>
      </c>
      <c r="BC87" s="71">
        <v>7071</v>
      </c>
      <c r="BD87" s="71">
        <v>0</v>
      </c>
      <c r="BE87" s="71">
        <v>0</v>
      </c>
      <c r="BF87" s="71">
        <v>0</v>
      </c>
      <c r="BG87" s="71">
        <v>0</v>
      </c>
      <c r="BH87" s="71">
        <v>0</v>
      </c>
      <c r="BI87" s="71">
        <v>0</v>
      </c>
      <c r="BJ87" s="71">
        <v>0</v>
      </c>
      <c r="BK87" s="71">
        <v>0</v>
      </c>
    </row>
    <row r="88" spans="1:63" ht="15" customHeight="1" x14ac:dyDescent="0.2">
      <c r="X88" s="66" t="s">
        <v>103</v>
      </c>
      <c r="Y88" s="64" t="s">
        <v>316</v>
      </c>
      <c r="Z88" s="64" t="s">
        <v>314</v>
      </c>
      <c r="AA88" s="64" t="s">
        <v>205</v>
      </c>
      <c r="AB88" s="71">
        <v>162100</v>
      </c>
      <c r="AC88" s="71">
        <v>161064</v>
      </c>
      <c r="AD88" s="71">
        <v>160437</v>
      </c>
      <c r="AE88" s="71">
        <v>160842</v>
      </c>
      <c r="AF88" s="71">
        <v>161202</v>
      </c>
      <c r="AG88" s="71">
        <v>161505</v>
      </c>
      <c r="AH88" s="71">
        <v>161732</v>
      </c>
      <c r="AI88" s="71">
        <v>161861</v>
      </c>
      <c r="AJ88" s="71">
        <v>161863</v>
      </c>
      <c r="AK88" s="71">
        <v>161701</v>
      </c>
      <c r="AL88" s="71">
        <v>161327</v>
      </c>
      <c r="AM88" s="71">
        <v>160683</v>
      </c>
      <c r="AN88" s="71">
        <v>159691</v>
      </c>
      <c r="AO88" s="71">
        <v>158260</v>
      </c>
      <c r="AP88" s="71">
        <v>156277</v>
      </c>
      <c r="AQ88" s="71">
        <v>153597</v>
      </c>
      <c r="AR88" s="71">
        <v>150069</v>
      </c>
      <c r="AS88" s="71">
        <v>145479</v>
      </c>
      <c r="AT88" s="71">
        <v>139646</v>
      </c>
      <c r="AU88" s="71">
        <v>132380</v>
      </c>
      <c r="AV88" s="71">
        <v>123380</v>
      </c>
      <c r="AW88" s="71">
        <v>112732</v>
      </c>
      <c r="AX88" s="71">
        <v>100296</v>
      </c>
      <c r="AY88" s="71">
        <v>86170</v>
      </c>
      <c r="AZ88" s="71">
        <v>70601</v>
      </c>
      <c r="BA88" s="71">
        <v>53128</v>
      </c>
      <c r="BB88" s="71">
        <v>34752</v>
      </c>
      <c r="BC88" s="71">
        <v>15923</v>
      </c>
      <c r="BD88" s="71">
        <v>0</v>
      </c>
      <c r="BE88" s="71">
        <v>0</v>
      </c>
      <c r="BF88" s="71">
        <v>0</v>
      </c>
      <c r="BG88" s="71">
        <v>0</v>
      </c>
      <c r="BH88" s="71">
        <v>0</v>
      </c>
      <c r="BI88" s="71">
        <v>0</v>
      </c>
      <c r="BJ88" s="71">
        <v>0</v>
      </c>
      <c r="BK88" s="71">
        <v>0</v>
      </c>
    </row>
    <row r="89" spans="1:63" ht="15" customHeight="1" x14ac:dyDescent="0.2">
      <c r="X89" s="66" t="s">
        <v>102</v>
      </c>
      <c r="Y89" s="64" t="s">
        <v>316</v>
      </c>
      <c r="Z89" s="64" t="s">
        <v>314</v>
      </c>
      <c r="AA89" s="64" t="s">
        <v>205</v>
      </c>
      <c r="AB89" s="71">
        <v>162100</v>
      </c>
      <c r="AC89" s="71">
        <v>161064</v>
      </c>
      <c r="AD89" s="71">
        <v>160437</v>
      </c>
      <c r="AE89" s="71">
        <v>160783</v>
      </c>
      <c r="AF89" s="71">
        <v>161103</v>
      </c>
      <c r="AG89" s="71">
        <v>161391</v>
      </c>
      <c r="AH89" s="71">
        <v>161638</v>
      </c>
      <c r="AI89" s="71">
        <v>161833</v>
      </c>
      <c r="AJ89" s="71">
        <v>161968</v>
      </c>
      <c r="AK89" s="71">
        <v>162024</v>
      </c>
      <c r="AL89" s="71">
        <v>161985</v>
      </c>
      <c r="AM89" s="71">
        <v>161829</v>
      </c>
      <c r="AN89" s="71">
        <v>161532</v>
      </c>
      <c r="AO89" s="71">
        <v>161059</v>
      </c>
      <c r="AP89" s="71">
        <v>160378</v>
      </c>
      <c r="AQ89" s="71">
        <v>159452</v>
      </c>
      <c r="AR89" s="71">
        <v>158221</v>
      </c>
      <c r="AS89" s="71">
        <v>156652</v>
      </c>
      <c r="AT89" s="71">
        <v>154706</v>
      </c>
      <c r="AU89" s="71">
        <v>152280</v>
      </c>
      <c r="AV89" s="71">
        <v>149395</v>
      </c>
      <c r="AW89" s="71">
        <v>146093</v>
      </c>
      <c r="AX89" s="71">
        <v>142397</v>
      </c>
      <c r="AY89" s="71">
        <v>138063</v>
      </c>
      <c r="AZ89" s="71">
        <v>133503</v>
      </c>
      <c r="BA89" s="71">
        <v>128868</v>
      </c>
      <c r="BB89" s="71">
        <v>124226</v>
      </c>
      <c r="BC89" s="71">
        <v>119932</v>
      </c>
      <c r="BD89" s="71">
        <v>115894</v>
      </c>
      <c r="BE89" s="71">
        <v>110750</v>
      </c>
      <c r="BF89" s="71">
        <v>105825</v>
      </c>
      <c r="BG89" s="71">
        <v>101116</v>
      </c>
      <c r="BH89" s="71">
        <v>96548</v>
      </c>
      <c r="BI89" s="71">
        <v>91589</v>
      </c>
      <c r="BJ89" s="71">
        <v>86559</v>
      </c>
      <c r="BK89" s="71">
        <v>80850</v>
      </c>
    </row>
    <row r="90" spans="1:63" ht="15" customHeight="1" x14ac:dyDescent="0.2">
      <c r="X90" s="66" t="s">
        <v>250</v>
      </c>
      <c r="Y90" s="64" t="s">
        <v>316</v>
      </c>
      <c r="Z90" s="64" t="s">
        <v>314</v>
      </c>
      <c r="AA90" s="64" t="s">
        <v>205</v>
      </c>
      <c r="AB90" s="71">
        <v>162100</v>
      </c>
      <c r="AC90" s="71">
        <v>161064</v>
      </c>
      <c r="AD90" s="71">
        <v>160437</v>
      </c>
      <c r="AE90" s="71">
        <v>160472</v>
      </c>
      <c r="AF90" s="71">
        <v>160480</v>
      </c>
      <c r="AG90" s="71">
        <v>160454</v>
      </c>
      <c r="AH90" s="71">
        <v>160386</v>
      </c>
      <c r="AI90" s="71">
        <v>160265</v>
      </c>
      <c r="AJ90" s="71">
        <v>160082</v>
      </c>
      <c r="AK90" s="71">
        <v>159820</v>
      </c>
      <c r="AL90" s="71">
        <v>159462</v>
      </c>
      <c r="AM90" s="71">
        <v>158995</v>
      </c>
      <c r="AN90" s="71">
        <v>158385</v>
      </c>
      <c r="AO90" s="71">
        <v>157599</v>
      </c>
      <c r="AP90" s="71">
        <v>156608</v>
      </c>
      <c r="AQ90" s="71">
        <v>155376</v>
      </c>
      <c r="AR90" s="71">
        <v>153843</v>
      </c>
      <c r="AS90" s="71">
        <v>151979</v>
      </c>
      <c r="AT90" s="71">
        <v>149748</v>
      </c>
      <c r="AU90" s="71">
        <v>147048</v>
      </c>
      <c r="AV90" s="71">
        <v>143908</v>
      </c>
      <c r="AW90" s="71">
        <v>140359</v>
      </c>
      <c r="AX90" s="71">
        <v>136444</v>
      </c>
      <c r="AY90" s="71">
        <v>131919</v>
      </c>
      <c r="AZ90" s="71">
        <v>127212</v>
      </c>
      <c r="BA90" s="71">
        <v>122477</v>
      </c>
      <c r="BB90" s="71">
        <v>117780</v>
      </c>
      <c r="BC90" s="71">
        <v>113469</v>
      </c>
      <c r="BD90" s="71">
        <v>109439</v>
      </c>
      <c r="BE90" s="71">
        <v>104328</v>
      </c>
      <c r="BF90" s="71">
        <v>99456</v>
      </c>
      <c r="BG90" s="71">
        <v>94808</v>
      </c>
      <c r="BH90" s="71">
        <v>90302</v>
      </c>
      <c r="BI90" s="71">
        <v>85417</v>
      </c>
      <c r="BJ90" s="71">
        <v>80462</v>
      </c>
      <c r="BK90" s="71">
        <v>74851</v>
      </c>
    </row>
    <row r="91" spans="1:63" ht="15" customHeight="1" x14ac:dyDescent="0.2">
      <c r="X91" s="67"/>
      <c r="Y91" s="67"/>
      <c r="Z91" s="67"/>
      <c r="AA91" s="67"/>
      <c r="AB91" s="59"/>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row>
    <row r="92" spans="1:63" ht="15" customHeight="1" x14ac:dyDescent="0.2">
      <c r="X92" s="68" t="s">
        <v>207</v>
      </c>
      <c r="Y92" s="68" t="s">
        <v>261</v>
      </c>
      <c r="Z92" s="68" t="s">
        <v>311</v>
      </c>
      <c r="AA92" s="68" t="s">
        <v>104</v>
      </c>
      <c r="AB92" s="68">
        <v>2015</v>
      </c>
      <c r="AC92" s="68">
        <v>2016</v>
      </c>
      <c r="AD92" s="68">
        <v>2017</v>
      </c>
      <c r="AE92" s="68">
        <v>2018</v>
      </c>
      <c r="AF92" s="68">
        <v>2019</v>
      </c>
      <c r="AG92" s="68">
        <v>2020</v>
      </c>
      <c r="AH92" s="68">
        <v>2021</v>
      </c>
      <c r="AI92" s="68">
        <v>2022</v>
      </c>
      <c r="AJ92" s="68">
        <v>2023</v>
      </c>
      <c r="AK92" s="68">
        <v>2024</v>
      </c>
      <c r="AL92" s="68">
        <v>2025</v>
      </c>
      <c r="AM92" s="68">
        <v>2026</v>
      </c>
      <c r="AN92" s="68">
        <v>2027</v>
      </c>
      <c r="AO92" s="68">
        <v>2028</v>
      </c>
      <c r="AP92" s="68">
        <v>2029</v>
      </c>
      <c r="AQ92" s="68">
        <v>2030</v>
      </c>
      <c r="AR92" s="68">
        <v>2031</v>
      </c>
      <c r="AS92" s="68">
        <v>2032</v>
      </c>
      <c r="AT92" s="68">
        <v>2033</v>
      </c>
      <c r="AU92" s="68">
        <v>2034</v>
      </c>
      <c r="AV92" s="68">
        <v>2035</v>
      </c>
      <c r="AW92" s="68">
        <v>2036</v>
      </c>
      <c r="AX92" s="68">
        <v>2037</v>
      </c>
      <c r="AY92" s="68">
        <v>2038</v>
      </c>
      <c r="AZ92" s="68">
        <v>2039</v>
      </c>
      <c r="BA92" s="68">
        <v>2040</v>
      </c>
      <c r="BB92" s="68">
        <v>2041</v>
      </c>
      <c r="BC92" s="68">
        <v>2042</v>
      </c>
      <c r="BD92" s="68">
        <v>2043</v>
      </c>
      <c r="BE92" s="68">
        <v>2044</v>
      </c>
      <c r="BF92" s="68">
        <v>2045</v>
      </c>
      <c r="BG92" s="68">
        <v>2046</v>
      </c>
      <c r="BH92" s="68">
        <v>2047</v>
      </c>
      <c r="BI92" s="68">
        <v>2048</v>
      </c>
      <c r="BJ92" s="68">
        <v>2049</v>
      </c>
      <c r="BK92" s="68">
        <v>2050</v>
      </c>
    </row>
    <row r="93" spans="1:63" ht="15" customHeight="1" x14ac:dyDescent="0.2">
      <c r="X93" s="66" t="s">
        <v>239</v>
      </c>
      <c r="Y93" s="64" t="s">
        <v>317</v>
      </c>
      <c r="Z93" s="64" t="s">
        <v>313</v>
      </c>
      <c r="AA93" s="64" t="s">
        <v>205</v>
      </c>
      <c r="AB93" s="517"/>
      <c r="AC93" s="71">
        <v>221</v>
      </c>
      <c r="AD93" s="71">
        <v>2715</v>
      </c>
      <c r="AE93" s="71">
        <v>5313</v>
      </c>
      <c r="AF93" s="71">
        <v>10582</v>
      </c>
      <c r="AG93" s="71">
        <v>16319</v>
      </c>
      <c r="AH93" s="71">
        <v>22411</v>
      </c>
      <c r="AI93" s="71">
        <v>28864</v>
      </c>
      <c r="AJ93" s="71">
        <v>35752</v>
      </c>
      <c r="AK93" s="71">
        <v>42999</v>
      </c>
      <c r="AL93" s="71">
        <v>50604</v>
      </c>
      <c r="AM93" s="71">
        <v>58624</v>
      </c>
      <c r="AN93" s="71">
        <v>67001</v>
      </c>
      <c r="AO93" s="71">
        <v>75731</v>
      </c>
      <c r="AP93" s="71">
        <v>84860</v>
      </c>
      <c r="AQ93" s="71">
        <v>94329</v>
      </c>
      <c r="AR93" s="71">
        <v>104122</v>
      </c>
      <c r="AS93" s="71">
        <v>114221</v>
      </c>
      <c r="AT93" s="71">
        <v>124605</v>
      </c>
      <c r="AU93" s="71">
        <v>135320</v>
      </c>
      <c r="AV93" s="71">
        <v>146280</v>
      </c>
      <c r="AW93" s="71">
        <v>157459</v>
      </c>
      <c r="AX93" s="71">
        <v>168828</v>
      </c>
      <c r="AY93" s="71">
        <v>180356</v>
      </c>
      <c r="AZ93" s="71">
        <v>192009</v>
      </c>
      <c r="BA93" s="71">
        <v>203751</v>
      </c>
      <c r="BB93" s="71">
        <v>215545</v>
      </c>
      <c r="BC93" s="71">
        <v>227350</v>
      </c>
      <c r="BD93" s="71">
        <v>239124</v>
      </c>
      <c r="BE93" s="71">
        <v>251981.06221640098</v>
      </c>
      <c r="BF93" s="71">
        <v>238709.60973761565</v>
      </c>
      <c r="BG93" s="71">
        <v>225415.09724406857</v>
      </c>
      <c r="BH93" s="71">
        <v>212618.16487335868</v>
      </c>
      <c r="BI93" s="71">
        <v>201016.18453172897</v>
      </c>
      <c r="BJ93" s="71">
        <v>191029.62630315858</v>
      </c>
      <c r="BK93" s="71">
        <v>182871.18416445752</v>
      </c>
    </row>
    <row r="94" spans="1:63" ht="15" customHeight="1" x14ac:dyDescent="0.2">
      <c r="X94" s="66" t="s">
        <v>103</v>
      </c>
      <c r="Y94" s="64" t="s">
        <v>317</v>
      </c>
      <c r="Z94" s="64" t="s">
        <v>313</v>
      </c>
      <c r="AA94" s="64" t="s">
        <v>205</v>
      </c>
      <c r="AB94" s="517"/>
      <c r="AC94" s="71">
        <v>221</v>
      </c>
      <c r="AD94" s="71">
        <v>2715</v>
      </c>
      <c r="AE94" s="71">
        <v>5313</v>
      </c>
      <c r="AF94" s="71">
        <v>10470</v>
      </c>
      <c r="AG94" s="71">
        <v>15860</v>
      </c>
      <c r="AH94" s="71">
        <v>21489</v>
      </c>
      <c r="AI94" s="71">
        <v>27538</v>
      </c>
      <c r="AJ94" s="71">
        <v>33850</v>
      </c>
      <c r="AK94" s="71">
        <v>40594</v>
      </c>
      <c r="AL94" s="71">
        <v>47619</v>
      </c>
      <c r="AM94" s="71">
        <v>54924</v>
      </c>
      <c r="AN94" s="71">
        <v>62508</v>
      </c>
      <c r="AO94" s="71">
        <v>70539</v>
      </c>
      <c r="AP94" s="71">
        <v>78852</v>
      </c>
      <c r="AQ94" s="71">
        <v>87440</v>
      </c>
      <c r="AR94" s="71">
        <v>96292</v>
      </c>
      <c r="AS94" s="71">
        <v>105577</v>
      </c>
      <c r="AT94" s="71">
        <v>115113</v>
      </c>
      <c r="AU94" s="71">
        <v>124883</v>
      </c>
      <c r="AV94" s="71">
        <v>134870</v>
      </c>
      <c r="AW94" s="71">
        <v>145053</v>
      </c>
      <c r="AX94" s="71">
        <v>155410</v>
      </c>
      <c r="AY94" s="71">
        <v>165919</v>
      </c>
      <c r="AZ94" s="71">
        <v>176556</v>
      </c>
      <c r="BA94" s="71">
        <v>187298</v>
      </c>
      <c r="BB94" s="71">
        <v>198120</v>
      </c>
      <c r="BC94" s="71">
        <v>208998</v>
      </c>
      <c r="BD94" s="71">
        <v>219908</v>
      </c>
      <c r="BE94" s="71">
        <v>230827</v>
      </c>
      <c r="BF94" s="71">
        <v>228343.67881534528</v>
      </c>
      <c r="BG94" s="71">
        <v>215803.91709442652</v>
      </c>
      <c r="BH94" s="71">
        <v>203711.48124084258</v>
      </c>
      <c r="BI94" s="71">
        <v>192807.70661765372</v>
      </c>
      <c r="BJ94" s="71">
        <v>183509.43959744053</v>
      </c>
      <c r="BK94" s="71">
        <v>176037.19414824419</v>
      </c>
    </row>
    <row r="95" spans="1:63" ht="15" customHeight="1" x14ac:dyDescent="0.2">
      <c r="X95" s="66" t="s">
        <v>102</v>
      </c>
      <c r="Y95" s="64" t="s">
        <v>317</v>
      </c>
      <c r="Z95" s="64" t="s">
        <v>313</v>
      </c>
      <c r="AA95" s="64" t="s">
        <v>205</v>
      </c>
      <c r="AB95" s="517"/>
      <c r="AC95" s="71">
        <v>221</v>
      </c>
      <c r="AD95" s="71">
        <v>2715</v>
      </c>
      <c r="AE95" s="71">
        <v>5313</v>
      </c>
      <c r="AF95" s="71">
        <v>7998</v>
      </c>
      <c r="AG95" s="71">
        <v>10796</v>
      </c>
      <c r="AH95" s="71">
        <v>13678</v>
      </c>
      <c r="AI95" s="71">
        <v>16628</v>
      </c>
      <c r="AJ95" s="71">
        <v>19697</v>
      </c>
      <c r="AK95" s="71">
        <v>22815</v>
      </c>
      <c r="AL95" s="71">
        <v>26057</v>
      </c>
      <c r="AM95" s="71">
        <v>29333</v>
      </c>
      <c r="AN95" s="71">
        <v>32623</v>
      </c>
      <c r="AO95" s="71">
        <v>35911</v>
      </c>
      <c r="AP95" s="71">
        <v>39363</v>
      </c>
      <c r="AQ95" s="71">
        <v>42821</v>
      </c>
      <c r="AR95" s="71">
        <v>46275</v>
      </c>
      <c r="AS95" s="71">
        <v>49714</v>
      </c>
      <c r="AT95" s="71">
        <v>53356</v>
      </c>
      <c r="AU95" s="71">
        <v>56996</v>
      </c>
      <c r="AV95" s="71">
        <v>60627</v>
      </c>
      <c r="AW95" s="71">
        <v>64238</v>
      </c>
      <c r="AX95" s="71">
        <v>67815</v>
      </c>
      <c r="AY95" s="71">
        <v>71350</v>
      </c>
      <c r="AZ95" s="71">
        <v>74835</v>
      </c>
      <c r="BA95" s="71">
        <v>78263</v>
      </c>
      <c r="BB95" s="71">
        <v>81626</v>
      </c>
      <c r="BC95" s="71">
        <v>84918</v>
      </c>
      <c r="BD95" s="71">
        <v>88137</v>
      </c>
      <c r="BE95" s="71">
        <v>91285</v>
      </c>
      <c r="BF95" s="71">
        <v>94366</v>
      </c>
      <c r="BG95" s="71">
        <v>97387</v>
      </c>
      <c r="BH95" s="71">
        <v>99851</v>
      </c>
      <c r="BI95" s="71">
        <v>102270</v>
      </c>
      <c r="BJ95" s="71">
        <v>104668</v>
      </c>
      <c r="BK95" s="71">
        <v>107070</v>
      </c>
    </row>
    <row r="96" spans="1:63" ht="15" customHeight="1" x14ac:dyDescent="0.2">
      <c r="X96" s="66" t="s">
        <v>250</v>
      </c>
      <c r="Y96" s="64" t="s">
        <v>317</v>
      </c>
      <c r="Z96" s="64" t="s">
        <v>313</v>
      </c>
      <c r="AA96" s="64" t="s">
        <v>205</v>
      </c>
      <c r="AB96" s="517"/>
      <c r="AC96" s="71">
        <v>221</v>
      </c>
      <c r="AD96" s="71">
        <v>2715</v>
      </c>
      <c r="AE96" s="71">
        <v>5313</v>
      </c>
      <c r="AF96" s="71">
        <v>7998</v>
      </c>
      <c r="AG96" s="71">
        <v>10796</v>
      </c>
      <c r="AH96" s="71">
        <v>13678</v>
      </c>
      <c r="AI96" s="71">
        <v>16628</v>
      </c>
      <c r="AJ96" s="71">
        <v>19697</v>
      </c>
      <c r="AK96" s="71">
        <v>22815</v>
      </c>
      <c r="AL96" s="71">
        <v>26057</v>
      </c>
      <c r="AM96" s="71">
        <v>29333</v>
      </c>
      <c r="AN96" s="71">
        <v>32623</v>
      </c>
      <c r="AO96" s="71">
        <v>35911</v>
      </c>
      <c r="AP96" s="71">
        <v>39363</v>
      </c>
      <c r="AQ96" s="71">
        <v>42821</v>
      </c>
      <c r="AR96" s="71">
        <v>46275</v>
      </c>
      <c r="AS96" s="71">
        <v>49714</v>
      </c>
      <c r="AT96" s="71">
        <v>53356</v>
      </c>
      <c r="AU96" s="71">
        <v>56996</v>
      </c>
      <c r="AV96" s="71">
        <v>60627</v>
      </c>
      <c r="AW96" s="71">
        <v>64238</v>
      </c>
      <c r="AX96" s="71">
        <v>67815</v>
      </c>
      <c r="AY96" s="71">
        <v>71350</v>
      </c>
      <c r="AZ96" s="71">
        <v>74835</v>
      </c>
      <c r="BA96" s="71">
        <v>78263</v>
      </c>
      <c r="BB96" s="71">
        <v>81626</v>
      </c>
      <c r="BC96" s="71">
        <v>84918</v>
      </c>
      <c r="BD96" s="71">
        <v>88137</v>
      </c>
      <c r="BE96" s="71">
        <v>91285</v>
      </c>
      <c r="BF96" s="71">
        <v>94366</v>
      </c>
      <c r="BG96" s="71">
        <v>97387</v>
      </c>
      <c r="BH96" s="71">
        <v>99851</v>
      </c>
      <c r="BI96" s="71">
        <v>102270</v>
      </c>
      <c r="BJ96" s="71">
        <v>104668</v>
      </c>
      <c r="BK96" s="71">
        <v>107070</v>
      </c>
    </row>
    <row r="97" spans="1:63" ht="15" customHeight="1" x14ac:dyDescent="0.2">
      <c r="X97" s="66" t="s">
        <v>239</v>
      </c>
      <c r="Y97" s="64" t="s">
        <v>317</v>
      </c>
      <c r="Z97" s="64" t="s">
        <v>136</v>
      </c>
      <c r="AA97" s="64" t="s">
        <v>205</v>
      </c>
      <c r="AB97" s="517"/>
      <c r="AC97" s="71">
        <v>0</v>
      </c>
      <c r="AD97" s="71">
        <v>522</v>
      </c>
      <c r="AE97" s="71">
        <v>1052</v>
      </c>
      <c r="AF97" s="71">
        <v>2083</v>
      </c>
      <c r="AG97" s="71">
        <v>3228</v>
      </c>
      <c r="AH97" s="71">
        <v>4491</v>
      </c>
      <c r="AI97" s="71">
        <v>5880</v>
      </c>
      <c r="AJ97" s="71">
        <v>7405</v>
      </c>
      <c r="AK97" s="71">
        <v>9079</v>
      </c>
      <c r="AL97" s="71">
        <v>10914</v>
      </c>
      <c r="AM97" s="71">
        <v>12925</v>
      </c>
      <c r="AN97" s="71">
        <v>15126</v>
      </c>
      <c r="AO97" s="71">
        <v>17534</v>
      </c>
      <c r="AP97" s="71">
        <v>20166</v>
      </c>
      <c r="AQ97" s="71">
        <v>23040</v>
      </c>
      <c r="AR97" s="71">
        <v>26175</v>
      </c>
      <c r="AS97" s="71">
        <v>29591</v>
      </c>
      <c r="AT97" s="71">
        <v>33309</v>
      </c>
      <c r="AU97" s="71">
        <v>37350</v>
      </c>
      <c r="AV97" s="71">
        <v>41737</v>
      </c>
      <c r="AW97" s="71">
        <v>46492</v>
      </c>
      <c r="AX97" s="71">
        <v>51638</v>
      </c>
      <c r="AY97" s="71">
        <v>57198</v>
      </c>
      <c r="AZ97" s="71">
        <v>63194</v>
      </c>
      <c r="BA97" s="71">
        <v>69648</v>
      </c>
      <c r="BB97" s="71">
        <v>76580</v>
      </c>
      <c r="BC97" s="71">
        <v>84009</v>
      </c>
      <c r="BD97" s="71">
        <v>91952</v>
      </c>
      <c r="BE97" s="71">
        <v>100886.25574489537</v>
      </c>
      <c r="BF97" s="71">
        <v>99532.360074571217</v>
      </c>
      <c r="BG97" s="71">
        <v>98306.704151870043</v>
      </c>
      <c r="BH97" s="71">
        <v>97494.015431035048</v>
      </c>
      <c r="BI97" s="71">
        <v>97312.544707307461</v>
      </c>
      <c r="BJ97" s="71">
        <v>97987.637616548483</v>
      </c>
      <c r="BK97" s="71">
        <v>99680.527007397061</v>
      </c>
    </row>
    <row r="98" spans="1:63" ht="15" customHeight="1" x14ac:dyDescent="0.2">
      <c r="X98" s="66" t="s">
        <v>103</v>
      </c>
      <c r="Y98" s="64" t="s">
        <v>317</v>
      </c>
      <c r="Z98" s="64" t="s">
        <v>136</v>
      </c>
      <c r="AA98" s="64" t="s">
        <v>205</v>
      </c>
      <c r="AB98" s="517"/>
      <c r="AC98" s="71">
        <v>0</v>
      </c>
      <c r="AD98" s="71">
        <v>522</v>
      </c>
      <c r="AE98" s="71">
        <v>1052</v>
      </c>
      <c r="AF98" s="71">
        <v>2078</v>
      </c>
      <c r="AG98" s="71">
        <v>3218</v>
      </c>
      <c r="AH98" s="71">
        <v>4477</v>
      </c>
      <c r="AI98" s="71">
        <v>5862</v>
      </c>
      <c r="AJ98" s="71">
        <v>7385</v>
      </c>
      <c r="AK98" s="71">
        <v>9056</v>
      </c>
      <c r="AL98" s="71">
        <v>10888</v>
      </c>
      <c r="AM98" s="71">
        <v>12896</v>
      </c>
      <c r="AN98" s="71">
        <v>15095</v>
      </c>
      <c r="AO98" s="71">
        <v>17500</v>
      </c>
      <c r="AP98" s="71">
        <v>20129</v>
      </c>
      <c r="AQ98" s="71">
        <v>22999</v>
      </c>
      <c r="AR98" s="71">
        <v>26130</v>
      </c>
      <c r="AS98" s="71">
        <v>29542</v>
      </c>
      <c r="AT98" s="71">
        <v>33255</v>
      </c>
      <c r="AU98" s="71">
        <v>37291</v>
      </c>
      <c r="AV98" s="71">
        <v>41672</v>
      </c>
      <c r="AW98" s="71">
        <v>46421</v>
      </c>
      <c r="AX98" s="71">
        <v>51561</v>
      </c>
      <c r="AY98" s="71">
        <v>57114</v>
      </c>
      <c r="AZ98" s="71">
        <v>63103</v>
      </c>
      <c r="BA98" s="71">
        <v>69550</v>
      </c>
      <c r="BB98" s="71">
        <v>76475</v>
      </c>
      <c r="BC98" s="71">
        <v>83897</v>
      </c>
      <c r="BD98" s="71">
        <v>91832</v>
      </c>
      <c r="BE98" s="71">
        <v>100295</v>
      </c>
      <c r="BF98" s="71">
        <v>103241.78940406388</v>
      </c>
      <c r="BG98" s="71">
        <v>101748.95360288263</v>
      </c>
      <c r="BH98" s="71">
        <v>100664.95108469186</v>
      </c>
      <c r="BI98" s="71">
        <v>100201.79726765428</v>
      </c>
      <c r="BJ98" s="71">
        <v>100591.37198963747</v>
      </c>
      <c r="BK98" s="71">
        <v>102000.42825277463</v>
      </c>
    </row>
    <row r="99" spans="1:63" ht="15" customHeight="1" x14ac:dyDescent="0.2">
      <c r="X99" s="66" t="s">
        <v>102</v>
      </c>
      <c r="Y99" s="64" t="s">
        <v>317</v>
      </c>
      <c r="Z99" s="64" t="s">
        <v>136</v>
      </c>
      <c r="AA99" s="64" t="s">
        <v>205</v>
      </c>
      <c r="AB99" s="517"/>
      <c r="AC99" s="71">
        <v>0</v>
      </c>
      <c r="AD99" s="71">
        <v>522</v>
      </c>
      <c r="AE99" s="71">
        <v>1052</v>
      </c>
      <c r="AF99" s="71">
        <v>1588</v>
      </c>
      <c r="AG99" s="71">
        <v>2130</v>
      </c>
      <c r="AH99" s="71">
        <v>2677</v>
      </c>
      <c r="AI99" s="71">
        <v>3230</v>
      </c>
      <c r="AJ99" s="71">
        <v>3788</v>
      </c>
      <c r="AK99" s="71">
        <v>4351</v>
      </c>
      <c r="AL99" s="71">
        <v>4920</v>
      </c>
      <c r="AM99" s="71">
        <v>5494</v>
      </c>
      <c r="AN99" s="71">
        <v>6074</v>
      </c>
      <c r="AO99" s="71">
        <v>6660</v>
      </c>
      <c r="AP99" s="71">
        <v>7251</v>
      </c>
      <c r="AQ99" s="71">
        <v>7848</v>
      </c>
      <c r="AR99" s="71">
        <v>8451</v>
      </c>
      <c r="AS99" s="71">
        <v>9059</v>
      </c>
      <c r="AT99" s="71">
        <v>9673</v>
      </c>
      <c r="AU99" s="71">
        <v>10293</v>
      </c>
      <c r="AV99" s="71">
        <v>10919</v>
      </c>
      <c r="AW99" s="71">
        <v>11551</v>
      </c>
      <c r="AX99" s="71">
        <v>12188</v>
      </c>
      <c r="AY99" s="71">
        <v>12831</v>
      </c>
      <c r="AZ99" s="71">
        <v>13480</v>
      </c>
      <c r="BA99" s="71">
        <v>14135</v>
      </c>
      <c r="BB99" s="71">
        <v>14796</v>
      </c>
      <c r="BC99" s="71">
        <v>15464</v>
      </c>
      <c r="BD99" s="71">
        <v>16138</v>
      </c>
      <c r="BE99" s="71">
        <v>16818</v>
      </c>
      <c r="BF99" s="71">
        <v>17504</v>
      </c>
      <c r="BG99" s="71">
        <v>18196</v>
      </c>
      <c r="BH99" s="71">
        <v>18895</v>
      </c>
      <c r="BI99" s="71">
        <v>19600</v>
      </c>
      <c r="BJ99" s="71">
        <v>20311</v>
      </c>
      <c r="BK99" s="71">
        <v>21029</v>
      </c>
    </row>
    <row r="100" spans="1:63" ht="15" customHeight="1" x14ac:dyDescent="0.2">
      <c r="X100" s="66" t="s">
        <v>250</v>
      </c>
      <c r="Y100" s="64" t="s">
        <v>317</v>
      </c>
      <c r="Z100" s="64" t="s">
        <v>136</v>
      </c>
      <c r="AA100" s="64" t="s">
        <v>205</v>
      </c>
      <c r="AB100" s="517"/>
      <c r="AC100" s="71">
        <v>0</v>
      </c>
      <c r="AD100" s="71">
        <v>522</v>
      </c>
      <c r="AE100" s="71">
        <v>1052</v>
      </c>
      <c r="AF100" s="71">
        <v>1588</v>
      </c>
      <c r="AG100" s="71">
        <v>2130</v>
      </c>
      <c r="AH100" s="71">
        <v>2677</v>
      </c>
      <c r="AI100" s="71">
        <v>3230</v>
      </c>
      <c r="AJ100" s="71">
        <v>3788</v>
      </c>
      <c r="AK100" s="71">
        <v>4351</v>
      </c>
      <c r="AL100" s="71">
        <v>4920</v>
      </c>
      <c r="AM100" s="71">
        <v>5494</v>
      </c>
      <c r="AN100" s="71">
        <v>6074</v>
      </c>
      <c r="AO100" s="71">
        <v>6660</v>
      </c>
      <c r="AP100" s="71">
        <v>7251</v>
      </c>
      <c r="AQ100" s="71">
        <v>7848</v>
      </c>
      <c r="AR100" s="71">
        <v>8451</v>
      </c>
      <c r="AS100" s="71">
        <v>9059</v>
      </c>
      <c r="AT100" s="71">
        <v>9673</v>
      </c>
      <c r="AU100" s="71">
        <v>10293</v>
      </c>
      <c r="AV100" s="71">
        <v>10919</v>
      </c>
      <c r="AW100" s="71">
        <v>11551</v>
      </c>
      <c r="AX100" s="71">
        <v>12188</v>
      </c>
      <c r="AY100" s="71">
        <v>12831</v>
      </c>
      <c r="AZ100" s="71">
        <v>13480</v>
      </c>
      <c r="BA100" s="71">
        <v>14135</v>
      </c>
      <c r="BB100" s="71">
        <v>14796</v>
      </c>
      <c r="BC100" s="71">
        <v>15464</v>
      </c>
      <c r="BD100" s="71">
        <v>16138</v>
      </c>
      <c r="BE100" s="71">
        <v>16818</v>
      </c>
      <c r="BF100" s="71">
        <v>17504</v>
      </c>
      <c r="BG100" s="71">
        <v>18196</v>
      </c>
      <c r="BH100" s="71">
        <v>18895</v>
      </c>
      <c r="BI100" s="71">
        <v>19600</v>
      </c>
      <c r="BJ100" s="71">
        <v>20311</v>
      </c>
      <c r="BK100" s="71">
        <v>21029</v>
      </c>
    </row>
    <row r="101" spans="1:63" ht="15" customHeight="1" x14ac:dyDescent="0.2">
      <c r="X101" s="66" t="s">
        <v>239</v>
      </c>
      <c r="Y101" s="64" t="s">
        <v>317</v>
      </c>
      <c r="Z101" s="64" t="s">
        <v>247</v>
      </c>
      <c r="AA101" s="64" t="s">
        <v>205</v>
      </c>
      <c r="AB101" s="517"/>
      <c r="AC101" s="71">
        <v>0</v>
      </c>
      <c r="AD101" s="71">
        <v>41</v>
      </c>
      <c r="AE101" s="71">
        <v>87</v>
      </c>
      <c r="AF101" s="71">
        <v>163</v>
      </c>
      <c r="AG101" s="71">
        <v>264</v>
      </c>
      <c r="AH101" s="71">
        <v>397</v>
      </c>
      <c r="AI101" s="71">
        <v>571</v>
      </c>
      <c r="AJ101" s="71">
        <v>798</v>
      </c>
      <c r="AK101" s="71">
        <v>1095</v>
      </c>
      <c r="AL101" s="71">
        <v>1482</v>
      </c>
      <c r="AM101" s="71">
        <v>1987</v>
      </c>
      <c r="AN101" s="71">
        <v>2645</v>
      </c>
      <c r="AO101" s="71">
        <v>3502</v>
      </c>
      <c r="AP101" s="71">
        <v>4617</v>
      </c>
      <c r="AQ101" s="71">
        <v>6067</v>
      </c>
      <c r="AR101" s="71">
        <v>7950</v>
      </c>
      <c r="AS101" s="71">
        <v>10392</v>
      </c>
      <c r="AT101" s="71">
        <v>13553</v>
      </c>
      <c r="AU101" s="71">
        <v>17634</v>
      </c>
      <c r="AV101" s="71">
        <v>22886</v>
      </c>
      <c r="AW101" s="71">
        <v>29618</v>
      </c>
      <c r="AX101" s="71">
        <v>38200</v>
      </c>
      <c r="AY101" s="71">
        <v>49067</v>
      </c>
      <c r="AZ101" s="71">
        <v>62709</v>
      </c>
      <c r="BA101" s="71">
        <v>79647</v>
      </c>
      <c r="BB101" s="71">
        <v>100388</v>
      </c>
      <c r="BC101" s="71">
        <v>125350</v>
      </c>
      <c r="BD101" s="71">
        <v>154761</v>
      </c>
      <c r="BE101" s="71">
        <v>189400.70184958496</v>
      </c>
      <c r="BF101" s="71">
        <v>205598.62725614593</v>
      </c>
      <c r="BG101" s="71">
        <v>221695.9334038923</v>
      </c>
      <c r="BH101" s="71">
        <v>236887.26592635666</v>
      </c>
      <c r="BI101" s="71">
        <v>250257.01538578304</v>
      </c>
      <c r="BJ101" s="71">
        <v>261159.37936452436</v>
      </c>
      <c r="BK101" s="71">
        <v>269220.44437790109</v>
      </c>
    </row>
    <row r="102" spans="1:63" ht="15" customHeight="1" x14ac:dyDescent="0.2">
      <c r="X102" s="66" t="s">
        <v>103</v>
      </c>
      <c r="Y102" s="64" t="s">
        <v>317</v>
      </c>
      <c r="Z102" s="64" t="s">
        <v>247</v>
      </c>
      <c r="AA102" s="64" t="s">
        <v>205</v>
      </c>
      <c r="AB102" s="517"/>
      <c r="AC102" s="71">
        <v>0</v>
      </c>
      <c r="AD102" s="71">
        <v>41</v>
      </c>
      <c r="AE102" s="71">
        <v>87</v>
      </c>
      <c r="AF102" s="71">
        <v>162</v>
      </c>
      <c r="AG102" s="71">
        <v>262</v>
      </c>
      <c r="AH102" s="71">
        <v>393</v>
      </c>
      <c r="AI102" s="71">
        <v>565</v>
      </c>
      <c r="AJ102" s="71">
        <v>790</v>
      </c>
      <c r="AK102" s="71">
        <v>1084</v>
      </c>
      <c r="AL102" s="71">
        <v>1467</v>
      </c>
      <c r="AM102" s="71">
        <v>1967</v>
      </c>
      <c r="AN102" s="71">
        <v>2618</v>
      </c>
      <c r="AO102" s="71">
        <v>3466</v>
      </c>
      <c r="AP102" s="71">
        <v>4570</v>
      </c>
      <c r="AQ102" s="71">
        <v>6006</v>
      </c>
      <c r="AR102" s="71">
        <v>7871</v>
      </c>
      <c r="AS102" s="71">
        <v>10290</v>
      </c>
      <c r="AT102" s="71">
        <v>13421</v>
      </c>
      <c r="AU102" s="71">
        <v>17464</v>
      </c>
      <c r="AV102" s="71">
        <v>22668</v>
      </c>
      <c r="AW102" s="71">
        <v>29339</v>
      </c>
      <c r="AX102" s="71">
        <v>37846</v>
      </c>
      <c r="AY102" s="71">
        <v>48621</v>
      </c>
      <c r="AZ102" s="71">
        <v>62152</v>
      </c>
      <c r="BA102" s="71">
        <v>78960</v>
      </c>
      <c r="BB102" s="71">
        <v>99553</v>
      </c>
      <c r="BC102" s="71">
        <v>124355</v>
      </c>
      <c r="BD102" s="71">
        <v>153603</v>
      </c>
      <c r="BE102" s="71">
        <v>187221</v>
      </c>
      <c r="BF102" s="71">
        <v>212255.12884892366</v>
      </c>
      <c r="BG102" s="71">
        <v>227864.86410252179</v>
      </c>
      <c r="BH102" s="71">
        <v>242623.01390521598</v>
      </c>
      <c r="BI102" s="71">
        <v>255576.2407395115</v>
      </c>
      <c r="BJ102" s="71">
        <v>266075.83169715339</v>
      </c>
      <c r="BK102" s="71">
        <v>273734.53314873687</v>
      </c>
    </row>
    <row r="103" spans="1:63" ht="15" customHeight="1" x14ac:dyDescent="0.2">
      <c r="X103" s="66" t="s">
        <v>102</v>
      </c>
      <c r="Y103" s="64" t="s">
        <v>317</v>
      </c>
      <c r="Z103" s="64" t="s">
        <v>247</v>
      </c>
      <c r="AA103" s="64" t="s">
        <v>205</v>
      </c>
      <c r="AB103" s="517"/>
      <c r="AC103" s="71">
        <v>0</v>
      </c>
      <c r="AD103" s="71">
        <v>41</v>
      </c>
      <c r="AE103" s="71">
        <v>87</v>
      </c>
      <c r="AF103" s="71">
        <v>138</v>
      </c>
      <c r="AG103" s="71">
        <v>195</v>
      </c>
      <c r="AH103" s="71">
        <v>258</v>
      </c>
      <c r="AI103" s="71">
        <v>327</v>
      </c>
      <c r="AJ103" s="71">
        <v>404</v>
      </c>
      <c r="AK103" s="71">
        <v>489</v>
      </c>
      <c r="AL103" s="71">
        <v>583</v>
      </c>
      <c r="AM103" s="71">
        <v>687</v>
      </c>
      <c r="AN103" s="71">
        <v>802</v>
      </c>
      <c r="AO103" s="71">
        <v>929</v>
      </c>
      <c r="AP103" s="71">
        <v>1069</v>
      </c>
      <c r="AQ103" s="71">
        <v>1224</v>
      </c>
      <c r="AR103" s="71">
        <v>1395</v>
      </c>
      <c r="AS103" s="71">
        <v>1584</v>
      </c>
      <c r="AT103" s="71">
        <v>1792</v>
      </c>
      <c r="AU103" s="71">
        <v>2022</v>
      </c>
      <c r="AV103" s="71">
        <v>2276</v>
      </c>
      <c r="AW103" s="71">
        <v>2557</v>
      </c>
      <c r="AX103" s="71">
        <v>2867</v>
      </c>
      <c r="AY103" s="71">
        <v>3209</v>
      </c>
      <c r="AZ103" s="71">
        <v>3587</v>
      </c>
      <c r="BA103" s="71">
        <v>4004</v>
      </c>
      <c r="BB103" s="71">
        <v>4464</v>
      </c>
      <c r="BC103" s="71">
        <v>4971</v>
      </c>
      <c r="BD103" s="71">
        <v>5531</v>
      </c>
      <c r="BE103" s="71">
        <v>6148</v>
      </c>
      <c r="BF103" s="71">
        <v>6829</v>
      </c>
      <c r="BG103" s="71">
        <v>7579</v>
      </c>
      <c r="BH103" s="71">
        <v>8406</v>
      </c>
      <c r="BI103" s="71">
        <v>9317</v>
      </c>
      <c r="BJ103" s="71">
        <v>10320</v>
      </c>
      <c r="BK103" s="71">
        <v>11425</v>
      </c>
    </row>
    <row r="104" spans="1:63" ht="15" customHeight="1" x14ac:dyDescent="0.2">
      <c r="X104" s="66" t="s">
        <v>250</v>
      </c>
      <c r="Y104" s="64" t="s">
        <v>317</v>
      </c>
      <c r="Z104" s="64" t="s">
        <v>247</v>
      </c>
      <c r="AA104" s="64" t="s">
        <v>205</v>
      </c>
      <c r="AB104" s="517"/>
      <c r="AC104" s="71">
        <v>0</v>
      </c>
      <c r="AD104" s="71">
        <v>41</v>
      </c>
      <c r="AE104" s="71">
        <v>87</v>
      </c>
      <c r="AF104" s="71">
        <v>139</v>
      </c>
      <c r="AG104" s="71">
        <v>196</v>
      </c>
      <c r="AH104" s="71">
        <v>259</v>
      </c>
      <c r="AI104" s="71">
        <v>329</v>
      </c>
      <c r="AJ104" s="71">
        <v>406</v>
      </c>
      <c r="AK104" s="71">
        <v>491</v>
      </c>
      <c r="AL104" s="71">
        <v>585</v>
      </c>
      <c r="AM104" s="71">
        <v>689</v>
      </c>
      <c r="AN104" s="71">
        <v>804</v>
      </c>
      <c r="AO104" s="71">
        <v>931</v>
      </c>
      <c r="AP104" s="71">
        <v>1072</v>
      </c>
      <c r="AQ104" s="71">
        <v>1227</v>
      </c>
      <c r="AR104" s="71">
        <v>1399</v>
      </c>
      <c r="AS104" s="71">
        <v>1589</v>
      </c>
      <c r="AT104" s="71">
        <v>1799</v>
      </c>
      <c r="AU104" s="71">
        <v>2030</v>
      </c>
      <c r="AV104" s="71">
        <v>2286</v>
      </c>
      <c r="AW104" s="71">
        <v>2568</v>
      </c>
      <c r="AX104" s="71">
        <v>2880</v>
      </c>
      <c r="AY104" s="71">
        <v>3224</v>
      </c>
      <c r="AZ104" s="71">
        <v>3604</v>
      </c>
      <c r="BA104" s="71">
        <v>4023</v>
      </c>
      <c r="BB104" s="71">
        <v>4485</v>
      </c>
      <c r="BC104" s="71">
        <v>4995</v>
      </c>
      <c r="BD104" s="71">
        <v>5558</v>
      </c>
      <c r="BE104" s="71">
        <v>6179</v>
      </c>
      <c r="BF104" s="71">
        <v>6863</v>
      </c>
      <c r="BG104" s="71">
        <v>7617</v>
      </c>
      <c r="BH104" s="71">
        <v>8448</v>
      </c>
      <c r="BI104" s="71">
        <v>9364</v>
      </c>
      <c r="BJ104" s="71">
        <v>10373</v>
      </c>
      <c r="BK104" s="71">
        <v>11484</v>
      </c>
    </row>
    <row r="105" spans="1:63" ht="15" customHeight="1" x14ac:dyDescent="0.25">
      <c r="A105" s="96" t="s">
        <v>247</v>
      </c>
      <c r="X105" s="66" t="s">
        <v>239</v>
      </c>
      <c r="Y105" s="64" t="s">
        <v>317</v>
      </c>
      <c r="Z105" s="64" t="s">
        <v>314</v>
      </c>
      <c r="AA105" s="64" t="s">
        <v>205</v>
      </c>
      <c r="AB105" s="71">
        <v>483400</v>
      </c>
      <c r="AC105" s="71">
        <v>493417</v>
      </c>
      <c r="AD105" s="71">
        <v>498207</v>
      </c>
      <c r="AE105" s="71">
        <v>496487.30649999995</v>
      </c>
      <c r="AF105" s="71">
        <v>491569.8304888499</v>
      </c>
      <c r="AG105" s="71">
        <v>486049.58419726754</v>
      </c>
      <c r="AH105" s="71">
        <v>480028.57989143959</v>
      </c>
      <c r="AI105" s="71">
        <v>473483.82987312472</v>
      </c>
      <c r="AJ105" s="71">
        <v>466319.34647975676</v>
      </c>
      <c r="AK105" s="71">
        <v>458581.14208454802</v>
      </c>
      <c r="AL105" s="71">
        <v>450238.22909659316</v>
      </c>
      <c r="AM105" s="71">
        <v>441190.61996097321</v>
      </c>
      <c r="AN105" s="71">
        <v>431447.32715885999</v>
      </c>
      <c r="AO105" s="71">
        <v>420949.36320762063</v>
      </c>
      <c r="AP105" s="71">
        <v>409574.74066092266</v>
      </c>
      <c r="AQ105" s="71">
        <v>397287.47210883931</v>
      </c>
      <c r="AR105" s="71">
        <v>383986.57017795491</v>
      </c>
      <c r="AS105" s="71">
        <v>369544.04753147095</v>
      </c>
      <c r="AT105" s="71">
        <v>353799.91686931218</v>
      </c>
      <c r="AU105" s="71">
        <v>336486.19092823309</v>
      </c>
      <c r="AV105" s="71">
        <v>317414.88248192496</v>
      </c>
      <c r="AW105" s="71">
        <v>296281.00434112246</v>
      </c>
      <c r="AX105" s="71">
        <v>272720.56935371167</v>
      </c>
      <c r="AY105" s="71">
        <v>246306.59040483739</v>
      </c>
      <c r="AZ105" s="71">
        <v>216561.0804170114</v>
      </c>
      <c r="BA105" s="71">
        <v>182977.05235022074</v>
      </c>
      <c r="BB105" s="71">
        <v>145064.51920203632</v>
      </c>
      <c r="BC105" s="71">
        <v>102427.49400772213</v>
      </c>
      <c r="BD105" s="71">
        <v>54862.989840344409</v>
      </c>
      <c r="BE105" s="71">
        <v>0</v>
      </c>
      <c r="BF105" s="71">
        <v>0</v>
      </c>
      <c r="BG105" s="71">
        <v>0</v>
      </c>
      <c r="BH105" s="71">
        <v>0</v>
      </c>
      <c r="BI105" s="71">
        <v>0</v>
      </c>
      <c r="BJ105" s="71">
        <v>0</v>
      </c>
      <c r="BK105" s="71">
        <v>0</v>
      </c>
    </row>
    <row r="106" spans="1:63" ht="15" customHeight="1" x14ac:dyDescent="0.2">
      <c r="X106" s="66" t="s">
        <v>103</v>
      </c>
      <c r="Y106" s="64" t="s">
        <v>317</v>
      </c>
      <c r="Z106" s="64" t="s">
        <v>314</v>
      </c>
      <c r="AA106" s="64" t="s">
        <v>205</v>
      </c>
      <c r="AB106" s="71">
        <v>483400</v>
      </c>
      <c r="AC106" s="71">
        <v>493417</v>
      </c>
      <c r="AD106" s="71">
        <v>498207</v>
      </c>
      <c r="AE106" s="71">
        <v>496487.30649999995</v>
      </c>
      <c r="AF106" s="71">
        <v>491687.8304888499</v>
      </c>
      <c r="AG106" s="71">
        <v>486520.58419726754</v>
      </c>
      <c r="AH106" s="71">
        <v>480968.57989143959</v>
      </c>
      <c r="AI106" s="71">
        <v>474833.82987312472</v>
      </c>
      <c r="AJ106" s="71">
        <v>468249.34647975676</v>
      </c>
      <c r="AK106" s="71">
        <v>461020.14208454802</v>
      </c>
      <c r="AL106" s="71">
        <v>453264.22909659316</v>
      </c>
      <c r="AM106" s="71">
        <v>444939.61996097321</v>
      </c>
      <c r="AN106" s="71">
        <v>435998.32715885999</v>
      </c>
      <c r="AO106" s="71">
        <v>426211.36320762063</v>
      </c>
      <c r="AP106" s="71">
        <v>415666.74066092266</v>
      </c>
      <c r="AQ106" s="71">
        <v>404278.47210883931</v>
      </c>
      <c r="AR106" s="71">
        <v>391940.57017795491</v>
      </c>
      <c r="AS106" s="71">
        <v>378339.04753147095</v>
      </c>
      <c r="AT106" s="71">
        <v>363477.91686931218</v>
      </c>
      <c r="AU106" s="71">
        <v>347152.19092823309</v>
      </c>
      <c r="AV106" s="71">
        <v>329107.88248192496</v>
      </c>
      <c r="AW106" s="71">
        <v>309037.00434112246</v>
      </c>
      <c r="AX106" s="71">
        <v>286569.56935371167</v>
      </c>
      <c r="AY106" s="71">
        <v>261273.59040483739</v>
      </c>
      <c r="AZ106" s="71">
        <v>232662.0804170114</v>
      </c>
      <c r="BA106" s="71">
        <v>200215.05235022074</v>
      </c>
      <c r="BB106" s="71">
        <v>163429.51920203632</v>
      </c>
      <c r="BC106" s="71">
        <v>121886.49400772213</v>
      </c>
      <c r="BD106" s="71">
        <v>75356.989840344409</v>
      </c>
      <c r="BE106" s="71">
        <v>23925.019810881349</v>
      </c>
      <c r="BF106" s="71">
        <v>0</v>
      </c>
      <c r="BG106" s="71">
        <v>0</v>
      </c>
      <c r="BH106" s="71">
        <v>0</v>
      </c>
      <c r="BI106" s="71">
        <v>0</v>
      </c>
      <c r="BJ106" s="71">
        <v>0</v>
      </c>
      <c r="BK106" s="71">
        <v>0</v>
      </c>
    </row>
    <row r="107" spans="1:63" ht="15" customHeight="1" x14ac:dyDescent="0.2">
      <c r="X107" s="66" t="s">
        <v>102</v>
      </c>
      <c r="Y107" s="64" t="s">
        <v>317</v>
      </c>
      <c r="Z107" s="64" t="s">
        <v>314</v>
      </c>
      <c r="AA107" s="64" t="s">
        <v>205</v>
      </c>
      <c r="AB107" s="71">
        <v>483400</v>
      </c>
      <c r="AC107" s="71">
        <v>493417</v>
      </c>
      <c r="AD107" s="71">
        <v>498207</v>
      </c>
      <c r="AE107" s="71">
        <v>495534.48499999993</v>
      </c>
      <c r="AF107" s="71">
        <v>492764.47148499987</v>
      </c>
      <c r="AG107" s="71">
        <v>489869.95995648479</v>
      </c>
      <c r="AH107" s="71">
        <v>486880.95091644122</v>
      </c>
      <c r="AI107" s="71">
        <v>483812.44486735761</v>
      </c>
      <c r="AJ107" s="71">
        <v>480612.44231222494</v>
      </c>
      <c r="AK107" s="71">
        <v>477350.94375453709</v>
      </c>
      <c r="AL107" s="71">
        <v>473950.94969829154</v>
      </c>
      <c r="AM107" s="71">
        <v>470502.46064798976</v>
      </c>
      <c r="AN107" s="71">
        <v>467023.47710863769</v>
      </c>
      <c r="AO107" s="71">
        <v>463528.99958574626</v>
      </c>
      <c r="AP107" s="71">
        <v>459853.02858533198</v>
      </c>
      <c r="AQ107" s="71">
        <v>456150.56461391726</v>
      </c>
      <c r="AR107" s="71">
        <v>452430.60817853111</v>
      </c>
      <c r="AS107" s="71">
        <v>448703.15978670958</v>
      </c>
      <c r="AT107" s="71">
        <v>444748.21994649625</v>
      </c>
      <c r="AU107" s="71">
        <v>440767.7891664427</v>
      </c>
      <c r="AV107" s="71">
        <v>436766.86795560911</v>
      </c>
      <c r="AW107" s="71">
        <v>432753.45682356466</v>
      </c>
      <c r="AX107" s="71">
        <v>428740.55628038815</v>
      </c>
      <c r="AY107" s="71">
        <v>424732.1668366685</v>
      </c>
      <c r="AZ107" s="71">
        <v>420732.28900350514</v>
      </c>
      <c r="BA107" s="71">
        <v>416744.92329250858</v>
      </c>
      <c r="BB107" s="71">
        <v>412774.07021580101</v>
      </c>
      <c r="BC107" s="71">
        <v>408820.73028601677</v>
      </c>
      <c r="BD107" s="71">
        <v>404881.90401630272</v>
      </c>
      <c r="BE107" s="71">
        <v>400951.59192031896</v>
      </c>
      <c r="BF107" s="71">
        <v>397018.79451223923</v>
      </c>
      <c r="BG107" s="71">
        <v>393071.51230675139</v>
      </c>
      <c r="BH107" s="71">
        <v>389597.74581905809</v>
      </c>
      <c r="BI107" s="71">
        <v>386079.49556487711</v>
      </c>
      <c r="BJ107" s="71">
        <v>382484.76206044195</v>
      </c>
      <c r="BK107" s="71">
        <v>378777.54582250235</v>
      </c>
    </row>
    <row r="108" spans="1:63" ht="15" customHeight="1" x14ac:dyDescent="0.2">
      <c r="X108" s="66" t="s">
        <v>250</v>
      </c>
      <c r="Y108" s="64" t="s">
        <v>317</v>
      </c>
      <c r="Z108" s="64" t="s">
        <v>314</v>
      </c>
      <c r="AA108" s="64" t="s">
        <v>205</v>
      </c>
      <c r="AB108" s="71">
        <v>483400</v>
      </c>
      <c r="AC108" s="71">
        <v>493417</v>
      </c>
      <c r="AD108" s="71">
        <v>498207</v>
      </c>
      <c r="AE108" s="71">
        <v>495534.48499999993</v>
      </c>
      <c r="AF108" s="71">
        <v>492763.47148499987</v>
      </c>
      <c r="AG108" s="71">
        <v>489868.95995648479</v>
      </c>
      <c r="AH108" s="71">
        <v>486879.95091644122</v>
      </c>
      <c r="AI108" s="71">
        <v>483810.44486735761</v>
      </c>
      <c r="AJ108" s="71">
        <v>480610.44231222494</v>
      </c>
      <c r="AK108" s="71">
        <v>477348.94375453709</v>
      </c>
      <c r="AL108" s="71">
        <v>473948.94969829154</v>
      </c>
      <c r="AM108" s="71">
        <v>470500.46064798976</v>
      </c>
      <c r="AN108" s="71">
        <v>467021.47710863769</v>
      </c>
      <c r="AO108" s="71">
        <v>463526.99958574626</v>
      </c>
      <c r="AP108" s="71">
        <v>459850.02858533198</v>
      </c>
      <c r="AQ108" s="71">
        <v>456147.56461391726</v>
      </c>
      <c r="AR108" s="71">
        <v>452426.60817853111</v>
      </c>
      <c r="AS108" s="71">
        <v>448698.15978670958</v>
      </c>
      <c r="AT108" s="71">
        <v>444741.21994649625</v>
      </c>
      <c r="AU108" s="71">
        <v>440759.7891664427</v>
      </c>
      <c r="AV108" s="71">
        <v>436756.86795560911</v>
      </c>
      <c r="AW108" s="71">
        <v>432742.45682356466</v>
      </c>
      <c r="AX108" s="71">
        <v>428727.55628038815</v>
      </c>
      <c r="AY108" s="71">
        <v>424717.1668366685</v>
      </c>
      <c r="AZ108" s="71">
        <v>420715.28900350514</v>
      </c>
      <c r="BA108" s="71">
        <v>416725.92329250858</v>
      </c>
      <c r="BB108" s="71">
        <v>412753.07021580101</v>
      </c>
      <c r="BC108" s="71">
        <v>408796.73028601677</v>
      </c>
      <c r="BD108" s="71">
        <v>404854.90401630272</v>
      </c>
      <c r="BE108" s="71">
        <v>400920.59192031896</v>
      </c>
      <c r="BF108" s="71">
        <v>396984.79451223923</v>
      </c>
      <c r="BG108" s="71">
        <v>393033.51230675139</v>
      </c>
      <c r="BH108" s="71">
        <v>389555.74581905809</v>
      </c>
      <c r="BI108" s="71">
        <v>386032.49556487711</v>
      </c>
      <c r="BJ108" s="71">
        <v>382431.76206044195</v>
      </c>
      <c r="BK108" s="71">
        <v>378718.54582250235</v>
      </c>
    </row>
    <row r="109" spans="1:63" ht="15" customHeight="1" x14ac:dyDescent="0.2">
      <c r="X109" s="67"/>
      <c r="Y109" s="67"/>
      <c r="Z109" s="67"/>
      <c r="AA109" s="67"/>
    </row>
    <row r="110" spans="1:63" ht="15" customHeight="1" x14ac:dyDescent="0.2">
      <c r="X110" s="68" t="s">
        <v>207</v>
      </c>
      <c r="Y110" s="68" t="s">
        <v>261</v>
      </c>
      <c r="Z110" s="68" t="s">
        <v>311</v>
      </c>
      <c r="AA110" s="68" t="s">
        <v>104</v>
      </c>
      <c r="AB110" s="68">
        <v>2015</v>
      </c>
      <c r="AC110" s="68">
        <v>2016</v>
      </c>
      <c r="AD110" s="68">
        <v>2017</v>
      </c>
      <c r="AE110" s="68">
        <v>2018</v>
      </c>
      <c r="AF110" s="68">
        <v>2019</v>
      </c>
      <c r="AG110" s="68">
        <v>2020</v>
      </c>
      <c r="AH110" s="68">
        <v>2021</v>
      </c>
      <c r="AI110" s="68">
        <v>2022</v>
      </c>
      <c r="AJ110" s="68">
        <v>2023</v>
      </c>
      <c r="AK110" s="68">
        <v>2024</v>
      </c>
      <c r="AL110" s="68">
        <v>2025</v>
      </c>
      <c r="AM110" s="68">
        <v>2026</v>
      </c>
      <c r="AN110" s="68">
        <v>2027</v>
      </c>
      <c r="AO110" s="68">
        <v>2028</v>
      </c>
      <c r="AP110" s="68">
        <v>2029</v>
      </c>
      <c r="AQ110" s="68">
        <v>2030</v>
      </c>
      <c r="AR110" s="68">
        <v>2031</v>
      </c>
      <c r="AS110" s="68">
        <v>2032</v>
      </c>
      <c r="AT110" s="68">
        <v>2033</v>
      </c>
      <c r="AU110" s="68">
        <v>2034</v>
      </c>
      <c r="AV110" s="68">
        <v>2035</v>
      </c>
      <c r="AW110" s="68">
        <v>2036</v>
      </c>
      <c r="AX110" s="68">
        <v>2037</v>
      </c>
      <c r="AY110" s="68">
        <v>2038</v>
      </c>
      <c r="AZ110" s="68">
        <v>2039</v>
      </c>
      <c r="BA110" s="68">
        <v>2040</v>
      </c>
      <c r="BB110" s="68">
        <v>2041</v>
      </c>
      <c r="BC110" s="68">
        <v>2042</v>
      </c>
      <c r="BD110" s="68">
        <v>2043</v>
      </c>
      <c r="BE110" s="68">
        <v>2044</v>
      </c>
      <c r="BF110" s="68">
        <v>2045</v>
      </c>
      <c r="BG110" s="68">
        <v>2046</v>
      </c>
      <c r="BH110" s="68">
        <v>2047</v>
      </c>
      <c r="BI110" s="68">
        <v>2048</v>
      </c>
      <c r="BJ110" s="68">
        <v>2049</v>
      </c>
      <c r="BK110" s="68">
        <v>2050</v>
      </c>
    </row>
    <row r="111" spans="1:63" ht="15" customHeight="1" x14ac:dyDescent="0.2">
      <c r="X111" s="66" t="s">
        <v>239</v>
      </c>
      <c r="Y111" s="64" t="s">
        <v>318</v>
      </c>
      <c r="Z111" s="64" t="s">
        <v>136</v>
      </c>
      <c r="AA111" s="64" t="s">
        <v>205</v>
      </c>
      <c r="AB111" s="517"/>
      <c r="AC111" s="71">
        <v>52025</v>
      </c>
      <c r="AD111" s="71">
        <v>89728</v>
      </c>
      <c r="AE111" s="71">
        <v>136991</v>
      </c>
      <c r="AF111" s="71">
        <v>364650</v>
      </c>
      <c r="AG111" s="71">
        <v>628245</v>
      </c>
      <c r="AH111" s="71">
        <v>927766</v>
      </c>
      <c r="AI111" s="71">
        <v>1275948</v>
      </c>
      <c r="AJ111" s="71">
        <v>1704831</v>
      </c>
      <c r="AK111" s="71">
        <v>2236458</v>
      </c>
      <c r="AL111" s="71">
        <v>2916946</v>
      </c>
      <c r="AM111" s="71">
        <v>3767501</v>
      </c>
      <c r="AN111" s="71">
        <v>4831496</v>
      </c>
      <c r="AO111" s="71">
        <v>6155308</v>
      </c>
      <c r="AP111" s="71">
        <v>7784536</v>
      </c>
      <c r="AQ111" s="71">
        <v>9756314</v>
      </c>
      <c r="AR111" s="71">
        <v>12080653</v>
      </c>
      <c r="AS111" s="71">
        <v>14733676</v>
      </c>
      <c r="AT111" s="71">
        <v>17638358</v>
      </c>
      <c r="AU111" s="71">
        <v>20672256</v>
      </c>
      <c r="AV111" s="71">
        <v>23667521</v>
      </c>
      <c r="AW111" s="71">
        <v>26472554</v>
      </c>
      <c r="AX111" s="71">
        <v>28938281</v>
      </c>
      <c r="AY111" s="71">
        <v>31013647</v>
      </c>
      <c r="AZ111" s="71">
        <v>33151865</v>
      </c>
      <c r="BA111" s="71">
        <v>33162447</v>
      </c>
      <c r="BB111" s="71">
        <v>33150823</v>
      </c>
      <c r="BC111" s="71">
        <v>33112809</v>
      </c>
      <c r="BD111" s="71">
        <v>33043708</v>
      </c>
      <c r="BE111" s="71">
        <v>32938285</v>
      </c>
      <c r="BF111" s="71">
        <v>32790723.000000004</v>
      </c>
      <c r="BG111" s="71">
        <v>32594589.999999996</v>
      </c>
      <c r="BH111" s="71">
        <v>32342800.000000004</v>
      </c>
      <c r="BI111" s="71">
        <v>32027572</v>
      </c>
      <c r="BJ111" s="71">
        <v>31640389</v>
      </c>
      <c r="BK111" s="71">
        <v>31171950</v>
      </c>
    </row>
    <row r="112" spans="1:63" ht="15" customHeight="1" x14ac:dyDescent="0.2">
      <c r="X112" s="66" t="s">
        <v>103</v>
      </c>
      <c r="Y112" s="64" t="s">
        <v>318</v>
      </c>
      <c r="Z112" s="64" t="s">
        <v>136</v>
      </c>
      <c r="AA112" s="64" t="s">
        <v>205</v>
      </c>
      <c r="AB112" s="517"/>
      <c r="AC112" s="71">
        <v>52025</v>
      </c>
      <c r="AD112" s="71">
        <v>89728</v>
      </c>
      <c r="AE112" s="71">
        <v>136991</v>
      </c>
      <c r="AF112" s="71">
        <v>337792</v>
      </c>
      <c r="AG112" s="71">
        <v>562391</v>
      </c>
      <c r="AH112" s="71">
        <v>834587</v>
      </c>
      <c r="AI112" s="71">
        <v>1157623</v>
      </c>
      <c r="AJ112" s="71">
        <v>1571584</v>
      </c>
      <c r="AK112" s="71">
        <v>2088223</v>
      </c>
      <c r="AL112" s="71">
        <v>2742239</v>
      </c>
      <c r="AM112" s="71">
        <v>3579445</v>
      </c>
      <c r="AN112" s="71">
        <v>4635215</v>
      </c>
      <c r="AO112" s="71">
        <v>5964204</v>
      </c>
      <c r="AP112" s="71">
        <v>7603534</v>
      </c>
      <c r="AQ112" s="71">
        <v>9584719</v>
      </c>
      <c r="AR112" s="71">
        <v>11927728</v>
      </c>
      <c r="AS112" s="71">
        <v>14594064</v>
      </c>
      <c r="AT112" s="71">
        <v>17501416</v>
      </c>
      <c r="AU112" s="71">
        <v>20527302</v>
      </c>
      <c r="AV112" s="71">
        <v>23492178</v>
      </c>
      <c r="AW112" s="71">
        <v>26251341</v>
      </c>
      <c r="AX112" s="71">
        <v>28652763</v>
      </c>
      <c r="AY112" s="71">
        <v>30655600</v>
      </c>
      <c r="AZ112" s="71">
        <v>32497963</v>
      </c>
      <c r="BA112" s="71">
        <v>32476625.999999996</v>
      </c>
      <c r="BB112" s="71">
        <v>32432665</v>
      </c>
      <c r="BC112" s="71">
        <v>32361796</v>
      </c>
      <c r="BD112" s="71">
        <v>32259202.000000004</v>
      </c>
      <c r="BE112" s="71">
        <v>32119488</v>
      </c>
      <c r="BF112" s="71">
        <v>31936641</v>
      </c>
      <c r="BG112" s="71">
        <v>31703984</v>
      </c>
      <c r="BH112" s="71">
        <v>31414130</v>
      </c>
      <c r="BI112" s="71">
        <v>31058927.000000004</v>
      </c>
      <c r="BJ112" s="71">
        <v>30629406</v>
      </c>
      <c r="BK112" s="71">
        <v>30115717</v>
      </c>
    </row>
    <row r="113" spans="24:63" ht="15" customHeight="1" x14ac:dyDescent="0.2">
      <c r="X113" s="66" t="s">
        <v>102</v>
      </c>
      <c r="Y113" s="64" t="s">
        <v>318</v>
      </c>
      <c r="Z113" s="64" t="s">
        <v>136</v>
      </c>
      <c r="AA113" s="64" t="s">
        <v>205</v>
      </c>
      <c r="AB113" s="517"/>
      <c r="AC113" s="71">
        <v>52025</v>
      </c>
      <c r="AD113" s="71">
        <v>89728</v>
      </c>
      <c r="AE113" s="71">
        <v>136991</v>
      </c>
      <c r="AF113" s="71">
        <v>182458</v>
      </c>
      <c r="AG113" s="71">
        <v>237885</v>
      </c>
      <c r="AH113" s="71">
        <v>303216</v>
      </c>
      <c r="AI113" s="71">
        <v>383922</v>
      </c>
      <c r="AJ113" s="71">
        <v>484505</v>
      </c>
      <c r="AK113" s="71">
        <v>608413</v>
      </c>
      <c r="AL113" s="71">
        <v>765788</v>
      </c>
      <c r="AM113" s="71">
        <v>965398</v>
      </c>
      <c r="AN113" s="71">
        <v>1217339</v>
      </c>
      <c r="AO113" s="71">
        <v>1538920</v>
      </c>
      <c r="AP113" s="71">
        <v>1946764</v>
      </c>
      <c r="AQ113" s="71">
        <v>2465730</v>
      </c>
      <c r="AR113" s="71">
        <v>3119756</v>
      </c>
      <c r="AS113" s="71">
        <v>3940314</v>
      </c>
      <c r="AT113" s="71">
        <v>4956328</v>
      </c>
      <c r="AU113" s="71">
        <v>6199332</v>
      </c>
      <c r="AV113" s="71">
        <v>7692256</v>
      </c>
      <c r="AW113" s="71">
        <v>9448361</v>
      </c>
      <c r="AX113" s="71">
        <v>11464978</v>
      </c>
      <c r="AY113" s="71">
        <v>13711267</v>
      </c>
      <c r="AZ113" s="71">
        <v>16134239</v>
      </c>
      <c r="BA113" s="71">
        <v>18651215</v>
      </c>
      <c r="BB113" s="71">
        <v>21162761</v>
      </c>
      <c r="BC113" s="71">
        <v>23566081</v>
      </c>
      <c r="BD113" s="71">
        <v>25762953</v>
      </c>
      <c r="BE113" s="71">
        <v>27680620</v>
      </c>
      <c r="BF113" s="71">
        <v>29278983</v>
      </c>
      <c r="BG113" s="71">
        <v>30552435</v>
      </c>
      <c r="BH113" s="71">
        <v>31519540</v>
      </c>
      <c r="BI113" s="71">
        <v>32217052</v>
      </c>
      <c r="BJ113" s="71">
        <v>32687803</v>
      </c>
      <c r="BK113" s="71">
        <v>32704197</v>
      </c>
    </row>
    <row r="114" spans="24:63" ht="15" customHeight="1" x14ac:dyDescent="0.2">
      <c r="X114" s="66" t="s">
        <v>250</v>
      </c>
      <c r="Y114" s="64" t="s">
        <v>318</v>
      </c>
      <c r="Z114" s="64" t="s">
        <v>136</v>
      </c>
      <c r="AA114" s="64" t="s">
        <v>205</v>
      </c>
      <c r="AB114" s="517"/>
      <c r="AC114" s="71">
        <v>52025</v>
      </c>
      <c r="AD114" s="71">
        <v>89728</v>
      </c>
      <c r="AE114" s="71">
        <v>136991</v>
      </c>
      <c r="AF114" s="71">
        <v>186139</v>
      </c>
      <c r="AG114" s="71">
        <v>241959</v>
      </c>
      <c r="AH114" s="71">
        <v>309616</v>
      </c>
      <c r="AI114" s="71">
        <v>392611</v>
      </c>
      <c r="AJ114" s="71">
        <v>493710</v>
      </c>
      <c r="AK114" s="71">
        <v>620771</v>
      </c>
      <c r="AL114" s="71">
        <v>780850</v>
      </c>
      <c r="AM114" s="71">
        <v>981097</v>
      </c>
      <c r="AN114" s="71">
        <v>1235526</v>
      </c>
      <c r="AO114" s="71">
        <v>1557250</v>
      </c>
      <c r="AP114" s="71">
        <v>1967071</v>
      </c>
      <c r="AQ114" s="71">
        <v>2485775</v>
      </c>
      <c r="AR114" s="71">
        <v>3141720</v>
      </c>
      <c r="AS114" s="71">
        <v>3961564</v>
      </c>
      <c r="AT114" s="71">
        <v>4979162</v>
      </c>
      <c r="AU114" s="71">
        <v>6222514</v>
      </c>
      <c r="AV114" s="71">
        <v>7716417</v>
      </c>
      <c r="AW114" s="71">
        <v>9476028</v>
      </c>
      <c r="AX114" s="71">
        <v>11495638</v>
      </c>
      <c r="AY114" s="71">
        <v>13749409</v>
      </c>
      <c r="AZ114" s="71">
        <v>16180240</v>
      </c>
      <c r="BA114" s="71">
        <v>18708435</v>
      </c>
      <c r="BB114" s="71">
        <v>21236948</v>
      </c>
      <c r="BC114" s="71">
        <v>23659492</v>
      </c>
      <c r="BD114" s="71">
        <v>25879659</v>
      </c>
      <c r="BE114" s="71">
        <v>27824669</v>
      </c>
      <c r="BF114" s="71">
        <v>29454898</v>
      </c>
      <c r="BG114" s="71">
        <v>30761151</v>
      </c>
      <c r="BH114" s="71">
        <v>31763645</v>
      </c>
      <c r="BI114" s="71">
        <v>32498757</v>
      </c>
      <c r="BJ114" s="71">
        <v>33009286</v>
      </c>
      <c r="BK114" s="71">
        <v>33153052</v>
      </c>
    </row>
    <row r="115" spans="24:63" ht="15" customHeight="1" x14ac:dyDescent="0.2">
      <c r="X115" s="66" t="s">
        <v>239</v>
      </c>
      <c r="Y115" s="64" t="s">
        <v>319</v>
      </c>
      <c r="Z115" s="64" t="s">
        <v>136</v>
      </c>
      <c r="AA115" s="64" t="s">
        <v>205</v>
      </c>
      <c r="AB115" s="517"/>
      <c r="AC115" s="71">
        <v>500</v>
      </c>
      <c r="AD115" s="71">
        <v>1090</v>
      </c>
      <c r="AE115" s="71">
        <v>1701</v>
      </c>
      <c r="AF115" s="71">
        <v>11718.202417118502</v>
      </c>
      <c r="AG115" s="71">
        <v>22337.304801354603</v>
      </c>
      <c r="AH115" s="71">
        <v>40724.005539266895</v>
      </c>
      <c r="AI115" s="71">
        <v>71442.474023514907</v>
      </c>
      <c r="AJ115" s="71">
        <v>119760.58995156454</v>
      </c>
      <c r="AK115" s="71">
        <v>188361.03098710525</v>
      </c>
      <c r="AL115" s="71">
        <v>270561.91952022375</v>
      </c>
      <c r="AM115" s="71">
        <v>346264.9880537159</v>
      </c>
      <c r="AN115" s="71">
        <v>395212.9880537159</v>
      </c>
      <c r="AO115" s="71">
        <v>418077.9880537159</v>
      </c>
      <c r="AP115" s="71">
        <v>428659.9880537159</v>
      </c>
      <c r="AQ115" s="71">
        <v>435568.9880537159</v>
      </c>
      <c r="AR115" s="71">
        <v>441562.9880537159</v>
      </c>
      <c r="AS115" s="71">
        <v>447367.9880537159</v>
      </c>
      <c r="AT115" s="71">
        <v>453206.9880537159</v>
      </c>
      <c r="AU115" s="71">
        <v>459183.9880537159</v>
      </c>
      <c r="AV115" s="71">
        <v>465368.9880537159</v>
      </c>
      <c r="AW115" s="71">
        <v>471814.9880537159</v>
      </c>
      <c r="AX115" s="71">
        <v>478564.9880537159</v>
      </c>
      <c r="AY115" s="71">
        <v>485654.9880537159</v>
      </c>
      <c r="AZ115" s="71">
        <v>493112.9880537159</v>
      </c>
      <c r="BA115" s="71">
        <v>500962.9880537159</v>
      </c>
      <c r="BB115" s="71">
        <v>509227.9880537159</v>
      </c>
      <c r="BC115" s="71">
        <v>517930.9880537159</v>
      </c>
      <c r="BD115" s="71">
        <v>527091.9880537159</v>
      </c>
      <c r="BE115" s="71">
        <v>536735.9880537159</v>
      </c>
      <c r="BF115" s="71">
        <v>546885.9880537159</v>
      </c>
      <c r="BG115" s="71">
        <v>557565.9880537159</v>
      </c>
      <c r="BH115" s="71">
        <v>557565.9880537159</v>
      </c>
      <c r="BI115" s="71">
        <v>557565.9880537159</v>
      </c>
      <c r="BJ115" s="71">
        <v>557565.9880537159</v>
      </c>
      <c r="BK115" s="71">
        <v>557565.9880537159</v>
      </c>
    </row>
    <row r="116" spans="24:63" ht="15" customHeight="1" x14ac:dyDescent="0.2">
      <c r="X116" s="66" t="s">
        <v>103</v>
      </c>
      <c r="Y116" s="64" t="s">
        <v>319</v>
      </c>
      <c r="Z116" s="64" t="s">
        <v>136</v>
      </c>
      <c r="AA116" s="64" t="s">
        <v>205</v>
      </c>
      <c r="AB116" s="517"/>
      <c r="AC116" s="71">
        <v>500</v>
      </c>
      <c r="AD116" s="71">
        <v>1090</v>
      </c>
      <c r="AE116" s="71">
        <v>1701</v>
      </c>
      <c r="AF116" s="71">
        <v>2941.9902456113241</v>
      </c>
      <c r="AG116" s="71">
        <v>4145.4600330031317</v>
      </c>
      <c r="AH116" s="71">
        <v>5718.5402091442302</v>
      </c>
      <c r="AI116" s="71">
        <v>7806.7887738851778</v>
      </c>
      <c r="AJ116" s="71">
        <v>10597.699020828104</v>
      </c>
      <c r="AK116" s="71">
        <v>14334.699020828104</v>
      </c>
      <c r="AL116" s="71">
        <v>19328.699020828102</v>
      </c>
      <c r="AM116" s="71">
        <v>25962.699020828102</v>
      </c>
      <c r="AN116" s="71">
        <v>34712.699020828106</v>
      </c>
      <c r="AO116" s="71">
        <v>46148.699020828106</v>
      </c>
      <c r="AP116" s="71">
        <v>60919.699020828106</v>
      </c>
      <c r="AQ116" s="71">
        <v>79714.699020828106</v>
      </c>
      <c r="AR116" s="71">
        <v>103180.69902082811</v>
      </c>
      <c r="AS116" s="71">
        <v>131791.69902082809</v>
      </c>
      <c r="AT116" s="71">
        <v>165676.69902082809</v>
      </c>
      <c r="AU116" s="71">
        <v>204437.69902082809</v>
      </c>
      <c r="AV116" s="71">
        <v>247029.69902082809</v>
      </c>
      <c r="AW116" s="71">
        <v>291793.69902082812</v>
      </c>
      <c r="AX116" s="71">
        <v>336696.69902082812</v>
      </c>
      <c r="AY116" s="71">
        <v>379741.69902082812</v>
      </c>
      <c r="AZ116" s="71">
        <v>419396.69902082812</v>
      </c>
      <c r="BA116" s="71">
        <v>454855.69902082812</v>
      </c>
      <c r="BB116" s="71">
        <v>486046.69902082812</v>
      </c>
      <c r="BC116" s="71">
        <v>513443.69902082812</v>
      </c>
      <c r="BD116" s="71">
        <v>537810.69902082812</v>
      </c>
      <c r="BE116" s="71">
        <v>559981.69902082812</v>
      </c>
      <c r="BF116" s="71">
        <v>580729.69902082812</v>
      </c>
      <c r="BG116" s="71">
        <v>600706.69902082812</v>
      </c>
      <c r="BH116" s="71">
        <v>620436.69902082812</v>
      </c>
      <c r="BI116" s="71">
        <v>640327.69902082812</v>
      </c>
      <c r="BJ116" s="71">
        <v>660697.69902082812</v>
      </c>
      <c r="BK116" s="71">
        <v>681795.69902082812</v>
      </c>
    </row>
    <row r="117" spans="24:63" ht="15" customHeight="1" x14ac:dyDescent="0.2">
      <c r="X117" s="66" t="s">
        <v>102</v>
      </c>
      <c r="Y117" s="64" t="s">
        <v>319</v>
      </c>
      <c r="Z117" s="64" t="s">
        <v>136</v>
      </c>
      <c r="AA117" s="64" t="s">
        <v>205</v>
      </c>
      <c r="AB117" s="517"/>
      <c r="AC117" s="71">
        <v>500</v>
      </c>
      <c r="AD117" s="71">
        <v>1090</v>
      </c>
      <c r="AE117" s="71">
        <v>1701</v>
      </c>
      <c r="AF117" s="71">
        <v>1862.8698461483218</v>
      </c>
      <c r="AG117" s="71">
        <v>2742.8429463819748</v>
      </c>
      <c r="AH117" s="71">
        <v>3995.3342413785535</v>
      </c>
      <c r="AI117" s="71">
        <v>5776.2175494539006</v>
      </c>
      <c r="AJ117" s="71">
        <v>8301.8647257878765</v>
      </c>
      <c r="AK117" s="71">
        <v>11872.342017587542</v>
      </c>
      <c r="AL117" s="71">
        <v>16895.678907186546</v>
      </c>
      <c r="AM117" s="71">
        <v>23916.908824094731</v>
      </c>
      <c r="AN117" s="71">
        <v>33638.406933560116</v>
      </c>
      <c r="AO117" s="71">
        <v>46928.725228921066</v>
      </c>
      <c r="AP117" s="71">
        <v>64780.908356043925</v>
      </c>
      <c r="AQ117" s="71">
        <v>88193.991400761006</v>
      </c>
      <c r="AR117" s="71">
        <v>117925.01334544912</v>
      </c>
      <c r="AS117" s="71">
        <v>154102.01334544912</v>
      </c>
      <c r="AT117" s="71">
        <v>195768.01334544912</v>
      </c>
      <c r="AU117" s="71">
        <v>240595.01334544912</v>
      </c>
      <c r="AV117" s="71">
        <v>285105.01334544912</v>
      </c>
      <c r="AW117" s="71">
        <v>325576.01334544912</v>
      </c>
      <c r="AX117" s="71">
        <v>359274.01334544912</v>
      </c>
      <c r="AY117" s="71">
        <v>385234.01334544912</v>
      </c>
      <c r="AZ117" s="71">
        <v>404120.01334544912</v>
      </c>
      <c r="BA117" s="71">
        <v>417457.01334544912</v>
      </c>
      <c r="BB117" s="71">
        <v>426886.01334544912</v>
      </c>
      <c r="BC117" s="71">
        <v>433757.01334544912</v>
      </c>
      <c r="BD117" s="71">
        <v>439038.01334544912</v>
      </c>
      <c r="BE117" s="71">
        <v>443367.01334544912</v>
      </c>
      <c r="BF117" s="71">
        <v>447150.01334544912</v>
      </c>
      <c r="BG117" s="71">
        <v>450636.01334544912</v>
      </c>
      <c r="BH117" s="71">
        <v>453979.01334544912</v>
      </c>
      <c r="BI117" s="71">
        <v>457271.01334544912</v>
      </c>
      <c r="BJ117" s="71">
        <v>460570.01334544912</v>
      </c>
      <c r="BK117" s="71">
        <v>463912.01334544912</v>
      </c>
    </row>
    <row r="118" spans="24:63" ht="15" customHeight="1" x14ac:dyDescent="0.2">
      <c r="X118" s="66" t="s">
        <v>250</v>
      </c>
      <c r="Y118" s="64" t="s">
        <v>319</v>
      </c>
      <c r="Z118" s="64" t="s">
        <v>136</v>
      </c>
      <c r="AA118" s="64" t="s">
        <v>205</v>
      </c>
      <c r="AB118" s="517"/>
      <c r="AC118" s="71">
        <v>500</v>
      </c>
      <c r="AD118" s="71">
        <v>1090</v>
      </c>
      <c r="AE118" s="71">
        <v>1701</v>
      </c>
      <c r="AF118" s="71">
        <v>932.04957513330271</v>
      </c>
      <c r="AG118" s="71">
        <v>1147.0709410013596</v>
      </c>
      <c r="AH118" s="71">
        <v>1411.0910168101561</v>
      </c>
      <c r="AI118" s="71">
        <v>1736.1239579261098</v>
      </c>
      <c r="AJ118" s="71">
        <v>2136.1556446401655</v>
      </c>
      <c r="AK118" s="71">
        <v>2627.1842215086144</v>
      </c>
      <c r="AL118" s="71">
        <v>3230.2135132083408</v>
      </c>
      <c r="AM118" s="71">
        <v>3971.2440661670371</v>
      </c>
      <c r="AN118" s="71">
        <v>4880.2763527103307</v>
      </c>
      <c r="AO118" s="71">
        <v>5994.3109448957794</v>
      </c>
      <c r="AP118" s="71">
        <v>7359.3484318819465</v>
      </c>
      <c r="AQ118" s="71">
        <v>9030.3893930394097</v>
      </c>
      <c r="AR118" s="71">
        <v>11072.434389360636</v>
      </c>
      <c r="AS118" s="71">
        <v>13563.483771777523</v>
      </c>
      <c r="AT118" s="71">
        <v>16597.537311346903</v>
      </c>
      <c r="AU118" s="71">
        <v>20283.592814187574</v>
      </c>
      <c r="AV118" s="71">
        <v>24748.640878210845</v>
      </c>
      <c r="AW118" s="71">
        <v>30139.644871889377</v>
      </c>
      <c r="AX118" s="71">
        <v>36619.644871889373</v>
      </c>
      <c r="AY118" s="71">
        <v>44370.644871889373</v>
      </c>
      <c r="AZ118" s="71">
        <v>53584.644871889373</v>
      </c>
      <c r="BA118" s="71">
        <v>64459.644871889373</v>
      </c>
      <c r="BB118" s="71">
        <v>77185.644871889381</v>
      </c>
      <c r="BC118" s="71">
        <v>91929.644871889381</v>
      </c>
      <c r="BD118" s="71">
        <v>108811.64487188938</v>
      </c>
      <c r="BE118" s="71">
        <v>127882.64487188938</v>
      </c>
      <c r="BF118" s="71">
        <v>149096.64487188938</v>
      </c>
      <c r="BG118" s="71">
        <v>172288.64487188938</v>
      </c>
      <c r="BH118" s="71">
        <v>197161.64487188938</v>
      </c>
      <c r="BI118" s="71">
        <v>223289.64487188938</v>
      </c>
      <c r="BJ118" s="71">
        <v>250134.64487188938</v>
      </c>
      <c r="BK118" s="71">
        <v>277094.64487188938</v>
      </c>
    </row>
    <row r="119" spans="24:63" ht="15" customHeight="1" x14ac:dyDescent="0.2">
      <c r="X119" s="67"/>
      <c r="Y119" s="67"/>
      <c r="Z119" s="67"/>
      <c r="AA119" s="67"/>
    </row>
    <row r="120" spans="24:63" ht="15" customHeight="1" x14ac:dyDescent="0.2">
      <c r="X120" s="68" t="s">
        <v>207</v>
      </c>
      <c r="Y120" s="68" t="s">
        <v>261</v>
      </c>
      <c r="Z120" s="68" t="s">
        <v>311</v>
      </c>
      <c r="AA120" s="68" t="s">
        <v>104</v>
      </c>
      <c r="AB120" s="68">
        <v>2015</v>
      </c>
      <c r="AC120" s="68">
        <v>2016</v>
      </c>
      <c r="AD120" s="68">
        <v>2017</v>
      </c>
      <c r="AE120" s="68">
        <v>2018</v>
      </c>
      <c r="AF120" s="68">
        <v>2019</v>
      </c>
      <c r="AG120" s="68">
        <v>2020</v>
      </c>
      <c r="AH120" s="68">
        <v>2021</v>
      </c>
      <c r="AI120" s="68">
        <v>2022</v>
      </c>
      <c r="AJ120" s="68">
        <v>2023</v>
      </c>
      <c r="AK120" s="68">
        <v>2024</v>
      </c>
      <c r="AL120" s="68">
        <v>2025</v>
      </c>
      <c r="AM120" s="68">
        <v>2026</v>
      </c>
      <c r="AN120" s="68">
        <v>2027</v>
      </c>
      <c r="AO120" s="68">
        <v>2028</v>
      </c>
      <c r="AP120" s="68">
        <v>2029</v>
      </c>
      <c r="AQ120" s="68">
        <v>2030</v>
      </c>
      <c r="AR120" s="68">
        <v>2031</v>
      </c>
      <c r="AS120" s="68">
        <v>2032</v>
      </c>
      <c r="AT120" s="68">
        <v>2033</v>
      </c>
      <c r="AU120" s="68">
        <v>2034</v>
      </c>
      <c r="AV120" s="68">
        <v>2035</v>
      </c>
      <c r="AW120" s="68">
        <v>2036</v>
      </c>
      <c r="AX120" s="68">
        <v>2037</v>
      </c>
      <c r="AY120" s="68">
        <v>2038</v>
      </c>
      <c r="AZ120" s="68">
        <v>2039</v>
      </c>
      <c r="BA120" s="68">
        <v>2040</v>
      </c>
      <c r="BB120" s="68">
        <v>2041</v>
      </c>
      <c r="BC120" s="68">
        <v>2042</v>
      </c>
      <c r="BD120" s="68">
        <v>2043</v>
      </c>
      <c r="BE120" s="68">
        <v>2044</v>
      </c>
      <c r="BF120" s="68">
        <v>2045</v>
      </c>
      <c r="BG120" s="68">
        <v>2046</v>
      </c>
      <c r="BH120" s="68">
        <v>2047</v>
      </c>
      <c r="BI120" s="68">
        <v>2048</v>
      </c>
      <c r="BJ120" s="68">
        <v>2049</v>
      </c>
      <c r="BK120" s="68">
        <v>2050</v>
      </c>
    </row>
    <row r="121" spans="24:63" ht="15" customHeight="1" x14ac:dyDescent="0.2">
      <c r="X121" s="66" t="s">
        <v>239</v>
      </c>
      <c r="Y121" s="64" t="s">
        <v>321</v>
      </c>
      <c r="Z121" s="64"/>
      <c r="AA121" s="64" t="s">
        <v>205</v>
      </c>
      <c r="AB121" s="517"/>
      <c r="AC121" s="71">
        <v>26723</v>
      </c>
      <c r="AD121" s="71">
        <v>53719</v>
      </c>
      <c r="AE121" s="71">
        <v>87566</v>
      </c>
      <c r="AF121" s="71">
        <v>221290.2024171185</v>
      </c>
      <c r="AG121" s="71">
        <v>358534.30480135459</v>
      </c>
      <c r="AH121" s="71">
        <v>488017.00553926692</v>
      </c>
      <c r="AI121" s="71">
        <v>608049.47402351489</v>
      </c>
      <c r="AJ121" s="71">
        <v>731909.58995156456</v>
      </c>
      <c r="AK121" s="71">
        <v>857619.03098710522</v>
      </c>
      <c r="AL121" s="71">
        <v>1001172.9195202237</v>
      </c>
      <c r="AM121" s="71">
        <v>1147126.9880537158</v>
      </c>
      <c r="AN121" s="71">
        <v>1296216.9880537158</v>
      </c>
      <c r="AO121" s="71">
        <v>1448251.9880537158</v>
      </c>
      <c r="AP121" s="71">
        <v>1603769.9880537158</v>
      </c>
      <c r="AQ121" s="71">
        <v>1764003.9880537158</v>
      </c>
      <c r="AR121" s="71">
        <v>1927191.9880537158</v>
      </c>
      <c r="AS121" s="71">
        <v>2092036.9880537158</v>
      </c>
      <c r="AT121" s="71">
        <v>2259277.9880537158</v>
      </c>
      <c r="AU121" s="71">
        <v>2425633.9880537158</v>
      </c>
      <c r="AV121" s="71">
        <v>2593966.9880537158</v>
      </c>
      <c r="AW121" s="71">
        <v>2762999.9880537158</v>
      </c>
      <c r="AX121" s="71">
        <v>2933807.9880537158</v>
      </c>
      <c r="AY121" s="71">
        <v>3103555.9880537158</v>
      </c>
      <c r="AZ121" s="71">
        <v>3325864.6625507548</v>
      </c>
      <c r="BA121" s="71">
        <v>3327267.2765389318</v>
      </c>
      <c r="BB121" s="71">
        <v>3325292.4504197235</v>
      </c>
      <c r="BC121" s="71">
        <v>3316673.0281908489</v>
      </c>
      <c r="BD121" s="71">
        <v>3298872.2347909543</v>
      </c>
      <c r="BE121" s="71">
        <v>3261653.1491901213</v>
      </c>
      <c r="BF121" s="71">
        <v>3204717.6048326176</v>
      </c>
      <c r="BG121" s="71">
        <v>3093186.6387276463</v>
      </c>
      <c r="BH121" s="71">
        <v>2947661.9433153663</v>
      </c>
      <c r="BI121" s="71">
        <v>2658769.1399725303</v>
      </c>
      <c r="BJ121" s="71">
        <v>2309520.3559788875</v>
      </c>
      <c r="BK121" s="71">
        <v>1841081.3559788875</v>
      </c>
    </row>
    <row r="122" spans="24:63" ht="15" customHeight="1" x14ac:dyDescent="0.2">
      <c r="X122" s="66" t="s">
        <v>103</v>
      </c>
      <c r="Y122" s="64" t="s">
        <v>321</v>
      </c>
      <c r="Z122" s="64"/>
      <c r="AA122" s="64" t="s">
        <v>205</v>
      </c>
      <c r="AB122" s="517"/>
      <c r="AC122" s="71">
        <v>26723</v>
      </c>
      <c r="AD122" s="71">
        <v>53719</v>
      </c>
      <c r="AE122" s="71">
        <v>87566</v>
      </c>
      <c r="AF122" s="71">
        <v>194641.99024561132</v>
      </c>
      <c r="AG122" s="71">
        <v>292442.46003300312</v>
      </c>
      <c r="AH122" s="71">
        <v>393718.54020914424</v>
      </c>
      <c r="AI122" s="71">
        <v>487079.78877388517</v>
      </c>
      <c r="AJ122" s="71">
        <v>593570.69902082812</v>
      </c>
      <c r="AK122" s="71">
        <v>700551.69902082812</v>
      </c>
      <c r="AL122" s="71">
        <v>812140.69902082812</v>
      </c>
      <c r="AM122" s="71">
        <v>936973.69902082812</v>
      </c>
      <c r="AN122" s="71">
        <v>1067312.6990208281</v>
      </c>
      <c r="AO122" s="71">
        <v>1210987.6990208281</v>
      </c>
      <c r="AP122" s="71">
        <v>1360429.6990208281</v>
      </c>
      <c r="AQ122" s="71">
        <v>1512665.6990208281</v>
      </c>
      <c r="AR122" s="71">
        <v>1679127.6990208281</v>
      </c>
      <c r="AS122" s="71">
        <v>1848830.6990208281</v>
      </c>
      <c r="AT122" s="71">
        <v>2024060.6990208281</v>
      </c>
      <c r="AU122" s="71">
        <v>2207778.6990208281</v>
      </c>
      <c r="AV122" s="71">
        <v>2395609.6990208281</v>
      </c>
      <c r="AW122" s="71">
        <v>2591846.6990208281</v>
      </c>
      <c r="AX122" s="71">
        <v>2789260.6990208281</v>
      </c>
      <c r="AY122" s="71">
        <v>2985803.6990208281</v>
      </c>
      <c r="AZ122" s="71">
        <v>3216030.6856005387</v>
      </c>
      <c r="BA122" s="71">
        <v>3212519.6946845986</v>
      </c>
      <c r="BB122" s="71">
        <v>3203134.0998426755</v>
      </c>
      <c r="BC122" s="71">
        <v>3183373.4021397317</v>
      </c>
      <c r="BD122" s="71">
        <v>3150454.9500184716</v>
      </c>
      <c r="BE122" s="71">
        <v>3089891.4791943398</v>
      </c>
      <c r="BF122" s="71">
        <v>3007125.58738619</v>
      </c>
      <c r="BG122" s="71">
        <v>2853079.7405632688</v>
      </c>
      <c r="BH122" s="71">
        <v>2663807.8178730691</v>
      </c>
      <c r="BI122" s="71">
        <v>2311068.1094980827</v>
      </c>
      <c r="BJ122" s="71">
        <v>1895349.0111808113</v>
      </c>
      <c r="BK122" s="71">
        <v>1381660.0111808113</v>
      </c>
    </row>
    <row r="123" spans="24:63" ht="15" customHeight="1" x14ac:dyDescent="0.2">
      <c r="X123" s="66" t="s">
        <v>102</v>
      </c>
      <c r="Y123" s="64" t="s">
        <v>321</v>
      </c>
      <c r="Z123" s="64"/>
      <c r="AA123" s="64" t="s">
        <v>205</v>
      </c>
      <c r="AB123" s="517"/>
      <c r="AC123" s="71">
        <v>26723</v>
      </c>
      <c r="AD123" s="71">
        <v>53719</v>
      </c>
      <c r="AE123" s="71">
        <v>87566</v>
      </c>
      <c r="AF123" s="71">
        <v>105548.86984614833</v>
      </c>
      <c r="AG123" s="71">
        <v>125471.84294638198</v>
      </c>
      <c r="AH123" s="71">
        <v>144199.33424137856</v>
      </c>
      <c r="AI123" s="71">
        <v>163793.2175494539</v>
      </c>
      <c r="AJ123" s="71">
        <v>184322.86472578786</v>
      </c>
      <c r="AK123" s="71">
        <v>203495.34201758754</v>
      </c>
      <c r="AL123" s="71">
        <v>224067.67890718655</v>
      </c>
      <c r="AM123" s="71">
        <v>245368.90882409475</v>
      </c>
      <c r="AN123" s="71">
        <v>265525.40693356009</v>
      </c>
      <c r="AO123" s="71">
        <v>286865.72522892104</v>
      </c>
      <c r="AP123" s="71">
        <v>307553.90835604392</v>
      </c>
      <c r="AQ123" s="71">
        <v>330187.99140076101</v>
      </c>
      <c r="AR123" s="71">
        <v>352639.01334544912</v>
      </c>
      <c r="AS123" s="71">
        <v>377084.01334544912</v>
      </c>
      <c r="AT123" s="71">
        <v>401428.01334544912</v>
      </c>
      <c r="AU123" s="71">
        <v>427267.01334544912</v>
      </c>
      <c r="AV123" s="71">
        <v>453031.01334544912</v>
      </c>
      <c r="AW123" s="71">
        <v>478748.01334544912</v>
      </c>
      <c r="AX123" s="71">
        <v>506383.01334544912</v>
      </c>
      <c r="AY123" s="71">
        <v>533498.01334544912</v>
      </c>
      <c r="AZ123" s="71">
        <v>562438.01334544912</v>
      </c>
      <c r="BA123" s="71">
        <v>591276.01334544912</v>
      </c>
      <c r="BB123" s="71">
        <v>619584.01334544912</v>
      </c>
      <c r="BC123" s="71">
        <v>649587.01334544912</v>
      </c>
      <c r="BD123" s="71">
        <v>679048.01334544912</v>
      </c>
      <c r="BE123" s="71">
        <v>708000.01334544912</v>
      </c>
      <c r="BF123" s="71">
        <v>736811.01334544912</v>
      </c>
      <c r="BG123" s="71">
        <v>766797.01334544912</v>
      </c>
      <c r="BH123" s="71">
        <v>796285.01334544912</v>
      </c>
      <c r="BI123" s="71">
        <v>825295.01334544912</v>
      </c>
      <c r="BJ123" s="71">
        <v>854137.01334544912</v>
      </c>
      <c r="BK123" s="71">
        <v>855774.66490139894</v>
      </c>
    </row>
    <row r="124" spans="24:63" ht="15" customHeight="1" x14ac:dyDescent="0.2">
      <c r="X124" s="66" t="s">
        <v>250</v>
      </c>
      <c r="Y124" s="64" t="s">
        <v>321</v>
      </c>
      <c r="Z124" s="64"/>
      <c r="AA124" s="64" t="s">
        <v>205</v>
      </c>
      <c r="AB124" s="517"/>
      <c r="AC124" s="71">
        <v>26723</v>
      </c>
      <c r="AD124" s="71">
        <v>53719</v>
      </c>
      <c r="AE124" s="71">
        <v>87566</v>
      </c>
      <c r="AF124" s="71">
        <v>109212.04957513331</v>
      </c>
      <c r="AG124" s="71">
        <v>129527.07094100137</v>
      </c>
      <c r="AH124" s="71">
        <v>150610.09101681015</v>
      </c>
      <c r="AI124" s="71">
        <v>172523.12395792612</v>
      </c>
      <c r="AJ124" s="71">
        <v>193599.15564464015</v>
      </c>
      <c r="AK124" s="71">
        <v>215960.18422150862</v>
      </c>
      <c r="AL124" s="71">
        <v>239277.21351320835</v>
      </c>
      <c r="AM124" s="71">
        <v>261259.24406616704</v>
      </c>
      <c r="AN124" s="71">
        <v>283953.27635271032</v>
      </c>
      <c r="AO124" s="71">
        <v>305489.31094489578</v>
      </c>
      <c r="AP124" s="71">
        <v>328202.34843188192</v>
      </c>
      <c r="AQ124" s="71">
        <v>350598.3893930394</v>
      </c>
      <c r="AR124" s="71">
        <v>374936.43438936066</v>
      </c>
      <c r="AS124" s="71">
        <v>398517.48377177754</v>
      </c>
      <c r="AT124" s="71">
        <v>424073.53731134691</v>
      </c>
      <c r="AU124" s="71">
        <v>449499.59281418758</v>
      </c>
      <c r="AV124" s="71">
        <v>474835.64087821083</v>
      </c>
      <c r="AW124" s="71">
        <v>501638.64487188938</v>
      </c>
      <c r="AX124" s="71">
        <v>528345.64487188938</v>
      </c>
      <c r="AY124" s="71">
        <v>556924.64487188938</v>
      </c>
      <c r="AZ124" s="71">
        <v>584954.64487188938</v>
      </c>
      <c r="BA124" s="71">
        <v>612866.64487188938</v>
      </c>
      <c r="BB124" s="71">
        <v>642131.64487188938</v>
      </c>
      <c r="BC124" s="71">
        <v>671237.64487188938</v>
      </c>
      <c r="BD124" s="71">
        <v>699827.64487188938</v>
      </c>
      <c r="BE124" s="71">
        <v>728271.64487188938</v>
      </c>
      <c r="BF124" s="71">
        <v>757951.64487188938</v>
      </c>
      <c r="BG124" s="71">
        <v>787134.64487188938</v>
      </c>
      <c r="BH124" s="71">
        <v>816150.64487188938</v>
      </c>
      <c r="BI124" s="71">
        <v>844700.64487188938</v>
      </c>
      <c r="BJ124" s="71">
        <v>872810.64487188938</v>
      </c>
      <c r="BK124" s="71">
        <v>884989.35140387015</v>
      </c>
    </row>
    <row r="125" spans="24:63" ht="15" customHeight="1" x14ac:dyDescent="0.2">
      <c r="X125" s="67"/>
      <c r="Y125" s="67"/>
      <c r="Z125" s="67"/>
      <c r="AA125" s="67"/>
      <c r="AB125" s="59"/>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row>
    <row r="126" spans="24:63" ht="15" customHeight="1" x14ac:dyDescent="0.2">
      <c r="X126" s="68" t="s">
        <v>207</v>
      </c>
      <c r="Y126" s="68" t="s">
        <v>261</v>
      </c>
      <c r="Z126" s="68" t="s">
        <v>311</v>
      </c>
      <c r="AA126" s="68" t="s">
        <v>104</v>
      </c>
      <c r="AB126" s="68">
        <v>2015</v>
      </c>
      <c r="AC126" s="68">
        <v>2016</v>
      </c>
      <c r="AD126" s="68">
        <v>2017</v>
      </c>
      <c r="AE126" s="68">
        <v>2018</v>
      </c>
      <c r="AF126" s="68">
        <v>2019</v>
      </c>
      <c r="AG126" s="68">
        <v>2020</v>
      </c>
      <c r="AH126" s="68">
        <v>2021</v>
      </c>
      <c r="AI126" s="68">
        <v>2022</v>
      </c>
      <c r="AJ126" s="68">
        <v>2023</v>
      </c>
      <c r="AK126" s="68">
        <v>2024</v>
      </c>
      <c r="AL126" s="68">
        <v>2025</v>
      </c>
      <c r="AM126" s="68">
        <v>2026</v>
      </c>
      <c r="AN126" s="68">
        <v>2027</v>
      </c>
      <c r="AO126" s="68">
        <v>2028</v>
      </c>
      <c r="AP126" s="68">
        <v>2029</v>
      </c>
      <c r="AQ126" s="68">
        <v>2030</v>
      </c>
      <c r="AR126" s="68">
        <v>2031</v>
      </c>
      <c r="AS126" s="68">
        <v>2032</v>
      </c>
      <c r="AT126" s="68">
        <v>2033</v>
      </c>
      <c r="AU126" s="68">
        <v>2034</v>
      </c>
      <c r="AV126" s="68">
        <v>2035</v>
      </c>
      <c r="AW126" s="68">
        <v>2036</v>
      </c>
      <c r="AX126" s="68">
        <v>2037</v>
      </c>
      <c r="AY126" s="68">
        <v>2038</v>
      </c>
      <c r="AZ126" s="68">
        <v>2039</v>
      </c>
      <c r="BA126" s="68">
        <v>2040</v>
      </c>
      <c r="BB126" s="68">
        <v>2041</v>
      </c>
      <c r="BC126" s="68">
        <v>2042</v>
      </c>
      <c r="BD126" s="68">
        <v>2043</v>
      </c>
      <c r="BE126" s="68">
        <v>2044</v>
      </c>
      <c r="BF126" s="68">
        <v>2045</v>
      </c>
      <c r="BG126" s="68">
        <v>2046</v>
      </c>
      <c r="BH126" s="68">
        <v>2047</v>
      </c>
      <c r="BI126" s="68">
        <v>2048</v>
      </c>
      <c r="BJ126" s="68">
        <v>2049</v>
      </c>
      <c r="BK126" s="68">
        <v>2050</v>
      </c>
    </row>
    <row r="127" spans="24:63" ht="15" customHeight="1" x14ac:dyDescent="0.2">
      <c r="X127" s="66" t="s">
        <v>239</v>
      </c>
      <c r="Y127" s="64" t="s">
        <v>322</v>
      </c>
      <c r="Z127" s="64"/>
      <c r="AA127" s="64" t="s">
        <v>205</v>
      </c>
      <c r="AB127" s="517"/>
      <c r="AC127" s="71">
        <v>25802</v>
      </c>
      <c r="AD127" s="71">
        <v>37099</v>
      </c>
      <c r="AE127" s="71">
        <v>51126</v>
      </c>
      <c r="AF127" s="71">
        <v>155078</v>
      </c>
      <c r="AG127" s="71">
        <v>292048</v>
      </c>
      <c r="AH127" s="71">
        <v>480473</v>
      </c>
      <c r="AI127" s="71">
        <v>739341</v>
      </c>
      <c r="AJ127" s="71">
        <v>1092682</v>
      </c>
      <c r="AK127" s="71">
        <v>1567200</v>
      </c>
      <c r="AL127" s="71">
        <v>2186335</v>
      </c>
      <c r="AM127" s="71">
        <v>2966639</v>
      </c>
      <c r="AN127" s="71">
        <v>3930492</v>
      </c>
      <c r="AO127" s="71">
        <v>5125134</v>
      </c>
      <c r="AP127" s="71">
        <v>6609426</v>
      </c>
      <c r="AQ127" s="71">
        <v>8427879</v>
      </c>
      <c r="AR127" s="71">
        <v>10595024</v>
      </c>
      <c r="AS127" s="71">
        <v>13089007</v>
      </c>
      <c r="AT127" s="71">
        <v>15832287</v>
      </c>
      <c r="AU127" s="71">
        <v>18705806</v>
      </c>
      <c r="AV127" s="71">
        <v>21538923</v>
      </c>
      <c r="AW127" s="71">
        <v>24181369</v>
      </c>
      <c r="AX127" s="71">
        <v>26483038</v>
      </c>
      <c r="AY127" s="71">
        <v>28395746</v>
      </c>
      <c r="AZ127" s="71">
        <v>30319113.325502962</v>
      </c>
      <c r="BA127" s="71">
        <v>30336142.711514786</v>
      </c>
      <c r="BB127" s="71">
        <v>30334758.537633993</v>
      </c>
      <c r="BC127" s="71">
        <v>30314066.959862866</v>
      </c>
      <c r="BD127" s="71">
        <v>30271927.753262762</v>
      </c>
      <c r="BE127" s="71">
        <v>30213367.838863596</v>
      </c>
      <c r="BF127" s="71">
        <v>30132891.383221101</v>
      </c>
      <c r="BG127" s="71">
        <v>30058969.349326067</v>
      </c>
      <c r="BH127" s="71">
        <v>29952704.044738352</v>
      </c>
      <c r="BI127" s="71">
        <v>29926368.848081186</v>
      </c>
      <c r="BJ127" s="71">
        <v>29888434.632074829</v>
      </c>
      <c r="BK127" s="71">
        <v>29888434.632074829</v>
      </c>
    </row>
    <row r="128" spans="24:63" ht="15" customHeight="1" x14ac:dyDescent="0.2">
      <c r="X128" s="66" t="s">
        <v>103</v>
      </c>
      <c r="Y128" s="64" t="s">
        <v>322</v>
      </c>
      <c r="Z128" s="64"/>
      <c r="AA128" s="64" t="s">
        <v>205</v>
      </c>
      <c r="AB128" s="517"/>
      <c r="AC128" s="71">
        <v>25802</v>
      </c>
      <c r="AD128" s="71">
        <v>37099</v>
      </c>
      <c r="AE128" s="71">
        <v>51126</v>
      </c>
      <c r="AF128" s="71">
        <v>146092</v>
      </c>
      <c r="AG128" s="71">
        <v>274094</v>
      </c>
      <c r="AH128" s="71">
        <v>446587</v>
      </c>
      <c r="AI128" s="71">
        <v>678350</v>
      </c>
      <c r="AJ128" s="71">
        <v>988611</v>
      </c>
      <c r="AK128" s="71">
        <v>1402006</v>
      </c>
      <c r="AL128" s="71">
        <v>1949427</v>
      </c>
      <c r="AM128" s="71">
        <v>2668434</v>
      </c>
      <c r="AN128" s="71">
        <v>3602615</v>
      </c>
      <c r="AO128" s="71">
        <v>4799365</v>
      </c>
      <c r="AP128" s="71">
        <v>6304024</v>
      </c>
      <c r="AQ128" s="71">
        <v>8151768</v>
      </c>
      <c r="AR128" s="71">
        <v>10351781</v>
      </c>
      <c r="AS128" s="71">
        <v>12877025</v>
      </c>
      <c r="AT128" s="71">
        <v>15643032</v>
      </c>
      <c r="AU128" s="71">
        <v>18523961</v>
      </c>
      <c r="AV128" s="71">
        <v>21343598</v>
      </c>
      <c r="AW128" s="71">
        <v>23951288</v>
      </c>
      <c r="AX128" s="71">
        <v>26200199</v>
      </c>
      <c r="AY128" s="71">
        <v>28049538</v>
      </c>
      <c r="AZ128" s="71">
        <v>29701329.013420288</v>
      </c>
      <c r="BA128" s="71">
        <v>29718962.004336227</v>
      </c>
      <c r="BB128" s="71">
        <v>29715577.599178154</v>
      </c>
      <c r="BC128" s="71">
        <v>29691866.296881098</v>
      </c>
      <c r="BD128" s="71">
        <v>29646557.74900236</v>
      </c>
      <c r="BE128" s="71">
        <v>29589578.21982649</v>
      </c>
      <c r="BF128" s="71">
        <v>29510245.111634638</v>
      </c>
      <c r="BG128" s="71">
        <v>29451610.958457559</v>
      </c>
      <c r="BH128" s="71">
        <v>29370758.881147761</v>
      </c>
      <c r="BI128" s="71">
        <v>29388186.589522749</v>
      </c>
      <c r="BJ128" s="71">
        <v>29394754.687840018</v>
      </c>
      <c r="BK128" s="71">
        <v>29415852.687840018</v>
      </c>
    </row>
    <row r="129" spans="1:63" ht="15" customHeight="1" x14ac:dyDescent="0.25">
      <c r="A129" s="96" t="s">
        <v>136</v>
      </c>
      <c r="X129" s="66" t="s">
        <v>102</v>
      </c>
      <c r="Y129" s="64" t="s">
        <v>322</v>
      </c>
      <c r="Z129" s="64"/>
      <c r="AA129" s="64" t="s">
        <v>205</v>
      </c>
      <c r="AB129" s="517"/>
      <c r="AC129" s="71">
        <v>25802</v>
      </c>
      <c r="AD129" s="71">
        <v>37099</v>
      </c>
      <c r="AE129" s="71">
        <v>51126</v>
      </c>
      <c r="AF129" s="71">
        <v>78772</v>
      </c>
      <c r="AG129" s="71">
        <v>115156</v>
      </c>
      <c r="AH129" s="71">
        <v>163012</v>
      </c>
      <c r="AI129" s="71">
        <v>225905</v>
      </c>
      <c r="AJ129" s="71">
        <v>308484</v>
      </c>
      <c r="AK129" s="71">
        <v>416790</v>
      </c>
      <c r="AL129" s="71">
        <v>558616</v>
      </c>
      <c r="AM129" s="71">
        <v>743946</v>
      </c>
      <c r="AN129" s="71">
        <v>985452</v>
      </c>
      <c r="AO129" s="71">
        <v>1298983</v>
      </c>
      <c r="AP129" s="71">
        <v>1703991</v>
      </c>
      <c r="AQ129" s="71">
        <v>2223736</v>
      </c>
      <c r="AR129" s="71">
        <v>2885042</v>
      </c>
      <c r="AS129" s="71">
        <v>3717332</v>
      </c>
      <c r="AT129" s="71">
        <v>4750668</v>
      </c>
      <c r="AU129" s="71">
        <v>6012660</v>
      </c>
      <c r="AV129" s="71">
        <v>7524330</v>
      </c>
      <c r="AW129" s="71">
        <v>9295189</v>
      </c>
      <c r="AX129" s="71">
        <v>11317869</v>
      </c>
      <c r="AY129" s="71">
        <v>13563003</v>
      </c>
      <c r="AZ129" s="71">
        <v>15975921</v>
      </c>
      <c r="BA129" s="71">
        <v>18477396</v>
      </c>
      <c r="BB129" s="71">
        <v>20970063</v>
      </c>
      <c r="BC129" s="71">
        <v>23350251</v>
      </c>
      <c r="BD129" s="71">
        <v>25522943</v>
      </c>
      <c r="BE129" s="71">
        <v>27415987</v>
      </c>
      <c r="BF129" s="71">
        <v>28989322</v>
      </c>
      <c r="BG129" s="71">
        <v>30236274</v>
      </c>
      <c r="BH129" s="71">
        <v>31177234</v>
      </c>
      <c r="BI129" s="71">
        <v>31849028</v>
      </c>
      <c r="BJ129" s="71">
        <v>32294236</v>
      </c>
      <c r="BK129" s="71">
        <v>32312334.348444052</v>
      </c>
    </row>
    <row r="130" spans="1:63" ht="15" customHeight="1" x14ac:dyDescent="0.2">
      <c r="X130" s="66" t="s">
        <v>250</v>
      </c>
      <c r="Y130" s="64" t="s">
        <v>322</v>
      </c>
      <c r="Z130" s="64"/>
      <c r="AA130" s="64" t="s">
        <v>205</v>
      </c>
      <c r="AB130" s="517"/>
      <c r="AC130" s="71">
        <v>25802</v>
      </c>
      <c r="AD130" s="71">
        <v>37099</v>
      </c>
      <c r="AE130" s="71">
        <v>51126</v>
      </c>
      <c r="AF130" s="71">
        <v>77859</v>
      </c>
      <c r="AG130" s="71">
        <v>113579</v>
      </c>
      <c r="AH130" s="71">
        <v>160417</v>
      </c>
      <c r="AI130" s="71">
        <v>221824</v>
      </c>
      <c r="AJ130" s="71">
        <v>302247</v>
      </c>
      <c r="AK130" s="71">
        <v>407438</v>
      </c>
      <c r="AL130" s="71">
        <v>544803</v>
      </c>
      <c r="AM130" s="71">
        <v>723809</v>
      </c>
      <c r="AN130" s="71">
        <v>956453</v>
      </c>
      <c r="AO130" s="71">
        <v>1257755</v>
      </c>
      <c r="AP130" s="71">
        <v>1646228</v>
      </c>
      <c r="AQ130" s="71">
        <v>2144207</v>
      </c>
      <c r="AR130" s="71">
        <v>2777856</v>
      </c>
      <c r="AS130" s="71">
        <v>3576610</v>
      </c>
      <c r="AT130" s="71">
        <v>4571686</v>
      </c>
      <c r="AU130" s="71">
        <v>5793298</v>
      </c>
      <c r="AV130" s="71">
        <v>7266330</v>
      </c>
      <c r="AW130" s="71">
        <v>9004529</v>
      </c>
      <c r="AX130" s="71">
        <v>11003912</v>
      </c>
      <c r="AY130" s="71">
        <v>13236855</v>
      </c>
      <c r="AZ130" s="71">
        <v>15648870</v>
      </c>
      <c r="BA130" s="71">
        <v>18160028</v>
      </c>
      <c r="BB130" s="71">
        <v>20672002</v>
      </c>
      <c r="BC130" s="71">
        <v>23080184</v>
      </c>
      <c r="BD130" s="71">
        <v>25288643</v>
      </c>
      <c r="BE130" s="71">
        <v>27224280</v>
      </c>
      <c r="BF130" s="71">
        <v>28846043</v>
      </c>
      <c r="BG130" s="71">
        <v>30146305</v>
      </c>
      <c r="BH130" s="71">
        <v>31144656</v>
      </c>
      <c r="BI130" s="71">
        <v>31877346</v>
      </c>
      <c r="BJ130" s="71">
        <v>32386610</v>
      </c>
      <c r="BK130" s="71">
        <v>32545157.293468021</v>
      </c>
    </row>
    <row r="131" spans="1:63" ht="15" customHeight="1" x14ac:dyDescent="0.2">
      <c r="X131" s="67"/>
      <c r="Y131" s="67"/>
      <c r="Z131" s="67"/>
      <c r="AA131" s="67"/>
      <c r="AB131" s="59"/>
      <c r="AC131" s="62"/>
      <c r="AD131" s="62"/>
      <c r="AE131" s="62"/>
      <c r="AF131" s="62"/>
      <c r="AG131" s="62"/>
      <c r="AH131" s="62"/>
      <c r="AI131" s="62"/>
      <c r="AJ131" s="62"/>
      <c r="AK131" s="62"/>
      <c r="AL131" s="62"/>
      <c r="AM131" s="62"/>
      <c r="AN131" s="62"/>
      <c r="AO131" s="62"/>
      <c r="AP131" s="62"/>
      <c r="AQ131" s="62"/>
      <c r="AR131" s="62"/>
      <c r="AS131" s="62"/>
      <c r="AT131" s="62"/>
      <c r="AU131" s="62"/>
      <c r="AV131" s="62"/>
      <c r="AW131" s="62"/>
      <c r="AX131" s="62"/>
      <c r="AY131" s="62"/>
      <c r="AZ131" s="62"/>
      <c r="BA131" s="62"/>
      <c r="BB131" s="62"/>
      <c r="BC131" s="62"/>
      <c r="BD131" s="62"/>
      <c r="BE131" s="62"/>
      <c r="BF131" s="62"/>
      <c r="BG131" s="62"/>
      <c r="BH131" s="62"/>
      <c r="BI131" s="62"/>
      <c r="BJ131" s="62"/>
      <c r="BK131" s="62"/>
    </row>
    <row r="132" spans="1:63" ht="15" customHeight="1" x14ac:dyDescent="0.2">
      <c r="X132" s="68" t="s">
        <v>207</v>
      </c>
      <c r="Y132" s="68" t="s">
        <v>261</v>
      </c>
      <c r="Z132" s="68" t="s">
        <v>311</v>
      </c>
      <c r="AA132" s="68" t="s">
        <v>104</v>
      </c>
      <c r="AB132" s="68">
        <v>2015</v>
      </c>
      <c r="AC132" s="68">
        <v>2016</v>
      </c>
      <c r="AD132" s="68">
        <v>2017</v>
      </c>
      <c r="AE132" s="68">
        <v>2018</v>
      </c>
      <c r="AF132" s="68">
        <v>2019</v>
      </c>
      <c r="AG132" s="68">
        <v>2020</v>
      </c>
      <c r="AH132" s="68">
        <v>2021</v>
      </c>
      <c r="AI132" s="68">
        <v>2022</v>
      </c>
      <c r="AJ132" s="68">
        <v>2023</v>
      </c>
      <c r="AK132" s="68">
        <v>2024</v>
      </c>
      <c r="AL132" s="68">
        <v>2025</v>
      </c>
      <c r="AM132" s="68">
        <v>2026</v>
      </c>
      <c r="AN132" s="68">
        <v>2027</v>
      </c>
      <c r="AO132" s="68">
        <v>2028</v>
      </c>
      <c r="AP132" s="68">
        <v>2029</v>
      </c>
      <c r="AQ132" s="68">
        <v>2030</v>
      </c>
      <c r="AR132" s="68">
        <v>2031</v>
      </c>
      <c r="AS132" s="68">
        <v>2032</v>
      </c>
      <c r="AT132" s="68">
        <v>2033</v>
      </c>
      <c r="AU132" s="68">
        <v>2034</v>
      </c>
      <c r="AV132" s="68">
        <v>2035</v>
      </c>
      <c r="AW132" s="68">
        <v>2036</v>
      </c>
      <c r="AX132" s="68">
        <v>2037</v>
      </c>
      <c r="AY132" s="68">
        <v>2038</v>
      </c>
      <c r="AZ132" s="68">
        <v>2039</v>
      </c>
      <c r="BA132" s="68">
        <v>2040</v>
      </c>
      <c r="BB132" s="68">
        <v>2041</v>
      </c>
      <c r="BC132" s="68">
        <v>2042</v>
      </c>
      <c r="BD132" s="68">
        <v>2043</v>
      </c>
      <c r="BE132" s="68">
        <v>2044</v>
      </c>
      <c r="BF132" s="68">
        <v>2045</v>
      </c>
      <c r="BG132" s="68">
        <v>2046</v>
      </c>
      <c r="BH132" s="68">
        <v>2047</v>
      </c>
      <c r="BI132" s="68">
        <v>2048</v>
      </c>
      <c r="BJ132" s="68">
        <v>2049</v>
      </c>
      <c r="BK132" s="68">
        <v>2050</v>
      </c>
    </row>
    <row r="133" spans="1:63" ht="15" customHeight="1" x14ac:dyDescent="0.2">
      <c r="X133" s="66" t="s">
        <v>239</v>
      </c>
      <c r="Y133" s="64" t="s">
        <v>323</v>
      </c>
      <c r="Z133" s="64"/>
      <c r="AA133" s="64" t="s">
        <v>205</v>
      </c>
      <c r="AB133" s="517"/>
      <c r="AC133" s="71">
        <v>149</v>
      </c>
      <c r="AD133" s="71">
        <v>272</v>
      </c>
      <c r="AE133" s="71">
        <v>429</v>
      </c>
      <c r="AF133" s="71">
        <v>567</v>
      </c>
      <c r="AG133" s="71">
        <v>743</v>
      </c>
      <c r="AH133" s="71">
        <v>968</v>
      </c>
      <c r="AI133" s="71">
        <v>1264</v>
      </c>
      <c r="AJ133" s="71">
        <v>1653</v>
      </c>
      <c r="AK133" s="71">
        <v>2162</v>
      </c>
      <c r="AL133" s="71">
        <v>2828</v>
      </c>
      <c r="AM133" s="71">
        <v>3697</v>
      </c>
      <c r="AN133" s="71">
        <v>4831</v>
      </c>
      <c r="AO133" s="71">
        <v>6311</v>
      </c>
      <c r="AP133" s="71">
        <v>8241</v>
      </c>
      <c r="AQ133" s="71">
        <v>10758</v>
      </c>
      <c r="AR133" s="71">
        <v>14039</v>
      </c>
      <c r="AS133" s="71">
        <v>18315</v>
      </c>
      <c r="AT133" s="71">
        <v>23885</v>
      </c>
      <c r="AU133" s="71">
        <v>31136</v>
      </c>
      <c r="AV133" s="71">
        <v>40569</v>
      </c>
      <c r="AW133" s="71">
        <v>52828</v>
      </c>
      <c r="AX133" s="71">
        <v>68742</v>
      </c>
      <c r="AY133" s="71">
        <v>89367</v>
      </c>
      <c r="AZ133" s="71">
        <v>116044</v>
      </c>
      <c r="BA133" s="71">
        <v>150458</v>
      </c>
      <c r="BB133" s="71">
        <v>194702</v>
      </c>
      <c r="BC133" s="71">
        <v>251335</v>
      </c>
      <c r="BD133" s="71">
        <v>323419</v>
      </c>
      <c r="BE133" s="71">
        <v>414510</v>
      </c>
      <c r="BF133" s="71">
        <v>528569</v>
      </c>
      <c r="BG133" s="71">
        <v>669736</v>
      </c>
      <c r="BH133" s="71">
        <v>841920</v>
      </c>
      <c r="BI133" s="71">
        <v>1000037.6719292264</v>
      </c>
      <c r="BJ133" s="71">
        <v>1123880.2274466704</v>
      </c>
      <c r="BK133" s="71">
        <v>1267168.6825198017</v>
      </c>
    </row>
    <row r="134" spans="1:63" ht="15" customHeight="1" x14ac:dyDescent="0.2">
      <c r="X134" s="66" t="s">
        <v>103</v>
      </c>
      <c r="Y134" s="64" t="s">
        <v>323</v>
      </c>
      <c r="Z134" s="64"/>
      <c r="AA134" s="64" t="s">
        <v>205</v>
      </c>
      <c r="AB134" s="517"/>
      <c r="AC134" s="71">
        <v>149</v>
      </c>
      <c r="AD134" s="71">
        <v>272</v>
      </c>
      <c r="AE134" s="71">
        <v>429</v>
      </c>
      <c r="AF134" s="71">
        <v>560</v>
      </c>
      <c r="AG134" s="71">
        <v>725</v>
      </c>
      <c r="AH134" s="71">
        <v>937</v>
      </c>
      <c r="AI134" s="71">
        <v>1214</v>
      </c>
      <c r="AJ134" s="71">
        <v>1578</v>
      </c>
      <c r="AK134" s="71">
        <v>2055</v>
      </c>
      <c r="AL134" s="71">
        <v>2679</v>
      </c>
      <c r="AM134" s="71">
        <v>3495</v>
      </c>
      <c r="AN134" s="71">
        <v>4561</v>
      </c>
      <c r="AO134" s="71">
        <v>5953</v>
      </c>
      <c r="AP134" s="71">
        <v>7767</v>
      </c>
      <c r="AQ134" s="71">
        <v>10134</v>
      </c>
      <c r="AR134" s="71">
        <v>13220</v>
      </c>
      <c r="AS134" s="71">
        <v>17242</v>
      </c>
      <c r="AT134" s="71">
        <v>22482</v>
      </c>
      <c r="AU134" s="71">
        <v>29304</v>
      </c>
      <c r="AV134" s="71">
        <v>38180</v>
      </c>
      <c r="AW134" s="71">
        <v>49718</v>
      </c>
      <c r="AX134" s="71">
        <v>64700</v>
      </c>
      <c r="AY134" s="71">
        <v>84127</v>
      </c>
      <c r="AZ134" s="71">
        <v>109266</v>
      </c>
      <c r="BA134" s="71">
        <v>141718</v>
      </c>
      <c r="BB134" s="71">
        <v>183475</v>
      </c>
      <c r="BC134" s="71">
        <v>236984</v>
      </c>
      <c r="BD134" s="71">
        <v>305190</v>
      </c>
      <c r="BE134" s="71">
        <v>391540</v>
      </c>
      <c r="BF134" s="71">
        <v>499916</v>
      </c>
      <c r="BG134" s="71">
        <v>634448</v>
      </c>
      <c r="BH134" s="71">
        <v>799151</v>
      </c>
      <c r="BI134" s="71">
        <v>962377.0013391024</v>
      </c>
      <c r="BJ134" s="71">
        <v>1084056.4331597064</v>
      </c>
      <c r="BK134" s="71">
        <v>1225744.2364447832</v>
      </c>
    </row>
    <row r="135" spans="1:63" ht="15" customHeight="1" x14ac:dyDescent="0.2">
      <c r="X135" s="66" t="s">
        <v>102</v>
      </c>
      <c r="Y135" s="64" t="s">
        <v>323</v>
      </c>
      <c r="Z135" s="64"/>
      <c r="AA135" s="64" t="s">
        <v>205</v>
      </c>
      <c r="AB135" s="517"/>
      <c r="AC135" s="71">
        <v>149</v>
      </c>
      <c r="AD135" s="71">
        <v>272</v>
      </c>
      <c r="AE135" s="71">
        <v>429</v>
      </c>
      <c r="AF135" s="71">
        <v>617</v>
      </c>
      <c r="AG135" s="71">
        <v>813</v>
      </c>
      <c r="AH135" s="71">
        <v>1004</v>
      </c>
      <c r="AI135" s="71">
        <v>1233</v>
      </c>
      <c r="AJ135" s="71">
        <v>1518</v>
      </c>
      <c r="AK135" s="71">
        <v>1858</v>
      </c>
      <c r="AL135" s="71">
        <v>2263</v>
      </c>
      <c r="AM135" s="71">
        <v>2745</v>
      </c>
      <c r="AN135" s="71">
        <v>3319</v>
      </c>
      <c r="AO135" s="71">
        <v>4001</v>
      </c>
      <c r="AP135" s="71">
        <v>4811</v>
      </c>
      <c r="AQ135" s="71">
        <v>5772</v>
      </c>
      <c r="AR135" s="71">
        <v>6912</v>
      </c>
      <c r="AS135" s="71">
        <v>8262</v>
      </c>
      <c r="AT135" s="71">
        <v>9860</v>
      </c>
      <c r="AU135" s="71">
        <v>11750</v>
      </c>
      <c r="AV135" s="71">
        <v>13985</v>
      </c>
      <c r="AW135" s="71">
        <v>16631</v>
      </c>
      <c r="AX135" s="71">
        <v>19755</v>
      </c>
      <c r="AY135" s="71">
        <v>23442</v>
      </c>
      <c r="AZ135" s="71">
        <v>27791</v>
      </c>
      <c r="BA135" s="71">
        <v>32920</v>
      </c>
      <c r="BB135" s="71">
        <v>38965</v>
      </c>
      <c r="BC135" s="71">
        <v>46087</v>
      </c>
      <c r="BD135" s="71">
        <v>54473</v>
      </c>
      <c r="BE135" s="71">
        <v>64342</v>
      </c>
      <c r="BF135" s="71">
        <v>75947</v>
      </c>
      <c r="BG135" s="71">
        <v>89583</v>
      </c>
      <c r="BH135" s="71">
        <v>105590</v>
      </c>
      <c r="BI135" s="71">
        <v>124358</v>
      </c>
      <c r="BJ135" s="71">
        <v>146335</v>
      </c>
      <c r="BK135" s="71">
        <v>172029</v>
      </c>
    </row>
    <row r="136" spans="1:63" ht="15" customHeight="1" x14ac:dyDescent="0.2">
      <c r="X136" s="66" t="s">
        <v>250</v>
      </c>
      <c r="Y136" s="64" t="s">
        <v>323</v>
      </c>
      <c r="Z136" s="64"/>
      <c r="AA136" s="64" t="s">
        <v>205</v>
      </c>
      <c r="AB136" s="517"/>
      <c r="AC136" s="71">
        <v>149</v>
      </c>
      <c r="AD136" s="71">
        <v>272</v>
      </c>
      <c r="AE136" s="71">
        <v>429</v>
      </c>
      <c r="AF136" s="71">
        <v>617</v>
      </c>
      <c r="AG136" s="71">
        <v>813</v>
      </c>
      <c r="AH136" s="71">
        <v>1004</v>
      </c>
      <c r="AI136" s="71">
        <v>1233</v>
      </c>
      <c r="AJ136" s="71">
        <v>1518</v>
      </c>
      <c r="AK136" s="71">
        <v>1858</v>
      </c>
      <c r="AL136" s="71">
        <v>2263</v>
      </c>
      <c r="AM136" s="71">
        <v>2745</v>
      </c>
      <c r="AN136" s="71">
        <v>3319</v>
      </c>
      <c r="AO136" s="71">
        <v>4001</v>
      </c>
      <c r="AP136" s="71">
        <v>4811</v>
      </c>
      <c r="AQ136" s="71">
        <v>5772</v>
      </c>
      <c r="AR136" s="71">
        <v>6912</v>
      </c>
      <c r="AS136" s="71">
        <v>8262</v>
      </c>
      <c r="AT136" s="71">
        <v>9860</v>
      </c>
      <c r="AU136" s="71">
        <v>11750</v>
      </c>
      <c r="AV136" s="71">
        <v>13985</v>
      </c>
      <c r="AW136" s="71">
        <v>16631</v>
      </c>
      <c r="AX136" s="71">
        <v>19755</v>
      </c>
      <c r="AY136" s="71">
        <v>23442</v>
      </c>
      <c r="AZ136" s="71">
        <v>27791</v>
      </c>
      <c r="BA136" s="71">
        <v>32920</v>
      </c>
      <c r="BB136" s="71">
        <v>38965</v>
      </c>
      <c r="BC136" s="71">
        <v>46087</v>
      </c>
      <c r="BD136" s="71">
        <v>54473</v>
      </c>
      <c r="BE136" s="71">
        <v>64342</v>
      </c>
      <c r="BF136" s="71">
        <v>75947</v>
      </c>
      <c r="BG136" s="71">
        <v>89583</v>
      </c>
      <c r="BH136" s="71">
        <v>105590</v>
      </c>
      <c r="BI136" s="71">
        <v>124358</v>
      </c>
      <c r="BJ136" s="71">
        <v>146335</v>
      </c>
      <c r="BK136" s="71">
        <v>172029</v>
      </c>
    </row>
    <row r="137" spans="1:63" ht="15" customHeight="1" x14ac:dyDescent="0.2">
      <c r="X137" s="67"/>
      <c r="Y137" s="67"/>
      <c r="Z137" s="67"/>
      <c r="AA137" s="67"/>
      <c r="AB137" s="59"/>
      <c r="AC137" s="62"/>
      <c r="AD137" s="62"/>
      <c r="AE137" s="62"/>
      <c r="AF137" s="62"/>
      <c r="AG137" s="62"/>
      <c r="AH137" s="62"/>
      <c r="AI137" s="62"/>
      <c r="AJ137" s="62"/>
      <c r="AK137" s="62"/>
      <c r="AL137" s="62"/>
      <c r="AM137" s="62"/>
      <c r="AN137" s="62"/>
      <c r="AO137" s="62"/>
      <c r="AP137" s="62"/>
      <c r="AQ137" s="62"/>
      <c r="AR137" s="62"/>
      <c r="AS137" s="62"/>
      <c r="AT137" s="62"/>
      <c r="AU137" s="62"/>
      <c r="AV137" s="62"/>
      <c r="AW137" s="62"/>
      <c r="AX137" s="62"/>
      <c r="AY137" s="62"/>
      <c r="AZ137" s="62"/>
      <c r="BA137" s="62"/>
      <c r="BB137" s="62"/>
      <c r="BC137" s="62"/>
      <c r="BD137" s="62"/>
      <c r="BE137" s="62"/>
      <c r="BF137" s="62"/>
      <c r="BG137" s="62"/>
      <c r="BH137" s="62"/>
      <c r="BI137" s="62"/>
      <c r="BJ137" s="62"/>
      <c r="BK137" s="62"/>
    </row>
    <row r="138" spans="1:63" ht="15" customHeight="1" x14ac:dyDescent="0.2">
      <c r="X138" s="68" t="s">
        <v>207</v>
      </c>
      <c r="Y138" s="68" t="s">
        <v>261</v>
      </c>
      <c r="Z138" s="68" t="s">
        <v>311</v>
      </c>
      <c r="AA138" s="68" t="s">
        <v>104</v>
      </c>
      <c r="AB138" s="68">
        <v>2015</v>
      </c>
      <c r="AC138" s="68">
        <v>2016</v>
      </c>
      <c r="AD138" s="68">
        <v>2017</v>
      </c>
      <c r="AE138" s="68">
        <v>2018</v>
      </c>
      <c r="AF138" s="68">
        <v>2019</v>
      </c>
      <c r="AG138" s="68">
        <v>2020</v>
      </c>
      <c r="AH138" s="68">
        <v>2021</v>
      </c>
      <c r="AI138" s="68">
        <v>2022</v>
      </c>
      <c r="AJ138" s="68">
        <v>2023</v>
      </c>
      <c r="AK138" s="68">
        <v>2024</v>
      </c>
      <c r="AL138" s="68">
        <v>2025</v>
      </c>
      <c r="AM138" s="68">
        <v>2026</v>
      </c>
      <c r="AN138" s="68">
        <v>2027</v>
      </c>
      <c r="AO138" s="68">
        <v>2028</v>
      </c>
      <c r="AP138" s="68">
        <v>2029</v>
      </c>
      <c r="AQ138" s="68">
        <v>2030</v>
      </c>
      <c r="AR138" s="68">
        <v>2031</v>
      </c>
      <c r="AS138" s="68">
        <v>2032</v>
      </c>
      <c r="AT138" s="68">
        <v>2033</v>
      </c>
      <c r="AU138" s="68">
        <v>2034</v>
      </c>
      <c r="AV138" s="68">
        <v>2035</v>
      </c>
      <c r="AW138" s="68">
        <v>2036</v>
      </c>
      <c r="AX138" s="68">
        <v>2037</v>
      </c>
      <c r="AY138" s="68">
        <v>2038</v>
      </c>
      <c r="AZ138" s="68">
        <v>2039</v>
      </c>
      <c r="BA138" s="68">
        <v>2040</v>
      </c>
      <c r="BB138" s="68">
        <v>2041</v>
      </c>
      <c r="BC138" s="68">
        <v>2042</v>
      </c>
      <c r="BD138" s="68">
        <v>2043</v>
      </c>
      <c r="BE138" s="68">
        <v>2044</v>
      </c>
      <c r="BF138" s="68">
        <v>2045</v>
      </c>
      <c r="BG138" s="68">
        <v>2046</v>
      </c>
      <c r="BH138" s="68">
        <v>2047</v>
      </c>
      <c r="BI138" s="68">
        <v>2048</v>
      </c>
      <c r="BJ138" s="68">
        <v>2049</v>
      </c>
      <c r="BK138" s="68">
        <v>2050</v>
      </c>
    </row>
    <row r="139" spans="1:63" ht="15" customHeight="1" x14ac:dyDescent="0.2">
      <c r="X139" s="66" t="s">
        <v>239</v>
      </c>
      <c r="Y139" s="64" t="s">
        <v>324</v>
      </c>
      <c r="Z139" s="64"/>
      <c r="AA139" s="64" t="s">
        <v>205</v>
      </c>
      <c r="AB139" s="517"/>
      <c r="AC139" s="71">
        <v>2470</v>
      </c>
      <c r="AD139" s="71">
        <v>2978</v>
      </c>
      <c r="AE139" s="71">
        <v>3591</v>
      </c>
      <c r="AF139" s="71">
        <v>4806</v>
      </c>
      <c r="AG139" s="71">
        <v>6390</v>
      </c>
      <c r="AH139" s="71">
        <v>8456</v>
      </c>
      <c r="AI139" s="71">
        <v>11150</v>
      </c>
      <c r="AJ139" s="71">
        <v>14661</v>
      </c>
      <c r="AK139" s="71">
        <v>19236</v>
      </c>
      <c r="AL139" s="71">
        <v>25194</v>
      </c>
      <c r="AM139" s="71">
        <v>32949</v>
      </c>
      <c r="AN139" s="71">
        <v>43034</v>
      </c>
      <c r="AO139" s="71">
        <v>56136</v>
      </c>
      <c r="AP139" s="71">
        <v>73135</v>
      </c>
      <c r="AQ139" s="71">
        <v>95153</v>
      </c>
      <c r="AR139" s="71">
        <v>123607</v>
      </c>
      <c r="AS139" s="71">
        <v>160274</v>
      </c>
      <c r="AT139" s="71">
        <v>207348</v>
      </c>
      <c r="AU139" s="71">
        <v>267496</v>
      </c>
      <c r="AV139" s="71">
        <v>343878</v>
      </c>
      <c r="AW139" s="71">
        <v>440117</v>
      </c>
      <c r="AX139" s="71">
        <v>560173</v>
      </c>
      <c r="AY139" s="71">
        <v>708066</v>
      </c>
      <c r="AZ139" s="71">
        <v>887399</v>
      </c>
      <c r="BA139" s="71">
        <v>1100650</v>
      </c>
      <c r="BB139" s="71">
        <v>1348260</v>
      </c>
      <c r="BC139" s="71">
        <v>1627659</v>
      </c>
      <c r="BD139" s="71">
        <v>1932521</v>
      </c>
      <c r="BE139" s="71">
        <v>2252657</v>
      </c>
      <c r="BF139" s="71">
        <v>2574889</v>
      </c>
      <c r="BG139" s="71">
        <v>2884949</v>
      </c>
      <c r="BH139" s="71">
        <v>3169959</v>
      </c>
      <c r="BI139" s="71">
        <v>3263601.5997914863</v>
      </c>
      <c r="BJ139" s="71">
        <v>3145857.2851790348</v>
      </c>
      <c r="BK139" s="71">
        <v>3005350.1560245599</v>
      </c>
    </row>
    <row r="140" spans="1:63" ht="15" customHeight="1" x14ac:dyDescent="0.2">
      <c r="X140" s="66" t="s">
        <v>103</v>
      </c>
      <c r="Y140" s="64" t="s">
        <v>324</v>
      </c>
      <c r="Z140" s="64"/>
      <c r="AA140" s="64" t="s">
        <v>205</v>
      </c>
      <c r="AB140" s="517"/>
      <c r="AC140" s="71">
        <v>2470</v>
      </c>
      <c r="AD140" s="71">
        <v>2978</v>
      </c>
      <c r="AE140" s="71">
        <v>3591</v>
      </c>
      <c r="AF140" s="71">
        <v>4806</v>
      </c>
      <c r="AG140" s="71">
        <v>6390</v>
      </c>
      <c r="AH140" s="71">
        <v>8456</v>
      </c>
      <c r="AI140" s="71">
        <v>11150</v>
      </c>
      <c r="AJ140" s="71">
        <v>14661</v>
      </c>
      <c r="AK140" s="71">
        <v>19236</v>
      </c>
      <c r="AL140" s="71">
        <v>25194</v>
      </c>
      <c r="AM140" s="71">
        <v>32949</v>
      </c>
      <c r="AN140" s="71">
        <v>43034</v>
      </c>
      <c r="AO140" s="71">
        <v>56136</v>
      </c>
      <c r="AP140" s="71">
        <v>73135</v>
      </c>
      <c r="AQ140" s="71">
        <v>95153</v>
      </c>
      <c r="AR140" s="71">
        <v>123607</v>
      </c>
      <c r="AS140" s="71">
        <v>160274</v>
      </c>
      <c r="AT140" s="71">
        <v>207348</v>
      </c>
      <c r="AU140" s="71">
        <v>267496</v>
      </c>
      <c r="AV140" s="71">
        <v>343878</v>
      </c>
      <c r="AW140" s="71">
        <v>440117</v>
      </c>
      <c r="AX140" s="71">
        <v>560173</v>
      </c>
      <c r="AY140" s="71">
        <v>708066</v>
      </c>
      <c r="AZ140" s="71">
        <v>887399</v>
      </c>
      <c r="BA140" s="71">
        <v>1100650</v>
      </c>
      <c r="BB140" s="71">
        <v>1348260</v>
      </c>
      <c r="BC140" s="71">
        <v>1627659</v>
      </c>
      <c r="BD140" s="71">
        <v>1932521</v>
      </c>
      <c r="BE140" s="71">
        <v>2252657</v>
      </c>
      <c r="BF140" s="71">
        <v>2574889</v>
      </c>
      <c r="BG140" s="71">
        <v>2884949</v>
      </c>
      <c r="BH140" s="71">
        <v>3169959</v>
      </c>
      <c r="BI140" s="71">
        <v>3300723.2649914618</v>
      </c>
      <c r="BJ140" s="71">
        <v>3184196.6305021257</v>
      </c>
      <c r="BK140" s="71">
        <v>3043513.6113667358</v>
      </c>
    </row>
    <row r="141" spans="1:63" ht="15" customHeight="1" x14ac:dyDescent="0.2">
      <c r="X141" s="66" t="s">
        <v>102</v>
      </c>
      <c r="Y141" s="64" t="s">
        <v>324</v>
      </c>
      <c r="Z141" s="64"/>
      <c r="AA141" s="64" t="s">
        <v>205</v>
      </c>
      <c r="AB141" s="517"/>
      <c r="AC141" s="71">
        <v>2470</v>
      </c>
      <c r="AD141" s="71">
        <v>2978</v>
      </c>
      <c r="AE141" s="71">
        <v>3591</v>
      </c>
      <c r="AF141" s="71">
        <v>4329</v>
      </c>
      <c r="AG141" s="71">
        <v>5218</v>
      </c>
      <c r="AH141" s="71">
        <v>6288</v>
      </c>
      <c r="AI141" s="71">
        <v>7577</v>
      </c>
      <c r="AJ141" s="71">
        <v>9129</v>
      </c>
      <c r="AK141" s="71">
        <v>10998</v>
      </c>
      <c r="AL141" s="71">
        <v>13248</v>
      </c>
      <c r="AM141" s="71">
        <v>15957</v>
      </c>
      <c r="AN141" s="71">
        <v>19217</v>
      </c>
      <c r="AO141" s="71">
        <v>23139</v>
      </c>
      <c r="AP141" s="71">
        <v>27856</v>
      </c>
      <c r="AQ141" s="71">
        <v>33527</v>
      </c>
      <c r="AR141" s="71">
        <v>40342</v>
      </c>
      <c r="AS141" s="71">
        <v>48528</v>
      </c>
      <c r="AT141" s="71">
        <v>58354</v>
      </c>
      <c r="AU141" s="71">
        <v>70140</v>
      </c>
      <c r="AV141" s="71">
        <v>84263</v>
      </c>
      <c r="AW141" s="71">
        <v>101169</v>
      </c>
      <c r="AX141" s="71">
        <v>121379</v>
      </c>
      <c r="AY141" s="71">
        <v>145500</v>
      </c>
      <c r="AZ141" s="71">
        <v>174235</v>
      </c>
      <c r="BA141" s="71">
        <v>208389</v>
      </c>
      <c r="BB141" s="71">
        <v>248876</v>
      </c>
      <c r="BC141" s="71">
        <v>296716</v>
      </c>
      <c r="BD141" s="71">
        <v>353031</v>
      </c>
      <c r="BE141" s="71">
        <v>419026</v>
      </c>
      <c r="BF141" s="71">
        <v>495956</v>
      </c>
      <c r="BG141" s="71">
        <v>585079</v>
      </c>
      <c r="BH141" s="71">
        <v>687581</v>
      </c>
      <c r="BI141" s="71">
        <v>804481</v>
      </c>
      <c r="BJ141" s="71">
        <v>936513</v>
      </c>
      <c r="BK141" s="71">
        <v>1083986</v>
      </c>
    </row>
    <row r="142" spans="1:63" ht="15" customHeight="1" x14ac:dyDescent="0.2">
      <c r="X142" s="66" t="s">
        <v>250</v>
      </c>
      <c r="Y142" s="64" t="s">
        <v>324</v>
      </c>
      <c r="Z142" s="64"/>
      <c r="AA142" s="64" t="s">
        <v>205</v>
      </c>
      <c r="AB142" s="517"/>
      <c r="AC142" s="71">
        <v>2470</v>
      </c>
      <c r="AD142" s="71">
        <v>2978</v>
      </c>
      <c r="AE142" s="71">
        <v>3591</v>
      </c>
      <c r="AF142" s="71">
        <v>4329</v>
      </c>
      <c r="AG142" s="71">
        <v>5218</v>
      </c>
      <c r="AH142" s="71">
        <v>6288</v>
      </c>
      <c r="AI142" s="71">
        <v>7577</v>
      </c>
      <c r="AJ142" s="71">
        <v>9129</v>
      </c>
      <c r="AK142" s="71">
        <v>10998</v>
      </c>
      <c r="AL142" s="71">
        <v>13248</v>
      </c>
      <c r="AM142" s="71">
        <v>15957</v>
      </c>
      <c r="AN142" s="71">
        <v>19217</v>
      </c>
      <c r="AO142" s="71">
        <v>23139</v>
      </c>
      <c r="AP142" s="71">
        <v>27856</v>
      </c>
      <c r="AQ142" s="71">
        <v>33527</v>
      </c>
      <c r="AR142" s="71">
        <v>40342</v>
      </c>
      <c r="AS142" s="71">
        <v>48528</v>
      </c>
      <c r="AT142" s="71">
        <v>58354</v>
      </c>
      <c r="AU142" s="71">
        <v>70140</v>
      </c>
      <c r="AV142" s="71">
        <v>84263</v>
      </c>
      <c r="AW142" s="71">
        <v>101169</v>
      </c>
      <c r="AX142" s="71">
        <v>121379</v>
      </c>
      <c r="AY142" s="71">
        <v>145500</v>
      </c>
      <c r="AZ142" s="71">
        <v>174235</v>
      </c>
      <c r="BA142" s="71">
        <v>208389</v>
      </c>
      <c r="BB142" s="71">
        <v>248876</v>
      </c>
      <c r="BC142" s="71">
        <v>296716</v>
      </c>
      <c r="BD142" s="71">
        <v>353031</v>
      </c>
      <c r="BE142" s="71">
        <v>419026</v>
      </c>
      <c r="BF142" s="71">
        <v>495956</v>
      </c>
      <c r="BG142" s="71">
        <v>585079</v>
      </c>
      <c r="BH142" s="71">
        <v>687581</v>
      </c>
      <c r="BI142" s="71">
        <v>804481</v>
      </c>
      <c r="BJ142" s="71">
        <v>936513</v>
      </c>
      <c r="BK142" s="71">
        <v>1083986</v>
      </c>
    </row>
    <row r="143" spans="1:63" ht="15" customHeight="1" x14ac:dyDescent="0.2">
      <c r="X143" s="67"/>
      <c r="Y143" s="67"/>
      <c r="Z143" s="67"/>
      <c r="AA143" s="67"/>
    </row>
    <row r="144" spans="1:63" ht="15" customHeight="1" x14ac:dyDescent="0.2">
      <c r="X144" s="68" t="s">
        <v>207</v>
      </c>
      <c r="Y144" s="68" t="s">
        <v>261</v>
      </c>
      <c r="Z144" s="68" t="s">
        <v>311</v>
      </c>
      <c r="AA144" s="68" t="s">
        <v>104</v>
      </c>
      <c r="AB144" s="68">
        <v>2015</v>
      </c>
      <c r="AC144" s="68">
        <v>2016</v>
      </c>
      <c r="AD144" s="68">
        <v>2017</v>
      </c>
      <c r="AE144" s="68">
        <v>2018</v>
      </c>
      <c r="AF144" s="68">
        <v>2019</v>
      </c>
      <c r="AG144" s="68">
        <v>2020</v>
      </c>
      <c r="AH144" s="68">
        <v>2021</v>
      </c>
      <c r="AI144" s="68">
        <v>2022</v>
      </c>
      <c r="AJ144" s="68">
        <v>2023</v>
      </c>
      <c r="AK144" s="68">
        <v>2024</v>
      </c>
      <c r="AL144" s="68">
        <v>2025</v>
      </c>
      <c r="AM144" s="68">
        <v>2026</v>
      </c>
      <c r="AN144" s="68">
        <v>2027</v>
      </c>
      <c r="AO144" s="68">
        <v>2028</v>
      </c>
      <c r="AP144" s="68">
        <v>2029</v>
      </c>
      <c r="AQ144" s="68">
        <v>2030</v>
      </c>
      <c r="AR144" s="68">
        <v>2031</v>
      </c>
      <c r="AS144" s="68">
        <v>2032</v>
      </c>
      <c r="AT144" s="68">
        <v>2033</v>
      </c>
      <c r="AU144" s="68">
        <v>2034</v>
      </c>
      <c r="AV144" s="68">
        <v>2035</v>
      </c>
      <c r="AW144" s="68">
        <v>2036</v>
      </c>
      <c r="AX144" s="68">
        <v>2037</v>
      </c>
      <c r="AY144" s="68">
        <v>2038</v>
      </c>
      <c r="AZ144" s="68">
        <v>2039</v>
      </c>
      <c r="BA144" s="68">
        <v>2040</v>
      </c>
      <c r="BB144" s="68">
        <v>2041</v>
      </c>
      <c r="BC144" s="68">
        <v>2042</v>
      </c>
      <c r="BD144" s="68">
        <v>2043</v>
      </c>
      <c r="BE144" s="68">
        <v>2044</v>
      </c>
      <c r="BF144" s="68">
        <v>2045</v>
      </c>
      <c r="BG144" s="68">
        <v>2046</v>
      </c>
      <c r="BH144" s="68">
        <v>2047</v>
      </c>
      <c r="BI144" s="68">
        <v>2048</v>
      </c>
      <c r="BJ144" s="68">
        <v>2049</v>
      </c>
      <c r="BK144" s="68">
        <v>2050</v>
      </c>
    </row>
    <row r="145" spans="24:63" ht="15" customHeight="1" x14ac:dyDescent="0.2">
      <c r="X145" s="66" t="s">
        <v>239</v>
      </c>
      <c r="Y145" s="64" t="s">
        <v>325</v>
      </c>
      <c r="Z145" s="64"/>
      <c r="AA145" s="64" t="s">
        <v>205</v>
      </c>
      <c r="AB145" s="517"/>
      <c r="AC145" s="71">
        <v>345059</v>
      </c>
      <c r="AD145" s="71">
        <v>353953</v>
      </c>
      <c r="AE145" s="71">
        <v>365988</v>
      </c>
      <c r="AF145" s="71">
        <v>380388.20241711847</v>
      </c>
      <c r="AG145" s="71">
        <v>394291.30480135459</v>
      </c>
      <c r="AH145" s="71">
        <v>405003.00553926692</v>
      </c>
      <c r="AI145" s="71">
        <v>412178.47402351489</v>
      </c>
      <c r="AJ145" s="71">
        <v>417268.58995156456</v>
      </c>
      <c r="AK145" s="71">
        <v>421583.03098710522</v>
      </c>
      <c r="AL145" s="71">
        <v>425755.91952022375</v>
      </c>
      <c r="AM145" s="71">
        <v>430031.9880537159</v>
      </c>
      <c r="AN145" s="71">
        <v>434501.9880537159</v>
      </c>
      <c r="AO145" s="71">
        <v>439204.9880537159</v>
      </c>
      <c r="AP145" s="71">
        <v>444162.9880537159</v>
      </c>
      <c r="AQ145" s="71">
        <v>449390.9880537159</v>
      </c>
      <c r="AR145" s="71">
        <v>454903.9880537159</v>
      </c>
      <c r="AS145" s="71">
        <v>460716.9880537159</v>
      </c>
      <c r="AT145" s="71">
        <v>466844.9880537159</v>
      </c>
      <c r="AU145" s="71">
        <v>473303.9880537159</v>
      </c>
      <c r="AV145" s="71">
        <v>480107.9880537159</v>
      </c>
      <c r="AW145" s="71">
        <v>487278.9880537159</v>
      </c>
      <c r="AX145" s="71">
        <v>494831.9880537159</v>
      </c>
      <c r="AY145" s="71">
        <v>502784.9880537159</v>
      </c>
      <c r="AZ145" s="71">
        <v>511158.9880537159</v>
      </c>
      <c r="BA145" s="71">
        <v>519974.9880537159</v>
      </c>
      <c r="BB145" s="71">
        <v>529250.9880537159</v>
      </c>
      <c r="BC145" s="71">
        <v>539011.9880537159</v>
      </c>
      <c r="BD145" s="71">
        <v>549276.9880537159</v>
      </c>
      <c r="BE145" s="71">
        <v>560067.9880537159</v>
      </c>
      <c r="BF145" s="71">
        <v>571408.9880537159</v>
      </c>
      <c r="BG145" s="71">
        <v>583320.9880537159</v>
      </c>
      <c r="BH145" s="71">
        <v>595827.9880537159</v>
      </c>
      <c r="BI145" s="71">
        <v>608949.9880537159</v>
      </c>
      <c r="BJ145" s="71">
        <v>622704.9880537159</v>
      </c>
      <c r="BK145" s="71">
        <v>558740.9880537159</v>
      </c>
    </row>
    <row r="146" spans="24:63" ht="15" customHeight="1" x14ac:dyDescent="0.2">
      <c r="X146" s="66" t="s">
        <v>103</v>
      </c>
      <c r="Y146" s="64" t="s">
        <v>325</v>
      </c>
      <c r="Z146" s="64"/>
      <c r="AA146" s="64" t="s">
        <v>205</v>
      </c>
      <c r="AB146" s="517"/>
      <c r="AC146" s="71">
        <v>345059</v>
      </c>
      <c r="AD146" s="71">
        <v>353953</v>
      </c>
      <c r="AE146" s="71">
        <v>366363</v>
      </c>
      <c r="AF146" s="71">
        <v>381416.99024561135</v>
      </c>
      <c r="AG146" s="71">
        <v>396555.46003300312</v>
      </c>
      <c r="AH146" s="71">
        <v>408970.54020914424</v>
      </c>
      <c r="AI146" s="71">
        <v>417926.78877388517</v>
      </c>
      <c r="AJ146" s="71">
        <v>424651.69902082812</v>
      </c>
      <c r="AK146" s="71">
        <v>430506.69902082812</v>
      </c>
      <c r="AL146" s="71">
        <v>436235.69902082812</v>
      </c>
      <c r="AM146" s="71">
        <v>442156.69902082812</v>
      </c>
      <c r="AN146" s="71">
        <v>448401.69902082812</v>
      </c>
      <c r="AO146" s="71">
        <v>455032.69902082812</v>
      </c>
      <c r="AP146" s="71">
        <v>462087.69902082812</v>
      </c>
      <c r="AQ146" s="71">
        <v>469597.69902082812</v>
      </c>
      <c r="AR146" s="71">
        <v>477593.69902082812</v>
      </c>
      <c r="AS146" s="71">
        <v>486104.69902082812</v>
      </c>
      <c r="AT146" s="71">
        <v>495163.69902082812</v>
      </c>
      <c r="AU146" s="71">
        <v>504801.69902082812</v>
      </c>
      <c r="AV146" s="71">
        <v>515055.69902082812</v>
      </c>
      <c r="AW146" s="71">
        <v>525964.69902082812</v>
      </c>
      <c r="AX146" s="71">
        <v>537565.69902082812</v>
      </c>
      <c r="AY146" s="71">
        <v>549898.69902082812</v>
      </c>
      <c r="AZ146" s="71">
        <v>563007.69902082812</v>
      </c>
      <c r="BA146" s="71">
        <v>576936.69902082812</v>
      </c>
      <c r="BB146" s="71">
        <v>591733.69902082812</v>
      </c>
      <c r="BC146" s="71">
        <v>607447.69902082812</v>
      </c>
      <c r="BD146" s="71">
        <v>624127.69902082812</v>
      </c>
      <c r="BE146" s="71">
        <v>641825.69902082812</v>
      </c>
      <c r="BF146" s="71">
        <v>660592.69902082812</v>
      </c>
      <c r="BG146" s="71">
        <v>680482.69902082812</v>
      </c>
      <c r="BH146" s="71">
        <v>701546.69902082812</v>
      </c>
      <c r="BI146" s="71">
        <v>723831.69902082812</v>
      </c>
      <c r="BJ146" s="71">
        <v>747389.69902082812</v>
      </c>
      <c r="BK146" s="71">
        <v>684567.69902082812</v>
      </c>
    </row>
    <row r="147" spans="24:63" ht="15" customHeight="1" x14ac:dyDescent="0.2">
      <c r="X147" s="66" t="s">
        <v>102</v>
      </c>
      <c r="Y147" s="64" t="s">
        <v>325</v>
      </c>
      <c r="Z147" s="64"/>
      <c r="AA147" s="64" t="s">
        <v>205</v>
      </c>
      <c r="AB147" s="517"/>
      <c r="AC147" s="71">
        <v>345059</v>
      </c>
      <c r="AD147" s="71">
        <v>353953</v>
      </c>
      <c r="AE147" s="71">
        <v>345855</v>
      </c>
      <c r="AF147" s="71">
        <v>349140</v>
      </c>
      <c r="AG147" s="71">
        <v>353049</v>
      </c>
      <c r="AH147" s="71">
        <v>357597</v>
      </c>
      <c r="AI147" s="71">
        <v>362755</v>
      </c>
      <c r="AJ147" s="71">
        <v>368443</v>
      </c>
      <c r="AK147" s="71">
        <v>374525</v>
      </c>
      <c r="AL147" s="71">
        <v>380824</v>
      </c>
      <c r="AM147" s="71">
        <v>387144</v>
      </c>
      <c r="AN147" s="71">
        <v>393299</v>
      </c>
      <c r="AO147" s="71">
        <v>399139</v>
      </c>
      <c r="AP147" s="71">
        <v>404565</v>
      </c>
      <c r="AQ147" s="71">
        <v>409535</v>
      </c>
      <c r="AR147" s="71">
        <v>414055</v>
      </c>
      <c r="AS147" s="71">
        <v>418165</v>
      </c>
      <c r="AT147" s="71">
        <v>421924</v>
      </c>
      <c r="AU147" s="71">
        <v>425399</v>
      </c>
      <c r="AV147" s="71">
        <v>428656</v>
      </c>
      <c r="AW147" s="71">
        <v>431753</v>
      </c>
      <c r="AX147" s="71">
        <v>434742</v>
      </c>
      <c r="AY147" s="71">
        <v>437666</v>
      </c>
      <c r="AZ147" s="71">
        <v>440559</v>
      </c>
      <c r="BA147" s="71">
        <v>443450</v>
      </c>
      <c r="BB147" s="71">
        <v>446361</v>
      </c>
      <c r="BC147" s="71">
        <v>449310</v>
      </c>
      <c r="BD147" s="71">
        <v>452311</v>
      </c>
      <c r="BE147" s="71">
        <v>455376</v>
      </c>
      <c r="BF147" s="71">
        <v>458515</v>
      </c>
      <c r="BG147" s="71">
        <v>461735</v>
      </c>
      <c r="BH147" s="71">
        <v>465043</v>
      </c>
      <c r="BI147" s="71">
        <v>468445</v>
      </c>
      <c r="BJ147" s="71">
        <v>471946</v>
      </c>
      <c r="BK147" s="71">
        <v>471946</v>
      </c>
    </row>
    <row r="148" spans="24:63" ht="15" customHeight="1" x14ac:dyDescent="0.2">
      <c r="X148" s="66" t="s">
        <v>250</v>
      </c>
      <c r="Y148" s="64" t="s">
        <v>325</v>
      </c>
      <c r="Z148" s="64"/>
      <c r="AA148" s="64" t="s">
        <v>205</v>
      </c>
      <c r="AB148" s="517"/>
      <c r="AC148" s="71">
        <v>345059</v>
      </c>
      <c r="AD148" s="71">
        <v>353953</v>
      </c>
      <c r="AE148" s="71">
        <v>345855</v>
      </c>
      <c r="AF148" s="71">
        <v>349140</v>
      </c>
      <c r="AG148" s="71">
        <v>353049</v>
      </c>
      <c r="AH148" s="71">
        <v>357597</v>
      </c>
      <c r="AI148" s="71">
        <v>362755</v>
      </c>
      <c r="AJ148" s="71">
        <v>368443</v>
      </c>
      <c r="AK148" s="71">
        <v>374525</v>
      </c>
      <c r="AL148" s="71">
        <v>380824</v>
      </c>
      <c r="AM148" s="71">
        <v>387144</v>
      </c>
      <c r="AN148" s="71">
        <v>393299</v>
      </c>
      <c r="AO148" s="71">
        <v>399139</v>
      </c>
      <c r="AP148" s="71">
        <v>404565</v>
      </c>
      <c r="AQ148" s="71">
        <v>409535</v>
      </c>
      <c r="AR148" s="71">
        <v>414055</v>
      </c>
      <c r="AS148" s="71">
        <v>418165</v>
      </c>
      <c r="AT148" s="71">
        <v>421924</v>
      </c>
      <c r="AU148" s="71">
        <v>425399</v>
      </c>
      <c r="AV148" s="71">
        <v>428656</v>
      </c>
      <c r="AW148" s="71">
        <v>431753</v>
      </c>
      <c r="AX148" s="71">
        <v>434742</v>
      </c>
      <c r="AY148" s="71">
        <v>437666</v>
      </c>
      <c r="AZ148" s="71">
        <v>440559</v>
      </c>
      <c r="BA148" s="71">
        <v>443450</v>
      </c>
      <c r="BB148" s="71">
        <v>446361</v>
      </c>
      <c r="BC148" s="71">
        <v>449310</v>
      </c>
      <c r="BD148" s="71">
        <v>452311</v>
      </c>
      <c r="BE148" s="71">
        <v>455376</v>
      </c>
      <c r="BF148" s="71">
        <v>458515</v>
      </c>
      <c r="BG148" s="71">
        <v>461735</v>
      </c>
      <c r="BH148" s="71">
        <v>465043</v>
      </c>
      <c r="BI148" s="71">
        <v>468445</v>
      </c>
      <c r="BJ148" s="71">
        <v>471946</v>
      </c>
      <c r="BK148" s="71">
        <v>471946</v>
      </c>
    </row>
    <row r="149" spans="24:63" ht="15" customHeight="1" x14ac:dyDescent="0.2">
      <c r="X149" s="67"/>
      <c r="Y149" s="67"/>
      <c r="Z149" s="67"/>
      <c r="AA149" s="67"/>
      <c r="AB149" s="59"/>
      <c r="AC149" s="6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row>
    <row r="150" spans="24:63" ht="15" customHeight="1" x14ac:dyDescent="0.2">
      <c r="X150" s="68" t="s">
        <v>207</v>
      </c>
      <c r="Y150" s="68" t="s">
        <v>261</v>
      </c>
      <c r="Z150" s="68" t="s">
        <v>311</v>
      </c>
      <c r="AA150" s="68" t="s">
        <v>104</v>
      </c>
      <c r="AB150" s="68">
        <v>2015</v>
      </c>
      <c r="AC150" s="68">
        <v>2016</v>
      </c>
      <c r="AD150" s="68">
        <v>2017</v>
      </c>
      <c r="AE150" s="68">
        <v>2018</v>
      </c>
      <c r="AF150" s="68">
        <v>2019</v>
      </c>
      <c r="AG150" s="68">
        <v>2020</v>
      </c>
      <c r="AH150" s="68">
        <v>2021</v>
      </c>
      <c r="AI150" s="68">
        <v>2022</v>
      </c>
      <c r="AJ150" s="68">
        <v>2023</v>
      </c>
      <c r="AK150" s="68">
        <v>2024</v>
      </c>
      <c r="AL150" s="68">
        <v>2025</v>
      </c>
      <c r="AM150" s="68">
        <v>2026</v>
      </c>
      <c r="AN150" s="68">
        <v>2027</v>
      </c>
      <c r="AO150" s="68">
        <v>2028</v>
      </c>
      <c r="AP150" s="68">
        <v>2029</v>
      </c>
      <c r="AQ150" s="68">
        <v>2030</v>
      </c>
      <c r="AR150" s="68">
        <v>2031</v>
      </c>
      <c r="AS150" s="68">
        <v>2032</v>
      </c>
      <c r="AT150" s="68">
        <v>2033</v>
      </c>
      <c r="AU150" s="68">
        <v>2034</v>
      </c>
      <c r="AV150" s="68">
        <v>2035</v>
      </c>
      <c r="AW150" s="68">
        <v>2036</v>
      </c>
      <c r="AX150" s="68">
        <v>2037</v>
      </c>
      <c r="AY150" s="68">
        <v>2038</v>
      </c>
      <c r="AZ150" s="68">
        <v>2039</v>
      </c>
      <c r="BA150" s="68">
        <v>2040</v>
      </c>
      <c r="BB150" s="68">
        <v>2041</v>
      </c>
      <c r="BC150" s="68">
        <v>2042</v>
      </c>
      <c r="BD150" s="68">
        <v>2043</v>
      </c>
      <c r="BE150" s="68">
        <v>2044</v>
      </c>
      <c r="BF150" s="68">
        <v>2045</v>
      </c>
      <c r="BG150" s="68">
        <v>2046</v>
      </c>
      <c r="BH150" s="68">
        <v>2047</v>
      </c>
      <c r="BI150" s="68">
        <v>2048</v>
      </c>
      <c r="BJ150" s="68">
        <v>2049</v>
      </c>
      <c r="BK150" s="68">
        <v>2050</v>
      </c>
    </row>
    <row r="151" spans="24:63" ht="15" customHeight="1" x14ac:dyDescent="0.2">
      <c r="X151" s="66" t="s">
        <v>239</v>
      </c>
      <c r="Y151" s="64" t="s">
        <v>318</v>
      </c>
      <c r="Z151" s="64"/>
      <c r="AA151" s="64" t="s">
        <v>205</v>
      </c>
      <c r="AB151" s="517"/>
      <c r="AC151" s="71">
        <v>30850440</v>
      </c>
      <c r="AD151" s="71">
        <v>31339536</v>
      </c>
      <c r="AE151" s="71">
        <v>31430421</v>
      </c>
      <c r="AF151" s="71">
        <v>31521569</v>
      </c>
      <c r="AG151" s="71">
        <v>31612982</v>
      </c>
      <c r="AH151" s="71">
        <v>31704660</v>
      </c>
      <c r="AI151" s="71">
        <v>31796604</v>
      </c>
      <c r="AJ151" s="71">
        <v>31888814</v>
      </c>
      <c r="AK151" s="71">
        <v>31981292</v>
      </c>
      <c r="AL151" s="71">
        <v>32074038</v>
      </c>
      <c r="AM151" s="71">
        <v>32167053</v>
      </c>
      <c r="AN151" s="71">
        <v>32260337</v>
      </c>
      <c r="AO151" s="71">
        <v>32353269</v>
      </c>
      <c r="AP151" s="71">
        <v>32445799</v>
      </c>
      <c r="AQ151" s="71">
        <v>32537492</v>
      </c>
      <c r="AR151" s="71">
        <v>32627752</v>
      </c>
      <c r="AS151" s="71">
        <v>32715796</v>
      </c>
      <c r="AT151" s="71">
        <v>32800634</v>
      </c>
      <c r="AU151" s="71">
        <v>32880952</v>
      </c>
      <c r="AV151" s="71">
        <v>32955297</v>
      </c>
      <c r="AW151" s="71">
        <v>33021868</v>
      </c>
      <c r="AX151" s="71">
        <v>33078543</v>
      </c>
      <c r="AY151" s="71">
        <v>33122847</v>
      </c>
      <c r="AZ151" s="71">
        <v>33151923</v>
      </c>
      <c r="BA151" s="71">
        <v>33162505</v>
      </c>
      <c r="BB151" s="71">
        <v>33150881</v>
      </c>
      <c r="BC151" s="71">
        <v>33112867</v>
      </c>
      <c r="BD151" s="71">
        <v>33043766</v>
      </c>
      <c r="BE151" s="71">
        <v>32938343</v>
      </c>
      <c r="BF151" s="71">
        <v>32790781.000000004</v>
      </c>
      <c r="BG151" s="71">
        <v>32594647.999999996</v>
      </c>
      <c r="BH151" s="71">
        <v>32342858.000000004</v>
      </c>
      <c r="BI151" s="71">
        <v>32027630</v>
      </c>
      <c r="BJ151" s="71">
        <v>31640447</v>
      </c>
      <c r="BK151" s="71">
        <v>31172008</v>
      </c>
    </row>
    <row r="152" spans="24:63" ht="15" customHeight="1" x14ac:dyDescent="0.2">
      <c r="X152" s="66" t="s">
        <v>103</v>
      </c>
      <c r="Y152" s="64" t="s">
        <v>318</v>
      </c>
      <c r="Z152" s="64"/>
      <c r="AA152" s="64" t="s">
        <v>205</v>
      </c>
      <c r="AB152" s="517"/>
      <c r="AC152" s="71">
        <v>30850440</v>
      </c>
      <c r="AD152" s="71">
        <v>31339536</v>
      </c>
      <c r="AE152" s="71">
        <v>31402215</v>
      </c>
      <c r="AF152" s="71">
        <v>31465019</v>
      </c>
      <c r="AG152" s="71">
        <v>31527949</v>
      </c>
      <c r="AH152" s="71">
        <v>31591005</v>
      </c>
      <c r="AI152" s="71">
        <v>31654187</v>
      </c>
      <c r="AJ152" s="71">
        <v>31717495</v>
      </c>
      <c r="AK152" s="71">
        <v>31780930</v>
      </c>
      <c r="AL152" s="71">
        <v>31844492</v>
      </c>
      <c r="AM152" s="71">
        <v>31908181</v>
      </c>
      <c r="AN152" s="71">
        <v>31971997</v>
      </c>
      <c r="AO152" s="71">
        <v>32035322</v>
      </c>
      <c r="AP152" s="71">
        <v>32098108</v>
      </c>
      <c r="AQ152" s="71">
        <v>32159919</v>
      </c>
      <c r="AR152" s="71">
        <v>32220163</v>
      </c>
      <c r="AS152" s="71">
        <v>32278061</v>
      </c>
      <c r="AT152" s="71">
        <v>32332626</v>
      </c>
      <c r="AU152" s="71">
        <v>32382458</v>
      </c>
      <c r="AV152" s="71">
        <v>32426149</v>
      </c>
      <c r="AW152" s="71">
        <v>32461880</v>
      </c>
      <c r="AX152" s="71">
        <v>32487507</v>
      </c>
      <c r="AY152" s="71">
        <v>32500520</v>
      </c>
      <c r="AZ152" s="71">
        <v>32498021</v>
      </c>
      <c r="BA152" s="71">
        <v>32476683.999999996</v>
      </c>
      <c r="BB152" s="71">
        <v>32432723</v>
      </c>
      <c r="BC152" s="71">
        <v>32361854</v>
      </c>
      <c r="BD152" s="71">
        <v>32259260.000000004</v>
      </c>
      <c r="BE152" s="71">
        <v>32119546</v>
      </c>
      <c r="BF152" s="71">
        <v>31936699</v>
      </c>
      <c r="BG152" s="71">
        <v>31704042</v>
      </c>
      <c r="BH152" s="71">
        <v>31414188</v>
      </c>
      <c r="BI152" s="71">
        <v>31058985.000000004</v>
      </c>
      <c r="BJ152" s="71">
        <v>30629464</v>
      </c>
      <c r="BK152" s="71">
        <v>30115775</v>
      </c>
    </row>
    <row r="153" spans="24:63" ht="15" customHeight="1" x14ac:dyDescent="0.2">
      <c r="X153" s="66" t="s">
        <v>102</v>
      </c>
      <c r="Y153" s="64" t="s">
        <v>318</v>
      </c>
      <c r="Z153" s="64"/>
      <c r="AA153" s="64" t="s">
        <v>205</v>
      </c>
      <c r="AB153" s="517"/>
      <c r="AC153" s="71">
        <v>30850440</v>
      </c>
      <c r="AD153" s="71">
        <v>31339536</v>
      </c>
      <c r="AE153" s="71">
        <v>31430421</v>
      </c>
      <c r="AF153" s="71">
        <v>31521569</v>
      </c>
      <c r="AG153" s="71">
        <v>31612982</v>
      </c>
      <c r="AH153" s="71">
        <v>31704660</v>
      </c>
      <c r="AI153" s="71">
        <v>31796604</v>
      </c>
      <c r="AJ153" s="71">
        <v>31888814</v>
      </c>
      <c r="AK153" s="71">
        <v>31981291</v>
      </c>
      <c r="AL153" s="71">
        <v>32074028</v>
      </c>
      <c r="AM153" s="71">
        <v>32166998</v>
      </c>
      <c r="AN153" s="71">
        <v>32260141</v>
      </c>
      <c r="AO153" s="71">
        <v>32353351</v>
      </c>
      <c r="AP153" s="71">
        <v>32446460</v>
      </c>
      <c r="AQ153" s="71">
        <v>32539228</v>
      </c>
      <c r="AR153" s="71">
        <v>32631325</v>
      </c>
      <c r="AS153" s="71">
        <v>32722322</v>
      </c>
      <c r="AT153" s="71">
        <v>32811673</v>
      </c>
      <c r="AU153" s="71">
        <v>32898703</v>
      </c>
      <c r="AV153" s="71">
        <v>32982592</v>
      </c>
      <c r="AW153" s="71">
        <v>33062367</v>
      </c>
      <c r="AX153" s="71">
        <v>33136880</v>
      </c>
      <c r="AY153" s="71">
        <v>33204800</v>
      </c>
      <c r="AZ153" s="71">
        <v>33264595</v>
      </c>
      <c r="BA153" s="71">
        <v>33314519</v>
      </c>
      <c r="BB153" s="71">
        <v>33352598</v>
      </c>
      <c r="BC153" s="71">
        <v>33376613</v>
      </c>
      <c r="BD153" s="71">
        <v>33384089</v>
      </c>
      <c r="BE153" s="71">
        <v>33372278</v>
      </c>
      <c r="BF153" s="71">
        <v>33338143</v>
      </c>
      <c r="BG153" s="71">
        <v>33278344</v>
      </c>
      <c r="BH153" s="71">
        <v>33189223</v>
      </c>
      <c r="BI153" s="71">
        <v>33066790</v>
      </c>
      <c r="BJ153" s="71">
        <v>32906703</v>
      </c>
      <c r="BK153" s="71">
        <v>32704255</v>
      </c>
    </row>
    <row r="154" spans="24:63" ht="15" customHeight="1" x14ac:dyDescent="0.2">
      <c r="X154" s="66" t="s">
        <v>250</v>
      </c>
      <c r="Y154" s="64" t="s">
        <v>318</v>
      </c>
      <c r="Z154" s="64"/>
      <c r="AA154" s="64" t="s">
        <v>205</v>
      </c>
      <c r="AB154" s="517"/>
      <c r="AC154" s="71">
        <v>30850440</v>
      </c>
      <c r="AD154" s="71">
        <v>31339536</v>
      </c>
      <c r="AE154" s="71">
        <v>31436689</v>
      </c>
      <c r="AF154" s="71">
        <v>31534143</v>
      </c>
      <c r="AG154" s="71">
        <v>31631899</v>
      </c>
      <c r="AH154" s="71">
        <v>31729958</v>
      </c>
      <c r="AI154" s="71">
        <v>31828321</v>
      </c>
      <c r="AJ154" s="71">
        <v>31926989</v>
      </c>
      <c r="AK154" s="71">
        <v>32025963</v>
      </c>
      <c r="AL154" s="71">
        <v>32125235</v>
      </c>
      <c r="AM154" s="71">
        <v>32224784</v>
      </c>
      <c r="AN154" s="71">
        <v>32324558</v>
      </c>
      <c r="AO154" s="71">
        <v>32424463</v>
      </c>
      <c r="AP154" s="71">
        <v>32524354</v>
      </c>
      <c r="AQ154" s="71">
        <v>32624020</v>
      </c>
      <c r="AR154" s="71">
        <v>32723174</v>
      </c>
      <c r="AS154" s="71">
        <v>32821440</v>
      </c>
      <c r="AT154" s="71">
        <v>32918341</v>
      </c>
      <c r="AU154" s="71">
        <v>33013287</v>
      </c>
      <c r="AV154" s="71">
        <v>33105560</v>
      </c>
      <c r="AW154" s="71">
        <v>33194308</v>
      </c>
      <c r="AX154" s="71">
        <v>33278528</v>
      </c>
      <c r="AY154" s="71">
        <v>33357053</v>
      </c>
      <c r="AZ154" s="71">
        <v>33428543</v>
      </c>
      <c r="BA154" s="71">
        <v>33491468</v>
      </c>
      <c r="BB154" s="71">
        <v>33544100</v>
      </c>
      <c r="BC154" s="71">
        <v>33584495</v>
      </c>
      <c r="BD154" s="71">
        <v>33610483</v>
      </c>
      <c r="BE154" s="71">
        <v>33619655</v>
      </c>
      <c r="BF154" s="71">
        <v>33609351</v>
      </c>
      <c r="BG154" s="71">
        <v>33576642</v>
      </c>
      <c r="BH154" s="71">
        <v>33518320</v>
      </c>
      <c r="BI154" s="71">
        <v>33430883</v>
      </c>
      <c r="BJ154" s="71">
        <v>33310523</v>
      </c>
      <c r="BK154" s="71">
        <v>33153110</v>
      </c>
    </row>
    <row r="155" spans="24:63" ht="15" customHeight="1" x14ac:dyDescent="0.2">
      <c r="X155" s="67"/>
      <c r="Y155" s="67"/>
      <c r="Z155" s="67"/>
      <c r="AA155" s="67"/>
    </row>
    <row r="156" spans="24:63" ht="15" customHeight="1" x14ac:dyDescent="0.2">
      <c r="X156" s="68" t="s">
        <v>207</v>
      </c>
      <c r="Y156" s="68" t="s">
        <v>261</v>
      </c>
      <c r="Z156" s="68" t="s">
        <v>311</v>
      </c>
      <c r="AA156" s="68" t="s">
        <v>104</v>
      </c>
      <c r="AB156" s="68">
        <v>2015</v>
      </c>
      <c r="AC156" s="68">
        <v>2016</v>
      </c>
      <c r="AD156" s="68">
        <v>2017</v>
      </c>
      <c r="AE156" s="68">
        <v>2018</v>
      </c>
      <c r="AF156" s="68">
        <v>2019</v>
      </c>
      <c r="AG156" s="68">
        <v>2020</v>
      </c>
      <c r="AH156" s="68">
        <v>2021</v>
      </c>
      <c r="AI156" s="68">
        <v>2022</v>
      </c>
      <c r="AJ156" s="68">
        <v>2023</v>
      </c>
      <c r="AK156" s="68">
        <v>2024</v>
      </c>
      <c r="AL156" s="68">
        <v>2025</v>
      </c>
      <c r="AM156" s="68">
        <v>2026</v>
      </c>
      <c r="AN156" s="68">
        <v>2027</v>
      </c>
      <c r="AO156" s="68">
        <v>2028</v>
      </c>
      <c r="AP156" s="68">
        <v>2029</v>
      </c>
      <c r="AQ156" s="68">
        <v>2030</v>
      </c>
      <c r="AR156" s="68">
        <v>2031</v>
      </c>
      <c r="AS156" s="68">
        <v>2032</v>
      </c>
      <c r="AT156" s="68">
        <v>2033</v>
      </c>
      <c r="AU156" s="68">
        <v>2034</v>
      </c>
      <c r="AV156" s="68">
        <v>2035</v>
      </c>
      <c r="AW156" s="68">
        <v>2036</v>
      </c>
      <c r="AX156" s="68">
        <v>2037</v>
      </c>
      <c r="AY156" s="68">
        <v>2038</v>
      </c>
      <c r="AZ156" s="68">
        <v>2039</v>
      </c>
      <c r="BA156" s="68">
        <v>2040</v>
      </c>
      <c r="BB156" s="68">
        <v>2041</v>
      </c>
      <c r="BC156" s="68">
        <v>2042</v>
      </c>
      <c r="BD156" s="68">
        <v>2043</v>
      </c>
      <c r="BE156" s="68">
        <v>2044</v>
      </c>
      <c r="BF156" s="68">
        <v>2045</v>
      </c>
      <c r="BG156" s="68">
        <v>2046</v>
      </c>
      <c r="BH156" s="68">
        <v>2047</v>
      </c>
      <c r="BI156" s="68">
        <v>2048</v>
      </c>
      <c r="BJ156" s="68">
        <v>2049</v>
      </c>
      <c r="BK156" s="68">
        <v>2050</v>
      </c>
    </row>
    <row r="157" spans="24:63" ht="15" customHeight="1" x14ac:dyDescent="0.2">
      <c r="X157" s="66" t="s">
        <v>239</v>
      </c>
      <c r="Y157" s="64" t="s">
        <v>325</v>
      </c>
      <c r="Z157" s="64"/>
      <c r="AA157" s="64" t="s">
        <v>326</v>
      </c>
      <c r="AB157" s="517"/>
      <c r="AC157" s="72">
        <v>1.1061179050221316E-2</v>
      </c>
      <c r="AD157" s="72">
        <v>1.1168003623709588E-2</v>
      </c>
      <c r="AE157" s="72">
        <v>1.1510356405341244E-2</v>
      </c>
      <c r="AF157" s="72">
        <v>1.1923663491978403E-2</v>
      </c>
      <c r="AG157" s="72">
        <v>1.2318803324687069E-2</v>
      </c>
      <c r="AH157" s="72">
        <v>1.2613119155732013E-2</v>
      </c>
      <c r="AI157" s="72">
        <v>1.2797083353148732E-2</v>
      </c>
      <c r="AJ157" s="72">
        <v>1.2916099895112358E-2</v>
      </c>
      <c r="AK157" s="72">
        <v>1.3010667435650148E-2</v>
      </c>
      <c r="AL157" s="72">
        <v>1.3100265207051162E-2</v>
      </c>
      <c r="AM157" s="72">
        <v>1.3192344904807144E-2</v>
      </c>
      <c r="AN157" s="72">
        <v>1.3289620059376266E-2</v>
      </c>
      <c r="AO157" s="72">
        <v>1.3393469129950918E-2</v>
      </c>
      <c r="AP157" s="72">
        <v>1.3504515092326488E-2</v>
      </c>
      <c r="AQ157" s="72">
        <v>1.36233237986282E-2</v>
      </c>
      <c r="AR157" s="72">
        <v>1.3750528017399316E-2</v>
      </c>
      <c r="AS157" s="72">
        <v>1.3886841821490163E-2</v>
      </c>
      <c r="AT157" s="72">
        <v>1.403307380824856E-2</v>
      </c>
      <c r="AU157" s="72">
        <v>1.4190212733968229E-2</v>
      </c>
      <c r="AV157" s="72">
        <v>1.4359269409934044E-2</v>
      </c>
      <c r="AW157" s="72">
        <v>1.4541670912346257E-2</v>
      </c>
      <c r="AX157" s="72">
        <v>1.4738821707075623E-2</v>
      </c>
      <c r="AY157" s="72">
        <v>1.495243236565314E-2</v>
      </c>
      <c r="AZ157" s="72">
        <v>1.5184557024075066E-2</v>
      </c>
      <c r="BA157" s="72">
        <v>1.5437550567480104E-2</v>
      </c>
      <c r="BB157" s="72">
        <v>1.5714041389191715E-2</v>
      </c>
      <c r="BC157" s="72">
        <v>1.6017292474071448E-2</v>
      </c>
      <c r="BD157" s="72">
        <v>1.6350914927505931E-2</v>
      </c>
      <c r="BE157" s="72">
        <v>1.6719240451538095E-2</v>
      </c>
      <c r="BF157" s="72">
        <v>1.7127442420846028E-2</v>
      </c>
      <c r="BG157" s="72">
        <v>1.7581576143607537E-2</v>
      </c>
      <c r="BH157" s="72">
        <v>1.8089002951417438E-2</v>
      </c>
      <c r="BI157" s="72">
        <v>1.865851104118801E-2</v>
      </c>
      <c r="BJ157" s="72">
        <v>1.9300810667360984E-2</v>
      </c>
      <c r="BK157" s="72">
        <v>1.7608818129823404E-2</v>
      </c>
    </row>
    <row r="158" spans="24:63" ht="15" customHeight="1" x14ac:dyDescent="0.2">
      <c r="X158" s="66" t="s">
        <v>103</v>
      </c>
      <c r="Y158" s="64" t="s">
        <v>325</v>
      </c>
      <c r="Z158" s="64"/>
      <c r="AA158" s="64" t="s">
        <v>326</v>
      </c>
      <c r="AB158" s="517"/>
      <c r="AC158" s="72">
        <v>1.1061179050221316E-2</v>
      </c>
      <c r="AD158" s="72">
        <v>1.1168003623709588E-2</v>
      </c>
      <c r="AE158" s="72">
        <v>1.1532244219429652E-2</v>
      </c>
      <c r="AF158" s="72">
        <v>1.1976755903311671E-2</v>
      </c>
      <c r="AG158" s="72">
        <v>1.242166375767742E-2</v>
      </c>
      <c r="AH158" s="72">
        <v>1.2780339150423967E-2</v>
      </c>
      <c r="AI158" s="72">
        <v>1.3030846408388927E-2</v>
      </c>
      <c r="AJ158" s="72">
        <v>1.3211678205481048E-2</v>
      </c>
      <c r="AK158" s="72">
        <v>1.3365026311723462E-2</v>
      </c>
      <c r="AL158" s="72">
        <v>1.3513812423567528E-2</v>
      </c>
      <c r="AM158" s="72">
        <v>1.3667761466187452E-2</v>
      </c>
      <c r="AN158" s="72">
        <v>1.3830850853613064E-2</v>
      </c>
      <c r="AO158" s="72">
        <v>1.4005162554736331E-2</v>
      </c>
      <c r="AP158" s="72">
        <v>1.4191797349508078E-2</v>
      </c>
      <c r="AQ158" s="72">
        <v>1.4391806760500383E-2</v>
      </c>
      <c r="AR158" s="72">
        <v>1.4606313925968206E-2</v>
      </c>
      <c r="AS158" s="72">
        <v>1.4836474198253598E-2</v>
      </c>
      <c r="AT158" s="72">
        <v>1.5083674641536942E-2</v>
      </c>
      <c r="AU158" s="72">
        <v>1.5349460661687719E-2</v>
      </c>
      <c r="AV158" s="72">
        <v>1.5635606035869661E-2</v>
      </c>
      <c r="AW158" s="72">
        <v>1.5944197137451668E-2</v>
      </c>
      <c r="AX158" s="72">
        <v>1.6277502366762894E-2</v>
      </c>
      <c r="AY158" s="72">
        <v>1.6638176479050769E-2</v>
      </c>
      <c r="AZ158" s="72">
        <v>1.7029346066219132E-2</v>
      </c>
      <c r="BA158" s="72">
        <v>1.7454568873839567E-2</v>
      </c>
      <c r="BB158" s="72">
        <v>1.7918044932995762E-2</v>
      </c>
      <c r="BC158" s="72">
        <v>1.8424645585953341E-2</v>
      </c>
      <c r="BD158" s="72">
        <v>1.8980030425496966E-2</v>
      </c>
      <c r="BE158" s="72">
        <v>1.9590928759555298E-2</v>
      </c>
      <c r="BF158" s="72">
        <v>2.0265263296112151E-2</v>
      </c>
      <c r="BG158" s="72">
        <v>2.1012588739380295E-2</v>
      </c>
      <c r="BH158" s="72">
        <v>2.1844329752861529E-2</v>
      </c>
      <c r="BI158" s="72">
        <v>2.2774309334362048E-2</v>
      </c>
      <c r="BJ158" s="72">
        <v>2.3819778305055224E-2</v>
      </c>
      <c r="BK158" s="72">
        <v>2.2225976694817462E-2</v>
      </c>
    </row>
    <row r="159" spans="24:63" ht="15" customHeight="1" x14ac:dyDescent="0.2">
      <c r="X159" s="66" t="s">
        <v>102</v>
      </c>
      <c r="Y159" s="64" t="s">
        <v>325</v>
      </c>
      <c r="Z159" s="64"/>
      <c r="AA159" s="64" t="s">
        <v>326</v>
      </c>
      <c r="AB159" s="517"/>
      <c r="AC159" s="72">
        <v>1.1061179050221316E-2</v>
      </c>
      <c r="AD159" s="72">
        <v>1.1168003623709588E-2</v>
      </c>
      <c r="AE159" s="72">
        <v>1.0884063318181149E-2</v>
      </c>
      <c r="AF159" s="72">
        <v>1.0954886507231452E-2</v>
      </c>
      <c r="AG159" s="72">
        <v>1.1044505337556609E-2</v>
      </c>
      <c r="AH159" s="72">
        <v>1.1153207336588937E-2</v>
      </c>
      <c r="AI159" s="72">
        <v>1.1279920100397524E-2</v>
      </c>
      <c r="AJ159" s="72">
        <v>1.1422018927399809E-2</v>
      </c>
      <c r="AK159" s="72">
        <v>1.1575198721614686E-2</v>
      </c>
      <c r="AL159" s="72">
        <v>1.1733961997423374E-2</v>
      </c>
      <c r="AM159" s="72">
        <v>1.1892311583576677E-2</v>
      </c>
      <c r="AN159" s="72">
        <v>1.2044642157150977E-2</v>
      </c>
      <c r="AO159" s="72">
        <v>1.2186523833760425E-2</v>
      </c>
      <c r="AP159" s="72">
        <v>1.2315140851769466E-2</v>
      </c>
      <c r="AQ159" s="72">
        <v>1.242944993109453E-2</v>
      </c>
      <c r="AR159" s="72">
        <v>1.252989071392128E-2</v>
      </c>
      <c r="AS159" s="72">
        <v>1.2617949760364114E-2</v>
      </c>
      <c r="AT159" s="72">
        <v>1.269570669705118E-2</v>
      </c>
      <c r="AU159" s="72">
        <v>1.2765505279031975E-2</v>
      </c>
      <c r="AV159" s="72">
        <v>1.282969136621296E-2</v>
      </c>
      <c r="AW159" s="72">
        <v>1.2890411809595237E-2</v>
      </c>
      <c r="AX159" s="72">
        <v>1.2949687089888001E-2</v>
      </c>
      <c r="AY159" s="72">
        <v>1.3009331717835429E-2</v>
      </c>
      <c r="AZ159" s="72">
        <v>1.3070968315409565E-2</v>
      </c>
      <c r="BA159" s="72">
        <v>1.3136157569194996E-2</v>
      </c>
      <c r="BB159" s="72">
        <v>1.3206353485620666E-2</v>
      </c>
      <c r="BC159" s="72">
        <v>1.328300782804951E-2</v>
      </c>
      <c r="BD159" s="72">
        <v>1.3367586386258585E-2</v>
      </c>
      <c r="BE159" s="72">
        <v>1.3461648862791371E-2</v>
      </c>
      <c r="BF159" s="72">
        <v>1.356687397907805E-2</v>
      </c>
      <c r="BG159" s="72">
        <v>1.3685059836404058E-2</v>
      </c>
      <c r="BH159" s="72">
        <v>1.3818248182860383E-2</v>
      </c>
      <c r="BI159" s="72">
        <v>1.396874063950946E-2</v>
      </c>
      <c r="BJ159" s="72">
        <v>1.413915823854944E-2</v>
      </c>
      <c r="BK159" s="72">
        <v>1.4225438289332766E-2</v>
      </c>
    </row>
    <row r="160" spans="24:63" ht="15" customHeight="1" x14ac:dyDescent="0.2">
      <c r="X160" s="66" t="s">
        <v>250</v>
      </c>
      <c r="Y160" s="64" t="s">
        <v>325</v>
      </c>
      <c r="Z160" s="64"/>
      <c r="AA160" s="64" t="s">
        <v>326</v>
      </c>
      <c r="AB160" s="517"/>
      <c r="AC160" s="72">
        <v>1.1061179050221316E-2</v>
      </c>
      <c r="AD160" s="72">
        <v>1.1168003623709588E-2</v>
      </c>
      <c r="AE160" s="72">
        <v>1.0881916815721234E-2</v>
      </c>
      <c r="AF160" s="72">
        <v>1.0950566163465663E-2</v>
      </c>
      <c r="AG160" s="72">
        <v>1.1037973236661194E-2</v>
      </c>
      <c r="AH160" s="72">
        <v>1.1144414088265685E-2</v>
      </c>
      <c r="AI160" s="72">
        <v>1.1268806298987955E-2</v>
      </c>
      <c r="AJ160" s="72">
        <v>1.1408517464637105E-2</v>
      </c>
      <c r="AK160" s="72">
        <v>1.1559239478121441E-2</v>
      </c>
      <c r="AL160" s="72">
        <v>1.1715477412995529E-2</v>
      </c>
      <c r="AM160" s="72">
        <v>1.1871239259451327E-2</v>
      </c>
      <c r="AN160" s="72">
        <v>1.2020927898792394E-2</v>
      </c>
      <c r="AO160" s="72">
        <v>1.2160121853780704E-2</v>
      </c>
      <c r="AP160" s="72">
        <v>1.2286009145942507E-2</v>
      </c>
      <c r="AQ160" s="72">
        <v>1.2397545465512265E-2</v>
      </c>
      <c r="AR160" s="72">
        <v>1.2495160654501316E-2</v>
      </c>
      <c r="AS160" s="72">
        <v>1.2580323983994394E-2</v>
      </c>
      <c r="AT160" s="72">
        <v>1.2655088374372549E-2</v>
      </c>
      <c r="AU160" s="72">
        <v>1.2721761853919739E-2</v>
      </c>
      <c r="AV160" s="72">
        <v>1.2782645641693248E-2</v>
      </c>
      <c r="AW160" s="72">
        <v>1.283983277137337E-2</v>
      </c>
      <c r="AX160" s="72">
        <v>1.2895278328088613E-2</v>
      </c>
      <c r="AY160" s="72">
        <v>1.2950721679325103E-2</v>
      </c>
      <c r="AZ160" s="72">
        <v>1.3007696513477092E-2</v>
      </c>
      <c r="BA160" s="72">
        <v>1.3067660867782264E-2</v>
      </c>
      <c r="BB160" s="72">
        <v>1.3131948990041647E-2</v>
      </c>
      <c r="BC160" s="72">
        <v>1.3201873842786606E-2</v>
      </c>
      <c r="BD160" s="72">
        <v>1.3278740434504581E-2</v>
      </c>
      <c r="BE160" s="72">
        <v>1.3363920343902255E-2</v>
      </c>
      <c r="BF160" s="72">
        <v>1.3458870596708347E-2</v>
      </c>
      <c r="BG160" s="72">
        <v>1.3565129735768542E-2</v>
      </c>
      <c r="BH160" s="72">
        <v>1.3684431408392395E-2</v>
      </c>
      <c r="BI160" s="72">
        <v>1.3818710506591753E-2</v>
      </c>
      <c r="BJ160" s="72">
        <v>1.3970145284526125E-2</v>
      </c>
      <c r="BK160" s="72">
        <v>1.4035545398050787E-2</v>
      </c>
    </row>
    <row r="161" spans="24:30" ht="15" customHeight="1" x14ac:dyDescent="0.2">
      <c r="X161" s="67"/>
      <c r="Y161" s="67"/>
      <c r="Z161" s="67"/>
      <c r="AA161" s="67"/>
    </row>
    <row r="162" spans="24:30" ht="15" customHeight="1" x14ac:dyDescent="0.2">
      <c r="X162" s="67"/>
      <c r="Y162" s="67"/>
      <c r="Z162" s="67"/>
      <c r="AA162" s="67"/>
    </row>
    <row r="163" spans="24:30" ht="15" customHeight="1" x14ac:dyDescent="0.2">
      <c r="X163" s="67"/>
      <c r="Y163" s="67"/>
      <c r="Z163" s="67"/>
      <c r="AA163" s="67"/>
      <c r="AC163" s="70"/>
      <c r="AD163" s="70"/>
    </row>
    <row r="164" spans="24:30" ht="15" customHeight="1" x14ac:dyDescent="0.2">
      <c r="X164" s="67"/>
      <c r="Y164" s="67"/>
      <c r="Z164" s="67"/>
      <c r="AA164" s="67"/>
      <c r="AC164" s="70"/>
      <c r="AD164" s="70"/>
    </row>
    <row r="165" spans="24:30" ht="15" customHeight="1" x14ac:dyDescent="0.2">
      <c r="AC165" s="70"/>
      <c r="AD165" s="70"/>
    </row>
    <row r="166" spans="24:30" ht="15" customHeight="1" x14ac:dyDescent="0.2">
      <c r="AC166" s="70"/>
      <c r="AD166" s="70"/>
    </row>
    <row r="168" spans="24:30" ht="15" customHeight="1" x14ac:dyDescent="0.2">
      <c r="AC168" s="70"/>
      <c r="AD168" s="70"/>
    </row>
    <row r="169" spans="24:30" ht="15" customHeight="1" x14ac:dyDescent="0.2">
      <c r="AC169" s="70"/>
      <c r="AD169" s="70"/>
    </row>
    <row r="170" spans="24:30" ht="15" customHeight="1" x14ac:dyDescent="0.2">
      <c r="AC170" s="70"/>
      <c r="AD170" s="70"/>
    </row>
    <row r="171" spans="24:30" ht="15" customHeight="1" x14ac:dyDescent="0.2">
      <c r="AC171" s="70"/>
      <c r="AD171" s="70"/>
    </row>
    <row r="452" spans="29:63" ht="15" customHeight="1" x14ac:dyDescent="0.2">
      <c r="AC452" s="60">
        <v>55320</v>
      </c>
      <c r="AD452" s="60">
        <v>94797</v>
      </c>
      <c r="AE452" s="60">
        <v>145248</v>
      </c>
      <c r="AF452" s="60">
        <v>366416.99024561129</v>
      </c>
      <c r="AG452" s="60">
        <v>605740.46003300312</v>
      </c>
      <c r="AH452" s="60">
        <v>896357.54020914424</v>
      </c>
      <c r="AI452" s="60">
        <v>1241957.7887738852</v>
      </c>
      <c r="AJ452" s="60">
        <v>1683169.6990208281</v>
      </c>
      <c r="AK452" s="60">
        <v>2232414.6990208281</v>
      </c>
      <c r="AL452" s="60">
        <v>2925216.6990208281</v>
      </c>
      <c r="AM452" s="60">
        <v>3808401.6990208281</v>
      </c>
      <c r="AN452" s="60">
        <v>4918592.6990208281</v>
      </c>
      <c r="AO452" s="60">
        <v>6311965.6990208281</v>
      </c>
      <c r="AP452" s="60">
        <v>8027475.6990208281</v>
      </c>
      <c r="AQ452" s="60">
        <v>10098796.699020829</v>
      </c>
      <c r="AR452" s="60">
        <v>12548358.699020829</v>
      </c>
      <c r="AS452" s="60">
        <v>15340387.699020829</v>
      </c>
      <c r="AT452" s="60">
        <v>18395450.699020829</v>
      </c>
      <c r="AU452" s="60">
        <v>21593989.699020829</v>
      </c>
      <c r="AV452" s="60">
        <v>24759360.699020829</v>
      </c>
      <c r="AW452" s="60">
        <v>27749630.699020829</v>
      </c>
      <c r="AX452" s="60">
        <v>30415894.699020829</v>
      </c>
      <c r="AY452" s="60">
        <v>32720654.699020829</v>
      </c>
      <c r="AZ452" s="60">
        <v>34905660.699020825</v>
      </c>
      <c r="BA452" s="60">
        <v>35271271.699020825</v>
      </c>
      <c r="BB452" s="60">
        <v>35661146.699020833</v>
      </c>
      <c r="BC452" s="60">
        <v>36071535.699020833</v>
      </c>
      <c r="BD452" s="60">
        <v>36493920.271199502</v>
      </c>
      <c r="BE452" s="60">
        <v>36911348.402027883</v>
      </c>
      <c r="BF452" s="60">
        <v>37309708.394453548</v>
      </c>
      <c r="BG452" s="60">
        <v>37674159.171738647</v>
      </c>
      <c r="BH452" s="60">
        <v>37993528.300217405</v>
      </c>
      <c r="BI452" s="60">
        <v>38099512.01774057</v>
      </c>
      <c r="BJ452" s="60">
        <v>37850612.20972842</v>
      </c>
      <c r="BK452" s="60">
        <v>37522470.261115648</v>
      </c>
    </row>
    <row r="453" spans="29:63" ht="15" customHeight="1" x14ac:dyDescent="0.2">
      <c r="AC453" s="60">
        <v>62</v>
      </c>
      <c r="AD453" s="60">
        <v>125</v>
      </c>
      <c r="AE453" s="60">
        <v>177</v>
      </c>
      <c r="AF453" s="60">
        <v>262</v>
      </c>
      <c r="AG453" s="60">
        <v>374</v>
      </c>
      <c r="AH453" s="60">
        <v>521</v>
      </c>
      <c r="AI453" s="60">
        <v>713</v>
      </c>
      <c r="AJ453" s="60">
        <v>963</v>
      </c>
      <c r="AK453" s="60">
        <v>1289</v>
      </c>
      <c r="AL453" s="60">
        <v>1713</v>
      </c>
      <c r="AM453" s="60">
        <v>2264</v>
      </c>
      <c r="AN453" s="60">
        <v>2980</v>
      </c>
      <c r="AO453" s="60">
        <v>3911</v>
      </c>
      <c r="AP453" s="60">
        <v>5120</v>
      </c>
      <c r="AQ453" s="60">
        <v>6690</v>
      </c>
      <c r="AR453" s="60">
        <v>8724</v>
      </c>
      <c r="AS453" s="60">
        <v>11358</v>
      </c>
      <c r="AT453" s="60">
        <v>14762</v>
      </c>
      <c r="AU453" s="60">
        <v>19153</v>
      </c>
      <c r="AV453" s="60">
        <v>24800</v>
      </c>
      <c r="AW453" s="60">
        <v>32034</v>
      </c>
      <c r="AX453" s="60">
        <v>41259</v>
      </c>
      <c r="AY453" s="60">
        <v>52952</v>
      </c>
      <c r="AZ453" s="60">
        <v>67660</v>
      </c>
      <c r="BA453" s="60">
        <v>85979</v>
      </c>
      <c r="BB453" s="60">
        <v>108520</v>
      </c>
      <c r="BC453" s="60">
        <v>135840</v>
      </c>
      <c r="BD453" s="60">
        <v>168150.51645230589</v>
      </c>
      <c r="BE453" s="60">
        <v>204528.7173835056</v>
      </c>
      <c r="BF453" s="60">
        <v>233442.84143749133</v>
      </c>
      <c r="BG453" s="60">
        <v>254508.4102554337</v>
      </c>
      <c r="BH453" s="60">
        <v>276863.44127518754</v>
      </c>
      <c r="BI453" s="60">
        <v>299820.70167996048</v>
      </c>
      <c r="BJ453" s="60">
        <v>322792.74500487657</v>
      </c>
      <c r="BK453" s="60">
        <v>348005.03751918289</v>
      </c>
    </row>
    <row r="454" spans="29:63" ht="15" customHeight="1" x14ac:dyDescent="0.2">
      <c r="AC454" s="60">
        <v>460</v>
      </c>
      <c r="AD454" s="60">
        <v>3016</v>
      </c>
      <c r="AE454" s="60">
        <v>5692</v>
      </c>
      <c r="AF454" s="60">
        <v>10971</v>
      </c>
      <c r="AG454" s="60">
        <v>16520</v>
      </c>
      <c r="AH454" s="60">
        <v>22356</v>
      </c>
      <c r="AI454" s="60">
        <v>28675</v>
      </c>
      <c r="AJ454" s="60">
        <v>35339</v>
      </c>
      <c r="AK454" s="60">
        <v>42540</v>
      </c>
      <c r="AL454" s="60">
        <v>50159</v>
      </c>
      <c r="AM454" s="60">
        <v>58233</v>
      </c>
      <c r="AN454" s="60">
        <v>66812</v>
      </c>
      <c r="AO454" s="60">
        <v>76123</v>
      </c>
      <c r="AP454" s="60">
        <v>86072</v>
      </c>
      <c r="AQ454" s="60">
        <v>96747</v>
      </c>
      <c r="AR454" s="60">
        <v>108229</v>
      </c>
      <c r="AS454" s="60">
        <v>120822</v>
      </c>
      <c r="AT454" s="60">
        <v>134432</v>
      </c>
      <c r="AU454" s="60">
        <v>149124</v>
      </c>
      <c r="AV454" s="60">
        <v>165054</v>
      </c>
      <c r="AW454" s="60">
        <v>182106</v>
      </c>
      <c r="AX454" s="60">
        <v>200171</v>
      </c>
      <c r="AY454" s="60">
        <v>218992</v>
      </c>
      <c r="AZ454" s="60">
        <v>238183</v>
      </c>
      <c r="BA454" s="60">
        <v>258051</v>
      </c>
      <c r="BB454" s="60">
        <v>277523</v>
      </c>
      <c r="BC454" s="60">
        <v>296111</v>
      </c>
      <c r="BD454" s="60">
        <v>311919.91136902606</v>
      </c>
      <c r="BE454" s="60">
        <v>318729.57960944169</v>
      </c>
      <c r="BF454" s="60">
        <v>311668.06019812019</v>
      </c>
      <c r="BG454" s="60">
        <v>293980.85182657471</v>
      </c>
      <c r="BH454" s="60">
        <v>276697.40375898633</v>
      </c>
      <c r="BI454" s="60">
        <v>260698.68687354587</v>
      </c>
      <c r="BJ454" s="60">
        <v>246586.77641187166</v>
      </c>
      <c r="BK454" s="60">
        <v>234526.36700349365</v>
      </c>
    </row>
    <row r="455" spans="29:63" ht="15" customHeight="1" x14ac:dyDescent="0.2">
      <c r="AC455" s="60">
        <v>36824716</v>
      </c>
      <c r="AD455" s="60">
        <v>37498880</v>
      </c>
      <c r="AE455" s="60">
        <v>37555784.020499997</v>
      </c>
      <c r="AF455" s="60">
        <v>37442560.163959451</v>
      </c>
      <c r="AG455" s="60">
        <v>37311495.538034931</v>
      </c>
      <c r="AH455" s="60">
        <v>37126622.250695229</v>
      </c>
      <c r="AI455" s="60">
        <v>36883316.410222247</v>
      </c>
      <c r="AJ455" s="60">
        <v>36542308.125211895</v>
      </c>
      <c r="AK455" s="60">
        <v>36092335.504575007</v>
      </c>
      <c r="AL455" s="60">
        <v>35498720.657538272</v>
      </c>
      <c r="AM455" s="60">
        <v>34714896.693645135</v>
      </c>
      <c r="AN455" s="60">
        <v>33704290.722756706</v>
      </c>
      <c r="AO455" s="60">
        <v>32409900.855052698</v>
      </c>
      <c r="AP455" s="60">
        <v>30792800.201032352</v>
      </c>
      <c r="AQ455" s="60">
        <v>28818745.871515345</v>
      </c>
      <c r="AR455" s="60">
        <v>26464568.977642737</v>
      </c>
      <c r="AS455" s="60">
        <v>23764861.630877901</v>
      </c>
      <c r="AT455" s="60">
        <v>20798032.943007447</v>
      </c>
      <c r="AU455" s="60">
        <v>17681998.026142169</v>
      </c>
      <c r="AV455" s="60">
        <v>14591611.992717981</v>
      </c>
      <c r="AW455" s="60">
        <v>11666819.955496863</v>
      </c>
      <c r="AX455" s="60">
        <v>9054134.0275678039</v>
      </c>
      <c r="AY455" s="60">
        <v>6788369.3223477481</v>
      </c>
      <c r="AZ455" s="60">
        <v>4624767.9535825569</v>
      </c>
      <c r="BA455" s="60">
        <v>4258795.0353479451</v>
      </c>
      <c r="BB455" s="60">
        <v>3843524.6820504535</v>
      </c>
      <c r="BC455" s="60">
        <v>3378410.0084284004</v>
      </c>
      <c r="BD455" s="60">
        <v>2868931.1295528417</v>
      </c>
      <c r="BE455" s="60">
        <v>2333774.1608285443</v>
      </c>
      <c r="BF455" s="60">
        <v>1797538.6209266144</v>
      </c>
      <c r="BG455" s="60">
        <v>1265590.6823272998</v>
      </c>
      <c r="BH455" s="60">
        <v>721607.42840604903</v>
      </c>
      <c r="BI455" s="60">
        <v>325864</v>
      </c>
      <c r="BJ455" s="60">
        <v>210417</v>
      </c>
      <c r="BK455" s="60">
        <v>0</v>
      </c>
    </row>
    <row r="456" spans="29:63" ht="15" customHeight="1" x14ac:dyDescent="0.2">
      <c r="AC456" s="60">
        <v>55320</v>
      </c>
      <c r="AD456" s="60">
        <v>94797</v>
      </c>
      <c r="AE456" s="60">
        <v>145248</v>
      </c>
      <c r="AF456" s="60">
        <v>402063.20241711847</v>
      </c>
      <c r="AG456" s="60">
        <v>689814.30480135465</v>
      </c>
      <c r="AH456" s="60">
        <v>1024587.0055392669</v>
      </c>
      <c r="AI456" s="60">
        <v>1423986.4740235149</v>
      </c>
      <c r="AJ456" s="60">
        <v>1925674.5899515646</v>
      </c>
      <c r="AK456" s="60">
        <v>2554806.0309871053</v>
      </c>
      <c r="AL456" s="60">
        <v>3351331.9195202235</v>
      </c>
      <c r="AM456" s="60">
        <v>4316990.9880537158</v>
      </c>
      <c r="AN456" s="60">
        <v>5475674.9880537158</v>
      </c>
      <c r="AO456" s="60">
        <v>6875391.9880537158</v>
      </c>
      <c r="AP456" s="60">
        <v>8576730.9880537167</v>
      </c>
      <c r="AQ456" s="60">
        <v>10626913.988053717</v>
      </c>
      <c r="AR456" s="60">
        <v>13040536.988053717</v>
      </c>
      <c r="AS456" s="60">
        <v>15796711.988053717</v>
      </c>
      <c r="AT456" s="60">
        <v>18821402.988053717</v>
      </c>
      <c r="AU456" s="60">
        <v>21995616.988053717</v>
      </c>
      <c r="AV456" s="60">
        <v>25155549.988053717</v>
      </c>
      <c r="AW456" s="60">
        <v>28154178.988053717</v>
      </c>
      <c r="AX456" s="60">
        <v>30847637.988053717</v>
      </c>
      <c r="AY456" s="60">
        <v>33190317.988053717</v>
      </c>
      <c r="AZ456" s="60">
        <v>35640728.988053717</v>
      </c>
      <c r="BA456" s="60">
        <v>36012839.988053717</v>
      </c>
      <c r="BB456" s="60">
        <v>36414904.988053717</v>
      </c>
      <c r="BC456" s="60">
        <v>36842887.988053717</v>
      </c>
      <c r="BD456" s="60">
        <v>37283916.356599264</v>
      </c>
      <c r="BE456" s="60">
        <v>37728748.371852949</v>
      </c>
      <c r="BF456" s="60">
        <v>38153817.065115303</v>
      </c>
      <c r="BG456" s="60">
        <v>38552899.654436074</v>
      </c>
      <c r="BH456" s="60">
        <v>38899079.315403149</v>
      </c>
      <c r="BI456" s="60">
        <v>38983999.943549082</v>
      </c>
      <c r="BJ456" s="60">
        <v>38759372.797906339</v>
      </c>
      <c r="BK456" s="60">
        <v>38458456.862738073</v>
      </c>
    </row>
    <row r="457" spans="29:63" ht="15" customHeight="1" x14ac:dyDescent="0.2">
      <c r="AC457" s="60">
        <v>62</v>
      </c>
      <c r="AD457" s="60">
        <v>125</v>
      </c>
      <c r="AE457" s="60">
        <v>177</v>
      </c>
      <c r="AF457" s="60">
        <v>262</v>
      </c>
      <c r="AG457" s="60">
        <v>374</v>
      </c>
      <c r="AH457" s="60">
        <v>521</v>
      </c>
      <c r="AI457" s="60">
        <v>713</v>
      </c>
      <c r="AJ457" s="60">
        <v>962</v>
      </c>
      <c r="AK457" s="60">
        <v>1287</v>
      </c>
      <c r="AL457" s="60">
        <v>1709</v>
      </c>
      <c r="AM457" s="60">
        <v>2258</v>
      </c>
      <c r="AN457" s="60">
        <v>2972</v>
      </c>
      <c r="AO457" s="60">
        <v>3899</v>
      </c>
      <c r="AP457" s="60">
        <v>5102</v>
      </c>
      <c r="AQ457" s="60">
        <v>6662</v>
      </c>
      <c r="AR457" s="60">
        <v>8684</v>
      </c>
      <c r="AS457" s="60">
        <v>11301</v>
      </c>
      <c r="AT457" s="60">
        <v>14683</v>
      </c>
      <c r="AU457" s="60">
        <v>19044</v>
      </c>
      <c r="AV457" s="60">
        <v>24649</v>
      </c>
      <c r="AW457" s="60">
        <v>31830</v>
      </c>
      <c r="AX457" s="60">
        <v>40982</v>
      </c>
      <c r="AY457" s="60">
        <v>52576</v>
      </c>
      <c r="AZ457" s="60">
        <v>67148</v>
      </c>
      <c r="BA457" s="60">
        <v>85279</v>
      </c>
      <c r="BB457" s="60">
        <v>107559</v>
      </c>
      <c r="BC457" s="60">
        <v>134515</v>
      </c>
      <c r="BD457" s="60">
        <v>165893.20713383329</v>
      </c>
      <c r="BE457" s="60">
        <v>202869.04422176708</v>
      </c>
      <c r="BF457" s="60">
        <v>222373.81076696917</v>
      </c>
      <c r="BG457" s="60">
        <v>243122.05193991199</v>
      </c>
      <c r="BH457" s="60">
        <v>264815.20872855897</v>
      </c>
      <c r="BI457" s="60">
        <v>286492.20246962836</v>
      </c>
      <c r="BJ457" s="60">
        <v>307732.68565344188</v>
      </c>
      <c r="BK457" s="60">
        <v>330295.50091750658</v>
      </c>
    </row>
    <row r="458" spans="29:63" ht="15" customHeight="1" x14ac:dyDescent="0.2">
      <c r="AC458" s="60">
        <v>460</v>
      </c>
      <c r="AD458" s="60">
        <v>3016</v>
      </c>
      <c r="AE458" s="60">
        <v>5692</v>
      </c>
      <c r="AF458" s="60">
        <v>11083</v>
      </c>
      <c r="AG458" s="60">
        <v>16979</v>
      </c>
      <c r="AH458" s="60">
        <v>23279</v>
      </c>
      <c r="AI458" s="60">
        <v>30003</v>
      </c>
      <c r="AJ458" s="60">
        <v>37244</v>
      </c>
      <c r="AK458" s="60">
        <v>44951</v>
      </c>
      <c r="AL458" s="60">
        <v>53154</v>
      </c>
      <c r="AM458" s="60">
        <v>61950</v>
      </c>
      <c r="AN458" s="60">
        <v>71332</v>
      </c>
      <c r="AO458" s="60">
        <v>81359</v>
      </c>
      <c r="AP458" s="60">
        <v>92153</v>
      </c>
      <c r="AQ458" s="60">
        <v>103755</v>
      </c>
      <c r="AR458" s="60">
        <v>116254</v>
      </c>
      <c r="AS458" s="60">
        <v>129768</v>
      </c>
      <c r="AT458" s="60">
        <v>144396</v>
      </c>
      <c r="AU458" s="60">
        <v>160299</v>
      </c>
      <c r="AV458" s="60">
        <v>177469</v>
      </c>
      <c r="AW458" s="60">
        <v>196032</v>
      </c>
      <c r="AX458" s="60">
        <v>215800</v>
      </c>
      <c r="AY458" s="60">
        <v>236576</v>
      </c>
      <c r="AZ458" s="60">
        <v>257884</v>
      </c>
      <c r="BA458" s="60">
        <v>279834</v>
      </c>
      <c r="BB458" s="60">
        <v>301291</v>
      </c>
      <c r="BC458" s="60">
        <v>321827</v>
      </c>
      <c r="BD458" s="60">
        <v>334182.42432061932</v>
      </c>
      <c r="BE458" s="60">
        <v>342812.59178988409</v>
      </c>
      <c r="BF458" s="60">
        <v>324729.70923977601</v>
      </c>
      <c r="BG458" s="60">
        <v>306313.01647755748</v>
      </c>
      <c r="BH458" s="60">
        <v>288213.9101527608</v>
      </c>
      <c r="BI458" s="60">
        <v>271376.54930825159</v>
      </c>
      <c r="BJ458" s="60">
        <v>256224.53661827635</v>
      </c>
      <c r="BK458" s="60">
        <v>243129.59101563407</v>
      </c>
    </row>
    <row r="459" spans="29:63" ht="15" customHeight="1" x14ac:dyDescent="0.2">
      <c r="AC459" s="60">
        <v>36824688</v>
      </c>
      <c r="AD459" s="60">
        <v>37498763</v>
      </c>
      <c r="AE459" s="60">
        <v>37583514.020499997</v>
      </c>
      <c r="AF459" s="60">
        <v>37462125.163959451</v>
      </c>
      <c r="AG459" s="60">
        <v>37309436.538034931</v>
      </c>
      <c r="AH459" s="60">
        <v>37106764.250695229</v>
      </c>
      <c r="AI459" s="60">
        <v>36836136.410222247</v>
      </c>
      <c r="AJ459" s="60">
        <v>36461244.125211895</v>
      </c>
      <c r="AK459" s="60">
        <v>35958282.504575007</v>
      </c>
      <c r="AL459" s="60">
        <v>35287888.657538272</v>
      </c>
      <c r="AM459" s="60">
        <v>34448450.693645135</v>
      </c>
      <c r="AN459" s="60">
        <v>33416141.722756706</v>
      </c>
      <c r="AO459" s="60">
        <v>32142272.855052698</v>
      </c>
      <c r="AP459" s="60">
        <v>30566048.201032352</v>
      </c>
      <c r="AQ459" s="60">
        <v>28639709.871515345</v>
      </c>
      <c r="AR459" s="60">
        <v>26347894.977642737</v>
      </c>
      <c r="AS459" s="60">
        <v>23710479.630877901</v>
      </c>
      <c r="AT459" s="60">
        <v>20800262.943007447</v>
      </c>
      <c r="AU459" s="60">
        <v>17734572.026142169</v>
      </c>
      <c r="AV459" s="60">
        <v>14675521.992717981</v>
      </c>
      <c r="AW459" s="60">
        <v>11767906.955496863</v>
      </c>
      <c r="AX459" s="60">
        <v>9153287.0275678039</v>
      </c>
      <c r="AY459" s="60">
        <v>6874548.3223477481</v>
      </c>
      <c r="AZ459" s="60">
        <v>4470290.9535825569</v>
      </c>
      <c r="BA459" s="60">
        <v>4122620.0353479451</v>
      </c>
      <c r="BB459" s="60">
        <v>3720139.6820504535</v>
      </c>
      <c r="BC459" s="60">
        <v>3262636.0084284004</v>
      </c>
      <c r="BD459" s="60">
        <v>2765863.1295528417</v>
      </c>
      <c r="BE459" s="60">
        <v>2228154.1410176628</v>
      </c>
      <c r="BF459" s="60">
        <v>1713385.6209266144</v>
      </c>
      <c r="BG459" s="60">
        <v>1176283.6823272998</v>
      </c>
      <c r="BH459" s="60">
        <v>636359.42840604903</v>
      </c>
      <c r="BI459" s="60">
        <v>294499</v>
      </c>
      <c r="BJ459" s="60">
        <v>189969</v>
      </c>
      <c r="BK459" s="60">
        <v>0</v>
      </c>
    </row>
    <row r="460" spans="29:63" ht="15" customHeight="1" x14ac:dyDescent="0.2">
      <c r="AC460" s="60">
        <v>55320</v>
      </c>
      <c r="AD460" s="60">
        <v>94797</v>
      </c>
      <c r="AE460" s="60">
        <v>144628</v>
      </c>
      <c r="AF460" s="60">
        <v>199234.04957513331</v>
      </c>
      <c r="AG460" s="60">
        <v>261256.07094100135</v>
      </c>
      <c r="AH460" s="60">
        <v>336720.09101681015</v>
      </c>
      <c r="AI460" s="60">
        <v>429286.12395792612</v>
      </c>
      <c r="AJ460" s="60">
        <v>541862.15564464009</v>
      </c>
      <c r="AK460" s="60">
        <v>682444.18422150868</v>
      </c>
      <c r="AL460" s="60">
        <v>858258.21351320832</v>
      </c>
      <c r="AM460" s="60">
        <v>1076636.2440661672</v>
      </c>
      <c r="AN460" s="60">
        <v>1351815.2763527103</v>
      </c>
      <c r="AO460" s="60">
        <v>1697151.3109448957</v>
      </c>
      <c r="AP460" s="60">
        <v>2133726.348431882</v>
      </c>
      <c r="AQ460" s="60">
        <v>2682652.3893930395</v>
      </c>
      <c r="AR460" s="60">
        <v>3372660.4343893607</v>
      </c>
      <c r="AS460" s="60">
        <v>4230836.4837717777</v>
      </c>
      <c r="AT460" s="60">
        <v>5291535.5373113472</v>
      </c>
      <c r="AU460" s="60">
        <v>6583330.5928141875</v>
      </c>
      <c r="AV460" s="60">
        <v>8131681.6408782108</v>
      </c>
      <c r="AW460" s="60">
        <v>9952513.6448718887</v>
      </c>
      <c r="AX460" s="60">
        <v>12040982.644871889</v>
      </c>
      <c r="AY460" s="60">
        <v>14372247.644871889</v>
      </c>
      <c r="AZ460" s="60">
        <v>16890323.644871891</v>
      </c>
      <c r="BA460" s="60">
        <v>19516766.644871891</v>
      </c>
      <c r="BB460" s="60">
        <v>22155908.644871891</v>
      </c>
      <c r="BC460" s="60">
        <v>24702952.644871891</v>
      </c>
      <c r="BD460" s="60">
        <v>27063066.644871891</v>
      </c>
      <c r="BE460" s="60">
        <v>29165097.644871891</v>
      </c>
      <c r="BF460" s="60">
        <v>30971046.644871891</v>
      </c>
      <c r="BG460" s="60">
        <v>32473268.644871891</v>
      </c>
      <c r="BH460" s="60">
        <v>33693380.644871891</v>
      </c>
      <c r="BI460" s="60">
        <v>34668909.644871891</v>
      </c>
      <c r="BJ460" s="60">
        <v>35443479.644871891</v>
      </c>
      <c r="BK460" s="60">
        <v>35875296.644871891</v>
      </c>
    </row>
    <row r="461" spans="29:63" ht="15" customHeight="1" x14ac:dyDescent="0.2">
      <c r="AC461" s="60">
        <v>62</v>
      </c>
      <c r="AD461" s="60">
        <v>125</v>
      </c>
      <c r="AE461" s="60">
        <v>177</v>
      </c>
      <c r="AF461" s="60">
        <v>236</v>
      </c>
      <c r="AG461" s="60">
        <v>301</v>
      </c>
      <c r="AH461" s="60">
        <v>374</v>
      </c>
      <c r="AI461" s="60">
        <v>456</v>
      </c>
      <c r="AJ461" s="60">
        <v>547</v>
      </c>
      <c r="AK461" s="60">
        <v>649</v>
      </c>
      <c r="AL461" s="60">
        <v>763</v>
      </c>
      <c r="AM461" s="60">
        <v>889</v>
      </c>
      <c r="AN461" s="60">
        <v>1031</v>
      </c>
      <c r="AO461" s="60">
        <v>1190</v>
      </c>
      <c r="AP461" s="60">
        <v>1369</v>
      </c>
      <c r="AQ461" s="60">
        <v>1569</v>
      </c>
      <c r="AR461" s="60">
        <v>1795</v>
      </c>
      <c r="AS461" s="60">
        <v>2049</v>
      </c>
      <c r="AT461" s="60">
        <v>2335</v>
      </c>
      <c r="AU461" s="60">
        <v>2657</v>
      </c>
      <c r="AV461" s="60">
        <v>3021</v>
      </c>
      <c r="AW461" s="60">
        <v>3431</v>
      </c>
      <c r="AX461" s="60">
        <v>3895</v>
      </c>
      <c r="AY461" s="60">
        <v>4420</v>
      </c>
      <c r="AZ461" s="60">
        <v>5015</v>
      </c>
      <c r="BA461" s="60">
        <v>5689</v>
      </c>
      <c r="BB461" s="60">
        <v>6454</v>
      </c>
      <c r="BC461" s="60">
        <v>7325</v>
      </c>
      <c r="BD461" s="60">
        <v>8315</v>
      </c>
      <c r="BE461" s="60">
        <v>9442</v>
      </c>
      <c r="BF461" s="60">
        <v>10726</v>
      </c>
      <c r="BG461" s="60">
        <v>12190</v>
      </c>
      <c r="BH461" s="60">
        <v>13860</v>
      </c>
      <c r="BI461" s="60">
        <v>15765</v>
      </c>
      <c r="BJ461" s="60">
        <v>17940</v>
      </c>
      <c r="BK461" s="60">
        <v>20422</v>
      </c>
    </row>
    <row r="462" spans="29:63" ht="15" customHeight="1" x14ac:dyDescent="0.2">
      <c r="AC462" s="60">
        <v>460</v>
      </c>
      <c r="AD462" s="60">
        <v>3016</v>
      </c>
      <c r="AE462" s="60">
        <v>5692</v>
      </c>
      <c r="AF462" s="60">
        <v>8475</v>
      </c>
      <c r="AG462" s="60">
        <v>11396</v>
      </c>
      <c r="AH462" s="60">
        <v>14432</v>
      </c>
      <c r="AI462" s="60">
        <v>17576</v>
      </c>
      <c r="AJ462" s="60">
        <v>20887</v>
      </c>
      <c r="AK462" s="60">
        <v>24309</v>
      </c>
      <c r="AL462" s="60">
        <v>27930</v>
      </c>
      <c r="AM462" s="60">
        <v>31679</v>
      </c>
      <c r="AN462" s="60">
        <v>35556</v>
      </c>
      <c r="AO462" s="60">
        <v>39575</v>
      </c>
      <c r="AP462" s="60">
        <v>43927</v>
      </c>
      <c r="AQ462" s="60">
        <v>48483</v>
      </c>
      <c r="AR462" s="60">
        <v>53286</v>
      </c>
      <c r="AS462" s="60">
        <v>58346</v>
      </c>
      <c r="AT462" s="60">
        <v>63907</v>
      </c>
      <c r="AU462" s="60">
        <v>69853</v>
      </c>
      <c r="AV462" s="60">
        <v>76136</v>
      </c>
      <c r="AW462" s="60">
        <v>82699</v>
      </c>
      <c r="AX462" s="60">
        <v>89466</v>
      </c>
      <c r="AY462" s="60">
        <v>96652</v>
      </c>
      <c r="AZ462" s="60">
        <v>103798</v>
      </c>
      <c r="BA462" s="60">
        <v>110716</v>
      </c>
      <c r="BB462" s="60">
        <v>117300</v>
      </c>
      <c r="BC462" s="60">
        <v>123161</v>
      </c>
      <c r="BD462" s="60">
        <v>128365</v>
      </c>
      <c r="BE462" s="60">
        <v>134236</v>
      </c>
      <c r="BF462" s="60">
        <v>139406</v>
      </c>
      <c r="BG462" s="60">
        <v>143850</v>
      </c>
      <c r="BH462" s="60">
        <v>147098</v>
      </c>
      <c r="BI462" s="60">
        <v>150133</v>
      </c>
      <c r="BJ462" s="60">
        <v>152604</v>
      </c>
      <c r="BK462" s="60">
        <v>155072</v>
      </c>
    </row>
    <row r="463" spans="29:63" ht="15" customHeight="1" x14ac:dyDescent="0.2">
      <c r="AC463" s="60">
        <v>36820742</v>
      </c>
      <c r="AD463" s="60">
        <v>37488305</v>
      </c>
      <c r="AE463" s="60">
        <v>37561872.145000003</v>
      </c>
      <c r="AF463" s="60">
        <v>37631785.654569864</v>
      </c>
      <c r="AG463" s="60">
        <v>37695430.610908143</v>
      </c>
      <c r="AH463" s="60">
        <v>37746821.991514184</v>
      </c>
      <c r="AI463" s="60">
        <v>37782284.786655597</v>
      </c>
      <c r="AJ463" s="60">
        <v>37798779.014879495</v>
      </c>
      <c r="AK463" s="60">
        <v>37788235.682473153</v>
      </c>
      <c r="AL463" s="60">
        <v>37743158.790048145</v>
      </c>
      <c r="AM463" s="60">
        <v>37656077.341498747</v>
      </c>
      <c r="AN463" s="60">
        <v>37512518.340797767</v>
      </c>
      <c r="AO463" s="60">
        <v>37298873.791822731</v>
      </c>
      <c r="AP463" s="60">
        <v>36993630.69843851</v>
      </c>
      <c r="AQ463" s="60">
        <v>36575558.064524226</v>
      </c>
      <c r="AR463" s="60">
        <v>36015603.893981822</v>
      </c>
      <c r="AS463" s="60">
        <v>35286341.190927774</v>
      </c>
      <c r="AT463" s="60">
        <v>34352754.960062906</v>
      </c>
      <c r="AU463" s="60">
        <v>33185869.208057441</v>
      </c>
      <c r="AV463" s="60">
        <v>31759620.948794287</v>
      </c>
      <c r="AW463" s="60">
        <v>30057351.223390281</v>
      </c>
      <c r="AX463" s="60">
        <v>28083029.996258542</v>
      </c>
      <c r="AY463" s="60">
        <v>25860160.26789967</v>
      </c>
      <c r="AZ463" s="60">
        <v>23443877.042812444</v>
      </c>
      <c r="BA463" s="60">
        <v>20911311.325500127</v>
      </c>
      <c r="BB463" s="60">
        <v>18356527.120470498</v>
      </c>
      <c r="BC463" s="60">
        <v>15882777.432235841</v>
      </c>
      <c r="BD463" s="60">
        <v>13582668.265312947</v>
      </c>
      <c r="BE463" s="60">
        <v>11523622.624223132</v>
      </c>
      <c r="BF463" s="60">
        <v>9742345.5134922266</v>
      </c>
      <c r="BG463" s="60">
        <v>8243570.9376505902</v>
      </c>
      <c r="BH463" s="60">
        <v>7002932.9012331115</v>
      </c>
      <c r="BI463" s="60">
        <v>5978406.408779216</v>
      </c>
      <c r="BJ463" s="60">
        <v>5122889.4648328666</v>
      </c>
      <c r="BK463" s="60">
        <v>4569857.0739425709</v>
      </c>
    </row>
    <row r="464" spans="29:63" ht="15" customHeight="1" x14ac:dyDescent="0.2">
      <c r="AC464" s="60">
        <v>55320</v>
      </c>
      <c r="AD464" s="60">
        <v>94797</v>
      </c>
      <c r="AE464" s="60">
        <v>144628</v>
      </c>
      <c r="AF464" s="60">
        <v>196483.86984614833</v>
      </c>
      <c r="AG464" s="60">
        <v>258777.84294638198</v>
      </c>
      <c r="AH464" s="60">
        <v>332904.33424137859</v>
      </c>
      <c r="AI464" s="60">
        <v>424637.2175494539</v>
      </c>
      <c r="AJ464" s="60">
        <v>538822.86472578789</v>
      </c>
      <c r="AK464" s="60">
        <v>679331.34201758751</v>
      </c>
      <c r="AL464" s="60">
        <v>856861.67890718649</v>
      </c>
      <c r="AM464" s="60">
        <v>1080889.9088240948</v>
      </c>
      <c r="AN464" s="60">
        <v>1362400.40693356</v>
      </c>
      <c r="AO464" s="60">
        <v>1719777.725228921</v>
      </c>
      <c r="AP464" s="60">
        <v>2170873.908356044</v>
      </c>
      <c r="AQ464" s="60">
        <v>2741817.9914007611</v>
      </c>
      <c r="AR464" s="60">
        <v>3457613.0133454492</v>
      </c>
      <c r="AS464" s="60">
        <v>4350210.0133454492</v>
      </c>
      <c r="AT464" s="60">
        <v>5447983.0133454492</v>
      </c>
      <c r="AU464" s="60">
        <v>6780603.0133454492</v>
      </c>
      <c r="AV464" s="60">
        <v>8368060.0133454492</v>
      </c>
      <c r="AW464" s="60">
        <v>10220497.013345448</v>
      </c>
      <c r="AX464" s="60">
        <v>12333227.013345448</v>
      </c>
      <c r="AY464" s="60">
        <v>14675260.013345448</v>
      </c>
      <c r="AZ464" s="60">
        <v>17195197.01334545</v>
      </c>
      <c r="BA464" s="60">
        <v>19812939.01334545</v>
      </c>
      <c r="BB464" s="60">
        <v>22431883.01334545</v>
      </c>
      <c r="BC464" s="60">
        <v>24951905.01334545</v>
      </c>
      <c r="BD464" s="60">
        <v>27277210.01334545</v>
      </c>
      <c r="BE464" s="60">
        <v>29337258.01334545</v>
      </c>
      <c r="BF464" s="60">
        <v>31094027.01334545</v>
      </c>
      <c r="BG464" s="60">
        <v>32543877.01334545</v>
      </c>
      <c r="BH464" s="60">
        <v>33707226.01334545</v>
      </c>
      <c r="BI464" s="60">
        <v>34622498.01334545</v>
      </c>
      <c r="BJ464" s="60">
        <v>35333949.01334545</v>
      </c>
      <c r="BK464" s="60">
        <v>35615010.01334545</v>
      </c>
    </row>
    <row r="465" spans="29:63" ht="15" customHeight="1" x14ac:dyDescent="0.2">
      <c r="AC465" s="60">
        <v>62</v>
      </c>
      <c r="AD465" s="60">
        <v>125</v>
      </c>
      <c r="AE465" s="60">
        <v>177</v>
      </c>
      <c r="AF465" s="60">
        <v>235</v>
      </c>
      <c r="AG465" s="60">
        <v>300</v>
      </c>
      <c r="AH465" s="60">
        <v>373</v>
      </c>
      <c r="AI465" s="60">
        <v>454</v>
      </c>
      <c r="AJ465" s="60">
        <v>545</v>
      </c>
      <c r="AK465" s="60">
        <v>647</v>
      </c>
      <c r="AL465" s="60">
        <v>761</v>
      </c>
      <c r="AM465" s="60">
        <v>889</v>
      </c>
      <c r="AN465" s="60">
        <v>1032</v>
      </c>
      <c r="AO465" s="60">
        <v>1193</v>
      </c>
      <c r="AP465" s="60">
        <v>1373</v>
      </c>
      <c r="AQ465" s="60">
        <v>1576</v>
      </c>
      <c r="AR465" s="60">
        <v>1804</v>
      </c>
      <c r="AS465" s="60">
        <v>2061</v>
      </c>
      <c r="AT465" s="60">
        <v>2350</v>
      </c>
      <c r="AU465" s="60">
        <v>2676</v>
      </c>
      <c r="AV465" s="60">
        <v>3044</v>
      </c>
      <c r="AW465" s="60">
        <v>3460</v>
      </c>
      <c r="AX465" s="60">
        <v>3930</v>
      </c>
      <c r="AY465" s="60">
        <v>4462</v>
      </c>
      <c r="AZ465" s="60">
        <v>5066</v>
      </c>
      <c r="BA465" s="60">
        <v>5751</v>
      </c>
      <c r="BB465" s="60">
        <v>6529</v>
      </c>
      <c r="BC465" s="60">
        <v>7414</v>
      </c>
      <c r="BD465" s="60">
        <v>8423</v>
      </c>
      <c r="BE465" s="60">
        <v>9571</v>
      </c>
      <c r="BF465" s="60">
        <v>10881</v>
      </c>
      <c r="BG465" s="60">
        <v>12375</v>
      </c>
      <c r="BH465" s="60">
        <v>14082</v>
      </c>
      <c r="BI465" s="60">
        <v>16031</v>
      </c>
      <c r="BJ465" s="60">
        <v>18257</v>
      </c>
      <c r="BK465" s="60">
        <v>20800</v>
      </c>
    </row>
    <row r="466" spans="29:63" ht="15" customHeight="1" x14ac:dyDescent="0.2">
      <c r="AC466" s="60">
        <v>460</v>
      </c>
      <c r="AD466" s="60">
        <v>3016</v>
      </c>
      <c r="AE466" s="60">
        <v>5692</v>
      </c>
      <c r="AF466" s="60">
        <v>8475</v>
      </c>
      <c r="AG466" s="60">
        <v>11396</v>
      </c>
      <c r="AH466" s="60">
        <v>14432</v>
      </c>
      <c r="AI466" s="60">
        <v>17576</v>
      </c>
      <c r="AJ466" s="60">
        <v>20887</v>
      </c>
      <c r="AK466" s="60">
        <v>24309</v>
      </c>
      <c r="AL466" s="60">
        <v>27930</v>
      </c>
      <c r="AM466" s="60">
        <v>31680</v>
      </c>
      <c r="AN466" s="60">
        <v>35558</v>
      </c>
      <c r="AO466" s="60">
        <v>39578</v>
      </c>
      <c r="AP466" s="60">
        <v>43932</v>
      </c>
      <c r="AQ466" s="60">
        <v>48491</v>
      </c>
      <c r="AR466" s="60">
        <v>53299</v>
      </c>
      <c r="AS466" s="60">
        <v>58367</v>
      </c>
      <c r="AT466" s="60">
        <v>63942</v>
      </c>
      <c r="AU466" s="60">
        <v>69908</v>
      </c>
      <c r="AV466" s="60">
        <v>76222</v>
      </c>
      <c r="AW466" s="60">
        <v>82834</v>
      </c>
      <c r="AX466" s="60">
        <v>89673</v>
      </c>
      <c r="AY466" s="60">
        <v>96954</v>
      </c>
      <c r="AZ466" s="60">
        <v>104231</v>
      </c>
      <c r="BA466" s="60">
        <v>111319</v>
      </c>
      <c r="BB466" s="60">
        <v>118107</v>
      </c>
      <c r="BC466" s="60">
        <v>124199</v>
      </c>
      <c r="BD466" s="60">
        <v>129645</v>
      </c>
      <c r="BE466" s="60">
        <v>135765</v>
      </c>
      <c r="BF466" s="60">
        <v>141186</v>
      </c>
      <c r="BG466" s="60">
        <v>145867</v>
      </c>
      <c r="BH466" s="60">
        <v>149327</v>
      </c>
      <c r="BI466" s="60">
        <v>152556</v>
      </c>
      <c r="BJ466" s="60">
        <v>155189</v>
      </c>
      <c r="BK466" s="60">
        <v>157804</v>
      </c>
    </row>
    <row r="467" spans="29:63" ht="15" customHeight="1" x14ac:dyDescent="0.2">
      <c r="AC467" s="60">
        <v>36820742</v>
      </c>
      <c r="AD467" s="60">
        <v>37488305</v>
      </c>
      <c r="AE467" s="60">
        <v>37555915.145000003</v>
      </c>
      <c r="AF467" s="60">
        <v>37622585.834298849</v>
      </c>
      <c r="AG467" s="60">
        <v>37679929.838902764</v>
      </c>
      <c r="AH467" s="60">
        <v>37726592.748289615</v>
      </c>
      <c r="AI467" s="60">
        <v>37756786.693064071</v>
      </c>
      <c r="AJ467" s="60">
        <v>37765531.305798352</v>
      </c>
      <c r="AK467" s="60">
        <v>37748882.524677068</v>
      </c>
      <c r="AL467" s="60">
        <v>37695873.324654169</v>
      </c>
      <c r="AM467" s="60">
        <v>37596880.676740818</v>
      </c>
      <c r="AN467" s="60">
        <v>37440679.210216917</v>
      </c>
      <c r="AO467" s="60">
        <v>37208619.377538711</v>
      </c>
      <c r="AP467" s="60">
        <v>36882395.138514355</v>
      </c>
      <c r="AQ467" s="60">
        <v>36435726.462516502</v>
      </c>
      <c r="AR467" s="60">
        <v>35843248.315025732</v>
      </c>
      <c r="AS467" s="60">
        <v>35072612.661354102</v>
      </c>
      <c r="AT467" s="60">
        <v>34094715.484028801</v>
      </c>
      <c r="AU467" s="60">
        <v>32879395.787526175</v>
      </c>
      <c r="AV467" s="60">
        <v>31405954.576327048</v>
      </c>
      <c r="AW467" s="60">
        <v>29663385.854916722</v>
      </c>
      <c r="AX467" s="60">
        <v>27655353.627784982</v>
      </c>
      <c r="AY467" s="60">
        <v>25411344.89942611</v>
      </c>
      <c r="AZ467" s="60">
        <v>22981702.674338885</v>
      </c>
      <c r="BA467" s="60">
        <v>20444994.957026567</v>
      </c>
      <c r="BB467" s="60">
        <v>17895978.751996938</v>
      </c>
      <c r="BC467" s="60">
        <v>15432967.063762281</v>
      </c>
      <c r="BD467" s="60">
        <v>13149236.896839388</v>
      </c>
      <c r="BE467" s="60">
        <v>11111264.255749572</v>
      </c>
      <c r="BF467" s="60">
        <v>9355404.145018667</v>
      </c>
      <c r="BG467" s="60">
        <v>7881990.5691770297</v>
      </c>
      <c r="BH467" s="60">
        <v>6667415.5327595519</v>
      </c>
      <c r="BI467" s="60">
        <v>5668261.0403056564</v>
      </c>
      <c r="BJ467" s="60">
        <v>4836274.0963593069</v>
      </c>
      <c r="BK467" s="60">
        <v>4389106.7054690113</v>
      </c>
    </row>
    <row r="468" spans="29:63" ht="15" customHeight="1" x14ac:dyDescent="0.2">
      <c r="AC468" s="62">
        <v>36880558</v>
      </c>
      <c r="AD468" s="62">
        <v>37596818</v>
      </c>
      <c r="AE468" s="62">
        <v>37706901.020500004</v>
      </c>
      <c r="AF468" s="62">
        <v>37820210.154205061</v>
      </c>
      <c r="AG468" s="62">
        <v>37934129.99806793</v>
      </c>
      <c r="AH468" s="62">
        <v>38045856.79090438</v>
      </c>
      <c r="AI468" s="62">
        <v>38154662.198996134</v>
      </c>
      <c r="AJ468" s="62">
        <v>38261779.824232727</v>
      </c>
      <c r="AK468" s="62">
        <v>38368579.203595839</v>
      </c>
      <c r="AL468" s="62">
        <v>38475809.356559105</v>
      </c>
      <c r="AM468" s="62">
        <v>38583795.392665967</v>
      </c>
      <c r="AN468" s="62">
        <v>38692675.421777539</v>
      </c>
      <c r="AO468" s="62">
        <v>38801900.554073535</v>
      </c>
      <c r="AP468" s="62">
        <v>38911467.900053181</v>
      </c>
      <c r="AQ468" s="62">
        <v>39020979.570536181</v>
      </c>
      <c r="AR468" s="62">
        <v>39129880.67666357</v>
      </c>
      <c r="AS468" s="62">
        <v>39237429.329898737</v>
      </c>
      <c r="AT468" s="62">
        <v>39342677.64202828</v>
      </c>
      <c r="AU468" s="62">
        <v>39444264.725163005</v>
      </c>
      <c r="AV468" s="62">
        <v>39540826.691738814</v>
      </c>
      <c r="AW468" s="62">
        <v>39630590.654517695</v>
      </c>
      <c r="AX468" s="62">
        <v>39711458.726588637</v>
      </c>
      <c r="AY468" s="62">
        <v>39780968.021368586</v>
      </c>
      <c r="AZ468" s="62">
        <v>39836271.652603388</v>
      </c>
      <c r="BA468" s="62">
        <v>39874096.734368771</v>
      </c>
      <c r="BB468" s="62">
        <v>39890714.381071292</v>
      </c>
      <c r="BC468" s="62">
        <v>39881896.707449235</v>
      </c>
      <c r="BD468" s="62">
        <v>39842921.828573674</v>
      </c>
      <c r="BE468" s="62">
        <v>39768380.859849371</v>
      </c>
      <c r="BF468" s="62">
        <v>39652357.917015776</v>
      </c>
      <c r="BG468" s="62">
        <v>39488239.116147965</v>
      </c>
      <c r="BH468" s="62">
        <v>39268696.573657632</v>
      </c>
      <c r="BI468" s="62">
        <v>38985895.406294078</v>
      </c>
      <c r="BJ468" s="62">
        <v>38630408.731145173</v>
      </c>
      <c r="BK468" s="62">
        <v>38105001.665638328</v>
      </c>
    </row>
    <row r="469" spans="29:63" ht="15" customHeight="1" x14ac:dyDescent="0.2">
      <c r="AC469" s="62">
        <v>36880530</v>
      </c>
      <c r="AD469" s="62">
        <v>37596701</v>
      </c>
      <c r="AE469" s="62">
        <v>37734631.020500004</v>
      </c>
      <c r="AF469" s="62">
        <v>37875533.366376571</v>
      </c>
      <c r="AG469" s="62">
        <v>38016603.842836291</v>
      </c>
      <c r="AH469" s="62">
        <v>38155151.256234504</v>
      </c>
      <c r="AI469" s="62">
        <v>38290838.884245761</v>
      </c>
      <c r="AJ469" s="62">
        <v>38425124.715163454</v>
      </c>
      <c r="AK469" s="62">
        <v>38559326.535562113</v>
      </c>
      <c r="AL469" s="62">
        <v>38694083.577058494</v>
      </c>
      <c r="AM469" s="62">
        <v>38829649.681698851</v>
      </c>
      <c r="AN469" s="62">
        <v>38966120.710810423</v>
      </c>
      <c r="AO469" s="62">
        <v>39102922.843106419</v>
      </c>
      <c r="AP469" s="62">
        <v>39240034.189086065</v>
      </c>
      <c r="AQ469" s="62">
        <v>39377040.859569065</v>
      </c>
      <c r="AR469" s="62">
        <v>39513369.965696454</v>
      </c>
      <c r="AS469" s="62">
        <v>39648260.618931621</v>
      </c>
      <c r="AT469" s="62">
        <v>39780744.931061164</v>
      </c>
      <c r="AU469" s="62">
        <v>39909532.014195889</v>
      </c>
      <c r="AV469" s="62">
        <v>40033189.980771698</v>
      </c>
      <c r="AW469" s="62">
        <v>40149947.943550579</v>
      </c>
      <c r="AX469" s="62">
        <v>40257707.015621521</v>
      </c>
      <c r="AY469" s="62">
        <v>40354018.310401469</v>
      </c>
      <c r="AZ469" s="62">
        <v>40436051.941636279</v>
      </c>
      <c r="BA469" s="62">
        <v>40500573.023401663</v>
      </c>
      <c r="BB469" s="62">
        <v>40543894.670104176</v>
      </c>
      <c r="BC469" s="62">
        <v>40561865.996482112</v>
      </c>
      <c r="BD469" s="62">
        <v>40549855.117606558</v>
      </c>
      <c r="BE469" s="62">
        <v>40502584.148882255</v>
      </c>
      <c r="BF469" s="62">
        <v>40414306.206048667</v>
      </c>
      <c r="BG469" s="62">
        <v>40278618.405180842</v>
      </c>
      <c r="BH469" s="62">
        <v>40088467.862690508</v>
      </c>
      <c r="BI469" s="62">
        <v>39836367.695326962</v>
      </c>
      <c r="BJ469" s="62">
        <v>39513299.020178057</v>
      </c>
      <c r="BK469" s="62">
        <v>39031881.954671219</v>
      </c>
    </row>
    <row r="470" spans="29:63" ht="15" customHeight="1" x14ac:dyDescent="0.2">
      <c r="AC470" s="62">
        <v>36876584</v>
      </c>
      <c r="AD470" s="62">
        <v>37586243</v>
      </c>
      <c r="AE470" s="62">
        <v>37712369.144999996</v>
      </c>
      <c r="AF470" s="62">
        <v>37839730.704144999</v>
      </c>
      <c r="AG470" s="62">
        <v>37968383.681849137</v>
      </c>
      <c r="AH470" s="62">
        <v>38098348.08253099</v>
      </c>
      <c r="AI470" s="62">
        <v>38229602.910613522</v>
      </c>
      <c r="AJ470" s="62">
        <v>38362075.170524135</v>
      </c>
      <c r="AK470" s="62">
        <v>38495637.866694659</v>
      </c>
      <c r="AL470" s="62">
        <v>38630110.003561355</v>
      </c>
      <c r="AM470" s="62">
        <v>38765281.585564919</v>
      </c>
      <c r="AN470" s="62">
        <v>38900920.617150478</v>
      </c>
      <c r="AO470" s="62">
        <v>39036790.102767631</v>
      </c>
      <c r="AP470" s="62">
        <v>39172653.046870396</v>
      </c>
      <c r="AQ470" s="62">
        <v>39308262.453917265</v>
      </c>
      <c r="AR470" s="62">
        <v>39443345.328371182</v>
      </c>
      <c r="AS470" s="62">
        <v>39577572.674699552</v>
      </c>
      <c r="AT470" s="62">
        <v>39710532.497374251</v>
      </c>
      <c r="AU470" s="62">
        <v>39841709.800871626</v>
      </c>
      <c r="AV470" s="62">
        <v>39970459.589672498</v>
      </c>
      <c r="AW470" s="62">
        <v>40095994.868262172</v>
      </c>
      <c r="AX470" s="62">
        <v>40217373.641130432</v>
      </c>
      <c r="AY470" s="62">
        <v>40333479.912771568</v>
      </c>
      <c r="AZ470" s="62">
        <v>40443013.687684335</v>
      </c>
      <c r="BA470" s="62">
        <v>40544482.970372021</v>
      </c>
      <c r="BB470" s="62">
        <v>40636189.765342385</v>
      </c>
      <c r="BC470" s="62">
        <v>40716216.077107728</v>
      </c>
      <c r="BD470" s="62">
        <v>40782414.910184838</v>
      </c>
      <c r="BE470" s="62">
        <v>40832398.269095019</v>
      </c>
      <c r="BF470" s="62">
        <v>40863524.158364117</v>
      </c>
      <c r="BG470" s="62">
        <v>40872879.582522474</v>
      </c>
      <c r="BH470" s="62">
        <v>40857271.546104997</v>
      </c>
      <c r="BI470" s="62">
        <v>40813214.053651109</v>
      </c>
      <c r="BJ470" s="62">
        <v>40736913.109704755</v>
      </c>
      <c r="BK470" s="62">
        <v>40620647.718814462</v>
      </c>
    </row>
    <row r="471" spans="29:63" ht="15" customHeight="1" x14ac:dyDescent="0.2">
      <c r="AC471" s="62">
        <v>36876584</v>
      </c>
      <c r="AD471" s="62">
        <v>37586243</v>
      </c>
      <c r="AE471" s="62">
        <v>37706412.144999996</v>
      </c>
      <c r="AF471" s="62">
        <v>37827779.704144999</v>
      </c>
      <c r="AG471" s="62">
        <v>37950403.681849137</v>
      </c>
      <c r="AH471" s="62">
        <v>38074302.08253099</v>
      </c>
      <c r="AI471" s="62">
        <v>38199453.910613522</v>
      </c>
      <c r="AJ471" s="62">
        <v>38325786.170524135</v>
      </c>
      <c r="AK471" s="62">
        <v>38453169.866694659</v>
      </c>
      <c r="AL471" s="62">
        <v>38581426.003561355</v>
      </c>
      <c r="AM471" s="62">
        <v>38710339.585564919</v>
      </c>
      <c r="AN471" s="62">
        <v>38839669.617150478</v>
      </c>
      <c r="AO471" s="62">
        <v>38969168.102767631</v>
      </c>
      <c r="AP471" s="62">
        <v>39098574.046870396</v>
      </c>
      <c r="AQ471" s="62">
        <v>39227611.453917265</v>
      </c>
      <c r="AR471" s="62">
        <v>39355964.328371182</v>
      </c>
      <c r="AS471" s="62">
        <v>39483250.674699552</v>
      </c>
      <c r="AT471" s="62">
        <v>39608990.497374251</v>
      </c>
      <c r="AU471" s="62">
        <v>39732582.800871626</v>
      </c>
      <c r="AV471" s="62">
        <v>39853280.589672498</v>
      </c>
      <c r="AW471" s="62">
        <v>39970176.868262172</v>
      </c>
      <c r="AX471" s="62">
        <v>40082183.641130432</v>
      </c>
      <c r="AY471" s="62">
        <v>40188020.912771568</v>
      </c>
      <c r="AZ471" s="62">
        <v>40286196.687684335</v>
      </c>
      <c r="BA471" s="62">
        <v>40375003.970372021</v>
      </c>
      <c r="BB471" s="62">
        <v>40452497.765342385</v>
      </c>
      <c r="BC471" s="62">
        <v>40516485.077107728</v>
      </c>
      <c r="BD471" s="62">
        <v>40564514.910184838</v>
      </c>
      <c r="BE471" s="62">
        <v>40593858.269095019</v>
      </c>
      <c r="BF471" s="62">
        <v>40601498.158364117</v>
      </c>
      <c r="BG471" s="62">
        <v>40584109.582522474</v>
      </c>
      <c r="BH471" s="62">
        <v>40538050.546104997</v>
      </c>
      <c r="BI471" s="62">
        <v>40459346.053651109</v>
      </c>
      <c r="BJ471" s="62">
        <v>40343669.109704755</v>
      </c>
      <c r="BK471" s="62">
        <v>40182720.718814462</v>
      </c>
    </row>
    <row r="472" spans="29:63" ht="15" customHeight="1" x14ac:dyDescent="0.2">
      <c r="AC472" s="62">
        <v>31195499</v>
      </c>
      <c r="AD472" s="62">
        <v>31693489</v>
      </c>
      <c r="AE472" s="62">
        <v>31768578</v>
      </c>
      <c r="AF472" s="62">
        <v>31846435.99024561</v>
      </c>
      <c r="AG472" s="62">
        <v>31924504.460033003</v>
      </c>
      <c r="AH472" s="62">
        <v>31999975.540209144</v>
      </c>
      <c r="AI472" s="62">
        <v>32072113.788773887</v>
      </c>
      <c r="AJ472" s="62">
        <v>32142146.699020829</v>
      </c>
      <c r="AK472" s="62">
        <v>32211436.699020829</v>
      </c>
      <c r="AL472" s="62">
        <v>32280727.699020829</v>
      </c>
      <c r="AM472" s="62">
        <v>32350337.699020829</v>
      </c>
      <c r="AN472" s="62">
        <v>32420398.699020829</v>
      </c>
      <c r="AO472" s="62">
        <v>32490354.699020829</v>
      </c>
      <c r="AP472" s="62">
        <v>32560195.699020829</v>
      </c>
      <c r="AQ472" s="62">
        <v>32629516.699020829</v>
      </c>
      <c r="AR472" s="62">
        <v>32697756.699020829</v>
      </c>
      <c r="AS472" s="62">
        <v>32764165.699020829</v>
      </c>
      <c r="AT472" s="62">
        <v>32827789.699020829</v>
      </c>
      <c r="AU472" s="62">
        <v>32887259.699020829</v>
      </c>
      <c r="AV472" s="62">
        <v>32941204.699020829</v>
      </c>
      <c r="AW472" s="62">
        <v>32987844.699020829</v>
      </c>
      <c r="AX472" s="62">
        <v>33025072.699020829</v>
      </c>
      <c r="AY472" s="62">
        <v>33050418.699020829</v>
      </c>
      <c r="AZ472" s="62">
        <v>33061028.699020825</v>
      </c>
      <c r="BA472" s="62">
        <v>33053620.699020825</v>
      </c>
      <c r="BB472" s="62">
        <v>33024456.699020829</v>
      </c>
      <c r="BC472" s="62">
        <v>32969301.699020829</v>
      </c>
      <c r="BD472" s="62">
        <v>32883387.699020833</v>
      </c>
      <c r="BE472" s="62">
        <v>32761371.699020829</v>
      </c>
      <c r="BF472" s="62">
        <v>32597291.699020829</v>
      </c>
      <c r="BG472" s="62">
        <v>32384524.699020829</v>
      </c>
      <c r="BH472" s="62">
        <v>32115734.699020829</v>
      </c>
      <c r="BI472" s="62">
        <v>31782816.699020833</v>
      </c>
      <c r="BJ472" s="62">
        <v>31376853.699020829</v>
      </c>
      <c r="BK472" s="62">
        <v>30800342.699020829</v>
      </c>
    </row>
    <row r="473" spans="29:63" ht="15" customHeight="1" x14ac:dyDescent="0.2">
      <c r="AC473" s="62">
        <v>31195475</v>
      </c>
      <c r="AD473" s="62">
        <v>31693379</v>
      </c>
      <c r="AE473" s="62">
        <v>31796409</v>
      </c>
      <c r="AF473" s="62">
        <v>31901957.20241712</v>
      </c>
      <c r="AG473" s="62">
        <v>32007273.304801356</v>
      </c>
      <c r="AH473" s="62">
        <v>32109663.005539268</v>
      </c>
      <c r="AI473" s="62">
        <v>32208782.474023513</v>
      </c>
      <c r="AJ473" s="62">
        <v>32306082.589951564</v>
      </c>
      <c r="AK473" s="62">
        <v>32402875.030987106</v>
      </c>
      <c r="AL473" s="62">
        <v>32499793.919520222</v>
      </c>
      <c r="AM473" s="62">
        <v>32597084.988053717</v>
      </c>
      <c r="AN473" s="62">
        <v>32694838.988053717</v>
      </c>
      <c r="AO473" s="62">
        <v>32792473.988053717</v>
      </c>
      <c r="AP473" s="62">
        <v>32889961.988053717</v>
      </c>
      <c r="AQ473" s="62">
        <v>32986882.988053717</v>
      </c>
      <c r="AR473" s="62">
        <v>33082655.988053717</v>
      </c>
      <c r="AS473" s="62">
        <v>33176512.988053717</v>
      </c>
      <c r="AT473" s="62">
        <v>33267478.988053717</v>
      </c>
      <c r="AU473" s="62">
        <v>33354255.988053717</v>
      </c>
      <c r="AV473" s="62">
        <v>33435404.988053717</v>
      </c>
      <c r="AW473" s="62">
        <v>33509146.988053717</v>
      </c>
      <c r="AX473" s="62">
        <v>33573374.988053717</v>
      </c>
      <c r="AY473" s="62">
        <v>33625631.988053717</v>
      </c>
      <c r="AZ473" s="62">
        <v>33663081.988053717</v>
      </c>
      <c r="BA473" s="62">
        <v>33682479.988053717</v>
      </c>
      <c r="BB473" s="62">
        <v>33680131.988053717</v>
      </c>
      <c r="BC473" s="62">
        <v>33651878.988053709</v>
      </c>
      <c r="BD473" s="62">
        <v>33593042.988053717</v>
      </c>
      <c r="BE473" s="62">
        <v>33498410.988053717</v>
      </c>
      <c r="BF473" s="62">
        <v>33362189.988053717</v>
      </c>
      <c r="BG473" s="62">
        <v>33177968.988053713</v>
      </c>
      <c r="BH473" s="62">
        <v>32938685.988053717</v>
      </c>
      <c r="BI473" s="62">
        <v>32636579.988053717</v>
      </c>
      <c r="BJ473" s="62">
        <v>32263151.988053717</v>
      </c>
      <c r="BK473" s="62">
        <v>31730748.988053717</v>
      </c>
    </row>
    <row r="474" spans="29:63" ht="15" customHeight="1" x14ac:dyDescent="0.2">
      <c r="AC474" s="62">
        <v>31191388</v>
      </c>
      <c r="AD474" s="62">
        <v>31682682</v>
      </c>
      <c r="AE474" s="62">
        <v>31782544</v>
      </c>
      <c r="AF474" s="62">
        <v>31883283</v>
      </c>
      <c r="AG474" s="62">
        <v>31984948</v>
      </c>
      <c r="AH474" s="62">
        <v>32087555</v>
      </c>
      <c r="AI474" s="62">
        <v>32191076</v>
      </c>
      <c r="AJ474" s="62">
        <v>32295432</v>
      </c>
      <c r="AK474" s="62">
        <v>32400488</v>
      </c>
      <c r="AL474" s="62">
        <v>32506059</v>
      </c>
      <c r="AM474" s="62">
        <v>32611928</v>
      </c>
      <c r="AN474" s="62">
        <v>32717857</v>
      </c>
      <c r="AO474" s="62">
        <v>32823602</v>
      </c>
      <c r="AP474" s="62">
        <v>32928919</v>
      </c>
      <c r="AQ474" s="62">
        <v>33033555</v>
      </c>
      <c r="AR474" s="62">
        <v>33137229</v>
      </c>
      <c r="AS474" s="62">
        <v>33239605</v>
      </c>
      <c r="AT474" s="62">
        <v>33340265</v>
      </c>
      <c r="AU474" s="62">
        <v>33438686</v>
      </c>
      <c r="AV474" s="62">
        <v>33534216</v>
      </c>
      <c r="AW474" s="62">
        <v>33626061</v>
      </c>
      <c r="AX474" s="62">
        <v>33713270</v>
      </c>
      <c r="AY474" s="62">
        <v>33794719</v>
      </c>
      <c r="AZ474" s="62">
        <v>33869102</v>
      </c>
      <c r="BA474" s="62">
        <v>33934918</v>
      </c>
      <c r="BB474" s="62">
        <v>33990461</v>
      </c>
      <c r="BC474" s="62">
        <v>34033805</v>
      </c>
      <c r="BD474" s="62">
        <v>34062794</v>
      </c>
      <c r="BE474" s="62">
        <v>34075031</v>
      </c>
      <c r="BF474" s="62">
        <v>34067866</v>
      </c>
      <c r="BG474" s="62">
        <v>34038377</v>
      </c>
      <c r="BH474" s="62">
        <v>33983363</v>
      </c>
      <c r="BI474" s="62">
        <v>33899328</v>
      </c>
      <c r="BJ474" s="62">
        <v>33782469</v>
      </c>
      <c r="BK474" s="62">
        <v>33625056</v>
      </c>
    </row>
    <row r="475" spans="29:63" ht="15" customHeight="1" x14ac:dyDescent="0.2">
      <c r="AC475" s="62">
        <v>31191388</v>
      </c>
      <c r="AD475" s="62">
        <v>31682682</v>
      </c>
      <c r="AE475" s="62">
        <v>31776276</v>
      </c>
      <c r="AF475" s="62">
        <v>31870709</v>
      </c>
      <c r="AG475" s="62">
        <v>31966031</v>
      </c>
      <c r="AH475" s="62">
        <v>32062257</v>
      </c>
      <c r="AI475" s="62">
        <v>32159359</v>
      </c>
      <c r="AJ475" s="62">
        <v>32257257</v>
      </c>
      <c r="AK475" s="62">
        <v>32355816</v>
      </c>
      <c r="AL475" s="62">
        <v>32454852</v>
      </c>
      <c r="AM475" s="62">
        <v>32554142</v>
      </c>
      <c r="AN475" s="62">
        <v>32653440</v>
      </c>
      <c r="AO475" s="62">
        <v>32752490</v>
      </c>
      <c r="AP475" s="62">
        <v>32851025</v>
      </c>
      <c r="AQ475" s="62">
        <v>32948763</v>
      </c>
      <c r="AR475" s="62">
        <v>33045380</v>
      </c>
      <c r="AS475" s="62">
        <v>33140487</v>
      </c>
      <c r="AT475" s="62">
        <v>33233597</v>
      </c>
      <c r="AU475" s="62">
        <v>33324102</v>
      </c>
      <c r="AV475" s="62">
        <v>33411248</v>
      </c>
      <c r="AW475" s="62">
        <v>33494120</v>
      </c>
      <c r="AX475" s="62">
        <v>33571622</v>
      </c>
      <c r="AY475" s="62">
        <v>33642466</v>
      </c>
      <c r="AZ475" s="62">
        <v>33705154</v>
      </c>
      <c r="BA475" s="62">
        <v>33757969</v>
      </c>
      <c r="BB475" s="62">
        <v>33798959</v>
      </c>
      <c r="BC475" s="62">
        <v>33825923</v>
      </c>
      <c r="BD475" s="62">
        <v>33836400</v>
      </c>
      <c r="BE475" s="62">
        <v>33827654</v>
      </c>
      <c r="BF475" s="62">
        <v>33796658</v>
      </c>
      <c r="BG475" s="62">
        <v>33740079</v>
      </c>
      <c r="BH475" s="62">
        <v>33654266</v>
      </c>
      <c r="BI475" s="62">
        <v>33535235</v>
      </c>
      <c r="BJ475" s="62">
        <v>33378649</v>
      </c>
      <c r="BK475" s="62">
        <v>33176201</v>
      </c>
    </row>
    <row r="476" spans="29:63" ht="15" customHeight="1" x14ac:dyDescent="0.2">
      <c r="AC476" s="62">
        <v>3781847</v>
      </c>
      <c r="AD476" s="62">
        <v>3912459</v>
      </c>
      <c r="AE476" s="62">
        <v>3923747.7139999997</v>
      </c>
      <c r="AF476" s="62">
        <v>3935127.3334705993</v>
      </c>
      <c r="AG476" s="62">
        <v>3946539.9538376634</v>
      </c>
      <c r="AH476" s="62">
        <v>3957985.6708037923</v>
      </c>
      <c r="AI476" s="62">
        <v>3969464.5803491231</v>
      </c>
      <c r="AJ476" s="62">
        <v>3980976.778732135</v>
      </c>
      <c r="AK476" s="62">
        <v>3992522.3624904579</v>
      </c>
      <c r="AL476" s="62">
        <v>4004101.42844168</v>
      </c>
      <c r="AM476" s="62">
        <v>4015714.0736841606</v>
      </c>
      <c r="AN476" s="62">
        <v>4027360.3955978444</v>
      </c>
      <c r="AO476" s="62">
        <v>4039040.4918450778</v>
      </c>
      <c r="AP476" s="62">
        <v>4050754.4603714282</v>
      </c>
      <c r="AQ476" s="62">
        <v>4062502.3994065048</v>
      </c>
      <c r="AR476" s="62">
        <v>4074284.4074647832</v>
      </c>
      <c r="AS476" s="62">
        <v>4086100.5833464307</v>
      </c>
      <c r="AT476" s="62">
        <v>4097951.0261381348</v>
      </c>
      <c r="AU476" s="62">
        <v>4109835.835213935</v>
      </c>
      <c r="AV476" s="62">
        <v>4121755.1102360552</v>
      </c>
      <c r="AW476" s="62">
        <v>4133708.9511557394</v>
      </c>
      <c r="AX476" s="62">
        <v>4145697.4582140911</v>
      </c>
      <c r="AY476" s="62">
        <v>4157720.7319429112</v>
      </c>
      <c r="AZ476" s="62">
        <v>4169778.8731655455</v>
      </c>
      <c r="BA476" s="62">
        <v>4181871.9829977243</v>
      </c>
      <c r="BB476" s="62">
        <v>4194000.1628484172</v>
      </c>
      <c r="BC476" s="62">
        <v>4206163.5144206788</v>
      </c>
      <c r="BD476" s="62">
        <v>4218362.1397124976</v>
      </c>
      <c r="BE476" s="62">
        <v>4230596.1410176624</v>
      </c>
      <c r="BF476" s="62">
        <v>4242865.6209266149</v>
      </c>
      <c r="BG476" s="62">
        <v>4255170.6823273003</v>
      </c>
      <c r="BH476" s="62">
        <v>4267511.4284060486</v>
      </c>
      <c r="BI476" s="62">
        <v>4280146.9626484262</v>
      </c>
      <c r="BJ476" s="62">
        <v>4292559.3888401063</v>
      </c>
      <c r="BK476" s="62">
        <v>4305007.8110677423</v>
      </c>
    </row>
    <row r="477" spans="29:63" ht="15" customHeight="1" x14ac:dyDescent="0.2">
      <c r="AC477" s="62">
        <v>3781843</v>
      </c>
      <c r="AD477" s="62">
        <v>3912452</v>
      </c>
      <c r="AE477" s="62">
        <v>3923741.7139999997</v>
      </c>
      <c r="AF477" s="62">
        <v>3935121.3334705993</v>
      </c>
      <c r="AG477" s="62">
        <v>3946533.9538376634</v>
      </c>
      <c r="AH477" s="62">
        <v>3957979.6708037923</v>
      </c>
      <c r="AI477" s="62">
        <v>3969458.5803491231</v>
      </c>
      <c r="AJ477" s="62">
        <v>3980970.778732135</v>
      </c>
      <c r="AK477" s="62">
        <v>3992516.3624904579</v>
      </c>
      <c r="AL477" s="62">
        <v>4004095.42844168</v>
      </c>
      <c r="AM477" s="62">
        <v>4015708.0736841606</v>
      </c>
      <c r="AN477" s="62">
        <v>4027354.3955978444</v>
      </c>
      <c r="AO477" s="62">
        <v>4039034.4918450778</v>
      </c>
      <c r="AP477" s="62">
        <v>4050748.4603714282</v>
      </c>
      <c r="AQ477" s="62">
        <v>4062496.3994065048</v>
      </c>
      <c r="AR477" s="62">
        <v>4074278.4074647832</v>
      </c>
      <c r="AS477" s="62">
        <v>4086094.5833464307</v>
      </c>
      <c r="AT477" s="62">
        <v>4097945.0261381348</v>
      </c>
      <c r="AU477" s="62">
        <v>4109829.835213935</v>
      </c>
      <c r="AV477" s="62">
        <v>4121749.1102360552</v>
      </c>
      <c r="AW477" s="62">
        <v>4133702.9511557394</v>
      </c>
      <c r="AX477" s="62">
        <v>4145691.4582140911</v>
      </c>
      <c r="AY477" s="62">
        <v>4157714.7319429112</v>
      </c>
      <c r="AZ477" s="62">
        <v>4169772.8731655455</v>
      </c>
      <c r="BA477" s="62">
        <v>4181865.9829977243</v>
      </c>
      <c r="BB477" s="62">
        <v>4193994.1628484172</v>
      </c>
      <c r="BC477" s="62">
        <v>4206157.5144206788</v>
      </c>
      <c r="BD477" s="62">
        <v>4218356.1397124976</v>
      </c>
      <c r="BE477" s="62">
        <v>4230590.1410176624</v>
      </c>
      <c r="BF477" s="62">
        <v>4242859.6209266149</v>
      </c>
      <c r="BG477" s="62">
        <v>4255164.6823273003</v>
      </c>
      <c r="BH477" s="62">
        <v>4267505.4284060486</v>
      </c>
      <c r="BI477" s="62">
        <v>4280146.9626484262</v>
      </c>
      <c r="BJ477" s="62">
        <v>4292559.3888401063</v>
      </c>
      <c r="BK477" s="62">
        <v>4305007.8110677414</v>
      </c>
    </row>
    <row r="478" spans="29:63" ht="15" customHeight="1" x14ac:dyDescent="0.2">
      <c r="AC478" s="62">
        <v>3781984</v>
      </c>
      <c r="AD478" s="62">
        <v>3912660</v>
      </c>
      <c r="AE478" s="62">
        <v>3916572.6599999997</v>
      </c>
      <c r="AF478" s="62">
        <v>3920489.2326599993</v>
      </c>
      <c r="AG478" s="62">
        <v>3924409.7218926586</v>
      </c>
      <c r="AH478" s="62">
        <v>3928334.1316145509</v>
      </c>
      <c r="AI478" s="62">
        <v>3932262.4657461653</v>
      </c>
      <c r="AJ478" s="62">
        <v>3936194.7282119109</v>
      </c>
      <c r="AK478" s="62">
        <v>3940130.9229401224</v>
      </c>
      <c r="AL478" s="62">
        <v>3944071.0538630621</v>
      </c>
      <c r="AM478" s="62">
        <v>3948015.1249169246</v>
      </c>
      <c r="AN478" s="62">
        <v>3951963.1400418412</v>
      </c>
      <c r="AO478" s="62">
        <v>3955915.1031818828</v>
      </c>
      <c r="AP478" s="62">
        <v>3959871.018285064</v>
      </c>
      <c r="AQ478" s="62">
        <v>3963830.8893033485</v>
      </c>
      <c r="AR478" s="62">
        <v>3967794.7201926513</v>
      </c>
      <c r="AS478" s="62">
        <v>3971762.5149128437</v>
      </c>
      <c r="AT478" s="62">
        <v>3975734.2774277562</v>
      </c>
      <c r="AU478" s="62">
        <v>3979710.0117051834</v>
      </c>
      <c r="AV478" s="62">
        <v>3983689.7217168882</v>
      </c>
      <c r="AW478" s="62">
        <v>3987673.4114386048</v>
      </c>
      <c r="AX478" s="62">
        <v>3991661.0848500431</v>
      </c>
      <c r="AY478" s="62">
        <v>3995652.7459348924</v>
      </c>
      <c r="AZ478" s="62">
        <v>3999648.3986808271</v>
      </c>
      <c r="BA478" s="62">
        <v>4003648.0470795077</v>
      </c>
      <c r="BB478" s="62">
        <v>4007651.6951265866</v>
      </c>
      <c r="BC478" s="62">
        <v>4011659.3468217128</v>
      </c>
      <c r="BD478" s="62">
        <v>4015671.006168534</v>
      </c>
      <c r="BE478" s="62">
        <v>4019686.6771747023</v>
      </c>
      <c r="BF478" s="62">
        <v>4023706.3638518765</v>
      </c>
      <c r="BG478" s="62">
        <v>4027730.0702157277</v>
      </c>
      <c r="BH478" s="62">
        <v>4031757.8002859429</v>
      </c>
      <c r="BI478" s="62">
        <v>4035789.5580862286</v>
      </c>
      <c r="BJ478" s="62">
        <v>4039825.3476443142</v>
      </c>
      <c r="BK478" s="62">
        <v>4043865.172991958</v>
      </c>
    </row>
    <row r="479" spans="29:63" ht="15" customHeight="1" x14ac:dyDescent="0.2">
      <c r="AC479" s="62">
        <v>3781984</v>
      </c>
      <c r="AD479" s="62">
        <v>3912660</v>
      </c>
      <c r="AE479" s="62">
        <v>3916572.6599999997</v>
      </c>
      <c r="AF479" s="62">
        <v>3920489.2326599993</v>
      </c>
      <c r="AG479" s="62">
        <v>3924409.7218926586</v>
      </c>
      <c r="AH479" s="62">
        <v>3928334.1316145509</v>
      </c>
      <c r="AI479" s="62">
        <v>3932262.4657461653</v>
      </c>
      <c r="AJ479" s="62">
        <v>3936194.7282119109</v>
      </c>
      <c r="AK479" s="62">
        <v>3940130.9229401224</v>
      </c>
      <c r="AL479" s="62">
        <v>3944071.0538630621</v>
      </c>
      <c r="AM479" s="62">
        <v>3948015.1249169246</v>
      </c>
      <c r="AN479" s="62">
        <v>3951963.1400418412</v>
      </c>
      <c r="AO479" s="62">
        <v>3955915.1031818828</v>
      </c>
      <c r="AP479" s="62">
        <v>3959871.018285064</v>
      </c>
      <c r="AQ479" s="62">
        <v>3963830.8893033485</v>
      </c>
      <c r="AR479" s="62">
        <v>3967794.7201926513</v>
      </c>
      <c r="AS479" s="62">
        <v>3971762.5149128437</v>
      </c>
      <c r="AT479" s="62">
        <v>3975734.2774277562</v>
      </c>
      <c r="AU479" s="62">
        <v>3979710.0117051834</v>
      </c>
      <c r="AV479" s="62">
        <v>3983689.7217168882</v>
      </c>
      <c r="AW479" s="62">
        <v>3987673.4114386048</v>
      </c>
      <c r="AX479" s="62">
        <v>3991661.0848500431</v>
      </c>
      <c r="AY479" s="62">
        <v>3995652.7459348924</v>
      </c>
      <c r="AZ479" s="62">
        <v>3999648.3986808271</v>
      </c>
      <c r="BA479" s="62">
        <v>4003648.0470795077</v>
      </c>
      <c r="BB479" s="62">
        <v>4007651.6951265866</v>
      </c>
      <c r="BC479" s="62">
        <v>4011659.3468217128</v>
      </c>
      <c r="BD479" s="62">
        <v>4015671.006168534</v>
      </c>
      <c r="BE479" s="62">
        <v>4019686.6771747023</v>
      </c>
      <c r="BF479" s="62">
        <v>4023706.3638518765</v>
      </c>
      <c r="BG479" s="62">
        <v>4027730.0702157277</v>
      </c>
      <c r="BH479" s="62">
        <v>4031757.8002859429</v>
      </c>
      <c r="BI479" s="62">
        <v>4035789.5580862286</v>
      </c>
      <c r="BJ479" s="62">
        <v>4039825.3476443142</v>
      </c>
      <c r="BK479" s="62">
        <v>4043865.172991958</v>
      </c>
    </row>
    <row r="480" spans="29:63" ht="15" customHeight="1" x14ac:dyDescent="0.2">
      <c r="AC480" s="62">
        <v>1248074</v>
      </c>
      <c r="AD480" s="62">
        <v>1328445</v>
      </c>
      <c r="AE480" s="62">
        <v>1350139</v>
      </c>
      <c r="AF480" s="62">
        <v>1372187</v>
      </c>
      <c r="AG480" s="62">
        <v>1394596</v>
      </c>
      <c r="AH480" s="62">
        <v>1417370</v>
      </c>
      <c r="AI480" s="62">
        <v>1440516</v>
      </c>
      <c r="AJ480" s="62">
        <v>1464040</v>
      </c>
      <c r="AK480" s="62">
        <v>1487949</v>
      </c>
      <c r="AL480" s="62">
        <v>1512248</v>
      </c>
      <c r="AM480" s="62">
        <v>1536944</v>
      </c>
      <c r="AN480" s="62">
        <v>1562043</v>
      </c>
      <c r="AO480" s="62">
        <v>1587552</v>
      </c>
      <c r="AP480" s="62">
        <v>1613478</v>
      </c>
      <c r="AQ480" s="62">
        <v>1639827</v>
      </c>
      <c r="AR480" s="62">
        <v>1666606</v>
      </c>
      <c r="AS480" s="62">
        <v>1693823</v>
      </c>
      <c r="AT480" s="62">
        <v>1721484</v>
      </c>
      <c r="AU480" s="62">
        <v>1749597</v>
      </c>
      <c r="AV480" s="62">
        <v>1778169</v>
      </c>
      <c r="AW480" s="62">
        <v>1807207</v>
      </c>
      <c r="AX480" s="62">
        <v>1836720</v>
      </c>
      <c r="AY480" s="62">
        <v>1866715</v>
      </c>
      <c r="AZ480" s="62">
        <v>1897199</v>
      </c>
      <c r="BA480" s="62">
        <v>1928181</v>
      </c>
      <c r="BB480" s="62">
        <v>1959669</v>
      </c>
      <c r="BC480" s="62">
        <v>1991671</v>
      </c>
      <c r="BD480" s="62">
        <v>2024196</v>
      </c>
      <c r="BE480" s="62">
        <v>2057252</v>
      </c>
      <c r="BF480" s="62">
        <v>2090848</v>
      </c>
      <c r="BG480" s="62">
        <v>2124993</v>
      </c>
      <c r="BH480" s="62">
        <v>2159695</v>
      </c>
      <c r="BI480" s="62">
        <v>2194964</v>
      </c>
      <c r="BJ480" s="62">
        <v>2230809</v>
      </c>
      <c r="BK480" s="62">
        <v>2267239</v>
      </c>
    </row>
    <row r="481" spans="29:63" ht="15" customHeight="1" x14ac:dyDescent="0.2">
      <c r="AC481" s="62">
        <v>1248074</v>
      </c>
      <c r="AD481" s="62">
        <v>1328445</v>
      </c>
      <c r="AE481" s="62">
        <v>1350139</v>
      </c>
      <c r="AF481" s="62">
        <v>1372187</v>
      </c>
      <c r="AG481" s="62">
        <v>1394596</v>
      </c>
      <c r="AH481" s="62">
        <v>1417370</v>
      </c>
      <c r="AI481" s="62">
        <v>1440516</v>
      </c>
      <c r="AJ481" s="62">
        <v>1464040</v>
      </c>
      <c r="AK481" s="62">
        <v>1487949</v>
      </c>
      <c r="AL481" s="62">
        <v>1512248</v>
      </c>
      <c r="AM481" s="62">
        <v>1536944</v>
      </c>
      <c r="AN481" s="62">
        <v>1562043</v>
      </c>
      <c r="AO481" s="62">
        <v>1587552</v>
      </c>
      <c r="AP481" s="62">
        <v>1613478</v>
      </c>
      <c r="AQ481" s="62">
        <v>1639827</v>
      </c>
      <c r="AR481" s="62">
        <v>1666606</v>
      </c>
      <c r="AS481" s="62">
        <v>1693823</v>
      </c>
      <c r="AT481" s="62">
        <v>1721484</v>
      </c>
      <c r="AU481" s="62">
        <v>1749597</v>
      </c>
      <c r="AV481" s="62">
        <v>1778169</v>
      </c>
      <c r="AW481" s="62">
        <v>1807207</v>
      </c>
      <c r="AX481" s="62">
        <v>1836720</v>
      </c>
      <c r="AY481" s="62">
        <v>1866715</v>
      </c>
      <c r="AZ481" s="62">
        <v>1897199</v>
      </c>
      <c r="BA481" s="62">
        <v>1928181</v>
      </c>
      <c r="BB481" s="62">
        <v>1959669</v>
      </c>
      <c r="BC481" s="62">
        <v>1991671</v>
      </c>
      <c r="BD481" s="62">
        <v>2024196</v>
      </c>
      <c r="BE481" s="62">
        <v>2057252</v>
      </c>
      <c r="BF481" s="62">
        <v>2090848</v>
      </c>
      <c r="BG481" s="62">
        <v>2124993</v>
      </c>
      <c r="BH481" s="62">
        <v>2159695</v>
      </c>
      <c r="BI481" s="62">
        <v>2194964</v>
      </c>
      <c r="BJ481" s="62">
        <v>2230809</v>
      </c>
      <c r="BK481" s="62">
        <v>2267239</v>
      </c>
    </row>
    <row r="482" spans="29:63" ht="15" customHeight="1" x14ac:dyDescent="0.2">
      <c r="AC482" s="62">
        <v>1248074</v>
      </c>
      <c r="AD482" s="62">
        <v>1328445</v>
      </c>
      <c r="AE482" s="62">
        <v>1350139</v>
      </c>
      <c r="AF482" s="62">
        <v>1372187</v>
      </c>
      <c r="AG482" s="62">
        <v>1394596</v>
      </c>
      <c r="AH482" s="62">
        <v>1417370</v>
      </c>
      <c r="AI482" s="62">
        <v>1440516</v>
      </c>
      <c r="AJ482" s="62">
        <v>1464040</v>
      </c>
      <c r="AK482" s="62">
        <v>1487949</v>
      </c>
      <c r="AL482" s="62">
        <v>1512248</v>
      </c>
      <c r="AM482" s="62">
        <v>1536944</v>
      </c>
      <c r="AN482" s="62">
        <v>1562043</v>
      </c>
      <c r="AO482" s="62">
        <v>1587552</v>
      </c>
      <c r="AP482" s="62">
        <v>1613478</v>
      </c>
      <c r="AQ482" s="62">
        <v>1639827</v>
      </c>
      <c r="AR482" s="62">
        <v>1666606</v>
      </c>
      <c r="AS482" s="62">
        <v>1693823</v>
      </c>
      <c r="AT482" s="62">
        <v>1721484</v>
      </c>
      <c r="AU482" s="62">
        <v>1749597</v>
      </c>
      <c r="AV482" s="62">
        <v>1778169</v>
      </c>
      <c r="AW482" s="62">
        <v>1807207</v>
      </c>
      <c r="AX482" s="62">
        <v>1836720</v>
      </c>
      <c r="AY482" s="62">
        <v>1866715</v>
      </c>
      <c r="AZ482" s="62">
        <v>1897199</v>
      </c>
      <c r="BA482" s="62">
        <v>1928181</v>
      </c>
      <c r="BB482" s="62">
        <v>1959669</v>
      </c>
      <c r="BC482" s="62">
        <v>1991671</v>
      </c>
      <c r="BD482" s="62">
        <v>2024196</v>
      </c>
      <c r="BE482" s="62">
        <v>2057252</v>
      </c>
      <c r="BF482" s="62">
        <v>2090848</v>
      </c>
      <c r="BG482" s="62">
        <v>2124993</v>
      </c>
      <c r="BH482" s="62">
        <v>2159695</v>
      </c>
      <c r="BI482" s="62">
        <v>2194964</v>
      </c>
      <c r="BJ482" s="62">
        <v>2230809</v>
      </c>
      <c r="BK482" s="62">
        <v>2267239</v>
      </c>
    </row>
    <row r="483" spans="29:63" ht="15" customHeight="1" x14ac:dyDescent="0.2">
      <c r="AC483" s="62">
        <v>1248074</v>
      </c>
      <c r="AD483" s="62">
        <v>1328445</v>
      </c>
      <c r="AE483" s="62">
        <v>1350139</v>
      </c>
      <c r="AF483" s="62">
        <v>1372187</v>
      </c>
      <c r="AG483" s="62">
        <v>1394596</v>
      </c>
      <c r="AH483" s="62">
        <v>1417370</v>
      </c>
      <c r="AI483" s="62">
        <v>1440516</v>
      </c>
      <c r="AJ483" s="62">
        <v>1464040</v>
      </c>
      <c r="AK483" s="62">
        <v>1487949</v>
      </c>
      <c r="AL483" s="62">
        <v>1512248</v>
      </c>
      <c r="AM483" s="62">
        <v>1536944</v>
      </c>
      <c r="AN483" s="62">
        <v>1562043</v>
      </c>
      <c r="AO483" s="62">
        <v>1587552</v>
      </c>
      <c r="AP483" s="62">
        <v>1613478</v>
      </c>
      <c r="AQ483" s="62">
        <v>1639827</v>
      </c>
      <c r="AR483" s="62">
        <v>1666606</v>
      </c>
      <c r="AS483" s="62">
        <v>1693823</v>
      </c>
      <c r="AT483" s="62">
        <v>1721484</v>
      </c>
      <c r="AU483" s="62">
        <v>1749597</v>
      </c>
      <c r="AV483" s="62">
        <v>1778169</v>
      </c>
      <c r="AW483" s="62">
        <v>1807207</v>
      </c>
      <c r="AX483" s="62">
        <v>1836720</v>
      </c>
      <c r="AY483" s="62">
        <v>1866715</v>
      </c>
      <c r="AZ483" s="62">
        <v>1897199</v>
      </c>
      <c r="BA483" s="62">
        <v>1928181</v>
      </c>
      <c r="BB483" s="62">
        <v>1959669</v>
      </c>
      <c r="BC483" s="62">
        <v>1991671</v>
      </c>
      <c r="BD483" s="62">
        <v>2024196</v>
      </c>
      <c r="BE483" s="62">
        <v>2057252</v>
      </c>
      <c r="BF483" s="62">
        <v>2090848</v>
      </c>
      <c r="BG483" s="62">
        <v>2124993</v>
      </c>
      <c r="BH483" s="62">
        <v>2159695</v>
      </c>
      <c r="BI483" s="62">
        <v>2194964</v>
      </c>
      <c r="BJ483" s="62">
        <v>2230809</v>
      </c>
      <c r="BK483" s="62">
        <v>2267239</v>
      </c>
    </row>
    <row r="484" spans="29:63" ht="15" customHeight="1" x14ac:dyDescent="0.2">
      <c r="AC484" s="62">
        <v>161500</v>
      </c>
      <c r="AD484" s="62">
        <v>160940</v>
      </c>
      <c r="AE484" s="62">
        <v>161497</v>
      </c>
      <c r="AF484" s="62">
        <v>162062</v>
      </c>
      <c r="AG484" s="62">
        <v>162629</v>
      </c>
      <c r="AH484" s="62">
        <v>163198</v>
      </c>
      <c r="AI484" s="62">
        <v>163769</v>
      </c>
      <c r="AJ484" s="62">
        <v>164342</v>
      </c>
      <c r="AK484" s="62">
        <v>164917</v>
      </c>
      <c r="AL484" s="62">
        <v>165494</v>
      </c>
      <c r="AM484" s="62">
        <v>166073</v>
      </c>
      <c r="AN484" s="62">
        <v>166654</v>
      </c>
      <c r="AO484" s="62">
        <v>167237</v>
      </c>
      <c r="AP484" s="62">
        <v>167822</v>
      </c>
      <c r="AQ484" s="62">
        <v>168410</v>
      </c>
      <c r="AR484" s="62">
        <v>169000</v>
      </c>
      <c r="AS484" s="62">
        <v>169592</v>
      </c>
      <c r="AT484" s="62">
        <v>170186</v>
      </c>
      <c r="AU484" s="62">
        <v>170782</v>
      </c>
      <c r="AV484" s="62">
        <v>171380</v>
      </c>
      <c r="AW484" s="62">
        <v>171980</v>
      </c>
      <c r="AX484" s="62">
        <v>172582</v>
      </c>
      <c r="AY484" s="62">
        <v>173186</v>
      </c>
      <c r="AZ484" s="62">
        <v>173792</v>
      </c>
      <c r="BA484" s="62">
        <v>174400</v>
      </c>
      <c r="BB484" s="62">
        <v>175011</v>
      </c>
      <c r="BC484" s="62">
        <v>175624</v>
      </c>
      <c r="BD484" s="62">
        <v>176276</v>
      </c>
      <c r="BE484" s="62">
        <v>176893</v>
      </c>
      <c r="BF484" s="62">
        <v>177512.00000000003</v>
      </c>
      <c r="BG484" s="62">
        <v>178133</v>
      </c>
      <c r="BH484" s="62">
        <v>178756</v>
      </c>
      <c r="BI484" s="62">
        <v>179382</v>
      </c>
      <c r="BJ484" s="62">
        <v>180010</v>
      </c>
      <c r="BK484" s="62">
        <v>180640</v>
      </c>
    </row>
    <row r="485" spans="29:63" ht="15" customHeight="1" x14ac:dyDescent="0.2">
      <c r="AC485" s="62">
        <v>161500</v>
      </c>
      <c r="AD485" s="62">
        <v>160940</v>
      </c>
      <c r="AE485" s="62">
        <v>161402</v>
      </c>
      <c r="AF485" s="62">
        <v>161870</v>
      </c>
      <c r="AG485" s="62">
        <v>162340</v>
      </c>
      <c r="AH485" s="62">
        <v>162811</v>
      </c>
      <c r="AI485" s="62">
        <v>163283</v>
      </c>
      <c r="AJ485" s="62">
        <v>163757</v>
      </c>
      <c r="AK485" s="62">
        <v>164232</v>
      </c>
      <c r="AL485" s="62">
        <v>164708</v>
      </c>
      <c r="AM485" s="62">
        <v>165186</v>
      </c>
      <c r="AN485" s="62">
        <v>165665</v>
      </c>
      <c r="AO485" s="62">
        <v>166146</v>
      </c>
      <c r="AP485" s="62">
        <v>166628</v>
      </c>
      <c r="AQ485" s="62">
        <v>167111</v>
      </c>
      <c r="AR485" s="62">
        <v>167596</v>
      </c>
      <c r="AS485" s="62">
        <v>168082</v>
      </c>
      <c r="AT485" s="62">
        <v>168570</v>
      </c>
      <c r="AU485" s="62">
        <v>169059</v>
      </c>
      <c r="AV485" s="62">
        <v>169549</v>
      </c>
      <c r="AW485" s="62">
        <v>170041</v>
      </c>
      <c r="AX485" s="62">
        <v>170534</v>
      </c>
      <c r="AY485" s="62">
        <v>171029</v>
      </c>
      <c r="AZ485" s="62">
        <v>171525</v>
      </c>
      <c r="BA485" s="62">
        <v>172023</v>
      </c>
      <c r="BB485" s="62">
        <v>172522</v>
      </c>
      <c r="BC485" s="62">
        <v>173022</v>
      </c>
      <c r="BD485" s="62">
        <v>173560</v>
      </c>
      <c r="BE485" s="62">
        <v>174063</v>
      </c>
      <c r="BF485" s="62">
        <v>174568</v>
      </c>
      <c r="BG485" s="62">
        <v>175073.99999999997</v>
      </c>
      <c r="BH485" s="62">
        <v>175582</v>
      </c>
      <c r="BI485" s="62">
        <v>176091</v>
      </c>
      <c r="BJ485" s="62">
        <v>176602</v>
      </c>
      <c r="BK485" s="62">
        <v>177113.99999999997</v>
      </c>
    </row>
    <row r="486" spans="29:63" ht="15" customHeight="1" x14ac:dyDescent="0.2">
      <c r="AC486" s="62">
        <v>161500</v>
      </c>
      <c r="AD486" s="62">
        <v>160971</v>
      </c>
      <c r="AE486" s="62">
        <v>161127</v>
      </c>
      <c r="AF486" s="62">
        <v>161283</v>
      </c>
      <c r="AG486" s="62">
        <v>161439</v>
      </c>
      <c r="AH486" s="62">
        <v>161595</v>
      </c>
      <c r="AI486" s="62">
        <v>161751</v>
      </c>
      <c r="AJ486" s="62">
        <v>161907</v>
      </c>
      <c r="AK486" s="62">
        <v>162064</v>
      </c>
      <c r="AL486" s="62">
        <v>162221</v>
      </c>
      <c r="AM486" s="62">
        <v>162378</v>
      </c>
      <c r="AN486" s="62">
        <v>162535</v>
      </c>
      <c r="AO486" s="62">
        <v>162692</v>
      </c>
      <c r="AP486" s="62">
        <v>162849</v>
      </c>
      <c r="AQ486" s="62">
        <v>163006</v>
      </c>
      <c r="AR486" s="62">
        <v>163164</v>
      </c>
      <c r="AS486" s="62">
        <v>163322</v>
      </c>
      <c r="AT486" s="62">
        <v>163480</v>
      </c>
      <c r="AU486" s="62">
        <v>163638</v>
      </c>
      <c r="AV486" s="62">
        <v>163796</v>
      </c>
      <c r="AW486" s="62">
        <v>163954</v>
      </c>
      <c r="AX486" s="62">
        <v>164112</v>
      </c>
      <c r="AY486" s="62">
        <v>164271</v>
      </c>
      <c r="AZ486" s="62">
        <v>164430</v>
      </c>
      <c r="BA486" s="62">
        <v>164589</v>
      </c>
      <c r="BB486" s="62">
        <v>164748</v>
      </c>
      <c r="BC486" s="62">
        <v>164907</v>
      </c>
      <c r="BD486" s="62">
        <v>165066</v>
      </c>
      <c r="BE486" s="62">
        <v>165226</v>
      </c>
      <c r="BF486" s="62">
        <v>165386</v>
      </c>
      <c r="BG486" s="62">
        <v>165546</v>
      </c>
      <c r="BH486" s="62">
        <v>165706</v>
      </c>
      <c r="BI486" s="62">
        <v>165866</v>
      </c>
      <c r="BJ486" s="62">
        <v>166026</v>
      </c>
      <c r="BK486" s="62">
        <v>166186</v>
      </c>
    </row>
    <row r="487" spans="29:63" ht="15" customHeight="1" x14ac:dyDescent="0.2">
      <c r="AC487" s="62">
        <v>161500</v>
      </c>
      <c r="AD487" s="62">
        <v>160971</v>
      </c>
      <c r="AE487" s="62">
        <v>161438</v>
      </c>
      <c r="AF487" s="62">
        <v>161906</v>
      </c>
      <c r="AG487" s="62">
        <v>162376</v>
      </c>
      <c r="AH487" s="62">
        <v>162847</v>
      </c>
      <c r="AI487" s="62">
        <v>163319</v>
      </c>
      <c r="AJ487" s="62">
        <v>163793</v>
      </c>
      <c r="AK487" s="62">
        <v>164268</v>
      </c>
      <c r="AL487" s="62">
        <v>164744</v>
      </c>
      <c r="AM487" s="62">
        <v>165222</v>
      </c>
      <c r="AN487" s="62">
        <v>165701</v>
      </c>
      <c r="AO487" s="62">
        <v>166182</v>
      </c>
      <c r="AP487" s="62">
        <v>166664</v>
      </c>
      <c r="AQ487" s="62">
        <v>167147</v>
      </c>
      <c r="AR487" s="62">
        <v>167632</v>
      </c>
      <c r="AS487" s="62">
        <v>168118</v>
      </c>
      <c r="AT487" s="62">
        <v>168606</v>
      </c>
      <c r="AU487" s="62">
        <v>169095</v>
      </c>
      <c r="AV487" s="62">
        <v>169585</v>
      </c>
      <c r="AW487" s="62">
        <v>170077</v>
      </c>
      <c r="AX487" s="62">
        <v>170570</v>
      </c>
      <c r="AY487" s="62">
        <v>171065</v>
      </c>
      <c r="AZ487" s="62">
        <v>171561</v>
      </c>
      <c r="BA487" s="62">
        <v>172059</v>
      </c>
      <c r="BB487" s="62">
        <v>172558</v>
      </c>
      <c r="BC487" s="62">
        <v>173058</v>
      </c>
      <c r="BD487" s="62">
        <v>173560</v>
      </c>
      <c r="BE487" s="62">
        <v>174063</v>
      </c>
      <c r="BF487" s="62">
        <v>174568</v>
      </c>
      <c r="BG487" s="62">
        <v>175074</v>
      </c>
      <c r="BH487" s="62">
        <v>175582</v>
      </c>
      <c r="BI487" s="62">
        <v>176091</v>
      </c>
      <c r="BJ487" s="62">
        <v>176602</v>
      </c>
      <c r="BK487" s="62">
        <v>177114</v>
      </c>
    </row>
    <row r="488" spans="29:63" ht="15" customHeight="1" x14ac:dyDescent="0.2">
      <c r="AC488" s="62">
        <v>493638</v>
      </c>
      <c r="AD488" s="62">
        <v>501485</v>
      </c>
      <c r="AE488" s="62">
        <v>502939.30649999995</v>
      </c>
      <c r="AF488" s="62">
        <v>504397.8304888499</v>
      </c>
      <c r="AG488" s="62">
        <v>505860.58419726754</v>
      </c>
      <c r="AH488" s="62">
        <v>507327.57989143959</v>
      </c>
      <c r="AI488" s="62">
        <v>508798.82987312472</v>
      </c>
      <c r="AJ488" s="62">
        <v>510274.34647975676</v>
      </c>
      <c r="AK488" s="62">
        <v>511754.14208454802</v>
      </c>
      <c r="AL488" s="62">
        <v>513238.22909659316</v>
      </c>
      <c r="AM488" s="62">
        <v>514726.61996097321</v>
      </c>
      <c r="AN488" s="62">
        <v>516219.32715885999</v>
      </c>
      <c r="AO488" s="62">
        <v>517716.36320762063</v>
      </c>
      <c r="AP488" s="62">
        <v>519217.74066092266</v>
      </c>
      <c r="AQ488" s="62">
        <v>520723.47210883931</v>
      </c>
      <c r="AR488" s="62">
        <v>522233.57017795491</v>
      </c>
      <c r="AS488" s="62">
        <v>523748.04753147095</v>
      </c>
      <c r="AT488" s="62">
        <v>525266.91686931218</v>
      </c>
      <c r="AU488" s="62">
        <v>526790.19092823309</v>
      </c>
      <c r="AV488" s="62">
        <v>528317.88248192496</v>
      </c>
      <c r="AW488" s="62">
        <v>529850.00434112246</v>
      </c>
      <c r="AX488" s="62">
        <v>531386.56935371167</v>
      </c>
      <c r="AY488" s="62">
        <v>532927.59040483739</v>
      </c>
      <c r="AZ488" s="62">
        <v>534473.0804170114</v>
      </c>
      <c r="BA488" s="62">
        <v>536023.05235022074</v>
      </c>
      <c r="BB488" s="62">
        <v>537577.51920203632</v>
      </c>
      <c r="BC488" s="62">
        <v>539136.49400772213</v>
      </c>
      <c r="BD488" s="62">
        <v>540699.98984034441</v>
      </c>
      <c r="BE488" s="62">
        <v>542268.01981088135</v>
      </c>
      <c r="BF488" s="62">
        <v>543840.59706833283</v>
      </c>
      <c r="BG488" s="62">
        <v>545417.73479983094</v>
      </c>
      <c r="BH488" s="62">
        <v>546999.44623075041</v>
      </c>
      <c r="BI488" s="62">
        <v>548585.74462481949</v>
      </c>
      <c r="BJ488" s="62">
        <v>550176.64328423142</v>
      </c>
      <c r="BK488" s="62">
        <v>551772.15554975567</v>
      </c>
    </row>
    <row r="489" spans="29:63" ht="15" customHeight="1" x14ac:dyDescent="0.2">
      <c r="AC489" s="62">
        <v>493638</v>
      </c>
      <c r="AD489" s="62">
        <v>501485</v>
      </c>
      <c r="AE489" s="62">
        <v>502939.30649999995</v>
      </c>
      <c r="AF489" s="62">
        <v>504397.8304888499</v>
      </c>
      <c r="AG489" s="62">
        <v>505860.58419726754</v>
      </c>
      <c r="AH489" s="62">
        <v>507327.57989143959</v>
      </c>
      <c r="AI489" s="62">
        <v>508798.82987312472</v>
      </c>
      <c r="AJ489" s="62">
        <v>510274.34647975676</v>
      </c>
      <c r="AK489" s="62">
        <v>511754.14208454802</v>
      </c>
      <c r="AL489" s="62">
        <v>513238.22909659316</v>
      </c>
      <c r="AM489" s="62">
        <v>514726.61996097321</v>
      </c>
      <c r="AN489" s="62">
        <v>516219.32715885999</v>
      </c>
      <c r="AO489" s="62">
        <v>517716.36320762063</v>
      </c>
      <c r="AP489" s="62">
        <v>519217.74066092266</v>
      </c>
      <c r="AQ489" s="62">
        <v>520723.47210883931</v>
      </c>
      <c r="AR489" s="62">
        <v>522233.57017795491</v>
      </c>
      <c r="AS489" s="62">
        <v>523748.04753147095</v>
      </c>
      <c r="AT489" s="62">
        <v>525266.91686931218</v>
      </c>
      <c r="AU489" s="62">
        <v>526790.19092823309</v>
      </c>
      <c r="AV489" s="62">
        <v>528317.88248192496</v>
      </c>
      <c r="AW489" s="62">
        <v>529850.00434112246</v>
      </c>
      <c r="AX489" s="62">
        <v>531386.56935371167</v>
      </c>
      <c r="AY489" s="62">
        <v>532927.59040483739</v>
      </c>
      <c r="AZ489" s="62">
        <v>534473.0804170114</v>
      </c>
      <c r="BA489" s="62">
        <v>536023.05235022074</v>
      </c>
      <c r="BB489" s="62">
        <v>537577.51920203632</v>
      </c>
      <c r="BC489" s="62">
        <v>539136.49400772213</v>
      </c>
      <c r="BD489" s="62">
        <v>540699.98984034441</v>
      </c>
      <c r="BE489" s="62">
        <v>542268.01981088135</v>
      </c>
      <c r="BF489" s="62">
        <v>543840.59706833283</v>
      </c>
      <c r="BG489" s="62">
        <v>545417.73479983094</v>
      </c>
      <c r="BH489" s="62">
        <v>546999.44623075041</v>
      </c>
      <c r="BI489" s="62">
        <v>548585.74462481949</v>
      </c>
      <c r="BJ489" s="62">
        <v>550176.64328423142</v>
      </c>
      <c r="BK489" s="62">
        <v>551772.15554975567</v>
      </c>
    </row>
    <row r="490" spans="29:63" ht="15" customHeight="1" x14ac:dyDescent="0.2">
      <c r="AC490" s="62">
        <v>493638</v>
      </c>
      <c r="AD490" s="62">
        <v>501485</v>
      </c>
      <c r="AE490" s="62">
        <v>501986.48499999993</v>
      </c>
      <c r="AF490" s="62">
        <v>502488.47148499987</v>
      </c>
      <c r="AG490" s="62">
        <v>502990.95995648479</v>
      </c>
      <c r="AH490" s="62">
        <v>503493.95091644122</v>
      </c>
      <c r="AI490" s="62">
        <v>503997.44486735761</v>
      </c>
      <c r="AJ490" s="62">
        <v>504501.44231222494</v>
      </c>
      <c r="AK490" s="62">
        <v>505005.94375453709</v>
      </c>
      <c r="AL490" s="62">
        <v>505510.94969829154</v>
      </c>
      <c r="AM490" s="62">
        <v>506016.46064798976</v>
      </c>
      <c r="AN490" s="62">
        <v>506522.47710863769</v>
      </c>
      <c r="AO490" s="62">
        <v>507028.99958574626</v>
      </c>
      <c r="AP490" s="62">
        <v>507536.02858533198</v>
      </c>
      <c r="AQ490" s="62">
        <v>508043.56461391726</v>
      </c>
      <c r="AR490" s="62">
        <v>508551.60817853111</v>
      </c>
      <c r="AS490" s="62">
        <v>509060.15978670958</v>
      </c>
      <c r="AT490" s="62">
        <v>509569.21994649625</v>
      </c>
      <c r="AU490" s="62">
        <v>510078.7891664427</v>
      </c>
      <c r="AV490" s="62">
        <v>510588.86795560911</v>
      </c>
      <c r="AW490" s="62">
        <v>511099.45682356466</v>
      </c>
      <c r="AX490" s="62">
        <v>511610.55628038815</v>
      </c>
      <c r="AY490" s="62">
        <v>512122.1668366685</v>
      </c>
      <c r="AZ490" s="62">
        <v>512634.28900350514</v>
      </c>
      <c r="BA490" s="62">
        <v>513146.92329250858</v>
      </c>
      <c r="BB490" s="62">
        <v>513660.07021580101</v>
      </c>
      <c r="BC490" s="62">
        <v>514173.73028601677</v>
      </c>
      <c r="BD490" s="62">
        <v>514687.90401630272</v>
      </c>
      <c r="BE490" s="62">
        <v>515202.59192031896</v>
      </c>
      <c r="BF490" s="62">
        <v>515717.79451223923</v>
      </c>
      <c r="BG490" s="62">
        <v>516233.51230675139</v>
      </c>
      <c r="BH490" s="62">
        <v>516749.74581905809</v>
      </c>
      <c r="BI490" s="62">
        <v>517266.49556487711</v>
      </c>
      <c r="BJ490" s="62">
        <v>517783.76206044195</v>
      </c>
      <c r="BK490" s="62">
        <v>518301.54582250235</v>
      </c>
    </row>
    <row r="491" spans="29:63" ht="15" customHeight="1" x14ac:dyDescent="0.2">
      <c r="AC491" s="62">
        <v>493638</v>
      </c>
      <c r="AD491" s="62">
        <v>501485</v>
      </c>
      <c r="AE491" s="62">
        <v>501986.48499999993</v>
      </c>
      <c r="AF491" s="62">
        <v>502488.47148499987</v>
      </c>
      <c r="AG491" s="62">
        <v>502990.95995648479</v>
      </c>
      <c r="AH491" s="62">
        <v>503493.95091644122</v>
      </c>
      <c r="AI491" s="62">
        <v>503997.44486735761</v>
      </c>
      <c r="AJ491" s="62">
        <v>504501.44231222494</v>
      </c>
      <c r="AK491" s="62">
        <v>505005.94375453709</v>
      </c>
      <c r="AL491" s="62">
        <v>505510.94969829154</v>
      </c>
      <c r="AM491" s="62">
        <v>506016.46064798976</v>
      </c>
      <c r="AN491" s="62">
        <v>506522.47710863769</v>
      </c>
      <c r="AO491" s="62">
        <v>507028.99958574626</v>
      </c>
      <c r="AP491" s="62">
        <v>507536.02858533198</v>
      </c>
      <c r="AQ491" s="62">
        <v>508043.56461391726</v>
      </c>
      <c r="AR491" s="62">
        <v>508551.60817853111</v>
      </c>
      <c r="AS491" s="62">
        <v>509060.15978670958</v>
      </c>
      <c r="AT491" s="62">
        <v>509569.21994649625</v>
      </c>
      <c r="AU491" s="62">
        <v>510078.7891664427</v>
      </c>
      <c r="AV491" s="62">
        <v>510588.86795560911</v>
      </c>
      <c r="AW491" s="62">
        <v>511099.45682356466</v>
      </c>
      <c r="AX491" s="62">
        <v>511610.55628038815</v>
      </c>
      <c r="AY491" s="62">
        <v>512122.1668366685</v>
      </c>
      <c r="AZ491" s="62">
        <v>512634.28900350514</v>
      </c>
      <c r="BA491" s="62">
        <v>513146.92329250858</v>
      </c>
      <c r="BB491" s="62">
        <v>513660.07021580101</v>
      </c>
      <c r="BC491" s="62">
        <v>514173.73028601677</v>
      </c>
      <c r="BD491" s="62">
        <v>514687.90401630272</v>
      </c>
      <c r="BE491" s="62">
        <v>515202.59192031896</v>
      </c>
      <c r="BF491" s="62">
        <v>515717.79451223923</v>
      </c>
      <c r="BG491" s="62">
        <v>516233.51230675139</v>
      </c>
      <c r="BH491" s="62">
        <v>516749.74581905809</v>
      </c>
      <c r="BI491" s="62">
        <v>517266.49556487711</v>
      </c>
      <c r="BJ491" s="62">
        <v>517783.76206044195</v>
      </c>
      <c r="BK491" s="62">
        <v>518301.54582250235</v>
      </c>
    </row>
    <row r="492" spans="29:63" ht="15" customHeight="1" x14ac:dyDescent="0.2">
      <c r="AC492" s="62">
        <v>55320</v>
      </c>
      <c r="AD492" s="62">
        <v>94797</v>
      </c>
      <c r="AE492" s="62">
        <v>145248</v>
      </c>
      <c r="AF492" s="62">
        <v>366416.99024561129</v>
      </c>
      <c r="AG492" s="62">
        <v>605740.46003300312</v>
      </c>
      <c r="AH492" s="62">
        <v>896357.54020914424</v>
      </c>
      <c r="AI492" s="62">
        <v>1241957.7887738852</v>
      </c>
      <c r="AJ492" s="62">
        <v>1683169.6990208281</v>
      </c>
      <c r="AK492" s="62">
        <v>2232414.6990208281</v>
      </c>
      <c r="AL492" s="62">
        <v>2925216.6990208281</v>
      </c>
      <c r="AM492" s="62">
        <v>3808401.6990208281</v>
      </c>
      <c r="AN492" s="62">
        <v>4918592.6990208281</v>
      </c>
      <c r="AO492" s="62">
        <v>6311965.6990208281</v>
      </c>
      <c r="AP492" s="62">
        <v>8027475.6990208281</v>
      </c>
      <c r="AQ492" s="62">
        <v>10098796.699020829</v>
      </c>
      <c r="AR492" s="62">
        <v>12548358.699020829</v>
      </c>
      <c r="AS492" s="62">
        <v>15340387.699020829</v>
      </c>
      <c r="AT492" s="62">
        <v>18395450.699020829</v>
      </c>
      <c r="AU492" s="62">
        <v>21593989.699020829</v>
      </c>
      <c r="AV492" s="62">
        <v>24759360.699020829</v>
      </c>
      <c r="AW492" s="62">
        <v>27749630.699020829</v>
      </c>
      <c r="AX492" s="62">
        <v>30415894.699020829</v>
      </c>
      <c r="AY492" s="62">
        <v>32720654.699020829</v>
      </c>
      <c r="AZ492" s="62">
        <v>34905660.699020825</v>
      </c>
      <c r="BA492" s="62">
        <v>35271271.699020825</v>
      </c>
      <c r="BB492" s="62">
        <v>35661146.699020833</v>
      </c>
      <c r="BC492" s="62">
        <v>36071535.699020833</v>
      </c>
      <c r="BD492" s="62">
        <v>36493920.271199502</v>
      </c>
      <c r="BE492" s="62">
        <v>36911348.402027883</v>
      </c>
      <c r="BF492" s="62">
        <v>37309708.394453548</v>
      </c>
      <c r="BG492" s="62">
        <v>37674159.171738647</v>
      </c>
      <c r="BH492" s="62">
        <v>37993528.300217405</v>
      </c>
      <c r="BI492" s="62">
        <v>38099512.01774057</v>
      </c>
      <c r="BJ492" s="62">
        <v>37850612.20972842</v>
      </c>
      <c r="BK492" s="62">
        <v>37522470.261115648</v>
      </c>
    </row>
    <row r="493" spans="29:63" ht="15" customHeight="1" x14ac:dyDescent="0.2">
      <c r="AC493" s="62">
        <v>55320</v>
      </c>
      <c r="AD493" s="62">
        <v>94797</v>
      </c>
      <c r="AE493" s="62">
        <v>145248</v>
      </c>
      <c r="AF493" s="62">
        <v>402063.20241711847</v>
      </c>
      <c r="AG493" s="62">
        <v>689814.30480135465</v>
      </c>
      <c r="AH493" s="62">
        <v>1024587.0055392669</v>
      </c>
      <c r="AI493" s="62">
        <v>1423986.4740235149</v>
      </c>
      <c r="AJ493" s="62">
        <v>1925674.5899515646</v>
      </c>
      <c r="AK493" s="62">
        <v>2554806.0309871053</v>
      </c>
      <c r="AL493" s="62">
        <v>3351331.9195202235</v>
      </c>
      <c r="AM493" s="62">
        <v>4316990.9880537158</v>
      </c>
      <c r="AN493" s="62">
        <v>5475674.9880537158</v>
      </c>
      <c r="AO493" s="62">
        <v>6875391.9880537158</v>
      </c>
      <c r="AP493" s="62">
        <v>8576730.9880537167</v>
      </c>
      <c r="AQ493" s="62">
        <v>10626913.988053717</v>
      </c>
      <c r="AR493" s="62">
        <v>13040536.988053717</v>
      </c>
      <c r="AS493" s="62">
        <v>15796711.988053717</v>
      </c>
      <c r="AT493" s="62">
        <v>18821402.988053717</v>
      </c>
      <c r="AU493" s="62">
        <v>21995616.988053717</v>
      </c>
      <c r="AV493" s="62">
        <v>25155549.988053717</v>
      </c>
      <c r="AW493" s="62">
        <v>28154178.988053717</v>
      </c>
      <c r="AX493" s="62">
        <v>30847637.988053717</v>
      </c>
      <c r="AY493" s="62">
        <v>33190317.988053717</v>
      </c>
      <c r="AZ493" s="62">
        <v>35640728.988053717</v>
      </c>
      <c r="BA493" s="62">
        <v>36012839.988053717</v>
      </c>
      <c r="BB493" s="62">
        <v>36414904.988053717</v>
      </c>
      <c r="BC493" s="62">
        <v>36842887.988053717</v>
      </c>
      <c r="BD493" s="62">
        <v>37283916.356599264</v>
      </c>
      <c r="BE493" s="62">
        <v>37728748.371852949</v>
      </c>
      <c r="BF493" s="62">
        <v>38153817.065115303</v>
      </c>
      <c r="BG493" s="62">
        <v>38552899.654436074</v>
      </c>
      <c r="BH493" s="62">
        <v>38899079.315403149</v>
      </c>
      <c r="BI493" s="62">
        <v>38983999.943549082</v>
      </c>
      <c r="BJ493" s="62">
        <v>38759372.797906339</v>
      </c>
      <c r="BK493" s="62">
        <v>38458456.862738073</v>
      </c>
    </row>
    <row r="494" spans="29:63" ht="15" customHeight="1" x14ac:dyDescent="0.2">
      <c r="AC494" s="62">
        <v>55320</v>
      </c>
      <c r="AD494" s="62">
        <v>94797</v>
      </c>
      <c r="AE494" s="62">
        <v>144628</v>
      </c>
      <c r="AF494" s="62">
        <v>199234.04957513331</v>
      </c>
      <c r="AG494" s="62">
        <v>261256.07094100135</v>
      </c>
      <c r="AH494" s="62">
        <v>336720.09101681015</v>
      </c>
      <c r="AI494" s="62">
        <v>429286.12395792612</v>
      </c>
      <c r="AJ494" s="62">
        <v>541862.15564464009</v>
      </c>
      <c r="AK494" s="62">
        <v>682444.18422150868</v>
      </c>
      <c r="AL494" s="62">
        <v>858258.21351320832</v>
      </c>
      <c r="AM494" s="62">
        <v>1076636.2440661672</v>
      </c>
      <c r="AN494" s="62">
        <v>1351815.2763527103</v>
      </c>
      <c r="AO494" s="62">
        <v>1697151.3109448957</v>
      </c>
      <c r="AP494" s="62">
        <v>2133726.348431882</v>
      </c>
      <c r="AQ494" s="62">
        <v>2682652.3893930395</v>
      </c>
      <c r="AR494" s="62">
        <v>3372660.4343893607</v>
      </c>
      <c r="AS494" s="62">
        <v>4230836.4837717777</v>
      </c>
      <c r="AT494" s="62">
        <v>5291535.5373113472</v>
      </c>
      <c r="AU494" s="62">
        <v>6583330.5928141875</v>
      </c>
      <c r="AV494" s="62">
        <v>8131681.6408782108</v>
      </c>
      <c r="AW494" s="62">
        <v>9952513.6448718887</v>
      </c>
      <c r="AX494" s="62">
        <v>12040982.644871889</v>
      </c>
      <c r="AY494" s="62">
        <v>14372247.644871889</v>
      </c>
      <c r="AZ494" s="62">
        <v>16890323.644871891</v>
      </c>
      <c r="BA494" s="62">
        <v>19516766.644871891</v>
      </c>
      <c r="BB494" s="62">
        <v>22155908.644871891</v>
      </c>
      <c r="BC494" s="62">
        <v>24702952.644871891</v>
      </c>
      <c r="BD494" s="62">
        <v>27063066.644871891</v>
      </c>
      <c r="BE494" s="62">
        <v>29165097.644871891</v>
      </c>
      <c r="BF494" s="62">
        <v>30971046.644871891</v>
      </c>
      <c r="BG494" s="62">
        <v>32473268.644871891</v>
      </c>
      <c r="BH494" s="62">
        <v>33693380.644871891</v>
      </c>
      <c r="BI494" s="62">
        <v>34668909.644871891</v>
      </c>
      <c r="BJ494" s="62">
        <v>35443479.644871891</v>
      </c>
      <c r="BK494" s="62">
        <v>35875296.644871891</v>
      </c>
    </row>
    <row r="495" spans="29:63" ht="15" customHeight="1" x14ac:dyDescent="0.2">
      <c r="AC495" s="62">
        <v>55320</v>
      </c>
      <c r="AD495" s="62">
        <v>94797</v>
      </c>
      <c r="AE495" s="62">
        <v>144628</v>
      </c>
      <c r="AF495" s="62">
        <v>196483.86984614833</v>
      </c>
      <c r="AG495" s="62">
        <v>258777.84294638198</v>
      </c>
      <c r="AH495" s="62">
        <v>332904.33424137859</v>
      </c>
      <c r="AI495" s="62">
        <v>424637.2175494539</v>
      </c>
      <c r="AJ495" s="62">
        <v>538822.86472578789</v>
      </c>
      <c r="AK495" s="62">
        <v>679331.34201758751</v>
      </c>
      <c r="AL495" s="62">
        <v>856861.67890718649</v>
      </c>
      <c r="AM495" s="62">
        <v>1080889.9088240948</v>
      </c>
      <c r="AN495" s="62">
        <v>1362400.40693356</v>
      </c>
      <c r="AO495" s="62">
        <v>1719777.725228921</v>
      </c>
      <c r="AP495" s="62">
        <v>2170873.908356044</v>
      </c>
      <c r="AQ495" s="62">
        <v>2741817.9914007611</v>
      </c>
      <c r="AR495" s="62">
        <v>3457613.0133454492</v>
      </c>
      <c r="AS495" s="62">
        <v>4350210.0133454492</v>
      </c>
      <c r="AT495" s="62">
        <v>5447983.0133454492</v>
      </c>
      <c r="AU495" s="62">
        <v>6780603.0133454492</v>
      </c>
      <c r="AV495" s="62">
        <v>8368060.0133454492</v>
      </c>
      <c r="AW495" s="62">
        <v>10220497.013345448</v>
      </c>
      <c r="AX495" s="62">
        <v>12333227.013345448</v>
      </c>
      <c r="AY495" s="62">
        <v>14675260.013345448</v>
      </c>
      <c r="AZ495" s="62">
        <v>17195197.01334545</v>
      </c>
      <c r="BA495" s="62">
        <v>19812939.01334545</v>
      </c>
      <c r="BB495" s="62">
        <v>22431883.01334545</v>
      </c>
      <c r="BC495" s="62">
        <v>24951905.01334545</v>
      </c>
      <c r="BD495" s="62">
        <v>27277210.01334545</v>
      </c>
      <c r="BE495" s="62">
        <v>29337258.01334545</v>
      </c>
      <c r="BF495" s="62">
        <v>31094027.01334545</v>
      </c>
      <c r="BG495" s="62">
        <v>32543877.01334545</v>
      </c>
      <c r="BH495" s="62">
        <v>33707226.01334545</v>
      </c>
      <c r="BI495" s="62">
        <v>34622498.01334545</v>
      </c>
      <c r="BJ495" s="62">
        <v>35333949.01334545</v>
      </c>
      <c r="BK495" s="62">
        <v>35615010.01334545</v>
      </c>
    </row>
    <row r="496" spans="29:63" ht="15" customHeight="1" x14ac:dyDescent="0.2">
      <c r="AC496" s="62">
        <v>62</v>
      </c>
      <c r="AD496" s="62">
        <v>125</v>
      </c>
      <c r="AE496" s="62">
        <v>177</v>
      </c>
      <c r="AF496" s="62">
        <v>262</v>
      </c>
      <c r="AG496" s="62">
        <v>374</v>
      </c>
      <c r="AH496" s="62">
        <v>521</v>
      </c>
      <c r="AI496" s="62">
        <v>713</v>
      </c>
      <c r="AJ496" s="62">
        <v>963</v>
      </c>
      <c r="AK496" s="62">
        <v>1289</v>
      </c>
      <c r="AL496" s="62">
        <v>1713</v>
      </c>
      <c r="AM496" s="62">
        <v>2264</v>
      </c>
      <c r="AN496" s="62">
        <v>2980</v>
      </c>
      <c r="AO496" s="62">
        <v>3911</v>
      </c>
      <c r="AP496" s="62">
        <v>5120</v>
      </c>
      <c r="AQ496" s="62">
        <v>6690</v>
      </c>
      <c r="AR496" s="62">
        <v>8724</v>
      </c>
      <c r="AS496" s="62">
        <v>11358</v>
      </c>
      <c r="AT496" s="62">
        <v>14762</v>
      </c>
      <c r="AU496" s="62">
        <v>19153</v>
      </c>
      <c r="AV496" s="62">
        <v>24800</v>
      </c>
      <c r="AW496" s="62">
        <v>32034</v>
      </c>
      <c r="AX496" s="62">
        <v>41259</v>
      </c>
      <c r="AY496" s="62">
        <v>52952</v>
      </c>
      <c r="AZ496" s="62">
        <v>67660</v>
      </c>
      <c r="BA496" s="62">
        <v>85979</v>
      </c>
      <c r="BB496" s="62">
        <v>108520</v>
      </c>
      <c r="BC496" s="62">
        <v>135840</v>
      </c>
      <c r="BD496" s="62">
        <v>168150.51645230589</v>
      </c>
      <c r="BE496" s="62">
        <v>204528.7173835056</v>
      </c>
      <c r="BF496" s="62">
        <v>233442.84143749133</v>
      </c>
      <c r="BG496" s="62">
        <v>254508.4102554337</v>
      </c>
      <c r="BH496" s="62">
        <v>276863.44127518754</v>
      </c>
      <c r="BI496" s="62">
        <v>299820.70167996048</v>
      </c>
      <c r="BJ496" s="62">
        <v>322792.74500487657</v>
      </c>
      <c r="BK496" s="62">
        <v>348005.03751918289</v>
      </c>
    </row>
    <row r="497" spans="29:63" ht="15" customHeight="1" x14ac:dyDescent="0.2">
      <c r="AC497" s="62">
        <v>62</v>
      </c>
      <c r="AD497" s="62">
        <v>125</v>
      </c>
      <c r="AE497" s="62">
        <v>177</v>
      </c>
      <c r="AF497" s="62">
        <v>262</v>
      </c>
      <c r="AG497" s="62">
        <v>374</v>
      </c>
      <c r="AH497" s="62">
        <v>521</v>
      </c>
      <c r="AI497" s="62">
        <v>713</v>
      </c>
      <c r="AJ497" s="62">
        <v>962</v>
      </c>
      <c r="AK497" s="62">
        <v>1287</v>
      </c>
      <c r="AL497" s="62">
        <v>1709</v>
      </c>
      <c r="AM497" s="62">
        <v>2258</v>
      </c>
      <c r="AN497" s="62">
        <v>2972</v>
      </c>
      <c r="AO497" s="62">
        <v>3899</v>
      </c>
      <c r="AP497" s="62">
        <v>5102</v>
      </c>
      <c r="AQ497" s="62">
        <v>6662</v>
      </c>
      <c r="AR497" s="62">
        <v>8684</v>
      </c>
      <c r="AS497" s="62">
        <v>11301</v>
      </c>
      <c r="AT497" s="62">
        <v>14683</v>
      </c>
      <c r="AU497" s="62">
        <v>19044</v>
      </c>
      <c r="AV497" s="62">
        <v>24649</v>
      </c>
      <c r="AW497" s="62">
        <v>31830</v>
      </c>
      <c r="AX497" s="62">
        <v>40982</v>
      </c>
      <c r="AY497" s="62">
        <v>52576</v>
      </c>
      <c r="AZ497" s="62">
        <v>67148</v>
      </c>
      <c r="BA497" s="62">
        <v>85279</v>
      </c>
      <c r="BB497" s="62">
        <v>107559</v>
      </c>
      <c r="BC497" s="62">
        <v>134515</v>
      </c>
      <c r="BD497" s="62">
        <v>165893.20713383329</v>
      </c>
      <c r="BE497" s="62">
        <v>202869.04422176708</v>
      </c>
      <c r="BF497" s="62">
        <v>222373.81076696917</v>
      </c>
      <c r="BG497" s="62">
        <v>243122.05193991199</v>
      </c>
      <c r="BH497" s="62">
        <v>264815.20872855897</v>
      </c>
      <c r="BI497" s="62">
        <v>286492.20246962836</v>
      </c>
      <c r="BJ497" s="62">
        <v>307732.68565344188</v>
      </c>
      <c r="BK497" s="62">
        <v>330295.50091750658</v>
      </c>
    </row>
    <row r="498" spans="29:63" ht="15" customHeight="1" x14ac:dyDescent="0.2">
      <c r="AC498" s="62">
        <v>62</v>
      </c>
      <c r="AD498" s="62">
        <v>125</v>
      </c>
      <c r="AE498" s="62">
        <v>177</v>
      </c>
      <c r="AF498" s="62">
        <v>236</v>
      </c>
      <c r="AG498" s="62">
        <v>301</v>
      </c>
      <c r="AH498" s="62">
        <v>374</v>
      </c>
      <c r="AI498" s="62">
        <v>456</v>
      </c>
      <c r="AJ498" s="62">
        <v>547</v>
      </c>
      <c r="AK498" s="62">
        <v>649</v>
      </c>
      <c r="AL498" s="62">
        <v>763</v>
      </c>
      <c r="AM498" s="62">
        <v>889</v>
      </c>
      <c r="AN498" s="62">
        <v>1031</v>
      </c>
      <c r="AO498" s="62">
        <v>1190</v>
      </c>
      <c r="AP498" s="62">
        <v>1369</v>
      </c>
      <c r="AQ498" s="62">
        <v>1569</v>
      </c>
      <c r="AR498" s="62">
        <v>1795</v>
      </c>
      <c r="AS498" s="62">
        <v>2049</v>
      </c>
      <c r="AT498" s="62">
        <v>2335</v>
      </c>
      <c r="AU498" s="62">
        <v>2657</v>
      </c>
      <c r="AV498" s="62">
        <v>3021</v>
      </c>
      <c r="AW498" s="62">
        <v>3431</v>
      </c>
      <c r="AX498" s="62">
        <v>3895</v>
      </c>
      <c r="AY498" s="62">
        <v>4420</v>
      </c>
      <c r="AZ498" s="62">
        <v>5015</v>
      </c>
      <c r="BA498" s="62">
        <v>5689</v>
      </c>
      <c r="BB498" s="62">
        <v>6454</v>
      </c>
      <c r="BC498" s="62">
        <v>7325</v>
      </c>
      <c r="BD498" s="62">
        <v>8315</v>
      </c>
      <c r="BE498" s="62">
        <v>9442</v>
      </c>
      <c r="BF498" s="62">
        <v>10726</v>
      </c>
      <c r="BG498" s="62">
        <v>12190</v>
      </c>
      <c r="BH498" s="62">
        <v>13860</v>
      </c>
      <c r="BI498" s="62">
        <v>15765</v>
      </c>
      <c r="BJ498" s="62">
        <v>17940</v>
      </c>
      <c r="BK498" s="62">
        <v>20422</v>
      </c>
    </row>
    <row r="499" spans="29:63" ht="15" customHeight="1" x14ac:dyDescent="0.2">
      <c r="AC499" s="62">
        <v>62</v>
      </c>
      <c r="AD499" s="62">
        <v>125</v>
      </c>
      <c r="AE499" s="62">
        <v>177</v>
      </c>
      <c r="AF499" s="62">
        <v>235</v>
      </c>
      <c r="AG499" s="62">
        <v>300</v>
      </c>
      <c r="AH499" s="62">
        <v>373</v>
      </c>
      <c r="AI499" s="62">
        <v>454</v>
      </c>
      <c r="AJ499" s="62">
        <v>545</v>
      </c>
      <c r="AK499" s="62">
        <v>647</v>
      </c>
      <c r="AL499" s="62">
        <v>761</v>
      </c>
      <c r="AM499" s="62">
        <v>889</v>
      </c>
      <c r="AN499" s="62">
        <v>1032</v>
      </c>
      <c r="AO499" s="62">
        <v>1193</v>
      </c>
      <c r="AP499" s="62">
        <v>1373</v>
      </c>
      <c r="AQ499" s="62">
        <v>1576</v>
      </c>
      <c r="AR499" s="62">
        <v>1804</v>
      </c>
      <c r="AS499" s="62">
        <v>2061</v>
      </c>
      <c r="AT499" s="62">
        <v>2350</v>
      </c>
      <c r="AU499" s="62">
        <v>2676</v>
      </c>
      <c r="AV499" s="62">
        <v>3044</v>
      </c>
      <c r="AW499" s="62">
        <v>3460</v>
      </c>
      <c r="AX499" s="62">
        <v>3930</v>
      </c>
      <c r="AY499" s="62">
        <v>4462</v>
      </c>
      <c r="AZ499" s="62">
        <v>5066</v>
      </c>
      <c r="BA499" s="62">
        <v>5751</v>
      </c>
      <c r="BB499" s="62">
        <v>6529</v>
      </c>
      <c r="BC499" s="62">
        <v>7414</v>
      </c>
      <c r="BD499" s="62">
        <v>8423</v>
      </c>
      <c r="BE499" s="62">
        <v>9571</v>
      </c>
      <c r="BF499" s="62">
        <v>10881</v>
      </c>
      <c r="BG499" s="62">
        <v>12375</v>
      </c>
      <c r="BH499" s="62">
        <v>14082</v>
      </c>
      <c r="BI499" s="62">
        <v>16031</v>
      </c>
      <c r="BJ499" s="62">
        <v>18257</v>
      </c>
      <c r="BK499" s="62">
        <v>20800</v>
      </c>
    </row>
    <row r="500" spans="29:63" ht="15" customHeight="1" x14ac:dyDescent="0.2">
      <c r="AC500" s="62">
        <v>460</v>
      </c>
      <c r="AD500" s="62">
        <v>3016</v>
      </c>
      <c r="AE500" s="62">
        <v>5692</v>
      </c>
      <c r="AF500" s="62">
        <v>10971</v>
      </c>
      <c r="AG500" s="62">
        <v>16520</v>
      </c>
      <c r="AH500" s="62">
        <v>22356</v>
      </c>
      <c r="AI500" s="62">
        <v>28675</v>
      </c>
      <c r="AJ500" s="62">
        <v>35339</v>
      </c>
      <c r="AK500" s="62">
        <v>42540</v>
      </c>
      <c r="AL500" s="62">
        <v>50159</v>
      </c>
      <c r="AM500" s="62">
        <v>58233</v>
      </c>
      <c r="AN500" s="62">
        <v>66812</v>
      </c>
      <c r="AO500" s="62">
        <v>76123</v>
      </c>
      <c r="AP500" s="62">
        <v>86072</v>
      </c>
      <c r="AQ500" s="62">
        <v>96747</v>
      </c>
      <c r="AR500" s="62">
        <v>108229</v>
      </c>
      <c r="AS500" s="62">
        <v>120822</v>
      </c>
      <c r="AT500" s="62">
        <v>134432</v>
      </c>
      <c r="AU500" s="62">
        <v>149124</v>
      </c>
      <c r="AV500" s="62">
        <v>165054</v>
      </c>
      <c r="AW500" s="62">
        <v>182106</v>
      </c>
      <c r="AX500" s="62">
        <v>200171</v>
      </c>
      <c r="AY500" s="62">
        <v>218992</v>
      </c>
      <c r="AZ500" s="62">
        <v>238183</v>
      </c>
      <c r="BA500" s="62">
        <v>258051</v>
      </c>
      <c r="BB500" s="62">
        <v>277523</v>
      </c>
      <c r="BC500" s="62">
        <v>296111</v>
      </c>
      <c r="BD500" s="62">
        <v>311919.91136902606</v>
      </c>
      <c r="BE500" s="62">
        <v>318729.57960944169</v>
      </c>
      <c r="BF500" s="62">
        <v>311668.06019812019</v>
      </c>
      <c r="BG500" s="62">
        <v>293980.85182657471</v>
      </c>
      <c r="BH500" s="62">
        <v>276697.40375898633</v>
      </c>
      <c r="BI500" s="62">
        <v>260698.68687354587</v>
      </c>
      <c r="BJ500" s="62">
        <v>246586.77641187166</v>
      </c>
      <c r="BK500" s="62">
        <v>234526.36700349365</v>
      </c>
    </row>
    <row r="501" spans="29:63" ht="15" customHeight="1" x14ac:dyDescent="0.2">
      <c r="AC501" s="62">
        <v>460</v>
      </c>
      <c r="AD501" s="62">
        <v>3016</v>
      </c>
      <c r="AE501" s="62">
        <v>5692</v>
      </c>
      <c r="AF501" s="62">
        <v>11083</v>
      </c>
      <c r="AG501" s="62">
        <v>16979</v>
      </c>
      <c r="AH501" s="62">
        <v>23279</v>
      </c>
      <c r="AI501" s="62">
        <v>30003</v>
      </c>
      <c r="AJ501" s="62">
        <v>37244</v>
      </c>
      <c r="AK501" s="62">
        <v>44951</v>
      </c>
      <c r="AL501" s="62">
        <v>53154</v>
      </c>
      <c r="AM501" s="62">
        <v>61950</v>
      </c>
      <c r="AN501" s="62">
        <v>71332</v>
      </c>
      <c r="AO501" s="62">
        <v>81359</v>
      </c>
      <c r="AP501" s="62">
        <v>92153</v>
      </c>
      <c r="AQ501" s="62">
        <v>103755</v>
      </c>
      <c r="AR501" s="62">
        <v>116254</v>
      </c>
      <c r="AS501" s="62">
        <v>129768</v>
      </c>
      <c r="AT501" s="62">
        <v>144396</v>
      </c>
      <c r="AU501" s="62">
        <v>160299</v>
      </c>
      <c r="AV501" s="62">
        <v>177469</v>
      </c>
      <c r="AW501" s="62">
        <v>196032</v>
      </c>
      <c r="AX501" s="62">
        <v>215800</v>
      </c>
      <c r="AY501" s="62">
        <v>236576</v>
      </c>
      <c r="AZ501" s="62">
        <v>257884</v>
      </c>
      <c r="BA501" s="62">
        <v>279834</v>
      </c>
      <c r="BB501" s="62">
        <v>301291</v>
      </c>
      <c r="BC501" s="62">
        <v>321827</v>
      </c>
      <c r="BD501" s="62">
        <v>334182.42432061932</v>
      </c>
      <c r="BE501" s="62">
        <v>342812.59178988409</v>
      </c>
      <c r="BF501" s="62">
        <v>324729.70923977601</v>
      </c>
      <c r="BG501" s="62">
        <v>306313.01647755748</v>
      </c>
      <c r="BH501" s="62">
        <v>288213.9101527608</v>
      </c>
      <c r="BI501" s="62">
        <v>271376.54930825159</v>
      </c>
      <c r="BJ501" s="62">
        <v>256224.53661827635</v>
      </c>
      <c r="BK501" s="62">
        <v>243129.59101563407</v>
      </c>
    </row>
    <row r="502" spans="29:63" ht="15" customHeight="1" x14ac:dyDescent="0.2">
      <c r="AC502" s="62">
        <v>460</v>
      </c>
      <c r="AD502" s="62">
        <v>3016</v>
      </c>
      <c r="AE502" s="62">
        <v>5692</v>
      </c>
      <c r="AF502" s="62">
        <v>8475</v>
      </c>
      <c r="AG502" s="62">
        <v>11396</v>
      </c>
      <c r="AH502" s="62">
        <v>14432</v>
      </c>
      <c r="AI502" s="62">
        <v>17576</v>
      </c>
      <c r="AJ502" s="62">
        <v>20887</v>
      </c>
      <c r="AK502" s="62">
        <v>24309</v>
      </c>
      <c r="AL502" s="62">
        <v>27930</v>
      </c>
      <c r="AM502" s="62">
        <v>31679</v>
      </c>
      <c r="AN502" s="62">
        <v>35556</v>
      </c>
      <c r="AO502" s="62">
        <v>39575</v>
      </c>
      <c r="AP502" s="62">
        <v>43927</v>
      </c>
      <c r="AQ502" s="62">
        <v>48483</v>
      </c>
      <c r="AR502" s="62">
        <v>53286</v>
      </c>
      <c r="AS502" s="62">
        <v>58346</v>
      </c>
      <c r="AT502" s="62">
        <v>63907</v>
      </c>
      <c r="AU502" s="62">
        <v>69853</v>
      </c>
      <c r="AV502" s="62">
        <v>76136</v>
      </c>
      <c r="AW502" s="62">
        <v>82699</v>
      </c>
      <c r="AX502" s="62">
        <v>89466</v>
      </c>
      <c r="AY502" s="62">
        <v>96652</v>
      </c>
      <c r="AZ502" s="62">
        <v>103798</v>
      </c>
      <c r="BA502" s="62">
        <v>110716</v>
      </c>
      <c r="BB502" s="62">
        <v>117300</v>
      </c>
      <c r="BC502" s="62">
        <v>123161</v>
      </c>
      <c r="BD502" s="62">
        <v>128365</v>
      </c>
      <c r="BE502" s="62">
        <v>134236</v>
      </c>
      <c r="BF502" s="62">
        <v>139406</v>
      </c>
      <c r="BG502" s="62">
        <v>143850</v>
      </c>
      <c r="BH502" s="62">
        <v>147098</v>
      </c>
      <c r="BI502" s="62">
        <v>150133</v>
      </c>
      <c r="BJ502" s="62">
        <v>152604</v>
      </c>
      <c r="BK502" s="62">
        <v>155072</v>
      </c>
    </row>
    <row r="503" spans="29:63" ht="15" customHeight="1" x14ac:dyDescent="0.2">
      <c r="AC503" s="62">
        <v>460</v>
      </c>
      <c r="AD503" s="62">
        <v>3016</v>
      </c>
      <c r="AE503" s="62">
        <v>5692</v>
      </c>
      <c r="AF503" s="62">
        <v>8475</v>
      </c>
      <c r="AG503" s="62">
        <v>11396</v>
      </c>
      <c r="AH503" s="62">
        <v>14432</v>
      </c>
      <c r="AI503" s="62">
        <v>17576</v>
      </c>
      <c r="AJ503" s="62">
        <v>20887</v>
      </c>
      <c r="AK503" s="62">
        <v>24309</v>
      </c>
      <c r="AL503" s="62">
        <v>27930</v>
      </c>
      <c r="AM503" s="62">
        <v>31680</v>
      </c>
      <c r="AN503" s="62">
        <v>35558</v>
      </c>
      <c r="AO503" s="62">
        <v>39578</v>
      </c>
      <c r="AP503" s="62">
        <v>43932</v>
      </c>
      <c r="AQ503" s="62">
        <v>48491</v>
      </c>
      <c r="AR503" s="62">
        <v>53299</v>
      </c>
      <c r="AS503" s="62">
        <v>58367</v>
      </c>
      <c r="AT503" s="62">
        <v>63942</v>
      </c>
      <c r="AU503" s="62">
        <v>69908</v>
      </c>
      <c r="AV503" s="62">
        <v>76222</v>
      </c>
      <c r="AW503" s="62">
        <v>82834</v>
      </c>
      <c r="AX503" s="62">
        <v>89673</v>
      </c>
      <c r="AY503" s="62">
        <v>96954</v>
      </c>
      <c r="AZ503" s="62">
        <v>104231</v>
      </c>
      <c r="BA503" s="62">
        <v>111319</v>
      </c>
      <c r="BB503" s="62">
        <v>118107</v>
      </c>
      <c r="BC503" s="62">
        <v>124199</v>
      </c>
      <c r="BD503" s="62">
        <v>129645</v>
      </c>
      <c r="BE503" s="62">
        <v>135765</v>
      </c>
      <c r="BF503" s="62">
        <v>141186</v>
      </c>
      <c r="BG503" s="62">
        <v>145867</v>
      </c>
      <c r="BH503" s="62">
        <v>149327</v>
      </c>
      <c r="BI503" s="62">
        <v>152556</v>
      </c>
      <c r="BJ503" s="62">
        <v>155189</v>
      </c>
      <c r="BK503" s="62">
        <v>157804</v>
      </c>
    </row>
    <row r="504" spans="29:63" ht="15" customHeight="1" x14ac:dyDescent="0.2">
      <c r="AC504" s="62">
        <v>36824716</v>
      </c>
      <c r="AD504" s="62">
        <v>37498880</v>
      </c>
      <c r="AE504" s="62">
        <v>37555784.020499997</v>
      </c>
      <c r="AF504" s="62">
        <v>37442560.163959451</v>
      </c>
      <c r="AG504" s="62">
        <v>37311495.538034931</v>
      </c>
      <c r="AH504" s="62">
        <v>37126622.250695229</v>
      </c>
      <c r="AI504" s="62">
        <v>36883316.410222247</v>
      </c>
      <c r="AJ504" s="62">
        <v>36542308.125211895</v>
      </c>
      <c r="AK504" s="62">
        <v>36092335.504575007</v>
      </c>
      <c r="AL504" s="62">
        <v>35498720.657538272</v>
      </c>
      <c r="AM504" s="62">
        <v>34714896.693645135</v>
      </c>
      <c r="AN504" s="62">
        <v>33704290.722756706</v>
      </c>
      <c r="AO504" s="62">
        <v>32409900.855052698</v>
      </c>
      <c r="AP504" s="62">
        <v>30792800.201032352</v>
      </c>
      <c r="AQ504" s="62">
        <v>28818745.871515345</v>
      </c>
      <c r="AR504" s="62">
        <v>26464568.977642737</v>
      </c>
      <c r="AS504" s="62">
        <v>23764861.630877901</v>
      </c>
      <c r="AT504" s="62">
        <v>20798032.943007447</v>
      </c>
      <c r="AU504" s="62">
        <v>17681998.026142169</v>
      </c>
      <c r="AV504" s="62">
        <v>14591611.992717981</v>
      </c>
      <c r="AW504" s="62">
        <v>11666819.955496863</v>
      </c>
      <c r="AX504" s="62">
        <v>9054134.0275678039</v>
      </c>
      <c r="AY504" s="62">
        <v>6788369.3223477481</v>
      </c>
      <c r="AZ504" s="62">
        <v>4624767.9535825569</v>
      </c>
      <c r="BA504" s="62">
        <v>4258795.0353479451</v>
      </c>
      <c r="BB504" s="62">
        <v>3843524.6820504535</v>
      </c>
      <c r="BC504" s="62">
        <v>3378410.0084284004</v>
      </c>
      <c r="BD504" s="62">
        <v>2868931.1295528417</v>
      </c>
      <c r="BE504" s="62">
        <v>2333774.1608285443</v>
      </c>
      <c r="BF504" s="62">
        <v>1797538.6209266144</v>
      </c>
      <c r="BG504" s="62">
        <v>1265590.6823272998</v>
      </c>
      <c r="BH504" s="62">
        <v>721607.42840604903</v>
      </c>
      <c r="BI504" s="62">
        <v>325864</v>
      </c>
      <c r="BJ504" s="62">
        <v>210417</v>
      </c>
      <c r="BK504" s="62">
        <v>0</v>
      </c>
    </row>
    <row r="505" spans="29:63" ht="15" customHeight="1" x14ac:dyDescent="0.2">
      <c r="AC505" s="62">
        <v>36824688</v>
      </c>
      <c r="AD505" s="62">
        <v>37498763</v>
      </c>
      <c r="AE505" s="62">
        <v>37583514.020499997</v>
      </c>
      <c r="AF505" s="62">
        <v>37462125.163959451</v>
      </c>
      <c r="AG505" s="62">
        <v>37309436.538034931</v>
      </c>
      <c r="AH505" s="62">
        <v>37106764.250695229</v>
      </c>
      <c r="AI505" s="62">
        <v>36836136.410222247</v>
      </c>
      <c r="AJ505" s="62">
        <v>36461244.125211895</v>
      </c>
      <c r="AK505" s="62">
        <v>35958282.504575007</v>
      </c>
      <c r="AL505" s="62">
        <v>35287888.657538272</v>
      </c>
      <c r="AM505" s="62">
        <v>34448450.693645135</v>
      </c>
      <c r="AN505" s="62">
        <v>33416141.722756706</v>
      </c>
      <c r="AO505" s="62">
        <v>32142272.855052698</v>
      </c>
      <c r="AP505" s="62">
        <v>30566048.201032352</v>
      </c>
      <c r="AQ505" s="62">
        <v>28639709.871515345</v>
      </c>
      <c r="AR505" s="62">
        <v>26347894.977642737</v>
      </c>
      <c r="AS505" s="62">
        <v>23710479.630877901</v>
      </c>
      <c r="AT505" s="62">
        <v>20800262.943007447</v>
      </c>
      <c r="AU505" s="62">
        <v>17734572.026142169</v>
      </c>
      <c r="AV505" s="62">
        <v>14675521.992717981</v>
      </c>
      <c r="AW505" s="62">
        <v>11767906.955496863</v>
      </c>
      <c r="AX505" s="62">
        <v>9153287.0275678039</v>
      </c>
      <c r="AY505" s="62">
        <v>6874548.3223477481</v>
      </c>
      <c r="AZ505" s="62">
        <v>4470290.9535825569</v>
      </c>
      <c r="BA505" s="62">
        <v>4122620.0353479451</v>
      </c>
      <c r="BB505" s="62">
        <v>3720139.6820504535</v>
      </c>
      <c r="BC505" s="62">
        <v>3262636.0084284004</v>
      </c>
      <c r="BD505" s="62">
        <v>2765863.1295528417</v>
      </c>
      <c r="BE505" s="62">
        <v>2228154.1410176628</v>
      </c>
      <c r="BF505" s="62">
        <v>1713385.6209266144</v>
      </c>
      <c r="BG505" s="62">
        <v>1176283.6823272998</v>
      </c>
      <c r="BH505" s="62">
        <v>636359.42840604903</v>
      </c>
      <c r="BI505" s="62">
        <v>294499</v>
      </c>
      <c r="BJ505" s="62">
        <v>189969</v>
      </c>
      <c r="BK505" s="62">
        <v>0</v>
      </c>
    </row>
    <row r="506" spans="29:63" ht="15" customHeight="1" x14ac:dyDescent="0.2">
      <c r="AC506" s="62">
        <v>36820742</v>
      </c>
      <c r="AD506" s="62">
        <v>37488305</v>
      </c>
      <c r="AE506" s="62">
        <v>37561872.145000003</v>
      </c>
      <c r="AF506" s="62">
        <v>37631785.654569864</v>
      </c>
      <c r="AG506" s="62">
        <v>37695430.610908143</v>
      </c>
      <c r="AH506" s="62">
        <v>37746821.991514184</v>
      </c>
      <c r="AI506" s="62">
        <v>37782284.786655597</v>
      </c>
      <c r="AJ506" s="62">
        <v>37798779.014879495</v>
      </c>
      <c r="AK506" s="62">
        <v>37788235.682473153</v>
      </c>
      <c r="AL506" s="62">
        <v>37743158.790048145</v>
      </c>
      <c r="AM506" s="62">
        <v>37656077.341498747</v>
      </c>
      <c r="AN506" s="62">
        <v>37512518.340797767</v>
      </c>
      <c r="AO506" s="62">
        <v>37298873.791822731</v>
      </c>
      <c r="AP506" s="62">
        <v>36993630.69843851</v>
      </c>
      <c r="AQ506" s="62">
        <v>36575558.064524226</v>
      </c>
      <c r="AR506" s="62">
        <v>36015603.893981822</v>
      </c>
      <c r="AS506" s="62">
        <v>35286341.190927774</v>
      </c>
      <c r="AT506" s="62">
        <v>34352754.960062906</v>
      </c>
      <c r="AU506" s="62">
        <v>33185869.208057441</v>
      </c>
      <c r="AV506" s="62">
        <v>31759620.948794287</v>
      </c>
      <c r="AW506" s="62">
        <v>30057351.223390281</v>
      </c>
      <c r="AX506" s="62">
        <v>28083029.996258542</v>
      </c>
      <c r="AY506" s="62">
        <v>25860160.26789967</v>
      </c>
      <c r="AZ506" s="62">
        <v>23443877.042812444</v>
      </c>
      <c r="BA506" s="62">
        <v>20911311.325500127</v>
      </c>
      <c r="BB506" s="62">
        <v>18356527.120470498</v>
      </c>
      <c r="BC506" s="62">
        <v>15882777.432235841</v>
      </c>
      <c r="BD506" s="62">
        <v>13582668.265312947</v>
      </c>
      <c r="BE506" s="62">
        <v>11523622.624223132</v>
      </c>
      <c r="BF506" s="62">
        <v>9742345.5134922266</v>
      </c>
      <c r="BG506" s="62">
        <v>8243570.9376505902</v>
      </c>
      <c r="BH506" s="62">
        <v>7002932.9012331115</v>
      </c>
      <c r="BI506" s="62">
        <v>5978406.408779216</v>
      </c>
      <c r="BJ506" s="62">
        <v>5122889.4648328666</v>
      </c>
      <c r="BK506" s="62">
        <v>4569857.0739425709</v>
      </c>
    </row>
    <row r="507" spans="29:63" ht="15" customHeight="1" x14ac:dyDescent="0.2">
      <c r="AC507" s="62">
        <v>36820742</v>
      </c>
      <c r="AD507" s="62">
        <v>37488305</v>
      </c>
      <c r="AE507" s="62">
        <v>37555915.145000003</v>
      </c>
      <c r="AF507" s="62">
        <v>37622585.834298849</v>
      </c>
      <c r="AG507" s="62">
        <v>37679929.838902764</v>
      </c>
      <c r="AH507" s="62">
        <v>37726592.748289615</v>
      </c>
      <c r="AI507" s="62">
        <v>37756786.693064071</v>
      </c>
      <c r="AJ507" s="62">
        <v>37765531.305798352</v>
      </c>
      <c r="AK507" s="62">
        <v>37748882.524677068</v>
      </c>
      <c r="AL507" s="62">
        <v>37695873.324654169</v>
      </c>
      <c r="AM507" s="62">
        <v>37596880.676740818</v>
      </c>
      <c r="AN507" s="62">
        <v>37440679.210216917</v>
      </c>
      <c r="AO507" s="62">
        <v>37208619.377538711</v>
      </c>
      <c r="AP507" s="62">
        <v>36882395.138514355</v>
      </c>
      <c r="AQ507" s="62">
        <v>36435726.462516502</v>
      </c>
      <c r="AR507" s="62">
        <v>35843248.315025732</v>
      </c>
      <c r="AS507" s="62">
        <v>35072612.661354102</v>
      </c>
      <c r="AT507" s="62">
        <v>34094715.484028801</v>
      </c>
      <c r="AU507" s="62">
        <v>32879395.787526175</v>
      </c>
      <c r="AV507" s="62">
        <v>31405954.576327048</v>
      </c>
      <c r="AW507" s="62">
        <v>29663385.854916722</v>
      </c>
      <c r="AX507" s="62">
        <v>27655353.627784982</v>
      </c>
      <c r="AY507" s="62">
        <v>25411344.89942611</v>
      </c>
      <c r="AZ507" s="62">
        <v>22981702.674338885</v>
      </c>
      <c r="BA507" s="62">
        <v>20444994.957026567</v>
      </c>
      <c r="BB507" s="62">
        <v>17895978.751996938</v>
      </c>
      <c r="BC507" s="62">
        <v>15432967.063762281</v>
      </c>
      <c r="BD507" s="62">
        <v>13149236.896839388</v>
      </c>
      <c r="BE507" s="62">
        <v>11111264.255749572</v>
      </c>
      <c r="BF507" s="62">
        <v>9355404.145018667</v>
      </c>
      <c r="BG507" s="62">
        <v>7881990.5691770297</v>
      </c>
      <c r="BH507" s="62">
        <v>6667415.5327595519</v>
      </c>
      <c r="BI507" s="62">
        <v>5668261.0403056564</v>
      </c>
      <c r="BJ507" s="62">
        <v>4836274.0963593069</v>
      </c>
      <c r="BK507" s="62">
        <v>4389106.7054690113</v>
      </c>
    </row>
  </sheetData>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B75"/>
  <sheetViews>
    <sheetView zoomScale="85" zoomScaleNormal="85" workbookViewId="0"/>
  </sheetViews>
  <sheetFormatPr defaultColWidth="9" defaultRowHeight="15" customHeight="1" x14ac:dyDescent="0.2"/>
  <cols>
    <col min="1" max="1" width="9" style="216" customWidth="1"/>
    <col min="2" max="12" width="9" style="216"/>
    <col min="13" max="13" width="23.125" style="216" customWidth="1"/>
    <col min="14" max="14" width="9" style="216"/>
    <col min="15" max="15" width="8.75" style="216" customWidth="1"/>
    <col min="16" max="49" width="8.75" style="63" customWidth="1"/>
    <col min="50" max="54" width="10.5" style="63" customWidth="1"/>
    <col min="55" max="16384" width="9" style="216"/>
  </cols>
  <sheetData>
    <row r="1" spans="1:52" s="368" customFormat="1" ht="25.5" customHeight="1" x14ac:dyDescent="0.25">
      <c r="A1" s="185" t="s">
        <v>482</v>
      </c>
      <c r="C1" s="369"/>
      <c r="D1" s="369"/>
      <c r="E1" s="369"/>
      <c r="F1" s="369"/>
      <c r="G1" s="369"/>
      <c r="H1" s="369"/>
      <c r="I1" s="369"/>
    </row>
    <row r="2" spans="1:52" s="54" customFormat="1" ht="15" customHeight="1" x14ac:dyDescent="0.2">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c r="AR2" s="368"/>
      <c r="AS2" s="368"/>
      <c r="AT2" s="368"/>
      <c r="AU2" s="368"/>
      <c r="AV2" s="368"/>
      <c r="AW2" s="368"/>
      <c r="AX2" s="63"/>
      <c r="AY2" s="63"/>
      <c r="AZ2" s="63"/>
    </row>
    <row r="3" spans="1:52" s="54" customFormat="1" ht="15" customHeight="1" x14ac:dyDescent="0.2">
      <c r="K3" s="571"/>
      <c r="L3" s="571"/>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63"/>
      <c r="AY3" s="63"/>
      <c r="AZ3" s="63"/>
    </row>
    <row r="4" spans="1:52" s="54" customFormat="1" ht="15" customHeight="1" x14ac:dyDescent="0.2">
      <c r="K4" s="571"/>
      <c r="L4" s="571"/>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73"/>
      <c r="AY4" s="73"/>
      <c r="AZ4" s="73"/>
    </row>
    <row r="5" spans="1:52" s="215" customFormat="1" ht="15" customHeight="1" x14ac:dyDescent="0.2">
      <c r="M5" s="53" t="s">
        <v>721</v>
      </c>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row>
    <row r="6" spans="1:52" ht="15" customHeight="1" x14ac:dyDescent="0.25">
      <c r="A6" s="572" t="str">
        <f>M6</f>
        <v>Net EV peak (GW)</v>
      </c>
      <c r="K6" s="218"/>
      <c r="L6" s="218"/>
      <c r="M6" s="54" t="s">
        <v>458</v>
      </c>
      <c r="N6" s="54"/>
      <c r="O6" s="54"/>
    </row>
    <row r="7" spans="1:52" ht="15" customHeight="1" x14ac:dyDescent="0.2">
      <c r="K7" s="218"/>
      <c r="L7" s="218"/>
      <c r="M7" s="68" t="s">
        <v>34</v>
      </c>
      <c r="N7" s="68">
        <v>2015</v>
      </c>
      <c r="O7" s="68">
        <v>2016</v>
      </c>
      <c r="P7" s="68">
        <v>2017</v>
      </c>
      <c r="Q7" s="68">
        <v>2018</v>
      </c>
      <c r="R7" s="68">
        <v>2019</v>
      </c>
      <c r="S7" s="68">
        <v>2020</v>
      </c>
      <c r="T7" s="68">
        <v>2021</v>
      </c>
      <c r="U7" s="68">
        <v>2022</v>
      </c>
      <c r="V7" s="68">
        <v>2023</v>
      </c>
      <c r="W7" s="68">
        <v>2024</v>
      </c>
      <c r="X7" s="68">
        <v>2025</v>
      </c>
      <c r="Y7" s="68">
        <v>2026</v>
      </c>
      <c r="Z7" s="68">
        <v>2027</v>
      </c>
      <c r="AA7" s="68">
        <v>2028</v>
      </c>
      <c r="AB7" s="68">
        <v>2029</v>
      </c>
      <c r="AC7" s="68">
        <v>2030</v>
      </c>
      <c r="AD7" s="68">
        <v>2031</v>
      </c>
      <c r="AE7" s="68">
        <v>2032</v>
      </c>
      <c r="AF7" s="68">
        <v>2033</v>
      </c>
      <c r="AG7" s="68">
        <v>2034</v>
      </c>
      <c r="AH7" s="68">
        <v>2035</v>
      </c>
      <c r="AI7" s="68">
        <v>2036</v>
      </c>
      <c r="AJ7" s="68">
        <v>2037</v>
      </c>
      <c r="AK7" s="68">
        <v>2038</v>
      </c>
      <c r="AL7" s="68">
        <v>2039</v>
      </c>
      <c r="AM7" s="68">
        <v>2040</v>
      </c>
      <c r="AN7" s="68">
        <v>2041</v>
      </c>
      <c r="AO7" s="68">
        <v>2042</v>
      </c>
      <c r="AP7" s="68">
        <v>2043</v>
      </c>
      <c r="AQ7" s="68">
        <v>2044</v>
      </c>
      <c r="AR7" s="68">
        <v>2045</v>
      </c>
      <c r="AS7" s="68">
        <v>2046</v>
      </c>
      <c r="AT7" s="68">
        <v>2047</v>
      </c>
      <c r="AU7" s="68">
        <v>2048</v>
      </c>
      <c r="AV7" s="68">
        <v>2049</v>
      </c>
      <c r="AW7" s="68">
        <v>2050</v>
      </c>
    </row>
    <row r="8" spans="1:52" ht="15" customHeight="1" x14ac:dyDescent="0.2">
      <c r="K8" s="218"/>
      <c r="L8" s="218"/>
      <c r="M8" s="66" t="s">
        <v>217</v>
      </c>
      <c r="N8" s="97"/>
      <c r="O8" s="76">
        <f t="shared" ref="O8:AW8" si="0">O22+O29+O36</f>
        <v>6.960379705117975E-2</v>
      </c>
      <c r="P8" s="76">
        <f t="shared" si="0"/>
        <v>0.11986313212172439</v>
      </c>
      <c r="Q8" s="76">
        <f t="shared" si="0"/>
        <v>0.18450519882431402</v>
      </c>
      <c r="R8" s="76">
        <f t="shared" si="0"/>
        <v>0.46296603507246559</v>
      </c>
      <c r="S8" s="76">
        <f t="shared" si="0"/>
        <v>0.76344236781686003</v>
      </c>
      <c r="T8" s="76">
        <f t="shared" si="0"/>
        <v>1.0728020669624581</v>
      </c>
      <c r="U8" s="76">
        <f t="shared" si="0"/>
        <v>1.4019456234607117</v>
      </c>
      <c r="V8" s="76">
        <f t="shared" si="0"/>
        <v>1.7309501788947965</v>
      </c>
      <c r="W8" s="76">
        <f t="shared" si="0"/>
        <v>1.9451942936363373</v>
      </c>
      <c r="X8" s="76">
        <f t="shared" si="0"/>
        <v>2.2491150843176628</v>
      </c>
      <c r="Y8" s="76">
        <f t="shared" si="0"/>
        <v>2.585345320036498</v>
      </c>
      <c r="Z8" s="76">
        <f t="shared" si="0"/>
        <v>2.9830736272914917</v>
      </c>
      <c r="AA8" s="76">
        <f t="shared" si="0"/>
        <v>3.5335885544008745</v>
      </c>
      <c r="AB8" s="76">
        <f t="shared" si="0"/>
        <v>4.234720640177108</v>
      </c>
      <c r="AC8" s="76">
        <f t="shared" si="0"/>
        <v>5.0363248480985945</v>
      </c>
      <c r="AD8" s="76">
        <f t="shared" si="0"/>
        <v>5.9015668369242471</v>
      </c>
      <c r="AE8" s="76">
        <f t="shared" si="0"/>
        <v>6.8197090500286244</v>
      </c>
      <c r="AF8" s="76">
        <f t="shared" si="0"/>
        <v>7.7146622792681754</v>
      </c>
      <c r="AG8" s="76">
        <f t="shared" si="0"/>
        <v>8.4970008035081541</v>
      </c>
      <c r="AH8" s="76">
        <f t="shared" si="0"/>
        <v>9.0373254537447991</v>
      </c>
      <c r="AI8" s="76">
        <f t="shared" si="0"/>
        <v>9.1569213455371425</v>
      </c>
      <c r="AJ8" s="76">
        <f t="shared" si="0"/>
        <v>8.9929544409312054</v>
      </c>
      <c r="AK8" s="76">
        <f t="shared" si="0"/>
        <v>8.8036974859196775</v>
      </c>
      <c r="AL8" s="76">
        <f t="shared" si="0"/>
        <v>8.6592768596830929</v>
      </c>
      <c r="AM8" s="76">
        <f t="shared" si="0"/>
        <v>8.0160713623875459</v>
      </c>
      <c r="AN8" s="76">
        <f t="shared" si="0"/>
        <v>7.4086972255569403</v>
      </c>
      <c r="AO8" s="76">
        <f t="shared" si="0"/>
        <v>6.829417145400134</v>
      </c>
      <c r="AP8" s="76">
        <f t="shared" si="0"/>
        <v>6.272581224325382</v>
      </c>
      <c r="AQ8" s="76">
        <f t="shared" si="0"/>
        <v>5.7367658617297703</v>
      </c>
      <c r="AR8" s="76">
        <f t="shared" si="0"/>
        <v>5.225412527703039</v>
      </c>
      <c r="AS8" s="76">
        <f t="shared" si="0"/>
        <v>4.7429846393525246</v>
      </c>
      <c r="AT8" s="76">
        <f t="shared" si="0"/>
        <v>4.2993546498502457</v>
      </c>
      <c r="AU8" s="76">
        <f t="shared" si="0"/>
        <v>3.9026117850500075</v>
      </c>
      <c r="AV8" s="76">
        <f t="shared" si="0"/>
        <v>3.5718499213484094</v>
      </c>
      <c r="AW8" s="76">
        <f t="shared" si="0"/>
        <v>3.3290370904483773</v>
      </c>
    </row>
    <row r="9" spans="1:52" ht="15" customHeight="1" x14ac:dyDescent="0.2">
      <c r="M9" s="66" t="s">
        <v>71</v>
      </c>
      <c r="N9" s="97"/>
      <c r="O9" s="76">
        <f t="shared" ref="O9:AW9" si="1">O23+O30+O37</f>
        <v>6.960379705117975E-2</v>
      </c>
      <c r="P9" s="76">
        <f t="shared" si="1"/>
        <v>0.11986313212172439</v>
      </c>
      <c r="Q9" s="76">
        <f t="shared" si="1"/>
        <v>0.18450519882431402</v>
      </c>
      <c r="R9" s="76">
        <f t="shared" si="1"/>
        <v>0.47197895241035343</v>
      </c>
      <c r="S9" s="76">
        <f t="shared" si="1"/>
        <v>0.75923413198908951</v>
      </c>
      <c r="T9" s="76">
        <f t="shared" si="1"/>
        <v>1.0806570256733508</v>
      </c>
      <c r="U9" s="76">
        <f t="shared" si="1"/>
        <v>1.4429059876717716</v>
      </c>
      <c r="V9" s="76">
        <f t="shared" si="1"/>
        <v>1.8776854860274106</v>
      </c>
      <c r="W9" s="76">
        <f t="shared" si="1"/>
        <v>2.4283944402131907</v>
      </c>
      <c r="X9" s="76">
        <f t="shared" si="1"/>
        <v>3.0519656701584847</v>
      </c>
      <c r="Y9" s="76">
        <f t="shared" si="1"/>
        <v>3.7935478008166355</v>
      </c>
      <c r="Z9" s="76">
        <f t="shared" si="1"/>
        <v>4.6226733557585007</v>
      </c>
      <c r="AA9" s="76">
        <f t="shared" si="1"/>
        <v>5.5821492050137538</v>
      </c>
      <c r="AB9" s="76">
        <f t="shared" si="1"/>
        <v>6.7696944633034724</v>
      </c>
      <c r="AC9" s="76">
        <f t="shared" si="1"/>
        <v>8.0912777067961557</v>
      </c>
      <c r="AD9" s="76">
        <f t="shared" si="1"/>
        <v>9.3803868417830412</v>
      </c>
      <c r="AE9" s="76">
        <f t="shared" si="1"/>
        <v>10.279188408701682</v>
      </c>
      <c r="AF9" s="76">
        <f t="shared" si="1"/>
        <v>10.857258921981391</v>
      </c>
      <c r="AG9" s="76">
        <f t="shared" si="1"/>
        <v>11.387293648131097</v>
      </c>
      <c r="AH9" s="76">
        <f t="shared" si="1"/>
        <v>11.394837949917688</v>
      </c>
      <c r="AI9" s="76">
        <f t="shared" si="1"/>
        <v>11.530655641782822</v>
      </c>
      <c r="AJ9" s="76">
        <f t="shared" si="1"/>
        <v>11.568367972979853</v>
      </c>
      <c r="AK9" s="76">
        <f t="shared" si="1"/>
        <v>11.495289080660363</v>
      </c>
      <c r="AL9" s="76">
        <f t="shared" si="1"/>
        <v>11.448040162682979</v>
      </c>
      <c r="AM9" s="76">
        <f t="shared" si="1"/>
        <v>10.829666442906962</v>
      </c>
      <c r="AN9" s="76">
        <f t="shared" si="1"/>
        <v>10.265427876083359</v>
      </c>
      <c r="AO9" s="76">
        <f t="shared" si="1"/>
        <v>9.7349385676217466</v>
      </c>
      <c r="AP9" s="76">
        <f t="shared" si="1"/>
        <v>9.2284919032232011</v>
      </c>
      <c r="AQ9" s="76">
        <f t="shared" si="1"/>
        <v>8.7425790822695166</v>
      </c>
      <c r="AR9" s="76">
        <f t="shared" si="1"/>
        <v>8.2789575909189406</v>
      </c>
      <c r="AS9" s="76">
        <f t="shared" si="1"/>
        <v>7.8404510029045564</v>
      </c>
      <c r="AT9" s="76">
        <f t="shared" si="1"/>
        <v>7.4364104800837616</v>
      </c>
      <c r="AU9" s="76">
        <f t="shared" si="1"/>
        <v>7.0727758733599249</v>
      </c>
      <c r="AV9" s="76">
        <f t="shared" si="1"/>
        <v>6.7679452128454436</v>
      </c>
      <c r="AW9" s="76">
        <f t="shared" si="1"/>
        <v>6.5428300453995796</v>
      </c>
    </row>
    <row r="10" spans="1:52" ht="15" customHeight="1" x14ac:dyDescent="0.2">
      <c r="K10" s="218"/>
      <c r="L10" s="218"/>
      <c r="M10" s="66" t="s">
        <v>215</v>
      </c>
      <c r="N10" s="97"/>
      <c r="O10" s="76">
        <f t="shared" ref="O10:AW10" si="2">O24+O31+O38</f>
        <v>6.960379705117975E-2</v>
      </c>
      <c r="P10" s="76">
        <f t="shared" si="2"/>
        <v>0.11986313212172439</v>
      </c>
      <c r="Q10" s="76">
        <f t="shared" si="2"/>
        <v>0.18353116391532309</v>
      </c>
      <c r="R10" s="76">
        <f t="shared" si="2"/>
        <v>0.25016171284401395</v>
      </c>
      <c r="S10" s="76">
        <f t="shared" si="2"/>
        <v>0.32837441666010492</v>
      </c>
      <c r="T10" s="76">
        <f t="shared" si="2"/>
        <v>0.41294826178569521</v>
      </c>
      <c r="U10" s="76">
        <f t="shared" si="2"/>
        <v>0.5205227571044575</v>
      </c>
      <c r="V10" s="76">
        <f t="shared" si="2"/>
        <v>0.64811220060233532</v>
      </c>
      <c r="W10" s="76">
        <f t="shared" si="2"/>
        <v>0.78966513727706555</v>
      </c>
      <c r="X10" s="76">
        <f t="shared" si="2"/>
        <v>0.95952439227893993</v>
      </c>
      <c r="Y10" s="76">
        <f t="shared" si="2"/>
        <v>1.1822318605248521</v>
      </c>
      <c r="Z10" s="76">
        <f t="shared" si="2"/>
        <v>1.4591547629337165</v>
      </c>
      <c r="AA10" s="76">
        <f t="shared" si="2"/>
        <v>1.8053712123099186</v>
      </c>
      <c r="AB10" s="76">
        <f t="shared" si="2"/>
        <v>2.2319693848347444</v>
      </c>
      <c r="AC10" s="76">
        <f t="shared" si="2"/>
        <v>2.7472498742593929</v>
      </c>
      <c r="AD10" s="76">
        <f t="shared" si="2"/>
        <v>3.3516855496559548</v>
      </c>
      <c r="AE10" s="76">
        <f t="shared" si="2"/>
        <v>4.0359232069494411</v>
      </c>
      <c r="AF10" s="76">
        <f t="shared" si="2"/>
        <v>4.7219273136265798</v>
      </c>
      <c r="AG10" s="76">
        <f t="shared" si="2"/>
        <v>5.3773344416690252</v>
      </c>
      <c r="AH10" s="76">
        <f t="shared" si="2"/>
        <v>5.9823553285968574</v>
      </c>
      <c r="AI10" s="76">
        <f t="shared" si="2"/>
        <v>6.7311756149446769</v>
      </c>
      <c r="AJ10" s="76">
        <f t="shared" si="2"/>
        <v>7.3292241612433084</v>
      </c>
      <c r="AK10" s="76">
        <f t="shared" si="2"/>
        <v>7.8587384995840939</v>
      </c>
      <c r="AL10" s="76">
        <f t="shared" si="2"/>
        <v>8.5750092543840086</v>
      </c>
      <c r="AM10" s="76">
        <f t="shared" si="2"/>
        <v>9.3671476037992409</v>
      </c>
      <c r="AN10" s="76">
        <f t="shared" si="2"/>
        <v>10.146115132511898</v>
      </c>
      <c r="AO10" s="76">
        <f t="shared" si="2"/>
        <v>10.84491158578458</v>
      </c>
      <c r="AP10" s="76">
        <f t="shared" si="2"/>
        <v>11.412353125419827</v>
      </c>
      <c r="AQ10" s="76">
        <f t="shared" si="2"/>
        <v>11.820145792338309</v>
      </c>
      <c r="AR10" s="76">
        <f t="shared" si="2"/>
        <v>12.060983493110461</v>
      </c>
      <c r="AS10" s="76">
        <f t="shared" si="2"/>
        <v>12.146772373578692</v>
      </c>
      <c r="AT10" s="76">
        <f t="shared" si="2"/>
        <v>12.098629823866002</v>
      </c>
      <c r="AU10" s="76">
        <f t="shared" si="2"/>
        <v>11.944793697085817</v>
      </c>
      <c r="AV10" s="76">
        <f t="shared" si="2"/>
        <v>11.714384159790892</v>
      </c>
      <c r="AW10" s="76">
        <f t="shared" si="2"/>
        <v>11.322675179584307</v>
      </c>
    </row>
    <row r="11" spans="1:52" s="215" customFormat="1" ht="15" customHeight="1" x14ac:dyDescent="0.2">
      <c r="M11" s="66" t="s">
        <v>216</v>
      </c>
      <c r="N11" s="97"/>
      <c r="O11" s="76">
        <f t="shared" ref="O11:AW11" si="3">O25+O32+O39</f>
        <v>6.960379705117975E-2</v>
      </c>
      <c r="P11" s="76">
        <f t="shared" si="3"/>
        <v>0.11986313212172439</v>
      </c>
      <c r="Q11" s="76">
        <f t="shared" si="3"/>
        <v>0.18353116391532309</v>
      </c>
      <c r="R11" s="76">
        <f t="shared" si="3"/>
        <v>0.25463466219781844</v>
      </c>
      <c r="S11" s="76">
        <f t="shared" si="3"/>
        <v>0.32911984264824035</v>
      </c>
      <c r="T11" s="76">
        <f t="shared" si="3"/>
        <v>0.41317938318418196</v>
      </c>
      <c r="U11" s="76">
        <f t="shared" si="3"/>
        <v>0.51830647031596944</v>
      </c>
      <c r="V11" s="76">
        <f t="shared" si="3"/>
        <v>0.63545282200478959</v>
      </c>
      <c r="W11" s="76">
        <f t="shared" si="3"/>
        <v>0.77593452009717212</v>
      </c>
      <c r="X11" s="76">
        <f t="shared" si="3"/>
        <v>0.9422410853139791</v>
      </c>
      <c r="Y11" s="76">
        <f t="shared" si="3"/>
        <v>1.1585768780793599</v>
      </c>
      <c r="Z11" s="76">
        <f t="shared" si="3"/>
        <v>1.429243996980234</v>
      </c>
      <c r="AA11" s="76">
        <f t="shared" si="3"/>
        <v>1.7625617328055911</v>
      </c>
      <c r="AB11" s="76">
        <f t="shared" si="3"/>
        <v>2.1723366299543936</v>
      </c>
      <c r="AC11" s="76">
        <f t="shared" si="3"/>
        <v>2.6570860672777603</v>
      </c>
      <c r="AD11" s="76">
        <f t="shared" si="3"/>
        <v>3.2047330101686837</v>
      </c>
      <c r="AE11" s="76">
        <f t="shared" si="3"/>
        <v>3.7616631109616208</v>
      </c>
      <c r="AF11" s="76">
        <f t="shared" si="3"/>
        <v>4.3068420693554081</v>
      </c>
      <c r="AG11" s="76">
        <f t="shared" si="3"/>
        <v>4.958008199239476</v>
      </c>
      <c r="AH11" s="76">
        <f t="shared" si="3"/>
        <v>5.6329863787162751</v>
      </c>
      <c r="AI11" s="76">
        <f t="shared" si="3"/>
        <v>6.4070075970456992</v>
      </c>
      <c r="AJ11" s="76">
        <f t="shared" si="3"/>
        <v>6.9723295821323283</v>
      </c>
      <c r="AK11" s="76">
        <f t="shared" si="3"/>
        <v>7.4407528344138978</v>
      </c>
      <c r="AL11" s="76">
        <f t="shared" si="3"/>
        <v>8.1041957197892902</v>
      </c>
      <c r="AM11" s="76">
        <f t="shared" si="3"/>
        <v>8.8555373584957593</v>
      </c>
      <c r="AN11" s="76">
        <f t="shared" si="3"/>
        <v>9.6095499229931285</v>
      </c>
      <c r="AO11" s="76">
        <f t="shared" si="3"/>
        <v>10.297727665235088</v>
      </c>
      <c r="AP11" s="76">
        <f t="shared" si="3"/>
        <v>10.871540647324272</v>
      </c>
      <c r="AQ11" s="76">
        <f t="shared" si="3"/>
        <v>11.302684411794816</v>
      </c>
      <c r="AR11" s="76">
        <f t="shared" si="3"/>
        <v>11.583333562953209</v>
      </c>
      <c r="AS11" s="76">
        <f t="shared" si="3"/>
        <v>11.720210507697461</v>
      </c>
      <c r="AT11" s="76">
        <f t="shared" si="3"/>
        <v>11.733686386741985</v>
      </c>
      <c r="AU11" s="76">
        <f t="shared" si="3"/>
        <v>11.649234697181461</v>
      </c>
      <c r="AV11" s="76">
        <f t="shared" si="3"/>
        <v>11.49357688981306</v>
      </c>
      <c r="AW11" s="76">
        <f t="shared" si="3"/>
        <v>11.264951874440328</v>
      </c>
    </row>
    <row r="12" spans="1:52" ht="15" customHeight="1" x14ac:dyDescent="0.2">
      <c r="K12" s="218"/>
      <c r="L12" s="218"/>
      <c r="M12" s="86"/>
      <c r="N12" s="87"/>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row>
    <row r="13" spans="1:52" ht="15" customHeight="1" x14ac:dyDescent="0.2">
      <c r="K13" s="218"/>
      <c r="L13" s="218"/>
      <c r="M13" s="54" t="s">
        <v>457</v>
      </c>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row>
    <row r="14" spans="1:52" ht="15" customHeight="1" x14ac:dyDescent="0.2">
      <c r="K14" s="218"/>
      <c r="L14" s="218"/>
      <c r="M14" s="68" t="s">
        <v>34</v>
      </c>
      <c r="N14" s="68">
        <v>2015</v>
      </c>
      <c r="O14" s="68">
        <v>2016</v>
      </c>
      <c r="P14" s="68">
        <v>2017</v>
      </c>
      <c r="Q14" s="68">
        <v>2018</v>
      </c>
      <c r="R14" s="68">
        <v>2019</v>
      </c>
      <c r="S14" s="68">
        <v>2020</v>
      </c>
      <c r="T14" s="68">
        <v>2021</v>
      </c>
      <c r="U14" s="68">
        <v>2022</v>
      </c>
      <c r="V14" s="68">
        <v>2023</v>
      </c>
      <c r="W14" s="68">
        <v>2024</v>
      </c>
      <c r="X14" s="68">
        <v>2025</v>
      </c>
      <c r="Y14" s="68">
        <v>2026</v>
      </c>
      <c r="Z14" s="68">
        <v>2027</v>
      </c>
      <c r="AA14" s="68">
        <v>2028</v>
      </c>
      <c r="AB14" s="68">
        <v>2029</v>
      </c>
      <c r="AC14" s="68">
        <v>2030</v>
      </c>
      <c r="AD14" s="68">
        <v>2031</v>
      </c>
      <c r="AE14" s="68">
        <v>2032</v>
      </c>
      <c r="AF14" s="68">
        <v>2033</v>
      </c>
      <c r="AG14" s="68">
        <v>2034</v>
      </c>
      <c r="AH14" s="68">
        <v>2035</v>
      </c>
      <c r="AI14" s="68">
        <v>2036</v>
      </c>
      <c r="AJ14" s="68">
        <v>2037</v>
      </c>
      <c r="AK14" s="68">
        <v>2038</v>
      </c>
      <c r="AL14" s="68">
        <v>2039</v>
      </c>
      <c r="AM14" s="68">
        <v>2040</v>
      </c>
      <c r="AN14" s="68">
        <v>2041</v>
      </c>
      <c r="AO14" s="68">
        <v>2042</v>
      </c>
      <c r="AP14" s="68">
        <v>2043</v>
      </c>
      <c r="AQ14" s="68">
        <v>2044</v>
      </c>
      <c r="AR14" s="68">
        <v>2045</v>
      </c>
      <c r="AS14" s="68">
        <v>2046</v>
      </c>
      <c r="AT14" s="68">
        <v>2047</v>
      </c>
      <c r="AU14" s="68">
        <v>2048</v>
      </c>
      <c r="AV14" s="68">
        <v>2049</v>
      </c>
      <c r="AW14" s="68">
        <v>2050</v>
      </c>
    </row>
    <row r="15" spans="1:52" ht="15" customHeight="1" x14ac:dyDescent="0.2">
      <c r="K15" s="218"/>
      <c r="L15" s="218"/>
      <c r="M15" s="66" t="s">
        <v>217</v>
      </c>
      <c r="N15" s="97"/>
      <c r="O15" s="76">
        <v>6.960379705117975E-2</v>
      </c>
      <c r="P15" s="76">
        <v>0.11986313212172439</v>
      </c>
      <c r="Q15" s="76">
        <v>0.18450519882431402</v>
      </c>
      <c r="R15" s="76">
        <v>0.46296603507246559</v>
      </c>
      <c r="S15" s="76">
        <v>0.76344236781686003</v>
      </c>
      <c r="T15" s="76">
        <v>1.0728020669624581</v>
      </c>
      <c r="U15" s="76">
        <v>1.4019456234607117</v>
      </c>
      <c r="V15" s="76">
        <v>1.7309501788947965</v>
      </c>
      <c r="W15" s="76">
        <v>1.9451942936363373</v>
      </c>
      <c r="X15" s="76">
        <v>2.2830016336501284</v>
      </c>
      <c r="Y15" s="76">
        <v>2.6724982312063998</v>
      </c>
      <c r="Z15" s="76">
        <v>3.1500180906208168</v>
      </c>
      <c r="AA15" s="76">
        <v>3.8160199617173287</v>
      </c>
      <c r="AB15" s="76">
        <v>4.6794529151634654</v>
      </c>
      <c r="AC15" s="76">
        <v>5.7387541841418699</v>
      </c>
      <c r="AD15" s="76">
        <v>6.9944361754475022</v>
      </c>
      <c r="AE15" s="76">
        <v>8.4230049432161014</v>
      </c>
      <c r="AF15" s="76">
        <v>9.9559036234260869</v>
      </c>
      <c r="AG15" s="76">
        <v>11.49892341142918</v>
      </c>
      <c r="AH15" s="76">
        <v>12.901503480870591</v>
      </c>
      <c r="AI15" s="76">
        <v>13.954642084534576</v>
      </c>
      <c r="AJ15" s="76">
        <v>14.754909719312799</v>
      </c>
      <c r="AK15" s="76">
        <v>15.530724230810094</v>
      </c>
      <c r="AL15" s="76">
        <v>16.437250093524252</v>
      </c>
      <c r="AM15" s="76">
        <v>16.381184971045524</v>
      </c>
      <c r="AN15" s="76">
        <v>16.352676429557246</v>
      </c>
      <c r="AO15" s="76">
        <v>16.341656368222168</v>
      </c>
      <c r="AP15" s="76">
        <v>16.33972562884011</v>
      </c>
      <c r="AQ15" s="76">
        <v>16.342265888988209</v>
      </c>
      <c r="AR15" s="76">
        <v>16.349019940818174</v>
      </c>
      <c r="AS15" s="76">
        <v>16.360167574433689</v>
      </c>
      <c r="AT15" s="76">
        <v>16.380658671639132</v>
      </c>
      <c r="AU15" s="76">
        <v>16.412953448433715</v>
      </c>
      <c r="AV15" s="76">
        <v>16.46972933992496</v>
      </c>
      <c r="AW15" s="76">
        <v>16.564378124592086</v>
      </c>
    </row>
    <row r="16" spans="1:52" ht="15" customHeight="1" x14ac:dyDescent="0.2">
      <c r="M16" s="66" t="s">
        <v>71</v>
      </c>
      <c r="N16" s="97"/>
      <c r="O16" s="76">
        <v>6.960379705117975E-2</v>
      </c>
      <c r="P16" s="76">
        <v>0.11986313212172439</v>
      </c>
      <c r="Q16" s="76">
        <v>0.18450519882431402</v>
      </c>
      <c r="R16" s="76">
        <v>0.47197895241035343</v>
      </c>
      <c r="S16" s="76">
        <v>0.75923413198908951</v>
      </c>
      <c r="T16" s="76">
        <v>1.0806570256733508</v>
      </c>
      <c r="U16" s="76">
        <v>1.4429059876717716</v>
      </c>
      <c r="V16" s="76">
        <v>1.8776854860274106</v>
      </c>
      <c r="W16" s="76">
        <v>2.4283944402131907</v>
      </c>
      <c r="X16" s="76">
        <v>3.0800612237412648</v>
      </c>
      <c r="Y16" s="76">
        <v>3.8680703117772381</v>
      </c>
      <c r="Z16" s="76">
        <v>4.7668183043530492</v>
      </c>
      <c r="AA16" s="76">
        <v>5.8284442588991849</v>
      </c>
      <c r="AB16" s="76">
        <v>7.1606474211179227</v>
      </c>
      <c r="AC16" s="76">
        <v>8.7123451274192156</v>
      </c>
      <c r="AD16" s="76">
        <v>10.351519280533376</v>
      </c>
      <c r="AE16" s="76">
        <v>11.708479953298562</v>
      </c>
      <c r="AF16" s="76">
        <v>12.858716145315094</v>
      </c>
      <c r="AG16" s="76">
        <v>14.070081544671808</v>
      </c>
      <c r="AH16" s="76">
        <v>14.846833867755045</v>
      </c>
      <c r="AI16" s="76">
        <v>15.812523298630314</v>
      </c>
      <c r="AJ16" s="76">
        <v>16.702965378478822</v>
      </c>
      <c r="AK16" s="76">
        <v>17.479718487131866</v>
      </c>
      <c r="AL16" s="76">
        <v>18.310140646042562</v>
      </c>
      <c r="AM16" s="76">
        <v>18.202575947627523</v>
      </c>
      <c r="AN16" s="76">
        <v>18.140628643847759</v>
      </c>
      <c r="AO16" s="76">
        <v>18.101784525435615</v>
      </c>
      <c r="AP16" s="76">
        <v>18.073812697893583</v>
      </c>
      <c r="AQ16" s="76">
        <v>18.050257117234352</v>
      </c>
      <c r="AR16" s="76">
        <v>18.029446568169966</v>
      </c>
      <c r="AS16" s="76">
        <v>18.010231470395457</v>
      </c>
      <c r="AT16" s="76">
        <v>17.997377885015361</v>
      </c>
      <c r="AU16" s="76">
        <v>17.99155662173423</v>
      </c>
      <c r="AV16" s="76">
        <v>18.00513173607213</v>
      </c>
      <c r="AW16" s="76">
        <v>18.051014471513852</v>
      </c>
    </row>
    <row r="17" spans="2:49" s="215" customFormat="1" ht="15" customHeight="1" x14ac:dyDescent="0.2">
      <c r="M17" s="66" t="s">
        <v>215</v>
      </c>
      <c r="N17" s="97"/>
      <c r="O17" s="76">
        <v>6.960379705117975E-2</v>
      </c>
      <c r="P17" s="76">
        <v>0.11986313212172439</v>
      </c>
      <c r="Q17" s="76">
        <v>0.18353116391532309</v>
      </c>
      <c r="R17" s="76">
        <v>0.25016171284401395</v>
      </c>
      <c r="S17" s="76">
        <v>0.32837441666010492</v>
      </c>
      <c r="T17" s="76">
        <v>0.41294826178569521</v>
      </c>
      <c r="U17" s="76">
        <v>0.5205227571044575</v>
      </c>
      <c r="V17" s="76">
        <v>0.64811220060233532</v>
      </c>
      <c r="W17" s="76">
        <v>0.78966513727706555</v>
      </c>
      <c r="X17" s="76">
        <v>0.96687225246482711</v>
      </c>
      <c r="Y17" s="76">
        <v>1.20061725961826</v>
      </c>
      <c r="Z17" s="76">
        <v>1.4937342519285379</v>
      </c>
      <c r="AA17" s="76">
        <v>1.8632496725493966</v>
      </c>
      <c r="AB17" s="76">
        <v>2.3229964586623613</v>
      </c>
      <c r="AC17" s="76">
        <v>2.8922137515458157</v>
      </c>
      <c r="AD17" s="76">
        <v>3.5818990038449003</v>
      </c>
      <c r="AE17" s="76">
        <v>4.3851063018700822</v>
      </c>
      <c r="AF17" s="76">
        <v>5.2344011900204892</v>
      </c>
      <c r="AG17" s="76">
        <v>6.1092542098361857</v>
      </c>
      <c r="AH17" s="76">
        <v>7.0028349704449413</v>
      </c>
      <c r="AI17" s="76">
        <v>8.1222519871234677</v>
      </c>
      <c r="AJ17" s="76">
        <v>9.1832472223903743</v>
      </c>
      <c r="AK17" s="76">
        <v>10.274420654327722</v>
      </c>
      <c r="AL17" s="76">
        <v>11.649893009221238</v>
      </c>
      <c r="AM17" s="76">
        <v>13.189650259803361</v>
      </c>
      <c r="AN17" s="76">
        <v>14.787137016044836</v>
      </c>
      <c r="AO17" s="76">
        <v>16.350164216520817</v>
      </c>
      <c r="AP17" s="76">
        <v>17.798827023911667</v>
      </c>
      <c r="AQ17" s="76">
        <v>19.076947407140537</v>
      </c>
      <c r="AR17" s="76">
        <v>20.154500750990636</v>
      </c>
      <c r="AS17" s="76">
        <v>21.027383595339039</v>
      </c>
      <c r="AT17" s="76">
        <v>21.709252979917935</v>
      </c>
      <c r="AU17" s="76">
        <v>22.227253353048848</v>
      </c>
      <c r="AV17" s="76">
        <v>22.613659106630706</v>
      </c>
      <c r="AW17" s="76">
        <v>22.724637354989309</v>
      </c>
    </row>
    <row r="18" spans="2:49" ht="15" customHeight="1" x14ac:dyDescent="0.2">
      <c r="K18" s="218"/>
      <c r="L18" s="218"/>
      <c r="M18" s="66" t="s">
        <v>216</v>
      </c>
      <c r="N18" s="97"/>
      <c r="O18" s="76">
        <v>6.960379705117975E-2</v>
      </c>
      <c r="P18" s="76">
        <v>0.11986313212172439</v>
      </c>
      <c r="Q18" s="76">
        <v>0.18353116391532309</v>
      </c>
      <c r="R18" s="76">
        <v>0.25463466219781844</v>
      </c>
      <c r="S18" s="76">
        <v>0.32911984264824035</v>
      </c>
      <c r="T18" s="76">
        <v>0.41317938318418196</v>
      </c>
      <c r="U18" s="76">
        <v>0.51830647031596944</v>
      </c>
      <c r="V18" s="76">
        <v>0.63545282200478959</v>
      </c>
      <c r="W18" s="76">
        <v>0.77593452009717212</v>
      </c>
      <c r="X18" s="76">
        <v>0.94864402777847234</v>
      </c>
      <c r="Y18" s="76">
        <v>1.1746539781676484</v>
      </c>
      <c r="Z18" s="76">
        <v>1.4595308597550085</v>
      </c>
      <c r="AA18" s="76">
        <v>1.8134028058247826</v>
      </c>
      <c r="AB18" s="76">
        <v>2.2524161570384322</v>
      </c>
      <c r="AC18" s="76">
        <v>2.7849064373331789</v>
      </c>
      <c r="AD18" s="76">
        <v>3.4079353163503536</v>
      </c>
      <c r="AE18" s="76">
        <v>4.0703857289738119</v>
      </c>
      <c r="AF18" s="76">
        <v>4.7602855858113786</v>
      </c>
      <c r="AG18" s="76">
        <v>5.6061767600337529</v>
      </c>
      <c r="AH18" s="76">
        <v>6.5372411408329034</v>
      </c>
      <c r="AI18" s="76">
        <v>7.6399092422713402</v>
      </c>
      <c r="AJ18" s="76">
        <v>8.615955463590538</v>
      </c>
      <c r="AK18" s="76">
        <v>9.5820668797303004</v>
      </c>
      <c r="AL18" s="76">
        <v>10.829653400863235</v>
      </c>
      <c r="AM18" s="76">
        <v>12.242927901838954</v>
      </c>
      <c r="AN18" s="76">
        <v>13.72049096325685</v>
      </c>
      <c r="AO18" s="76">
        <v>15.171964241624448</v>
      </c>
      <c r="AP18" s="76">
        <v>16.52280556405686</v>
      </c>
      <c r="AQ18" s="76">
        <v>17.719778144068016</v>
      </c>
      <c r="AR18" s="76">
        <v>18.734601367100325</v>
      </c>
      <c r="AS18" s="76">
        <v>19.560525813109635</v>
      </c>
      <c r="AT18" s="76">
        <v>20.210808742250723</v>
      </c>
      <c r="AU18" s="76">
        <v>20.709969734680481</v>
      </c>
      <c r="AV18" s="76">
        <v>21.087466002979927</v>
      </c>
      <c r="AW18" s="76">
        <v>21.262811311935895</v>
      </c>
    </row>
    <row r="19" spans="2:49" ht="15" customHeight="1" x14ac:dyDescent="0.2">
      <c r="K19" s="218"/>
      <c r="L19" s="218"/>
      <c r="M19" s="86"/>
      <c r="N19" s="87"/>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row>
    <row r="20" spans="2:49" ht="15" customHeight="1" x14ac:dyDescent="0.2">
      <c r="B20" s="63"/>
      <c r="C20" s="63"/>
      <c r="D20" s="63"/>
      <c r="E20" s="63"/>
      <c r="F20" s="63"/>
      <c r="G20" s="63"/>
      <c r="H20" s="63"/>
      <c r="I20" s="63"/>
      <c r="J20" s="63"/>
      <c r="K20" s="87"/>
      <c r="L20" s="87"/>
      <c r="M20" s="54" t="s">
        <v>459</v>
      </c>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row>
    <row r="21" spans="2:49" ht="15" customHeight="1" x14ac:dyDescent="0.2">
      <c r="B21" s="63"/>
      <c r="C21" s="63"/>
      <c r="D21" s="63"/>
      <c r="E21" s="63"/>
      <c r="F21" s="63"/>
      <c r="G21" s="63"/>
      <c r="H21" s="63"/>
      <c r="I21" s="63"/>
      <c r="J21" s="63"/>
      <c r="K21" s="87"/>
      <c r="L21" s="87"/>
      <c r="M21" s="68" t="s">
        <v>34</v>
      </c>
      <c r="N21" s="68">
        <v>2015</v>
      </c>
      <c r="O21" s="68">
        <v>2016</v>
      </c>
      <c r="P21" s="68">
        <v>2017</v>
      </c>
      <c r="Q21" s="68">
        <v>2018</v>
      </c>
      <c r="R21" s="68">
        <v>2019</v>
      </c>
      <c r="S21" s="68">
        <v>2020</v>
      </c>
      <c r="T21" s="68">
        <v>2021</v>
      </c>
      <c r="U21" s="68">
        <v>2022</v>
      </c>
      <c r="V21" s="68">
        <v>2023</v>
      </c>
      <c r="W21" s="68">
        <v>2024</v>
      </c>
      <c r="X21" s="68">
        <v>2025</v>
      </c>
      <c r="Y21" s="68">
        <v>2026</v>
      </c>
      <c r="Z21" s="68">
        <v>2027</v>
      </c>
      <c r="AA21" s="68">
        <v>2028</v>
      </c>
      <c r="AB21" s="68">
        <v>2029</v>
      </c>
      <c r="AC21" s="68">
        <v>2030</v>
      </c>
      <c r="AD21" s="68">
        <v>2031</v>
      </c>
      <c r="AE21" s="68">
        <v>2032</v>
      </c>
      <c r="AF21" s="68">
        <v>2033</v>
      </c>
      <c r="AG21" s="68">
        <v>2034</v>
      </c>
      <c r="AH21" s="68">
        <v>2035</v>
      </c>
      <c r="AI21" s="68">
        <v>2036</v>
      </c>
      <c r="AJ21" s="68">
        <v>2037</v>
      </c>
      <c r="AK21" s="68">
        <v>2038</v>
      </c>
      <c r="AL21" s="68">
        <v>2039</v>
      </c>
      <c r="AM21" s="68">
        <v>2040</v>
      </c>
      <c r="AN21" s="68">
        <v>2041</v>
      </c>
      <c r="AO21" s="68">
        <v>2042</v>
      </c>
      <c r="AP21" s="68">
        <v>2043</v>
      </c>
      <c r="AQ21" s="68">
        <v>2044</v>
      </c>
      <c r="AR21" s="68">
        <v>2045</v>
      </c>
      <c r="AS21" s="68">
        <v>2046</v>
      </c>
      <c r="AT21" s="68">
        <v>2047</v>
      </c>
      <c r="AU21" s="68">
        <v>2048</v>
      </c>
      <c r="AV21" s="68">
        <v>2049</v>
      </c>
      <c r="AW21" s="68">
        <v>2050</v>
      </c>
    </row>
    <row r="22" spans="2:49" ht="15" customHeight="1" x14ac:dyDescent="0.2">
      <c r="L22" s="87"/>
      <c r="M22" s="66" t="s">
        <v>217</v>
      </c>
      <c r="N22" s="97"/>
      <c r="O22" s="76">
        <v>5.548111410625E-2</v>
      </c>
      <c r="P22" s="76">
        <v>9.5279790193593686E-2</v>
      </c>
      <c r="Q22" s="76">
        <v>0.14700386210338509</v>
      </c>
      <c r="R22" s="76">
        <v>0.36414870794877929</v>
      </c>
      <c r="S22" s="76">
        <v>0.59495596626156011</v>
      </c>
      <c r="T22" s="76">
        <v>0.82690081962727746</v>
      </c>
      <c r="U22" s="76">
        <v>1.0682669866446224</v>
      </c>
      <c r="V22" s="76">
        <v>1.291148972606067</v>
      </c>
      <c r="W22" s="76">
        <v>1.3763021132248743</v>
      </c>
      <c r="X22" s="76">
        <v>1.5512772842461142</v>
      </c>
      <c r="Y22" s="76">
        <v>1.7415891355099917</v>
      </c>
      <c r="Z22" s="76">
        <v>1.9750751215237461</v>
      </c>
      <c r="AA22" s="76">
        <v>2.3440753434585884</v>
      </c>
      <c r="AB22" s="76">
        <v>2.8500429013130031</v>
      </c>
      <c r="AC22" s="76">
        <v>3.4865757180514652</v>
      </c>
      <c r="AD22" s="76">
        <v>4.2493861612928923</v>
      </c>
      <c r="AE22" s="76">
        <v>5.1211405259120282</v>
      </c>
      <c r="AF22" s="76">
        <v>6.0509358531443462</v>
      </c>
      <c r="AG22" s="76">
        <v>6.9710521951037405</v>
      </c>
      <c r="AH22" s="76">
        <v>7.7651214050971067</v>
      </c>
      <c r="AI22" s="76">
        <v>8.25434839002172</v>
      </c>
      <c r="AJ22" s="76">
        <v>8.5643629113499351</v>
      </c>
      <c r="AK22" s="76">
        <v>8.9313561610426451</v>
      </c>
      <c r="AL22" s="76">
        <v>9.4113170400981918</v>
      </c>
      <c r="AM22" s="76">
        <v>9.3738146695155251</v>
      </c>
      <c r="AN22" s="76">
        <v>9.3601033429858376</v>
      </c>
      <c r="AO22" s="76">
        <v>9.3586732626225224</v>
      </c>
      <c r="AP22" s="76">
        <v>9.3603891459013191</v>
      </c>
      <c r="AQ22" s="76">
        <v>9.3592312342748105</v>
      </c>
      <c r="AR22" s="76">
        <v>9.3517428408703083</v>
      </c>
      <c r="AS22" s="76">
        <v>9.3346963346910101</v>
      </c>
      <c r="AT22" s="76">
        <v>9.3054672577429809</v>
      </c>
      <c r="AU22" s="76">
        <v>9.261797670657117</v>
      </c>
      <c r="AV22" s="76">
        <v>9.2012679306884255</v>
      </c>
      <c r="AW22" s="76">
        <v>9.1244141129189753</v>
      </c>
    </row>
    <row r="23" spans="2:49" ht="15" customHeight="1" x14ac:dyDescent="0.2">
      <c r="L23" s="63"/>
      <c r="M23" s="66" t="s">
        <v>71</v>
      </c>
      <c r="N23" s="97"/>
      <c r="O23" s="76">
        <v>5.548111410625E-2</v>
      </c>
      <c r="P23" s="76">
        <v>9.5279790193593686E-2</v>
      </c>
      <c r="Q23" s="76">
        <v>0.14700386210338509</v>
      </c>
      <c r="R23" s="76">
        <v>0.38089274721922056</v>
      </c>
      <c r="S23" s="76">
        <v>0.60959585436662422</v>
      </c>
      <c r="T23" s="76">
        <v>0.86128797543144364</v>
      </c>
      <c r="U23" s="76">
        <v>1.14276013650664</v>
      </c>
      <c r="V23" s="76">
        <v>1.4755014314861605</v>
      </c>
      <c r="W23" s="76">
        <v>1.9012246966896449</v>
      </c>
      <c r="X23" s="76">
        <v>2.3973760287690782</v>
      </c>
      <c r="Y23" s="76">
        <v>2.989919010683701</v>
      </c>
      <c r="Z23" s="76">
        <v>3.6470413651229867</v>
      </c>
      <c r="AA23" s="76">
        <v>4.4105637477485793</v>
      </c>
      <c r="AB23" s="76">
        <v>5.3830547393313557</v>
      </c>
      <c r="AC23" s="76">
        <v>6.5100792570115731</v>
      </c>
      <c r="AD23" s="76">
        <v>7.6519454058489194</v>
      </c>
      <c r="AE23" s="76">
        <v>8.4487967838054008</v>
      </c>
      <c r="AF23" s="76">
        <v>8.9947969362606113</v>
      </c>
      <c r="AG23" s="76">
        <v>9.5839257053988636</v>
      </c>
      <c r="AH23" s="76">
        <v>9.7574166030501299</v>
      </c>
      <c r="AI23" s="76">
        <v>10.167226496380463</v>
      </c>
      <c r="AJ23" s="76">
        <v>10.579231034736747</v>
      </c>
      <c r="AK23" s="76">
        <v>10.960582584514615</v>
      </c>
      <c r="AL23" s="76">
        <v>11.424875897417742</v>
      </c>
      <c r="AM23" s="76">
        <v>11.342186507274709</v>
      </c>
      <c r="AN23" s="76">
        <v>11.301632307451468</v>
      </c>
      <c r="AO23" s="76">
        <v>11.279374814655899</v>
      </c>
      <c r="AP23" s="76">
        <v>11.26249711786029</v>
      </c>
      <c r="AQ23" s="76">
        <v>11.243385102952391</v>
      </c>
      <c r="AR23" s="76">
        <v>11.21699691101175</v>
      </c>
      <c r="AS23" s="76">
        <v>11.179490335254483</v>
      </c>
      <c r="AT23" s="76">
        <v>11.127559512549151</v>
      </c>
      <c r="AU23" s="76">
        <v>11.058112754344501</v>
      </c>
      <c r="AV23" s="76">
        <v>10.967990946185923</v>
      </c>
      <c r="AW23" s="76">
        <v>10.856762425373237</v>
      </c>
    </row>
    <row r="24" spans="2:49" ht="15" customHeight="1" x14ac:dyDescent="0.2">
      <c r="L24" s="87"/>
      <c r="M24" s="66" t="s">
        <v>215</v>
      </c>
      <c r="N24" s="97"/>
      <c r="O24" s="76">
        <v>5.548111410625E-2</v>
      </c>
      <c r="P24" s="76">
        <v>9.5279790193593686E-2</v>
      </c>
      <c r="Q24" s="76">
        <v>0.14602982719439417</v>
      </c>
      <c r="R24" s="76">
        <v>0.20093074635918218</v>
      </c>
      <c r="S24" s="76">
        <v>0.26499583128361726</v>
      </c>
      <c r="T24" s="76">
        <v>0.33319184685877345</v>
      </c>
      <c r="U24" s="76">
        <v>0.42088106274599962</v>
      </c>
      <c r="V24" s="76">
        <v>0.52406145093570511</v>
      </c>
      <c r="W24" s="76">
        <v>0.63608794424630744</v>
      </c>
      <c r="X24" s="76">
        <v>0.7763297321589403</v>
      </c>
      <c r="Y24" s="76">
        <v>0.96406740126476254</v>
      </c>
      <c r="Z24" s="76">
        <v>1.200262524873815</v>
      </c>
      <c r="AA24" s="76">
        <v>1.4985020062249998</v>
      </c>
      <c r="AB24" s="76">
        <v>1.8696948880749997</v>
      </c>
      <c r="AC24" s="76">
        <v>2.3284068822000004</v>
      </c>
      <c r="AD24" s="76">
        <v>2.8799412243</v>
      </c>
      <c r="AE24" s="76">
        <v>3.5109352403999998</v>
      </c>
      <c r="AF24" s="76">
        <v>4.1485835854750004</v>
      </c>
      <c r="AG24" s="76">
        <v>4.7662483741250012</v>
      </c>
      <c r="AH24" s="76">
        <v>5.3527982780685956</v>
      </c>
      <c r="AI24" s="76">
        <v>6.1129811613532228</v>
      </c>
      <c r="AJ24" s="76">
        <v>6.7633338591223664</v>
      </c>
      <c r="AK24" s="76">
        <v>7.3988418018163831</v>
      </c>
      <c r="AL24" s="76">
        <v>8.2839596450120734</v>
      </c>
      <c r="AM24" s="76">
        <v>9.3151726215218513</v>
      </c>
      <c r="AN24" s="76">
        <v>10.405383374875051</v>
      </c>
      <c r="AO24" s="76">
        <v>11.481494591789424</v>
      </c>
      <c r="AP24" s="76">
        <v>12.48263305535054</v>
      </c>
      <c r="AQ24" s="76">
        <v>13.366175137866293</v>
      </c>
      <c r="AR24" s="76">
        <v>14.108638348727338</v>
      </c>
      <c r="AS24" s="76">
        <v>14.704914658289136</v>
      </c>
      <c r="AT24" s="76">
        <v>15.162408109379749</v>
      </c>
      <c r="AU24" s="76">
        <v>15.497583830231848</v>
      </c>
      <c r="AV24" s="76">
        <v>15.730054851010806</v>
      </c>
      <c r="AW24" s="76">
        <v>15.7580848354367</v>
      </c>
    </row>
    <row r="25" spans="2:49" ht="15" customHeight="1" x14ac:dyDescent="0.2">
      <c r="L25" s="87"/>
      <c r="M25" s="66" t="s">
        <v>216</v>
      </c>
      <c r="N25" s="97"/>
      <c r="O25" s="76">
        <v>5.548111410625E-2</v>
      </c>
      <c r="P25" s="76">
        <v>9.5279790193593686E-2</v>
      </c>
      <c r="Q25" s="76">
        <v>0.14602982719439417</v>
      </c>
      <c r="R25" s="76">
        <v>0.20434636534178019</v>
      </c>
      <c r="S25" s="76">
        <v>0.26457639457119808</v>
      </c>
      <c r="T25" s="76">
        <v>0.331604269539098</v>
      </c>
      <c r="U25" s="76">
        <v>0.41620971666802359</v>
      </c>
      <c r="V25" s="76">
        <v>0.50881508361140915</v>
      </c>
      <c r="W25" s="76">
        <v>0.61890558978092713</v>
      </c>
      <c r="X25" s="76">
        <v>0.75391865644558431</v>
      </c>
      <c r="Y25" s="76">
        <v>0.93376932843816274</v>
      </c>
      <c r="Z25" s="76">
        <v>1.1610657143750001</v>
      </c>
      <c r="AA25" s="76">
        <v>1.44365047365</v>
      </c>
      <c r="AB25" s="76">
        <v>1.7936017494500001</v>
      </c>
      <c r="AC25" s="76">
        <v>2.2156887522000002</v>
      </c>
      <c r="AD25" s="76">
        <v>2.7000885239999999</v>
      </c>
      <c r="AE25" s="76">
        <v>3.1905606424999999</v>
      </c>
      <c r="AF25" s="76">
        <v>3.6684545922499998</v>
      </c>
      <c r="AG25" s="76">
        <v>4.2571544399999999</v>
      </c>
      <c r="AH25" s="76">
        <v>4.8810645588868722</v>
      </c>
      <c r="AI25" s="76">
        <v>5.6237920167112438</v>
      </c>
      <c r="AJ25" s="76">
        <v>6.1887388867346518</v>
      </c>
      <c r="AK25" s="76">
        <v>6.6977386438133584</v>
      </c>
      <c r="AL25" s="76">
        <v>7.4536579603668622</v>
      </c>
      <c r="AM25" s="76">
        <v>8.356518861373095</v>
      </c>
      <c r="AN25" s="76">
        <v>9.3238630753198546</v>
      </c>
      <c r="AO25" s="76">
        <v>10.28538273029058</v>
      </c>
      <c r="AP25" s="76">
        <v>11.185214645750039</v>
      </c>
      <c r="AQ25" s="76">
        <v>11.983817961948839</v>
      </c>
      <c r="AR25" s="76">
        <v>12.659511308018351</v>
      </c>
      <c r="AS25" s="76">
        <v>13.205657501558896</v>
      </c>
      <c r="AT25" s="76">
        <v>13.629170511725432</v>
      </c>
      <c r="AU25" s="76">
        <v>13.94439757413487</v>
      </c>
      <c r="AV25" s="76">
        <v>14.168685864941073</v>
      </c>
      <c r="AW25" s="76">
        <v>14.246597167738056</v>
      </c>
    </row>
    <row r="26" spans="2:49" ht="15" customHeight="1" x14ac:dyDescent="0.2">
      <c r="L26" s="87"/>
      <c r="M26" s="86"/>
      <c r="N26" s="87"/>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row>
    <row r="27" spans="2:49" s="215" customFormat="1" ht="15" customHeight="1" x14ac:dyDescent="0.2">
      <c r="L27" s="57"/>
      <c r="M27" s="54" t="s">
        <v>460</v>
      </c>
      <c r="N27" s="74"/>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row>
    <row r="28" spans="2:49" ht="15" customHeight="1" x14ac:dyDescent="0.2">
      <c r="L28" s="87"/>
      <c r="M28" s="68" t="s">
        <v>34</v>
      </c>
      <c r="N28" s="68">
        <v>2015</v>
      </c>
      <c r="O28" s="68">
        <v>2016</v>
      </c>
      <c r="P28" s="68">
        <v>2017</v>
      </c>
      <c r="Q28" s="68">
        <v>2018</v>
      </c>
      <c r="R28" s="68">
        <v>2019</v>
      </c>
      <c r="S28" s="68">
        <v>2020</v>
      </c>
      <c r="T28" s="68">
        <v>2021</v>
      </c>
      <c r="U28" s="68">
        <v>2022</v>
      </c>
      <c r="V28" s="68">
        <v>2023</v>
      </c>
      <c r="W28" s="68">
        <v>2024</v>
      </c>
      <c r="X28" s="68">
        <v>2025</v>
      </c>
      <c r="Y28" s="68">
        <v>2026</v>
      </c>
      <c r="Z28" s="68">
        <v>2027</v>
      </c>
      <c r="AA28" s="68">
        <v>2028</v>
      </c>
      <c r="AB28" s="68">
        <v>2029</v>
      </c>
      <c r="AC28" s="68">
        <v>2030</v>
      </c>
      <c r="AD28" s="68">
        <v>2031</v>
      </c>
      <c r="AE28" s="68">
        <v>2032</v>
      </c>
      <c r="AF28" s="68">
        <v>2033</v>
      </c>
      <c r="AG28" s="68">
        <v>2034</v>
      </c>
      <c r="AH28" s="68">
        <v>2035</v>
      </c>
      <c r="AI28" s="68">
        <v>2036</v>
      </c>
      <c r="AJ28" s="68">
        <v>2037</v>
      </c>
      <c r="AK28" s="68">
        <v>2038</v>
      </c>
      <c r="AL28" s="68">
        <v>2039</v>
      </c>
      <c r="AM28" s="68">
        <v>2040</v>
      </c>
      <c r="AN28" s="68">
        <v>2041</v>
      </c>
      <c r="AO28" s="68">
        <v>2042</v>
      </c>
      <c r="AP28" s="68">
        <v>2043</v>
      </c>
      <c r="AQ28" s="68">
        <v>2044</v>
      </c>
      <c r="AR28" s="68">
        <v>2045</v>
      </c>
      <c r="AS28" s="68">
        <v>2046</v>
      </c>
      <c r="AT28" s="68">
        <v>2047</v>
      </c>
      <c r="AU28" s="68">
        <v>2048</v>
      </c>
      <c r="AV28" s="68">
        <v>2049</v>
      </c>
      <c r="AW28" s="68">
        <v>2050</v>
      </c>
    </row>
    <row r="29" spans="2:49" ht="15" customHeight="1" x14ac:dyDescent="0.2">
      <c r="L29" s="87"/>
      <c r="M29" s="66" t="s">
        <v>217</v>
      </c>
      <c r="N29" s="97"/>
      <c r="O29" s="76">
        <v>1.4122682944929755E-2</v>
      </c>
      <c r="P29" s="76">
        <v>2.4583341928130713E-2</v>
      </c>
      <c r="Q29" s="76">
        <v>3.7501336720928924E-2</v>
      </c>
      <c r="R29" s="76">
        <v>9.8817327123686308E-2</v>
      </c>
      <c r="S29" s="76">
        <v>0.16848640155529993</v>
      </c>
      <c r="T29" s="76">
        <v>0.24590124733518051</v>
      </c>
      <c r="U29" s="76">
        <v>0.33367863681608934</v>
      </c>
      <c r="V29" s="76">
        <v>0.43980120628872954</v>
      </c>
      <c r="W29" s="76">
        <v>0.56889218041146294</v>
      </c>
      <c r="X29" s="76">
        <v>0.73172434940401443</v>
      </c>
      <c r="Y29" s="76">
        <v>0.93090909569640812</v>
      </c>
      <c r="Z29" s="76">
        <v>1.1749429690970707</v>
      </c>
      <c r="AA29" s="76">
        <v>1.4719446182587403</v>
      </c>
      <c r="AB29" s="76">
        <v>1.8294100138504621</v>
      </c>
      <c r="AC29" s="76">
        <v>2.2521784660904047</v>
      </c>
      <c r="AD29" s="76">
        <v>2.7450500141546104</v>
      </c>
      <c r="AE29" s="76">
        <v>3.3018644173040728</v>
      </c>
      <c r="AF29" s="76">
        <v>3.9049677702817407</v>
      </c>
      <c r="AG29" s="76">
        <v>4.5278712163254395</v>
      </c>
      <c r="AH29" s="76">
        <v>5.1363820757734837</v>
      </c>
      <c r="AI29" s="76">
        <v>5.7002936945128573</v>
      </c>
      <c r="AJ29" s="76">
        <v>6.1905468079628632</v>
      </c>
      <c r="AK29" s="76">
        <v>6.5993680697674479</v>
      </c>
      <c r="AL29" s="76">
        <v>7.0259330534260593</v>
      </c>
      <c r="AM29" s="76">
        <v>7.0073703015299982</v>
      </c>
      <c r="AN29" s="76">
        <v>6.992573086571408</v>
      </c>
      <c r="AO29" s="76">
        <v>6.9829831055996463</v>
      </c>
      <c r="AP29" s="76">
        <v>6.9793364829387921</v>
      </c>
      <c r="AQ29" s="76">
        <v>6.9830346547133981</v>
      </c>
      <c r="AR29" s="76">
        <v>6.9972770999478655</v>
      </c>
      <c r="AS29" s="76">
        <v>7.0254712397426795</v>
      </c>
      <c r="AT29" s="76">
        <v>7.0751914138961496</v>
      </c>
      <c r="AU29" s="76">
        <v>7.1511557777765988</v>
      </c>
      <c r="AV29" s="76">
        <v>7.2684614092365338</v>
      </c>
      <c r="AW29" s="76">
        <v>7.4399640116731103</v>
      </c>
    </row>
    <row r="30" spans="2:49" ht="15" customHeight="1" x14ac:dyDescent="0.2">
      <c r="L30" s="63"/>
      <c r="M30" s="66" t="s">
        <v>71</v>
      </c>
      <c r="N30" s="97"/>
      <c r="O30" s="76">
        <v>1.4122682944929755E-2</v>
      </c>
      <c r="P30" s="76">
        <v>2.4583341928130713E-2</v>
      </c>
      <c r="Q30" s="76">
        <v>3.7501336720928924E-2</v>
      </c>
      <c r="R30" s="76">
        <v>9.1086205191132877E-2</v>
      </c>
      <c r="S30" s="76">
        <v>0.14963827762246526</v>
      </c>
      <c r="T30" s="76">
        <v>0.21936905024190712</v>
      </c>
      <c r="U30" s="76">
        <v>0.30014585116513165</v>
      </c>
      <c r="V30" s="76">
        <v>0.40218405454125</v>
      </c>
      <c r="W30" s="76">
        <v>0.52716974352354595</v>
      </c>
      <c r="X30" s="76">
        <v>0.6826851949721866</v>
      </c>
      <c r="Y30" s="76">
        <v>0.8781513010935369</v>
      </c>
      <c r="Z30" s="76">
        <v>1.1197769392300627</v>
      </c>
      <c r="AA30" s="76">
        <v>1.4178805111506054</v>
      </c>
      <c r="AB30" s="76">
        <v>1.7775926817865668</v>
      </c>
      <c r="AC30" s="76">
        <v>2.202265870407643</v>
      </c>
      <c r="AD30" s="76">
        <v>2.699573874684456</v>
      </c>
      <c r="AE30" s="76">
        <v>3.2596831694931612</v>
      </c>
      <c r="AF30" s="76">
        <v>3.8639192090544827</v>
      </c>
      <c r="AG30" s="76">
        <v>4.4861558392729446</v>
      </c>
      <c r="AH30" s="76">
        <v>5.089417264704915</v>
      </c>
      <c r="AI30" s="76">
        <v>5.6452968022498515</v>
      </c>
      <c r="AJ30" s="76">
        <v>6.1237343437420737</v>
      </c>
      <c r="AK30" s="76">
        <v>6.5191359026172515</v>
      </c>
      <c r="AL30" s="76">
        <v>6.8852647486248211</v>
      </c>
      <c r="AM30" s="76">
        <v>6.8603894403528143</v>
      </c>
      <c r="AN30" s="76">
        <v>6.8389963363962911</v>
      </c>
      <c r="AO30" s="76">
        <v>6.8224097107797164</v>
      </c>
      <c r="AP30" s="76">
        <v>6.811315580033293</v>
      </c>
      <c r="AQ30" s="76">
        <v>6.8068720142819608</v>
      </c>
      <c r="AR30" s="76">
        <v>6.8124496571582149</v>
      </c>
      <c r="AS30" s="76">
        <v>6.8307411351409728</v>
      </c>
      <c r="AT30" s="76">
        <v>6.8698183724662112</v>
      </c>
      <c r="AU30" s="76">
        <v>6.9334438673897276</v>
      </c>
      <c r="AV30" s="76">
        <v>7.0371407898862053</v>
      </c>
      <c r="AW30" s="76">
        <v>7.1942520461406163</v>
      </c>
    </row>
    <row r="31" spans="2:49" ht="15" customHeight="1" x14ac:dyDescent="0.2">
      <c r="L31" s="87"/>
      <c r="M31" s="66" t="s">
        <v>215</v>
      </c>
      <c r="N31" s="97"/>
      <c r="O31" s="76">
        <v>1.4122682944929755E-2</v>
      </c>
      <c r="P31" s="76">
        <v>2.4583341928130713E-2</v>
      </c>
      <c r="Q31" s="76">
        <v>3.7501336720928924E-2</v>
      </c>
      <c r="R31" s="76">
        <v>4.9230966484831759E-2</v>
      </c>
      <c r="S31" s="76">
        <v>6.3378585376487676E-2</v>
      </c>
      <c r="T31" s="76">
        <v>7.9756414926921787E-2</v>
      </c>
      <c r="U31" s="76">
        <v>9.964169435845785E-2</v>
      </c>
      <c r="V31" s="76">
        <v>0.12405074966663023</v>
      </c>
      <c r="W31" s="76">
        <v>0.15357719303075806</v>
      </c>
      <c r="X31" s="76">
        <v>0.19054252030588684</v>
      </c>
      <c r="Y31" s="76">
        <v>0.23654985835349762</v>
      </c>
      <c r="Z31" s="76">
        <v>0.2934717270547228</v>
      </c>
      <c r="AA31" s="76">
        <v>0.36474766632439665</v>
      </c>
      <c r="AB31" s="76">
        <v>0.45330157058736148</v>
      </c>
      <c r="AC31" s="76">
        <v>0.56380686934581548</v>
      </c>
      <c r="AD31" s="76">
        <v>0.70195777954490035</v>
      </c>
      <c r="AE31" s="76">
        <v>0.87417106147008261</v>
      </c>
      <c r="AF31" s="76">
        <v>1.0858176045454888</v>
      </c>
      <c r="AG31" s="76">
        <v>1.3430058357111843</v>
      </c>
      <c r="AH31" s="76">
        <v>1.6500366923763459</v>
      </c>
      <c r="AI31" s="76">
        <v>2.009270825770245</v>
      </c>
      <c r="AJ31" s="76">
        <v>2.4199133632680074</v>
      </c>
      <c r="AK31" s="76">
        <v>2.8755788525113393</v>
      </c>
      <c r="AL31" s="76">
        <v>3.3659333642091638</v>
      </c>
      <c r="AM31" s="76">
        <v>3.8744776382815109</v>
      </c>
      <c r="AN31" s="76">
        <v>4.3817536411697855</v>
      </c>
      <c r="AO31" s="76">
        <v>4.8686696247313916</v>
      </c>
      <c r="AP31" s="76">
        <v>5.3161939685611257</v>
      </c>
      <c r="AQ31" s="76">
        <v>5.710772269274246</v>
      </c>
      <c r="AR31" s="76">
        <v>6.0458624022632987</v>
      </c>
      <c r="AS31" s="76">
        <v>6.3224689370499014</v>
      </c>
      <c r="AT31" s="76">
        <v>6.5468448705381848</v>
      </c>
      <c r="AU31" s="76">
        <v>6.7296695228169998</v>
      </c>
      <c r="AV31" s="76">
        <v>6.8836042556199022</v>
      </c>
      <c r="AW31" s="76">
        <v>6.9665525195526081</v>
      </c>
    </row>
    <row r="32" spans="2:49" ht="15" customHeight="1" x14ac:dyDescent="0.2">
      <c r="D32" s="63"/>
      <c r="E32" s="63"/>
      <c r="F32" s="63"/>
      <c r="G32" s="63"/>
      <c r="H32" s="63"/>
      <c r="I32" s="63"/>
      <c r="J32" s="63"/>
      <c r="K32" s="87"/>
      <c r="L32" s="87"/>
      <c r="M32" s="66" t="s">
        <v>216</v>
      </c>
      <c r="N32" s="97"/>
      <c r="O32" s="76">
        <v>1.4122682944929755E-2</v>
      </c>
      <c r="P32" s="76">
        <v>2.4583341928130713E-2</v>
      </c>
      <c r="Q32" s="76">
        <v>3.7501336720928924E-2</v>
      </c>
      <c r="R32" s="76">
        <v>5.0288296856038243E-2</v>
      </c>
      <c r="S32" s="76">
        <v>6.4543448077042292E-2</v>
      </c>
      <c r="T32" s="76">
        <v>8.1575113645083977E-2</v>
      </c>
      <c r="U32" s="76">
        <v>0.10209675364794585</v>
      </c>
      <c r="V32" s="76">
        <v>0.12663773839338044</v>
      </c>
      <c r="W32" s="76">
        <v>0.15702893031624496</v>
      </c>
      <c r="X32" s="76">
        <v>0.19472537133288803</v>
      </c>
      <c r="Y32" s="76">
        <v>0.24088464972948564</v>
      </c>
      <c r="Z32" s="76">
        <v>0.29846514538000851</v>
      </c>
      <c r="AA32" s="76">
        <v>0.36975233217478259</v>
      </c>
      <c r="AB32" s="76">
        <v>0.45881440758843239</v>
      </c>
      <c r="AC32" s="76">
        <v>0.56921768513317861</v>
      </c>
      <c r="AD32" s="76">
        <v>0.70784679235035364</v>
      </c>
      <c r="AE32" s="76">
        <v>0.8798250864738123</v>
      </c>
      <c r="AF32" s="76">
        <v>1.0918309935613786</v>
      </c>
      <c r="AG32" s="76">
        <v>1.3490223200337534</v>
      </c>
      <c r="AH32" s="76">
        <v>1.656176581946031</v>
      </c>
      <c r="AI32" s="76">
        <v>2.0161172255600963</v>
      </c>
      <c r="AJ32" s="76">
        <v>2.4272165768558858</v>
      </c>
      <c r="AK32" s="76">
        <v>2.8843282359169424</v>
      </c>
      <c r="AL32" s="76">
        <v>3.3759954404963728</v>
      </c>
      <c r="AM32" s="76">
        <v>3.8864090404658596</v>
      </c>
      <c r="AN32" s="76">
        <v>4.3966278879369955</v>
      </c>
      <c r="AO32" s="76">
        <v>4.8865815113338673</v>
      </c>
      <c r="AP32" s="76">
        <v>5.3375909183068213</v>
      </c>
      <c r="AQ32" s="76">
        <v>5.7359601821191788</v>
      </c>
      <c r="AR32" s="76">
        <v>6.0750900590819743</v>
      </c>
      <c r="AS32" s="76">
        <v>6.3548683115507396</v>
      </c>
      <c r="AT32" s="76">
        <v>6.5816382305252912</v>
      </c>
      <c r="AU32" s="76">
        <v>6.7655721605456103</v>
      </c>
      <c r="AV32" s="76">
        <v>6.9187801380388523</v>
      </c>
      <c r="AW32" s="76">
        <v>7.0162141441978392</v>
      </c>
    </row>
    <row r="33" spans="1:49" s="215" customFormat="1" ht="15" customHeight="1" x14ac:dyDescent="0.2">
      <c r="D33" s="63"/>
      <c r="E33" s="63"/>
      <c r="F33" s="63"/>
      <c r="G33" s="63"/>
      <c r="H33" s="63"/>
      <c r="I33" s="63"/>
      <c r="J33" s="63"/>
      <c r="K33" s="63"/>
      <c r="L33" s="57"/>
      <c r="M33" s="86"/>
      <c r="N33" s="87"/>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row>
    <row r="34" spans="1:49" ht="15" customHeight="1" x14ac:dyDescent="0.2">
      <c r="D34" s="63"/>
      <c r="E34" s="63"/>
      <c r="F34" s="63"/>
      <c r="G34" s="63"/>
      <c r="H34" s="63"/>
      <c r="I34" s="63"/>
      <c r="J34" s="63"/>
      <c r="K34" s="87"/>
      <c r="L34" s="87"/>
      <c r="M34" s="54" t="s">
        <v>461</v>
      </c>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row>
    <row r="35" spans="1:49" ht="15" customHeight="1" x14ac:dyDescent="0.2">
      <c r="D35" s="63"/>
      <c r="E35" s="63"/>
      <c r="F35" s="63"/>
      <c r="G35" s="63"/>
      <c r="H35" s="63"/>
      <c r="I35" s="63"/>
      <c r="J35" s="63"/>
      <c r="K35" s="87"/>
      <c r="L35" s="87"/>
      <c r="M35" s="68" t="s">
        <v>34</v>
      </c>
      <c r="N35" s="68">
        <v>2015</v>
      </c>
      <c r="O35" s="68">
        <v>2016</v>
      </c>
      <c r="P35" s="68">
        <v>2017</v>
      </c>
      <c r="Q35" s="68">
        <v>2018</v>
      </c>
      <c r="R35" s="68">
        <v>2019</v>
      </c>
      <c r="S35" s="68">
        <v>2020</v>
      </c>
      <c r="T35" s="68">
        <v>2021</v>
      </c>
      <c r="U35" s="68">
        <v>2022</v>
      </c>
      <c r="V35" s="68">
        <v>2023</v>
      </c>
      <c r="W35" s="68">
        <v>2024</v>
      </c>
      <c r="X35" s="68">
        <v>2025</v>
      </c>
      <c r="Y35" s="68">
        <v>2026</v>
      </c>
      <c r="Z35" s="68">
        <v>2027</v>
      </c>
      <c r="AA35" s="68">
        <v>2028</v>
      </c>
      <c r="AB35" s="68">
        <v>2029</v>
      </c>
      <c r="AC35" s="68">
        <v>2030</v>
      </c>
      <c r="AD35" s="68">
        <v>2031</v>
      </c>
      <c r="AE35" s="68">
        <v>2032</v>
      </c>
      <c r="AF35" s="68">
        <v>2033</v>
      </c>
      <c r="AG35" s="68">
        <v>2034</v>
      </c>
      <c r="AH35" s="68">
        <v>2035</v>
      </c>
      <c r="AI35" s="68">
        <v>2036</v>
      </c>
      <c r="AJ35" s="68">
        <v>2037</v>
      </c>
      <c r="AK35" s="68">
        <v>2038</v>
      </c>
      <c r="AL35" s="68">
        <v>2039</v>
      </c>
      <c r="AM35" s="68">
        <v>2040</v>
      </c>
      <c r="AN35" s="68">
        <v>2041</v>
      </c>
      <c r="AO35" s="68">
        <v>2042</v>
      </c>
      <c r="AP35" s="68">
        <v>2043</v>
      </c>
      <c r="AQ35" s="68">
        <v>2044</v>
      </c>
      <c r="AR35" s="68">
        <v>2045</v>
      </c>
      <c r="AS35" s="68">
        <v>2046</v>
      </c>
      <c r="AT35" s="68">
        <v>2047</v>
      </c>
      <c r="AU35" s="68">
        <v>2048</v>
      </c>
      <c r="AV35" s="68">
        <v>2049</v>
      </c>
      <c r="AW35" s="68">
        <v>2050</v>
      </c>
    </row>
    <row r="36" spans="1:49" ht="15" customHeight="1" x14ac:dyDescent="0.2">
      <c r="D36" s="63"/>
      <c r="E36" s="63"/>
      <c r="F36" s="63"/>
      <c r="G36" s="63"/>
      <c r="H36" s="63"/>
      <c r="I36" s="63"/>
      <c r="J36" s="63"/>
      <c r="K36" s="87"/>
      <c r="L36" s="87"/>
      <c r="M36" s="66" t="s">
        <v>217</v>
      </c>
      <c r="N36" s="97"/>
      <c r="O36" s="76">
        <v>0</v>
      </c>
      <c r="P36" s="76">
        <v>0</v>
      </c>
      <c r="Q36" s="76">
        <v>0</v>
      </c>
      <c r="R36" s="76">
        <v>0</v>
      </c>
      <c r="S36" s="76">
        <v>0</v>
      </c>
      <c r="T36" s="76">
        <v>0</v>
      </c>
      <c r="U36" s="76">
        <v>0</v>
      </c>
      <c r="V36" s="76">
        <v>0</v>
      </c>
      <c r="W36" s="76">
        <v>0</v>
      </c>
      <c r="X36" s="76">
        <v>-3.3886549332465821E-2</v>
      </c>
      <c r="Y36" s="76">
        <v>-8.7152911169901814E-2</v>
      </c>
      <c r="Z36" s="76">
        <v>-0.16694446332932505</v>
      </c>
      <c r="AA36" s="76">
        <v>-0.282431407316454</v>
      </c>
      <c r="AB36" s="76">
        <v>-0.44473227498635731</v>
      </c>
      <c r="AC36" s="76">
        <v>-0.7024293360432754</v>
      </c>
      <c r="AD36" s="76">
        <v>-1.0928693385232549</v>
      </c>
      <c r="AE36" s="76">
        <v>-1.603295893187477</v>
      </c>
      <c r="AF36" s="76">
        <v>-2.2412413441579111</v>
      </c>
      <c r="AG36" s="76">
        <v>-3.0019226079210251</v>
      </c>
      <c r="AH36" s="76">
        <v>-3.8641780271257913</v>
      </c>
      <c r="AI36" s="76">
        <v>-4.7977207389974348</v>
      </c>
      <c r="AJ36" s="76">
        <v>-5.7619552783815937</v>
      </c>
      <c r="AK36" s="76">
        <v>-6.7270267448904164</v>
      </c>
      <c r="AL36" s="76">
        <v>-7.7779732338411582</v>
      </c>
      <c r="AM36" s="76">
        <v>-8.3651136086579783</v>
      </c>
      <c r="AN36" s="76">
        <v>-8.9439792040003052</v>
      </c>
      <c r="AO36" s="76">
        <v>-9.5122392228220338</v>
      </c>
      <c r="AP36" s="76">
        <v>-10.067144404514728</v>
      </c>
      <c r="AQ36" s="76">
        <v>-10.605500027258438</v>
      </c>
      <c r="AR36" s="76">
        <v>-11.123607413115135</v>
      </c>
      <c r="AS36" s="76">
        <v>-11.617182935081164</v>
      </c>
      <c r="AT36" s="76">
        <v>-12.081304021788887</v>
      </c>
      <c r="AU36" s="76">
        <v>-12.510341663383707</v>
      </c>
      <c r="AV36" s="76">
        <v>-12.897879418576551</v>
      </c>
      <c r="AW36" s="76">
        <v>-13.235341034143708</v>
      </c>
    </row>
    <row r="37" spans="1:49" ht="15" customHeight="1" x14ac:dyDescent="0.2">
      <c r="D37" s="63"/>
      <c r="E37" s="63"/>
      <c r="F37" s="63"/>
      <c r="G37" s="63"/>
      <c r="H37" s="63"/>
      <c r="I37" s="63"/>
      <c r="J37" s="57"/>
      <c r="K37" s="57"/>
      <c r="L37" s="63"/>
      <c r="M37" s="66" t="s">
        <v>71</v>
      </c>
      <c r="N37" s="97"/>
      <c r="O37" s="76">
        <v>0</v>
      </c>
      <c r="P37" s="76">
        <v>0</v>
      </c>
      <c r="Q37" s="76">
        <v>0</v>
      </c>
      <c r="R37" s="76">
        <v>0</v>
      </c>
      <c r="S37" s="76">
        <v>0</v>
      </c>
      <c r="T37" s="76">
        <v>0</v>
      </c>
      <c r="U37" s="76">
        <v>0</v>
      </c>
      <c r="V37" s="76">
        <v>0</v>
      </c>
      <c r="W37" s="76">
        <v>0</v>
      </c>
      <c r="X37" s="76">
        <v>-2.8095553582780056E-2</v>
      </c>
      <c r="Y37" s="76">
        <v>-7.4522510960602709E-2</v>
      </c>
      <c r="Z37" s="76">
        <v>-0.14414494859454824</v>
      </c>
      <c r="AA37" s="76">
        <v>-0.2462950538854311</v>
      </c>
      <c r="AB37" s="76">
        <v>-0.39095295781445033</v>
      </c>
      <c r="AC37" s="76">
        <v>-0.62106742062305931</v>
      </c>
      <c r="AD37" s="76">
        <v>-0.97113243875033439</v>
      </c>
      <c r="AE37" s="76">
        <v>-1.4292915445968801</v>
      </c>
      <c r="AF37" s="76">
        <v>-2.0014572233337038</v>
      </c>
      <c r="AG37" s="76">
        <v>-2.6827878965407117</v>
      </c>
      <c r="AH37" s="76">
        <v>-3.4519959178373569</v>
      </c>
      <c r="AI37" s="76">
        <v>-4.2818676568474929</v>
      </c>
      <c r="AJ37" s="76">
        <v>-5.134597405498968</v>
      </c>
      <c r="AK37" s="76">
        <v>-5.9844294064715031</v>
      </c>
      <c r="AL37" s="76">
        <v>-6.8621004833595824</v>
      </c>
      <c r="AM37" s="76">
        <v>-7.3729095047205595</v>
      </c>
      <c r="AN37" s="76">
        <v>-7.8752007677643991</v>
      </c>
      <c r="AO37" s="76">
        <v>-8.3668459578138688</v>
      </c>
      <c r="AP37" s="76">
        <v>-8.845320794670382</v>
      </c>
      <c r="AQ37" s="76">
        <v>-9.3076780349648356</v>
      </c>
      <c r="AR37" s="76">
        <v>-9.7504889772510257</v>
      </c>
      <c r="AS37" s="76">
        <v>-10.1697804674909</v>
      </c>
      <c r="AT37" s="76">
        <v>-10.560967404931599</v>
      </c>
      <c r="AU37" s="76">
        <v>-10.918780748374305</v>
      </c>
      <c r="AV37" s="76">
        <v>-11.237186523226686</v>
      </c>
      <c r="AW37" s="76">
        <v>-11.508184426114273</v>
      </c>
    </row>
    <row r="38" spans="1:49" ht="15" customHeight="1" x14ac:dyDescent="0.2">
      <c r="D38" s="63"/>
      <c r="E38" s="63"/>
      <c r="F38" s="63"/>
      <c r="G38" s="63"/>
      <c r="H38" s="63"/>
      <c r="I38" s="63"/>
      <c r="J38" s="63"/>
      <c r="K38" s="87"/>
      <c r="L38" s="87"/>
      <c r="M38" s="66" t="s">
        <v>215</v>
      </c>
      <c r="N38" s="97"/>
      <c r="O38" s="76">
        <v>0</v>
      </c>
      <c r="P38" s="76">
        <v>0</v>
      </c>
      <c r="Q38" s="76">
        <v>0</v>
      </c>
      <c r="R38" s="76">
        <v>0</v>
      </c>
      <c r="S38" s="76">
        <v>0</v>
      </c>
      <c r="T38" s="76">
        <v>0</v>
      </c>
      <c r="U38" s="76">
        <v>0</v>
      </c>
      <c r="V38" s="76">
        <v>0</v>
      </c>
      <c r="W38" s="76">
        <v>0</v>
      </c>
      <c r="X38" s="76">
        <v>-7.3478601858872252E-3</v>
      </c>
      <c r="Y38" s="76">
        <v>-1.8385399093407962E-2</v>
      </c>
      <c r="Z38" s="76">
        <v>-3.457948899482139E-2</v>
      </c>
      <c r="AA38" s="76">
        <v>-5.7878460239477875E-2</v>
      </c>
      <c r="AB38" s="76">
        <v>-9.1027073827617003E-2</v>
      </c>
      <c r="AC38" s="76">
        <v>-0.14496387728642299</v>
      </c>
      <c r="AD38" s="76">
        <v>-0.23021345418894554</v>
      </c>
      <c r="AE38" s="76">
        <v>-0.3491830949206407</v>
      </c>
      <c r="AF38" s="76">
        <v>-0.51247387639390907</v>
      </c>
      <c r="AG38" s="76">
        <v>-0.73191976816716087</v>
      </c>
      <c r="AH38" s="76">
        <v>-1.0204796418480842</v>
      </c>
      <c r="AI38" s="76">
        <v>-1.3910763721787904</v>
      </c>
      <c r="AJ38" s="76">
        <v>-1.8540230611470656</v>
      </c>
      <c r="AK38" s="76">
        <v>-2.4156821547436285</v>
      </c>
      <c r="AL38" s="76">
        <v>-3.0748837548372294</v>
      </c>
      <c r="AM38" s="76">
        <v>-3.8225026560041204</v>
      </c>
      <c r="AN38" s="76">
        <v>-4.6410218835329387</v>
      </c>
      <c r="AO38" s="76">
        <v>-5.5052526307362379</v>
      </c>
      <c r="AP38" s="76">
        <v>-6.3864738984918397</v>
      </c>
      <c r="AQ38" s="76">
        <v>-7.2568016148022281</v>
      </c>
      <c r="AR38" s="76">
        <v>-8.0935172578801744</v>
      </c>
      <c r="AS38" s="76">
        <v>-8.880611221760347</v>
      </c>
      <c r="AT38" s="76">
        <v>-9.6106231560519326</v>
      </c>
      <c r="AU38" s="76">
        <v>-10.282459655963031</v>
      </c>
      <c r="AV38" s="76">
        <v>-10.899274946839814</v>
      </c>
      <c r="AW38" s="76">
        <v>-11.401962175405002</v>
      </c>
    </row>
    <row r="39" spans="1:49" s="215" customFormat="1" ht="15" customHeight="1" x14ac:dyDescent="0.2">
      <c r="D39" s="63"/>
      <c r="E39" s="63"/>
      <c r="F39" s="63"/>
      <c r="G39" s="63"/>
      <c r="H39" s="63"/>
      <c r="I39" s="63"/>
      <c r="J39" s="63"/>
      <c r="K39" s="87"/>
      <c r="L39" s="57"/>
      <c r="M39" s="66" t="s">
        <v>216</v>
      </c>
      <c r="N39" s="97"/>
      <c r="O39" s="76">
        <v>0</v>
      </c>
      <c r="P39" s="76">
        <v>0</v>
      </c>
      <c r="Q39" s="76">
        <v>0</v>
      </c>
      <c r="R39" s="76">
        <v>0</v>
      </c>
      <c r="S39" s="76">
        <v>0</v>
      </c>
      <c r="T39" s="76">
        <v>0</v>
      </c>
      <c r="U39" s="76">
        <v>0</v>
      </c>
      <c r="V39" s="76">
        <v>0</v>
      </c>
      <c r="W39" s="76">
        <v>0</v>
      </c>
      <c r="X39" s="76">
        <v>-6.4029424644932772E-3</v>
      </c>
      <c r="Y39" s="76">
        <v>-1.6077100088288457E-2</v>
      </c>
      <c r="Z39" s="76">
        <v>-3.0286862774774593E-2</v>
      </c>
      <c r="AA39" s="76">
        <v>-5.0841073019191517E-2</v>
      </c>
      <c r="AB39" s="76">
        <v>-8.0079527084038551E-2</v>
      </c>
      <c r="AC39" s="76">
        <v>-0.12782037005541849</v>
      </c>
      <c r="AD39" s="76">
        <v>-0.20320230618166996</v>
      </c>
      <c r="AE39" s="76">
        <v>-0.30872261801219125</v>
      </c>
      <c r="AF39" s="76">
        <v>-0.45344351645597009</v>
      </c>
      <c r="AG39" s="76">
        <v>-0.6481685607942772</v>
      </c>
      <c r="AH39" s="76">
        <v>-0.90425476211662847</v>
      </c>
      <c r="AI39" s="76">
        <v>-1.2329016452256407</v>
      </c>
      <c r="AJ39" s="76">
        <v>-1.6436258814582101</v>
      </c>
      <c r="AK39" s="76">
        <v>-2.1413140453164026</v>
      </c>
      <c r="AL39" s="76">
        <v>-2.7254576810739444</v>
      </c>
      <c r="AM39" s="76">
        <v>-3.3873905433431934</v>
      </c>
      <c r="AN39" s="76">
        <v>-4.1109410402637225</v>
      </c>
      <c r="AO39" s="76">
        <v>-4.8742365763893591</v>
      </c>
      <c r="AP39" s="76">
        <v>-5.6512649167325879</v>
      </c>
      <c r="AQ39" s="76">
        <v>-6.4170937322731998</v>
      </c>
      <c r="AR39" s="76">
        <v>-7.1512678041471158</v>
      </c>
      <c r="AS39" s="76">
        <v>-7.8403153054121741</v>
      </c>
      <c r="AT39" s="76">
        <v>-8.4771223555087385</v>
      </c>
      <c r="AU39" s="76">
        <v>-9.0607350374990201</v>
      </c>
      <c r="AV39" s="76">
        <v>-9.5938891131668669</v>
      </c>
      <c r="AW39" s="76">
        <v>-9.9978594374955669</v>
      </c>
    </row>
    <row r="40" spans="1:49" ht="15" customHeight="1" x14ac:dyDescent="0.2">
      <c r="D40" s="63"/>
      <c r="E40" s="63"/>
      <c r="F40" s="63"/>
      <c r="G40" s="63"/>
      <c r="H40" s="63"/>
      <c r="I40" s="63"/>
      <c r="J40" s="63"/>
      <c r="K40" s="63"/>
      <c r="L40" s="218"/>
      <c r="M40" s="86"/>
      <c r="N40" s="87"/>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88"/>
    </row>
    <row r="41" spans="1:49" ht="15" customHeight="1" x14ac:dyDescent="0.2">
      <c r="D41" s="63"/>
      <c r="E41" s="63"/>
      <c r="F41" s="63"/>
      <c r="G41" s="63"/>
      <c r="H41" s="63"/>
      <c r="I41" s="63"/>
      <c r="J41" s="63"/>
      <c r="K41" s="87"/>
      <c r="L41" s="218"/>
      <c r="M41" s="54" t="s">
        <v>462</v>
      </c>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row>
    <row r="42" spans="1:49" ht="15" customHeight="1" x14ac:dyDescent="0.2">
      <c r="D42" s="63"/>
      <c r="E42" s="63"/>
      <c r="F42" s="63"/>
      <c r="G42" s="63"/>
      <c r="H42" s="63"/>
      <c r="I42" s="63"/>
      <c r="J42" s="63"/>
      <c r="K42" s="87"/>
      <c r="L42" s="218"/>
      <c r="M42" s="68" t="s">
        <v>34</v>
      </c>
      <c r="N42" s="68">
        <v>2015</v>
      </c>
      <c r="O42" s="68">
        <v>2016</v>
      </c>
      <c r="P42" s="68">
        <v>2017</v>
      </c>
      <c r="Q42" s="68">
        <v>2018</v>
      </c>
      <c r="R42" s="68">
        <v>2019</v>
      </c>
      <c r="S42" s="68">
        <v>2020</v>
      </c>
      <c r="T42" s="68">
        <v>2021</v>
      </c>
      <c r="U42" s="68">
        <v>2022</v>
      </c>
      <c r="V42" s="68">
        <v>2023</v>
      </c>
      <c r="W42" s="68">
        <v>2024</v>
      </c>
      <c r="X42" s="68">
        <v>2025</v>
      </c>
      <c r="Y42" s="68">
        <v>2026</v>
      </c>
      <c r="Z42" s="68">
        <v>2027</v>
      </c>
      <c r="AA42" s="68">
        <v>2028</v>
      </c>
      <c r="AB42" s="68">
        <v>2029</v>
      </c>
      <c r="AC42" s="68">
        <v>2030</v>
      </c>
      <c r="AD42" s="68">
        <v>2031</v>
      </c>
      <c r="AE42" s="68">
        <v>2032</v>
      </c>
      <c r="AF42" s="68">
        <v>2033</v>
      </c>
      <c r="AG42" s="68">
        <v>2034</v>
      </c>
      <c r="AH42" s="68">
        <v>2035</v>
      </c>
      <c r="AI42" s="68">
        <v>2036</v>
      </c>
      <c r="AJ42" s="68">
        <v>2037</v>
      </c>
      <c r="AK42" s="68">
        <v>2038</v>
      </c>
      <c r="AL42" s="68">
        <v>2039</v>
      </c>
      <c r="AM42" s="68">
        <v>2040</v>
      </c>
      <c r="AN42" s="68">
        <v>2041</v>
      </c>
      <c r="AO42" s="68">
        <v>2042</v>
      </c>
      <c r="AP42" s="68">
        <v>2043</v>
      </c>
      <c r="AQ42" s="68">
        <v>2044</v>
      </c>
      <c r="AR42" s="68">
        <v>2045</v>
      </c>
      <c r="AS42" s="68">
        <v>2046</v>
      </c>
      <c r="AT42" s="68">
        <v>2047</v>
      </c>
      <c r="AU42" s="68">
        <v>2048</v>
      </c>
      <c r="AV42" s="68">
        <v>2049</v>
      </c>
      <c r="AW42" s="68">
        <v>2050</v>
      </c>
    </row>
    <row r="43" spans="1:49" ht="15" customHeight="1" x14ac:dyDescent="0.2">
      <c r="D43" s="63"/>
      <c r="E43" s="63"/>
      <c r="F43" s="63"/>
      <c r="G43" s="63"/>
      <c r="H43" s="63"/>
      <c r="I43" s="63"/>
      <c r="J43" s="57"/>
      <c r="K43" s="57"/>
      <c r="L43" s="218"/>
      <c r="M43" s="66" t="s">
        <v>217</v>
      </c>
      <c r="N43" s="97"/>
      <c r="O43" s="76">
        <v>5.5480250000000002E-2</v>
      </c>
      <c r="P43" s="76">
        <v>9.5686499999999994E-2</v>
      </c>
      <c r="Q43" s="76">
        <v>0.1480535</v>
      </c>
      <c r="R43" s="76">
        <v>0.41722975000000001</v>
      </c>
      <c r="S43" s="76">
        <v>0.71500975</v>
      </c>
      <c r="T43" s="76">
        <v>1.055299</v>
      </c>
      <c r="U43" s="76">
        <v>1.4518752500000001</v>
      </c>
      <c r="V43" s="76">
        <v>1.9391015</v>
      </c>
      <c r="W43" s="76">
        <v>2.540692</v>
      </c>
      <c r="X43" s="76">
        <v>3.3060352499999999</v>
      </c>
      <c r="Y43" s="76">
        <v>4.2579669999999998</v>
      </c>
      <c r="Z43" s="76">
        <v>5.4429689999999997</v>
      </c>
      <c r="AA43" s="76">
        <v>6.9107254999999999</v>
      </c>
      <c r="AB43" s="76">
        <v>8.7101052499999998</v>
      </c>
      <c r="AC43" s="76">
        <v>10.880957499999999</v>
      </c>
      <c r="AD43" s="76">
        <v>13.43420925</v>
      </c>
      <c r="AE43" s="76">
        <v>16.344662249999999</v>
      </c>
      <c r="AF43" s="76">
        <v>19.530441</v>
      </c>
      <c r="AG43" s="76">
        <v>22.861250999999999</v>
      </c>
      <c r="AH43" s="76">
        <v>26.158378750000001</v>
      </c>
      <c r="AI43" s="76">
        <v>29.260448</v>
      </c>
      <c r="AJ43" s="76">
        <v>32.00878625</v>
      </c>
      <c r="AK43" s="76">
        <v>34.349266</v>
      </c>
      <c r="AL43" s="76">
        <v>36.765518999999998</v>
      </c>
      <c r="AM43" s="76">
        <v>36.921886749999999</v>
      </c>
      <c r="AN43" s="76">
        <v>37.06399725</v>
      </c>
      <c r="AO43" s="76">
        <v>37.187741500000001</v>
      </c>
      <c r="AP43" s="76">
        <v>37.288473250000003</v>
      </c>
      <c r="AQ43" s="76">
        <v>37.360981000000002</v>
      </c>
      <c r="AR43" s="76">
        <v>37.399445999999998</v>
      </c>
      <c r="AS43" s="76">
        <v>37.397402</v>
      </c>
      <c r="AT43" s="76">
        <v>37.3476985</v>
      </c>
      <c r="AU43" s="76">
        <v>37.242457000000002</v>
      </c>
      <c r="AV43" s="76">
        <v>37.0730255</v>
      </c>
      <c r="AW43" s="76">
        <v>36.829926</v>
      </c>
    </row>
    <row r="44" spans="1:49" ht="15" customHeight="1" x14ac:dyDescent="0.2">
      <c r="D44" s="63"/>
      <c r="E44" s="63"/>
      <c r="F44" s="63"/>
      <c r="G44" s="63"/>
      <c r="H44" s="63"/>
      <c r="I44" s="63"/>
      <c r="J44" s="63"/>
      <c r="K44" s="87"/>
      <c r="L44" s="218"/>
      <c r="M44" s="66" t="s">
        <v>71</v>
      </c>
      <c r="N44" s="97"/>
      <c r="O44" s="76">
        <v>5.5480250000000002E-2</v>
      </c>
      <c r="P44" s="76">
        <v>9.5686499999999994E-2</v>
      </c>
      <c r="Q44" s="76">
        <v>0.1480535</v>
      </c>
      <c r="R44" s="76">
        <v>0.38858749999999997</v>
      </c>
      <c r="S44" s="76">
        <v>0.64478225</v>
      </c>
      <c r="T44" s="76">
        <v>0.95593225000000004</v>
      </c>
      <c r="U44" s="76">
        <v>1.3256915</v>
      </c>
      <c r="V44" s="76">
        <v>1.797005</v>
      </c>
      <c r="W44" s="76">
        <v>2.3826092499999998</v>
      </c>
      <c r="X44" s="76">
        <v>3.1197232499999998</v>
      </c>
      <c r="Y44" s="76">
        <v>4.0574205000000001</v>
      </c>
      <c r="Z44" s="76">
        <v>5.2336497499999997</v>
      </c>
      <c r="AA44" s="76">
        <v>6.7069257499999999</v>
      </c>
      <c r="AB44" s="76">
        <v>8.5170802499999994</v>
      </c>
      <c r="AC44" s="76">
        <v>10.697965249999999</v>
      </c>
      <c r="AD44" s="76">
        <v>13.271125</v>
      </c>
      <c r="AE44" s="76">
        <v>16.195775749999999</v>
      </c>
      <c r="AF44" s="76">
        <v>19.384401749999999</v>
      </c>
      <c r="AG44" s="76">
        <v>22.70666825</v>
      </c>
      <c r="AH44" s="76">
        <v>25.971387750000002</v>
      </c>
      <c r="AI44" s="76">
        <v>29.024540999999999</v>
      </c>
      <c r="AJ44" s="76">
        <v>31.704301999999998</v>
      </c>
      <c r="AK44" s="76">
        <v>33.967431750000003</v>
      </c>
      <c r="AL44" s="76">
        <v>36.068179000000001</v>
      </c>
      <c r="AM44" s="76">
        <v>36.190509249999998</v>
      </c>
      <c r="AN44" s="76">
        <v>36.298134249999997</v>
      </c>
      <c r="AO44" s="76">
        <v>36.386839999999999</v>
      </c>
      <c r="AP44" s="76">
        <v>36.451854249999997</v>
      </c>
      <c r="AQ44" s="76">
        <v>36.487794000000001</v>
      </c>
      <c r="AR44" s="76">
        <v>36.488628749999997</v>
      </c>
      <c r="AS44" s="76">
        <v>36.447634999999998</v>
      </c>
      <c r="AT44" s="76">
        <v>36.357342000000003</v>
      </c>
      <c r="AU44" s="76">
        <v>36.209466999999997</v>
      </c>
      <c r="AV44" s="76">
        <v>35.994885500000002</v>
      </c>
      <c r="AW44" s="76">
        <v>35.703527999999999</v>
      </c>
    </row>
    <row r="45" spans="1:49" s="215" customFormat="1" ht="15" customHeight="1" x14ac:dyDescent="0.2">
      <c r="D45" s="63"/>
      <c r="E45" s="63"/>
      <c r="F45" s="63"/>
      <c r="G45" s="63"/>
      <c r="H45" s="63"/>
      <c r="I45" s="63"/>
      <c r="J45" s="63"/>
      <c r="K45" s="87"/>
      <c r="M45" s="66" t="s">
        <v>215</v>
      </c>
      <c r="N45" s="97"/>
      <c r="O45" s="76">
        <v>5.5480250000000002E-2</v>
      </c>
      <c r="P45" s="76">
        <v>9.5686499999999994E-2</v>
      </c>
      <c r="Q45" s="76">
        <v>0.14707175</v>
      </c>
      <c r="R45" s="76">
        <v>0.20302975000000001</v>
      </c>
      <c r="S45" s="76">
        <v>0.26895750000000002</v>
      </c>
      <c r="T45" s="76">
        <v>0.34760600000000003</v>
      </c>
      <c r="U45" s="76">
        <v>0.444913</v>
      </c>
      <c r="V45" s="76">
        <v>0.56578550000000005</v>
      </c>
      <c r="W45" s="76">
        <v>0.71399824999999995</v>
      </c>
      <c r="X45" s="76">
        <v>0.90048525000000001</v>
      </c>
      <c r="Y45" s="76">
        <v>1.1347087499999999</v>
      </c>
      <c r="Z45" s="76">
        <v>1.4275519999999999</v>
      </c>
      <c r="AA45" s="76">
        <v>1.7975965</v>
      </c>
      <c r="AB45" s="76">
        <v>2.2626905000000002</v>
      </c>
      <c r="AC45" s="76">
        <v>2.8494777500000001</v>
      </c>
      <c r="AD45" s="76">
        <v>3.58361675</v>
      </c>
      <c r="AE45" s="76">
        <v>4.4988089999999996</v>
      </c>
      <c r="AF45" s="76">
        <v>5.6260382499999997</v>
      </c>
      <c r="AG45" s="76">
        <v>6.9990777499999997</v>
      </c>
      <c r="AH45" s="76">
        <v>8.6425342500000006</v>
      </c>
      <c r="AI45" s="76">
        <v>10.57070175</v>
      </c>
      <c r="AJ45" s="76">
        <v>12.780892250000001</v>
      </c>
      <c r="AK45" s="76">
        <v>15.240379000000001</v>
      </c>
      <c r="AL45" s="76">
        <v>17.892825999999999</v>
      </c>
      <c r="AM45" s="76">
        <v>20.6502345</v>
      </c>
      <c r="AN45" s="76">
        <v>23.406741749999998</v>
      </c>
      <c r="AO45" s="76">
        <v>26.052909750000001</v>
      </c>
      <c r="AP45" s="76">
        <v>28.4841795</v>
      </c>
      <c r="AQ45" s="76">
        <v>30.623157249999998</v>
      </c>
      <c r="AR45" s="76">
        <v>32.42728125</v>
      </c>
      <c r="AS45" s="76">
        <v>33.890779999999999</v>
      </c>
      <c r="AT45" s="76">
        <v>35.033657750000003</v>
      </c>
      <c r="AU45" s="76">
        <v>35.895335000000003</v>
      </c>
      <c r="AV45" s="76">
        <v>36.521709000000001</v>
      </c>
      <c r="AW45" s="76">
        <v>36.670301500000001</v>
      </c>
    </row>
    <row r="46" spans="1:49" ht="15" customHeight="1" x14ac:dyDescent="0.2">
      <c r="D46" s="63"/>
      <c r="E46" s="63"/>
      <c r="F46" s="63"/>
      <c r="G46" s="63"/>
      <c r="H46" s="63"/>
      <c r="I46" s="63"/>
      <c r="J46" s="63"/>
      <c r="K46" s="87"/>
      <c r="L46" s="218"/>
      <c r="M46" s="66" t="s">
        <v>216</v>
      </c>
      <c r="N46" s="97"/>
      <c r="O46" s="76">
        <v>5.5480250000000002E-2</v>
      </c>
      <c r="P46" s="76">
        <v>9.5686499999999994E-2</v>
      </c>
      <c r="Q46" s="76">
        <v>0.14707175</v>
      </c>
      <c r="R46" s="76">
        <v>0.20695674999999999</v>
      </c>
      <c r="S46" s="76">
        <v>0.27330100000000002</v>
      </c>
      <c r="T46" s="76">
        <v>0.35443275000000002</v>
      </c>
      <c r="U46" s="76">
        <v>0.454181</v>
      </c>
      <c r="V46" s="76">
        <v>0.57560124999999995</v>
      </c>
      <c r="W46" s="76">
        <v>0.72717925000000005</v>
      </c>
      <c r="X46" s="76">
        <v>0.91654849999999999</v>
      </c>
      <c r="Y46" s="76">
        <v>1.151451</v>
      </c>
      <c r="Z46" s="76">
        <v>1.44694725</v>
      </c>
      <c r="AA46" s="76">
        <v>1.8171440000000001</v>
      </c>
      <c r="AB46" s="76">
        <v>2.2843467500000001</v>
      </c>
      <c r="AC46" s="76">
        <v>2.870854</v>
      </c>
      <c r="AD46" s="76">
        <v>3.6070405000000001</v>
      </c>
      <c r="AE46" s="76">
        <v>4.5214697499999996</v>
      </c>
      <c r="AF46" s="76">
        <v>5.6503895000000002</v>
      </c>
      <c r="AG46" s="76">
        <v>7.0237999999999996</v>
      </c>
      <c r="AH46" s="76">
        <v>8.6682994999999998</v>
      </c>
      <c r="AI46" s="76">
        <v>10.60020675</v>
      </c>
      <c r="AJ46" s="76">
        <v>12.813587500000001</v>
      </c>
      <c r="AK46" s="76">
        <v>15.281056</v>
      </c>
      <c r="AL46" s="76">
        <v>17.941883749999999</v>
      </c>
      <c r="AM46" s="76">
        <v>20.711255250000001</v>
      </c>
      <c r="AN46" s="76">
        <v>23.485857500000002</v>
      </c>
      <c r="AO46" s="76">
        <v>26.15252675</v>
      </c>
      <c r="AP46" s="76">
        <v>28.60863775</v>
      </c>
      <c r="AQ46" s="76">
        <v>30.776777500000001</v>
      </c>
      <c r="AR46" s="76">
        <v>32.614882999999999</v>
      </c>
      <c r="AS46" s="76">
        <v>34.113359000000003</v>
      </c>
      <c r="AT46" s="76">
        <v>35.293979</v>
      </c>
      <c r="AU46" s="76">
        <v>36.195752249999998</v>
      </c>
      <c r="AV46" s="76">
        <v>36.864547999999999</v>
      </c>
      <c r="AW46" s="76">
        <v>37.148972000000001</v>
      </c>
    </row>
    <row r="47" spans="1:49" ht="15" customHeight="1" x14ac:dyDescent="0.2">
      <c r="A47" s="63"/>
      <c r="C47" s="63"/>
      <c r="D47" s="63"/>
      <c r="E47" s="63"/>
      <c r="F47" s="63"/>
      <c r="G47" s="63"/>
      <c r="H47" s="63"/>
      <c r="I47" s="63"/>
      <c r="J47" s="63"/>
      <c r="K47" s="63"/>
      <c r="L47" s="218"/>
      <c r="M47" s="86"/>
      <c r="N47" s="87"/>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row>
    <row r="48" spans="1:49" ht="15" customHeight="1" x14ac:dyDescent="0.2">
      <c r="A48" s="63"/>
      <c r="B48" s="63"/>
      <c r="C48" s="63"/>
      <c r="D48" s="63"/>
      <c r="E48" s="63"/>
      <c r="F48" s="63"/>
      <c r="G48" s="63"/>
      <c r="H48" s="63"/>
      <c r="I48" s="63"/>
      <c r="J48" s="63"/>
      <c r="K48" s="87"/>
      <c r="L48" s="218"/>
      <c r="M48" s="57" t="s">
        <v>463</v>
      </c>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row>
    <row r="49" spans="1:49" ht="15" customHeight="1" x14ac:dyDescent="0.2">
      <c r="A49" s="63"/>
      <c r="B49" s="63"/>
      <c r="C49" s="63"/>
      <c r="D49" s="63"/>
      <c r="E49" s="63"/>
      <c r="F49" s="63"/>
      <c r="G49" s="63"/>
      <c r="H49" s="63"/>
      <c r="I49" s="63"/>
      <c r="J49" s="57"/>
      <c r="K49" s="57"/>
      <c r="L49" s="218"/>
      <c r="M49" s="68" t="s">
        <v>34</v>
      </c>
      <c r="N49" s="68">
        <v>2015</v>
      </c>
      <c r="O49" s="68">
        <v>2016</v>
      </c>
      <c r="P49" s="68">
        <v>2017</v>
      </c>
      <c r="Q49" s="68">
        <v>2018</v>
      </c>
      <c r="R49" s="68">
        <v>2019</v>
      </c>
      <c r="S49" s="68">
        <v>2020</v>
      </c>
      <c r="T49" s="68">
        <v>2021</v>
      </c>
      <c r="U49" s="68">
        <v>2022</v>
      </c>
      <c r="V49" s="68">
        <v>2023</v>
      </c>
      <c r="W49" s="68">
        <v>2024</v>
      </c>
      <c r="X49" s="68">
        <v>2025</v>
      </c>
      <c r="Y49" s="68">
        <v>2026</v>
      </c>
      <c r="Z49" s="68">
        <v>2027</v>
      </c>
      <c r="AA49" s="68">
        <v>2028</v>
      </c>
      <c r="AB49" s="68">
        <v>2029</v>
      </c>
      <c r="AC49" s="68">
        <v>2030</v>
      </c>
      <c r="AD49" s="68">
        <v>2031</v>
      </c>
      <c r="AE49" s="68">
        <v>2032</v>
      </c>
      <c r="AF49" s="68">
        <v>2033</v>
      </c>
      <c r="AG49" s="68">
        <v>2034</v>
      </c>
      <c r="AH49" s="68">
        <v>2035</v>
      </c>
      <c r="AI49" s="68">
        <v>2036</v>
      </c>
      <c r="AJ49" s="68">
        <v>2037</v>
      </c>
      <c r="AK49" s="68">
        <v>2038</v>
      </c>
      <c r="AL49" s="68">
        <v>2039</v>
      </c>
      <c r="AM49" s="68">
        <v>2040</v>
      </c>
      <c r="AN49" s="68">
        <v>2041</v>
      </c>
      <c r="AO49" s="68">
        <v>2042</v>
      </c>
      <c r="AP49" s="68">
        <v>2043</v>
      </c>
      <c r="AQ49" s="68">
        <v>2044</v>
      </c>
      <c r="AR49" s="68">
        <v>2045</v>
      </c>
      <c r="AS49" s="68">
        <v>2046</v>
      </c>
      <c r="AT49" s="68">
        <v>2047</v>
      </c>
      <c r="AU49" s="68">
        <v>2048</v>
      </c>
      <c r="AV49" s="68">
        <v>2049</v>
      </c>
      <c r="AW49" s="68">
        <v>2050</v>
      </c>
    </row>
    <row r="50" spans="1:49" s="215" customFormat="1" ht="15" customHeight="1" x14ac:dyDescent="0.2">
      <c r="M50" s="66" t="s">
        <v>217</v>
      </c>
      <c r="N50" s="97"/>
      <c r="O50" s="76">
        <v>6.9602932944929752E-2</v>
      </c>
      <c r="P50" s="76">
        <v>0.1202698419281307</v>
      </c>
      <c r="Q50" s="76">
        <v>0.18555483672092893</v>
      </c>
      <c r="R50" s="76">
        <v>0.51604707712368636</v>
      </c>
      <c r="S50" s="76">
        <v>0.88349615155529992</v>
      </c>
      <c r="T50" s="76">
        <v>1.3012002473351805</v>
      </c>
      <c r="U50" s="76">
        <v>1.7855538868160894</v>
      </c>
      <c r="V50" s="76">
        <v>2.3789027062887298</v>
      </c>
      <c r="W50" s="76">
        <v>3.109584180411463</v>
      </c>
      <c r="X50" s="76">
        <v>4.0377595994040139</v>
      </c>
      <c r="Y50" s="76">
        <v>5.1888760956964077</v>
      </c>
      <c r="Z50" s="76">
        <v>6.6179119690970705</v>
      </c>
      <c r="AA50" s="76">
        <v>8.3826701182587406</v>
      </c>
      <c r="AB50" s="76">
        <v>10.539515263850461</v>
      </c>
      <c r="AC50" s="76">
        <v>13.133135966090403</v>
      </c>
      <c r="AD50" s="76">
        <v>16.179259264154609</v>
      </c>
      <c r="AE50" s="76">
        <v>19.646526667304073</v>
      </c>
      <c r="AF50" s="76">
        <v>23.43540877028174</v>
      </c>
      <c r="AG50" s="76">
        <v>27.38912221632544</v>
      </c>
      <c r="AH50" s="76">
        <v>31.294760825773484</v>
      </c>
      <c r="AI50" s="76">
        <v>34.960741694512855</v>
      </c>
      <c r="AJ50" s="76">
        <v>38.19933305796286</v>
      </c>
      <c r="AK50" s="76">
        <v>40.948634069767451</v>
      </c>
      <c r="AL50" s="76">
        <v>43.791452053426056</v>
      </c>
      <c r="AM50" s="76">
        <v>43.929257051529994</v>
      </c>
      <c r="AN50" s="76">
        <v>44.056570336571411</v>
      </c>
      <c r="AO50" s="76">
        <v>44.170724605599645</v>
      </c>
      <c r="AP50" s="76">
        <v>44.267809732938794</v>
      </c>
      <c r="AQ50" s="76">
        <v>44.344015654713402</v>
      </c>
      <c r="AR50" s="76">
        <v>44.396723099947863</v>
      </c>
      <c r="AS50" s="76">
        <v>44.422873239742678</v>
      </c>
      <c r="AT50" s="76">
        <v>44.422889913896149</v>
      </c>
      <c r="AU50" s="76">
        <v>44.393612777776603</v>
      </c>
      <c r="AV50" s="76">
        <v>44.341486909236536</v>
      </c>
      <c r="AW50" s="76">
        <v>44.269890011673112</v>
      </c>
    </row>
    <row r="51" spans="1:49" ht="15" customHeight="1" x14ac:dyDescent="0.2">
      <c r="K51" s="218"/>
      <c r="L51" s="218"/>
      <c r="M51" s="66" t="s">
        <v>71</v>
      </c>
      <c r="N51" s="97"/>
      <c r="O51" s="76">
        <v>6.9602932944929752E-2</v>
      </c>
      <c r="P51" s="76">
        <v>0.1202698419281307</v>
      </c>
      <c r="Q51" s="76">
        <v>0.18555483672092893</v>
      </c>
      <c r="R51" s="76">
        <v>0.47967370519113284</v>
      </c>
      <c r="S51" s="76">
        <v>0.79442052762246529</v>
      </c>
      <c r="T51" s="76">
        <v>1.175301300241907</v>
      </c>
      <c r="U51" s="76">
        <v>1.6258373511651316</v>
      </c>
      <c r="V51" s="76">
        <v>2.1991890545412498</v>
      </c>
      <c r="W51" s="76">
        <v>2.9097789935235459</v>
      </c>
      <c r="X51" s="76">
        <v>3.8024084449721864</v>
      </c>
      <c r="Y51" s="76">
        <v>4.9355718010935368</v>
      </c>
      <c r="Z51" s="76">
        <v>6.3534266892300622</v>
      </c>
      <c r="AA51" s="76">
        <v>8.1248062611506047</v>
      </c>
      <c r="AB51" s="76">
        <v>10.294672931786566</v>
      </c>
      <c r="AC51" s="76">
        <v>12.900231120407643</v>
      </c>
      <c r="AD51" s="76">
        <v>15.970698874684455</v>
      </c>
      <c r="AE51" s="76">
        <v>19.455458919493161</v>
      </c>
      <c r="AF51" s="76">
        <v>23.248320959054482</v>
      </c>
      <c r="AG51" s="76">
        <v>27.192824089272946</v>
      </c>
      <c r="AH51" s="76">
        <v>31.060805014704918</v>
      </c>
      <c r="AI51" s="76">
        <v>34.669837802249852</v>
      </c>
      <c r="AJ51" s="76">
        <v>37.82803634374207</v>
      </c>
      <c r="AK51" s="76">
        <v>40.486567652617254</v>
      </c>
      <c r="AL51" s="76">
        <v>42.953443748624821</v>
      </c>
      <c r="AM51" s="76">
        <v>43.05089869035281</v>
      </c>
      <c r="AN51" s="76">
        <v>43.137130586396289</v>
      </c>
      <c r="AO51" s="76">
        <v>43.209249710779716</v>
      </c>
      <c r="AP51" s="76">
        <v>43.263169830033291</v>
      </c>
      <c r="AQ51" s="76">
        <v>43.294666014281958</v>
      </c>
      <c r="AR51" s="76">
        <v>43.301078407158215</v>
      </c>
      <c r="AS51" s="76">
        <v>43.278376135140974</v>
      </c>
      <c r="AT51" s="76">
        <v>43.227160372466216</v>
      </c>
      <c r="AU51" s="76">
        <v>43.142910867389723</v>
      </c>
      <c r="AV51" s="76">
        <v>43.032026289886204</v>
      </c>
      <c r="AW51" s="76">
        <v>42.897780046140618</v>
      </c>
    </row>
    <row r="52" spans="1:49" ht="15" customHeight="1" x14ac:dyDescent="0.2">
      <c r="K52" s="218"/>
      <c r="L52" s="218"/>
      <c r="M52" s="66" t="s">
        <v>215</v>
      </c>
      <c r="N52" s="97"/>
      <c r="O52" s="76">
        <v>6.9602932944929752E-2</v>
      </c>
      <c r="P52" s="76">
        <v>0.1202698419281307</v>
      </c>
      <c r="Q52" s="76">
        <v>0.18457308672092892</v>
      </c>
      <c r="R52" s="76">
        <v>0.25226071648483178</v>
      </c>
      <c r="S52" s="76">
        <v>0.33233608537648768</v>
      </c>
      <c r="T52" s="76">
        <v>0.42736241492692184</v>
      </c>
      <c r="U52" s="76">
        <v>0.54455469435845782</v>
      </c>
      <c r="V52" s="76">
        <v>0.68983624966663026</v>
      </c>
      <c r="W52" s="76">
        <v>0.86757544303075806</v>
      </c>
      <c r="X52" s="76">
        <v>1.0910277703058868</v>
      </c>
      <c r="Y52" s="76">
        <v>1.3712586083534974</v>
      </c>
      <c r="Z52" s="76">
        <v>1.7210237270547228</v>
      </c>
      <c r="AA52" s="76">
        <v>2.1623441663243965</v>
      </c>
      <c r="AB52" s="76">
        <v>2.7159920705873617</v>
      </c>
      <c r="AC52" s="76">
        <v>3.4132846193458155</v>
      </c>
      <c r="AD52" s="76">
        <v>4.2855745295449008</v>
      </c>
      <c r="AE52" s="76">
        <v>5.3729800614700824</v>
      </c>
      <c r="AF52" s="76">
        <v>6.7118558545454885</v>
      </c>
      <c r="AG52" s="76">
        <v>8.3420835857111832</v>
      </c>
      <c r="AH52" s="76">
        <v>10.292570942376347</v>
      </c>
      <c r="AI52" s="76">
        <v>12.579972575770245</v>
      </c>
      <c r="AJ52" s="76">
        <v>15.200805613268008</v>
      </c>
      <c r="AK52" s="76">
        <v>18.11595785251134</v>
      </c>
      <c r="AL52" s="76">
        <v>21.258759364209162</v>
      </c>
      <c r="AM52" s="76">
        <v>24.524712138281512</v>
      </c>
      <c r="AN52" s="76">
        <v>27.788495391169782</v>
      </c>
      <c r="AO52" s="76">
        <v>30.921579374731394</v>
      </c>
      <c r="AP52" s="76">
        <v>33.800373468561126</v>
      </c>
      <c r="AQ52" s="76">
        <v>36.333929519274243</v>
      </c>
      <c r="AR52" s="76">
        <v>38.473143652263296</v>
      </c>
      <c r="AS52" s="76">
        <v>40.213248937049897</v>
      </c>
      <c r="AT52" s="76">
        <v>41.580502620538191</v>
      </c>
      <c r="AU52" s="76">
        <v>42.625004522817001</v>
      </c>
      <c r="AV52" s="76">
        <v>43.405313255619902</v>
      </c>
      <c r="AW52" s="76">
        <v>43.636854019552608</v>
      </c>
    </row>
    <row r="53" spans="1:49" ht="15" customHeight="1" x14ac:dyDescent="0.2">
      <c r="K53" s="218"/>
      <c r="L53" s="218"/>
      <c r="M53" s="66" t="s">
        <v>216</v>
      </c>
      <c r="N53" s="97"/>
      <c r="O53" s="76">
        <v>6.9602932944929752E-2</v>
      </c>
      <c r="P53" s="76">
        <v>0.1202698419281307</v>
      </c>
      <c r="Q53" s="76">
        <v>0.18457308672092892</v>
      </c>
      <c r="R53" s="76">
        <v>0.25724504685603822</v>
      </c>
      <c r="S53" s="76">
        <v>0.33784444807704228</v>
      </c>
      <c r="T53" s="76">
        <v>0.43600786364508398</v>
      </c>
      <c r="U53" s="76">
        <v>0.55627775364794585</v>
      </c>
      <c r="V53" s="76">
        <v>0.70223898839338039</v>
      </c>
      <c r="W53" s="76">
        <v>0.88420818031624504</v>
      </c>
      <c r="X53" s="76">
        <v>1.111273871332888</v>
      </c>
      <c r="Y53" s="76">
        <v>1.3923356497294856</v>
      </c>
      <c r="Z53" s="76">
        <v>1.7454123953800085</v>
      </c>
      <c r="AA53" s="76">
        <v>2.1868963321747827</v>
      </c>
      <c r="AB53" s="76">
        <v>2.7431611575884327</v>
      </c>
      <c r="AC53" s="76">
        <v>3.4400716851331787</v>
      </c>
      <c r="AD53" s="76">
        <v>4.3148872923503534</v>
      </c>
      <c r="AE53" s="76">
        <v>5.401294836473812</v>
      </c>
      <c r="AF53" s="76">
        <v>6.742220493561379</v>
      </c>
      <c r="AG53" s="76">
        <v>8.3728223200337535</v>
      </c>
      <c r="AH53" s="76">
        <v>10.324476081946031</v>
      </c>
      <c r="AI53" s="76">
        <v>12.616323975560096</v>
      </c>
      <c r="AJ53" s="76">
        <v>15.240804076855886</v>
      </c>
      <c r="AK53" s="76">
        <v>18.165384235916942</v>
      </c>
      <c r="AL53" s="76">
        <v>21.31787919049637</v>
      </c>
      <c r="AM53" s="76">
        <v>24.597664290465861</v>
      </c>
      <c r="AN53" s="76">
        <v>27.882485387936995</v>
      </c>
      <c r="AO53" s="76">
        <v>31.039108261333865</v>
      </c>
      <c r="AP53" s="76">
        <v>33.946228668306823</v>
      </c>
      <c r="AQ53" s="76">
        <v>36.51273768211918</v>
      </c>
      <c r="AR53" s="76">
        <v>38.689973059081971</v>
      </c>
      <c r="AS53" s="76">
        <v>40.468227311550741</v>
      </c>
      <c r="AT53" s="76">
        <v>41.875617230525293</v>
      </c>
      <c r="AU53" s="76">
        <v>42.961324410545608</v>
      </c>
      <c r="AV53" s="76">
        <v>43.783328138038854</v>
      </c>
      <c r="AW53" s="76">
        <v>44.16518614419784</v>
      </c>
    </row>
    <row r="54" spans="1:49" ht="15" customHeight="1" x14ac:dyDescent="0.2">
      <c r="K54" s="218"/>
      <c r="L54" s="218"/>
      <c r="M54" s="6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row>
    <row r="55" spans="1:49" ht="15" customHeight="1" x14ac:dyDescent="0.2">
      <c r="K55" s="218"/>
      <c r="L55" s="218"/>
      <c r="M55" s="68" t="s">
        <v>34</v>
      </c>
      <c r="N55" s="68">
        <v>2015</v>
      </c>
      <c r="O55" s="68">
        <v>2016</v>
      </c>
      <c r="P55" s="68">
        <v>2017</v>
      </c>
      <c r="Q55" s="68">
        <v>2018</v>
      </c>
      <c r="R55" s="68">
        <v>2019</v>
      </c>
      <c r="S55" s="68">
        <v>2020</v>
      </c>
      <c r="T55" s="68">
        <v>2021</v>
      </c>
      <c r="U55" s="68">
        <v>2022</v>
      </c>
      <c r="V55" s="68">
        <v>2023</v>
      </c>
      <c r="W55" s="68">
        <v>2024</v>
      </c>
      <c r="X55" s="68">
        <v>2025</v>
      </c>
      <c r="Y55" s="68">
        <v>2026</v>
      </c>
      <c r="Z55" s="68">
        <v>2027</v>
      </c>
      <c r="AA55" s="68">
        <v>2028</v>
      </c>
      <c r="AB55" s="68">
        <v>2029</v>
      </c>
      <c r="AC55" s="68">
        <v>2030</v>
      </c>
      <c r="AD55" s="68">
        <v>2031</v>
      </c>
      <c r="AE55" s="68">
        <v>2032</v>
      </c>
      <c r="AF55" s="68">
        <v>2033</v>
      </c>
      <c r="AG55" s="68">
        <v>2034</v>
      </c>
      <c r="AH55" s="68">
        <v>2035</v>
      </c>
      <c r="AI55" s="68">
        <v>2036</v>
      </c>
      <c r="AJ55" s="68">
        <v>2037</v>
      </c>
      <c r="AK55" s="68">
        <v>2038</v>
      </c>
      <c r="AL55" s="68">
        <v>2039</v>
      </c>
      <c r="AM55" s="68">
        <v>2040</v>
      </c>
      <c r="AN55" s="68">
        <v>2041</v>
      </c>
      <c r="AO55" s="68">
        <v>2042</v>
      </c>
      <c r="AP55" s="68">
        <v>2043</v>
      </c>
      <c r="AQ55" s="68">
        <v>2044</v>
      </c>
      <c r="AR55" s="68">
        <v>2045</v>
      </c>
      <c r="AS55" s="68">
        <v>2046</v>
      </c>
      <c r="AT55" s="68">
        <v>2047</v>
      </c>
      <c r="AU55" s="68">
        <v>2048</v>
      </c>
      <c r="AV55" s="68">
        <v>2049</v>
      </c>
      <c r="AW55" s="68">
        <v>2050</v>
      </c>
    </row>
    <row r="56" spans="1:49" ht="15" customHeight="1" x14ac:dyDescent="0.2">
      <c r="M56" s="66" t="s">
        <v>217</v>
      </c>
      <c r="N56" s="97"/>
      <c r="O56" s="72">
        <v>9.5864999999999992E-2</v>
      </c>
      <c r="P56" s="72">
        <v>9.9715682314649598E-2</v>
      </c>
      <c r="Q56" s="72">
        <v>0.10227197328025418</v>
      </c>
      <c r="R56" s="72">
        <v>0.21089066208538984</v>
      </c>
      <c r="S56" s="72">
        <v>0.24767350626967014</v>
      </c>
      <c r="T56" s="72">
        <v>0.29154702695526169</v>
      </c>
      <c r="U56" s="72">
        <v>0.33475193373803552</v>
      </c>
      <c r="V56" s="72">
        <v>0.39798260127718477</v>
      </c>
      <c r="W56" s="72">
        <v>0.51022671481777238</v>
      </c>
      <c r="X56" s="72">
        <v>0.57575645382496465</v>
      </c>
      <c r="Y56" s="72">
        <v>0.63019166769660395</v>
      </c>
      <c r="Z56" s="72">
        <v>0.67191900951485961</v>
      </c>
      <c r="AA56" s="72">
        <v>0.69332299420324006</v>
      </c>
      <c r="AB56" s="72">
        <v>0.70415699090117345</v>
      </c>
      <c r="AC56" s="72">
        <v>0.71028882404919758</v>
      </c>
      <c r="AD56" s="72">
        <v>0.71401229333925453</v>
      </c>
      <c r="AE56" s="72">
        <v>0.71671470283576355</v>
      </c>
      <c r="AF56" s="72">
        <v>0.71988021369767663</v>
      </c>
      <c r="AG56" s="72">
        <v>0.72430325911749149</v>
      </c>
      <c r="AH56" s="72">
        <v>0.73160730071349234</v>
      </c>
      <c r="AI56" s="72">
        <v>0.74494426171106765</v>
      </c>
      <c r="AJ56" s="72">
        <v>0.75808704074526323</v>
      </c>
      <c r="AK56" s="72">
        <v>0.76491049616146944</v>
      </c>
      <c r="AL56" s="72">
        <v>0.76855756609902859</v>
      </c>
      <c r="AM56" s="72">
        <v>0.77045609634703183</v>
      </c>
      <c r="AN56" s="72">
        <v>0.77167069191052251</v>
      </c>
      <c r="AO56" s="72">
        <v>0.77246523494052088</v>
      </c>
      <c r="AP56" s="72">
        <v>0.77303829475481012</v>
      </c>
      <c r="AQ56" s="72">
        <v>0.77350678747680512</v>
      </c>
      <c r="AR56" s="72">
        <v>0.77392077084620181</v>
      </c>
      <c r="AS56" s="72">
        <v>0.77432053606283224</v>
      </c>
      <c r="AT56" s="72">
        <v>0.77472779362744359</v>
      </c>
      <c r="AU56" s="72">
        <v>0.77515136945519114</v>
      </c>
      <c r="AV56" s="72">
        <v>0.77559996561083822</v>
      </c>
      <c r="AW56" s="72">
        <v>0.77600546005070958</v>
      </c>
    </row>
    <row r="57" spans="1:49" ht="15" customHeight="1" x14ac:dyDescent="0.2">
      <c r="M57" s="66" t="s">
        <v>71</v>
      </c>
      <c r="N57" s="97"/>
      <c r="O57" s="72">
        <v>9.5864999999999992E-2</v>
      </c>
      <c r="P57" s="72">
        <v>9.9715682314649598E-2</v>
      </c>
      <c r="Q57" s="72">
        <v>0.10227197328025418</v>
      </c>
      <c r="R57" s="72">
        <v>0.11376907248962438</v>
      </c>
      <c r="S57" s="72">
        <v>0.14520398561641085</v>
      </c>
      <c r="T57" s="72">
        <v>0.18538055433632145</v>
      </c>
      <c r="U57" s="72">
        <v>0.22062567533498048</v>
      </c>
      <c r="V57" s="72">
        <v>0.25762419016466936</v>
      </c>
      <c r="W57" s="72">
        <v>0.27853714921344513</v>
      </c>
      <c r="X57" s="72">
        <v>0.30521040062695776</v>
      </c>
      <c r="Y57" s="72">
        <v>0.33374156457011278</v>
      </c>
      <c r="Z57" s="72">
        <v>0.36995828372623268</v>
      </c>
      <c r="AA57" s="72">
        <v>0.40542874630608094</v>
      </c>
      <c r="AB57" s="72">
        <v>0.42855903604724466</v>
      </c>
      <c r="AC57" s="72">
        <v>0.44980276116954843</v>
      </c>
      <c r="AD57" s="72">
        <v>0.47868838944347231</v>
      </c>
      <c r="AE57" s="72">
        <v>0.52834286230081906</v>
      </c>
      <c r="AF57" s="72">
        <v>0.58046109643192945</v>
      </c>
      <c r="AG57" s="72">
        <v>0.61838686367827711</v>
      </c>
      <c r="AH57" s="72">
        <v>0.66031765303514145</v>
      </c>
      <c r="AI57" s="72">
        <v>0.6832836879124663</v>
      </c>
      <c r="AJ57" s="72">
        <v>0.69830425872248181</v>
      </c>
      <c r="AK57" s="72">
        <v>0.70825447336736858</v>
      </c>
      <c r="AL57" s="72">
        <v>0.71360822060328488</v>
      </c>
      <c r="AM57" s="72">
        <v>0.71664206564800448</v>
      </c>
      <c r="AN57" s="72">
        <v>0.71849237982186842</v>
      </c>
      <c r="AO57" s="72">
        <v>0.71973171061781283</v>
      </c>
      <c r="AP57" s="72">
        <v>0.72065021267614038</v>
      </c>
      <c r="AQ57" s="72">
        <v>0.72139893894859675</v>
      </c>
      <c r="AR57" s="72">
        <v>0.72205917852800261</v>
      </c>
      <c r="AS57" s="72">
        <v>0.72267697054053948</v>
      </c>
      <c r="AT57" s="72">
        <v>0.72327965526041416</v>
      </c>
      <c r="AU57" s="72">
        <v>0.72388362549227048</v>
      </c>
      <c r="AV57" s="72">
        <v>0.72450129298846555</v>
      </c>
      <c r="AW57" s="72">
        <v>0.72506977800758166</v>
      </c>
    </row>
    <row r="58" spans="1:49" ht="15" customHeight="1" x14ac:dyDescent="0.2">
      <c r="M58" s="66" t="s">
        <v>215</v>
      </c>
      <c r="N58" s="97"/>
      <c r="O58" s="72">
        <v>9.5864999999999992E-2</v>
      </c>
      <c r="P58" s="72">
        <v>9.9715682314649598E-2</v>
      </c>
      <c r="Q58" s="72">
        <v>0.10227197328025418</v>
      </c>
      <c r="R58" s="72">
        <v>0.1052107315567256</v>
      </c>
      <c r="S58" s="72">
        <v>0.10918434868210249</v>
      </c>
      <c r="T58" s="72">
        <v>0.13335727100018549</v>
      </c>
      <c r="U58" s="72">
        <v>0.14470323078353486</v>
      </c>
      <c r="V58" s="72">
        <v>0.16254079788086123</v>
      </c>
      <c r="W58" s="72">
        <v>0.19452282329304396</v>
      </c>
      <c r="X58" s="72">
        <v>0.22052391261432741</v>
      </c>
      <c r="Y58" s="72">
        <v>0.23183181060498972</v>
      </c>
      <c r="Z58" s="72">
        <v>0.23981803015405684</v>
      </c>
      <c r="AA58" s="72">
        <v>0.24629999999999999</v>
      </c>
      <c r="AB58" s="72">
        <v>0.25290000000000001</v>
      </c>
      <c r="AC58" s="72">
        <v>0.26119999999999999</v>
      </c>
      <c r="AD58" s="72">
        <v>0.27339999999999998</v>
      </c>
      <c r="AE58" s="72">
        <v>0.2944</v>
      </c>
      <c r="AF58" s="72">
        <v>0.33329999999999999</v>
      </c>
      <c r="AG58" s="72">
        <v>0.38429999999999997</v>
      </c>
      <c r="AH58" s="72">
        <v>0.44001926811499148</v>
      </c>
      <c r="AI58" s="72">
        <v>0.47714350450558002</v>
      </c>
      <c r="AJ58" s="72">
        <v>0.52155396389846453</v>
      </c>
      <c r="AK58" s="72">
        <v>0.56106396289873683</v>
      </c>
      <c r="AL58" s="72">
        <v>0.58140666212369374</v>
      </c>
      <c r="AM58" s="72">
        <v>0.59215117152145103</v>
      </c>
      <c r="AN58" s="72">
        <v>0.59807002791832709</v>
      </c>
      <c r="AO58" s="72">
        <v>0.60154848393440663</v>
      </c>
      <c r="AP58" s="72">
        <v>0.60378056900787214</v>
      </c>
      <c r="AQ58" s="72">
        <v>0.60536966753032995</v>
      </c>
      <c r="AR58" s="72">
        <v>0.60662401883660011</v>
      </c>
      <c r="AS58" s="72">
        <v>0.60770369416506176</v>
      </c>
      <c r="AT58" s="72">
        <v>0.60869448043464736</v>
      </c>
      <c r="AU58" s="72">
        <v>0.60964542904588792</v>
      </c>
      <c r="AV58" s="72">
        <v>0.61058522101029233</v>
      </c>
      <c r="AW58" s="72">
        <v>0.61147207617747679</v>
      </c>
    </row>
    <row r="59" spans="1:49" ht="15" customHeight="1" x14ac:dyDescent="0.2">
      <c r="M59" s="66" t="s">
        <v>216</v>
      </c>
      <c r="N59" s="97"/>
      <c r="O59" s="72">
        <v>9.5864999999999992E-2</v>
      </c>
      <c r="P59" s="72">
        <v>9.9715682314649598E-2</v>
      </c>
      <c r="Q59" s="72">
        <v>0.10227197328025418</v>
      </c>
      <c r="R59" s="72">
        <v>0.10726795394591448</v>
      </c>
      <c r="S59" s="72">
        <v>0.12472855953163149</v>
      </c>
      <c r="T59" s="72">
        <v>0.15409717543495643</v>
      </c>
      <c r="U59" s="72">
        <v>0.17145401912454558</v>
      </c>
      <c r="V59" s="72">
        <v>0.20077111424344635</v>
      </c>
      <c r="W59" s="72">
        <v>0.23048563604073918</v>
      </c>
      <c r="X59" s="72">
        <v>0.2562920814225253</v>
      </c>
      <c r="Y59" s="72">
        <v>0.26679216063875294</v>
      </c>
      <c r="Z59" s="72">
        <v>0.27450000000000002</v>
      </c>
      <c r="AA59" s="72">
        <v>0.28170000000000001</v>
      </c>
      <c r="AB59" s="72">
        <v>0.29010000000000002</v>
      </c>
      <c r="AC59" s="72">
        <v>0.30220000000000002</v>
      </c>
      <c r="AD59" s="72">
        <v>0.32319999999999999</v>
      </c>
      <c r="AE59" s="72">
        <v>0.36199999999999999</v>
      </c>
      <c r="AF59" s="72">
        <v>0.41299999999999998</v>
      </c>
      <c r="AG59" s="72">
        <v>0.45200000000000001</v>
      </c>
      <c r="AH59" s="72">
        <v>0.49088735263601585</v>
      </c>
      <c r="AI59" s="72">
        <v>0.52032373743796589</v>
      </c>
      <c r="AJ59" s="72">
        <v>0.563318567748329</v>
      </c>
      <c r="AK59" s="72">
        <v>0.60371455810084662</v>
      </c>
      <c r="AL59" s="72">
        <v>0.62439210716226834</v>
      </c>
      <c r="AM59" s="72">
        <v>0.63520216864986745</v>
      </c>
      <c r="AN59" s="72">
        <v>0.64105926278596048</v>
      </c>
      <c r="AO59" s="72">
        <v>0.64441774066839752</v>
      </c>
      <c r="AP59" s="72">
        <v>0.64650732646517128</v>
      </c>
      <c r="AQ59" s="72">
        <v>0.64794918658182366</v>
      </c>
      <c r="AR59" s="72">
        <v>0.64905876316441924</v>
      </c>
      <c r="AS59" s="72">
        <v>0.64999936452911578</v>
      </c>
      <c r="AT59" s="72">
        <v>0.65085800816395323</v>
      </c>
      <c r="AU59" s="72">
        <v>0.65168239055432564</v>
      </c>
      <c r="AV59" s="72">
        <v>0.65250069261193389</v>
      </c>
      <c r="AW59" s="72">
        <v>0.65326504582079004</v>
      </c>
    </row>
    <row r="60" spans="1:49" ht="15" customHeight="1" x14ac:dyDescent="0.2">
      <c r="O60" s="217"/>
    </row>
    <row r="61" spans="1:49" ht="15" customHeight="1" x14ac:dyDescent="0.2">
      <c r="M61" s="63" t="s">
        <v>430</v>
      </c>
      <c r="N61" s="63"/>
      <c r="O61" s="63"/>
    </row>
    <row r="62" spans="1:49" ht="15" customHeight="1" x14ac:dyDescent="0.2">
      <c r="M62" s="63" t="s">
        <v>440</v>
      </c>
      <c r="N62" s="63"/>
      <c r="O62" s="63"/>
    </row>
    <row r="63" spans="1:49" ht="15" customHeight="1" x14ac:dyDescent="0.2">
      <c r="M63" s="63" t="s">
        <v>431</v>
      </c>
      <c r="N63" s="63"/>
      <c r="O63" s="63"/>
    </row>
    <row r="64" spans="1:49" ht="15" customHeight="1" x14ac:dyDescent="0.2">
      <c r="M64" s="63" t="s">
        <v>436</v>
      </c>
      <c r="N64" s="63"/>
      <c r="O64" s="63"/>
    </row>
    <row r="65" spans="13:15" ht="15" customHeight="1" x14ac:dyDescent="0.2">
      <c r="M65" s="63" t="s">
        <v>439</v>
      </c>
      <c r="N65" s="63"/>
      <c r="O65" s="63"/>
    </row>
    <row r="66" spans="13:15" ht="15" customHeight="1" x14ac:dyDescent="0.2">
      <c r="M66" s="63"/>
      <c r="N66" s="63"/>
      <c r="O66" s="63"/>
    </row>
    <row r="67" spans="13:15" ht="15" customHeight="1" x14ac:dyDescent="0.2">
      <c r="M67" s="63" t="s">
        <v>432</v>
      </c>
      <c r="N67" s="63"/>
      <c r="O67" s="63"/>
    </row>
    <row r="68" spans="13:15" ht="15" customHeight="1" x14ac:dyDescent="0.2">
      <c r="M68" s="63"/>
      <c r="N68" s="63" t="s">
        <v>433</v>
      </c>
      <c r="O68" s="63"/>
    </row>
    <row r="69" spans="13:15" ht="15" customHeight="1" x14ac:dyDescent="0.2">
      <c r="M69" s="63"/>
      <c r="N69" s="63" t="s">
        <v>434</v>
      </c>
      <c r="O69" s="63"/>
    </row>
    <row r="70" spans="13:15" ht="15" customHeight="1" x14ac:dyDescent="0.2">
      <c r="M70" s="63"/>
      <c r="N70" s="63" t="s">
        <v>435</v>
      </c>
      <c r="O70" s="63"/>
    </row>
    <row r="71" spans="13:15" ht="15" customHeight="1" x14ac:dyDescent="0.2">
      <c r="M71" s="63"/>
      <c r="N71" s="63" t="s">
        <v>437</v>
      </c>
      <c r="O71" s="63"/>
    </row>
    <row r="72" spans="13:15" ht="15" customHeight="1" x14ac:dyDescent="0.2">
      <c r="M72" s="63"/>
      <c r="N72" s="63" t="s">
        <v>438</v>
      </c>
      <c r="O72" s="63"/>
    </row>
    <row r="73" spans="13:15" ht="15" customHeight="1" x14ac:dyDescent="0.2">
      <c r="M73" s="63"/>
      <c r="N73" s="63" t="s">
        <v>441</v>
      </c>
      <c r="O73" s="63"/>
    </row>
    <row r="75" spans="13:15" ht="15" customHeight="1" x14ac:dyDescent="0.2">
      <c r="M75" s="53" t="s">
        <v>721</v>
      </c>
    </row>
  </sheetData>
  <pageMargins left="0.7" right="0.7" top="0.75" bottom="0.75" header="0.3" footer="0.3"/>
  <pageSetup orientation="portrait" horizontalDpi="90" verticalDpi="9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F59"/>
  <sheetViews>
    <sheetView showGridLines="0" zoomScale="85" zoomScaleNormal="85" workbookViewId="0"/>
  </sheetViews>
  <sheetFormatPr defaultColWidth="9" defaultRowHeight="15" customHeight="1" x14ac:dyDescent="0.2"/>
  <cols>
    <col min="1" max="1" width="3.25" style="133" customWidth="1"/>
    <col min="2" max="18" width="9" style="133"/>
    <col min="19" max="21" width="18.75" style="133" customWidth="1"/>
    <col min="22" max="22" width="26.625" style="133" bestFit="1" customWidth="1"/>
    <col min="23" max="56" width="9.125" style="133" customWidth="1"/>
    <col min="57" max="57" width="10.5" style="133" customWidth="1"/>
    <col min="58" max="16384" width="9" style="133"/>
  </cols>
  <sheetData>
    <row r="1" spans="1:58" s="368" customFormat="1" ht="25.5" customHeight="1" x14ac:dyDescent="0.25">
      <c r="A1" s="185" t="s">
        <v>594</v>
      </c>
      <c r="C1" s="369"/>
      <c r="D1" s="369"/>
      <c r="E1" s="369"/>
      <c r="F1" s="369"/>
      <c r="G1" s="369"/>
      <c r="H1" s="369"/>
      <c r="I1" s="369"/>
    </row>
    <row r="6" spans="1:58" ht="15" customHeight="1" x14ac:dyDescent="0.25">
      <c r="A6" s="467" t="s">
        <v>216</v>
      </c>
      <c r="M6" s="467" t="s">
        <v>217</v>
      </c>
      <c r="V6" s="133" t="s">
        <v>582</v>
      </c>
    </row>
    <row r="7" spans="1:58" ht="15" customHeight="1" x14ac:dyDescent="0.2">
      <c r="V7" s="482" t="s">
        <v>34</v>
      </c>
      <c r="W7" s="482">
        <v>2015</v>
      </c>
      <c r="X7" s="483">
        <v>2016</v>
      </c>
      <c r="Y7" s="483">
        <v>2017</v>
      </c>
      <c r="Z7" s="483">
        <v>2018</v>
      </c>
      <c r="AA7" s="483">
        <v>2019</v>
      </c>
      <c r="AB7" s="483">
        <v>2020</v>
      </c>
      <c r="AC7" s="483">
        <v>2021</v>
      </c>
      <c r="AD7" s="483">
        <v>2022</v>
      </c>
      <c r="AE7" s="483">
        <v>2023</v>
      </c>
      <c r="AF7" s="483">
        <v>2024</v>
      </c>
      <c r="AG7" s="483">
        <v>2025</v>
      </c>
      <c r="AH7" s="483">
        <v>2026</v>
      </c>
      <c r="AI7" s="483">
        <v>2027</v>
      </c>
      <c r="AJ7" s="483">
        <v>2028</v>
      </c>
      <c r="AK7" s="483">
        <v>2029</v>
      </c>
      <c r="AL7" s="483">
        <v>2030</v>
      </c>
      <c r="AM7" s="483">
        <v>2031</v>
      </c>
      <c r="AN7" s="483">
        <v>2032</v>
      </c>
      <c r="AO7" s="483">
        <v>2033</v>
      </c>
      <c r="AP7" s="483">
        <v>2034</v>
      </c>
      <c r="AQ7" s="483">
        <v>2035</v>
      </c>
      <c r="AR7" s="483">
        <v>2036</v>
      </c>
      <c r="AS7" s="483">
        <v>2037</v>
      </c>
      <c r="AT7" s="483">
        <v>2038</v>
      </c>
      <c r="AU7" s="483">
        <v>2039</v>
      </c>
      <c r="AV7" s="483">
        <v>2040</v>
      </c>
      <c r="AW7" s="483">
        <v>2041</v>
      </c>
      <c r="AX7" s="483">
        <v>2042</v>
      </c>
      <c r="AY7" s="483">
        <v>2043</v>
      </c>
      <c r="AZ7" s="483">
        <v>2044</v>
      </c>
      <c r="BA7" s="483">
        <v>2045</v>
      </c>
      <c r="BB7" s="483">
        <v>2046</v>
      </c>
      <c r="BC7" s="483">
        <v>2047</v>
      </c>
      <c r="BD7" s="483">
        <v>2048</v>
      </c>
      <c r="BE7" s="483">
        <v>2049</v>
      </c>
      <c r="BF7" s="483">
        <v>2050</v>
      </c>
    </row>
    <row r="8" spans="1:58" ht="15" customHeight="1" x14ac:dyDescent="0.25">
      <c r="F8" s="484"/>
      <c r="G8" s="484"/>
      <c r="H8" s="484"/>
      <c r="I8" s="484"/>
      <c r="J8" s="484"/>
      <c r="K8" s="468"/>
      <c r="L8" s="468"/>
      <c r="M8" s="468"/>
      <c r="N8" s="468"/>
      <c r="O8" s="468"/>
      <c r="P8" s="468"/>
      <c r="Q8" s="468"/>
      <c r="R8" s="468"/>
      <c r="S8" s="484"/>
      <c r="T8" s="484"/>
      <c r="U8" s="484"/>
      <c r="V8" s="485" t="s">
        <v>264</v>
      </c>
      <c r="W8" s="486">
        <v>29339</v>
      </c>
      <c r="X8" s="486">
        <v>29339</v>
      </c>
      <c r="Y8" s="486">
        <v>29339</v>
      </c>
      <c r="Z8" s="486">
        <v>50209.944898014015</v>
      </c>
      <c r="AA8" s="486">
        <v>68248.562770743389</v>
      </c>
      <c r="AB8" s="486">
        <v>94982.884448756973</v>
      </c>
      <c r="AC8" s="486">
        <v>213847.70987677953</v>
      </c>
      <c r="AD8" s="486">
        <v>408115.69751340174</v>
      </c>
      <c r="AE8" s="486">
        <v>588052.16099533951</v>
      </c>
      <c r="AF8" s="486">
        <v>845996.71112646873</v>
      </c>
      <c r="AG8" s="486">
        <v>1127546.4210365503</v>
      </c>
      <c r="AH8" s="486">
        <v>1530186.0545494778</v>
      </c>
      <c r="AI8" s="486">
        <v>1894212.7318579727</v>
      </c>
      <c r="AJ8" s="486">
        <v>2212772.8385172621</v>
      </c>
      <c r="AK8" s="486">
        <v>2593856.9412093717</v>
      </c>
      <c r="AL8" s="486">
        <v>3071908.9606056632</v>
      </c>
      <c r="AM8" s="486">
        <v>3542147.8594590961</v>
      </c>
      <c r="AN8" s="486">
        <v>3978255.0553346113</v>
      </c>
      <c r="AO8" s="486">
        <v>4519432.5769445132</v>
      </c>
      <c r="AP8" s="486">
        <v>5001428.8299477221</v>
      </c>
      <c r="AQ8" s="486">
        <v>5511260.4037124105</v>
      </c>
      <c r="AR8" s="486">
        <v>6042008.0530189015</v>
      </c>
      <c r="AS8" s="486">
        <v>6638073.4480113918</v>
      </c>
      <c r="AT8" s="486">
        <v>7144042.4557915414</v>
      </c>
      <c r="AU8" s="486">
        <v>7774835.7343547586</v>
      </c>
      <c r="AV8" s="486">
        <v>8475503.4275175445</v>
      </c>
      <c r="AW8" s="486">
        <v>9079313.8641974013</v>
      </c>
      <c r="AX8" s="486">
        <v>9722564.1525624692</v>
      </c>
      <c r="AY8" s="486">
        <v>10196350.925803917</v>
      </c>
      <c r="AZ8" s="486">
        <v>11045412.895135025</v>
      </c>
      <c r="BA8" s="486">
        <v>11761959.412555033</v>
      </c>
      <c r="BB8" s="486">
        <v>12394345.619937969</v>
      </c>
      <c r="BC8" s="486">
        <v>13078334.786560642</v>
      </c>
      <c r="BD8" s="486">
        <v>13650020.199592415</v>
      </c>
      <c r="BE8" s="486">
        <v>14126536.797506066</v>
      </c>
      <c r="BF8" s="486">
        <v>14638364.708685668</v>
      </c>
    </row>
    <row r="9" spans="1:58" s="484" customFormat="1" ht="15" customHeight="1" x14ac:dyDescent="0.25">
      <c r="A9" s="133"/>
      <c r="B9" s="133"/>
      <c r="C9" s="133"/>
      <c r="D9" s="133"/>
      <c r="E9" s="133"/>
      <c r="F9" s="133"/>
      <c r="G9" s="133"/>
      <c r="H9" s="133"/>
      <c r="I9" s="133"/>
      <c r="J9" s="133"/>
      <c r="K9" s="133"/>
      <c r="L9" s="133"/>
      <c r="M9" s="133"/>
      <c r="N9" s="133"/>
      <c r="O9" s="133"/>
      <c r="P9" s="133"/>
      <c r="Q9" s="133"/>
      <c r="R9" s="133"/>
      <c r="S9" s="133"/>
      <c r="T9" s="133"/>
      <c r="U9" s="133"/>
      <c r="V9" s="485" t="s">
        <v>243</v>
      </c>
      <c r="W9" s="487">
        <v>0</v>
      </c>
      <c r="X9" s="487">
        <v>0</v>
      </c>
      <c r="Y9" s="487">
        <v>0</v>
      </c>
      <c r="Z9" s="487">
        <v>169.5579514759944</v>
      </c>
      <c r="AA9" s="487">
        <v>327.84344674371306</v>
      </c>
      <c r="AB9" s="487">
        <v>528.57551124557347</v>
      </c>
      <c r="AC9" s="487">
        <v>883.83290239112227</v>
      </c>
      <c r="AD9" s="487">
        <v>1587.7469779709741</v>
      </c>
      <c r="AE9" s="487">
        <v>2501.0548524947135</v>
      </c>
      <c r="AF9" s="487">
        <v>4337.865507575325</v>
      </c>
      <c r="AG9" s="487">
        <v>9414.7423856248552</v>
      </c>
      <c r="AH9" s="487">
        <v>16013.335435866298</v>
      </c>
      <c r="AI9" s="487">
        <v>22362.039353482327</v>
      </c>
      <c r="AJ9" s="487">
        <v>30725.441824779646</v>
      </c>
      <c r="AK9" s="487">
        <v>40287.325032142238</v>
      </c>
      <c r="AL9" s="487">
        <v>50695.679594622758</v>
      </c>
      <c r="AM9" s="487">
        <v>61482.692444460321</v>
      </c>
      <c r="AN9" s="487">
        <v>72406.266475476368</v>
      </c>
      <c r="AO9" s="487">
        <v>84983.050077294116</v>
      </c>
      <c r="AP9" s="487">
        <v>96617.961593175467</v>
      </c>
      <c r="AQ9" s="487">
        <v>108983.27114321158</v>
      </c>
      <c r="AR9" s="487">
        <v>122960.53158477791</v>
      </c>
      <c r="AS9" s="487">
        <v>138446.6410422686</v>
      </c>
      <c r="AT9" s="487">
        <v>164791.07054654972</v>
      </c>
      <c r="AU9" s="487">
        <v>193578.92959644124</v>
      </c>
      <c r="AV9" s="487">
        <v>226254.83607712347</v>
      </c>
      <c r="AW9" s="487">
        <v>253877.78741623028</v>
      </c>
      <c r="AX9" s="487">
        <v>273567.3705453091</v>
      </c>
      <c r="AY9" s="487">
        <v>297502.35758450982</v>
      </c>
      <c r="AZ9" s="487">
        <v>323411.34127420938</v>
      </c>
      <c r="BA9" s="487">
        <v>347149.69541743508</v>
      </c>
      <c r="BB9" s="487">
        <v>369498.4662531073</v>
      </c>
      <c r="BC9" s="487">
        <v>391125.64879051142</v>
      </c>
      <c r="BD9" s="487">
        <v>411297.58328948729</v>
      </c>
      <c r="BE9" s="487">
        <v>429552.97792493645</v>
      </c>
      <c r="BF9" s="487">
        <v>447970.5376981055</v>
      </c>
    </row>
    <row r="10" spans="1:58" ht="15" customHeight="1" x14ac:dyDescent="0.2">
      <c r="V10" s="485" t="s">
        <v>265</v>
      </c>
      <c r="W10" s="487">
        <v>8658</v>
      </c>
      <c r="X10" s="487">
        <v>8658</v>
      </c>
      <c r="Y10" s="487">
        <v>8658</v>
      </c>
      <c r="Z10" s="487">
        <v>14869.18568373261</v>
      </c>
      <c r="AA10" s="487">
        <v>20219.232683483457</v>
      </c>
      <c r="AB10" s="487">
        <v>25490.53180075781</v>
      </c>
      <c r="AC10" s="487">
        <v>33432.795092712244</v>
      </c>
      <c r="AD10" s="487">
        <v>42880.776310588917</v>
      </c>
      <c r="AE10" s="487">
        <v>51972.46659938377</v>
      </c>
      <c r="AF10" s="487">
        <v>62943.955213121633</v>
      </c>
      <c r="AG10" s="487">
        <v>75848.456093647037</v>
      </c>
      <c r="AH10" s="487">
        <v>103674.91932095314</v>
      </c>
      <c r="AI10" s="487">
        <v>129078.6687347957</v>
      </c>
      <c r="AJ10" s="487">
        <v>151337.98005569406</v>
      </c>
      <c r="AK10" s="487">
        <v>172520.99105464289</v>
      </c>
      <c r="AL10" s="487">
        <v>195782.59648269034</v>
      </c>
      <c r="AM10" s="487">
        <v>216936.07815980696</v>
      </c>
      <c r="AN10" s="487">
        <v>239916.5270364008</v>
      </c>
      <c r="AO10" s="487">
        <v>263179.04645287863</v>
      </c>
      <c r="AP10" s="487">
        <v>283915.23813029821</v>
      </c>
      <c r="AQ10" s="487">
        <v>301669.5870766961</v>
      </c>
      <c r="AR10" s="487">
        <v>319292.14953259355</v>
      </c>
      <c r="AS10" s="487">
        <v>336902.20759623806</v>
      </c>
      <c r="AT10" s="487">
        <v>356089.50659390655</v>
      </c>
      <c r="AU10" s="487">
        <v>374363.47610632284</v>
      </c>
      <c r="AV10" s="487">
        <v>398362.66130949173</v>
      </c>
      <c r="AW10" s="487">
        <v>419978.82214209897</v>
      </c>
      <c r="AX10" s="487">
        <v>437588.85464360809</v>
      </c>
      <c r="AY10" s="487">
        <v>454431.66700645763</v>
      </c>
      <c r="AZ10" s="487">
        <v>471270.23543874489</v>
      </c>
      <c r="BA10" s="487">
        <v>485864.58522707736</v>
      </c>
      <c r="BB10" s="487">
        <v>499434.11927504314</v>
      </c>
      <c r="BC10" s="487">
        <v>511142.99762402137</v>
      </c>
      <c r="BD10" s="487">
        <v>522938.3068623424</v>
      </c>
      <c r="BE10" s="487">
        <v>532904.45173863613</v>
      </c>
      <c r="BF10" s="487">
        <v>543916.41172497883</v>
      </c>
    </row>
    <row r="11" spans="1:58" ht="15" customHeight="1" x14ac:dyDescent="0.2">
      <c r="V11" s="485" t="s">
        <v>124</v>
      </c>
      <c r="W11" s="487">
        <v>0</v>
      </c>
      <c r="X11" s="487">
        <v>0</v>
      </c>
      <c r="Y11" s="487">
        <v>0</v>
      </c>
      <c r="Z11" s="487">
        <v>1984.954491550493</v>
      </c>
      <c r="AA11" s="487">
        <v>8589.7739777213174</v>
      </c>
      <c r="AB11" s="487">
        <v>15488.304655129974</v>
      </c>
      <c r="AC11" s="487">
        <v>25450.858984560233</v>
      </c>
      <c r="AD11" s="487">
        <v>39764.989624500857</v>
      </c>
      <c r="AE11" s="487">
        <v>55282.701301202076</v>
      </c>
      <c r="AF11" s="487">
        <v>82544.718998547192</v>
      </c>
      <c r="AG11" s="487">
        <v>111559.93861578642</v>
      </c>
      <c r="AH11" s="487">
        <v>140209.32163256392</v>
      </c>
      <c r="AI11" s="487">
        <v>205113.30997453074</v>
      </c>
      <c r="AJ11" s="487">
        <v>275232.21173662791</v>
      </c>
      <c r="AK11" s="487">
        <v>352170.86916893843</v>
      </c>
      <c r="AL11" s="487">
        <v>453514.12291675422</v>
      </c>
      <c r="AM11" s="487">
        <v>562018.14535592287</v>
      </c>
      <c r="AN11" s="487">
        <v>669138.60481991793</v>
      </c>
      <c r="AO11" s="487">
        <v>785001.60812681355</v>
      </c>
      <c r="AP11" s="487">
        <v>911797.00419721717</v>
      </c>
      <c r="AQ11" s="487">
        <v>1038087.2127119272</v>
      </c>
      <c r="AR11" s="487">
        <v>1157003.5630976697</v>
      </c>
      <c r="AS11" s="487">
        <v>1295322.3194289445</v>
      </c>
      <c r="AT11" s="487">
        <v>1441936.3222537753</v>
      </c>
      <c r="AU11" s="487">
        <v>1601090.8941578988</v>
      </c>
      <c r="AV11" s="487">
        <v>1823966.8823113684</v>
      </c>
      <c r="AW11" s="487">
        <v>2023412.5579405942</v>
      </c>
      <c r="AX11" s="487">
        <v>2118454.1226102426</v>
      </c>
      <c r="AY11" s="487">
        <v>2299071.3951134318</v>
      </c>
      <c r="AZ11" s="487">
        <v>2483959.8959426871</v>
      </c>
      <c r="BA11" s="487">
        <v>2684269.0691875666</v>
      </c>
      <c r="BB11" s="487">
        <v>2872463.7970734038</v>
      </c>
      <c r="BC11" s="487">
        <v>3051049.6197324307</v>
      </c>
      <c r="BD11" s="487">
        <v>3205268.5058618048</v>
      </c>
      <c r="BE11" s="487">
        <v>3342941.5635333285</v>
      </c>
      <c r="BF11" s="487">
        <v>3503427.8668806222</v>
      </c>
    </row>
    <row r="12" spans="1:58" ht="15" customHeight="1" x14ac:dyDescent="0.2">
      <c r="V12" s="485" t="s">
        <v>245</v>
      </c>
      <c r="W12" s="487">
        <v>1002.6929514615929</v>
      </c>
      <c r="X12" s="487">
        <v>1002.6929514615929</v>
      </c>
      <c r="Y12" s="487">
        <v>1002.6929514615929</v>
      </c>
      <c r="Z12" s="487">
        <v>2009.8473975104469</v>
      </c>
      <c r="AA12" s="487">
        <v>2893.4406780226559</v>
      </c>
      <c r="AB12" s="487">
        <v>4216.6718776486578</v>
      </c>
      <c r="AC12" s="487">
        <v>6514.3485439908945</v>
      </c>
      <c r="AD12" s="487">
        <v>8918.2492263355834</v>
      </c>
      <c r="AE12" s="487">
        <v>11872.708977322398</v>
      </c>
      <c r="AF12" s="487">
        <v>12593.034797292918</v>
      </c>
      <c r="AG12" s="487">
        <v>13619.708678296422</v>
      </c>
      <c r="AH12" s="487">
        <v>15242.396290989429</v>
      </c>
      <c r="AI12" s="487">
        <v>17976.41334675649</v>
      </c>
      <c r="AJ12" s="487">
        <v>21551.536110346009</v>
      </c>
      <c r="AK12" s="487">
        <v>25555.460244376416</v>
      </c>
      <c r="AL12" s="487">
        <v>33138.38354153886</v>
      </c>
      <c r="AM12" s="487">
        <v>41337.355532080721</v>
      </c>
      <c r="AN12" s="487">
        <v>50440.68589761202</v>
      </c>
      <c r="AO12" s="487">
        <v>63572.850873008327</v>
      </c>
      <c r="AP12" s="487">
        <v>77140.478706121474</v>
      </c>
      <c r="AQ12" s="487">
        <v>92578.740219924919</v>
      </c>
      <c r="AR12" s="487">
        <v>110312.88826129754</v>
      </c>
      <c r="AS12" s="487">
        <v>133921.58746208463</v>
      </c>
      <c r="AT12" s="487">
        <v>161373.71146795427</v>
      </c>
      <c r="AU12" s="487">
        <v>188902.91332810203</v>
      </c>
      <c r="AV12" s="487">
        <v>221667.37890767469</v>
      </c>
      <c r="AW12" s="487">
        <v>253682.11158374982</v>
      </c>
      <c r="AX12" s="487">
        <v>282031.26370274485</v>
      </c>
      <c r="AY12" s="487">
        <v>312419.90349681897</v>
      </c>
      <c r="AZ12" s="487">
        <v>342948.76785454439</v>
      </c>
      <c r="BA12" s="487">
        <v>370396.13807745941</v>
      </c>
      <c r="BB12" s="487">
        <v>397913.43478199816</v>
      </c>
      <c r="BC12" s="487">
        <v>427165.32890815614</v>
      </c>
      <c r="BD12" s="487">
        <v>455555.51572477154</v>
      </c>
      <c r="BE12" s="487">
        <v>480508.10892417235</v>
      </c>
      <c r="BF12" s="487">
        <v>507301.84644974931</v>
      </c>
    </row>
    <row r="13" spans="1:58" ht="15" customHeight="1" x14ac:dyDescent="0.2">
      <c r="V13" s="485" t="s">
        <v>266</v>
      </c>
      <c r="W13" s="487">
        <v>0</v>
      </c>
      <c r="X13" s="487">
        <v>0</v>
      </c>
      <c r="Y13" s="487">
        <v>0</v>
      </c>
      <c r="Z13" s="487">
        <v>0</v>
      </c>
      <c r="AA13" s="487">
        <v>0</v>
      </c>
      <c r="AB13" s="487">
        <v>0</v>
      </c>
      <c r="AC13" s="487">
        <v>0</v>
      </c>
      <c r="AD13" s="487">
        <v>0</v>
      </c>
      <c r="AE13" s="487">
        <v>0</v>
      </c>
      <c r="AF13" s="487">
        <v>0</v>
      </c>
      <c r="AG13" s="487">
        <v>0</v>
      </c>
      <c r="AH13" s="487">
        <v>0</v>
      </c>
      <c r="AI13" s="487">
        <v>0</v>
      </c>
      <c r="AJ13" s="487">
        <v>0</v>
      </c>
      <c r="AK13" s="487">
        <v>0</v>
      </c>
      <c r="AL13" s="487">
        <v>0</v>
      </c>
      <c r="AM13" s="487">
        <v>0</v>
      </c>
      <c r="AN13" s="487">
        <v>0</v>
      </c>
      <c r="AO13" s="487">
        <v>0</v>
      </c>
      <c r="AP13" s="487">
        <v>0</v>
      </c>
      <c r="AQ13" s="487">
        <v>0</v>
      </c>
      <c r="AR13" s="487">
        <v>0</v>
      </c>
      <c r="AS13" s="487">
        <v>0</v>
      </c>
      <c r="AT13" s="487">
        <v>0</v>
      </c>
      <c r="AU13" s="487">
        <v>0</v>
      </c>
      <c r="AV13" s="487">
        <v>0</v>
      </c>
      <c r="AW13" s="487">
        <v>0</v>
      </c>
      <c r="AX13" s="487">
        <v>0</v>
      </c>
      <c r="AY13" s="487">
        <v>0</v>
      </c>
      <c r="AZ13" s="487">
        <v>0</v>
      </c>
      <c r="BA13" s="487">
        <v>0</v>
      </c>
      <c r="BB13" s="487">
        <v>0</v>
      </c>
      <c r="BC13" s="487">
        <v>0</v>
      </c>
      <c r="BD13" s="487">
        <v>0</v>
      </c>
      <c r="BE13" s="487">
        <v>0</v>
      </c>
      <c r="BF13" s="487">
        <v>0</v>
      </c>
    </row>
    <row r="14" spans="1:58" ht="15" customHeight="1" x14ac:dyDescent="0.2">
      <c r="V14" s="485" t="s">
        <v>267</v>
      </c>
      <c r="W14" s="487">
        <v>450000</v>
      </c>
      <c r="X14" s="487">
        <v>450000</v>
      </c>
      <c r="Y14" s="487">
        <v>450000</v>
      </c>
      <c r="Z14" s="487">
        <v>491468.85040746274</v>
      </c>
      <c r="AA14" s="487">
        <v>532937.70081492548</v>
      </c>
      <c r="AB14" s="487">
        <v>574406.55122238817</v>
      </c>
      <c r="AC14" s="487">
        <v>615875.40162985085</v>
      </c>
      <c r="AD14" s="487">
        <v>657344.25203731365</v>
      </c>
      <c r="AE14" s="487">
        <v>693798.10704514908</v>
      </c>
      <c r="AF14" s="487">
        <v>730251.96205298451</v>
      </c>
      <c r="AG14" s="487">
        <v>766705.81706081994</v>
      </c>
      <c r="AH14" s="487">
        <v>803159.67206865537</v>
      </c>
      <c r="AI14" s="487">
        <v>839613.52707649104</v>
      </c>
      <c r="AJ14" s="487">
        <v>887739.39033968258</v>
      </c>
      <c r="AK14" s="487">
        <v>935865.25360287412</v>
      </c>
      <c r="AL14" s="487">
        <v>983991.11686606565</v>
      </c>
      <c r="AM14" s="487">
        <v>1032116.9801292572</v>
      </c>
      <c r="AN14" s="487">
        <v>1080242.843392449</v>
      </c>
      <c r="AO14" s="487">
        <v>1132172.8142884155</v>
      </c>
      <c r="AP14" s="487">
        <v>1184102.785184382</v>
      </c>
      <c r="AQ14" s="487">
        <v>1236032.7560803485</v>
      </c>
      <c r="AR14" s="487">
        <v>1287962.726976315</v>
      </c>
      <c r="AS14" s="487">
        <v>1339892.6978722811</v>
      </c>
      <c r="AT14" s="487">
        <v>1373137.5544248216</v>
      </c>
      <c r="AU14" s="487">
        <v>1406382.4109773622</v>
      </c>
      <c r="AV14" s="487">
        <v>1439627.2675299027</v>
      </c>
      <c r="AW14" s="487">
        <v>1472872.1240824433</v>
      </c>
      <c r="AX14" s="487">
        <v>1506116.9806349843</v>
      </c>
      <c r="AY14" s="487">
        <v>1545576.6951017678</v>
      </c>
      <c r="AZ14" s="487">
        <v>1585036.4095685512</v>
      </c>
      <c r="BA14" s="487">
        <v>1624496.1240353347</v>
      </c>
      <c r="BB14" s="487">
        <v>1663955.8385021181</v>
      </c>
      <c r="BC14" s="487">
        <v>1703415.5529689016</v>
      </c>
      <c r="BD14" s="487">
        <v>1751133.1945493859</v>
      </c>
      <c r="BE14" s="487">
        <v>1798850.8361298703</v>
      </c>
      <c r="BF14" s="487">
        <v>1846568.4777103546</v>
      </c>
    </row>
    <row r="15" spans="1:58" ht="15" customHeight="1" x14ac:dyDescent="0.2">
      <c r="V15" s="485" t="s">
        <v>249</v>
      </c>
      <c r="W15" s="487">
        <v>0</v>
      </c>
      <c r="X15" s="487">
        <v>0</v>
      </c>
      <c r="Y15" s="487">
        <v>0</v>
      </c>
      <c r="Z15" s="487">
        <v>0</v>
      </c>
      <c r="AA15" s="487">
        <v>0</v>
      </c>
      <c r="AB15" s="487">
        <v>0</v>
      </c>
      <c r="AC15" s="487">
        <v>0</v>
      </c>
      <c r="AD15" s="487">
        <v>3825.0301046506129</v>
      </c>
      <c r="AE15" s="487">
        <v>6977.7984715069651</v>
      </c>
      <c r="AF15" s="487">
        <v>12271.711279120409</v>
      </c>
      <c r="AG15" s="487">
        <v>20813.460927707401</v>
      </c>
      <c r="AH15" s="487">
        <v>34056.94752642425</v>
      </c>
      <c r="AI15" s="487">
        <v>53787.687712049679</v>
      </c>
      <c r="AJ15" s="487">
        <v>82034.539674237953</v>
      </c>
      <c r="AK15" s="487">
        <v>120892.71887295479</v>
      </c>
      <c r="AL15" s="487">
        <v>172259.29632189672</v>
      </c>
      <c r="AM15" s="487">
        <v>237506.91513539042</v>
      </c>
      <c r="AN15" s="487">
        <v>317147.53167934401</v>
      </c>
      <c r="AO15" s="487">
        <v>410556.91727186012</v>
      </c>
      <c r="AP15" s="487">
        <v>515833.65280934464</v>
      </c>
      <c r="AQ15" s="487">
        <v>629848.21496966283</v>
      </c>
      <c r="AR15" s="487">
        <v>748500</v>
      </c>
      <c r="AS15" s="487">
        <v>867151.78503033717</v>
      </c>
      <c r="AT15" s="487">
        <v>981166.34719065542</v>
      </c>
      <c r="AU15" s="487">
        <v>1086443.0827281398</v>
      </c>
      <c r="AV15" s="487">
        <v>1179852.4683206552</v>
      </c>
      <c r="AW15" s="487">
        <v>1259493.0848646089</v>
      </c>
      <c r="AX15" s="487">
        <v>1324740.7036781027</v>
      </c>
      <c r="AY15" s="487">
        <v>1376107.2811270447</v>
      </c>
      <c r="AZ15" s="487">
        <v>1414965.4603257617</v>
      </c>
      <c r="BA15" s="487">
        <v>1443212.3122879502</v>
      </c>
      <c r="BB15" s="487">
        <v>1462943.0524735758</v>
      </c>
      <c r="BC15" s="487">
        <v>1476186.5390722926</v>
      </c>
      <c r="BD15" s="487">
        <v>1484728.2887208795</v>
      </c>
      <c r="BE15" s="487">
        <v>1490022.2015284931</v>
      </c>
      <c r="BF15" s="487">
        <v>1493174.9698953493</v>
      </c>
    </row>
    <row r="16" spans="1:58" ht="15" customHeight="1" x14ac:dyDescent="0.2">
      <c r="V16" s="482" t="s">
        <v>31</v>
      </c>
      <c r="W16" s="487">
        <f>SUM(W8:W15)</f>
        <v>488999.69295146159</v>
      </c>
      <c r="X16" s="487">
        <f>SUM(X8:X15)</f>
        <v>488999.69295146159</v>
      </c>
      <c r="Y16" s="487">
        <f>SUM(Y8:Y15)</f>
        <v>488999.69295146159</v>
      </c>
      <c r="Z16" s="487">
        <f t="shared" ref="Z16:BF16" si="0">SUM(Z8:Z15)</f>
        <v>560712.34082974633</v>
      </c>
      <c r="AA16" s="487">
        <f t="shared" si="0"/>
        <v>633216.55437163997</v>
      </c>
      <c r="AB16" s="487">
        <f t="shared" si="0"/>
        <v>715113.51951592718</v>
      </c>
      <c r="AC16" s="487">
        <f t="shared" si="0"/>
        <v>896004.94703028491</v>
      </c>
      <c r="AD16" s="487">
        <f t="shared" si="0"/>
        <v>1162436.7417947624</v>
      </c>
      <c r="AE16" s="487">
        <f t="shared" si="0"/>
        <v>1410456.9982423985</v>
      </c>
      <c r="AF16" s="487">
        <f t="shared" si="0"/>
        <v>1750939.9589751107</v>
      </c>
      <c r="AG16" s="487">
        <f t="shared" si="0"/>
        <v>2125508.5447984328</v>
      </c>
      <c r="AH16" s="487">
        <f t="shared" si="0"/>
        <v>2642542.6468249299</v>
      </c>
      <c r="AI16" s="487">
        <f t="shared" si="0"/>
        <v>3162144.3780560791</v>
      </c>
      <c r="AJ16" s="487">
        <f t="shared" si="0"/>
        <v>3661393.9382586307</v>
      </c>
      <c r="AK16" s="487">
        <f t="shared" si="0"/>
        <v>4241149.559185301</v>
      </c>
      <c r="AL16" s="487">
        <f t="shared" si="0"/>
        <v>4961290.1563292323</v>
      </c>
      <c r="AM16" s="487">
        <f t="shared" si="0"/>
        <v>5693546.0262160143</v>
      </c>
      <c r="AN16" s="487">
        <f t="shared" si="0"/>
        <v>6407547.5146358116</v>
      </c>
      <c r="AO16" s="487">
        <f t="shared" si="0"/>
        <v>7258898.8640347831</v>
      </c>
      <c r="AP16" s="487">
        <f t="shared" si="0"/>
        <v>8070835.9505682606</v>
      </c>
      <c r="AQ16" s="487">
        <f t="shared" si="0"/>
        <v>8918460.185914183</v>
      </c>
      <c r="AR16" s="487">
        <f t="shared" si="0"/>
        <v>9788039.9124715552</v>
      </c>
      <c r="AS16" s="487">
        <f t="shared" si="0"/>
        <v>10749710.686443545</v>
      </c>
      <c r="AT16" s="487">
        <f t="shared" si="0"/>
        <v>11622536.968269205</v>
      </c>
      <c r="AU16" s="487">
        <f t="shared" si="0"/>
        <v>12625597.441249026</v>
      </c>
      <c r="AV16" s="487">
        <f t="shared" si="0"/>
        <v>13765234.921973761</v>
      </c>
      <c r="AW16" s="487">
        <f t="shared" si="0"/>
        <v>14762630.352227129</v>
      </c>
      <c r="AX16" s="487">
        <f t="shared" si="0"/>
        <v>15665063.44837746</v>
      </c>
      <c r="AY16" s="487">
        <f t="shared" si="0"/>
        <v>16481460.225233946</v>
      </c>
      <c r="AZ16" s="487">
        <f t="shared" si="0"/>
        <v>17667005.005539525</v>
      </c>
      <c r="BA16" s="487">
        <f t="shared" si="0"/>
        <v>18717347.336787857</v>
      </c>
      <c r="BB16" s="487">
        <f t="shared" si="0"/>
        <v>19660554.328297213</v>
      </c>
      <c r="BC16" s="487">
        <f t="shared" si="0"/>
        <v>20638420.473656956</v>
      </c>
      <c r="BD16" s="487">
        <f t="shared" si="0"/>
        <v>21480941.594601087</v>
      </c>
      <c r="BE16" s="487">
        <f t="shared" si="0"/>
        <v>22201316.937285505</v>
      </c>
      <c r="BF16" s="487">
        <f t="shared" si="0"/>
        <v>22980724.819044825</v>
      </c>
    </row>
    <row r="17" spans="1:58" ht="15" customHeight="1" x14ac:dyDescent="0.2">
      <c r="V17" s="133" t="s">
        <v>571</v>
      </c>
    </row>
    <row r="19" spans="1:58" ht="15" customHeight="1" x14ac:dyDescent="0.2">
      <c r="X19" s="488"/>
      <c r="Y19" s="488"/>
      <c r="Z19" s="488"/>
      <c r="AA19" s="488"/>
      <c r="AB19" s="488"/>
      <c r="AC19" s="488"/>
      <c r="AD19" s="488"/>
      <c r="AE19" s="488"/>
      <c r="AF19" s="488"/>
      <c r="AG19" s="488"/>
      <c r="AH19" s="488"/>
      <c r="AI19" s="488"/>
      <c r="AJ19" s="488"/>
      <c r="AK19" s="488"/>
      <c r="AL19" s="488"/>
      <c r="AM19" s="488"/>
      <c r="AN19" s="488"/>
      <c r="AO19" s="488"/>
      <c r="AP19" s="488"/>
      <c r="AQ19" s="488"/>
      <c r="AR19" s="488"/>
      <c r="AS19" s="488"/>
      <c r="AT19" s="488"/>
      <c r="AU19" s="488"/>
      <c r="AV19" s="488"/>
      <c r="AW19" s="488"/>
      <c r="AX19" s="488"/>
      <c r="AY19" s="488"/>
      <c r="AZ19" s="488"/>
      <c r="BA19" s="488"/>
      <c r="BB19" s="488"/>
      <c r="BC19" s="488"/>
      <c r="BD19" s="488"/>
      <c r="BE19" s="488"/>
    </row>
    <row r="20" spans="1:58" ht="15" customHeight="1" x14ac:dyDescent="0.2">
      <c r="V20" s="133" t="s">
        <v>583</v>
      </c>
    </row>
    <row r="21" spans="1:58" ht="15" customHeight="1" x14ac:dyDescent="0.2">
      <c r="V21" s="482" t="s">
        <v>34</v>
      </c>
      <c r="W21" s="483">
        <v>2015</v>
      </c>
      <c r="X21" s="483">
        <v>2016</v>
      </c>
      <c r="Y21" s="483">
        <v>2017</v>
      </c>
      <c r="Z21" s="483">
        <v>2018</v>
      </c>
      <c r="AA21" s="483">
        <v>2019</v>
      </c>
      <c r="AB21" s="483">
        <v>2020</v>
      </c>
      <c r="AC21" s="483">
        <v>2021</v>
      </c>
      <c r="AD21" s="483">
        <v>2022</v>
      </c>
      <c r="AE21" s="483">
        <v>2023</v>
      </c>
      <c r="AF21" s="483">
        <v>2024</v>
      </c>
      <c r="AG21" s="483">
        <v>2025</v>
      </c>
      <c r="AH21" s="483">
        <v>2026</v>
      </c>
      <c r="AI21" s="483">
        <v>2027</v>
      </c>
      <c r="AJ21" s="483">
        <v>2028</v>
      </c>
      <c r="AK21" s="483">
        <v>2029</v>
      </c>
      <c r="AL21" s="483">
        <v>2030</v>
      </c>
      <c r="AM21" s="483">
        <v>2031</v>
      </c>
      <c r="AN21" s="483">
        <v>2032</v>
      </c>
      <c r="AO21" s="483">
        <v>2033</v>
      </c>
      <c r="AP21" s="483">
        <v>2034</v>
      </c>
      <c r="AQ21" s="483">
        <v>2035</v>
      </c>
      <c r="AR21" s="483">
        <v>2036</v>
      </c>
      <c r="AS21" s="483">
        <v>2037</v>
      </c>
      <c r="AT21" s="483">
        <v>2038</v>
      </c>
      <c r="AU21" s="483">
        <v>2039</v>
      </c>
      <c r="AV21" s="483">
        <v>2040</v>
      </c>
      <c r="AW21" s="483">
        <v>2041</v>
      </c>
      <c r="AX21" s="483">
        <v>2042</v>
      </c>
      <c r="AY21" s="483">
        <v>2043</v>
      </c>
      <c r="AZ21" s="483">
        <v>2044</v>
      </c>
      <c r="BA21" s="483">
        <v>2045</v>
      </c>
      <c r="BB21" s="483">
        <v>2046</v>
      </c>
      <c r="BC21" s="483">
        <v>2047</v>
      </c>
      <c r="BD21" s="483">
        <v>2048</v>
      </c>
      <c r="BE21" s="483">
        <v>2049</v>
      </c>
      <c r="BF21" s="483">
        <v>2050</v>
      </c>
    </row>
    <row r="22" spans="1:58" ht="15" customHeight="1" x14ac:dyDescent="0.2">
      <c r="V22" s="485" t="s">
        <v>264</v>
      </c>
      <c r="W22" s="486">
        <v>29339</v>
      </c>
      <c r="X22" s="486">
        <v>29339</v>
      </c>
      <c r="Y22" s="486">
        <v>29339</v>
      </c>
      <c r="Z22" s="486">
        <v>49526.570479789691</v>
      </c>
      <c r="AA22" s="486">
        <v>67382.507839226091</v>
      </c>
      <c r="AB22" s="486">
        <v>93822.674706500067</v>
      </c>
      <c r="AC22" s="486">
        <v>209929.96202225727</v>
      </c>
      <c r="AD22" s="486">
        <v>368300.08174403867</v>
      </c>
      <c r="AE22" s="486">
        <v>515715.70841775852</v>
      </c>
      <c r="AF22" s="486">
        <v>692492.57721318991</v>
      </c>
      <c r="AG22" s="486">
        <v>873656.53330260399</v>
      </c>
      <c r="AH22" s="486">
        <v>1149127.9496673453</v>
      </c>
      <c r="AI22" s="486">
        <v>1387393.8711343079</v>
      </c>
      <c r="AJ22" s="486">
        <v>1657513.0405855349</v>
      </c>
      <c r="AK22" s="486">
        <v>1889171.377635838</v>
      </c>
      <c r="AL22" s="486">
        <v>2115329.9125544429</v>
      </c>
      <c r="AM22" s="486">
        <v>2331110.373868932</v>
      </c>
      <c r="AN22" s="486">
        <v>2524394.4500030023</v>
      </c>
      <c r="AO22" s="486">
        <v>2688559.7195444158</v>
      </c>
      <c r="AP22" s="486">
        <v>2902685.2432478769</v>
      </c>
      <c r="AQ22" s="486">
        <v>3107759.3222294659</v>
      </c>
      <c r="AR22" s="486">
        <v>3465247.657159809</v>
      </c>
      <c r="AS22" s="486">
        <v>3743488.6876719771</v>
      </c>
      <c r="AT22" s="486">
        <v>3944731.1999377208</v>
      </c>
      <c r="AU22" s="486">
        <v>4211959.1400224175</v>
      </c>
      <c r="AV22" s="486">
        <v>4419062.1474358039</v>
      </c>
      <c r="AW22" s="486">
        <v>4576173.1782934666</v>
      </c>
      <c r="AX22" s="486">
        <v>4812117.7559690503</v>
      </c>
      <c r="AY22" s="486">
        <v>5024938.2147253631</v>
      </c>
      <c r="AZ22" s="486">
        <v>5312675.4761508154</v>
      </c>
      <c r="BA22" s="486">
        <v>5534199.8398833415</v>
      </c>
      <c r="BB22" s="486">
        <v>5711964.8260973319</v>
      </c>
      <c r="BC22" s="486">
        <v>5879692.5315180691</v>
      </c>
      <c r="BD22" s="486">
        <v>6009494.4059576755</v>
      </c>
      <c r="BE22" s="486">
        <v>6135746.9387575714</v>
      </c>
      <c r="BF22" s="486">
        <v>6245283.637494822</v>
      </c>
    </row>
    <row r="23" spans="1:58" ht="15" customHeight="1" x14ac:dyDescent="0.2">
      <c r="V23" s="485" t="s">
        <v>243</v>
      </c>
      <c r="W23" s="487">
        <v>0</v>
      </c>
      <c r="X23" s="487">
        <v>0</v>
      </c>
      <c r="Y23" s="487">
        <v>0</v>
      </c>
      <c r="Z23" s="487">
        <v>170.73728028943174</v>
      </c>
      <c r="AA23" s="487">
        <v>331.5715054684473</v>
      </c>
      <c r="AB23" s="487">
        <v>646.42750870164889</v>
      </c>
      <c r="AC23" s="487">
        <v>1183.045438306227</v>
      </c>
      <c r="AD23" s="487">
        <v>2231.4483367243429</v>
      </c>
      <c r="AE23" s="487">
        <v>3610.8481184676048</v>
      </c>
      <c r="AF23" s="487">
        <v>5954.9427439357014</v>
      </c>
      <c r="AG23" s="487">
        <v>15954.887852180422</v>
      </c>
      <c r="AH23" s="487">
        <v>29080.512792841291</v>
      </c>
      <c r="AI23" s="487">
        <v>41755.822551150515</v>
      </c>
      <c r="AJ23" s="487">
        <v>58491.698588547697</v>
      </c>
      <c r="AK23" s="487">
        <v>75248.351916372601</v>
      </c>
      <c r="AL23" s="487">
        <v>89641.850897618206</v>
      </c>
      <c r="AM23" s="487">
        <v>104632.857153002</v>
      </c>
      <c r="AN23" s="487">
        <v>119683.74934322677</v>
      </c>
      <c r="AO23" s="487">
        <v>135241.95772950933</v>
      </c>
      <c r="AP23" s="487">
        <v>150738.2806748898</v>
      </c>
      <c r="AQ23" s="487">
        <v>165900.69181913917</v>
      </c>
      <c r="AR23" s="487">
        <v>181655.84293444926</v>
      </c>
      <c r="AS23" s="487">
        <v>198057.91740249755</v>
      </c>
      <c r="AT23" s="487">
        <v>212210.89306074387</v>
      </c>
      <c r="AU23" s="487">
        <v>227985.26526923856</v>
      </c>
      <c r="AV23" s="487">
        <v>241916.18065259064</v>
      </c>
      <c r="AW23" s="487">
        <v>252667.92195263164</v>
      </c>
      <c r="AX23" s="487">
        <v>259121.07369474275</v>
      </c>
      <c r="AY23" s="487">
        <v>267392.53328557685</v>
      </c>
      <c r="AZ23" s="487">
        <v>276949.96835750854</v>
      </c>
      <c r="BA23" s="487">
        <v>285071.35244423914</v>
      </c>
      <c r="BB23" s="487">
        <v>292087.84809046943</v>
      </c>
      <c r="BC23" s="487">
        <v>298506.49212927173</v>
      </c>
      <c r="BD23" s="487">
        <v>304337.83294166764</v>
      </c>
      <c r="BE23" s="487">
        <v>309140.4855264962</v>
      </c>
      <c r="BF23" s="487">
        <v>313404.1344755867</v>
      </c>
    </row>
    <row r="24" spans="1:58" ht="15" customHeight="1" x14ac:dyDescent="0.2">
      <c r="V24" s="485" t="s">
        <v>265</v>
      </c>
      <c r="W24" s="487">
        <v>8658</v>
      </c>
      <c r="X24" s="487">
        <v>8658</v>
      </c>
      <c r="Y24" s="487">
        <v>8658</v>
      </c>
      <c r="Z24" s="487">
        <v>14999.346072631175</v>
      </c>
      <c r="AA24" s="487">
        <v>20555.8150439616</v>
      </c>
      <c r="AB24" s="487">
        <v>29082.604840177803</v>
      </c>
      <c r="AC24" s="487">
        <v>41607.984119356915</v>
      </c>
      <c r="AD24" s="487">
        <v>53412.122083149028</v>
      </c>
      <c r="AE24" s="487">
        <v>64744.359073058877</v>
      </c>
      <c r="AF24" s="487">
        <v>76218.366198999065</v>
      </c>
      <c r="AG24" s="487">
        <v>86853.258465751569</v>
      </c>
      <c r="AH24" s="487">
        <v>104195.38227172503</v>
      </c>
      <c r="AI24" s="487">
        <v>119786.59113821006</v>
      </c>
      <c r="AJ24" s="487">
        <v>137388.60706283542</v>
      </c>
      <c r="AK24" s="487">
        <v>151930.73754987092</v>
      </c>
      <c r="AL24" s="487">
        <v>164897.71327571973</v>
      </c>
      <c r="AM24" s="487">
        <v>175935.78581011458</v>
      </c>
      <c r="AN24" s="487">
        <v>189820.95368618844</v>
      </c>
      <c r="AO24" s="487">
        <v>202409.36073413311</v>
      </c>
      <c r="AP24" s="487">
        <v>214154.03322197997</v>
      </c>
      <c r="AQ24" s="487">
        <v>222910.21968785615</v>
      </c>
      <c r="AR24" s="487">
        <v>232563.93129725894</v>
      </c>
      <c r="AS24" s="487">
        <v>240886.56427048342</v>
      </c>
      <c r="AT24" s="487">
        <v>248781.0232478613</v>
      </c>
      <c r="AU24" s="487">
        <v>255762.79751581332</v>
      </c>
      <c r="AV24" s="487">
        <v>262458.46853132494</v>
      </c>
      <c r="AW24" s="487">
        <v>267833.70155586692</v>
      </c>
      <c r="AX24" s="487">
        <v>272276.95296716224</v>
      </c>
      <c r="AY24" s="487">
        <v>275691.73591215315</v>
      </c>
      <c r="AZ24" s="487">
        <v>278663.00952273258</v>
      </c>
      <c r="BA24" s="487">
        <v>280375.83539555914</v>
      </c>
      <c r="BB24" s="487">
        <v>281124.65109413187</v>
      </c>
      <c r="BC24" s="487">
        <v>280848.67149378301</v>
      </c>
      <c r="BD24" s="487">
        <v>280538.85916535597</v>
      </c>
      <c r="BE24" s="487">
        <v>279863.8976500273</v>
      </c>
      <c r="BF24" s="487">
        <v>279237.10844836105</v>
      </c>
    </row>
    <row r="25" spans="1:58" ht="15" customHeight="1" x14ac:dyDescent="0.2">
      <c r="V25" s="485" t="s">
        <v>124</v>
      </c>
      <c r="W25" s="487">
        <v>0</v>
      </c>
      <c r="X25" s="487">
        <v>0</v>
      </c>
      <c r="Y25" s="487">
        <v>0</v>
      </c>
      <c r="Z25" s="487">
        <v>1865.3285485299334</v>
      </c>
      <c r="AA25" s="487">
        <v>7976.9322914668055</v>
      </c>
      <c r="AB25" s="487">
        <v>14359.051224667241</v>
      </c>
      <c r="AC25" s="487">
        <v>23470.644721492041</v>
      </c>
      <c r="AD25" s="487">
        <v>36635.228648458477</v>
      </c>
      <c r="AE25" s="487">
        <v>50339.268127315256</v>
      </c>
      <c r="AF25" s="487">
        <v>69558.683814031552</v>
      </c>
      <c r="AG25" s="487">
        <v>91521.940926879804</v>
      </c>
      <c r="AH25" s="487">
        <v>113373.0170008991</v>
      </c>
      <c r="AI25" s="487">
        <v>163199.8227097808</v>
      </c>
      <c r="AJ25" s="487">
        <v>213116.03239468948</v>
      </c>
      <c r="AK25" s="487">
        <v>272592.23366309784</v>
      </c>
      <c r="AL25" s="487">
        <v>348062.34191245306</v>
      </c>
      <c r="AM25" s="487">
        <v>427898.18936967343</v>
      </c>
      <c r="AN25" s="487">
        <v>504812.96993918199</v>
      </c>
      <c r="AO25" s="487">
        <v>577937.50240428979</v>
      </c>
      <c r="AP25" s="487">
        <v>663096.81572168856</v>
      </c>
      <c r="AQ25" s="487">
        <v>758937.92354493239</v>
      </c>
      <c r="AR25" s="487">
        <v>860312.15880855359</v>
      </c>
      <c r="AS25" s="487">
        <v>968093.01807980007</v>
      </c>
      <c r="AT25" s="487">
        <v>1091899.1415802678</v>
      </c>
      <c r="AU25" s="487">
        <v>1209413.3554931157</v>
      </c>
      <c r="AV25" s="487">
        <v>1326629.8415660926</v>
      </c>
      <c r="AW25" s="487">
        <v>1431349.9514184783</v>
      </c>
      <c r="AX25" s="487">
        <v>1480532.244057595</v>
      </c>
      <c r="AY25" s="487">
        <v>1584002.7957650591</v>
      </c>
      <c r="AZ25" s="487">
        <v>1686159.7596849957</v>
      </c>
      <c r="BA25" s="487">
        <v>1772925.1487066064</v>
      </c>
      <c r="BB25" s="487">
        <v>1841585.3719119329</v>
      </c>
      <c r="BC25" s="487">
        <v>1927128.6244217553</v>
      </c>
      <c r="BD25" s="487">
        <v>2001716.2730359945</v>
      </c>
      <c r="BE25" s="487">
        <v>2065682.3953180024</v>
      </c>
      <c r="BF25" s="487">
        <v>2125439.6786273276</v>
      </c>
    </row>
    <row r="26" spans="1:58" ht="15" customHeight="1" x14ac:dyDescent="0.2">
      <c r="V26" s="485" t="s">
        <v>245</v>
      </c>
      <c r="W26" s="487">
        <v>1002.6929514615929</v>
      </c>
      <c r="X26" s="487">
        <v>1002.6929514615929</v>
      </c>
      <c r="Y26" s="487">
        <v>1002.6929514615929</v>
      </c>
      <c r="Z26" s="487">
        <v>2014.8732263345125</v>
      </c>
      <c r="AA26" s="487">
        <v>2902.2128430048597</v>
      </c>
      <c r="AB26" s="487">
        <v>5020.5821590181868</v>
      </c>
      <c r="AC26" s="487">
        <v>8614.2528637996293</v>
      </c>
      <c r="AD26" s="487">
        <v>12410.648589102952</v>
      </c>
      <c r="AE26" s="487">
        <v>17059.538100303856</v>
      </c>
      <c r="AF26" s="487">
        <v>17805.430398900244</v>
      </c>
      <c r="AG26" s="487">
        <v>19081.348175781026</v>
      </c>
      <c r="AH26" s="487">
        <v>21360.861712354195</v>
      </c>
      <c r="AI26" s="487">
        <v>24686.339752930293</v>
      </c>
      <c r="AJ26" s="487">
        <v>29112.176185015524</v>
      </c>
      <c r="AK26" s="487">
        <v>33361.338503459236</v>
      </c>
      <c r="AL26" s="487">
        <v>40022.493005612312</v>
      </c>
      <c r="AM26" s="487">
        <v>47339.361701304457</v>
      </c>
      <c r="AN26" s="487">
        <v>55518.82046844242</v>
      </c>
      <c r="AO26" s="487">
        <v>66303.953257368397</v>
      </c>
      <c r="AP26" s="487">
        <v>78413.05872054318</v>
      </c>
      <c r="AQ26" s="487">
        <v>91308.19274038091</v>
      </c>
      <c r="AR26" s="487">
        <v>105099.45289931513</v>
      </c>
      <c r="AS26" s="487">
        <v>118977.68249117889</v>
      </c>
      <c r="AT26" s="487">
        <v>135026.74517598815</v>
      </c>
      <c r="AU26" s="487">
        <v>150582.5794237674</v>
      </c>
      <c r="AV26" s="487">
        <v>165894.12301397161</v>
      </c>
      <c r="AW26" s="487">
        <v>180552.16651907386</v>
      </c>
      <c r="AX26" s="487">
        <v>192798.76564826019</v>
      </c>
      <c r="AY26" s="487">
        <v>212984.15120485303</v>
      </c>
      <c r="AZ26" s="487">
        <v>232908.39934873581</v>
      </c>
      <c r="BA26" s="487">
        <v>249571.57764114041</v>
      </c>
      <c r="BB26" s="487">
        <v>272018.93793472718</v>
      </c>
      <c r="BC26" s="487">
        <v>294448.29834700585</v>
      </c>
      <c r="BD26" s="487">
        <v>315840.33836973645</v>
      </c>
      <c r="BE26" s="487">
        <v>334179.20700435783</v>
      </c>
      <c r="BF26" s="487">
        <v>351792.93450574728</v>
      </c>
    </row>
    <row r="27" spans="1:58" ht="15" customHeight="1" x14ac:dyDescent="0.2">
      <c r="V27" s="485" t="s">
        <v>266</v>
      </c>
      <c r="W27" s="487">
        <v>0</v>
      </c>
      <c r="X27" s="487">
        <v>0</v>
      </c>
      <c r="Y27" s="487">
        <v>0</v>
      </c>
      <c r="Z27" s="487">
        <v>0</v>
      </c>
      <c r="AA27" s="487">
        <v>0</v>
      </c>
      <c r="AB27" s="487">
        <v>0</v>
      </c>
      <c r="AC27" s="487">
        <v>0</v>
      </c>
      <c r="AD27" s="487">
        <v>0</v>
      </c>
      <c r="AE27" s="487">
        <v>0</v>
      </c>
      <c r="AF27" s="487">
        <v>0</v>
      </c>
      <c r="AG27" s="487">
        <v>0</v>
      </c>
      <c r="AH27" s="487">
        <v>0</v>
      </c>
      <c r="AI27" s="487">
        <v>0</v>
      </c>
      <c r="AJ27" s="487">
        <v>0</v>
      </c>
      <c r="AK27" s="487">
        <v>0</v>
      </c>
      <c r="AL27" s="487">
        <v>60000</v>
      </c>
      <c r="AM27" s="487">
        <v>150000</v>
      </c>
      <c r="AN27" s="487">
        <v>314545.45454545459</v>
      </c>
      <c r="AO27" s="487">
        <v>486363.63636363635</v>
      </c>
      <c r="AP27" s="487">
        <v>809545.45454545459</v>
      </c>
      <c r="AQ27" s="487">
        <v>1146363.6363636365</v>
      </c>
      <c r="AR27" s="487">
        <v>1627727.2727272727</v>
      </c>
      <c r="AS27" s="487">
        <v>2311818.1818181816</v>
      </c>
      <c r="AT27" s="487">
        <v>2856590.9090909087</v>
      </c>
      <c r="AU27" s="487">
        <v>3395454.5454545459</v>
      </c>
      <c r="AV27" s="487">
        <v>4204000</v>
      </c>
      <c r="AW27" s="487">
        <v>4758909.0909090899</v>
      </c>
      <c r="AX27" s="487">
        <v>5706636.3636363633</v>
      </c>
      <c r="AY27" s="487">
        <v>6577090.9090909101</v>
      </c>
      <c r="AZ27" s="487">
        <v>7490045.4545454532</v>
      </c>
      <c r="BA27" s="487">
        <v>8298909.0909090908</v>
      </c>
      <c r="BB27" s="487">
        <v>8792090.9090909101</v>
      </c>
      <c r="BC27" s="487">
        <v>9279818.1818181816</v>
      </c>
      <c r="BD27" s="487">
        <v>9739818.1818181816</v>
      </c>
      <c r="BE27" s="487">
        <v>9994545.4545454532</v>
      </c>
      <c r="BF27" s="487">
        <v>10009090.90909091</v>
      </c>
    </row>
    <row r="28" spans="1:58" ht="15" customHeight="1" x14ac:dyDescent="0.2">
      <c r="V28" s="485" t="s">
        <v>267</v>
      </c>
      <c r="W28" s="487">
        <v>450000</v>
      </c>
      <c r="X28" s="487">
        <v>450000</v>
      </c>
      <c r="Y28" s="487">
        <v>450000</v>
      </c>
      <c r="Z28" s="487">
        <v>532937.70081492548</v>
      </c>
      <c r="AA28" s="487">
        <v>615875.40162985097</v>
      </c>
      <c r="AB28" s="487">
        <v>698813.10244477645</v>
      </c>
      <c r="AC28" s="487">
        <v>781750.80325970193</v>
      </c>
      <c r="AD28" s="487">
        <v>864688.5040746273</v>
      </c>
      <c r="AE28" s="487">
        <v>937596.21409029828</v>
      </c>
      <c r="AF28" s="487">
        <v>1010503.9241059693</v>
      </c>
      <c r="AG28" s="487">
        <v>1083411.6341216401</v>
      </c>
      <c r="AH28" s="487">
        <v>1156319.344137311</v>
      </c>
      <c r="AI28" s="487">
        <v>1229227.0541529821</v>
      </c>
      <c r="AJ28" s="487">
        <v>1325478.7806793654</v>
      </c>
      <c r="AK28" s="487">
        <v>1421730.5072057487</v>
      </c>
      <c r="AL28" s="487">
        <v>1517982.233732132</v>
      </c>
      <c r="AM28" s="487">
        <v>1614233.9602585153</v>
      </c>
      <c r="AN28" s="487">
        <v>1710485.6867848982</v>
      </c>
      <c r="AO28" s="487">
        <v>1814345.628576831</v>
      </c>
      <c r="AP28" s="487">
        <v>1918205.5703687638</v>
      </c>
      <c r="AQ28" s="487">
        <v>2022065.5121606966</v>
      </c>
      <c r="AR28" s="487">
        <v>2125925.4539526296</v>
      </c>
      <c r="AS28" s="487">
        <v>2229785.3957445626</v>
      </c>
      <c r="AT28" s="487">
        <v>2296275.1088496437</v>
      </c>
      <c r="AU28" s="487">
        <v>2362764.8219547248</v>
      </c>
      <c r="AV28" s="487">
        <v>2429254.535059806</v>
      </c>
      <c r="AW28" s="487">
        <v>2495744.2481648871</v>
      </c>
      <c r="AX28" s="487">
        <v>2562233.9612699691</v>
      </c>
      <c r="AY28" s="487">
        <v>2641153.390203536</v>
      </c>
      <c r="AZ28" s="487">
        <v>2720072.8191371029</v>
      </c>
      <c r="BA28" s="487">
        <v>2798992.2480706698</v>
      </c>
      <c r="BB28" s="487">
        <v>2877911.6770042367</v>
      </c>
      <c r="BC28" s="487">
        <v>2956831.1059378036</v>
      </c>
      <c r="BD28" s="487">
        <v>3052266.3890987723</v>
      </c>
      <c r="BE28" s="487">
        <v>3147701.672259741</v>
      </c>
      <c r="BF28" s="487">
        <v>3243136.9554207097</v>
      </c>
    </row>
    <row r="29" spans="1:58" ht="15" customHeight="1" x14ac:dyDescent="0.2">
      <c r="V29" s="485" t="s">
        <v>249</v>
      </c>
      <c r="W29" s="487">
        <v>0</v>
      </c>
      <c r="X29" s="487">
        <v>0</v>
      </c>
      <c r="Y29" s="487">
        <v>0</v>
      </c>
      <c r="Z29" s="487">
        <v>0</v>
      </c>
      <c r="AA29" s="487">
        <v>0</v>
      </c>
      <c r="AB29" s="487">
        <v>0</v>
      </c>
      <c r="AC29" s="487">
        <v>0</v>
      </c>
      <c r="AD29" s="487">
        <v>1912.5150523253064</v>
      </c>
      <c r="AE29" s="487">
        <v>3488.8992357534826</v>
      </c>
      <c r="AF29" s="487">
        <v>6135.8556395602045</v>
      </c>
      <c r="AG29" s="487">
        <v>10406.730463853701</v>
      </c>
      <c r="AH29" s="487">
        <v>17028.473763212125</v>
      </c>
      <c r="AI29" s="487">
        <v>26893.84385602484</v>
      </c>
      <c r="AJ29" s="487">
        <v>41017.269837118976</v>
      </c>
      <c r="AK29" s="487">
        <v>60446.359436477396</v>
      </c>
      <c r="AL29" s="487">
        <v>86129.64816094836</v>
      </c>
      <c r="AM29" s="487">
        <v>118753.45756769521</v>
      </c>
      <c r="AN29" s="487">
        <v>158573.76583967201</v>
      </c>
      <c r="AO29" s="487">
        <v>205278.45863593006</v>
      </c>
      <c r="AP29" s="487">
        <v>257916.82640467232</v>
      </c>
      <c r="AQ29" s="487">
        <v>314924.10748483142</v>
      </c>
      <c r="AR29" s="487">
        <v>374250</v>
      </c>
      <c r="AS29" s="487">
        <v>433575.89251516858</v>
      </c>
      <c r="AT29" s="487">
        <v>490583.17359532771</v>
      </c>
      <c r="AU29" s="487">
        <v>543221.54136406991</v>
      </c>
      <c r="AV29" s="487">
        <v>589926.23416032759</v>
      </c>
      <c r="AW29" s="487">
        <v>629746.54243230447</v>
      </c>
      <c r="AX29" s="487">
        <v>662370.35183905135</v>
      </c>
      <c r="AY29" s="487">
        <v>688053.64056352235</v>
      </c>
      <c r="AZ29" s="487">
        <v>707482.73016288085</v>
      </c>
      <c r="BA29" s="487">
        <v>721606.15614397509</v>
      </c>
      <c r="BB29" s="487">
        <v>731471.5262367879</v>
      </c>
      <c r="BC29" s="487">
        <v>738093.26953614631</v>
      </c>
      <c r="BD29" s="487">
        <v>742364.14436043974</v>
      </c>
      <c r="BE29" s="487">
        <v>745011.10076424654</v>
      </c>
      <c r="BF29" s="487">
        <v>746587.48494767467</v>
      </c>
    </row>
    <row r="30" spans="1:58" ht="15" customHeight="1" x14ac:dyDescent="0.2">
      <c r="V30" s="482" t="s">
        <v>31</v>
      </c>
      <c r="W30" s="487">
        <f t="shared" ref="W30:BF30" si="1">SUM(W22:W29)</f>
        <v>488999.69295146159</v>
      </c>
      <c r="X30" s="487">
        <f t="shared" si="1"/>
        <v>488999.69295146159</v>
      </c>
      <c r="Y30" s="487">
        <f t="shared" si="1"/>
        <v>488999.69295146159</v>
      </c>
      <c r="Z30" s="487">
        <f t="shared" si="1"/>
        <v>601514.55642250017</v>
      </c>
      <c r="AA30" s="487">
        <f t="shared" si="1"/>
        <v>715024.4411529788</v>
      </c>
      <c r="AB30" s="487">
        <f t="shared" si="1"/>
        <v>841744.44288384134</v>
      </c>
      <c r="AC30" s="487">
        <f t="shared" si="1"/>
        <v>1066556.6924249139</v>
      </c>
      <c r="AD30" s="487">
        <f t="shared" si="1"/>
        <v>1339590.5485284261</v>
      </c>
      <c r="AE30" s="487">
        <f t="shared" si="1"/>
        <v>1592554.835162956</v>
      </c>
      <c r="AF30" s="487">
        <f t="shared" si="1"/>
        <v>1878669.780114586</v>
      </c>
      <c r="AG30" s="487">
        <f t="shared" si="1"/>
        <v>2180886.3333086907</v>
      </c>
      <c r="AH30" s="487">
        <f t="shared" si="1"/>
        <v>2590485.541345688</v>
      </c>
      <c r="AI30" s="487">
        <f t="shared" si="1"/>
        <v>2992943.3452953869</v>
      </c>
      <c r="AJ30" s="487">
        <f t="shared" si="1"/>
        <v>3462117.605333108</v>
      </c>
      <c r="AK30" s="487">
        <f t="shared" si="1"/>
        <v>3904480.9059108654</v>
      </c>
      <c r="AL30" s="487">
        <f t="shared" si="1"/>
        <v>4422066.1935389265</v>
      </c>
      <c r="AM30" s="487">
        <f t="shared" si="1"/>
        <v>4969903.985729238</v>
      </c>
      <c r="AN30" s="487">
        <f t="shared" si="1"/>
        <v>5577835.8506100662</v>
      </c>
      <c r="AO30" s="487">
        <f t="shared" si="1"/>
        <v>6176440.2172461133</v>
      </c>
      <c r="AP30" s="487">
        <f t="shared" si="1"/>
        <v>6994755.2829058683</v>
      </c>
      <c r="AQ30" s="487">
        <f t="shared" si="1"/>
        <v>7830169.6060309401</v>
      </c>
      <c r="AR30" s="487">
        <f t="shared" si="1"/>
        <v>8972781.7697792873</v>
      </c>
      <c r="AS30" s="487">
        <f t="shared" si="1"/>
        <v>10244683.339993851</v>
      </c>
      <c r="AT30" s="487">
        <f t="shared" si="1"/>
        <v>11276098.194538463</v>
      </c>
      <c r="AU30" s="487">
        <f t="shared" si="1"/>
        <v>12357144.046497693</v>
      </c>
      <c r="AV30" s="487">
        <f t="shared" si="1"/>
        <v>13639141.530419918</v>
      </c>
      <c r="AW30" s="487">
        <f t="shared" si="1"/>
        <v>14592976.801245797</v>
      </c>
      <c r="AX30" s="487">
        <f t="shared" si="1"/>
        <v>15948087.469082193</v>
      </c>
      <c r="AY30" s="487">
        <f t="shared" si="1"/>
        <v>17271307.370750975</v>
      </c>
      <c r="AZ30" s="487">
        <f t="shared" si="1"/>
        <v>18704957.616910227</v>
      </c>
      <c r="BA30" s="487">
        <f t="shared" si="1"/>
        <v>19941651.249194622</v>
      </c>
      <c r="BB30" s="487">
        <f t="shared" si="1"/>
        <v>20800255.747460525</v>
      </c>
      <c r="BC30" s="487">
        <f t="shared" si="1"/>
        <v>21655367.175202016</v>
      </c>
      <c r="BD30" s="487">
        <f t="shared" si="1"/>
        <v>22446376.424747817</v>
      </c>
      <c r="BE30" s="487">
        <f t="shared" si="1"/>
        <v>23011871.151825894</v>
      </c>
      <c r="BF30" s="487">
        <f t="shared" si="1"/>
        <v>23313972.843011141</v>
      </c>
    </row>
    <row r="31" spans="1:58" ht="15" customHeight="1" x14ac:dyDescent="0.25">
      <c r="A31" s="467" t="s">
        <v>215</v>
      </c>
      <c r="M31" s="467" t="s">
        <v>71</v>
      </c>
      <c r="V31" s="133" t="s">
        <v>571</v>
      </c>
    </row>
    <row r="34" spans="22:58" ht="15" customHeight="1" x14ac:dyDescent="0.2">
      <c r="V34" s="133" t="s">
        <v>584</v>
      </c>
    </row>
    <row r="35" spans="22:58" ht="15" customHeight="1" x14ac:dyDescent="0.2">
      <c r="V35" s="482" t="s">
        <v>34</v>
      </c>
      <c r="W35" s="483">
        <v>2015</v>
      </c>
      <c r="X35" s="483">
        <v>2016</v>
      </c>
      <c r="Y35" s="483">
        <v>2017</v>
      </c>
      <c r="Z35" s="483">
        <v>2018</v>
      </c>
      <c r="AA35" s="483">
        <v>2019</v>
      </c>
      <c r="AB35" s="483">
        <v>2020</v>
      </c>
      <c r="AC35" s="483">
        <v>2021</v>
      </c>
      <c r="AD35" s="483">
        <v>2022</v>
      </c>
      <c r="AE35" s="483">
        <v>2023</v>
      </c>
      <c r="AF35" s="483">
        <v>2024</v>
      </c>
      <c r="AG35" s="483">
        <v>2025</v>
      </c>
      <c r="AH35" s="483">
        <v>2026</v>
      </c>
      <c r="AI35" s="483">
        <v>2027</v>
      </c>
      <c r="AJ35" s="483">
        <v>2028</v>
      </c>
      <c r="AK35" s="483">
        <v>2029</v>
      </c>
      <c r="AL35" s="483">
        <v>2030</v>
      </c>
      <c r="AM35" s="483">
        <v>2031</v>
      </c>
      <c r="AN35" s="483">
        <v>2032</v>
      </c>
      <c r="AO35" s="483">
        <v>2033</v>
      </c>
      <c r="AP35" s="483">
        <v>2034</v>
      </c>
      <c r="AQ35" s="483">
        <v>2035</v>
      </c>
      <c r="AR35" s="483">
        <v>2036</v>
      </c>
      <c r="AS35" s="483">
        <v>2037</v>
      </c>
      <c r="AT35" s="483">
        <v>2038</v>
      </c>
      <c r="AU35" s="483">
        <v>2039</v>
      </c>
      <c r="AV35" s="483">
        <v>2040</v>
      </c>
      <c r="AW35" s="483">
        <v>2041</v>
      </c>
      <c r="AX35" s="483">
        <v>2042</v>
      </c>
      <c r="AY35" s="483">
        <v>2043</v>
      </c>
      <c r="AZ35" s="483">
        <v>2044</v>
      </c>
      <c r="BA35" s="483">
        <v>2045</v>
      </c>
      <c r="BB35" s="483">
        <v>2046</v>
      </c>
      <c r="BC35" s="483">
        <v>2047</v>
      </c>
      <c r="BD35" s="483">
        <v>2048</v>
      </c>
      <c r="BE35" s="483">
        <v>2049</v>
      </c>
      <c r="BF35" s="483">
        <v>2050</v>
      </c>
    </row>
    <row r="36" spans="22:58" ht="15" customHeight="1" x14ac:dyDescent="0.2">
      <c r="V36" s="485" t="s">
        <v>264</v>
      </c>
      <c r="W36" s="486">
        <v>29339</v>
      </c>
      <c r="X36" s="486">
        <v>29339</v>
      </c>
      <c r="Y36" s="486">
        <v>29339</v>
      </c>
      <c r="Z36" s="486">
        <v>40414.069247539825</v>
      </c>
      <c r="AA36" s="486">
        <v>51876.678175795903</v>
      </c>
      <c r="AB36" s="486">
        <v>61660.40738243024</v>
      </c>
      <c r="AC36" s="486">
        <v>77292.721558023477</v>
      </c>
      <c r="AD36" s="486">
        <v>84078.035123289723</v>
      </c>
      <c r="AE36" s="486">
        <v>91466.60116792639</v>
      </c>
      <c r="AF36" s="486">
        <v>100562.04083399693</v>
      </c>
      <c r="AG36" s="486">
        <v>110847.16702182083</v>
      </c>
      <c r="AH36" s="486">
        <v>136154.98695112928</v>
      </c>
      <c r="AI36" s="486">
        <v>160432.23936182389</v>
      </c>
      <c r="AJ36" s="486">
        <v>195621.9405246313</v>
      </c>
      <c r="AK36" s="486">
        <v>225589.46505761653</v>
      </c>
      <c r="AL36" s="486">
        <v>253581.2392552128</v>
      </c>
      <c r="AM36" s="486">
        <v>279306.43967499462</v>
      </c>
      <c r="AN36" s="486">
        <v>301415.61916184961</v>
      </c>
      <c r="AO36" s="486">
        <v>325220.21599225193</v>
      </c>
      <c r="AP36" s="486">
        <v>466400.01331055968</v>
      </c>
      <c r="AQ36" s="486">
        <v>593896.53616356</v>
      </c>
      <c r="AR36" s="486">
        <v>712961.45593626413</v>
      </c>
      <c r="AS36" s="486">
        <v>823594.10650144098</v>
      </c>
      <c r="AT36" s="486">
        <v>938067.0505659309</v>
      </c>
      <c r="AU36" s="486">
        <v>1040112.7432700985</v>
      </c>
      <c r="AV36" s="486">
        <v>1138688.2097073069</v>
      </c>
      <c r="AW36" s="486">
        <v>1227109.5986431912</v>
      </c>
      <c r="AX36" s="486">
        <v>1306224.3860452112</v>
      </c>
      <c r="AY36" s="486">
        <v>1377022.2930698686</v>
      </c>
      <c r="AZ36" s="486">
        <v>1447166.3875695528</v>
      </c>
      <c r="BA36" s="486">
        <v>1510782.2405077317</v>
      </c>
      <c r="BB36" s="486">
        <v>1573951.0133838051</v>
      </c>
      <c r="BC36" s="486">
        <v>1634955.6109075949</v>
      </c>
      <c r="BD36" s="486">
        <v>1693547.4500459861</v>
      </c>
      <c r="BE36" s="486">
        <v>1746678.7404204472</v>
      </c>
      <c r="BF36" s="486">
        <v>1802043.6291302135</v>
      </c>
    </row>
    <row r="37" spans="22:58" ht="15" customHeight="1" x14ac:dyDescent="0.2">
      <c r="V37" s="485" t="s">
        <v>243</v>
      </c>
      <c r="W37" s="487">
        <v>0</v>
      </c>
      <c r="X37" s="487">
        <v>0</v>
      </c>
      <c r="Y37" s="487">
        <v>0</v>
      </c>
      <c r="Z37" s="487">
        <v>150.79854519629615</v>
      </c>
      <c r="AA37" s="487">
        <v>297.74223596572591</v>
      </c>
      <c r="AB37" s="487">
        <v>443.97394997076208</v>
      </c>
      <c r="AC37" s="487">
        <v>598.09296557753294</v>
      </c>
      <c r="AD37" s="487">
        <v>780.80572948271015</v>
      </c>
      <c r="AE37" s="487">
        <v>982.48407531083149</v>
      </c>
      <c r="AF37" s="487">
        <v>1276.3420278395695</v>
      </c>
      <c r="AG37" s="487">
        <v>2386.1223034980048</v>
      </c>
      <c r="AH37" s="487">
        <v>3981.3747232802066</v>
      </c>
      <c r="AI37" s="487">
        <v>6023.307732179419</v>
      </c>
      <c r="AJ37" s="487">
        <v>9146.6033867195511</v>
      </c>
      <c r="AK37" s="487">
        <v>12570.824212062897</v>
      </c>
      <c r="AL37" s="487">
        <v>15856.629352481097</v>
      </c>
      <c r="AM37" s="487">
        <v>19125.238437917265</v>
      </c>
      <c r="AN37" s="487">
        <v>22031.40878698117</v>
      </c>
      <c r="AO37" s="487">
        <v>27495.324590474924</v>
      </c>
      <c r="AP37" s="487">
        <v>33518.049859977946</v>
      </c>
      <c r="AQ37" s="487">
        <v>40152.622451672978</v>
      </c>
      <c r="AR37" s="487">
        <v>46300.747395947939</v>
      </c>
      <c r="AS37" s="487">
        <v>53611.162383803836</v>
      </c>
      <c r="AT37" s="487">
        <v>61767.135703349733</v>
      </c>
      <c r="AU37" s="487">
        <v>69306.825167159637</v>
      </c>
      <c r="AV37" s="487">
        <v>75984.620293654807</v>
      </c>
      <c r="AW37" s="487">
        <v>82062.034518747358</v>
      </c>
      <c r="AX37" s="487">
        <v>88307.148461703211</v>
      </c>
      <c r="AY37" s="487">
        <v>95563.878999613444</v>
      </c>
      <c r="AZ37" s="487">
        <v>102229.46831990595</v>
      </c>
      <c r="BA37" s="487">
        <v>108462.33436027853</v>
      </c>
      <c r="BB37" s="487">
        <v>114288.85285709737</v>
      </c>
      <c r="BC37" s="487">
        <v>119945.46026501588</v>
      </c>
      <c r="BD37" s="487">
        <v>126089.02863474324</v>
      </c>
      <c r="BE37" s="487">
        <v>131743.70080901904</v>
      </c>
      <c r="BF37" s="487">
        <v>136572.07927416373</v>
      </c>
    </row>
    <row r="38" spans="22:58" ht="15" customHeight="1" x14ac:dyDescent="0.2">
      <c r="V38" s="485" t="s">
        <v>265</v>
      </c>
      <c r="W38" s="487">
        <v>8658</v>
      </c>
      <c r="X38" s="487">
        <v>8658</v>
      </c>
      <c r="Y38" s="487">
        <v>8658</v>
      </c>
      <c r="Z38" s="487">
        <v>14402.645480126594</v>
      </c>
      <c r="AA38" s="487">
        <v>19034.856322028212</v>
      </c>
      <c r="AB38" s="487">
        <v>22957.174451297964</v>
      </c>
      <c r="AC38" s="487">
        <v>27183.46813602258</v>
      </c>
      <c r="AD38" s="487">
        <v>31246.507572345312</v>
      </c>
      <c r="AE38" s="487">
        <v>35213.70664359707</v>
      </c>
      <c r="AF38" s="487">
        <v>39537.02456124693</v>
      </c>
      <c r="AG38" s="487">
        <v>45435.59224378287</v>
      </c>
      <c r="AH38" s="487">
        <v>65007.191251131269</v>
      </c>
      <c r="AI38" s="487">
        <v>84675.301256579522</v>
      </c>
      <c r="AJ38" s="487">
        <v>104278.62477545987</v>
      </c>
      <c r="AK38" s="487">
        <v>121953.00104364358</v>
      </c>
      <c r="AL38" s="487">
        <v>137672.0045408326</v>
      </c>
      <c r="AM38" s="487">
        <v>151198.25531542773</v>
      </c>
      <c r="AN38" s="487">
        <v>165358.32986055064</v>
      </c>
      <c r="AO38" s="487">
        <v>179952.89734055201</v>
      </c>
      <c r="AP38" s="487">
        <v>200647.22097487393</v>
      </c>
      <c r="AQ38" s="487">
        <v>219055.60902118808</v>
      </c>
      <c r="AR38" s="487">
        <v>236908.16527325381</v>
      </c>
      <c r="AS38" s="487">
        <v>253627.01228642705</v>
      </c>
      <c r="AT38" s="487">
        <v>271191.38362869236</v>
      </c>
      <c r="AU38" s="487">
        <v>285446.01725001243</v>
      </c>
      <c r="AV38" s="487">
        <v>299450.24046089593</v>
      </c>
      <c r="AW38" s="487">
        <v>311942.51449472236</v>
      </c>
      <c r="AX38" s="487">
        <v>323193.97367620817</v>
      </c>
      <c r="AY38" s="487">
        <v>332555.75208240643</v>
      </c>
      <c r="AZ38" s="487">
        <v>340525.58272224932</v>
      </c>
      <c r="BA38" s="487">
        <v>347223.70313738642</v>
      </c>
      <c r="BB38" s="487">
        <v>353270.75943535403</v>
      </c>
      <c r="BC38" s="487">
        <v>358300.93157044059</v>
      </c>
      <c r="BD38" s="487">
        <v>362511.72335082246</v>
      </c>
      <c r="BE38" s="487">
        <v>366427.81718508073</v>
      </c>
      <c r="BF38" s="487">
        <v>369674.15790635208</v>
      </c>
    </row>
    <row r="39" spans="22:58" ht="15" customHeight="1" x14ac:dyDescent="0.2">
      <c r="V39" s="485" t="s">
        <v>124</v>
      </c>
      <c r="W39" s="487">
        <v>0</v>
      </c>
      <c r="X39" s="487">
        <v>0</v>
      </c>
      <c r="Y39" s="487">
        <v>0</v>
      </c>
      <c r="Z39" s="487">
        <v>1701.052420803102</v>
      </c>
      <c r="AA39" s="487">
        <v>3440.2684273762075</v>
      </c>
      <c r="AB39" s="487">
        <v>5378.8184781999744</v>
      </c>
      <c r="AC39" s="487">
        <v>7771.5887997267946</v>
      </c>
      <c r="AD39" s="487">
        <v>11866.966618827031</v>
      </c>
      <c r="AE39" s="487">
        <v>15419.922139002123</v>
      </c>
      <c r="AF39" s="487">
        <v>19112.506665107787</v>
      </c>
      <c r="AG39" s="487">
        <v>28102.343972388669</v>
      </c>
      <c r="AH39" s="487">
        <v>35436.724946930888</v>
      </c>
      <c r="AI39" s="487">
        <v>43532.984857199903</v>
      </c>
      <c r="AJ39" s="487">
        <v>53908.132239034028</v>
      </c>
      <c r="AK39" s="487">
        <v>64503.690615905842</v>
      </c>
      <c r="AL39" s="487">
        <v>75330.573632307089</v>
      </c>
      <c r="AM39" s="487">
        <v>84574.903105807563</v>
      </c>
      <c r="AN39" s="487">
        <v>92459.207075111452</v>
      </c>
      <c r="AO39" s="487">
        <v>110967.02564911549</v>
      </c>
      <c r="AP39" s="487">
        <v>134644.62291741307</v>
      </c>
      <c r="AQ39" s="487">
        <v>159991.66774999499</v>
      </c>
      <c r="AR39" s="487">
        <v>189075.99741801867</v>
      </c>
      <c r="AS39" s="487">
        <v>220347.41768725144</v>
      </c>
      <c r="AT39" s="487">
        <v>333440.70920929802</v>
      </c>
      <c r="AU39" s="487">
        <v>427971.60230401508</v>
      </c>
      <c r="AV39" s="487">
        <v>520082.24964593764</v>
      </c>
      <c r="AW39" s="487">
        <v>603533.9380409763</v>
      </c>
      <c r="AX39" s="487">
        <v>681218.82715698273</v>
      </c>
      <c r="AY39" s="487">
        <v>747728.88628350687</v>
      </c>
      <c r="AZ39" s="487">
        <v>817930.13823512418</v>
      </c>
      <c r="BA39" s="487">
        <v>881845.85635417025</v>
      </c>
      <c r="BB39" s="487">
        <v>935797.67140327545</v>
      </c>
      <c r="BC39" s="487">
        <v>983365.9365743685</v>
      </c>
      <c r="BD39" s="487">
        <v>1026561.0359228132</v>
      </c>
      <c r="BE39" s="487">
        <v>1065957.1103857313</v>
      </c>
      <c r="BF39" s="487">
        <v>1099582.4717392789</v>
      </c>
    </row>
    <row r="40" spans="22:58" ht="15" customHeight="1" x14ac:dyDescent="0.2">
      <c r="V40" s="485" t="s">
        <v>245</v>
      </c>
      <c r="W40" s="487">
        <v>1002.6929514615929</v>
      </c>
      <c r="X40" s="487">
        <v>1002.6929514615929</v>
      </c>
      <c r="Y40" s="487">
        <v>1002.6929514615929</v>
      </c>
      <c r="Z40" s="487">
        <v>1913.5584369691153</v>
      </c>
      <c r="AA40" s="487">
        <v>2796.9126127456552</v>
      </c>
      <c r="AB40" s="487">
        <v>3790.0866847394923</v>
      </c>
      <c r="AC40" s="487">
        <v>5192.694251874962</v>
      </c>
      <c r="AD40" s="487">
        <v>6630.5923319782578</v>
      </c>
      <c r="AE40" s="487">
        <v>8352.883375454503</v>
      </c>
      <c r="AF40" s="487">
        <v>8477.5496581718471</v>
      </c>
      <c r="AG40" s="487">
        <v>8951.947695742103</v>
      </c>
      <c r="AH40" s="487">
        <v>10587.082331098278</v>
      </c>
      <c r="AI40" s="487">
        <v>12532.108479495366</v>
      </c>
      <c r="AJ40" s="487">
        <v>14641.085295132052</v>
      </c>
      <c r="AK40" s="487">
        <v>16526.744354781251</v>
      </c>
      <c r="AL40" s="487">
        <v>18864.754410685644</v>
      </c>
      <c r="AM40" s="487">
        <v>21217.095437366759</v>
      </c>
      <c r="AN40" s="487">
        <v>24703.771457636583</v>
      </c>
      <c r="AO40" s="487">
        <v>29337.618892186656</v>
      </c>
      <c r="AP40" s="487">
        <v>36807.757331913119</v>
      </c>
      <c r="AQ40" s="487">
        <v>44080.458022492836</v>
      </c>
      <c r="AR40" s="487">
        <v>51756.619603711653</v>
      </c>
      <c r="AS40" s="487">
        <v>60274.293137961533</v>
      </c>
      <c r="AT40" s="487">
        <v>70037.753190172923</v>
      </c>
      <c r="AU40" s="487">
        <v>79380.281825486323</v>
      </c>
      <c r="AV40" s="487">
        <v>89716.969640406707</v>
      </c>
      <c r="AW40" s="487">
        <v>98886.812086103018</v>
      </c>
      <c r="AX40" s="487">
        <v>108201.67102968044</v>
      </c>
      <c r="AY40" s="487">
        <v>116172.12088403202</v>
      </c>
      <c r="AZ40" s="487">
        <v>123383.36090291222</v>
      </c>
      <c r="BA40" s="487">
        <v>129770.59806687583</v>
      </c>
      <c r="BB40" s="487">
        <v>136160.13935277166</v>
      </c>
      <c r="BC40" s="487">
        <v>141647.78920079209</v>
      </c>
      <c r="BD40" s="487">
        <v>146582.90536822862</v>
      </c>
      <c r="BE40" s="487">
        <v>151100.74655608149</v>
      </c>
      <c r="BF40" s="487">
        <v>156196.69971928286</v>
      </c>
    </row>
    <row r="41" spans="22:58" ht="15" customHeight="1" x14ac:dyDescent="0.2">
      <c r="V41" s="485" t="s">
        <v>266</v>
      </c>
      <c r="W41" s="487">
        <v>0</v>
      </c>
      <c r="X41" s="487">
        <v>0</v>
      </c>
      <c r="Y41" s="487">
        <v>0</v>
      </c>
      <c r="Z41" s="487">
        <v>0</v>
      </c>
      <c r="AA41" s="487">
        <v>0</v>
      </c>
      <c r="AB41" s="487">
        <v>0</v>
      </c>
      <c r="AC41" s="487">
        <v>0</v>
      </c>
      <c r="AD41" s="487">
        <v>0</v>
      </c>
      <c r="AE41" s="487">
        <v>0</v>
      </c>
      <c r="AF41" s="487">
        <v>0</v>
      </c>
      <c r="AG41" s="487">
        <v>0</v>
      </c>
      <c r="AH41" s="487">
        <v>0</v>
      </c>
      <c r="AI41" s="487">
        <v>0</v>
      </c>
      <c r="AJ41" s="487">
        <v>0</v>
      </c>
      <c r="AK41" s="487">
        <v>0</v>
      </c>
      <c r="AL41" s="487">
        <v>0</v>
      </c>
      <c r="AM41" s="487">
        <v>0</v>
      </c>
      <c r="AN41" s="487">
        <v>0</v>
      </c>
      <c r="AO41" s="487">
        <v>0</v>
      </c>
      <c r="AP41" s="487">
        <v>0</v>
      </c>
      <c r="AQ41" s="487">
        <v>0</v>
      </c>
      <c r="AR41" s="487">
        <v>0</v>
      </c>
      <c r="AS41" s="487">
        <v>0</v>
      </c>
      <c r="AT41" s="487">
        <v>0</v>
      </c>
      <c r="AU41" s="487">
        <v>0</v>
      </c>
      <c r="AV41" s="487">
        <v>0</v>
      </c>
      <c r="AW41" s="487">
        <v>0</v>
      </c>
      <c r="AX41" s="487">
        <v>0</v>
      </c>
      <c r="AY41" s="487">
        <v>0</v>
      </c>
      <c r="AZ41" s="487">
        <v>0</v>
      </c>
      <c r="BA41" s="487">
        <v>0</v>
      </c>
      <c r="BB41" s="487">
        <v>0</v>
      </c>
      <c r="BC41" s="487">
        <v>0</v>
      </c>
      <c r="BD41" s="487">
        <v>0</v>
      </c>
      <c r="BE41" s="487">
        <v>0</v>
      </c>
      <c r="BF41" s="487">
        <v>0</v>
      </c>
    </row>
    <row r="42" spans="22:58" ht="15" customHeight="1" x14ac:dyDescent="0.2">
      <c r="V42" s="485" t="s">
        <v>267</v>
      </c>
      <c r="W42" s="487">
        <v>450000</v>
      </c>
      <c r="X42" s="487">
        <v>450000</v>
      </c>
      <c r="Y42" s="487">
        <v>450000</v>
      </c>
      <c r="Z42" s="487">
        <v>470734.4252037314</v>
      </c>
      <c r="AA42" s="487">
        <v>491468.85040746274</v>
      </c>
      <c r="AB42" s="487">
        <v>512203.27561119408</v>
      </c>
      <c r="AC42" s="487">
        <v>532937.70081492537</v>
      </c>
      <c r="AD42" s="487">
        <v>553672.12601865688</v>
      </c>
      <c r="AE42" s="487">
        <v>571899.05352257448</v>
      </c>
      <c r="AF42" s="487">
        <v>590125.98102649231</v>
      </c>
      <c r="AG42" s="487">
        <v>608352.90853040991</v>
      </c>
      <c r="AH42" s="487">
        <v>626579.83603432775</v>
      </c>
      <c r="AI42" s="487">
        <v>644806.76353824558</v>
      </c>
      <c r="AJ42" s="487">
        <v>668869.69516984129</v>
      </c>
      <c r="AK42" s="487">
        <v>692932.626801437</v>
      </c>
      <c r="AL42" s="487">
        <v>716995.55843303283</v>
      </c>
      <c r="AM42" s="487">
        <v>741058.49006462866</v>
      </c>
      <c r="AN42" s="487">
        <v>765121.42169622448</v>
      </c>
      <c r="AO42" s="487">
        <v>791086.40714420774</v>
      </c>
      <c r="AP42" s="487">
        <v>817051.392592191</v>
      </c>
      <c r="AQ42" s="487">
        <v>843016.37804017426</v>
      </c>
      <c r="AR42" s="487">
        <v>868981.36348815751</v>
      </c>
      <c r="AS42" s="487">
        <v>894946.34893614054</v>
      </c>
      <c r="AT42" s="487">
        <v>911568.77721241082</v>
      </c>
      <c r="AU42" s="487">
        <v>928191.20548868109</v>
      </c>
      <c r="AV42" s="487">
        <v>944813.63376495137</v>
      </c>
      <c r="AW42" s="487">
        <v>961436.06204122165</v>
      </c>
      <c r="AX42" s="487">
        <v>978058.49031749216</v>
      </c>
      <c r="AY42" s="487">
        <v>997788.34755088389</v>
      </c>
      <c r="AZ42" s="487">
        <v>1017518.2047842756</v>
      </c>
      <c r="BA42" s="487">
        <v>1037248.0620176673</v>
      </c>
      <c r="BB42" s="487">
        <v>1056977.9192510592</v>
      </c>
      <c r="BC42" s="487">
        <v>1076707.7764844508</v>
      </c>
      <c r="BD42" s="487">
        <v>1100566.597274693</v>
      </c>
      <c r="BE42" s="487">
        <v>1124425.4180649351</v>
      </c>
      <c r="BF42" s="487">
        <v>1148284.2388551773</v>
      </c>
    </row>
    <row r="43" spans="22:58" ht="15" customHeight="1" x14ac:dyDescent="0.2">
      <c r="V43" s="485" t="s">
        <v>249</v>
      </c>
      <c r="W43" s="487">
        <v>0</v>
      </c>
      <c r="X43" s="487">
        <v>0</v>
      </c>
      <c r="Y43" s="487">
        <v>0</v>
      </c>
      <c r="Z43" s="487">
        <v>0</v>
      </c>
      <c r="AA43" s="487">
        <v>0</v>
      </c>
      <c r="AB43" s="487">
        <v>0</v>
      </c>
      <c r="AC43" s="487">
        <v>0</v>
      </c>
      <c r="AD43" s="487">
        <v>0</v>
      </c>
      <c r="AE43" s="487">
        <v>0</v>
      </c>
      <c r="AF43" s="487">
        <v>0</v>
      </c>
      <c r="AG43" s="487">
        <v>0</v>
      </c>
      <c r="AH43" s="487">
        <v>0</v>
      </c>
      <c r="AI43" s="487">
        <v>0</v>
      </c>
      <c r="AJ43" s="487">
        <v>0</v>
      </c>
      <c r="AK43" s="487">
        <v>0</v>
      </c>
      <c r="AL43" s="487">
        <v>0</v>
      </c>
      <c r="AM43" s="487">
        <v>0</v>
      </c>
      <c r="AN43" s="487">
        <v>0</v>
      </c>
      <c r="AO43" s="487">
        <v>0</v>
      </c>
      <c r="AP43" s="487">
        <v>0</v>
      </c>
      <c r="AQ43" s="487">
        <v>0</v>
      </c>
      <c r="AR43" s="487">
        <v>0</v>
      </c>
      <c r="AS43" s="487">
        <v>0</v>
      </c>
      <c r="AT43" s="487">
        <v>0</v>
      </c>
      <c r="AU43" s="487">
        <v>0</v>
      </c>
      <c r="AV43" s="487">
        <v>0</v>
      </c>
      <c r="AW43" s="487">
        <v>0</v>
      </c>
      <c r="AX43" s="487">
        <v>0</v>
      </c>
      <c r="AY43" s="487">
        <v>0</v>
      </c>
      <c r="AZ43" s="487">
        <v>0</v>
      </c>
      <c r="BA43" s="487">
        <v>0</v>
      </c>
      <c r="BB43" s="487">
        <v>0</v>
      </c>
      <c r="BC43" s="487">
        <v>0</v>
      </c>
      <c r="BD43" s="487">
        <v>0</v>
      </c>
      <c r="BE43" s="487">
        <v>0</v>
      </c>
      <c r="BF43" s="487">
        <v>0</v>
      </c>
    </row>
    <row r="44" spans="22:58" ht="15" customHeight="1" x14ac:dyDescent="0.2">
      <c r="V44" s="482" t="s">
        <v>31</v>
      </c>
      <c r="W44" s="487">
        <f t="shared" ref="W44:BF44" si="2">SUM(W36:W43)</f>
        <v>488999.69295146159</v>
      </c>
      <c r="X44" s="487">
        <f t="shared" si="2"/>
        <v>488999.69295146159</v>
      </c>
      <c r="Y44" s="487">
        <f t="shared" si="2"/>
        <v>488999.69295146159</v>
      </c>
      <c r="Z44" s="487">
        <f t="shared" si="2"/>
        <v>529316.54933436634</v>
      </c>
      <c r="AA44" s="487">
        <f t="shared" si="2"/>
        <v>568915.30818137445</v>
      </c>
      <c r="AB44" s="487">
        <f t="shared" si="2"/>
        <v>606433.73655783257</v>
      </c>
      <c r="AC44" s="487">
        <f t="shared" si="2"/>
        <v>650976.26652615075</v>
      </c>
      <c r="AD44" s="487">
        <f t="shared" si="2"/>
        <v>688275.03339457989</v>
      </c>
      <c r="AE44" s="487">
        <f t="shared" si="2"/>
        <v>723334.65092386538</v>
      </c>
      <c r="AF44" s="487">
        <f t="shared" si="2"/>
        <v>759091.44477285538</v>
      </c>
      <c r="AG44" s="487">
        <f t="shared" si="2"/>
        <v>804076.0817676424</v>
      </c>
      <c r="AH44" s="487">
        <f t="shared" si="2"/>
        <v>877747.19623789762</v>
      </c>
      <c r="AI44" s="487">
        <f t="shared" si="2"/>
        <v>952002.70522552368</v>
      </c>
      <c r="AJ44" s="487">
        <f t="shared" si="2"/>
        <v>1046466.0813908181</v>
      </c>
      <c r="AK44" s="487">
        <f t="shared" si="2"/>
        <v>1134076.3520854472</v>
      </c>
      <c r="AL44" s="487">
        <f t="shared" si="2"/>
        <v>1218300.759624552</v>
      </c>
      <c r="AM44" s="487">
        <f t="shared" si="2"/>
        <v>1296480.4220361426</v>
      </c>
      <c r="AN44" s="487">
        <f t="shared" si="2"/>
        <v>1371089.7580383541</v>
      </c>
      <c r="AO44" s="487">
        <f t="shared" si="2"/>
        <v>1464059.4896087889</v>
      </c>
      <c r="AP44" s="487">
        <f t="shared" si="2"/>
        <v>1689069.0569869287</v>
      </c>
      <c r="AQ44" s="487">
        <f t="shared" si="2"/>
        <v>1900193.2714490832</v>
      </c>
      <c r="AR44" s="487">
        <f t="shared" si="2"/>
        <v>2105984.349115354</v>
      </c>
      <c r="AS44" s="487">
        <f t="shared" si="2"/>
        <v>2306400.3409330253</v>
      </c>
      <c r="AT44" s="487">
        <f t="shared" si="2"/>
        <v>2586072.8095098548</v>
      </c>
      <c r="AU44" s="487">
        <f t="shared" si="2"/>
        <v>2830408.6753054531</v>
      </c>
      <c r="AV44" s="487">
        <f t="shared" si="2"/>
        <v>3068735.9235131536</v>
      </c>
      <c r="AW44" s="487">
        <f t="shared" si="2"/>
        <v>3284970.9598249621</v>
      </c>
      <c r="AX44" s="487">
        <f t="shared" si="2"/>
        <v>3485204.4966872782</v>
      </c>
      <c r="AY44" s="487">
        <f t="shared" si="2"/>
        <v>3666831.2788703116</v>
      </c>
      <c r="AZ44" s="487">
        <f t="shared" si="2"/>
        <v>3848753.1425340199</v>
      </c>
      <c r="BA44" s="487">
        <f t="shared" si="2"/>
        <v>4015332.7944441093</v>
      </c>
      <c r="BB44" s="487">
        <f t="shared" si="2"/>
        <v>4170446.3556833626</v>
      </c>
      <c r="BC44" s="487">
        <f t="shared" si="2"/>
        <v>4314923.5050026625</v>
      </c>
      <c r="BD44" s="487">
        <f t="shared" si="2"/>
        <v>4455858.7405972863</v>
      </c>
      <c r="BE44" s="487">
        <f t="shared" si="2"/>
        <v>4586333.5334212948</v>
      </c>
      <c r="BF44" s="487">
        <f t="shared" si="2"/>
        <v>4712353.2766244691</v>
      </c>
    </row>
    <row r="45" spans="22:58" ht="15" customHeight="1" x14ac:dyDescent="0.2">
      <c r="V45" s="133" t="s">
        <v>571</v>
      </c>
    </row>
    <row r="48" spans="22:58" ht="15" customHeight="1" x14ac:dyDescent="0.2">
      <c r="V48" s="133" t="s">
        <v>585</v>
      </c>
    </row>
    <row r="49" spans="22:58" ht="15" customHeight="1" x14ac:dyDescent="0.2">
      <c r="V49" s="482" t="s">
        <v>34</v>
      </c>
      <c r="W49" s="483">
        <v>2015</v>
      </c>
      <c r="X49" s="483">
        <v>2016</v>
      </c>
      <c r="Y49" s="483">
        <v>2017</v>
      </c>
      <c r="Z49" s="483">
        <v>2018</v>
      </c>
      <c r="AA49" s="483">
        <v>2019</v>
      </c>
      <c r="AB49" s="483">
        <v>2020</v>
      </c>
      <c r="AC49" s="483">
        <v>2021</v>
      </c>
      <c r="AD49" s="483">
        <v>2022</v>
      </c>
      <c r="AE49" s="483">
        <v>2023</v>
      </c>
      <c r="AF49" s="483">
        <v>2024</v>
      </c>
      <c r="AG49" s="483">
        <v>2025</v>
      </c>
      <c r="AH49" s="483">
        <v>2026</v>
      </c>
      <c r="AI49" s="483">
        <v>2027</v>
      </c>
      <c r="AJ49" s="483">
        <v>2028</v>
      </c>
      <c r="AK49" s="483">
        <v>2029</v>
      </c>
      <c r="AL49" s="483">
        <v>2030</v>
      </c>
      <c r="AM49" s="483">
        <v>2031</v>
      </c>
      <c r="AN49" s="483">
        <v>2032</v>
      </c>
      <c r="AO49" s="483">
        <v>2033</v>
      </c>
      <c r="AP49" s="483">
        <v>2034</v>
      </c>
      <c r="AQ49" s="483">
        <v>2035</v>
      </c>
      <c r="AR49" s="483">
        <v>2036</v>
      </c>
      <c r="AS49" s="483">
        <v>2037</v>
      </c>
      <c r="AT49" s="483">
        <v>2038</v>
      </c>
      <c r="AU49" s="483">
        <v>2039</v>
      </c>
      <c r="AV49" s="483">
        <v>2040</v>
      </c>
      <c r="AW49" s="483">
        <v>2041</v>
      </c>
      <c r="AX49" s="483">
        <v>2042</v>
      </c>
      <c r="AY49" s="483">
        <v>2043</v>
      </c>
      <c r="AZ49" s="483">
        <v>2044</v>
      </c>
      <c r="BA49" s="483">
        <v>2045</v>
      </c>
      <c r="BB49" s="483">
        <v>2046</v>
      </c>
      <c r="BC49" s="483">
        <v>2047</v>
      </c>
      <c r="BD49" s="483">
        <v>2048</v>
      </c>
      <c r="BE49" s="483">
        <v>2049</v>
      </c>
      <c r="BF49" s="483">
        <v>2050</v>
      </c>
    </row>
    <row r="50" spans="22:58" ht="15" customHeight="1" x14ac:dyDescent="0.2">
      <c r="V50" s="485" t="s">
        <v>264</v>
      </c>
      <c r="W50" s="486">
        <v>29339</v>
      </c>
      <c r="X50" s="486">
        <v>29339</v>
      </c>
      <c r="Y50" s="486">
        <v>29339</v>
      </c>
      <c r="Z50" s="486">
        <v>40414.069247539825</v>
      </c>
      <c r="AA50" s="486">
        <v>62008.273087818663</v>
      </c>
      <c r="AB50" s="486">
        <v>80390.283879568</v>
      </c>
      <c r="AC50" s="486">
        <v>96263.663262593385</v>
      </c>
      <c r="AD50" s="486">
        <v>113257.33893347357</v>
      </c>
      <c r="AE50" s="486">
        <v>130501.78229090435</v>
      </c>
      <c r="AF50" s="486">
        <v>149808.8496892759</v>
      </c>
      <c r="AG50" s="486">
        <v>228847.991331236</v>
      </c>
      <c r="AH50" s="486">
        <v>367804.19598357863</v>
      </c>
      <c r="AI50" s="486">
        <v>506106.80557686131</v>
      </c>
      <c r="AJ50" s="486">
        <v>672272.61598526686</v>
      </c>
      <c r="AK50" s="486">
        <v>820648.62316593213</v>
      </c>
      <c r="AL50" s="486">
        <v>960215.76958675077</v>
      </c>
      <c r="AM50" s="486">
        <v>1089703.6319954956</v>
      </c>
      <c r="AN50" s="486">
        <v>1209183.5869773168</v>
      </c>
      <c r="AO50" s="486">
        <v>1328824.854106616</v>
      </c>
      <c r="AP50" s="486">
        <v>1452003.1806707329</v>
      </c>
      <c r="AQ50" s="486">
        <v>1559504.8742823934</v>
      </c>
      <c r="AR50" s="486">
        <v>1657191.420659015</v>
      </c>
      <c r="AS50" s="486">
        <v>1786297.7086663167</v>
      </c>
      <c r="AT50" s="486">
        <v>1912489.868464374</v>
      </c>
      <c r="AU50" s="486">
        <v>2025739.8113841563</v>
      </c>
      <c r="AV50" s="486">
        <v>2156034.6393032861</v>
      </c>
      <c r="AW50" s="486">
        <v>2275767.2468005465</v>
      </c>
      <c r="AX50" s="486">
        <v>2396982.7433021064</v>
      </c>
      <c r="AY50" s="486">
        <v>2509564.495858138</v>
      </c>
      <c r="AZ50" s="486">
        <v>2632858.7482894701</v>
      </c>
      <c r="BA50" s="486">
        <v>2745173.1295380001</v>
      </c>
      <c r="BB50" s="486">
        <v>2853748.3813670748</v>
      </c>
      <c r="BC50" s="486">
        <v>2957695.3511390132</v>
      </c>
      <c r="BD50" s="486">
        <v>3067930.2443762082</v>
      </c>
      <c r="BE50" s="486">
        <v>3180080.1770693073</v>
      </c>
      <c r="BF50" s="486">
        <v>3295450.7574103251</v>
      </c>
    </row>
    <row r="51" spans="22:58" ht="15" customHeight="1" x14ac:dyDescent="0.2">
      <c r="V51" s="485" t="s">
        <v>243</v>
      </c>
      <c r="W51" s="487">
        <v>0</v>
      </c>
      <c r="X51" s="487">
        <v>0</v>
      </c>
      <c r="Y51" s="487">
        <v>0</v>
      </c>
      <c r="Z51" s="487">
        <v>150.79854519629615</v>
      </c>
      <c r="AA51" s="487">
        <v>313.69153534102259</v>
      </c>
      <c r="AB51" s="487">
        <v>477.59031935978578</v>
      </c>
      <c r="AC51" s="487">
        <v>629.88647270056128</v>
      </c>
      <c r="AD51" s="487">
        <v>860.40769203228888</v>
      </c>
      <c r="AE51" s="487">
        <v>1101.6982706215326</v>
      </c>
      <c r="AF51" s="487">
        <v>1439.8806055662299</v>
      </c>
      <c r="AG51" s="487">
        <v>2879.988584812676</v>
      </c>
      <c r="AH51" s="487">
        <v>4947.8003145530838</v>
      </c>
      <c r="AI51" s="487">
        <v>7789.5629990303041</v>
      </c>
      <c r="AJ51" s="487">
        <v>12956.751809386267</v>
      </c>
      <c r="AK51" s="487">
        <v>18424.228395499835</v>
      </c>
      <c r="AL51" s="487">
        <v>23743.912130446541</v>
      </c>
      <c r="AM51" s="487">
        <v>29013.086772311864</v>
      </c>
      <c r="AN51" s="487">
        <v>33724.803340028615</v>
      </c>
      <c r="AO51" s="487">
        <v>40148.450539137237</v>
      </c>
      <c r="AP51" s="487">
        <v>46627.713216942706</v>
      </c>
      <c r="AQ51" s="487">
        <v>54064.211982238267</v>
      </c>
      <c r="AR51" s="487">
        <v>60416.211773091367</v>
      </c>
      <c r="AS51" s="487">
        <v>67549.674928487482</v>
      </c>
      <c r="AT51" s="487">
        <v>74909.370880883522</v>
      </c>
      <c r="AU51" s="487">
        <v>81407.868537028669</v>
      </c>
      <c r="AV51" s="487">
        <v>86969.739973201227</v>
      </c>
      <c r="AW51" s="487">
        <v>91996.947544437091</v>
      </c>
      <c r="AX51" s="487">
        <v>97425.880660963652</v>
      </c>
      <c r="AY51" s="487">
        <v>104018.03982259054</v>
      </c>
      <c r="AZ51" s="487">
        <v>110377.572261525</v>
      </c>
      <c r="BA51" s="487">
        <v>116309.30232586263</v>
      </c>
      <c r="BB51" s="487">
        <v>122774.40452438826</v>
      </c>
      <c r="BC51" s="487">
        <v>129145.04235307254</v>
      </c>
      <c r="BD51" s="487">
        <v>136060.58842842488</v>
      </c>
      <c r="BE51" s="487">
        <v>143069.03442253367</v>
      </c>
      <c r="BF51" s="487">
        <v>148981.18743574948</v>
      </c>
    </row>
    <row r="52" spans="22:58" ht="15" customHeight="1" x14ac:dyDescent="0.2">
      <c r="V52" s="485" t="s">
        <v>265</v>
      </c>
      <c r="W52" s="487">
        <v>8658</v>
      </c>
      <c r="X52" s="487">
        <v>8658</v>
      </c>
      <c r="Y52" s="487">
        <v>8658</v>
      </c>
      <c r="Z52" s="487">
        <v>14402.645480126594</v>
      </c>
      <c r="AA52" s="487">
        <v>19755.344581534853</v>
      </c>
      <c r="AB52" s="487">
        <v>24205.980559308842</v>
      </c>
      <c r="AC52" s="487">
        <v>28315.943983671619</v>
      </c>
      <c r="AD52" s="487">
        <v>33329.173000405855</v>
      </c>
      <c r="AE52" s="487">
        <v>38144.219592764683</v>
      </c>
      <c r="AF52" s="487">
        <v>43096.406758684796</v>
      </c>
      <c r="AG52" s="487">
        <v>51241.360118939701</v>
      </c>
      <c r="AH52" s="487">
        <v>79527.738900554017</v>
      </c>
      <c r="AI52" s="487">
        <v>107157.42892565687</v>
      </c>
      <c r="AJ52" s="487">
        <v>134395.83506506967</v>
      </c>
      <c r="AK52" s="487">
        <v>158020.25434988958</v>
      </c>
      <c r="AL52" s="487">
        <v>180003.25980165118</v>
      </c>
      <c r="AM52" s="487">
        <v>199863.46912026388</v>
      </c>
      <c r="AN52" s="487">
        <v>219807.14639777376</v>
      </c>
      <c r="AO52" s="487">
        <v>237897.33079199767</v>
      </c>
      <c r="AP52" s="487">
        <v>255235.19421167771</v>
      </c>
      <c r="AQ52" s="487">
        <v>270751.31588921597</v>
      </c>
      <c r="AR52" s="487">
        <v>285415.99793793011</v>
      </c>
      <c r="AS52" s="487">
        <v>298143.86982591962</v>
      </c>
      <c r="AT52" s="487">
        <v>310694.16666253901</v>
      </c>
      <c r="AU52" s="487">
        <v>320219.3676039991</v>
      </c>
      <c r="AV52" s="487">
        <v>329512.9316505508</v>
      </c>
      <c r="AW52" s="487">
        <v>336928.44381208858</v>
      </c>
      <c r="AX52" s="487">
        <v>343460.34092950902</v>
      </c>
      <c r="AY52" s="487">
        <v>348405.27411136933</v>
      </c>
      <c r="AZ52" s="487">
        <v>351569.80969225126</v>
      </c>
      <c r="BA52" s="487">
        <v>354025.07738677814</v>
      </c>
      <c r="BB52" s="487">
        <v>356801.21690109023</v>
      </c>
      <c r="BC52" s="487">
        <v>358932.2923311246</v>
      </c>
      <c r="BD52" s="487">
        <v>360841.21177964995</v>
      </c>
      <c r="BE52" s="487">
        <v>362763.13853046333</v>
      </c>
      <c r="BF52" s="487">
        <v>362983.01508267527</v>
      </c>
    </row>
    <row r="53" spans="22:58" ht="15" customHeight="1" x14ac:dyDescent="0.2">
      <c r="V53" s="485" t="s">
        <v>124</v>
      </c>
      <c r="W53" s="487">
        <v>0</v>
      </c>
      <c r="X53" s="487">
        <v>0</v>
      </c>
      <c r="Y53" s="487">
        <v>0</v>
      </c>
      <c r="Z53" s="487">
        <v>1701.052420803102</v>
      </c>
      <c r="AA53" s="487">
        <v>3468.8707806114039</v>
      </c>
      <c r="AB53" s="487">
        <v>6122.0296949965887</v>
      </c>
      <c r="AC53" s="487">
        <v>9449.2336061992573</v>
      </c>
      <c r="AD53" s="487">
        <v>14180.852232660633</v>
      </c>
      <c r="AE53" s="487">
        <v>18438.049250812663</v>
      </c>
      <c r="AF53" s="487">
        <v>23688.602336041924</v>
      </c>
      <c r="AG53" s="487">
        <v>35473.234033817629</v>
      </c>
      <c r="AH53" s="487">
        <v>51459.905151031402</v>
      </c>
      <c r="AI53" s="487">
        <v>71814.663734788948</v>
      </c>
      <c r="AJ53" s="487">
        <v>94691.789116180677</v>
      </c>
      <c r="AK53" s="487">
        <v>127085.61606142856</v>
      </c>
      <c r="AL53" s="487">
        <v>159979.69172704566</v>
      </c>
      <c r="AM53" s="487">
        <v>197055.40919961632</v>
      </c>
      <c r="AN53" s="487">
        <v>235964.44610429878</v>
      </c>
      <c r="AO53" s="487">
        <v>275763.30036472151</v>
      </c>
      <c r="AP53" s="487">
        <v>317825.40636990906</v>
      </c>
      <c r="AQ53" s="487">
        <v>356061.3664113672</v>
      </c>
      <c r="AR53" s="487">
        <v>496671.70492214174</v>
      </c>
      <c r="AS53" s="487">
        <v>632771.39464213792</v>
      </c>
      <c r="AT53" s="487">
        <v>785655.86108846834</v>
      </c>
      <c r="AU53" s="487">
        <v>908419.78110137919</v>
      </c>
      <c r="AV53" s="487">
        <v>1019834.4692017534</v>
      </c>
      <c r="AW53" s="487">
        <v>1119511.0289173494</v>
      </c>
      <c r="AX53" s="487">
        <v>1215480.858593723</v>
      </c>
      <c r="AY53" s="487">
        <v>1305809.9855756527</v>
      </c>
      <c r="AZ53" s="487">
        <v>1453889.6979380718</v>
      </c>
      <c r="BA53" s="487">
        <v>1590578.6095308161</v>
      </c>
      <c r="BB53" s="487">
        <v>1747845.4074102419</v>
      </c>
      <c r="BC53" s="487">
        <v>1898860.8720656286</v>
      </c>
      <c r="BD53" s="487">
        <v>2036741.3154949169</v>
      </c>
      <c r="BE53" s="487">
        <v>2191952.0242847651</v>
      </c>
      <c r="BF53" s="487">
        <v>2341884.2136903792</v>
      </c>
    </row>
    <row r="54" spans="22:58" ht="15" customHeight="1" x14ac:dyDescent="0.2">
      <c r="V54" s="485" t="s">
        <v>245</v>
      </c>
      <c r="W54" s="487">
        <v>1002.6929514615929</v>
      </c>
      <c r="X54" s="487">
        <v>1002.6929514615929</v>
      </c>
      <c r="Y54" s="487">
        <v>1002.6929514615929</v>
      </c>
      <c r="Z54" s="487">
        <v>1913.5584369691153</v>
      </c>
      <c r="AA54" s="487">
        <v>2853.8147347331192</v>
      </c>
      <c r="AB54" s="487">
        <v>3929.3474166475412</v>
      </c>
      <c r="AC54" s="487">
        <v>4916.7936520840849</v>
      </c>
      <c r="AD54" s="487">
        <v>6410.8402990769846</v>
      </c>
      <c r="AE54" s="487">
        <v>8320.2876011487788</v>
      </c>
      <c r="AF54" s="487">
        <v>8563.6112278077526</v>
      </c>
      <c r="AG54" s="487">
        <v>9911.7933780976418</v>
      </c>
      <c r="AH54" s="487">
        <v>11453.066848076258</v>
      </c>
      <c r="AI54" s="487">
        <v>13494.923858508148</v>
      </c>
      <c r="AJ54" s="487">
        <v>16983.657309302071</v>
      </c>
      <c r="AK54" s="487">
        <v>19946.176261424724</v>
      </c>
      <c r="AL54" s="487">
        <v>24025.119232167861</v>
      </c>
      <c r="AM54" s="487">
        <v>27827.103617426241</v>
      </c>
      <c r="AN54" s="487">
        <v>33960.618787399115</v>
      </c>
      <c r="AO54" s="487">
        <v>40981.83249994673</v>
      </c>
      <c r="AP54" s="487">
        <v>49988.600619316116</v>
      </c>
      <c r="AQ54" s="487">
        <v>59762.970423107356</v>
      </c>
      <c r="AR54" s="487">
        <v>69095.630119225738</v>
      </c>
      <c r="AS54" s="487">
        <v>78313.832959201158</v>
      </c>
      <c r="AT54" s="487">
        <v>88440.710415306821</v>
      </c>
      <c r="AU54" s="487">
        <v>97375.1292954823</v>
      </c>
      <c r="AV54" s="487">
        <v>106448.98845135872</v>
      </c>
      <c r="AW54" s="487">
        <v>114868.97305172653</v>
      </c>
      <c r="AX54" s="487">
        <v>124227.92780436229</v>
      </c>
      <c r="AY54" s="487">
        <v>133004.94287133217</v>
      </c>
      <c r="AZ54" s="487">
        <v>141469.75053260283</v>
      </c>
      <c r="BA54" s="487">
        <v>149911.97750644907</v>
      </c>
      <c r="BB54" s="487">
        <v>158712.94942332507</v>
      </c>
      <c r="BC54" s="487">
        <v>167034.31420106417</v>
      </c>
      <c r="BD54" s="487">
        <v>174670.25616218633</v>
      </c>
      <c r="BE54" s="487">
        <v>184036.61420164898</v>
      </c>
      <c r="BF54" s="487">
        <v>192636.40162248601</v>
      </c>
    </row>
    <row r="55" spans="22:58" ht="15" customHeight="1" x14ac:dyDescent="0.2">
      <c r="V55" s="485" t="s">
        <v>266</v>
      </c>
      <c r="W55" s="487">
        <v>0</v>
      </c>
      <c r="X55" s="487">
        <v>0</v>
      </c>
      <c r="Y55" s="487">
        <v>0</v>
      </c>
      <c r="Z55" s="487">
        <v>0</v>
      </c>
      <c r="AA55" s="487">
        <v>0</v>
      </c>
      <c r="AB55" s="487">
        <v>0</v>
      </c>
      <c r="AC55" s="487">
        <v>0</v>
      </c>
      <c r="AD55" s="487">
        <v>0</v>
      </c>
      <c r="AE55" s="487">
        <v>0</v>
      </c>
      <c r="AF55" s="487">
        <v>0</v>
      </c>
      <c r="AG55" s="487">
        <v>0</v>
      </c>
      <c r="AH55" s="487">
        <v>0</v>
      </c>
      <c r="AI55" s="487">
        <v>0</v>
      </c>
      <c r="AJ55" s="487">
        <v>0</v>
      </c>
      <c r="AK55" s="487">
        <v>0</v>
      </c>
      <c r="AL55" s="487">
        <v>0</v>
      </c>
      <c r="AM55" s="487">
        <v>0</v>
      </c>
      <c r="AN55" s="487">
        <v>0</v>
      </c>
      <c r="AO55" s="487">
        <v>0</v>
      </c>
      <c r="AP55" s="487">
        <v>0</v>
      </c>
      <c r="AQ55" s="487">
        <v>0</v>
      </c>
      <c r="AR55" s="487">
        <v>0</v>
      </c>
      <c r="AS55" s="487">
        <v>0</v>
      </c>
      <c r="AT55" s="487">
        <v>0</v>
      </c>
      <c r="AU55" s="487">
        <v>0</v>
      </c>
      <c r="AV55" s="487">
        <v>0</v>
      </c>
      <c r="AW55" s="487">
        <v>0</v>
      </c>
      <c r="AX55" s="487">
        <v>0</v>
      </c>
      <c r="AY55" s="487">
        <v>0</v>
      </c>
      <c r="AZ55" s="487">
        <v>0</v>
      </c>
      <c r="BA55" s="487">
        <v>0</v>
      </c>
      <c r="BB55" s="487">
        <v>0</v>
      </c>
      <c r="BC55" s="487">
        <v>0</v>
      </c>
      <c r="BD55" s="487">
        <v>0</v>
      </c>
      <c r="BE55" s="487">
        <v>0</v>
      </c>
      <c r="BF55" s="487">
        <v>0</v>
      </c>
    </row>
    <row r="56" spans="22:58" ht="15" customHeight="1" x14ac:dyDescent="0.2">
      <c r="V56" s="485" t="s">
        <v>267</v>
      </c>
      <c r="W56" s="487">
        <v>450000</v>
      </c>
      <c r="X56" s="487">
        <v>450000</v>
      </c>
      <c r="Y56" s="487">
        <v>450000</v>
      </c>
      <c r="Z56" s="487">
        <v>460367.2126018657</v>
      </c>
      <c r="AA56" s="487">
        <v>470734.4252037314</v>
      </c>
      <c r="AB56" s="487">
        <v>481101.63780559704</v>
      </c>
      <c r="AC56" s="487">
        <v>491468.85040746268</v>
      </c>
      <c r="AD56" s="487">
        <v>501836.06300932844</v>
      </c>
      <c r="AE56" s="487">
        <v>510949.52676128724</v>
      </c>
      <c r="AF56" s="487">
        <v>520062.99051324616</v>
      </c>
      <c r="AG56" s="487">
        <v>529176.45426520496</v>
      </c>
      <c r="AH56" s="487">
        <v>538289.91801716387</v>
      </c>
      <c r="AI56" s="487">
        <v>547403.38176912279</v>
      </c>
      <c r="AJ56" s="487">
        <v>559434.8475849207</v>
      </c>
      <c r="AK56" s="487">
        <v>571466.3134007185</v>
      </c>
      <c r="AL56" s="487">
        <v>583497.77921651641</v>
      </c>
      <c r="AM56" s="487">
        <v>595529.24503231433</v>
      </c>
      <c r="AN56" s="487">
        <v>607560.71084811224</v>
      </c>
      <c r="AO56" s="487">
        <v>620543.20357210387</v>
      </c>
      <c r="AP56" s="487">
        <v>633525.6962960955</v>
      </c>
      <c r="AQ56" s="487">
        <v>646508.18902008713</v>
      </c>
      <c r="AR56" s="487">
        <v>659490.68174407876</v>
      </c>
      <c r="AS56" s="487">
        <v>672473.17446807027</v>
      </c>
      <c r="AT56" s="487">
        <v>680784.38860620535</v>
      </c>
      <c r="AU56" s="487">
        <v>689095.60274434055</v>
      </c>
      <c r="AV56" s="487">
        <v>697406.81688247574</v>
      </c>
      <c r="AW56" s="487">
        <v>705718.03102061083</v>
      </c>
      <c r="AX56" s="487">
        <v>714029.24515874614</v>
      </c>
      <c r="AY56" s="487">
        <v>723894.17377544194</v>
      </c>
      <c r="AZ56" s="487">
        <v>733759.10239213775</v>
      </c>
      <c r="BA56" s="487">
        <v>743624.03100883367</v>
      </c>
      <c r="BB56" s="487">
        <v>753488.95962552959</v>
      </c>
      <c r="BC56" s="487">
        <v>763353.8882422254</v>
      </c>
      <c r="BD56" s="487">
        <v>775283.29863734648</v>
      </c>
      <c r="BE56" s="487">
        <v>787212.70903246757</v>
      </c>
      <c r="BF56" s="487">
        <v>799142.11942758865</v>
      </c>
    </row>
    <row r="57" spans="22:58" ht="15" customHeight="1" x14ac:dyDescent="0.2">
      <c r="V57" s="485" t="s">
        <v>249</v>
      </c>
      <c r="W57" s="487">
        <v>0</v>
      </c>
      <c r="X57" s="487">
        <v>0</v>
      </c>
      <c r="Y57" s="487">
        <v>0</v>
      </c>
      <c r="Z57" s="487">
        <v>0</v>
      </c>
      <c r="AA57" s="487">
        <v>0</v>
      </c>
      <c r="AB57" s="487">
        <v>0</v>
      </c>
      <c r="AC57" s="487">
        <v>0</v>
      </c>
      <c r="AD57" s="487">
        <v>0</v>
      </c>
      <c r="AE57" s="487">
        <v>0</v>
      </c>
      <c r="AF57" s="487">
        <v>0</v>
      </c>
      <c r="AG57" s="487">
        <v>0</v>
      </c>
      <c r="AH57" s="487">
        <v>0</v>
      </c>
      <c r="AI57" s="487">
        <v>0</v>
      </c>
      <c r="AJ57" s="487">
        <v>0</v>
      </c>
      <c r="AK57" s="487">
        <v>0</v>
      </c>
      <c r="AL57" s="487">
        <v>0</v>
      </c>
      <c r="AM57" s="487">
        <v>0</v>
      </c>
      <c r="AN57" s="487">
        <v>0</v>
      </c>
      <c r="AO57" s="487">
        <v>0</v>
      </c>
      <c r="AP57" s="487">
        <v>0</v>
      </c>
      <c r="AQ57" s="487">
        <v>0</v>
      </c>
      <c r="AR57" s="487">
        <v>0</v>
      </c>
      <c r="AS57" s="487">
        <v>0</v>
      </c>
      <c r="AT57" s="487">
        <v>0</v>
      </c>
      <c r="AU57" s="487">
        <v>0</v>
      </c>
      <c r="AV57" s="487">
        <v>0</v>
      </c>
      <c r="AW57" s="487">
        <v>0</v>
      </c>
      <c r="AX57" s="487">
        <v>0</v>
      </c>
      <c r="AY57" s="487">
        <v>0</v>
      </c>
      <c r="AZ57" s="487">
        <v>0</v>
      </c>
      <c r="BA57" s="487">
        <v>0</v>
      </c>
      <c r="BB57" s="487">
        <v>0</v>
      </c>
      <c r="BC57" s="487">
        <v>0</v>
      </c>
      <c r="BD57" s="487">
        <v>0</v>
      </c>
      <c r="BE57" s="487">
        <v>0</v>
      </c>
      <c r="BF57" s="487">
        <v>0</v>
      </c>
    </row>
    <row r="58" spans="22:58" ht="15" customHeight="1" x14ac:dyDescent="0.2">
      <c r="V58" s="482" t="s">
        <v>31</v>
      </c>
      <c r="W58" s="487">
        <f t="shared" ref="W58:BF58" si="3">SUM(W50:W57)</f>
        <v>488999.69295146159</v>
      </c>
      <c r="X58" s="487">
        <f t="shared" si="3"/>
        <v>488999.69295146159</v>
      </c>
      <c r="Y58" s="487">
        <f t="shared" si="3"/>
        <v>488999.69295146159</v>
      </c>
      <c r="Z58" s="487">
        <f t="shared" si="3"/>
        <v>518949.33673250064</v>
      </c>
      <c r="AA58" s="487">
        <f t="shared" si="3"/>
        <v>559134.41992377047</v>
      </c>
      <c r="AB58" s="487">
        <f t="shared" si="3"/>
        <v>596226.86967547773</v>
      </c>
      <c r="AC58" s="487">
        <f t="shared" si="3"/>
        <v>631044.37138471159</v>
      </c>
      <c r="AD58" s="487">
        <f t="shared" si="3"/>
        <v>669874.6751669778</v>
      </c>
      <c r="AE58" s="487">
        <f t="shared" si="3"/>
        <v>707455.56376753922</v>
      </c>
      <c r="AF58" s="487">
        <f t="shared" si="3"/>
        <v>746660.34113062278</v>
      </c>
      <c r="AG58" s="487">
        <f t="shared" si="3"/>
        <v>857530.82171210856</v>
      </c>
      <c r="AH58" s="487">
        <f t="shared" si="3"/>
        <v>1053482.6252149572</v>
      </c>
      <c r="AI58" s="487">
        <f t="shared" si="3"/>
        <v>1253766.7668639682</v>
      </c>
      <c r="AJ58" s="487">
        <f t="shared" si="3"/>
        <v>1490735.4968701263</v>
      </c>
      <c r="AK58" s="487">
        <f t="shared" si="3"/>
        <v>1715591.2116348934</v>
      </c>
      <c r="AL58" s="487">
        <f t="shared" si="3"/>
        <v>1931465.5316945785</v>
      </c>
      <c r="AM58" s="487">
        <f t="shared" si="3"/>
        <v>2138991.9457374285</v>
      </c>
      <c r="AN58" s="487">
        <f t="shared" si="3"/>
        <v>2340201.3124549291</v>
      </c>
      <c r="AO58" s="487">
        <f t="shared" si="3"/>
        <v>2544158.971874523</v>
      </c>
      <c r="AP58" s="487">
        <f t="shared" si="3"/>
        <v>2755205.7913846737</v>
      </c>
      <c r="AQ58" s="487">
        <f t="shared" si="3"/>
        <v>2946652.9280084097</v>
      </c>
      <c r="AR58" s="487">
        <f t="shared" si="3"/>
        <v>3228281.6471554828</v>
      </c>
      <c r="AS58" s="487">
        <f t="shared" si="3"/>
        <v>3535549.655490133</v>
      </c>
      <c r="AT58" s="487">
        <f t="shared" si="3"/>
        <v>3852974.3661177773</v>
      </c>
      <c r="AU58" s="487">
        <f t="shared" si="3"/>
        <v>4122257.560666386</v>
      </c>
      <c r="AV58" s="487">
        <f t="shared" si="3"/>
        <v>4396207.5854626261</v>
      </c>
      <c r="AW58" s="487">
        <f t="shared" si="3"/>
        <v>4644790.6711467588</v>
      </c>
      <c r="AX58" s="487">
        <f t="shared" si="3"/>
        <v>4891606.9964494109</v>
      </c>
      <c r="AY58" s="487">
        <f t="shared" si="3"/>
        <v>5124696.9120145245</v>
      </c>
      <c r="AZ58" s="487">
        <f t="shared" si="3"/>
        <v>5423924.6811060589</v>
      </c>
      <c r="BA58" s="487">
        <f t="shared" si="3"/>
        <v>5699622.1272967402</v>
      </c>
      <c r="BB58" s="487">
        <f t="shared" si="3"/>
        <v>5993371.3192516491</v>
      </c>
      <c r="BC58" s="487">
        <f t="shared" si="3"/>
        <v>6275021.760332129</v>
      </c>
      <c r="BD58" s="487">
        <f t="shared" si="3"/>
        <v>6551526.9148787316</v>
      </c>
      <c r="BE58" s="487">
        <f t="shared" si="3"/>
        <v>6849113.6975411866</v>
      </c>
      <c r="BF58" s="487">
        <f t="shared" si="3"/>
        <v>7141077.6946692038</v>
      </c>
    </row>
    <row r="59" spans="22:58" ht="15" customHeight="1" x14ac:dyDescent="0.2">
      <c r="V59" s="133" t="s">
        <v>571</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BA15"/>
  <sheetViews>
    <sheetView showGridLines="0" zoomScale="85" zoomScaleNormal="85" workbookViewId="0"/>
  </sheetViews>
  <sheetFormatPr defaultColWidth="9" defaultRowHeight="15" customHeight="1" x14ac:dyDescent="0.3"/>
  <cols>
    <col min="1" max="11" width="9.75" style="311" customWidth="1"/>
    <col min="12" max="12" width="11.125" style="311" customWidth="1"/>
    <col min="13" max="47" width="6.5" style="311" customWidth="1"/>
    <col min="48" max="52" width="7" style="311" customWidth="1"/>
    <col min="53" max="62" width="7.25" style="311" customWidth="1"/>
    <col min="63" max="16384" width="9" style="311"/>
  </cols>
  <sheetData>
    <row r="1" spans="1:53" s="147" customFormat="1" ht="25.5" customHeight="1" x14ac:dyDescent="0.25">
      <c r="A1" s="126" t="s">
        <v>223</v>
      </c>
      <c r="C1" s="163"/>
      <c r="D1" s="163"/>
      <c r="E1" s="163"/>
      <c r="F1" s="163"/>
      <c r="G1" s="163"/>
      <c r="H1" s="163"/>
      <c r="I1" s="163"/>
    </row>
    <row r="6" spans="1:53" ht="15" customHeight="1" x14ac:dyDescent="0.3">
      <c r="A6" s="421"/>
      <c r="L6" s="306" t="s">
        <v>606</v>
      </c>
    </row>
    <row r="7" spans="1:53" ht="15" customHeight="1" x14ac:dyDescent="0.3">
      <c r="L7" s="307" t="s">
        <v>34</v>
      </c>
      <c r="M7" s="428">
        <v>2010</v>
      </c>
      <c r="N7" s="428">
        <v>2011</v>
      </c>
      <c r="O7" s="428">
        <v>2012</v>
      </c>
      <c r="P7" s="428">
        <v>2013</v>
      </c>
      <c r="Q7" s="428">
        <v>2014</v>
      </c>
      <c r="R7" s="428">
        <v>2015</v>
      </c>
      <c r="S7" s="428">
        <v>2016</v>
      </c>
      <c r="T7" s="428">
        <v>2017</v>
      </c>
      <c r="U7" s="428">
        <v>2018</v>
      </c>
      <c r="V7" s="428">
        <v>2019</v>
      </c>
      <c r="W7" s="428">
        <v>2020</v>
      </c>
      <c r="X7" s="428">
        <v>2021</v>
      </c>
      <c r="Y7" s="428">
        <v>2022</v>
      </c>
      <c r="Z7" s="428">
        <v>2023</v>
      </c>
      <c r="AA7" s="428">
        <v>2024</v>
      </c>
      <c r="AB7" s="428">
        <v>2025</v>
      </c>
      <c r="AC7" s="428">
        <v>2026</v>
      </c>
      <c r="AD7" s="428">
        <v>2027</v>
      </c>
      <c r="AE7" s="428">
        <v>2028</v>
      </c>
      <c r="AF7" s="428">
        <v>2029</v>
      </c>
      <c r="AG7" s="428">
        <v>2030</v>
      </c>
      <c r="AH7" s="428">
        <v>2031</v>
      </c>
      <c r="AI7" s="428">
        <v>2032</v>
      </c>
      <c r="AJ7" s="428">
        <v>2033</v>
      </c>
      <c r="AK7" s="428">
        <v>2034</v>
      </c>
      <c r="AL7" s="428">
        <v>2035</v>
      </c>
      <c r="AM7" s="428">
        <v>2036</v>
      </c>
      <c r="AN7" s="428">
        <v>2037</v>
      </c>
      <c r="AO7" s="428">
        <v>2038</v>
      </c>
      <c r="AP7" s="428">
        <v>2039</v>
      </c>
      <c r="AQ7" s="428">
        <v>2040</v>
      </c>
      <c r="AR7" s="428">
        <v>2041</v>
      </c>
      <c r="AS7" s="428">
        <v>2042</v>
      </c>
      <c r="AT7" s="428">
        <v>2043</v>
      </c>
      <c r="AU7" s="428">
        <v>2044</v>
      </c>
      <c r="AV7" s="428">
        <v>2045</v>
      </c>
      <c r="AW7" s="428">
        <v>2046</v>
      </c>
      <c r="AX7" s="428">
        <v>2047</v>
      </c>
      <c r="AY7" s="428">
        <v>2048</v>
      </c>
      <c r="AZ7" s="428">
        <v>2049</v>
      </c>
      <c r="BA7" s="428">
        <v>2050</v>
      </c>
    </row>
    <row r="8" spans="1:53" ht="15" customHeight="1" x14ac:dyDescent="0.3">
      <c r="L8" s="307" t="s">
        <v>33</v>
      </c>
      <c r="M8" s="432">
        <v>85.2</v>
      </c>
      <c r="N8" s="432">
        <v>115</v>
      </c>
      <c r="O8" s="432">
        <v>114.4</v>
      </c>
      <c r="P8" s="432">
        <v>107.9</v>
      </c>
      <c r="Q8" s="432">
        <v>99.2</v>
      </c>
      <c r="R8" s="432">
        <v>53.45</v>
      </c>
      <c r="S8" s="432">
        <v>45.15</v>
      </c>
      <c r="T8" s="432">
        <v>49.7</v>
      </c>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29"/>
      <c r="AS8" s="429"/>
      <c r="AT8" s="429"/>
      <c r="AU8" s="429"/>
      <c r="AV8" s="429"/>
      <c r="AW8" s="429"/>
      <c r="AX8" s="429"/>
      <c r="AY8" s="429"/>
      <c r="AZ8" s="429"/>
      <c r="BA8" s="429"/>
    </row>
    <row r="9" spans="1:53" ht="15" customHeight="1" x14ac:dyDescent="0.3">
      <c r="L9" s="307" t="s">
        <v>68</v>
      </c>
      <c r="M9" s="432"/>
      <c r="N9" s="432"/>
      <c r="O9" s="432"/>
      <c r="P9" s="432"/>
      <c r="Q9" s="432"/>
      <c r="R9" s="432"/>
      <c r="S9" s="432"/>
      <c r="T9" s="432">
        <v>52.09</v>
      </c>
      <c r="U9" s="432">
        <v>51.94</v>
      </c>
      <c r="V9" s="432">
        <v>54.48</v>
      </c>
      <c r="W9" s="432">
        <v>59.59</v>
      </c>
      <c r="X9" s="432">
        <v>64.599999999999994</v>
      </c>
      <c r="Y9" s="432">
        <v>69.31</v>
      </c>
      <c r="Z9" s="432">
        <v>73.52</v>
      </c>
      <c r="AA9" s="432">
        <v>77.36</v>
      </c>
      <c r="AB9" s="432">
        <v>80.400000000000006</v>
      </c>
      <c r="AC9" s="432">
        <v>82.87</v>
      </c>
      <c r="AD9" s="432">
        <v>84.89</v>
      </c>
      <c r="AE9" s="432">
        <v>86.76</v>
      </c>
      <c r="AF9" s="432">
        <v>88.64</v>
      </c>
      <c r="AG9" s="432">
        <v>90.53</v>
      </c>
      <c r="AH9" s="432">
        <v>92.26</v>
      </c>
      <c r="AI9" s="432">
        <v>93.67</v>
      </c>
      <c r="AJ9" s="432">
        <v>94.59</v>
      </c>
      <c r="AK9" s="432">
        <v>95.07</v>
      </c>
      <c r="AL9" s="432">
        <v>95.36</v>
      </c>
      <c r="AM9" s="432">
        <v>95.74</v>
      </c>
      <c r="AN9" s="432">
        <v>96.23</v>
      </c>
      <c r="AO9" s="432">
        <v>96.73</v>
      </c>
      <c r="AP9" s="432">
        <v>97.22</v>
      </c>
      <c r="AQ9" s="432">
        <v>97.72</v>
      </c>
      <c r="AR9" s="429">
        <v>98.22</v>
      </c>
      <c r="AS9" s="429">
        <v>98.72</v>
      </c>
      <c r="AT9" s="429">
        <v>99.23</v>
      </c>
      <c r="AU9" s="429">
        <v>99.74</v>
      </c>
      <c r="AV9" s="429">
        <v>100.25</v>
      </c>
      <c r="AW9" s="429">
        <v>100.76</v>
      </c>
      <c r="AX9" s="429">
        <v>101.28</v>
      </c>
      <c r="AY9" s="429">
        <v>101.8</v>
      </c>
      <c r="AZ9" s="429">
        <v>102.32</v>
      </c>
      <c r="BA9" s="429">
        <v>102.58</v>
      </c>
    </row>
    <row r="10" spans="1:53" ht="15" customHeight="1" x14ac:dyDescent="0.3">
      <c r="L10" s="307" t="s">
        <v>69</v>
      </c>
      <c r="M10" s="432"/>
      <c r="N10" s="432"/>
      <c r="O10" s="432"/>
      <c r="P10" s="432"/>
      <c r="Q10" s="432"/>
      <c r="R10" s="432"/>
      <c r="S10" s="432"/>
      <c r="T10" s="432">
        <v>52.09</v>
      </c>
      <c r="U10" s="432">
        <v>51.56</v>
      </c>
      <c r="V10" s="432">
        <v>53.54</v>
      </c>
      <c r="W10" s="432">
        <v>57.94</v>
      </c>
      <c r="X10" s="432">
        <v>62.08</v>
      </c>
      <c r="Y10" s="432">
        <v>65.58</v>
      </c>
      <c r="Z10" s="432">
        <v>68.150000000000006</v>
      </c>
      <c r="AA10" s="432">
        <v>70.02</v>
      </c>
      <c r="AB10" s="432">
        <v>71.08</v>
      </c>
      <c r="AC10" s="432">
        <v>71.709999999999994</v>
      </c>
      <c r="AD10" s="432">
        <v>72.209999999999994</v>
      </c>
      <c r="AE10" s="432">
        <v>72.84</v>
      </c>
      <c r="AF10" s="432">
        <v>73.59</v>
      </c>
      <c r="AG10" s="432">
        <v>74.31</v>
      </c>
      <c r="AH10" s="432">
        <v>74.89</v>
      </c>
      <c r="AI10" s="432">
        <v>75.27</v>
      </c>
      <c r="AJ10" s="432">
        <v>75.42</v>
      </c>
      <c r="AK10" s="432">
        <v>75.36</v>
      </c>
      <c r="AL10" s="432">
        <v>75.14</v>
      </c>
      <c r="AM10" s="432">
        <v>74.89</v>
      </c>
      <c r="AN10" s="432">
        <v>74.61</v>
      </c>
      <c r="AO10" s="432">
        <v>74.34</v>
      </c>
      <c r="AP10" s="432">
        <v>74.069999999999993</v>
      </c>
      <c r="AQ10" s="432">
        <v>73.790000000000006</v>
      </c>
      <c r="AR10" s="429">
        <v>73.52</v>
      </c>
      <c r="AS10" s="429">
        <v>73.25</v>
      </c>
      <c r="AT10" s="429">
        <v>72.98</v>
      </c>
      <c r="AU10" s="429">
        <v>72.72</v>
      </c>
      <c r="AV10" s="429">
        <v>72.45</v>
      </c>
      <c r="AW10" s="429">
        <v>72.180000000000007</v>
      </c>
      <c r="AX10" s="429">
        <v>71.92</v>
      </c>
      <c r="AY10" s="429">
        <v>71.650000000000006</v>
      </c>
      <c r="AZ10" s="429">
        <v>71.39</v>
      </c>
      <c r="BA10" s="429">
        <v>71.260000000000005</v>
      </c>
    </row>
    <row r="11" spans="1:53" ht="15" customHeight="1" x14ac:dyDescent="0.3">
      <c r="L11" s="307" t="s">
        <v>70</v>
      </c>
      <c r="M11" s="432"/>
      <c r="N11" s="432"/>
      <c r="O11" s="432"/>
      <c r="P11" s="432"/>
      <c r="Q11" s="432"/>
      <c r="R11" s="432"/>
      <c r="S11" s="432"/>
      <c r="T11" s="432">
        <v>52.09</v>
      </c>
      <c r="U11" s="432">
        <v>51.21</v>
      </c>
      <c r="V11" s="432">
        <v>52.57</v>
      </c>
      <c r="W11" s="432">
        <v>55.94</v>
      </c>
      <c r="X11" s="432">
        <v>58.59</v>
      </c>
      <c r="Y11" s="432">
        <v>60.25</v>
      </c>
      <c r="Z11" s="432">
        <v>60.8</v>
      </c>
      <c r="AA11" s="432">
        <v>60.65</v>
      </c>
      <c r="AB11" s="432">
        <v>60.13</v>
      </c>
      <c r="AC11" s="432">
        <v>59.66</v>
      </c>
      <c r="AD11" s="432">
        <v>59.35</v>
      </c>
      <c r="AE11" s="432">
        <v>58.99</v>
      </c>
      <c r="AF11" s="432">
        <v>58.62</v>
      </c>
      <c r="AG11" s="432">
        <v>58.34</v>
      </c>
      <c r="AH11" s="432">
        <v>58.13</v>
      </c>
      <c r="AI11" s="432">
        <v>57.75</v>
      </c>
      <c r="AJ11" s="432">
        <v>57.28</v>
      </c>
      <c r="AK11" s="432">
        <v>56.97</v>
      </c>
      <c r="AL11" s="432">
        <v>56.83</v>
      </c>
      <c r="AM11" s="432">
        <v>56.7</v>
      </c>
      <c r="AN11" s="432">
        <v>56.4</v>
      </c>
      <c r="AO11" s="432">
        <v>56.1</v>
      </c>
      <c r="AP11" s="432">
        <v>55.8</v>
      </c>
      <c r="AQ11" s="432">
        <v>55.51</v>
      </c>
      <c r="AR11" s="429">
        <v>55.21</v>
      </c>
      <c r="AS11" s="429">
        <v>54.92</v>
      </c>
      <c r="AT11" s="429">
        <v>54.63</v>
      </c>
      <c r="AU11" s="429">
        <v>54.34</v>
      </c>
      <c r="AV11" s="429">
        <v>54.06</v>
      </c>
      <c r="AW11" s="429">
        <v>53.77</v>
      </c>
      <c r="AX11" s="429">
        <v>53.49</v>
      </c>
      <c r="AY11" s="429">
        <v>53.2</v>
      </c>
      <c r="AZ11" s="429">
        <v>52.92</v>
      </c>
      <c r="BA11" s="429">
        <v>52.78</v>
      </c>
    </row>
    <row r="14" spans="1:53" ht="15" customHeight="1" x14ac:dyDescent="0.3">
      <c r="L14" s="433" t="s">
        <v>328</v>
      </c>
    </row>
    <row r="15" spans="1:53" ht="15" customHeight="1" x14ac:dyDescent="0.3">
      <c r="L15" s="616" t="s">
        <v>719</v>
      </c>
    </row>
  </sheetData>
  <pageMargins left="0.7" right="0.7" top="0.75" bottom="0.75" header="0.3" footer="0.3"/>
  <pageSetup paperSize="9" scale="33"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BL12"/>
  <sheetViews>
    <sheetView showGridLines="0" zoomScale="85" zoomScaleNormal="85" workbookViewId="0"/>
  </sheetViews>
  <sheetFormatPr defaultColWidth="9" defaultRowHeight="15" customHeight="1" x14ac:dyDescent="0.2"/>
  <cols>
    <col min="1" max="1" width="3.25" style="152" customWidth="1"/>
    <col min="2" max="11" width="9" style="152"/>
    <col min="12" max="12" width="18.75" style="152" customWidth="1"/>
    <col min="13" max="13" width="26.625" style="152" bestFit="1" customWidth="1"/>
    <col min="14" max="14" width="9.125" style="152" customWidth="1"/>
    <col min="15" max="18" width="9.125" style="219" customWidth="1"/>
    <col min="19" max="20" width="9.125" style="152" customWidth="1"/>
    <col min="21" max="21" width="8.125" style="152" bestFit="1" customWidth="1"/>
    <col min="22" max="48" width="7.125" style="152" customWidth="1"/>
    <col min="49" max="64" width="9" style="220"/>
    <col min="65" max="16384" width="9" style="152"/>
  </cols>
  <sheetData>
    <row r="1" spans="1:47" s="147" customFormat="1" ht="25.5" customHeight="1" x14ac:dyDescent="0.25">
      <c r="A1" s="126" t="s">
        <v>221</v>
      </c>
      <c r="C1" s="163"/>
      <c r="D1" s="163"/>
      <c r="E1" s="163"/>
      <c r="F1" s="163"/>
      <c r="G1" s="163"/>
      <c r="H1" s="163"/>
      <c r="I1" s="163"/>
    </row>
    <row r="2" spans="1:47" ht="15" customHeight="1" x14ac:dyDescent="0.2">
      <c r="K2" s="148"/>
    </row>
    <row r="3" spans="1:47" ht="15" customHeight="1" x14ac:dyDescent="0.2">
      <c r="K3" s="148"/>
      <c r="AA3" s="191"/>
      <c r="AB3" s="191"/>
      <c r="AC3" s="191"/>
      <c r="AD3" s="191"/>
      <c r="AE3" s="191"/>
      <c r="AF3" s="191"/>
      <c r="AG3" s="191"/>
      <c r="AH3" s="191"/>
      <c r="AI3" s="191"/>
      <c r="AJ3" s="191"/>
      <c r="AK3" s="191"/>
      <c r="AL3" s="191"/>
      <c r="AM3" s="191"/>
      <c r="AN3" s="191"/>
      <c r="AO3" s="191"/>
      <c r="AP3" s="191"/>
      <c r="AQ3" s="191"/>
      <c r="AR3" s="191"/>
    </row>
    <row r="4" spans="1:47" ht="15" customHeight="1" x14ac:dyDescent="0.2">
      <c r="K4" s="148"/>
      <c r="AA4" s="148"/>
      <c r="AB4" s="148"/>
      <c r="AC4" s="148"/>
      <c r="AD4" s="148"/>
      <c r="AE4" s="148"/>
      <c r="AF4" s="148"/>
      <c r="AG4" s="148"/>
      <c r="AH4" s="148"/>
      <c r="AI4" s="148"/>
      <c r="AJ4" s="148"/>
      <c r="AK4" s="148"/>
      <c r="AL4" s="148"/>
      <c r="AM4" s="148"/>
      <c r="AN4" s="148"/>
      <c r="AO4" s="148"/>
      <c r="AP4" s="148"/>
      <c r="AQ4" s="148"/>
      <c r="AR4" s="148"/>
    </row>
    <row r="5" spans="1:47" ht="15" customHeight="1" x14ac:dyDescent="0.2">
      <c r="AA5" s="148"/>
      <c r="AB5" s="148"/>
      <c r="AC5" s="148"/>
      <c r="AD5" s="148"/>
      <c r="AE5" s="148"/>
      <c r="AF5" s="148"/>
      <c r="AG5" s="148"/>
      <c r="AH5" s="148"/>
      <c r="AI5" s="148"/>
      <c r="AJ5" s="148"/>
      <c r="AK5" s="148"/>
      <c r="AL5" s="148"/>
      <c r="AM5" s="148"/>
      <c r="AN5" s="148"/>
      <c r="AO5" s="148"/>
      <c r="AP5" s="148"/>
      <c r="AQ5" s="148"/>
      <c r="AR5" s="148"/>
    </row>
    <row r="6" spans="1:47" ht="15" customHeight="1" x14ac:dyDescent="0.25">
      <c r="A6" s="347"/>
      <c r="M6" s="148" t="s">
        <v>221</v>
      </c>
      <c r="N6" s="148"/>
      <c r="O6" s="152"/>
      <c r="S6" s="219"/>
      <c r="AA6" s="148"/>
      <c r="AB6" s="148"/>
      <c r="AC6" s="148"/>
      <c r="AD6" s="148"/>
      <c r="AE6" s="148"/>
      <c r="AF6" s="148"/>
      <c r="AG6" s="148"/>
      <c r="AH6" s="148"/>
      <c r="AI6" s="148"/>
      <c r="AJ6" s="148"/>
      <c r="AK6" s="148"/>
      <c r="AL6" s="148"/>
      <c r="AM6" s="191"/>
      <c r="AN6" s="191"/>
      <c r="AO6" s="191"/>
      <c r="AP6" s="191"/>
      <c r="AQ6" s="191"/>
      <c r="AR6" s="191"/>
    </row>
    <row r="7" spans="1:47" ht="15" customHeight="1" x14ac:dyDescent="0.2">
      <c r="M7" s="348" t="s">
        <v>34</v>
      </c>
      <c r="N7" s="462">
        <v>2017</v>
      </c>
      <c r="O7" s="462">
        <v>2020</v>
      </c>
      <c r="P7" s="462">
        <v>2025</v>
      </c>
      <c r="Q7" s="462">
        <v>2030</v>
      </c>
      <c r="R7" s="462">
        <v>2035</v>
      </c>
      <c r="S7" s="462">
        <v>2040</v>
      </c>
      <c r="T7" s="462">
        <v>2045</v>
      </c>
      <c r="U7" s="462">
        <v>2050</v>
      </c>
    </row>
    <row r="8" spans="1:47" ht="15" customHeight="1" x14ac:dyDescent="0.2">
      <c r="L8" s="220"/>
      <c r="M8" s="348" t="s">
        <v>217</v>
      </c>
      <c r="N8" s="463">
        <v>450000</v>
      </c>
      <c r="O8" s="463">
        <v>574406.55122238817</v>
      </c>
      <c r="P8" s="463">
        <v>766705.81706081994</v>
      </c>
      <c r="Q8" s="463">
        <v>983991.11686606565</v>
      </c>
      <c r="R8" s="463">
        <v>1236032.7560803485</v>
      </c>
      <c r="S8" s="463">
        <v>1439627.2675299027</v>
      </c>
      <c r="T8" s="463">
        <v>1624496.1240353347</v>
      </c>
      <c r="U8" s="463">
        <v>1846568.4777103546</v>
      </c>
    </row>
    <row r="9" spans="1:47" ht="15" customHeight="1" x14ac:dyDescent="0.2">
      <c r="L9" s="221"/>
      <c r="M9" s="348" t="s">
        <v>71</v>
      </c>
      <c r="N9" s="463">
        <v>450000</v>
      </c>
      <c r="O9" s="463">
        <v>698813.10244477645</v>
      </c>
      <c r="P9" s="463">
        <v>1083411.6341216401</v>
      </c>
      <c r="Q9" s="463">
        <v>1517982.233732132</v>
      </c>
      <c r="R9" s="463">
        <v>2022065.5121606966</v>
      </c>
      <c r="S9" s="463">
        <v>2429254.535059806</v>
      </c>
      <c r="T9" s="463">
        <v>2798992.2480706698</v>
      </c>
      <c r="U9" s="463">
        <v>3243136.9554207097</v>
      </c>
    </row>
    <row r="10" spans="1:47" ht="15" customHeight="1" x14ac:dyDescent="0.2">
      <c r="L10" s="222"/>
      <c r="M10" s="348" t="s">
        <v>215</v>
      </c>
      <c r="N10" s="463">
        <v>450000</v>
      </c>
      <c r="O10" s="463">
        <v>512203.27561119408</v>
      </c>
      <c r="P10" s="463">
        <v>608352.90853040991</v>
      </c>
      <c r="Q10" s="463">
        <v>716995.55843303283</v>
      </c>
      <c r="R10" s="463">
        <v>843016.37804017426</v>
      </c>
      <c r="S10" s="463">
        <v>944813.63376495137</v>
      </c>
      <c r="T10" s="463">
        <v>1037248.0620176673</v>
      </c>
      <c r="U10" s="463">
        <v>1148284.2388551773</v>
      </c>
    </row>
    <row r="11" spans="1:47" ht="15" customHeight="1" x14ac:dyDescent="0.2">
      <c r="L11" s="221"/>
      <c r="M11" s="348" t="s">
        <v>216</v>
      </c>
      <c r="N11" s="463">
        <v>450000</v>
      </c>
      <c r="O11" s="463">
        <v>480431.12026616809</v>
      </c>
      <c r="P11" s="463">
        <v>523977.84628966945</v>
      </c>
      <c r="Q11" s="463">
        <v>569231.91969790671</v>
      </c>
      <c r="R11" s="463">
        <v>617637.71028080618</v>
      </c>
      <c r="S11" s="463">
        <v>654092.39649567602</v>
      </c>
      <c r="T11" s="463">
        <v>685491.84342524025</v>
      </c>
      <c r="U11" s="463">
        <v>721437.14381295815</v>
      </c>
    </row>
    <row r="12" spans="1:47" ht="15" customHeight="1" x14ac:dyDescent="0.2">
      <c r="L12" s="221"/>
      <c r="M12" s="152" t="s">
        <v>571</v>
      </c>
      <c r="O12" s="152"/>
      <c r="S12" s="219"/>
      <c r="AT12" s="220"/>
      <c r="AU12" s="220"/>
    </row>
  </sheetData>
  <pageMargins left="0.7" right="0.7" top="0.75" bottom="0.75" header="0.3" footer="0.3"/>
  <pageSetup paperSize="9"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3"/>
  </sheetPr>
  <dimension ref="A1:C27"/>
  <sheetViews>
    <sheetView showGridLines="0" zoomScale="85" zoomScaleNormal="85" workbookViewId="0"/>
  </sheetViews>
  <sheetFormatPr defaultColWidth="9" defaultRowHeight="15" customHeight="1" x14ac:dyDescent="0.2"/>
  <cols>
    <col min="1" max="1" width="21" style="148" bestFit="1" customWidth="1"/>
    <col min="2" max="2" width="90.75" style="148" bestFit="1" customWidth="1"/>
    <col min="3" max="3" width="8.5" style="148" bestFit="1" customWidth="1"/>
    <col min="4" max="16384" width="9" style="148"/>
  </cols>
  <sheetData>
    <row r="1" spans="1:3" s="214" customFormat="1" ht="25.5" customHeight="1" x14ac:dyDescent="0.25">
      <c r="A1" s="186" t="s">
        <v>545</v>
      </c>
    </row>
    <row r="8" spans="1:3" ht="15" customHeight="1" thickBot="1" x14ac:dyDescent="0.25"/>
    <row r="9" spans="1:3" ht="15" customHeight="1" x14ac:dyDescent="0.2">
      <c r="A9" s="688" t="s">
        <v>512</v>
      </c>
      <c r="B9" s="123" t="s">
        <v>513</v>
      </c>
      <c r="C9" s="625">
        <v>5.0999999999999996</v>
      </c>
    </row>
    <row r="10" spans="1:3" ht="15" customHeight="1" x14ac:dyDescent="0.2">
      <c r="A10" s="689"/>
      <c r="B10" s="124" t="s">
        <v>595</v>
      </c>
      <c r="C10" s="629" t="s">
        <v>596</v>
      </c>
    </row>
    <row r="11" spans="1:3" ht="15" customHeight="1" x14ac:dyDescent="0.2">
      <c r="A11" s="689"/>
      <c r="B11" s="120" t="s">
        <v>514</v>
      </c>
      <c r="C11" s="626">
        <v>5.4</v>
      </c>
    </row>
    <row r="12" spans="1:3" ht="15" customHeight="1" x14ac:dyDescent="0.2">
      <c r="A12" s="689"/>
      <c r="B12" s="120" t="s">
        <v>515</v>
      </c>
      <c r="C12" s="626">
        <v>5.5</v>
      </c>
    </row>
    <row r="13" spans="1:3" ht="15" customHeight="1" x14ac:dyDescent="0.2">
      <c r="A13" s="689"/>
      <c r="B13" s="120" t="s">
        <v>516</v>
      </c>
      <c r="C13" s="626">
        <v>5.6</v>
      </c>
    </row>
    <row r="14" spans="1:3" ht="15" customHeight="1" x14ac:dyDescent="0.2">
      <c r="A14" s="689"/>
      <c r="B14" s="120" t="s">
        <v>517</v>
      </c>
      <c r="C14" s="626">
        <v>5.8</v>
      </c>
    </row>
    <row r="15" spans="1:3" ht="15" customHeight="1" x14ac:dyDescent="0.2">
      <c r="A15" s="689"/>
      <c r="B15" s="120" t="s">
        <v>518</v>
      </c>
      <c r="C15" s="626">
        <v>5.9</v>
      </c>
    </row>
    <row r="16" spans="1:3" ht="15" customHeight="1" x14ac:dyDescent="0.2">
      <c r="A16" s="689"/>
      <c r="B16" s="120" t="s">
        <v>670</v>
      </c>
      <c r="C16" s="637" t="s">
        <v>519</v>
      </c>
    </row>
    <row r="17" spans="1:3" ht="15" customHeight="1" x14ac:dyDescent="0.2">
      <c r="A17" s="689"/>
      <c r="B17" s="120" t="s">
        <v>671</v>
      </c>
      <c r="C17" s="637" t="s">
        <v>520</v>
      </c>
    </row>
    <row r="18" spans="1:3" ht="15" customHeight="1" x14ac:dyDescent="0.2">
      <c r="A18" s="689"/>
      <c r="B18" s="120" t="s">
        <v>672</v>
      </c>
      <c r="C18" s="637" t="s">
        <v>521</v>
      </c>
    </row>
    <row r="19" spans="1:3" ht="15" customHeight="1" x14ac:dyDescent="0.2">
      <c r="A19" s="689"/>
      <c r="B19" s="120" t="s">
        <v>673</v>
      </c>
      <c r="C19" s="637" t="s">
        <v>522</v>
      </c>
    </row>
    <row r="20" spans="1:3" ht="15" customHeight="1" x14ac:dyDescent="0.2">
      <c r="A20" s="689"/>
      <c r="B20" s="120" t="s">
        <v>725</v>
      </c>
      <c r="C20" s="638" t="s">
        <v>722</v>
      </c>
    </row>
    <row r="21" spans="1:3" ht="15" customHeight="1" x14ac:dyDescent="0.2">
      <c r="A21" s="689"/>
      <c r="B21" s="120" t="s">
        <v>724</v>
      </c>
      <c r="C21" s="638" t="s">
        <v>723</v>
      </c>
    </row>
    <row r="22" spans="1:3" ht="15" customHeight="1" x14ac:dyDescent="0.2">
      <c r="A22" s="689"/>
      <c r="B22" s="120" t="s">
        <v>674</v>
      </c>
      <c r="C22" s="638" t="s">
        <v>675</v>
      </c>
    </row>
    <row r="23" spans="1:3" ht="15" customHeight="1" x14ac:dyDescent="0.2">
      <c r="A23" s="689"/>
      <c r="B23" s="120" t="s">
        <v>676</v>
      </c>
      <c r="C23" s="637" t="s">
        <v>523</v>
      </c>
    </row>
    <row r="24" spans="1:3" ht="15" customHeight="1" x14ac:dyDescent="0.2">
      <c r="A24" s="689"/>
      <c r="B24" s="120" t="s">
        <v>528</v>
      </c>
      <c r="C24" s="637" t="s">
        <v>208</v>
      </c>
    </row>
    <row r="25" spans="1:3" ht="15" customHeight="1" x14ac:dyDescent="0.2">
      <c r="A25" s="689"/>
      <c r="B25" s="120" t="s">
        <v>529</v>
      </c>
      <c r="C25" s="637" t="s">
        <v>209</v>
      </c>
    </row>
    <row r="26" spans="1:3" ht="15" customHeight="1" x14ac:dyDescent="0.2">
      <c r="A26" s="689"/>
      <c r="B26" s="120" t="s">
        <v>586</v>
      </c>
      <c r="C26" s="637" t="s">
        <v>210</v>
      </c>
    </row>
    <row r="27" spans="1:3" ht="15" customHeight="1" thickBot="1" x14ac:dyDescent="0.25">
      <c r="A27" s="690"/>
      <c r="B27" s="121" t="s">
        <v>561</v>
      </c>
      <c r="C27" s="639" t="s">
        <v>211</v>
      </c>
    </row>
  </sheetData>
  <mergeCells count="1">
    <mergeCell ref="A9:A27"/>
  </mergeCells>
  <hyperlinks>
    <hyperlink ref="C25" location="'ES2'!A1" display="ES2"/>
    <hyperlink ref="C9" location="'5.1'!A1" display="'5.1'!A1"/>
    <hyperlink ref="C11" location="'5.4'!A1" display="'5.4'!A1"/>
    <hyperlink ref="C12" location="'5.5'!A1" display="'5.5'!A1"/>
    <hyperlink ref="C13" location="'5.6'!A1" display="'5.6'!A1"/>
    <hyperlink ref="C14" location="'5.8'!A1" display="'5.8'!A1"/>
    <hyperlink ref="C15" location="'5.9'!A1" display="'5.9'!A1"/>
    <hyperlink ref="C16" location="'5.10'!A1" display="5.10"/>
    <hyperlink ref="C17" location="'5.11'!A1" display="5.11"/>
    <hyperlink ref="C18" location="'5.12'!A1" display="5.12"/>
    <hyperlink ref="C19" location="'5.13'!A1" display="5.13"/>
    <hyperlink ref="C23" location="'5.17'!A1" display="5.17"/>
    <hyperlink ref="C24" location="'ES1'!A1" display="ES1"/>
    <hyperlink ref="C26" location="'GS1'!A1" display="GS1"/>
    <hyperlink ref="C27" location="'GS2'!A1" display="GS2"/>
    <hyperlink ref="C10" location="'5.2_5.3'!A1" display="5.2_5.3"/>
    <hyperlink ref="C22" location="'5.16'!A1" display="5.16"/>
    <hyperlink ref="C20" location="'5.14'!A1" display="5.14"/>
    <hyperlink ref="C21" location="'5.15'!A1" display="5.15"/>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Z30"/>
  <sheetViews>
    <sheetView zoomScale="85" zoomScaleNormal="85" workbookViewId="0"/>
  </sheetViews>
  <sheetFormatPr defaultColWidth="9" defaultRowHeight="15" customHeight="1" x14ac:dyDescent="0.2"/>
  <cols>
    <col min="1" max="1" width="48.5" style="133" customWidth="1"/>
    <col min="2" max="2" width="12" style="133" bestFit="1" customWidth="1"/>
    <col min="3" max="3" width="4.875" style="133" customWidth="1"/>
    <col min="4" max="4" width="12" style="133" bestFit="1" customWidth="1"/>
    <col min="5" max="5" width="12.75" style="133" bestFit="1" customWidth="1"/>
    <col min="6" max="6" width="12" style="133" bestFit="1" customWidth="1"/>
    <col min="7" max="7" width="10.25" style="133" bestFit="1" customWidth="1"/>
    <col min="8" max="8" width="2.75" style="133" customWidth="1"/>
    <col min="9" max="9" width="12" style="133" bestFit="1" customWidth="1"/>
    <col min="10" max="10" width="12.75" style="133" bestFit="1" customWidth="1"/>
    <col min="11" max="11" width="12" style="133" bestFit="1" customWidth="1"/>
    <col min="12" max="12" width="10.25" style="133" bestFit="1" customWidth="1"/>
    <col min="13" max="13" width="9" style="133"/>
    <col min="14" max="14" width="28.625" style="145" bestFit="1" customWidth="1"/>
    <col min="15" max="15" width="23.625" style="145" customWidth="1"/>
    <col min="16" max="16" width="2.25" style="145" customWidth="1"/>
    <col min="17" max="20" width="23.625" style="145" customWidth="1"/>
    <col min="21" max="21" width="1.5" style="145" customWidth="1"/>
    <col min="22" max="25" width="23.625" style="145" customWidth="1"/>
    <col min="26" max="26" width="9" style="145"/>
    <col min="27" max="16384" width="9" style="133"/>
  </cols>
  <sheetData>
    <row r="1" spans="1:25" s="368" customFormat="1" ht="25.5" customHeight="1" x14ac:dyDescent="0.25">
      <c r="A1" s="185" t="s">
        <v>513</v>
      </c>
      <c r="C1" s="369"/>
      <c r="D1" s="369"/>
      <c r="E1" s="369"/>
      <c r="F1" s="369"/>
      <c r="G1" s="369"/>
      <c r="H1" s="369"/>
      <c r="I1" s="369"/>
    </row>
    <row r="6" spans="1:25" ht="15" customHeight="1" x14ac:dyDescent="0.25">
      <c r="A6" s="467"/>
      <c r="N6" s="145" t="s">
        <v>640</v>
      </c>
    </row>
    <row r="7" spans="1:25" ht="15" customHeight="1" x14ac:dyDescent="0.2">
      <c r="N7" s="145" t="s">
        <v>34</v>
      </c>
      <c r="O7" s="398">
        <v>2017</v>
      </c>
      <c r="P7" s="399"/>
      <c r="Q7" s="696">
        <v>2030</v>
      </c>
      <c r="R7" s="696"/>
      <c r="S7" s="696"/>
      <c r="T7" s="697"/>
      <c r="U7" s="399"/>
      <c r="V7" s="698">
        <v>2050</v>
      </c>
      <c r="W7" s="696"/>
      <c r="X7" s="696"/>
      <c r="Y7" s="696"/>
    </row>
    <row r="8" spans="1:25" ht="15" customHeight="1" x14ac:dyDescent="0.2">
      <c r="N8" s="400" t="s">
        <v>403</v>
      </c>
      <c r="O8" s="401">
        <v>2017</v>
      </c>
      <c r="P8" s="402"/>
      <c r="Q8" s="403" t="s">
        <v>217</v>
      </c>
      <c r="R8" s="403" t="s">
        <v>71</v>
      </c>
      <c r="S8" s="403" t="s">
        <v>215</v>
      </c>
      <c r="T8" s="404" t="s">
        <v>216</v>
      </c>
      <c r="U8" s="402"/>
      <c r="V8" s="405" t="s">
        <v>217</v>
      </c>
      <c r="W8" s="403" t="s">
        <v>71</v>
      </c>
      <c r="X8" s="403" t="s">
        <v>215</v>
      </c>
      <c r="Y8" s="403" t="s">
        <v>216</v>
      </c>
    </row>
    <row r="9" spans="1:25" ht="15" customHeight="1" x14ac:dyDescent="0.2">
      <c r="N9" s="378" t="s">
        <v>90</v>
      </c>
      <c r="O9" s="406">
        <f>SUMIFS('ES1'!$G:$G,'ES1'!$C:$C,"Capacity (MW)",'ES1'!$B:$B,"Community Renewables",'ES1'!$E:$E,$N9)/1000</f>
        <v>3.2936306999999996</v>
      </c>
      <c r="P9" s="407"/>
      <c r="Q9" s="408">
        <f>SUMIFS('ES1'!$T:$T,'ES1'!$C:$C,"Capacity (MW)",'ES1'!$B:$B,Q$8,'ES1'!$E:$E,$N9)/1000</f>
        <v>6.1999120000000003</v>
      </c>
      <c r="R9" s="408">
        <f>SUMIFS('ES1'!$T:$T,'ES1'!$C:$C,"Capacity (MW)",'ES1'!$B:$B,R$8,'ES1'!$E:$E,$N9)/1000</f>
        <v>5.8560499999999998</v>
      </c>
      <c r="S9" s="408">
        <f>SUMIFS('ES1'!$T:$T,'ES1'!$C:$C,"Capacity (MW)",'ES1'!$B:$B,S$8,'ES1'!$E:$E,$N9)/1000</f>
        <v>4.712459</v>
      </c>
      <c r="T9" s="409">
        <f>SUMIFS('ES1'!$T:$T,'ES1'!$C:$C,"Capacity (MW)",'ES1'!$B:$B,T$8,'ES1'!$E:$E,$N9)/1000</f>
        <v>4.5864120000000002</v>
      </c>
      <c r="U9" s="407"/>
      <c r="V9" s="410">
        <f>SUMIFS('ES1'!$AN:$AN,'ES1'!$C:$C,"Capacity (MW)",'ES1'!$B:$B,Q$8,'ES1'!$E:$E,$N9)/1000</f>
        <v>5.7737919999999994</v>
      </c>
      <c r="W9" s="408">
        <f>SUMIFS('ES1'!$AN:$AN,'ES1'!$C:$C,"Capacity (MW)",'ES1'!$B:$B,R$8,'ES1'!$E:$E,$N9)/1000</f>
        <v>3.6576070000000001</v>
      </c>
      <c r="X9" s="408">
        <f>SUMIFS('ES1'!$AN:$AN,'ES1'!$C:$C,"Capacity (MW)",'ES1'!$B:$B,S$8,'ES1'!$E:$E,$N9)/1000</f>
        <v>1.79925</v>
      </c>
      <c r="Y9" s="408">
        <f>SUMIFS('ES1'!$AN:$AN,'ES1'!$C:$C,"Capacity (MW)",'ES1'!$B:$B,T$8,'ES1'!$E:$E,$N9)/1000</f>
        <v>1.7734380000000001</v>
      </c>
    </row>
    <row r="10" spans="1:25" ht="15" customHeight="1" x14ac:dyDescent="0.2">
      <c r="N10" s="378" t="s">
        <v>91</v>
      </c>
      <c r="O10" s="406">
        <f>SUMIFS('ES1'!$G:$G,'ES1'!$C:$C,"Capacity (MW)",'ES1'!$B:$B,"Community Renewables",'ES1'!$E:$E,$N10)/1000</f>
        <v>0</v>
      </c>
      <c r="P10" s="407"/>
      <c r="Q10" s="408">
        <f>SUMIFS('ES1'!$T:$T,'ES1'!$C:$C,"Capacity (MW)",'ES1'!$B:$B,Q$8,'ES1'!$E:$E,$N10)/1000</f>
        <v>0</v>
      </c>
      <c r="R10" s="408">
        <f>SUMIFS('ES1'!$T:$T,'ES1'!$C:$C,"Capacity (MW)",'ES1'!$B:$B,R$8,'ES1'!$E:$E,$N10)/1000</f>
        <v>0.9</v>
      </c>
      <c r="S10" s="408">
        <f>SUMIFS('ES1'!$T:$T,'ES1'!$C:$C,"Capacity (MW)",'ES1'!$B:$B,S$8,'ES1'!$E:$E,$N10)/1000</f>
        <v>0</v>
      </c>
      <c r="T10" s="409">
        <f>SUMIFS('ES1'!$T:$T,'ES1'!$C:$C,"Capacity (MW)",'ES1'!$B:$B,T$8,'ES1'!$E:$E,$N10)/1000</f>
        <v>0</v>
      </c>
      <c r="U10" s="407"/>
      <c r="V10" s="410">
        <f>SUMIFS('ES1'!$AN:$AN,'ES1'!$C:$C,"Capacity (MW)",'ES1'!$B:$B,Q$8,'ES1'!$E:$E,$N10)/1000</f>
        <v>0</v>
      </c>
      <c r="W10" s="408">
        <f>SUMIFS('ES1'!$AN:$AN,'ES1'!$C:$C,"Capacity (MW)",'ES1'!$B:$B,R$8,'ES1'!$E:$E,$N10)/1000</f>
        <v>12.1</v>
      </c>
      <c r="X10" s="408">
        <f>SUMIFS('ES1'!$AN:$AN,'ES1'!$C:$C,"Capacity (MW)",'ES1'!$B:$B,S$8,'ES1'!$E:$E,$N10)/1000</f>
        <v>6.7</v>
      </c>
      <c r="Y10" s="408">
        <f>SUMIFS('ES1'!$AN:$AN,'ES1'!$C:$C,"Capacity (MW)",'ES1'!$B:$B,T$8,'ES1'!$E:$E,$N10)/1000</f>
        <v>0</v>
      </c>
    </row>
    <row r="11" spans="1:25" ht="15" customHeight="1" x14ac:dyDescent="0.2">
      <c r="N11" s="378" t="s">
        <v>93</v>
      </c>
      <c r="O11" s="406">
        <f>SUMIFS('ES1'!$G:$G,'ES1'!$C:$C,"Capacity (MW)",'ES1'!$B:$B,"Community Renewables",'ES1'!$E:$E,$N11)/1000</f>
        <v>12.711</v>
      </c>
      <c r="P11" s="407"/>
      <c r="Q11" s="408">
        <f>SUMIFS('ES1'!$T:$T,'ES1'!$C:$C,"Capacity (MW)",'ES1'!$B:$B,Q$8,'ES1'!$E:$E,$N11)/1000</f>
        <v>0</v>
      </c>
      <c r="R11" s="408">
        <f>SUMIFS('ES1'!$T:$T,'ES1'!$C:$C,"Capacity (MW)",'ES1'!$B:$B,R$8,'ES1'!$E:$E,$N11)/1000</f>
        <v>0</v>
      </c>
      <c r="S11" s="408">
        <f>SUMIFS('ES1'!$T:$T,'ES1'!$C:$C,"Capacity (MW)",'ES1'!$B:$B,S$8,'ES1'!$E:$E,$N11)/1000</f>
        <v>0</v>
      </c>
      <c r="T11" s="409">
        <f>SUMIFS('ES1'!$T:$T,'ES1'!$C:$C,"Capacity (MW)",'ES1'!$B:$B,T$8,'ES1'!$E:$E,$N11)/1000</f>
        <v>0</v>
      </c>
      <c r="U11" s="407"/>
      <c r="V11" s="410">
        <f>SUMIFS('ES1'!$AN:$AN,'ES1'!$C:$C,"Capacity (MW)",'ES1'!$B:$B,Q$8,'ES1'!$E:$E,$N11)/1000</f>
        <v>0</v>
      </c>
      <c r="W11" s="408">
        <f>SUMIFS('ES1'!$AN:$AN,'ES1'!$C:$C,"Capacity (MW)",'ES1'!$B:$B,R$8,'ES1'!$E:$E,$N11)/1000</f>
        <v>0</v>
      </c>
      <c r="X11" s="408">
        <f>SUMIFS('ES1'!$AN:$AN,'ES1'!$C:$C,"Capacity (MW)",'ES1'!$B:$B,S$8,'ES1'!$E:$E,$N11)/1000</f>
        <v>0</v>
      </c>
      <c r="Y11" s="408">
        <f>SUMIFS('ES1'!$AN:$AN,'ES1'!$C:$C,"Capacity (MW)",'ES1'!$B:$B,T$8,'ES1'!$E:$E,$N11)/1000</f>
        <v>0</v>
      </c>
    </row>
    <row r="12" spans="1:25" ht="15" customHeight="1" x14ac:dyDescent="0.2">
      <c r="N12" s="378" t="s">
        <v>92</v>
      </c>
      <c r="O12" s="406">
        <f>SUMIFS('ES1'!$G:$G,'ES1'!$C:$C,"Capacity (MW)",'ES1'!$B:$B,"Community Renewables",'ES1'!$E:$E,$N12)/1000</f>
        <v>34.947390707418251</v>
      </c>
      <c r="P12" s="407"/>
      <c r="Q12" s="408">
        <f>SUMIFS('ES1'!$T:$T,'ES1'!$C:$C,"Capacity (MW)",'ES1'!$B:$B,Q$8,'ES1'!$E:$E,$N12)/1000</f>
        <v>31.656080000000003</v>
      </c>
      <c r="R12" s="408">
        <f>SUMIFS('ES1'!$T:$T,'ES1'!$C:$C,"Capacity (MW)",'ES1'!$B:$B,R$8,'ES1'!$E:$E,$N12)/1000</f>
        <v>30.666487</v>
      </c>
      <c r="S12" s="408">
        <f>SUMIFS('ES1'!$T:$T,'ES1'!$C:$C,"Capacity (MW)",'ES1'!$B:$B,S$8,'ES1'!$E:$E,$N12)/1000</f>
        <v>41.422099000000003</v>
      </c>
      <c r="T12" s="409">
        <f>SUMIFS('ES1'!$T:$T,'ES1'!$C:$C,"Capacity (MW)",'ES1'!$B:$B,T$8,'ES1'!$E:$E,$N12)/1000</f>
        <v>43.194318000000003</v>
      </c>
      <c r="U12" s="407"/>
      <c r="V12" s="410">
        <f>SUMIFS('ES1'!$AN:$AN,'ES1'!$C:$C,"Capacity (MW)",'ES1'!$B:$B,Q$8,'ES1'!$E:$E,$N12)/1000</f>
        <v>22.838061999999997</v>
      </c>
      <c r="W12" s="408">
        <f>SUMIFS('ES1'!$AN:$AN,'ES1'!$C:$C,"Capacity (MW)",'ES1'!$B:$B,R$8,'ES1'!$E:$E,$N12)/1000</f>
        <v>9.5015269999999994</v>
      </c>
      <c r="X12" s="408">
        <f>SUMIFS('ES1'!$AN:$AN,'ES1'!$C:$C,"Capacity (MW)",'ES1'!$B:$B,S$8,'ES1'!$E:$E,$N12)/1000</f>
        <v>36.230373</v>
      </c>
      <c r="Y12" s="408">
        <f>SUMIFS('ES1'!$AN:$AN,'ES1'!$C:$C,"Capacity (MW)",'ES1'!$B:$B,T$8,'ES1'!$E:$E,$N12)/1000</f>
        <v>39.392050000000005</v>
      </c>
    </row>
    <row r="13" spans="1:25" ht="15" customHeight="1" x14ac:dyDescent="0.2">
      <c r="N13" s="378" t="s">
        <v>94</v>
      </c>
      <c r="O13" s="406">
        <f>SUMIFS('ES1'!$G:$G,'ES1'!$C:$C,"Capacity (MW)",'ES1'!$B:$B,"Community Renewables",'ES1'!$E:$E,$N13)/1000</f>
        <v>1.7900035712782678</v>
      </c>
      <c r="P13" s="407"/>
      <c r="Q13" s="408">
        <f>SUMIFS('ES1'!$T:$T,'ES1'!$C:$C,"Capacity (MW)",'ES1'!$B:$B,Q$8,'ES1'!$E:$E,$N13)/1000</f>
        <v>2.1568869999999998</v>
      </c>
      <c r="R13" s="408">
        <f>SUMIFS('ES1'!$T:$T,'ES1'!$C:$C,"Capacity (MW)",'ES1'!$B:$B,R$8,'ES1'!$E:$E,$N13)/1000</f>
        <v>2.007028</v>
      </c>
      <c r="S13" s="408">
        <f>SUMIFS('ES1'!$T:$T,'ES1'!$C:$C,"Capacity (MW)",'ES1'!$B:$B,S$8,'ES1'!$E:$E,$N13)/1000</f>
        <v>1.9649479999999999</v>
      </c>
      <c r="T13" s="409">
        <f>SUMIFS('ES1'!$T:$T,'ES1'!$C:$C,"Capacity (MW)",'ES1'!$B:$B,T$8,'ES1'!$E:$E,$N13)/1000</f>
        <v>2.022475</v>
      </c>
      <c r="U13" s="407"/>
      <c r="V13" s="410">
        <f>SUMIFS('ES1'!$AN:$AN,'ES1'!$C:$C,"Capacity (MW)",'ES1'!$B:$B,Q$8,'ES1'!$E:$E,$N13)/1000</f>
        <v>2.4360979999999999</v>
      </c>
      <c r="W13" s="408">
        <f>SUMIFS('ES1'!$AN:$AN,'ES1'!$C:$C,"Capacity (MW)",'ES1'!$B:$B,R$8,'ES1'!$E:$E,$N13)/1000</f>
        <v>2.1193090000000003</v>
      </c>
      <c r="X13" s="408">
        <f>SUMIFS('ES1'!$AN:$AN,'ES1'!$C:$C,"Capacity (MW)",'ES1'!$B:$B,S$8,'ES1'!$E:$E,$N13)/1000</f>
        <v>2.0238580000000002</v>
      </c>
      <c r="Y13" s="408">
        <f>SUMIFS('ES1'!$AN:$AN,'ES1'!$C:$C,"Capacity (MW)",'ES1'!$B:$B,T$8,'ES1'!$E:$E,$N13)/1000</f>
        <v>2.1604790000000005</v>
      </c>
    </row>
    <row r="14" spans="1:25" ht="15" customHeight="1" x14ac:dyDescent="0.2">
      <c r="N14" s="378" t="s">
        <v>95</v>
      </c>
      <c r="O14" s="406">
        <f>SUMIFS('ES1'!$G:$G,'ES1'!$C:$C,"Capacity (MW)",'ES1'!$B:$B,"Community Renewables",'ES1'!$E:$E,$N14)/1000</f>
        <v>3.95</v>
      </c>
      <c r="P14" s="407"/>
      <c r="Q14" s="408">
        <f>SUMIFS('ES1'!$T:$T,'ES1'!$C:$C,"Capacity (MW)",'ES1'!$B:$B,Q$8,'ES1'!$E:$E,$N14)/1000</f>
        <v>16.504999999999999</v>
      </c>
      <c r="R14" s="408">
        <f>SUMIFS('ES1'!$T:$T,'ES1'!$C:$C,"Capacity (MW)",'ES1'!$B:$B,R$8,'ES1'!$E:$E,$N14)/1000</f>
        <v>19.75</v>
      </c>
      <c r="S14" s="408">
        <f>SUMIFS('ES1'!$T:$T,'ES1'!$C:$C,"Capacity (MW)",'ES1'!$B:$B,S$8,'ES1'!$E:$E,$N14)/1000</f>
        <v>15.05</v>
      </c>
      <c r="T14" s="409">
        <f>SUMIFS('ES1'!$T:$T,'ES1'!$C:$C,"Capacity (MW)",'ES1'!$B:$B,T$8,'ES1'!$E:$E,$N14)/1000</f>
        <v>9.75</v>
      </c>
      <c r="U14" s="407"/>
      <c r="V14" s="410">
        <f>SUMIFS('ES1'!$AN:$AN,'ES1'!$C:$C,"Capacity (MW)",'ES1'!$B:$B,Q$8,'ES1'!$E:$E,$N14)/1000</f>
        <v>16.504999999999999</v>
      </c>
      <c r="W14" s="408">
        <f>SUMIFS('ES1'!$AN:$AN,'ES1'!$C:$C,"Capacity (MW)",'ES1'!$B:$B,R$8,'ES1'!$E:$E,$N14)/1000</f>
        <v>19.75</v>
      </c>
      <c r="X14" s="408">
        <f>SUMIFS('ES1'!$AN:$AN,'ES1'!$C:$C,"Capacity (MW)",'ES1'!$B:$B,S$8,'ES1'!$E:$E,$N14)/1000</f>
        <v>15.05</v>
      </c>
      <c r="Y14" s="408">
        <f>SUMIFS('ES1'!$AN:$AN,'ES1'!$C:$C,"Capacity (MW)",'ES1'!$B:$B,T$8,'ES1'!$E:$E,$N14)/1000</f>
        <v>9.75</v>
      </c>
    </row>
    <row r="15" spans="1:25" ht="15" customHeight="1" x14ac:dyDescent="0.2">
      <c r="N15" s="378" t="s">
        <v>96</v>
      </c>
      <c r="O15" s="406">
        <f>SUMIFS('ES1'!$G:$G,'ES1'!$C:$C,"Capacity (MW)",'ES1'!$B:$B,"Community Renewables",'ES1'!$E:$E,$N15)/1000</f>
        <v>2.7199999999999998E-2</v>
      </c>
      <c r="P15" s="407"/>
      <c r="Q15" s="408">
        <f>SUMIFS('ES1'!$T:$T,'ES1'!$C:$C,"Capacity (MW)",'ES1'!$B:$B,Q$8,'ES1'!$E:$E,$N15)/1000</f>
        <v>1.9069</v>
      </c>
      <c r="R15" s="408">
        <f>SUMIFS('ES1'!$T:$T,'ES1'!$C:$C,"Capacity (MW)",'ES1'!$B:$B,R$8,'ES1'!$E:$E,$N15)/1000</f>
        <v>3.3494000000000002</v>
      </c>
      <c r="S15" s="408">
        <f>SUMIFS('ES1'!$T:$T,'ES1'!$C:$C,"Capacity (MW)",'ES1'!$B:$B,S$8,'ES1'!$E:$E,$N15)/1000</f>
        <v>5.3700000000000005E-2</v>
      </c>
      <c r="T15" s="409">
        <f>SUMIFS('ES1'!$T:$T,'ES1'!$C:$C,"Capacity (MW)",'ES1'!$B:$B,T$8,'ES1'!$E:$E,$N15)/1000</f>
        <v>2.87E-2</v>
      </c>
      <c r="U15" s="407"/>
      <c r="V15" s="410">
        <f>SUMIFS('ES1'!$AN:$AN,'ES1'!$C:$C,"Capacity (MW)",'ES1'!$B:$B,Q$8,'ES1'!$E:$E,$N15)/1000</f>
        <v>4.4368999999999996</v>
      </c>
      <c r="W15" s="408">
        <f>SUMIFS('ES1'!$AN:$AN,'ES1'!$C:$C,"Capacity (MW)",'ES1'!$B:$B,R$8,'ES1'!$E:$E,$N15)/1000</f>
        <v>6.0833999999999993</v>
      </c>
      <c r="X15" s="408">
        <f>SUMIFS('ES1'!$AN:$AN,'ES1'!$C:$C,"Capacity (MW)",'ES1'!$B:$B,S$8,'ES1'!$E:$E,$N15)/1000</f>
        <v>0.93570000000000009</v>
      </c>
      <c r="Y15" s="408">
        <f>SUMIFS('ES1'!$AN:$AN,'ES1'!$C:$C,"Capacity (MW)",'ES1'!$B:$B,T$8,'ES1'!$E:$E,$N15)/1000</f>
        <v>6.8699999999999997E-2</v>
      </c>
    </row>
    <row r="16" spans="1:25" ht="15" customHeight="1" x14ac:dyDescent="0.2">
      <c r="N16" s="378" t="s">
        <v>97</v>
      </c>
      <c r="O16" s="406">
        <f>SUMIFS('ES1'!$G:$G,'ES1'!$C:$C,"Capacity (MW)",'ES1'!$B:$B,"Community Renewables",'ES1'!$E:$E,$N16)/1000</f>
        <v>9.2289999999999992</v>
      </c>
      <c r="P16" s="407"/>
      <c r="Q16" s="408">
        <f>SUMIFS('ES1'!$T:$T,'ES1'!$C:$C,"Capacity (MW)",'ES1'!$B:$B,Q$8,'ES1'!$E:$E,$N16)/1000</f>
        <v>2.8860000000000001</v>
      </c>
      <c r="R16" s="408">
        <f>SUMIFS('ES1'!$T:$T,'ES1'!$C:$C,"Capacity (MW)",'ES1'!$B:$B,R$8,'ES1'!$E:$E,$N16)/1000</f>
        <v>9.0259999999999998</v>
      </c>
      <c r="S16" s="408">
        <f>SUMIFS('ES1'!$T:$T,'ES1'!$C:$C,"Capacity (MW)",'ES1'!$B:$B,S$8,'ES1'!$E:$E,$N16)/1000</f>
        <v>2.8860000000000001</v>
      </c>
      <c r="T16" s="409">
        <f>SUMIFS('ES1'!$T:$T,'ES1'!$C:$C,"Capacity (MW)",'ES1'!$B:$B,T$8,'ES1'!$E:$E,$N16)/1000</f>
        <v>1.216</v>
      </c>
      <c r="U16" s="407"/>
      <c r="V16" s="410">
        <f>SUMIFS('ES1'!$AN:$AN,'ES1'!$C:$C,"Capacity (MW)",'ES1'!$B:$B,Q$8,'ES1'!$E:$E,$N16)/1000</f>
        <v>9.0259999999999998</v>
      </c>
      <c r="W16" s="408">
        <f>SUMIFS('ES1'!$AN:$AN,'ES1'!$C:$C,"Capacity (MW)",'ES1'!$B:$B,R$8,'ES1'!$E:$E,$N16)/1000</f>
        <v>18.553000000000001</v>
      </c>
      <c r="X16" s="408">
        <f>SUMIFS('ES1'!$AN:$AN,'ES1'!$C:$C,"Capacity (MW)",'ES1'!$B:$B,S$8,'ES1'!$E:$E,$N16)/1000</f>
        <v>15.212999999999999</v>
      </c>
      <c r="Y16" s="408">
        <f>SUMIFS('ES1'!$AN:$AN,'ES1'!$C:$C,"Capacity (MW)",'ES1'!$B:$B,T$8,'ES1'!$E:$E,$N16)/1000</f>
        <v>15.625999999999999</v>
      </c>
    </row>
    <row r="17" spans="14:25" ht="15" customHeight="1" x14ac:dyDescent="0.2">
      <c r="N17" s="378" t="s">
        <v>404</v>
      </c>
      <c r="O17" s="406">
        <f>SUMIFS('ES1'!$G:$G,'ES1'!$C:$C,"Capacity (MW)",'ES1'!$B:$B,"Community Renewables",'ES1'!$E:$E,$N17)/1000</f>
        <v>11.499648664661144</v>
      </c>
      <c r="P17" s="407"/>
      <c r="Q17" s="408">
        <f>SUMIFS('ES1'!$T:$T,'ES1'!$C:$C,"Capacity (MW)",'ES1'!$B:$B,Q$8,'ES1'!$E:$E,$N17)/1000</f>
        <v>23.439120000000003</v>
      </c>
      <c r="R17" s="408">
        <f>SUMIFS('ES1'!$T:$T,'ES1'!$C:$C,"Capacity (MW)",'ES1'!$B:$B,R$8,'ES1'!$E:$E,$N17)/1000</f>
        <v>19.536380000000001</v>
      </c>
      <c r="S17" s="408">
        <f>SUMIFS('ES1'!$T:$T,'ES1'!$C:$C,"Capacity (MW)",'ES1'!$B:$B,S$8,'ES1'!$E:$E,$N17)/1000</f>
        <v>15.491318999999999</v>
      </c>
      <c r="T17" s="409">
        <f>SUMIFS('ES1'!$T:$T,'ES1'!$C:$C,"Capacity (MW)",'ES1'!$B:$B,T$8,'ES1'!$E:$E,$N17)/1000</f>
        <v>20.447748000000001</v>
      </c>
      <c r="U17" s="407"/>
      <c r="V17" s="410">
        <f>SUMIFS('ES1'!$AN:$AN,'ES1'!$C:$C,"Capacity (MW)",'ES1'!$B:$B,Q$8,'ES1'!$E:$E,$N17)/1000</f>
        <v>50.67718</v>
      </c>
      <c r="W17" s="408">
        <f>SUMIFS('ES1'!$AN:$AN,'ES1'!$C:$C,"Capacity (MW)",'ES1'!$B:$B,R$8,'ES1'!$E:$E,$N17)/1000</f>
        <v>22.322150000000001</v>
      </c>
      <c r="X17" s="408">
        <f>SUMIFS('ES1'!$AN:$AN,'ES1'!$C:$C,"Capacity (MW)",'ES1'!$B:$B,S$8,'ES1'!$E:$E,$N17)/1000</f>
        <v>16.401790999999999</v>
      </c>
      <c r="Y17" s="408">
        <f>SUMIFS('ES1'!$AN:$AN,'ES1'!$C:$C,"Capacity (MW)",'ES1'!$B:$B,T$8,'ES1'!$E:$E,$N17)/1000</f>
        <v>33.394300000000001</v>
      </c>
    </row>
    <row r="18" spans="14:25" ht="15" customHeight="1" x14ac:dyDescent="0.2">
      <c r="N18" s="378" t="s">
        <v>384</v>
      </c>
      <c r="O18" s="406">
        <f>SUMIFS('ES1'!$G:$G,'ES1'!$C:$C,"Capacity (MW)",'ES1'!$B:$B,"Community Renewables",'ES1'!$E:$E,$N18)/1000</f>
        <v>6.0983000000000001</v>
      </c>
      <c r="P18" s="407"/>
      <c r="Q18" s="408">
        <f>SUMIFS('ES1'!$T:$T,'ES1'!$C:$C,"Capacity (MW)",'ES1'!$B:$B,Q$8,'ES1'!$E:$E,$N18)/1000</f>
        <v>23.585100999999998</v>
      </c>
      <c r="R18" s="408">
        <f>SUMIFS('ES1'!$T:$T,'ES1'!$C:$C,"Capacity (MW)",'ES1'!$B:$B,R$8,'ES1'!$E:$E,$N18)/1000</f>
        <v>29.935101</v>
      </c>
      <c r="S18" s="408">
        <f>SUMIFS('ES1'!$T:$T,'ES1'!$C:$C,"Capacity (MW)",'ES1'!$B:$B,S$8,'ES1'!$E:$E,$N18)/1000</f>
        <v>24.805299999999999</v>
      </c>
      <c r="T18" s="409">
        <f>SUMIFS('ES1'!$T:$T,'ES1'!$C:$C,"Capacity (MW)",'ES1'!$B:$B,T$8,'ES1'!$E:$E,$N18)/1000</f>
        <v>16.8353</v>
      </c>
      <c r="U18" s="407"/>
      <c r="V18" s="410">
        <f>SUMIFS('ES1'!$AN:$AN,'ES1'!$C:$C,"Capacity (MW)",'ES1'!$B:$B,Q$8,'ES1'!$E:$E,$N18)/1000</f>
        <v>32.545100999999995</v>
      </c>
      <c r="W18" s="408">
        <f>SUMIFS('ES1'!$AN:$AN,'ES1'!$C:$C,"Capacity (MW)",'ES1'!$B:$B,R$8,'ES1'!$E:$E,$N18)/1000</f>
        <v>43.445101000000001</v>
      </c>
      <c r="X18" s="408">
        <f>SUMIFS('ES1'!$AN:$AN,'ES1'!$C:$C,"Capacity (MW)",'ES1'!$B:$B,S$8,'ES1'!$E:$E,$N18)/1000</f>
        <v>34.9953</v>
      </c>
      <c r="Y18" s="408">
        <f>SUMIFS('ES1'!$AN:$AN,'ES1'!$C:$C,"Capacity (MW)",'ES1'!$B:$B,T$8,'ES1'!$E:$E,$N18)/1000</f>
        <v>21.035299999999999</v>
      </c>
    </row>
    <row r="19" spans="14:25" ht="15" customHeight="1" x14ac:dyDescent="0.2">
      <c r="N19" s="378" t="s">
        <v>405</v>
      </c>
      <c r="O19" s="406">
        <f>SUMIFS('ES1'!$G:$G,'ES1'!$C:$C,"Capacity (MW)",'ES1'!$B:$B,"Community Renewables",'ES1'!$E:$E,$N19)/1000</f>
        <v>1.8134596578779993</v>
      </c>
      <c r="P19" s="407"/>
      <c r="Q19" s="408">
        <f>SUMIFS('ES1'!$T:$T,'ES1'!$C:$C,"Capacity (MW)",'ES1'!$B:$B,Q$8,'ES1'!$E:$E,$N19)/1000</f>
        <v>3.22465</v>
      </c>
      <c r="R19" s="408">
        <f>SUMIFS('ES1'!$T:$T,'ES1'!$C:$C,"Capacity (MW)",'ES1'!$B:$B,R$8,'ES1'!$E:$E,$N19)/1000</f>
        <v>2.9131180000000003</v>
      </c>
      <c r="S19" s="408">
        <f>SUMIFS('ES1'!$T:$T,'ES1'!$C:$C,"Capacity (MW)",'ES1'!$B:$B,S$8,'ES1'!$E:$E,$N19)/1000</f>
        <v>2.0920549999999998</v>
      </c>
      <c r="T19" s="409">
        <f>SUMIFS('ES1'!$T:$T,'ES1'!$C:$C,"Capacity (MW)",'ES1'!$B:$B,T$8,'ES1'!$E:$E,$N19)/1000</f>
        <v>2.6611650000000004</v>
      </c>
      <c r="U19" s="407"/>
      <c r="V19" s="410">
        <f>SUMIFS('ES1'!$AN:$AN,'ES1'!$C:$C,"Capacity (MW)",'ES1'!$B:$B,Q$8,'ES1'!$E:$E,$N19)/1000</f>
        <v>4.3923839999999998</v>
      </c>
      <c r="W19" s="408">
        <f>SUMIFS('ES1'!$AN:$AN,'ES1'!$C:$C,"Capacity (MW)",'ES1'!$B:$B,R$8,'ES1'!$E:$E,$N19)/1000</f>
        <v>5.7283749999999998</v>
      </c>
      <c r="X19" s="408">
        <f>SUMIFS('ES1'!$AN:$AN,'ES1'!$C:$C,"Capacity (MW)",'ES1'!$B:$B,S$8,'ES1'!$E:$E,$N19)/1000</f>
        <v>2.6583059999999996</v>
      </c>
      <c r="Y19" s="408">
        <f>SUMIFS('ES1'!$AN:$AN,'ES1'!$C:$C,"Capacity (MW)",'ES1'!$B:$B,T$8,'ES1'!$E:$E,$N19)/1000</f>
        <v>3.713031</v>
      </c>
    </row>
    <row r="20" spans="14:25" ht="15" customHeight="1" x14ac:dyDescent="0.2">
      <c r="N20" s="378" t="s">
        <v>406</v>
      </c>
      <c r="O20" s="406">
        <f>SUMIFS('ES1'!$G:$G,'ES1'!$C:$C,"Capacity (MW)",'ES1'!$B:$B,"Community Renewables",'ES1'!$E:$E,$N20)/1000</f>
        <v>1.4789609999999997</v>
      </c>
      <c r="P20" s="407"/>
      <c r="Q20" s="408">
        <f>SUMIFS('ES1'!$T:$T,'ES1'!$C:$C,"Capacity (MW)",'ES1'!$B:$B,Q$8,'ES1'!$E:$E,$N20)/1000</f>
        <v>1.13452</v>
      </c>
      <c r="R20" s="408">
        <f>SUMIFS('ES1'!$T:$T,'ES1'!$C:$C,"Capacity (MW)",'ES1'!$B:$B,R$8,'ES1'!$E:$E,$N20)/1000</f>
        <v>0.77903800000000001</v>
      </c>
      <c r="S20" s="408">
        <f>SUMIFS('ES1'!$T:$T,'ES1'!$C:$C,"Capacity (MW)",'ES1'!$B:$B,S$8,'ES1'!$E:$E,$N20)/1000</f>
        <v>1.13452</v>
      </c>
      <c r="T20" s="409">
        <f>SUMIFS('ES1'!$T:$T,'ES1'!$C:$C,"Capacity (MW)",'ES1'!$B:$B,T$8,'ES1'!$E:$E,$N20)/1000</f>
        <v>1.3221700000000001</v>
      </c>
      <c r="U20" s="407"/>
      <c r="V20" s="410">
        <f>SUMIFS('ES1'!$AN:$AN,'ES1'!$C:$C,"Capacity (MW)",'ES1'!$B:$B,Q$8,'ES1'!$E:$E,$N20)/1000</f>
        <v>0.60975800000000002</v>
      </c>
      <c r="W20" s="408">
        <f>SUMIFS('ES1'!$AN:$AN,'ES1'!$C:$C,"Capacity (MW)",'ES1'!$B:$B,R$8,'ES1'!$E:$E,$N20)/1000</f>
        <v>0.1925</v>
      </c>
      <c r="X20" s="408">
        <f>SUMIFS('ES1'!$AN:$AN,'ES1'!$C:$C,"Capacity (MW)",'ES1'!$B:$B,S$8,'ES1'!$E:$E,$N20)/1000</f>
        <v>0.76775800000000005</v>
      </c>
      <c r="Y20" s="408">
        <f>SUMIFS('ES1'!$AN:$AN,'ES1'!$C:$C,"Capacity (MW)",'ES1'!$B:$B,T$8,'ES1'!$E:$E,$N20)/1000</f>
        <v>0.83534900000000001</v>
      </c>
    </row>
    <row r="21" spans="14:25" ht="15" customHeight="1" x14ac:dyDescent="0.2">
      <c r="N21" s="378" t="s">
        <v>100</v>
      </c>
      <c r="O21" s="406">
        <f>SUMIFS('ES1'!$G:$G,'ES1'!$C:$C,"Capacity (MW)",'ES1'!$B:$B,"Community Renewables",'ES1'!$E:$E,$N21)/1000</f>
        <v>12.403824780069989</v>
      </c>
      <c r="P21" s="407"/>
      <c r="Q21" s="408">
        <f>SUMIFS('ES1'!$T:$T,'ES1'!$C:$C,"Capacity (MW)",'ES1'!$B:$B,Q$8,'ES1'!$E:$E,$N21)/1000</f>
        <v>33.036799999999999</v>
      </c>
      <c r="R21" s="408">
        <f>SUMIFS('ES1'!$T:$T,'ES1'!$C:$C,"Capacity (MW)",'ES1'!$B:$B,R$8,'ES1'!$E:$E,$N21)/1000</f>
        <v>24.274750000000001</v>
      </c>
      <c r="S21" s="408">
        <f>SUMIFS('ES1'!$T:$T,'ES1'!$C:$C,"Capacity (MW)",'ES1'!$B:$B,S$8,'ES1'!$E:$E,$N21)/1000</f>
        <v>16.428799999999999</v>
      </c>
      <c r="T21" s="409">
        <f>SUMIFS('ES1'!$T:$T,'ES1'!$C:$C,"Capacity (MW)",'ES1'!$B:$B,T$8,'ES1'!$E:$E,$N21)/1000</f>
        <v>19.772929999999999</v>
      </c>
      <c r="U21" s="407"/>
      <c r="V21" s="410">
        <f>SUMIFS('ES1'!$AN:$AN,'ES1'!$C:$C,"Capacity (MW)",'ES1'!$B:$B,Q$8,'ES1'!$E:$E,$N21)/1000</f>
        <v>66.201639999999998</v>
      </c>
      <c r="W21" s="408">
        <f>SUMIFS('ES1'!$AN:$AN,'ES1'!$C:$C,"Capacity (MW)",'ES1'!$B:$B,R$8,'ES1'!$E:$E,$N21)/1000</f>
        <v>43.730110000000003</v>
      </c>
      <c r="X21" s="408">
        <f>SUMIFS('ES1'!$AN:$AN,'ES1'!$C:$C,"Capacity (MW)",'ES1'!$B:$B,S$8,'ES1'!$E:$E,$N21)/1000</f>
        <v>27.310509999999997</v>
      </c>
      <c r="Y21" s="408">
        <f>SUMIFS('ES1'!$AN:$AN,'ES1'!$C:$C,"Capacity (MW)",'ES1'!$B:$B,T$8,'ES1'!$E:$E,$N21)/1000</f>
        <v>35.832620000000006</v>
      </c>
    </row>
    <row r="22" spans="14:25" ht="15" customHeight="1" x14ac:dyDescent="0.2">
      <c r="N22" s="378" t="s">
        <v>89</v>
      </c>
      <c r="O22" s="406">
        <f>SUMIFS('ES1'!$G:$G,'ES1'!$C:$C,"Capacity (MW)",'ES1'!$B:$B,"Community Renewables",'ES1'!$E:$E,$N22)/1000</f>
        <v>2.9396590000000002</v>
      </c>
      <c r="P22" s="407"/>
      <c r="Q22" s="408">
        <f>SUMIFS('ES1'!$T:$T,'ES1'!$C:$C,"Capacity (MW)",'ES1'!$B:$B,Q$8,'ES1'!$E:$E,$N22)/1000</f>
        <v>9.0030610000000006</v>
      </c>
      <c r="R22" s="408">
        <f>SUMIFS('ES1'!$T:$T,'ES1'!$C:$C,"Capacity (MW)",'ES1'!$B:$B,R$8,'ES1'!$E:$E,$N22)/1000</f>
        <v>8.9245509999999992</v>
      </c>
      <c r="S22" s="408">
        <f>SUMIFS('ES1'!$T:$T,'ES1'!$C:$C,"Capacity (MW)",'ES1'!$B:$B,S$8,'ES1'!$E:$E,$N22)/1000</f>
        <v>5.9201639999999998</v>
      </c>
      <c r="T22" s="409">
        <f>SUMIFS('ES1'!$T:$T,'ES1'!$C:$C,"Capacity (MW)",'ES1'!$B:$B,T$8,'ES1'!$E:$E,$N22)/1000</f>
        <v>6.8368539999999998</v>
      </c>
      <c r="U22" s="407"/>
      <c r="V22" s="410">
        <f>SUMIFS('ES1'!$AN:$AN,'ES1'!$C:$C,"Capacity (MW)",'ES1'!$B:$B,Q$8,'ES1'!$E:$E,$N22)/1000</f>
        <v>28.984639999999999</v>
      </c>
      <c r="W22" s="408">
        <f>SUMIFS('ES1'!$AN:$AN,'ES1'!$C:$C,"Capacity (MW)",'ES1'!$B:$B,R$8,'ES1'!$E:$E,$N22)/1000</f>
        <v>17.294580999999997</v>
      </c>
      <c r="X22" s="408">
        <f>SUMIFS('ES1'!$AN:$AN,'ES1'!$C:$C,"Capacity (MW)",'ES1'!$B:$B,S$8,'ES1'!$E:$E,$N22)/1000</f>
        <v>11.817029999999999</v>
      </c>
      <c r="Y22" s="408">
        <f>SUMIFS('ES1'!$AN:$AN,'ES1'!$C:$C,"Capacity (MW)",'ES1'!$B:$B,T$8,'ES1'!$E:$E,$N22)/1000</f>
        <v>15.88599</v>
      </c>
    </row>
    <row r="23" spans="14:25" ht="15" customHeight="1" x14ac:dyDescent="0.2">
      <c r="N23" s="363" t="s">
        <v>407</v>
      </c>
      <c r="O23" s="406">
        <f>SUMIFS('ES1'!$G:$G,'ES1'!$C:$C,"Capacity (MW)",'ES1'!$B:$B,"Community Renewables",'ES1'!$E:$E,$N23)/1000</f>
        <v>0</v>
      </c>
      <c r="P23" s="407"/>
      <c r="Q23" s="408">
        <f>SUMIFS('ES1'!$T:$T,'ES1'!$C:$C,"Capacity (MW)",'ES1'!$B:$B,Q$8,'ES1'!$E:$E,$N23)/1000</f>
        <v>1.0927629999999999</v>
      </c>
      <c r="R23" s="408">
        <f>SUMIFS('ES1'!$T:$T,'ES1'!$C:$C,"Capacity (MW)",'ES1'!$B:$B,R$8,'ES1'!$E:$E,$N23)/1000</f>
        <v>0.96618899999999996</v>
      </c>
      <c r="S23" s="408">
        <f>SUMIFS('ES1'!$T:$T,'ES1'!$C:$C,"Capacity (MW)",'ES1'!$B:$B,S$8,'ES1'!$E:$E,$N23)/1000</f>
        <v>0.19884900000000003</v>
      </c>
      <c r="T23" s="409">
        <f>SUMIFS('ES1'!$T:$T,'ES1'!$C:$C,"Capacity (MW)",'ES1'!$B:$B,T$8,'ES1'!$E:$E,$N23)/1000</f>
        <v>0.225519</v>
      </c>
      <c r="U23" s="407"/>
      <c r="V23" s="410">
        <f>SUMIFS('ES1'!$AN:$AN,'ES1'!$C:$C,"Capacity (MW)",'ES1'!$B:$B,Q$8,'ES1'!$E:$E,$N23)/1000</f>
        <v>20.590100999999997</v>
      </c>
      <c r="W23" s="408">
        <f>SUMIFS('ES1'!$AN:$AN,'ES1'!$C:$C,"Capacity (MW)",'ES1'!$B:$B,R$8,'ES1'!$E:$E,$N23)/1000</f>
        <v>17.903179000000002</v>
      </c>
      <c r="X23" s="408">
        <f>SUMIFS('ES1'!$AN:$AN,'ES1'!$C:$C,"Capacity (MW)",'ES1'!$B:$B,S$8,'ES1'!$E:$E,$N23)/1000</f>
        <v>15.55358</v>
      </c>
      <c r="Y23" s="408">
        <f>SUMIFS('ES1'!$AN:$AN,'ES1'!$C:$C,"Capacity (MW)",'ES1'!$B:$B,T$8,'ES1'!$E:$E,$N23)/1000</f>
        <v>17.737929999999999</v>
      </c>
    </row>
    <row r="24" spans="14:25" s="89" customFormat="1" ht="15" customHeight="1" x14ac:dyDescent="0.2">
      <c r="N24" s="378" t="s">
        <v>381</v>
      </c>
      <c r="O24" s="406">
        <f>SUMIFS('ES1'!$G:$G,'ES1'!$C:$C,"Capacity (MW)",'ES1'!$B:$B,"Community Renewables",'ES1'!$E:$E,$N24)/1000</f>
        <v>1.3052460000000001</v>
      </c>
      <c r="P24" s="407"/>
      <c r="Q24" s="408">
        <f>SUMIFS('ES1'!$T:$T,'ES1'!$C:$C,"Capacity (MW)",'ES1'!$B:$B,Q$8,'ES1'!$E:$E,$N24)/1000</f>
        <v>2.3320420000000004</v>
      </c>
      <c r="R24" s="408">
        <f>SUMIFS('ES1'!$T:$T,'ES1'!$C:$C,"Capacity (MW)",'ES1'!$B:$B,R$8,'ES1'!$E:$E,$N24)/1000</f>
        <v>1.9691799999999999</v>
      </c>
      <c r="S24" s="408">
        <f>SUMIFS('ES1'!$T:$T,'ES1'!$C:$C,"Capacity (MW)",'ES1'!$B:$B,S$8,'ES1'!$E:$E,$N24)/1000</f>
        <v>1.7491799999999997</v>
      </c>
      <c r="T24" s="409">
        <f>SUMIFS('ES1'!$T:$T,'ES1'!$C:$C,"Capacity (MW)",'ES1'!$B:$B,T$8,'ES1'!$E:$E,$N24)/1000</f>
        <v>2.097029</v>
      </c>
      <c r="U24" s="407"/>
      <c r="V24" s="410">
        <f>SUMIFS('ES1'!$AN:$AN,'ES1'!$C:$C,"Capacity (MW)",'ES1'!$B:$B,Q$8,'ES1'!$E:$E,$N24)/1000</f>
        <v>2.5508800000000003</v>
      </c>
      <c r="W24" s="408">
        <f>SUMIFS('ES1'!$AN:$AN,'ES1'!$C:$C,"Capacity (MW)",'ES1'!$B:$B,R$8,'ES1'!$E:$E,$N24)/1000</f>
        <v>1.8886399999999999</v>
      </c>
      <c r="X24" s="408">
        <f>SUMIFS('ES1'!$AN:$AN,'ES1'!$C:$C,"Capacity (MW)",'ES1'!$B:$B,S$8,'ES1'!$E:$E,$N24)/1000</f>
        <v>1.6686399999999999</v>
      </c>
      <c r="Y24" s="408">
        <f>SUMIFS('ES1'!$AN:$AN,'ES1'!$C:$C,"Capacity (MW)",'ES1'!$B:$B,T$8,'ES1'!$E:$E,$N24)/1000</f>
        <v>2.2714219999999998</v>
      </c>
    </row>
    <row r="25" spans="14:25" ht="15" customHeight="1" x14ac:dyDescent="0.2">
      <c r="N25" s="378"/>
      <c r="O25" s="406"/>
      <c r="P25" s="411"/>
      <c r="Q25" s="408"/>
      <c r="R25" s="408"/>
      <c r="S25" s="408"/>
      <c r="T25" s="409"/>
      <c r="U25" s="411"/>
      <c r="V25" s="410"/>
      <c r="W25" s="408"/>
      <c r="X25" s="408"/>
      <c r="Y25" s="408"/>
    </row>
    <row r="26" spans="14:25" ht="15" customHeight="1" x14ac:dyDescent="0.2">
      <c r="N26" s="412" t="s">
        <v>408</v>
      </c>
      <c r="O26" s="406">
        <f>SUMIFS('ES1'!$G:$G,'ES1'!$C:$C,"Capacity (MW)",'ES1'!$B:$B,"Community Renewables")/1000</f>
        <v>103.48732408130566</v>
      </c>
      <c r="P26" s="413"/>
      <c r="Q26" s="406">
        <f>SUMIFS('ES1'!$T:$T,'ES1'!$C:$C,"Capacity (MW)",'ES1'!$B:$B,Q$8)/1000</f>
        <v>158.15883600000001</v>
      </c>
      <c r="R26" s="406">
        <f>SUMIFS('ES1'!$T:$T,'ES1'!$C:$C,"Capacity (MW)",'ES1'!$B:$B,R$8)/1000</f>
        <v>160.853272</v>
      </c>
      <c r="S26" s="406">
        <f>SUMIFS('ES1'!$T:$T,'ES1'!$C:$C,"Capacity (MW)",'ES1'!$B:$B,S$8)/1000</f>
        <v>133.90939300000002</v>
      </c>
      <c r="T26" s="414">
        <f>SUMIFS('ES1'!$T:$T,'ES1'!$C:$C,"Capacity (MW)",'ES1'!$B:$B,T$8)/1000</f>
        <v>130.99662000000001</v>
      </c>
      <c r="U26" s="413"/>
      <c r="V26" s="415">
        <f>SUMIFS('ES1'!$AN:$AN,'ES1'!$C:$C,"Capacity (MW)",'ES1'!$B:$B,V$8)/1000</f>
        <v>267.56753600000002</v>
      </c>
      <c r="W26" s="406">
        <f>SUMIFS('ES1'!$AN:$AN,'ES1'!$C:$C,"Capacity (MW)",'ES1'!$B:$B,W$8)/1000</f>
        <v>224.26947899999999</v>
      </c>
      <c r="X26" s="406">
        <f>SUMIFS('ES1'!$AN:$AN,'ES1'!$C:$C,"Capacity (MW)",'ES1'!$B:$B,X$8)/1000</f>
        <v>189.12509600000001</v>
      </c>
      <c r="Y26" s="406">
        <f>SUMIFS('ES1'!$AN:$AN,'ES1'!$C:$C,"Capacity (MW)",'ES1'!$B:$B,Y$8)/1000</f>
        <v>199.476609</v>
      </c>
    </row>
    <row r="27" spans="14:25" ht="15" customHeight="1" x14ac:dyDescent="0.2">
      <c r="N27" s="378"/>
      <c r="O27" s="406"/>
      <c r="P27" s="407"/>
      <c r="Q27" s="408"/>
      <c r="R27" s="408"/>
      <c r="S27" s="408"/>
      <c r="T27" s="409"/>
      <c r="U27" s="407"/>
      <c r="V27" s="410"/>
      <c r="W27" s="408"/>
      <c r="X27" s="408"/>
      <c r="Y27" s="408"/>
    </row>
    <row r="28" spans="14:25" ht="15" customHeight="1" x14ac:dyDescent="0.2">
      <c r="N28" s="412" t="s">
        <v>409</v>
      </c>
      <c r="O28" s="416">
        <f>O9+O13+O15+O17+O18+O19+O21+O24</f>
        <v>38.231313373887396</v>
      </c>
      <c r="P28" s="417"/>
      <c r="Q28" s="416">
        <f>Q9+Q13+Q15+Q17+Q18+Q19+Q21+Q24</f>
        <v>95.881411999999997</v>
      </c>
      <c r="R28" s="416">
        <f>R9+R13+R15+R17+R18+R19+R21+R24</f>
        <v>89.841006999999991</v>
      </c>
      <c r="S28" s="416">
        <f>S9+S13+S15+S17+S18+S19+S21+S24</f>
        <v>67.297760999999994</v>
      </c>
      <c r="T28" s="418">
        <f>T9+T13+T15+T17+T18+T19+T21+T24</f>
        <v>68.45175900000001</v>
      </c>
      <c r="U28" s="417"/>
      <c r="V28" s="419">
        <f>V9+V13+V15+V17+V18+V19+V21+V24</f>
        <v>169.01397499999999</v>
      </c>
      <c r="W28" s="416">
        <f>W9+W13+W15+W17+W18+W19+W21+W24</f>
        <v>128.974692</v>
      </c>
      <c r="X28" s="416">
        <f>X9+X13+X15+X17+X18+X19+X21+X24</f>
        <v>87.793354999999991</v>
      </c>
      <c r="Y28" s="416">
        <f>Y9+Y13+Y15+Y17+Y18+Y19+Y21+Y24</f>
        <v>100.24929</v>
      </c>
    </row>
    <row r="30" spans="14:25" ht="15" customHeight="1" x14ac:dyDescent="0.2">
      <c r="N30" s="613" t="s">
        <v>715</v>
      </c>
    </row>
  </sheetData>
  <mergeCells count="2">
    <mergeCell ref="Q7:T7"/>
    <mergeCell ref="V7:Y7"/>
  </mergeCells>
  <pageMargins left="0.7" right="0.7" top="0.75" bottom="0.75" header="0.3" footer="0.3"/>
  <pageSetup orientation="portrait" horizontalDpi="90" verticalDpi="90" r:id="rId1"/>
  <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BJ84"/>
  <sheetViews>
    <sheetView showGridLines="0" zoomScale="85" zoomScaleNormal="85" workbookViewId="0"/>
  </sheetViews>
  <sheetFormatPr defaultColWidth="9" defaultRowHeight="15" customHeight="1" x14ac:dyDescent="0.2"/>
  <cols>
    <col min="1" max="3" width="9.875" style="191" customWidth="1"/>
    <col min="4" max="22" width="9.375" style="191" customWidth="1"/>
    <col min="23" max="23" width="24.375" style="191" bestFit="1" customWidth="1"/>
    <col min="24" max="25" width="9" style="191" customWidth="1"/>
    <col min="26" max="26" width="4.5" style="191" hidden="1" customWidth="1"/>
    <col min="27" max="16384" width="9" style="191"/>
  </cols>
  <sheetData>
    <row r="1" spans="1:62" s="368" customFormat="1" ht="25.5" customHeight="1" x14ac:dyDescent="0.25">
      <c r="A1" s="185" t="s">
        <v>595</v>
      </c>
      <c r="C1" s="369"/>
      <c r="D1" s="369"/>
      <c r="E1" s="369"/>
      <c r="F1" s="369"/>
      <c r="G1" s="369"/>
      <c r="H1" s="369"/>
      <c r="I1" s="369"/>
    </row>
    <row r="3" spans="1:62" s="192" customFormat="1" ht="15" customHeight="1" x14ac:dyDescent="0.2">
      <c r="A3" s="191"/>
      <c r="B3" s="191"/>
      <c r="C3" s="191"/>
      <c r="D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row>
    <row r="4" spans="1:62" s="192" customFormat="1" ht="15" customHeight="1" x14ac:dyDescent="0.2">
      <c r="A4" s="191"/>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191"/>
      <c r="AU4" s="191"/>
      <c r="AV4" s="191"/>
      <c r="AW4" s="191"/>
      <c r="AX4" s="191"/>
      <c r="AY4" s="191"/>
      <c r="AZ4" s="191"/>
      <c r="BA4" s="191"/>
      <c r="BB4" s="191"/>
      <c r="BC4" s="191"/>
      <c r="BD4" s="191"/>
      <c r="BE4" s="191"/>
      <c r="BF4" s="191"/>
      <c r="BG4" s="191"/>
      <c r="BH4" s="191"/>
      <c r="BI4" s="191"/>
      <c r="BJ4" s="191"/>
    </row>
    <row r="5" spans="1:62" s="192" customFormat="1" ht="15" customHeight="1" x14ac:dyDescent="0.2">
      <c r="W5" s="191"/>
      <c r="AK5" s="191"/>
      <c r="AL5" s="191"/>
      <c r="AM5" s="191"/>
      <c r="AN5" s="191"/>
      <c r="AO5" s="191"/>
      <c r="AP5" s="191"/>
      <c r="AQ5" s="191"/>
      <c r="AR5" s="191"/>
    </row>
    <row r="6" spans="1:62" s="192" customFormat="1" ht="15" customHeight="1" x14ac:dyDescent="0.2">
      <c r="A6" s="209" t="s">
        <v>216</v>
      </c>
      <c r="C6" s="210"/>
      <c r="D6" s="210"/>
      <c r="E6" s="210"/>
      <c r="F6" s="210"/>
      <c r="G6" s="210"/>
      <c r="H6" s="210"/>
      <c r="I6" s="210"/>
      <c r="J6" s="210"/>
      <c r="K6" s="210"/>
      <c r="L6" s="209" t="s">
        <v>217</v>
      </c>
      <c r="M6" s="210"/>
      <c r="N6" s="210"/>
      <c r="O6" s="210"/>
      <c r="P6" s="210"/>
      <c r="Q6" s="210"/>
      <c r="R6" s="210"/>
      <c r="S6" s="210"/>
      <c r="T6" s="210"/>
      <c r="U6" s="210"/>
      <c r="V6" s="210"/>
      <c r="W6" s="192" t="s">
        <v>641</v>
      </c>
      <c r="X6" s="240"/>
      <c r="Y6" s="240"/>
      <c r="Z6" s="240"/>
      <c r="BI6" s="191"/>
      <c r="BJ6" s="191"/>
    </row>
    <row r="7" spans="1:62" ht="15" customHeight="1" x14ac:dyDescent="0.2">
      <c r="A7" s="375"/>
      <c r="B7" s="210"/>
      <c r="C7" s="210"/>
      <c r="D7" s="210"/>
      <c r="E7" s="210"/>
      <c r="F7" s="210"/>
      <c r="G7" s="210"/>
      <c r="H7" s="210"/>
      <c r="I7" s="210"/>
      <c r="J7" s="210"/>
      <c r="K7" s="210"/>
      <c r="L7" s="210"/>
      <c r="M7" s="210"/>
      <c r="N7" s="210"/>
      <c r="O7" s="210"/>
      <c r="P7" s="210"/>
      <c r="Q7" s="210"/>
      <c r="R7" s="210"/>
      <c r="S7" s="210"/>
      <c r="T7" s="210"/>
      <c r="U7" s="210"/>
      <c r="V7" s="210"/>
      <c r="W7" s="240" t="s">
        <v>217</v>
      </c>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J7" s="192"/>
    </row>
    <row r="8" spans="1:62" ht="15" customHeight="1" x14ac:dyDescent="0.2">
      <c r="A8" s="210"/>
      <c r="B8" s="210"/>
      <c r="C8" s="210"/>
      <c r="D8" s="210"/>
      <c r="E8" s="210"/>
      <c r="F8" s="210"/>
      <c r="G8" s="210"/>
      <c r="H8" s="210"/>
      <c r="I8" s="210"/>
      <c r="J8" s="210"/>
      <c r="K8" s="210"/>
      <c r="L8" s="210"/>
      <c r="M8" s="210"/>
      <c r="N8" s="210"/>
      <c r="O8" s="210"/>
      <c r="P8" s="210"/>
      <c r="Q8" s="210"/>
      <c r="R8" s="210"/>
      <c r="S8" s="210"/>
      <c r="T8" s="210"/>
      <c r="U8" s="210"/>
      <c r="V8" s="210"/>
      <c r="W8" s="573" t="s">
        <v>34</v>
      </c>
      <c r="X8" s="550">
        <v>42095</v>
      </c>
      <c r="Y8" s="550">
        <v>42461</v>
      </c>
      <c r="Z8" s="551">
        <v>42826</v>
      </c>
      <c r="AA8" s="550">
        <v>42826</v>
      </c>
      <c r="AB8" s="550">
        <v>43191</v>
      </c>
      <c r="AC8" s="550">
        <v>43556</v>
      </c>
      <c r="AD8" s="550">
        <v>43922</v>
      </c>
      <c r="AE8" s="550">
        <v>44287</v>
      </c>
      <c r="AF8" s="550">
        <v>44652</v>
      </c>
      <c r="AG8" s="550">
        <v>45017</v>
      </c>
      <c r="AH8" s="550">
        <v>45383</v>
      </c>
      <c r="AI8" s="550">
        <v>45748</v>
      </c>
      <c r="AJ8" s="550">
        <v>46113</v>
      </c>
      <c r="AK8" s="550">
        <v>46478</v>
      </c>
      <c r="AL8" s="550">
        <v>46844</v>
      </c>
      <c r="AM8" s="550">
        <v>47209</v>
      </c>
      <c r="AN8" s="550">
        <v>47574</v>
      </c>
      <c r="AO8" s="550">
        <v>47939</v>
      </c>
      <c r="AP8" s="550">
        <v>48305</v>
      </c>
      <c r="AQ8" s="550">
        <v>48670</v>
      </c>
      <c r="AR8" s="550">
        <v>49035</v>
      </c>
      <c r="AS8" s="550">
        <v>49400</v>
      </c>
      <c r="AT8" s="550">
        <v>49766</v>
      </c>
      <c r="AU8" s="550">
        <v>50131</v>
      </c>
      <c r="AV8" s="550">
        <v>50496</v>
      </c>
      <c r="AW8" s="550">
        <v>50861</v>
      </c>
      <c r="AX8" s="550">
        <v>51227</v>
      </c>
      <c r="AY8" s="550">
        <v>51592</v>
      </c>
      <c r="AZ8" s="550">
        <v>51957</v>
      </c>
      <c r="BA8" s="550">
        <v>52322</v>
      </c>
      <c r="BB8" s="550">
        <v>52688</v>
      </c>
      <c r="BC8" s="550">
        <v>53053</v>
      </c>
      <c r="BD8" s="550">
        <v>53418</v>
      </c>
      <c r="BE8" s="550">
        <v>53783</v>
      </c>
      <c r="BF8" s="550">
        <v>54149</v>
      </c>
      <c r="BG8" s="550">
        <v>54514</v>
      </c>
      <c r="BH8" s="550">
        <v>54879</v>
      </c>
      <c r="BJ8" s="211" t="s">
        <v>350</v>
      </c>
    </row>
    <row r="9" spans="1:62" ht="15" customHeight="1" x14ac:dyDescent="0.2">
      <c r="A9" s="210"/>
      <c r="B9" s="210"/>
      <c r="C9" s="210"/>
      <c r="D9" s="210"/>
      <c r="E9" s="210"/>
      <c r="F9" s="210"/>
      <c r="G9" s="210"/>
      <c r="H9" s="210"/>
      <c r="I9" s="210"/>
      <c r="J9" s="210"/>
      <c r="K9" s="210"/>
      <c r="L9" s="210"/>
      <c r="M9" s="210"/>
      <c r="N9" s="210"/>
      <c r="O9" s="210"/>
      <c r="P9" s="210"/>
      <c r="Q9" s="210"/>
      <c r="R9" s="210"/>
      <c r="S9" s="210"/>
      <c r="T9" s="210"/>
      <c r="U9" s="210"/>
      <c r="V9" s="210"/>
      <c r="W9" s="465" t="s">
        <v>90</v>
      </c>
      <c r="X9" s="465"/>
      <c r="Y9" s="574"/>
      <c r="Z9" s="552"/>
      <c r="AA9" s="574">
        <f>SUMIFS('ES1'!G:G,'ES1'!$B:$B,'5.2_5.3'!$W$7,'ES1'!$E:$E,$W9,'ES1'!$C:$C,$BJ9)</f>
        <v>16.675981558771852</v>
      </c>
      <c r="AB9" s="574">
        <f>SUMIFS('ES1'!H:H,'ES1'!$B:$B,'5.2_5.3'!$W$7,'ES1'!$E:$E,$W9,'ES1'!$C:$C,$BJ9)</f>
        <v>29.000883999999999</v>
      </c>
      <c r="AC9" s="574">
        <f>SUMIFS('ES1'!I:I,'ES1'!$B:$B,'5.2_5.3'!$W$7,'ES1'!$E:$E,$W9,'ES1'!$C:$C,$BJ9)</f>
        <v>30.993371</v>
      </c>
      <c r="AD9" s="574">
        <f>SUMIFS('ES1'!J:J,'ES1'!$B:$B,'5.2_5.3'!$W$7,'ES1'!$E:$E,$W9,'ES1'!$C:$C,$BJ9)</f>
        <v>31.442714000000002</v>
      </c>
      <c r="AE9" s="574">
        <f>SUMIFS('ES1'!K:K,'ES1'!$B:$B,'5.2_5.3'!$W$7,'ES1'!$E:$E,$W9,'ES1'!$C:$C,$BJ9)</f>
        <v>31.980768000000001</v>
      </c>
      <c r="AF9" s="574">
        <f>SUMIFS('ES1'!L:L,'ES1'!$B:$B,'5.2_5.3'!$W$7,'ES1'!$E:$E,$W9,'ES1'!$C:$C,$BJ9)</f>
        <v>33.057274</v>
      </c>
      <c r="AG9" s="574">
        <f>SUMIFS('ES1'!M:M,'ES1'!$B:$B,'5.2_5.3'!$W$7,'ES1'!$E:$E,$W9,'ES1'!$C:$C,$BJ9)</f>
        <v>33.805897000000002</v>
      </c>
      <c r="AH9" s="574">
        <f>SUMIFS('ES1'!N:N,'ES1'!$B:$B,'5.2_5.3'!$W$7,'ES1'!$E:$E,$W9,'ES1'!$C:$C,$BJ9)</f>
        <v>34.610356999999993</v>
      </c>
      <c r="AI9" s="574">
        <f>SUMIFS('ES1'!O:O,'ES1'!$B:$B,'5.2_5.3'!$W$7,'ES1'!$E:$E,$W9,'ES1'!$C:$C,$BJ9)</f>
        <v>34.752663000000005</v>
      </c>
      <c r="AJ9" s="574">
        <f>SUMIFS('ES1'!P:P,'ES1'!$B:$B,'5.2_5.3'!$W$7,'ES1'!$E:$E,$W9,'ES1'!$C:$C,$BJ9)</f>
        <v>34.489682000000002</v>
      </c>
      <c r="AK9" s="574">
        <f>SUMIFS('ES1'!Q:Q,'ES1'!$B:$B,'5.2_5.3'!$W$7,'ES1'!$E:$E,$W9,'ES1'!$C:$C,$BJ9)</f>
        <v>34.391182000000001</v>
      </c>
      <c r="AL9" s="574">
        <f>SUMIFS('ES1'!R:R,'ES1'!$B:$B,'5.2_5.3'!$W$7,'ES1'!$E:$E,$W9,'ES1'!$C:$C,$BJ9)</f>
        <v>33.873254000000003</v>
      </c>
      <c r="AM9" s="574">
        <f>SUMIFS('ES1'!S:S,'ES1'!$B:$B,'5.2_5.3'!$W$7,'ES1'!$E:$E,$W9,'ES1'!$C:$C,$BJ9)</f>
        <v>33.208751999999997</v>
      </c>
      <c r="AN9" s="574">
        <f>SUMIFS('ES1'!T:T,'ES1'!$B:$B,'5.2_5.3'!$W$7,'ES1'!$E:$E,$W9,'ES1'!$C:$C,$BJ9)</f>
        <v>33.359690999999998</v>
      </c>
      <c r="AO9" s="574">
        <f>SUMIFS('ES1'!U:U,'ES1'!$B:$B,'5.2_5.3'!$W$7,'ES1'!$E:$E,$W9,'ES1'!$C:$C,$BJ9)</f>
        <v>32.100217999999998</v>
      </c>
      <c r="AP9" s="574">
        <f>SUMIFS('ES1'!V:V,'ES1'!$B:$B,'5.2_5.3'!$W$7,'ES1'!$E:$E,$W9,'ES1'!$C:$C,$BJ9)</f>
        <v>30.707641000000002</v>
      </c>
      <c r="AQ9" s="574">
        <f>SUMIFS('ES1'!W:W,'ES1'!$B:$B,'5.2_5.3'!$W$7,'ES1'!$E:$E,$W9,'ES1'!$C:$C,$BJ9)</f>
        <v>29.987703</v>
      </c>
      <c r="AR9" s="574">
        <f>SUMIFS('ES1'!X:X,'ES1'!$B:$B,'5.2_5.3'!$W$7,'ES1'!$E:$E,$W9,'ES1'!$C:$C,$BJ9)</f>
        <v>28.951429999999998</v>
      </c>
      <c r="AS9" s="574">
        <f>SUMIFS('ES1'!Y:Y,'ES1'!$B:$B,'5.2_5.3'!$W$7,'ES1'!$E:$E,$W9,'ES1'!$C:$C,$BJ9)</f>
        <v>28.531901000000001</v>
      </c>
      <c r="AT9" s="574">
        <f>SUMIFS('ES1'!Z:Z,'ES1'!$B:$B,'5.2_5.3'!$W$7,'ES1'!$E:$E,$W9,'ES1'!$C:$C,$BJ9)</f>
        <v>28.025410000000001</v>
      </c>
      <c r="AU9" s="574">
        <f>SUMIFS('ES1'!AA:AA,'ES1'!$B:$B,'5.2_5.3'!$W$7,'ES1'!$E:$E,$W9,'ES1'!$C:$C,$BJ9)</f>
        <v>27.716617000000003</v>
      </c>
      <c r="AV9" s="574">
        <f>SUMIFS('ES1'!AB:AB,'ES1'!$B:$B,'5.2_5.3'!$W$7,'ES1'!$E:$E,$W9,'ES1'!$C:$C,$BJ9)</f>
        <v>24.789235999999999</v>
      </c>
      <c r="AW9" s="574">
        <f>SUMIFS('ES1'!AC:AC,'ES1'!$B:$B,'5.2_5.3'!$W$7,'ES1'!$E:$E,$W9,'ES1'!$C:$C,$BJ9)</f>
        <v>25.161498999999999</v>
      </c>
      <c r="AX9" s="574">
        <f>SUMIFS('ES1'!AD:AD,'ES1'!$B:$B,'5.2_5.3'!$W$7,'ES1'!$E:$E,$W9,'ES1'!$C:$C,$BJ9)</f>
        <v>25.978282000000004</v>
      </c>
      <c r="AY9" s="574">
        <f>SUMIFS('ES1'!AE:AE,'ES1'!$B:$B,'5.2_5.3'!$W$7,'ES1'!$E:$E,$W9,'ES1'!$C:$C,$BJ9)</f>
        <v>25.332403999999997</v>
      </c>
      <c r="AZ9" s="574">
        <f>SUMIFS('ES1'!AF:AF,'ES1'!$B:$B,'5.2_5.3'!$W$7,'ES1'!$E:$E,$W9,'ES1'!$C:$C,$BJ9)</f>
        <v>25.978767000000001</v>
      </c>
      <c r="BA9" s="574">
        <f>SUMIFS('ES1'!AG:AG,'ES1'!$B:$B,'5.2_5.3'!$W$7,'ES1'!$E:$E,$W9,'ES1'!$C:$C,$BJ9)</f>
        <v>26.775461999999997</v>
      </c>
      <c r="BB9" s="574">
        <f>SUMIFS('ES1'!AH:AH,'ES1'!$B:$B,'5.2_5.3'!$W$7,'ES1'!$E:$E,$W9,'ES1'!$C:$C,$BJ9)</f>
        <v>27.636064000000001</v>
      </c>
      <c r="BC9" s="574">
        <f>SUMIFS('ES1'!AI:AI,'ES1'!$B:$B,'5.2_5.3'!$W$7,'ES1'!$E:$E,$W9,'ES1'!$C:$C,$BJ9)</f>
        <v>26.837501</v>
      </c>
      <c r="BD9" s="574">
        <f>SUMIFS('ES1'!AJ:AJ,'ES1'!$B:$B,'5.2_5.3'!$W$7,'ES1'!$E:$E,$W9,'ES1'!$C:$C,$BJ9)</f>
        <v>25.882992000000002</v>
      </c>
      <c r="BE9" s="574">
        <f>SUMIFS('ES1'!AK:AK,'ES1'!$B:$B,'5.2_5.3'!$W$7,'ES1'!$E:$E,$W9,'ES1'!$C:$C,$BJ9)</f>
        <v>26.990901000000001</v>
      </c>
      <c r="BF9" s="574">
        <f>SUMIFS('ES1'!AL:AL,'ES1'!$B:$B,'5.2_5.3'!$W$7,'ES1'!$E:$E,$W9,'ES1'!$C:$C,$BJ9)</f>
        <v>28.142465999999999</v>
      </c>
      <c r="BG9" s="574">
        <f>SUMIFS('ES1'!AM:AM,'ES1'!$B:$B,'5.2_5.3'!$W$7,'ES1'!$E:$E,$W9,'ES1'!$C:$C,$BJ9)</f>
        <v>29.428847000000001</v>
      </c>
      <c r="BH9" s="574">
        <f>SUMIFS('ES1'!AN:AN,'ES1'!$B:$B,'5.2_5.3'!$W$7,'ES1'!$E:$E,$W9,'ES1'!$C:$C,$BJ9)</f>
        <v>30.893509999999996</v>
      </c>
      <c r="BJ9" s="212" t="s">
        <v>396</v>
      </c>
    </row>
    <row r="10" spans="1:62" ht="15" customHeight="1" x14ac:dyDescent="0.2">
      <c r="A10" s="210"/>
      <c r="B10" s="210"/>
      <c r="C10" s="210"/>
      <c r="D10" s="210"/>
      <c r="E10" s="210"/>
      <c r="F10" s="210"/>
      <c r="G10" s="210"/>
      <c r="H10" s="210"/>
      <c r="I10" s="210"/>
      <c r="J10" s="210"/>
      <c r="K10" s="210"/>
      <c r="L10" s="210"/>
      <c r="M10" s="210"/>
      <c r="N10" s="210"/>
      <c r="O10" s="210"/>
      <c r="P10" s="210"/>
      <c r="Q10" s="210"/>
      <c r="R10" s="210"/>
      <c r="S10" s="210"/>
      <c r="T10" s="210"/>
      <c r="U10" s="210"/>
      <c r="V10" s="210"/>
      <c r="W10" s="465" t="s">
        <v>91</v>
      </c>
      <c r="X10" s="465"/>
      <c r="Y10" s="574"/>
      <c r="Z10" s="552"/>
      <c r="AA10" s="574">
        <f>SUMIFS('ES1'!G:G,'ES1'!$B:$B,'5.2_5.3'!$W$7,'ES1'!$E:$E,$W10,'ES1'!$C:$C,$BJ10)</f>
        <v>0</v>
      </c>
      <c r="AB10" s="574">
        <f>SUMIFS('ES1'!H:H,'ES1'!$B:$B,'5.2_5.3'!$W$7,'ES1'!$E:$E,$W10,'ES1'!$C:$C,$BJ10)</f>
        <v>0</v>
      </c>
      <c r="AC10" s="574">
        <f>SUMIFS('ES1'!I:I,'ES1'!$B:$B,'5.2_5.3'!$W$7,'ES1'!$E:$E,$W10,'ES1'!$C:$C,$BJ10)</f>
        <v>0</v>
      </c>
      <c r="AD10" s="574">
        <f>SUMIFS('ES1'!J:J,'ES1'!$B:$B,'5.2_5.3'!$W$7,'ES1'!$E:$E,$W10,'ES1'!$C:$C,$BJ10)</f>
        <v>0</v>
      </c>
      <c r="AE10" s="574">
        <f>SUMIFS('ES1'!K:K,'ES1'!$B:$B,'5.2_5.3'!$W$7,'ES1'!$E:$E,$W10,'ES1'!$C:$C,$BJ10)</f>
        <v>0</v>
      </c>
      <c r="AF10" s="574">
        <f>SUMIFS('ES1'!L:L,'ES1'!$B:$B,'5.2_5.3'!$W$7,'ES1'!$E:$E,$W10,'ES1'!$C:$C,$BJ10)</f>
        <v>0</v>
      </c>
      <c r="AG10" s="574">
        <f>SUMIFS('ES1'!M:M,'ES1'!$B:$B,'5.2_5.3'!$W$7,'ES1'!$E:$E,$W10,'ES1'!$C:$C,$BJ10)</f>
        <v>0</v>
      </c>
      <c r="AH10" s="574">
        <f>SUMIFS('ES1'!N:N,'ES1'!$B:$B,'5.2_5.3'!$W$7,'ES1'!$E:$E,$W10,'ES1'!$C:$C,$BJ10)</f>
        <v>0</v>
      </c>
      <c r="AI10" s="574">
        <f>SUMIFS('ES1'!O:O,'ES1'!$B:$B,'5.2_5.3'!$W$7,'ES1'!$E:$E,$W10,'ES1'!$C:$C,$BJ10)</f>
        <v>0</v>
      </c>
      <c r="AJ10" s="574">
        <f>SUMIFS('ES1'!P:P,'ES1'!$B:$B,'5.2_5.3'!$W$7,'ES1'!$E:$E,$W10,'ES1'!$C:$C,$BJ10)</f>
        <v>0</v>
      </c>
      <c r="AK10" s="574">
        <f>SUMIFS('ES1'!Q:Q,'ES1'!$B:$B,'5.2_5.3'!$W$7,'ES1'!$E:$E,$W10,'ES1'!$C:$C,$BJ10)</f>
        <v>0</v>
      </c>
      <c r="AL10" s="574">
        <f>SUMIFS('ES1'!R:R,'ES1'!$B:$B,'5.2_5.3'!$W$7,'ES1'!$E:$E,$W10,'ES1'!$C:$C,$BJ10)</f>
        <v>0</v>
      </c>
      <c r="AM10" s="574">
        <f>SUMIFS('ES1'!S:S,'ES1'!$B:$B,'5.2_5.3'!$W$7,'ES1'!$E:$E,$W10,'ES1'!$C:$C,$BJ10)</f>
        <v>0</v>
      </c>
      <c r="AN10" s="574">
        <f>SUMIFS('ES1'!T:T,'ES1'!$B:$B,'5.2_5.3'!$W$7,'ES1'!$E:$E,$W10,'ES1'!$C:$C,$BJ10)</f>
        <v>0</v>
      </c>
      <c r="AO10" s="574">
        <f>SUMIFS('ES1'!U:U,'ES1'!$B:$B,'5.2_5.3'!$W$7,'ES1'!$E:$E,$W10,'ES1'!$C:$C,$BJ10)</f>
        <v>0</v>
      </c>
      <c r="AP10" s="574">
        <f>SUMIFS('ES1'!V:V,'ES1'!$B:$B,'5.2_5.3'!$W$7,'ES1'!$E:$E,$W10,'ES1'!$C:$C,$BJ10)</f>
        <v>0</v>
      </c>
      <c r="AQ10" s="574">
        <f>SUMIFS('ES1'!W:W,'ES1'!$B:$B,'5.2_5.3'!$W$7,'ES1'!$E:$E,$W10,'ES1'!$C:$C,$BJ10)</f>
        <v>0</v>
      </c>
      <c r="AR10" s="574">
        <f>SUMIFS('ES1'!X:X,'ES1'!$B:$B,'5.2_5.3'!$W$7,'ES1'!$E:$E,$W10,'ES1'!$C:$C,$BJ10)</f>
        <v>0</v>
      </c>
      <c r="AS10" s="574">
        <f>SUMIFS('ES1'!Y:Y,'ES1'!$B:$B,'5.2_5.3'!$W$7,'ES1'!$E:$E,$W10,'ES1'!$C:$C,$BJ10)</f>
        <v>0</v>
      </c>
      <c r="AT10" s="574">
        <f>SUMIFS('ES1'!Z:Z,'ES1'!$B:$B,'5.2_5.3'!$W$7,'ES1'!$E:$E,$W10,'ES1'!$C:$C,$BJ10)</f>
        <v>0</v>
      </c>
      <c r="AU10" s="574">
        <f>SUMIFS('ES1'!AA:AA,'ES1'!$B:$B,'5.2_5.3'!$W$7,'ES1'!$E:$E,$W10,'ES1'!$C:$C,$BJ10)</f>
        <v>0</v>
      </c>
      <c r="AV10" s="574">
        <f>SUMIFS('ES1'!AB:AB,'ES1'!$B:$B,'5.2_5.3'!$W$7,'ES1'!$E:$E,$W10,'ES1'!$C:$C,$BJ10)</f>
        <v>0</v>
      </c>
      <c r="AW10" s="574">
        <f>SUMIFS('ES1'!AC:AC,'ES1'!$B:$B,'5.2_5.3'!$W$7,'ES1'!$E:$E,$W10,'ES1'!$C:$C,$BJ10)</f>
        <v>0</v>
      </c>
      <c r="AX10" s="574">
        <f>SUMIFS('ES1'!AD:AD,'ES1'!$B:$B,'5.2_5.3'!$W$7,'ES1'!$E:$E,$W10,'ES1'!$C:$C,$BJ10)</f>
        <v>0</v>
      </c>
      <c r="AY10" s="574">
        <f>SUMIFS('ES1'!AE:AE,'ES1'!$B:$B,'5.2_5.3'!$W$7,'ES1'!$E:$E,$W10,'ES1'!$C:$C,$BJ10)</f>
        <v>0</v>
      </c>
      <c r="AZ10" s="574">
        <f>SUMIFS('ES1'!AF:AF,'ES1'!$B:$B,'5.2_5.3'!$W$7,'ES1'!$E:$E,$W10,'ES1'!$C:$C,$BJ10)</f>
        <v>0</v>
      </c>
      <c r="BA10" s="574">
        <f>SUMIFS('ES1'!AG:AG,'ES1'!$B:$B,'5.2_5.3'!$W$7,'ES1'!$E:$E,$W10,'ES1'!$C:$C,$BJ10)</f>
        <v>0</v>
      </c>
      <c r="BB10" s="574">
        <f>SUMIFS('ES1'!AH:AH,'ES1'!$B:$B,'5.2_5.3'!$W$7,'ES1'!$E:$E,$W10,'ES1'!$C:$C,$BJ10)</f>
        <v>0</v>
      </c>
      <c r="BC10" s="574">
        <f>SUMIFS('ES1'!AI:AI,'ES1'!$B:$B,'5.2_5.3'!$W$7,'ES1'!$E:$E,$W10,'ES1'!$C:$C,$BJ10)</f>
        <v>0</v>
      </c>
      <c r="BD10" s="574">
        <f>SUMIFS('ES1'!AJ:AJ,'ES1'!$B:$B,'5.2_5.3'!$W$7,'ES1'!$E:$E,$W10,'ES1'!$C:$C,$BJ10)</f>
        <v>0</v>
      </c>
      <c r="BE10" s="574">
        <f>SUMIFS('ES1'!AK:AK,'ES1'!$B:$B,'5.2_5.3'!$W$7,'ES1'!$E:$E,$W10,'ES1'!$C:$C,$BJ10)</f>
        <v>0</v>
      </c>
      <c r="BF10" s="574">
        <f>SUMIFS('ES1'!AL:AL,'ES1'!$B:$B,'5.2_5.3'!$W$7,'ES1'!$E:$E,$W10,'ES1'!$C:$C,$BJ10)</f>
        <v>0</v>
      </c>
      <c r="BG10" s="574">
        <f>SUMIFS('ES1'!AM:AM,'ES1'!$B:$B,'5.2_5.3'!$W$7,'ES1'!$E:$E,$W10,'ES1'!$C:$C,$BJ10)</f>
        <v>0</v>
      </c>
      <c r="BH10" s="574">
        <f>SUMIFS('ES1'!AN:AN,'ES1'!$B:$B,'5.2_5.3'!$W$7,'ES1'!$E:$E,$W10,'ES1'!$C:$C,$BJ10)</f>
        <v>0</v>
      </c>
      <c r="BJ10" s="191" t="s">
        <v>396</v>
      </c>
    </row>
    <row r="11" spans="1:62" ht="15" customHeight="1" x14ac:dyDescent="0.2">
      <c r="A11" s="210"/>
      <c r="B11" s="210"/>
      <c r="C11" s="210"/>
      <c r="D11" s="210"/>
      <c r="E11" s="210"/>
      <c r="F11" s="210"/>
      <c r="G11" s="210"/>
      <c r="H11" s="210"/>
      <c r="I11" s="210"/>
      <c r="J11" s="210"/>
      <c r="K11" s="210"/>
      <c r="L11" s="210"/>
      <c r="M11" s="210"/>
      <c r="N11" s="210"/>
      <c r="O11" s="210"/>
      <c r="P11" s="210"/>
      <c r="Q11" s="210"/>
      <c r="R11" s="210"/>
      <c r="S11" s="210"/>
      <c r="T11" s="210"/>
      <c r="U11" s="210"/>
      <c r="V11" s="210"/>
      <c r="W11" s="465" t="s">
        <v>93</v>
      </c>
      <c r="X11" s="465"/>
      <c r="Y11" s="574"/>
      <c r="Z11" s="552"/>
      <c r="AA11" s="574">
        <f>SUMIFS('ES1'!G:G,'ES1'!$B:$B,'5.2_5.3'!$W$7,'ES1'!$E:$E,$W11,'ES1'!$C:$C,$BJ11)</f>
        <v>19.063341189999996</v>
      </c>
      <c r="AB11" s="574">
        <f>SUMIFS('ES1'!H:H,'ES1'!$B:$B,'5.2_5.3'!$W$7,'ES1'!$E:$E,$W11,'ES1'!$C:$C,$BJ11)</f>
        <v>0.56639899999999999</v>
      </c>
      <c r="AC11" s="574">
        <f>SUMIFS('ES1'!I:I,'ES1'!$B:$B,'5.2_5.3'!$W$7,'ES1'!$E:$E,$W11,'ES1'!$C:$C,$BJ11)</f>
        <v>2.4745520000000001</v>
      </c>
      <c r="AD11" s="574">
        <f>SUMIFS('ES1'!J:J,'ES1'!$B:$B,'5.2_5.3'!$W$7,'ES1'!$E:$E,$W11,'ES1'!$C:$C,$BJ11)</f>
        <v>6.3371839999999997</v>
      </c>
      <c r="AE11" s="574">
        <f>SUMIFS('ES1'!K:K,'ES1'!$B:$B,'5.2_5.3'!$W$7,'ES1'!$E:$E,$W11,'ES1'!$C:$C,$BJ11)</f>
        <v>7.575717</v>
      </c>
      <c r="AF11" s="574">
        <f>SUMIFS('ES1'!L:L,'ES1'!$B:$B,'5.2_5.3'!$W$7,'ES1'!$E:$E,$W11,'ES1'!$C:$C,$BJ11)</f>
        <v>0</v>
      </c>
      <c r="AG11" s="574">
        <f>SUMIFS('ES1'!M:M,'ES1'!$B:$B,'5.2_5.3'!$W$7,'ES1'!$E:$E,$W11,'ES1'!$C:$C,$BJ11)</f>
        <v>0</v>
      </c>
      <c r="AH11" s="574">
        <f>SUMIFS('ES1'!N:N,'ES1'!$B:$B,'5.2_5.3'!$W$7,'ES1'!$E:$E,$W11,'ES1'!$C:$C,$BJ11)</f>
        <v>0</v>
      </c>
      <c r="AI11" s="574">
        <f>SUMIFS('ES1'!O:O,'ES1'!$B:$B,'5.2_5.3'!$W$7,'ES1'!$E:$E,$W11,'ES1'!$C:$C,$BJ11)</f>
        <v>0</v>
      </c>
      <c r="AJ11" s="574">
        <f>SUMIFS('ES1'!P:P,'ES1'!$B:$B,'5.2_5.3'!$W$7,'ES1'!$E:$E,$W11,'ES1'!$C:$C,$BJ11)</f>
        <v>0</v>
      </c>
      <c r="AK11" s="574">
        <f>SUMIFS('ES1'!Q:Q,'ES1'!$B:$B,'5.2_5.3'!$W$7,'ES1'!$E:$E,$W11,'ES1'!$C:$C,$BJ11)</f>
        <v>0</v>
      </c>
      <c r="AL11" s="574">
        <f>SUMIFS('ES1'!R:R,'ES1'!$B:$B,'5.2_5.3'!$W$7,'ES1'!$E:$E,$W11,'ES1'!$C:$C,$BJ11)</f>
        <v>0</v>
      </c>
      <c r="AM11" s="574">
        <f>SUMIFS('ES1'!S:S,'ES1'!$B:$B,'5.2_5.3'!$W$7,'ES1'!$E:$E,$W11,'ES1'!$C:$C,$BJ11)</f>
        <v>0</v>
      </c>
      <c r="AN11" s="574">
        <f>SUMIFS('ES1'!T:T,'ES1'!$B:$B,'5.2_5.3'!$W$7,'ES1'!$E:$E,$W11,'ES1'!$C:$C,$BJ11)</f>
        <v>0</v>
      </c>
      <c r="AO11" s="574">
        <f>SUMIFS('ES1'!U:U,'ES1'!$B:$B,'5.2_5.3'!$W$7,'ES1'!$E:$E,$W11,'ES1'!$C:$C,$BJ11)</f>
        <v>0</v>
      </c>
      <c r="AP11" s="574">
        <f>SUMIFS('ES1'!V:V,'ES1'!$B:$B,'5.2_5.3'!$W$7,'ES1'!$E:$E,$W11,'ES1'!$C:$C,$BJ11)</f>
        <v>0</v>
      </c>
      <c r="AQ11" s="574">
        <f>SUMIFS('ES1'!W:W,'ES1'!$B:$B,'5.2_5.3'!$W$7,'ES1'!$E:$E,$W11,'ES1'!$C:$C,$BJ11)</f>
        <v>0</v>
      </c>
      <c r="AR11" s="574">
        <f>SUMIFS('ES1'!X:X,'ES1'!$B:$B,'5.2_5.3'!$W$7,'ES1'!$E:$E,$W11,'ES1'!$C:$C,$BJ11)</f>
        <v>0</v>
      </c>
      <c r="AS11" s="574">
        <f>SUMIFS('ES1'!Y:Y,'ES1'!$B:$B,'5.2_5.3'!$W$7,'ES1'!$E:$E,$W11,'ES1'!$C:$C,$BJ11)</f>
        <v>0</v>
      </c>
      <c r="AT11" s="574">
        <f>SUMIFS('ES1'!Z:Z,'ES1'!$B:$B,'5.2_5.3'!$W$7,'ES1'!$E:$E,$W11,'ES1'!$C:$C,$BJ11)</f>
        <v>0</v>
      </c>
      <c r="AU11" s="574">
        <f>SUMIFS('ES1'!AA:AA,'ES1'!$B:$B,'5.2_5.3'!$W$7,'ES1'!$E:$E,$W11,'ES1'!$C:$C,$BJ11)</f>
        <v>0</v>
      </c>
      <c r="AV11" s="574">
        <f>SUMIFS('ES1'!AB:AB,'ES1'!$B:$B,'5.2_5.3'!$W$7,'ES1'!$E:$E,$W11,'ES1'!$C:$C,$BJ11)</f>
        <v>0</v>
      </c>
      <c r="AW11" s="574">
        <f>SUMIFS('ES1'!AC:AC,'ES1'!$B:$B,'5.2_5.3'!$W$7,'ES1'!$E:$E,$W11,'ES1'!$C:$C,$BJ11)</f>
        <v>0</v>
      </c>
      <c r="AX11" s="574">
        <f>SUMIFS('ES1'!AD:AD,'ES1'!$B:$B,'5.2_5.3'!$W$7,'ES1'!$E:$E,$W11,'ES1'!$C:$C,$BJ11)</f>
        <v>0</v>
      </c>
      <c r="AY11" s="574">
        <f>SUMIFS('ES1'!AE:AE,'ES1'!$B:$B,'5.2_5.3'!$W$7,'ES1'!$E:$E,$W11,'ES1'!$C:$C,$BJ11)</f>
        <v>0</v>
      </c>
      <c r="AZ11" s="574">
        <f>SUMIFS('ES1'!AF:AF,'ES1'!$B:$B,'5.2_5.3'!$W$7,'ES1'!$E:$E,$W11,'ES1'!$C:$C,$BJ11)</f>
        <v>0</v>
      </c>
      <c r="BA11" s="574">
        <f>SUMIFS('ES1'!AG:AG,'ES1'!$B:$B,'5.2_5.3'!$W$7,'ES1'!$E:$E,$W11,'ES1'!$C:$C,$BJ11)</f>
        <v>0</v>
      </c>
      <c r="BB11" s="574">
        <f>SUMIFS('ES1'!AH:AH,'ES1'!$B:$B,'5.2_5.3'!$W$7,'ES1'!$E:$E,$W11,'ES1'!$C:$C,$BJ11)</f>
        <v>0</v>
      </c>
      <c r="BC11" s="574">
        <f>SUMIFS('ES1'!AI:AI,'ES1'!$B:$B,'5.2_5.3'!$W$7,'ES1'!$E:$E,$W11,'ES1'!$C:$C,$BJ11)</f>
        <v>0</v>
      </c>
      <c r="BD11" s="574">
        <f>SUMIFS('ES1'!AJ:AJ,'ES1'!$B:$B,'5.2_5.3'!$W$7,'ES1'!$E:$E,$W11,'ES1'!$C:$C,$BJ11)</f>
        <v>0</v>
      </c>
      <c r="BE11" s="574">
        <f>SUMIFS('ES1'!AK:AK,'ES1'!$B:$B,'5.2_5.3'!$W$7,'ES1'!$E:$E,$W11,'ES1'!$C:$C,$BJ11)</f>
        <v>0</v>
      </c>
      <c r="BF11" s="574">
        <f>SUMIFS('ES1'!AL:AL,'ES1'!$B:$B,'5.2_5.3'!$W$7,'ES1'!$E:$E,$W11,'ES1'!$C:$C,$BJ11)</f>
        <v>0</v>
      </c>
      <c r="BG11" s="574">
        <f>SUMIFS('ES1'!AM:AM,'ES1'!$B:$B,'5.2_5.3'!$W$7,'ES1'!$E:$E,$W11,'ES1'!$C:$C,$BJ11)</f>
        <v>0</v>
      </c>
      <c r="BH11" s="574">
        <f>SUMIFS('ES1'!AN:AN,'ES1'!$B:$B,'5.2_5.3'!$W$7,'ES1'!$E:$E,$W11,'ES1'!$C:$C,$BJ11)</f>
        <v>0</v>
      </c>
      <c r="BJ11" s="191" t="s">
        <v>396</v>
      </c>
    </row>
    <row r="12" spans="1:62" ht="15" customHeight="1" x14ac:dyDescent="0.2">
      <c r="A12" s="210"/>
      <c r="B12" s="210"/>
      <c r="C12" s="210"/>
      <c r="D12" s="210"/>
      <c r="E12" s="210"/>
      <c r="F12" s="210"/>
      <c r="G12" s="210"/>
      <c r="H12" s="210"/>
      <c r="I12" s="210"/>
      <c r="J12" s="210"/>
      <c r="K12" s="210"/>
      <c r="L12" s="210"/>
      <c r="M12" s="210"/>
      <c r="N12" s="210"/>
      <c r="O12" s="210"/>
      <c r="P12" s="210"/>
      <c r="Q12" s="210"/>
      <c r="R12" s="210"/>
      <c r="S12" s="210"/>
      <c r="T12" s="210"/>
      <c r="U12" s="210"/>
      <c r="V12" s="210"/>
      <c r="W12" s="465" t="s">
        <v>92</v>
      </c>
      <c r="X12" s="465"/>
      <c r="Y12" s="574"/>
      <c r="Z12" s="552"/>
      <c r="AA12" s="574">
        <f>SUMIFS('ES1'!G:G,'ES1'!$B:$B,'5.2_5.3'!$W$7,'ES1'!$E:$E,$W12,'ES1'!$C:$C,$BJ12)</f>
        <v>129.67335884578048</v>
      </c>
      <c r="AB12" s="574">
        <f>SUMIFS('ES1'!H:H,'ES1'!$B:$B,'5.2_5.3'!$W$7,'ES1'!$E:$E,$W12,'ES1'!$C:$C,$BJ12)</f>
        <v>116.24977299999999</v>
      </c>
      <c r="AC12" s="574">
        <f>SUMIFS('ES1'!I:I,'ES1'!$B:$B,'5.2_5.3'!$W$7,'ES1'!$E:$E,$W12,'ES1'!$C:$C,$BJ12)</f>
        <v>100.07665799999999</v>
      </c>
      <c r="AD12" s="574">
        <f>SUMIFS('ES1'!J:J,'ES1'!$B:$B,'5.2_5.3'!$W$7,'ES1'!$E:$E,$W12,'ES1'!$C:$C,$BJ12)</f>
        <v>81.673892000000009</v>
      </c>
      <c r="AE12" s="574">
        <f>SUMIFS('ES1'!K:K,'ES1'!$B:$B,'5.2_5.3'!$W$7,'ES1'!$E:$E,$W12,'ES1'!$C:$C,$BJ12)</f>
        <v>74.251255</v>
      </c>
      <c r="AF12" s="574">
        <f>SUMIFS('ES1'!L:L,'ES1'!$B:$B,'5.2_5.3'!$W$7,'ES1'!$E:$E,$W12,'ES1'!$C:$C,$BJ12)</f>
        <v>66.898887999999985</v>
      </c>
      <c r="AG12" s="574">
        <f>SUMIFS('ES1'!M:M,'ES1'!$B:$B,'5.2_5.3'!$W$7,'ES1'!$E:$E,$W12,'ES1'!$C:$C,$BJ12)</f>
        <v>66.591833999999992</v>
      </c>
      <c r="AH12" s="574">
        <f>SUMIFS('ES1'!N:N,'ES1'!$B:$B,'5.2_5.3'!$W$7,'ES1'!$E:$E,$W12,'ES1'!$C:$C,$BJ12)</f>
        <v>63.776525999999997</v>
      </c>
      <c r="AI12" s="574">
        <f>SUMIFS('ES1'!O:O,'ES1'!$B:$B,'5.2_5.3'!$W$7,'ES1'!$E:$E,$W12,'ES1'!$C:$C,$BJ12)</f>
        <v>56.726901999999995</v>
      </c>
      <c r="AJ12" s="574">
        <f>SUMIFS('ES1'!P:P,'ES1'!$B:$B,'5.2_5.3'!$W$7,'ES1'!$E:$E,$W12,'ES1'!$C:$C,$BJ12)</f>
        <v>44.228669000000004</v>
      </c>
      <c r="AK12" s="574">
        <f>SUMIFS('ES1'!Q:Q,'ES1'!$B:$B,'5.2_5.3'!$W$7,'ES1'!$E:$E,$W12,'ES1'!$C:$C,$BJ12)</f>
        <v>39.881715</v>
      </c>
      <c r="AL12" s="574">
        <f>SUMIFS('ES1'!R:R,'ES1'!$B:$B,'5.2_5.3'!$W$7,'ES1'!$E:$E,$W12,'ES1'!$C:$C,$BJ12)</f>
        <v>38.092843999999999</v>
      </c>
      <c r="AM12" s="574">
        <f>SUMIFS('ES1'!S:S,'ES1'!$B:$B,'5.2_5.3'!$W$7,'ES1'!$E:$E,$W12,'ES1'!$C:$C,$BJ12)</f>
        <v>34.354062000000006</v>
      </c>
      <c r="AN12" s="574">
        <f>SUMIFS('ES1'!T:T,'ES1'!$B:$B,'5.2_5.3'!$W$7,'ES1'!$E:$E,$W12,'ES1'!$C:$C,$BJ12)</f>
        <v>33.732584000000003</v>
      </c>
      <c r="AO12" s="574">
        <f>SUMIFS('ES1'!U:U,'ES1'!$B:$B,'5.2_5.3'!$W$7,'ES1'!$E:$E,$W12,'ES1'!$C:$C,$BJ12)</f>
        <v>34.300462000000003</v>
      </c>
      <c r="AP12" s="574">
        <f>SUMIFS('ES1'!V:V,'ES1'!$B:$B,'5.2_5.3'!$W$7,'ES1'!$E:$E,$W12,'ES1'!$C:$C,$BJ12)</f>
        <v>27.932271999999998</v>
      </c>
      <c r="AQ12" s="574">
        <f>SUMIFS('ES1'!W:W,'ES1'!$B:$B,'5.2_5.3'!$W$7,'ES1'!$E:$E,$W12,'ES1'!$C:$C,$BJ12)</f>
        <v>26.752279000000001</v>
      </c>
      <c r="AR12" s="574">
        <f>SUMIFS('ES1'!X:X,'ES1'!$B:$B,'5.2_5.3'!$W$7,'ES1'!$E:$E,$W12,'ES1'!$C:$C,$BJ12)</f>
        <v>22.894946999999998</v>
      </c>
      <c r="AS12" s="574">
        <f>SUMIFS('ES1'!Y:Y,'ES1'!$B:$B,'5.2_5.3'!$W$7,'ES1'!$E:$E,$W12,'ES1'!$C:$C,$BJ12)</f>
        <v>20.238201</v>
      </c>
      <c r="AT12" s="574">
        <f>SUMIFS('ES1'!Z:Z,'ES1'!$B:$B,'5.2_5.3'!$W$7,'ES1'!$E:$E,$W12,'ES1'!$C:$C,$BJ12)</f>
        <v>18.961548999999998</v>
      </c>
      <c r="AU12" s="574">
        <f>SUMIFS('ES1'!AA:AA,'ES1'!$B:$B,'5.2_5.3'!$W$7,'ES1'!$E:$E,$W12,'ES1'!$C:$C,$BJ12)</f>
        <v>17.852848999999999</v>
      </c>
      <c r="AV12" s="574">
        <f>SUMIFS('ES1'!AB:AB,'ES1'!$B:$B,'5.2_5.3'!$W$7,'ES1'!$E:$E,$W12,'ES1'!$C:$C,$BJ12)</f>
        <v>17.155858000000002</v>
      </c>
      <c r="AW12" s="574">
        <f>SUMIFS('ES1'!AC:AC,'ES1'!$B:$B,'5.2_5.3'!$W$7,'ES1'!$E:$E,$W12,'ES1'!$C:$C,$BJ12)</f>
        <v>16.977700000000002</v>
      </c>
      <c r="AX12" s="574">
        <f>SUMIFS('ES1'!AD:AD,'ES1'!$B:$B,'5.2_5.3'!$W$7,'ES1'!$E:$E,$W12,'ES1'!$C:$C,$BJ12)</f>
        <v>14.138923999999999</v>
      </c>
      <c r="AY12" s="574">
        <f>SUMIFS('ES1'!AE:AE,'ES1'!$B:$B,'5.2_5.3'!$W$7,'ES1'!$E:$E,$W12,'ES1'!$C:$C,$BJ12)</f>
        <v>14.809066999999999</v>
      </c>
      <c r="AZ12" s="574">
        <f>SUMIFS('ES1'!AF:AF,'ES1'!$B:$B,'5.2_5.3'!$W$7,'ES1'!$E:$E,$W12,'ES1'!$C:$C,$BJ12)</f>
        <v>15.224921000000002</v>
      </c>
      <c r="BA12" s="574">
        <f>SUMIFS('ES1'!AG:AG,'ES1'!$B:$B,'5.2_5.3'!$W$7,'ES1'!$E:$E,$W12,'ES1'!$C:$C,$BJ12)</f>
        <v>15.600525999999999</v>
      </c>
      <c r="BB12" s="574">
        <f>SUMIFS('ES1'!AH:AH,'ES1'!$B:$B,'5.2_5.3'!$W$7,'ES1'!$E:$E,$W12,'ES1'!$C:$C,$BJ12)</f>
        <v>15.389384</v>
      </c>
      <c r="BC12" s="574">
        <f>SUMIFS('ES1'!AI:AI,'ES1'!$B:$B,'5.2_5.3'!$W$7,'ES1'!$E:$E,$W12,'ES1'!$C:$C,$BJ12)</f>
        <v>16.359885999999999</v>
      </c>
      <c r="BD12" s="574">
        <f>SUMIFS('ES1'!AJ:AJ,'ES1'!$B:$B,'5.2_5.3'!$W$7,'ES1'!$E:$E,$W12,'ES1'!$C:$C,$BJ12)</f>
        <v>17.540915999999999</v>
      </c>
      <c r="BE12" s="574">
        <f>SUMIFS('ES1'!AK:AK,'ES1'!$B:$B,'5.2_5.3'!$W$7,'ES1'!$E:$E,$W12,'ES1'!$C:$C,$BJ12)</f>
        <v>17.795606000000003</v>
      </c>
      <c r="BF12" s="574">
        <f>SUMIFS('ES1'!AL:AL,'ES1'!$B:$B,'5.2_5.3'!$W$7,'ES1'!$E:$E,$W12,'ES1'!$C:$C,$BJ12)</f>
        <v>18.062825999999998</v>
      </c>
      <c r="BG12" s="574">
        <f>SUMIFS('ES1'!AM:AM,'ES1'!$B:$B,'5.2_5.3'!$W$7,'ES1'!$E:$E,$W12,'ES1'!$C:$C,$BJ12)</f>
        <v>18.158639999999998</v>
      </c>
      <c r="BH12" s="574">
        <f>SUMIFS('ES1'!AN:AN,'ES1'!$B:$B,'5.2_5.3'!$W$7,'ES1'!$E:$E,$W12,'ES1'!$C:$C,$BJ12)</f>
        <v>17.882106</v>
      </c>
      <c r="BJ12" s="191" t="s">
        <v>396</v>
      </c>
    </row>
    <row r="13" spans="1:62" ht="15" customHeight="1" x14ac:dyDescent="0.2">
      <c r="A13" s="210"/>
      <c r="B13" s="210"/>
      <c r="C13" s="210"/>
      <c r="D13" s="210"/>
      <c r="E13" s="210"/>
      <c r="F13" s="210"/>
      <c r="G13" s="210"/>
      <c r="H13" s="210"/>
      <c r="I13" s="210"/>
      <c r="J13" s="210"/>
      <c r="K13" s="210"/>
      <c r="L13" s="210"/>
      <c r="M13" s="210"/>
      <c r="N13" s="210"/>
      <c r="O13" s="210"/>
      <c r="P13" s="210"/>
      <c r="Q13" s="210"/>
      <c r="R13" s="210"/>
      <c r="S13" s="210"/>
      <c r="T13" s="210"/>
      <c r="U13" s="210"/>
      <c r="V13" s="210"/>
      <c r="W13" s="465" t="s">
        <v>94</v>
      </c>
      <c r="X13" s="465"/>
      <c r="Y13" s="574"/>
      <c r="Z13" s="655"/>
      <c r="AA13" s="574">
        <f>SUMIFS('ES1'!G:G,'ES1'!$B:$B,'5.2_5.3'!$W$7,'ES1'!$E:$E,$W13,'ES1'!$C:$C,$BJ13)</f>
        <v>4.5135044794717949</v>
      </c>
      <c r="AB13" s="574">
        <f>SUMIFS('ES1'!H:H,'ES1'!$B:$B,'5.2_5.3'!$W$7,'ES1'!$E:$E,$W13,'ES1'!$C:$C,$BJ13)</f>
        <v>6.0600100000000001</v>
      </c>
      <c r="AC13" s="574">
        <f>SUMIFS('ES1'!I:I,'ES1'!$B:$B,'5.2_5.3'!$W$7,'ES1'!$E:$E,$W13,'ES1'!$C:$C,$BJ13)</f>
        <v>6.1226590000000005</v>
      </c>
      <c r="AD13" s="574">
        <f>SUMIFS('ES1'!J:J,'ES1'!$B:$B,'5.2_5.3'!$W$7,'ES1'!$E:$E,$W13,'ES1'!$C:$C,$BJ13)</f>
        <v>6.1817880000000001</v>
      </c>
      <c r="AE13" s="574">
        <f>SUMIFS('ES1'!K:K,'ES1'!$B:$B,'5.2_5.3'!$W$7,'ES1'!$E:$E,$W13,'ES1'!$C:$C,$BJ13)</f>
        <v>6.2413230000000004</v>
      </c>
      <c r="AF13" s="574">
        <f>SUMIFS('ES1'!L:L,'ES1'!$B:$B,'5.2_5.3'!$W$7,'ES1'!$E:$E,$W13,'ES1'!$C:$C,$BJ13)</f>
        <v>6.2970070000000007</v>
      </c>
      <c r="AG13" s="574">
        <f>SUMIFS('ES1'!M:M,'ES1'!$B:$B,'5.2_5.3'!$W$7,'ES1'!$E:$E,$W13,'ES1'!$C:$C,$BJ13)</f>
        <v>6.3530150000000001</v>
      </c>
      <c r="AH13" s="574">
        <f>SUMIFS('ES1'!N:N,'ES1'!$B:$B,'5.2_5.3'!$W$7,'ES1'!$E:$E,$W13,'ES1'!$C:$C,$BJ13)</f>
        <v>6.4093879999999999</v>
      </c>
      <c r="AI13" s="574">
        <f>SUMIFS('ES1'!O:O,'ES1'!$B:$B,'5.2_5.3'!$W$7,'ES1'!$E:$E,$W13,'ES1'!$C:$C,$BJ13)</f>
        <v>6.4654340000000001</v>
      </c>
      <c r="AJ13" s="574">
        <f>SUMIFS('ES1'!P:P,'ES1'!$B:$B,'5.2_5.3'!$W$7,'ES1'!$E:$E,$W13,'ES1'!$C:$C,$BJ13)</f>
        <v>6.5221850000000003</v>
      </c>
      <c r="AK13" s="574">
        <f>SUMIFS('ES1'!Q:Q,'ES1'!$B:$B,'5.2_5.3'!$W$7,'ES1'!$E:$E,$W13,'ES1'!$C:$C,$BJ13)</f>
        <v>6.5792710000000003</v>
      </c>
      <c r="AL13" s="574">
        <f>SUMIFS('ES1'!R:R,'ES1'!$B:$B,'5.2_5.3'!$W$7,'ES1'!$E:$E,$W13,'ES1'!$C:$C,$BJ13)</f>
        <v>6.6364040000000006</v>
      </c>
      <c r="AM13" s="574">
        <f>SUMIFS('ES1'!S:S,'ES1'!$B:$B,'5.2_5.3'!$W$7,'ES1'!$E:$E,$W13,'ES1'!$C:$C,$BJ13)</f>
        <v>6.6939310000000001</v>
      </c>
      <c r="AN13" s="574">
        <f>SUMIFS('ES1'!T:T,'ES1'!$B:$B,'5.2_5.3'!$W$7,'ES1'!$E:$E,$W13,'ES1'!$C:$C,$BJ13)</f>
        <v>6.7500820000000008</v>
      </c>
      <c r="AO13" s="574">
        <f>SUMIFS('ES1'!U:U,'ES1'!$B:$B,'5.2_5.3'!$W$7,'ES1'!$E:$E,$W13,'ES1'!$C:$C,$BJ13)</f>
        <v>6.8042850000000001</v>
      </c>
      <c r="AP13" s="574">
        <f>SUMIFS('ES1'!V:V,'ES1'!$B:$B,'5.2_5.3'!$W$7,'ES1'!$E:$E,$W13,'ES1'!$C:$C,$BJ13)</f>
        <v>6.8572450000000007</v>
      </c>
      <c r="AQ13" s="574">
        <f>SUMIFS('ES1'!W:W,'ES1'!$B:$B,'5.2_5.3'!$W$7,'ES1'!$E:$E,$W13,'ES1'!$C:$C,$BJ13)</f>
        <v>6.908963</v>
      </c>
      <c r="AR13" s="574">
        <f>SUMIFS('ES1'!X:X,'ES1'!$B:$B,'5.2_5.3'!$W$7,'ES1'!$E:$E,$W13,'ES1'!$C:$C,$BJ13)</f>
        <v>6.9580020000000005</v>
      </c>
      <c r="AS13" s="574">
        <f>SUMIFS('ES1'!Y:Y,'ES1'!$B:$B,'5.2_5.3'!$W$7,'ES1'!$E:$E,$W13,'ES1'!$C:$C,$BJ13)</f>
        <v>6.9984950000000001</v>
      </c>
      <c r="AT13" s="574">
        <f>SUMIFS('ES1'!Z:Z,'ES1'!$B:$B,'5.2_5.3'!$W$7,'ES1'!$E:$E,$W13,'ES1'!$C:$C,$BJ13)</f>
        <v>7.0364360000000001</v>
      </c>
      <c r="AU13" s="574">
        <f>SUMIFS('ES1'!AA:AA,'ES1'!$B:$B,'5.2_5.3'!$W$7,'ES1'!$E:$E,$W13,'ES1'!$C:$C,$BJ13)</f>
        <v>7.0720790000000004</v>
      </c>
      <c r="AV13" s="574">
        <f>SUMIFS('ES1'!AB:AB,'ES1'!$B:$B,'5.2_5.3'!$W$7,'ES1'!$E:$E,$W13,'ES1'!$C:$C,$BJ13)</f>
        <v>7.1052110000000006</v>
      </c>
      <c r="AW13" s="574">
        <f>SUMIFS('ES1'!AC:AC,'ES1'!$B:$B,'5.2_5.3'!$W$7,'ES1'!$E:$E,$W13,'ES1'!$C:$C,$BJ13)</f>
        <v>7.1351340000000008</v>
      </c>
      <c r="AX13" s="574">
        <f>SUMIFS('ES1'!AD:AD,'ES1'!$B:$B,'5.2_5.3'!$W$7,'ES1'!$E:$E,$W13,'ES1'!$C:$C,$BJ13)</f>
        <v>7.1634609999999999</v>
      </c>
      <c r="AY13" s="574">
        <f>SUMIFS('ES1'!AE:AE,'ES1'!$B:$B,'5.2_5.3'!$W$7,'ES1'!$E:$E,$W13,'ES1'!$C:$C,$BJ13)</f>
        <v>7.1661580000000002</v>
      </c>
      <c r="AZ13" s="574">
        <f>SUMIFS('ES1'!AF:AF,'ES1'!$B:$B,'5.2_5.3'!$W$7,'ES1'!$E:$E,$W13,'ES1'!$C:$C,$BJ13)</f>
        <v>7.168228</v>
      </c>
      <c r="BA13" s="574">
        <f>SUMIFS('ES1'!AG:AG,'ES1'!$B:$B,'5.2_5.3'!$W$7,'ES1'!$E:$E,$W13,'ES1'!$C:$C,$BJ13)</f>
        <v>7.1701519999999999</v>
      </c>
      <c r="BB13" s="574">
        <f>SUMIFS('ES1'!AH:AH,'ES1'!$B:$B,'5.2_5.3'!$W$7,'ES1'!$E:$E,$W13,'ES1'!$C:$C,$BJ13)</f>
        <v>7.1719050000000006</v>
      </c>
      <c r="BC13" s="574">
        <f>SUMIFS('ES1'!AI:AI,'ES1'!$B:$B,'5.2_5.3'!$W$7,'ES1'!$E:$E,$W13,'ES1'!$C:$C,$BJ13)</f>
        <v>7.1735179999999996</v>
      </c>
      <c r="BD13" s="574">
        <f>SUMIFS('ES1'!AJ:AJ,'ES1'!$B:$B,'5.2_5.3'!$W$7,'ES1'!$E:$E,$W13,'ES1'!$C:$C,$BJ13)</f>
        <v>7.1750380000000007</v>
      </c>
      <c r="BE13" s="574">
        <f>SUMIFS('ES1'!AK:AK,'ES1'!$B:$B,'5.2_5.3'!$W$7,'ES1'!$E:$E,$W13,'ES1'!$C:$C,$BJ13)</f>
        <v>7.1764740000000007</v>
      </c>
      <c r="BF13" s="574">
        <f>SUMIFS('ES1'!AL:AL,'ES1'!$B:$B,'5.2_5.3'!$W$7,'ES1'!$E:$E,$W13,'ES1'!$C:$C,$BJ13)</f>
        <v>7.1778360000000001</v>
      </c>
      <c r="BG13" s="574">
        <f>SUMIFS('ES1'!AM:AM,'ES1'!$B:$B,'5.2_5.3'!$W$7,'ES1'!$E:$E,$W13,'ES1'!$C:$C,$BJ13)</f>
        <v>7.1791540000000005</v>
      </c>
      <c r="BH13" s="574">
        <f>SUMIFS('ES1'!AN:AN,'ES1'!$B:$B,'5.2_5.3'!$W$7,'ES1'!$E:$E,$W13,'ES1'!$C:$C,$BJ13)</f>
        <v>7.1804430000000004</v>
      </c>
      <c r="BJ13" s="191" t="s">
        <v>396</v>
      </c>
    </row>
    <row r="14" spans="1:62" ht="15" customHeight="1" x14ac:dyDescent="0.2">
      <c r="A14" s="210"/>
      <c r="B14" s="210"/>
      <c r="C14" s="210"/>
      <c r="D14" s="210"/>
      <c r="E14" s="210"/>
      <c r="F14" s="210"/>
      <c r="G14" s="210"/>
      <c r="H14" s="210"/>
      <c r="I14" s="210"/>
      <c r="J14" s="210"/>
      <c r="K14" s="210"/>
      <c r="L14" s="210"/>
      <c r="M14" s="210"/>
      <c r="N14" s="210"/>
      <c r="O14" s="210"/>
      <c r="P14" s="210"/>
      <c r="Q14" s="210"/>
      <c r="R14" s="210"/>
      <c r="S14" s="210"/>
      <c r="T14" s="210"/>
      <c r="U14" s="210"/>
      <c r="V14" s="210"/>
      <c r="W14" s="465" t="s">
        <v>95</v>
      </c>
      <c r="X14" s="465"/>
      <c r="Y14" s="574"/>
      <c r="Z14" s="655"/>
      <c r="AA14" s="574">
        <f>SUMIFS('ES1'!G:G,'ES1'!$B:$B,'5.2_5.3'!$W$7,'ES1'!$E:$E,$W14,'ES1'!$C:$C,$BJ14)</f>
        <v>17.72</v>
      </c>
      <c r="AB14" s="574">
        <f>SUMIFS('ES1'!H:H,'ES1'!$B:$B,'5.2_5.3'!$W$7,'ES1'!$E:$E,$W14,'ES1'!$C:$C,$BJ14)</f>
        <v>24.667860000000001</v>
      </c>
      <c r="AC14" s="574">
        <f>SUMIFS('ES1'!I:I,'ES1'!$B:$B,'5.2_5.3'!$W$7,'ES1'!$E:$E,$W14,'ES1'!$C:$C,$BJ14)</f>
        <v>30.920020000000001</v>
      </c>
      <c r="AD14" s="574">
        <f>SUMIFS('ES1'!J:J,'ES1'!$B:$B,'5.2_5.3'!$W$7,'ES1'!$E:$E,$W14,'ES1'!$C:$C,$BJ14)</f>
        <v>37.882440000000003</v>
      </c>
      <c r="AE14" s="574">
        <f>SUMIFS('ES1'!K:K,'ES1'!$B:$B,'5.2_5.3'!$W$7,'ES1'!$E:$E,$W14,'ES1'!$C:$C,$BJ14)</f>
        <v>33.245959999999997</v>
      </c>
      <c r="AF14" s="574">
        <f>SUMIFS('ES1'!L:L,'ES1'!$B:$B,'5.2_5.3'!$W$7,'ES1'!$E:$E,$W14,'ES1'!$C:$C,$BJ14)</f>
        <v>34.349980000000002</v>
      </c>
      <c r="AG14" s="574">
        <f>SUMIFS('ES1'!M:M,'ES1'!$B:$B,'5.2_5.3'!$W$7,'ES1'!$E:$E,$W14,'ES1'!$C:$C,$BJ14)</f>
        <v>38.841990000000003</v>
      </c>
      <c r="AH14" s="574">
        <f>SUMIFS('ES1'!N:N,'ES1'!$B:$B,'5.2_5.3'!$W$7,'ES1'!$E:$E,$W14,'ES1'!$C:$C,$BJ14)</f>
        <v>40.716479999999997</v>
      </c>
      <c r="AI14" s="574">
        <f>SUMIFS('ES1'!O:O,'ES1'!$B:$B,'5.2_5.3'!$W$7,'ES1'!$E:$E,$W14,'ES1'!$C:$C,$BJ14)</f>
        <v>35.695909999999998</v>
      </c>
      <c r="AJ14" s="574">
        <f>SUMIFS('ES1'!P:P,'ES1'!$B:$B,'5.2_5.3'!$W$7,'ES1'!$E:$E,$W14,'ES1'!$C:$C,$BJ14)</f>
        <v>33.274250000000002</v>
      </c>
      <c r="AK14" s="574">
        <f>SUMIFS('ES1'!Q:Q,'ES1'!$B:$B,'5.2_5.3'!$W$7,'ES1'!$E:$E,$W14,'ES1'!$C:$C,$BJ14)</f>
        <v>28.429659999999998</v>
      </c>
      <c r="AL14" s="574">
        <f>SUMIFS('ES1'!R:R,'ES1'!$B:$B,'5.2_5.3'!$W$7,'ES1'!$E:$E,$W14,'ES1'!$C:$C,$BJ14)</f>
        <v>27.712669999999999</v>
      </c>
      <c r="AM14" s="574">
        <f>SUMIFS('ES1'!S:S,'ES1'!$B:$B,'5.2_5.3'!$W$7,'ES1'!$E:$E,$W14,'ES1'!$C:$C,$BJ14)</f>
        <v>24.35915</v>
      </c>
      <c r="AN14" s="574">
        <f>SUMIFS('ES1'!T:T,'ES1'!$B:$B,'5.2_5.3'!$W$7,'ES1'!$E:$E,$W14,'ES1'!$C:$C,$BJ14)</f>
        <v>18.843810000000001</v>
      </c>
      <c r="AO14" s="574">
        <f>SUMIFS('ES1'!U:U,'ES1'!$B:$B,'5.2_5.3'!$W$7,'ES1'!$E:$E,$W14,'ES1'!$C:$C,$BJ14)</f>
        <v>20.938610000000001</v>
      </c>
      <c r="AP14" s="574">
        <f>SUMIFS('ES1'!V:V,'ES1'!$B:$B,'5.2_5.3'!$W$7,'ES1'!$E:$E,$W14,'ES1'!$C:$C,$BJ14)</f>
        <v>21.304939999999998</v>
      </c>
      <c r="AQ14" s="574">
        <f>SUMIFS('ES1'!W:W,'ES1'!$B:$B,'5.2_5.3'!$W$7,'ES1'!$E:$E,$W14,'ES1'!$C:$C,$BJ14)</f>
        <v>23.705279999999998</v>
      </c>
      <c r="AR14" s="574">
        <f>SUMIFS('ES1'!X:X,'ES1'!$B:$B,'5.2_5.3'!$W$7,'ES1'!$E:$E,$W14,'ES1'!$C:$C,$BJ14)</f>
        <v>16.359439999999999</v>
      </c>
      <c r="AS14" s="574">
        <f>SUMIFS('ES1'!Y:Y,'ES1'!$B:$B,'5.2_5.3'!$W$7,'ES1'!$E:$E,$W14,'ES1'!$C:$C,$BJ14)</f>
        <v>11.51957</v>
      </c>
      <c r="AT14" s="574">
        <f>SUMIFS('ES1'!Z:Z,'ES1'!$B:$B,'5.2_5.3'!$W$7,'ES1'!$E:$E,$W14,'ES1'!$C:$C,$BJ14)</f>
        <v>13.46101</v>
      </c>
      <c r="AU14" s="574">
        <f>SUMIFS('ES1'!AA:AA,'ES1'!$B:$B,'5.2_5.3'!$W$7,'ES1'!$E:$E,$W14,'ES1'!$C:$C,$BJ14)</f>
        <v>10.369759999999999</v>
      </c>
      <c r="AV14" s="574">
        <f>SUMIFS('ES1'!AB:AB,'ES1'!$B:$B,'5.2_5.3'!$W$7,'ES1'!$E:$E,$W14,'ES1'!$C:$C,$BJ14)</f>
        <v>8.4816400000000005</v>
      </c>
      <c r="AW14" s="574">
        <f>SUMIFS('ES1'!AC:AC,'ES1'!$B:$B,'5.2_5.3'!$W$7,'ES1'!$E:$E,$W14,'ES1'!$C:$C,$BJ14)</f>
        <v>11.82827</v>
      </c>
      <c r="AX14" s="574">
        <f>SUMIFS('ES1'!AD:AD,'ES1'!$B:$B,'5.2_5.3'!$W$7,'ES1'!$E:$E,$W14,'ES1'!$C:$C,$BJ14)</f>
        <v>15.407719999999999</v>
      </c>
      <c r="AY14" s="574">
        <f>SUMIFS('ES1'!AE:AE,'ES1'!$B:$B,'5.2_5.3'!$W$7,'ES1'!$E:$E,$W14,'ES1'!$C:$C,$BJ14)</f>
        <v>16.25686</v>
      </c>
      <c r="AZ14" s="574">
        <f>SUMIFS('ES1'!AF:AF,'ES1'!$B:$B,'5.2_5.3'!$W$7,'ES1'!$E:$E,$W14,'ES1'!$C:$C,$BJ14)</f>
        <v>18.148440000000001</v>
      </c>
      <c r="BA14" s="574">
        <f>SUMIFS('ES1'!AG:AG,'ES1'!$B:$B,'5.2_5.3'!$W$7,'ES1'!$E:$E,$W14,'ES1'!$C:$C,$BJ14)</f>
        <v>20.323499999999999</v>
      </c>
      <c r="BB14" s="574">
        <f>SUMIFS('ES1'!AH:AH,'ES1'!$B:$B,'5.2_5.3'!$W$7,'ES1'!$E:$E,$W14,'ES1'!$C:$C,$BJ14)</f>
        <v>22.764800000000001</v>
      </c>
      <c r="BC14" s="574">
        <f>SUMIFS('ES1'!AI:AI,'ES1'!$B:$B,'5.2_5.3'!$W$7,'ES1'!$E:$E,$W14,'ES1'!$C:$C,$BJ14)</f>
        <v>23.58126</v>
      </c>
      <c r="BD14" s="574">
        <f>SUMIFS('ES1'!AJ:AJ,'ES1'!$B:$B,'5.2_5.3'!$W$7,'ES1'!$E:$E,$W14,'ES1'!$C:$C,$BJ14)</f>
        <v>25.902619999999999</v>
      </c>
      <c r="BE14" s="574">
        <f>SUMIFS('ES1'!AK:AK,'ES1'!$B:$B,'5.2_5.3'!$W$7,'ES1'!$E:$E,$W14,'ES1'!$C:$C,$BJ14)</f>
        <v>27.973310000000001</v>
      </c>
      <c r="BF14" s="574">
        <f>SUMIFS('ES1'!AL:AL,'ES1'!$B:$B,'5.2_5.3'!$W$7,'ES1'!$E:$E,$W14,'ES1'!$C:$C,$BJ14)</f>
        <v>30.733720000000002</v>
      </c>
      <c r="BG14" s="574">
        <f>SUMIFS('ES1'!AM:AM,'ES1'!$B:$B,'5.2_5.3'!$W$7,'ES1'!$E:$E,$W14,'ES1'!$C:$C,$BJ14)</f>
        <v>29.391290000000001</v>
      </c>
      <c r="BH14" s="574">
        <f>SUMIFS('ES1'!AN:AN,'ES1'!$B:$B,'5.2_5.3'!$W$7,'ES1'!$E:$E,$W14,'ES1'!$C:$C,$BJ14)</f>
        <v>32.02534</v>
      </c>
      <c r="BJ14" s="191" t="s">
        <v>398</v>
      </c>
    </row>
    <row r="15" spans="1:62" ht="15" customHeight="1" x14ac:dyDescent="0.2">
      <c r="A15" s="210"/>
      <c r="B15" s="210"/>
      <c r="C15" s="210"/>
      <c r="D15" s="210"/>
      <c r="E15" s="210"/>
      <c r="F15" s="210"/>
      <c r="G15" s="210"/>
      <c r="H15" s="210"/>
      <c r="I15" s="210"/>
      <c r="J15" s="210"/>
      <c r="K15" s="210"/>
      <c r="L15" s="210"/>
      <c r="M15" s="210"/>
      <c r="N15" s="210"/>
      <c r="O15" s="210"/>
      <c r="P15" s="210"/>
      <c r="Q15" s="210"/>
      <c r="R15" s="210"/>
      <c r="S15" s="210"/>
      <c r="T15" s="210"/>
      <c r="U15" s="210"/>
      <c r="V15" s="210"/>
      <c r="W15" s="465" t="s">
        <v>96</v>
      </c>
      <c r="X15" s="465"/>
      <c r="Y15" s="574"/>
      <c r="Z15" s="655"/>
      <c r="AA15" s="574">
        <f>SUMIFS('ES1'!G:G,'ES1'!$B:$B,'5.2_5.3'!$W$7,'ES1'!$E:$E,$W15,'ES1'!$C:$C,$BJ15)</f>
        <v>5.4956397987012982E-2</v>
      </c>
      <c r="AB15" s="574">
        <f>SUMIFS('ES1'!H:H,'ES1'!$B:$B,'5.2_5.3'!$W$7,'ES1'!$E:$E,$W15,'ES1'!$C:$C,$BJ15)</f>
        <v>0.10766299999999999</v>
      </c>
      <c r="AC15" s="574">
        <f>SUMIFS('ES1'!I:I,'ES1'!$B:$B,'5.2_5.3'!$W$7,'ES1'!$E:$E,$W15,'ES1'!$C:$C,$BJ15)</f>
        <v>0.10771700000000001</v>
      </c>
      <c r="AD15" s="574">
        <f>SUMIFS('ES1'!J:J,'ES1'!$B:$B,'5.2_5.3'!$W$7,'ES1'!$E:$E,$W15,'ES1'!$C:$C,$BJ15)</f>
        <v>0.14640500000000001</v>
      </c>
      <c r="AE15" s="574">
        <f>SUMIFS('ES1'!K:K,'ES1'!$B:$B,'5.2_5.3'!$W$7,'ES1'!$E:$E,$W15,'ES1'!$C:$C,$BJ15)</f>
        <v>0.15659100000000001</v>
      </c>
      <c r="AF15" s="574">
        <f>SUMIFS('ES1'!L:L,'ES1'!$B:$B,'5.2_5.3'!$W$7,'ES1'!$E:$E,$W15,'ES1'!$C:$C,$BJ15)</f>
        <v>0.19136800000000001</v>
      </c>
      <c r="AG15" s="574">
        <f>SUMIFS('ES1'!M:M,'ES1'!$B:$B,'5.2_5.3'!$W$7,'ES1'!$E:$E,$W15,'ES1'!$C:$C,$BJ15)</f>
        <v>0.25437299999999996</v>
      </c>
      <c r="AH15" s="574">
        <f>SUMIFS('ES1'!N:N,'ES1'!$B:$B,'5.2_5.3'!$W$7,'ES1'!$E:$E,$W15,'ES1'!$C:$C,$BJ15)</f>
        <v>0.70505799999999996</v>
      </c>
      <c r="AI15" s="574">
        <f>SUMIFS('ES1'!O:O,'ES1'!$B:$B,'5.2_5.3'!$W$7,'ES1'!$E:$E,$W15,'ES1'!$C:$C,$BJ15)</f>
        <v>1.6777410000000001</v>
      </c>
      <c r="AJ15" s="574">
        <f>SUMIFS('ES1'!P:P,'ES1'!$B:$B,'5.2_5.3'!$W$7,'ES1'!$E:$E,$W15,'ES1'!$C:$C,$BJ15)</f>
        <v>1.9413110000000002</v>
      </c>
      <c r="AK15" s="574">
        <f>SUMIFS('ES1'!Q:Q,'ES1'!$B:$B,'5.2_5.3'!$W$7,'ES1'!$E:$E,$W15,'ES1'!$C:$C,$BJ15)</f>
        <v>2.2236030000000002</v>
      </c>
      <c r="AL15" s="574">
        <f>SUMIFS('ES1'!R:R,'ES1'!$B:$B,'5.2_5.3'!$W$7,'ES1'!$E:$E,$W15,'ES1'!$C:$C,$BJ15)</f>
        <v>2.237975</v>
      </c>
      <c r="AM15" s="574">
        <f>SUMIFS('ES1'!S:S,'ES1'!$B:$B,'5.2_5.3'!$W$7,'ES1'!$E:$E,$W15,'ES1'!$C:$C,$BJ15)</f>
        <v>3.5479250000000002</v>
      </c>
      <c r="AN15" s="574">
        <f>SUMIFS('ES1'!T:T,'ES1'!$B:$B,'5.2_5.3'!$W$7,'ES1'!$E:$E,$W15,'ES1'!$C:$C,$BJ15)</f>
        <v>6.0650409999999999</v>
      </c>
      <c r="AO15" s="574">
        <f>SUMIFS('ES1'!U:U,'ES1'!$B:$B,'5.2_5.3'!$W$7,'ES1'!$E:$E,$W15,'ES1'!$C:$C,$BJ15)</f>
        <v>5.966977</v>
      </c>
      <c r="AP15" s="574">
        <f>SUMIFS('ES1'!V:V,'ES1'!$B:$B,'5.2_5.3'!$W$7,'ES1'!$E:$E,$W15,'ES1'!$C:$C,$BJ15)</f>
        <v>7.8123360000000002</v>
      </c>
      <c r="AQ15" s="574">
        <f>SUMIFS('ES1'!W:W,'ES1'!$B:$B,'5.2_5.3'!$W$7,'ES1'!$E:$E,$W15,'ES1'!$C:$C,$BJ15)</f>
        <v>7.5112759999999996</v>
      </c>
      <c r="AR15" s="574">
        <f>SUMIFS('ES1'!X:X,'ES1'!$B:$B,'5.2_5.3'!$W$7,'ES1'!$E:$E,$W15,'ES1'!$C:$C,$BJ15)</f>
        <v>9.6124569999999991</v>
      </c>
      <c r="AS15" s="574">
        <f>SUMIFS('ES1'!Y:Y,'ES1'!$B:$B,'5.2_5.3'!$W$7,'ES1'!$E:$E,$W15,'ES1'!$C:$C,$BJ15)</f>
        <v>9.187759999999999</v>
      </c>
      <c r="AT15" s="574">
        <f>SUMIFS('ES1'!Z:Z,'ES1'!$B:$B,'5.2_5.3'!$W$7,'ES1'!$E:$E,$W15,'ES1'!$C:$C,$BJ15)</f>
        <v>10.9026</v>
      </c>
      <c r="AU15" s="574">
        <f>SUMIFS('ES1'!AA:AA,'ES1'!$B:$B,'5.2_5.3'!$W$7,'ES1'!$E:$E,$W15,'ES1'!$C:$C,$BJ15)</f>
        <v>10.392469</v>
      </c>
      <c r="AV15" s="574">
        <f>SUMIFS('ES1'!AB:AB,'ES1'!$B:$B,'5.2_5.3'!$W$7,'ES1'!$E:$E,$W15,'ES1'!$C:$C,$BJ15)</f>
        <v>9.9775259999999992</v>
      </c>
      <c r="AW15" s="574">
        <f>SUMIFS('ES1'!AC:AC,'ES1'!$B:$B,'5.2_5.3'!$W$7,'ES1'!$E:$E,$W15,'ES1'!$C:$C,$BJ15)</f>
        <v>9.6813789999999997</v>
      </c>
      <c r="AX15" s="574">
        <f>SUMIFS('ES1'!AD:AD,'ES1'!$B:$B,'5.2_5.3'!$W$7,'ES1'!$E:$E,$W15,'ES1'!$C:$C,$BJ15)</f>
        <v>9.6665740000000007</v>
      </c>
      <c r="AY15" s="574">
        <f>SUMIFS('ES1'!AE:AE,'ES1'!$B:$B,'5.2_5.3'!$W$7,'ES1'!$E:$E,$W15,'ES1'!$C:$C,$BJ15)</f>
        <v>9.8724899999999991</v>
      </c>
      <c r="AZ15" s="574">
        <f>SUMIFS('ES1'!AF:AF,'ES1'!$B:$B,'5.2_5.3'!$W$7,'ES1'!$E:$E,$W15,'ES1'!$C:$C,$BJ15)</f>
        <v>9.8898679999999999</v>
      </c>
      <c r="BA15" s="574">
        <f>SUMIFS('ES1'!AG:AG,'ES1'!$B:$B,'5.2_5.3'!$W$7,'ES1'!$E:$E,$W15,'ES1'!$C:$C,$BJ15)</f>
        <v>9.9939269999999993</v>
      </c>
      <c r="BB15" s="574">
        <f>SUMIFS('ES1'!AH:AH,'ES1'!$B:$B,'5.2_5.3'!$W$7,'ES1'!$E:$E,$W15,'ES1'!$C:$C,$BJ15)</f>
        <v>10.101008</v>
      </c>
      <c r="BC15" s="574">
        <f>SUMIFS('ES1'!AI:AI,'ES1'!$B:$B,'5.2_5.3'!$W$7,'ES1'!$E:$E,$W15,'ES1'!$C:$C,$BJ15)</f>
        <v>10.268132000000001</v>
      </c>
      <c r="BD15" s="574">
        <f>SUMIFS('ES1'!AJ:AJ,'ES1'!$B:$B,'5.2_5.3'!$W$7,'ES1'!$E:$E,$W15,'ES1'!$C:$C,$BJ15)</f>
        <v>10.294155999999999</v>
      </c>
      <c r="BE15" s="574">
        <f>SUMIFS('ES1'!AK:AK,'ES1'!$B:$B,'5.2_5.3'!$W$7,'ES1'!$E:$E,$W15,'ES1'!$C:$C,$BJ15)</f>
        <v>10.332255</v>
      </c>
      <c r="BF15" s="574">
        <f>SUMIFS('ES1'!AL:AL,'ES1'!$B:$B,'5.2_5.3'!$W$7,'ES1'!$E:$E,$W15,'ES1'!$C:$C,$BJ15)</f>
        <v>10.313022</v>
      </c>
      <c r="BG15" s="574">
        <f>SUMIFS('ES1'!AM:AM,'ES1'!$B:$B,'5.2_5.3'!$W$7,'ES1'!$E:$E,$W15,'ES1'!$C:$C,$BJ15)</f>
        <v>10.261061999999999</v>
      </c>
      <c r="BH15" s="574">
        <f>SUMIFS('ES1'!AN:AN,'ES1'!$B:$B,'5.2_5.3'!$W$7,'ES1'!$E:$E,$W15,'ES1'!$C:$C,$BJ15)</f>
        <v>10.228795999999999</v>
      </c>
      <c r="BJ15" s="191" t="s">
        <v>396</v>
      </c>
    </row>
    <row r="16" spans="1:62" ht="15" customHeight="1" x14ac:dyDescent="0.2">
      <c r="A16" s="210"/>
      <c r="B16" s="210"/>
      <c r="C16" s="210"/>
      <c r="D16" s="210"/>
      <c r="E16" s="210"/>
      <c r="F16" s="210"/>
      <c r="G16" s="210"/>
      <c r="H16" s="210"/>
      <c r="I16" s="210"/>
      <c r="J16" s="210"/>
      <c r="K16" s="210"/>
      <c r="L16" s="210"/>
      <c r="M16" s="210"/>
      <c r="N16" s="210"/>
      <c r="O16" s="210"/>
      <c r="P16" s="210"/>
      <c r="Q16" s="210"/>
      <c r="R16" s="210"/>
      <c r="S16" s="210"/>
      <c r="T16" s="210"/>
      <c r="U16" s="210"/>
      <c r="V16" s="210"/>
      <c r="W16" s="465" t="s">
        <v>97</v>
      </c>
      <c r="X16" s="465"/>
      <c r="Y16" s="574"/>
      <c r="Z16" s="655"/>
      <c r="AA16" s="574">
        <f>SUMIFS('ES1'!G:G,'ES1'!$B:$B,'5.2_5.3'!$W$7,'ES1'!$E:$E,$W16,'ES1'!$C:$C,$BJ16)</f>
        <v>64.637266262000011</v>
      </c>
      <c r="AB16" s="574">
        <f>SUMIFS('ES1'!H:H,'ES1'!$B:$B,'5.2_5.3'!$W$7,'ES1'!$E:$E,$W16,'ES1'!$C:$C,$BJ16)</f>
        <v>61.220300000000002</v>
      </c>
      <c r="AC16" s="574">
        <f>SUMIFS('ES1'!I:I,'ES1'!$B:$B,'5.2_5.3'!$W$7,'ES1'!$E:$E,$W16,'ES1'!$C:$C,$BJ16)</f>
        <v>61.210239999999999</v>
      </c>
      <c r="AD16" s="574">
        <f>SUMIFS('ES1'!J:J,'ES1'!$B:$B,'5.2_5.3'!$W$7,'ES1'!$E:$E,$W16,'ES1'!$C:$C,$BJ16)</f>
        <v>61.191409999999998</v>
      </c>
      <c r="AE16" s="574">
        <f>SUMIFS('ES1'!K:K,'ES1'!$B:$B,'5.2_5.3'!$W$7,'ES1'!$E:$E,$W16,'ES1'!$C:$C,$BJ16)</f>
        <v>61.166919999999998</v>
      </c>
      <c r="AF16" s="574">
        <f>SUMIFS('ES1'!L:L,'ES1'!$B:$B,'5.2_5.3'!$W$7,'ES1'!$E:$E,$W16,'ES1'!$C:$C,$BJ16)</f>
        <v>61.155000000000001</v>
      </c>
      <c r="AG16" s="574">
        <f>SUMIFS('ES1'!M:M,'ES1'!$B:$B,'5.2_5.3'!$W$7,'ES1'!$E:$E,$W16,'ES1'!$C:$C,$BJ16)</f>
        <v>47.659860000000002</v>
      </c>
      <c r="AH16" s="574">
        <f>SUMIFS('ES1'!N:N,'ES1'!$B:$B,'5.2_5.3'!$W$7,'ES1'!$E:$E,$W16,'ES1'!$C:$C,$BJ16)</f>
        <v>32.317050000000002</v>
      </c>
      <c r="AI16" s="574">
        <f>SUMIFS('ES1'!O:O,'ES1'!$B:$B,'5.2_5.3'!$W$7,'ES1'!$E:$E,$W16,'ES1'!$C:$C,$BJ16)</f>
        <v>32.295529999999999</v>
      </c>
      <c r="AJ16" s="574">
        <f>SUMIFS('ES1'!P:P,'ES1'!$B:$B,'5.2_5.3'!$W$7,'ES1'!$E:$E,$W16,'ES1'!$C:$C,$BJ16)</f>
        <v>32.214730000000003</v>
      </c>
      <c r="AK16" s="574">
        <f>SUMIFS('ES1'!Q:Q,'ES1'!$B:$B,'5.2_5.3'!$W$7,'ES1'!$E:$E,$W16,'ES1'!$C:$C,$BJ16)</f>
        <v>32.132089999999998</v>
      </c>
      <c r="AL16" s="574">
        <f>SUMIFS('ES1'!R:R,'ES1'!$B:$B,'5.2_5.3'!$W$7,'ES1'!$E:$E,$W16,'ES1'!$C:$C,$BJ16)</f>
        <v>25.04758</v>
      </c>
      <c r="AM16" s="574">
        <f>SUMIFS('ES1'!S:S,'ES1'!$B:$B,'5.2_5.3'!$W$7,'ES1'!$E:$E,$W16,'ES1'!$C:$C,$BJ16)</f>
        <v>24.963470000000001</v>
      </c>
      <c r="AN16" s="574">
        <f>SUMIFS('ES1'!T:T,'ES1'!$B:$B,'5.2_5.3'!$W$7,'ES1'!$E:$E,$W16,'ES1'!$C:$C,$BJ16)</f>
        <v>21.110910000000001</v>
      </c>
      <c r="AO16" s="574">
        <f>SUMIFS('ES1'!U:U,'ES1'!$B:$B,'5.2_5.3'!$W$7,'ES1'!$E:$E,$W16,'ES1'!$C:$C,$BJ16)</f>
        <v>20.999669999999998</v>
      </c>
      <c r="AP16" s="574">
        <f>SUMIFS('ES1'!V:V,'ES1'!$B:$B,'5.2_5.3'!$W$7,'ES1'!$E:$E,$W16,'ES1'!$C:$C,$BJ16)</f>
        <v>20.784469999999999</v>
      </c>
      <c r="AQ16" s="574">
        <f>SUMIFS('ES1'!W:W,'ES1'!$B:$B,'5.2_5.3'!$W$7,'ES1'!$E:$E,$W16,'ES1'!$C:$C,$BJ16)</f>
        <v>20.548259999999999</v>
      </c>
      <c r="AR16" s="574">
        <f>SUMIFS('ES1'!X:X,'ES1'!$B:$B,'5.2_5.3'!$W$7,'ES1'!$E:$E,$W16,'ES1'!$C:$C,$BJ16)</f>
        <v>31.589919999999999</v>
      </c>
      <c r="AS16" s="574">
        <f>SUMIFS('ES1'!Y:Y,'ES1'!$B:$B,'5.2_5.3'!$W$7,'ES1'!$E:$E,$W16,'ES1'!$C:$C,$BJ16)</f>
        <v>40.67098</v>
      </c>
      <c r="AT16" s="574">
        <f>SUMIFS('ES1'!Z:Z,'ES1'!$B:$B,'5.2_5.3'!$W$7,'ES1'!$E:$E,$W16,'ES1'!$C:$C,$BJ16)</f>
        <v>40.129420000000003</v>
      </c>
      <c r="AU16" s="574">
        <f>SUMIFS('ES1'!AA:AA,'ES1'!$B:$B,'5.2_5.3'!$W$7,'ES1'!$E:$E,$W16,'ES1'!$C:$C,$BJ16)</f>
        <v>48.872050000000002</v>
      </c>
      <c r="AV16" s="574">
        <f>SUMIFS('ES1'!AB:AB,'ES1'!$B:$B,'5.2_5.3'!$W$7,'ES1'!$E:$E,$W16,'ES1'!$C:$C,$BJ16)</f>
        <v>59.125439999999998</v>
      </c>
      <c r="AW16" s="574">
        <f>SUMIFS('ES1'!AC:AC,'ES1'!$B:$B,'5.2_5.3'!$W$7,'ES1'!$E:$E,$W16,'ES1'!$C:$C,$BJ16)</f>
        <v>58.811549999999997</v>
      </c>
      <c r="AX16" s="574">
        <f>SUMIFS('ES1'!AD:AD,'ES1'!$B:$B,'5.2_5.3'!$W$7,'ES1'!$E:$E,$W16,'ES1'!$C:$C,$BJ16)</f>
        <v>58.852130000000002</v>
      </c>
      <c r="AY16" s="574">
        <f>SUMIFS('ES1'!AE:AE,'ES1'!$B:$B,'5.2_5.3'!$W$7,'ES1'!$E:$E,$W16,'ES1'!$C:$C,$BJ16)</f>
        <v>59.168059999999997</v>
      </c>
      <c r="AZ16" s="574">
        <f>SUMIFS('ES1'!AF:AF,'ES1'!$B:$B,'5.2_5.3'!$W$7,'ES1'!$E:$E,$W16,'ES1'!$C:$C,$BJ16)</f>
        <v>59.249229999999997</v>
      </c>
      <c r="BA16" s="574">
        <f>SUMIFS('ES1'!AG:AG,'ES1'!$B:$B,'5.2_5.3'!$W$7,'ES1'!$E:$E,$W16,'ES1'!$C:$C,$BJ16)</f>
        <v>59.590910000000001</v>
      </c>
      <c r="BB16" s="574">
        <f>SUMIFS('ES1'!AH:AH,'ES1'!$B:$B,'5.2_5.3'!$W$7,'ES1'!$E:$E,$W16,'ES1'!$C:$C,$BJ16)</f>
        <v>59.709470000000003</v>
      </c>
      <c r="BC16" s="574">
        <f>SUMIFS('ES1'!AI:AI,'ES1'!$B:$B,'5.2_5.3'!$W$7,'ES1'!$E:$E,$W16,'ES1'!$C:$C,$BJ16)</f>
        <v>60.032249999999998</v>
      </c>
      <c r="BD16" s="574">
        <f>SUMIFS('ES1'!AJ:AJ,'ES1'!$B:$B,'5.2_5.3'!$W$7,'ES1'!$E:$E,$W16,'ES1'!$C:$C,$BJ16)</f>
        <v>60.038220000000003</v>
      </c>
      <c r="BE16" s="574">
        <f>SUMIFS('ES1'!AK:AK,'ES1'!$B:$B,'5.2_5.3'!$W$7,'ES1'!$E:$E,$W16,'ES1'!$C:$C,$BJ16)</f>
        <v>60.083170000000003</v>
      </c>
      <c r="BF16" s="574">
        <f>SUMIFS('ES1'!AL:AL,'ES1'!$B:$B,'5.2_5.3'!$W$7,'ES1'!$E:$E,$W16,'ES1'!$C:$C,$BJ16)</f>
        <v>60.075580000000002</v>
      </c>
      <c r="BG16" s="574">
        <f>SUMIFS('ES1'!AM:AM,'ES1'!$B:$B,'5.2_5.3'!$W$7,'ES1'!$E:$E,$W16,'ES1'!$C:$C,$BJ16)</f>
        <v>60.030479999999997</v>
      </c>
      <c r="BH16" s="574">
        <f>SUMIFS('ES1'!AN:AN,'ES1'!$B:$B,'5.2_5.3'!$W$7,'ES1'!$E:$E,$W16,'ES1'!$C:$C,$BJ16)</f>
        <v>59.98892</v>
      </c>
      <c r="BJ16" s="191" t="s">
        <v>396</v>
      </c>
    </row>
    <row r="17" spans="1:62" ht="15" customHeight="1" x14ac:dyDescent="0.2">
      <c r="A17" s="210"/>
      <c r="B17" s="210"/>
      <c r="C17" s="210"/>
      <c r="D17" s="210"/>
      <c r="E17" s="210"/>
      <c r="F17" s="210"/>
      <c r="G17" s="210"/>
      <c r="H17" s="210"/>
      <c r="I17" s="210"/>
      <c r="J17" s="210"/>
      <c r="K17" s="210"/>
      <c r="L17" s="210"/>
      <c r="M17" s="210"/>
      <c r="N17" s="210"/>
      <c r="O17" s="210"/>
      <c r="P17" s="210"/>
      <c r="Q17" s="210"/>
      <c r="R17" s="210"/>
      <c r="S17" s="210"/>
      <c r="T17" s="210"/>
      <c r="U17" s="210"/>
      <c r="V17" s="210"/>
      <c r="W17" s="465" t="s">
        <v>98</v>
      </c>
      <c r="X17" s="465"/>
      <c r="Y17" s="574"/>
      <c r="Z17" s="655"/>
      <c r="AA17" s="574">
        <f>SUMIFS('ES1'!G:G,'ES1'!$B:$B,'5.2_5.3'!$W$7,'ES1'!$E:$E,$W17,'ES1'!$C:$C,$BJ17)</f>
        <v>19.628290793000001</v>
      </c>
      <c r="AB17" s="574">
        <f>SUMIFS('ES1'!H:H,'ES1'!$B:$B,'5.2_5.3'!$W$7,'ES1'!$E:$E,$W17,'ES1'!$C:$C,$BJ17)</f>
        <v>29.518376</v>
      </c>
      <c r="AC17" s="574">
        <f>SUMIFS('ES1'!I:I,'ES1'!$B:$B,'5.2_5.3'!$W$7,'ES1'!$E:$E,$W17,'ES1'!$C:$C,$BJ17)</f>
        <v>30.628095999999999</v>
      </c>
      <c r="AD17" s="574">
        <f>SUMIFS('ES1'!J:J,'ES1'!$B:$B,'5.2_5.3'!$W$7,'ES1'!$E:$E,$W17,'ES1'!$C:$C,$BJ17)</f>
        <v>35.178705999999998</v>
      </c>
      <c r="AE17" s="574">
        <f>SUMIFS('ES1'!K:K,'ES1'!$B:$B,'5.2_5.3'!$W$7,'ES1'!$E:$E,$W17,'ES1'!$C:$C,$BJ17)</f>
        <v>38.711130999999995</v>
      </c>
      <c r="AF17" s="574">
        <f>SUMIFS('ES1'!L:L,'ES1'!$B:$B,'5.2_5.3'!$W$7,'ES1'!$E:$E,$W17,'ES1'!$C:$C,$BJ17)</f>
        <v>42.840191000000004</v>
      </c>
      <c r="AG17" s="574">
        <f>SUMIFS('ES1'!M:M,'ES1'!$B:$B,'5.2_5.3'!$W$7,'ES1'!$E:$E,$W17,'ES1'!$C:$C,$BJ17)</f>
        <v>46.023140999999995</v>
      </c>
      <c r="AH17" s="574">
        <f>SUMIFS('ES1'!N:N,'ES1'!$B:$B,'5.2_5.3'!$W$7,'ES1'!$E:$E,$W17,'ES1'!$C:$C,$BJ17)</f>
        <v>53.519941000000003</v>
      </c>
      <c r="AI17" s="574">
        <f>SUMIFS('ES1'!O:O,'ES1'!$B:$B,'5.2_5.3'!$W$7,'ES1'!$E:$E,$W17,'ES1'!$C:$C,$BJ17)</f>
        <v>57.871680999999995</v>
      </c>
      <c r="AJ17" s="574">
        <f>SUMIFS('ES1'!P:P,'ES1'!$B:$B,'5.2_5.3'!$W$7,'ES1'!$E:$E,$W17,'ES1'!$C:$C,$BJ17)</f>
        <v>68.433711000000002</v>
      </c>
      <c r="AK17" s="574">
        <f>SUMIFS('ES1'!Q:Q,'ES1'!$B:$B,'5.2_5.3'!$W$7,'ES1'!$E:$E,$W17,'ES1'!$C:$C,$BJ17)</f>
        <v>73.761841000000004</v>
      </c>
      <c r="AL17" s="574">
        <f>SUMIFS('ES1'!R:R,'ES1'!$B:$B,'5.2_5.3'!$W$7,'ES1'!$E:$E,$W17,'ES1'!$C:$C,$BJ17)</f>
        <v>81.184091000000009</v>
      </c>
      <c r="AM17" s="574">
        <f>SUMIFS('ES1'!S:S,'ES1'!$B:$B,'5.2_5.3'!$W$7,'ES1'!$E:$E,$W17,'ES1'!$C:$C,$BJ17)</f>
        <v>85.845301000000006</v>
      </c>
      <c r="AN17" s="574">
        <f>SUMIFS('ES1'!T:T,'ES1'!$B:$B,'5.2_5.3'!$W$7,'ES1'!$E:$E,$W17,'ES1'!$C:$C,$BJ17)</f>
        <v>91.876912000000004</v>
      </c>
      <c r="AO17" s="574">
        <f>SUMIFS('ES1'!U:U,'ES1'!$B:$B,'5.2_5.3'!$W$7,'ES1'!$E:$E,$W17,'ES1'!$C:$C,$BJ17)</f>
        <v>91.863208</v>
      </c>
      <c r="AP17" s="574">
        <f>SUMIFS('ES1'!V:V,'ES1'!$B:$B,'5.2_5.3'!$W$7,'ES1'!$E:$E,$W17,'ES1'!$C:$C,$BJ17)</f>
        <v>98.667462999999998</v>
      </c>
      <c r="AQ17" s="574">
        <f>SUMIFS('ES1'!W:W,'ES1'!$B:$B,'5.2_5.3'!$W$7,'ES1'!$E:$E,$W17,'ES1'!$C:$C,$BJ17)</f>
        <v>103.34916799999999</v>
      </c>
      <c r="AR17" s="574">
        <f>SUMIFS('ES1'!X:X,'ES1'!$B:$B,'5.2_5.3'!$W$7,'ES1'!$E:$E,$W17,'ES1'!$C:$C,$BJ17)</f>
        <v>108.798103</v>
      </c>
      <c r="AS17" s="574">
        <f>SUMIFS('ES1'!Y:Y,'ES1'!$B:$B,'5.2_5.3'!$W$7,'ES1'!$E:$E,$W17,'ES1'!$C:$C,$BJ17)</f>
        <v>112.61129699999999</v>
      </c>
      <c r="AT17" s="574">
        <f>SUMIFS('ES1'!Z:Z,'ES1'!$B:$B,'5.2_5.3'!$W$7,'ES1'!$E:$E,$W17,'ES1'!$C:$C,$BJ17)</f>
        <v>117.980255</v>
      </c>
      <c r="AU17" s="574">
        <f>SUMIFS('ES1'!AA:AA,'ES1'!$B:$B,'5.2_5.3'!$W$7,'ES1'!$E:$E,$W17,'ES1'!$C:$C,$BJ17)</f>
        <v>121.349034</v>
      </c>
      <c r="AV17" s="574">
        <f>SUMIFS('ES1'!AB:AB,'ES1'!$B:$B,'5.2_5.3'!$W$7,'ES1'!$E:$E,$W17,'ES1'!$C:$C,$BJ17)</f>
        <v>122.953647</v>
      </c>
      <c r="AW17" s="574">
        <f>SUMIFS('ES1'!AC:AC,'ES1'!$B:$B,'5.2_5.3'!$W$7,'ES1'!$E:$E,$W17,'ES1'!$C:$C,$BJ17)</f>
        <v>126.741631</v>
      </c>
      <c r="AX17" s="574">
        <f>SUMIFS('ES1'!AD:AD,'ES1'!$B:$B,'5.2_5.3'!$W$7,'ES1'!$E:$E,$W17,'ES1'!$C:$C,$BJ17)</f>
        <v>126.70636999999999</v>
      </c>
      <c r="AY17" s="574">
        <f>SUMIFS('ES1'!AE:AE,'ES1'!$B:$B,'5.2_5.3'!$W$7,'ES1'!$E:$E,$W17,'ES1'!$C:$C,$BJ17)</f>
        <v>126.98224</v>
      </c>
      <c r="AZ17" s="574">
        <f>SUMIFS('ES1'!AF:AF,'ES1'!$B:$B,'5.2_5.3'!$W$7,'ES1'!$E:$E,$W17,'ES1'!$C:$C,$BJ17)</f>
        <v>127.063216</v>
      </c>
      <c r="BA17" s="574">
        <f>SUMIFS('ES1'!AG:AG,'ES1'!$B:$B,'5.2_5.3'!$W$7,'ES1'!$E:$E,$W17,'ES1'!$C:$C,$BJ17)</f>
        <v>127.288434</v>
      </c>
      <c r="BB17" s="574">
        <f>SUMIFS('ES1'!AH:AH,'ES1'!$B:$B,'5.2_5.3'!$W$7,'ES1'!$E:$E,$W17,'ES1'!$C:$C,$BJ17)</f>
        <v>127.438619</v>
      </c>
      <c r="BC17" s="574">
        <f>SUMIFS('ES1'!AI:AI,'ES1'!$B:$B,'5.2_5.3'!$W$7,'ES1'!$E:$E,$W17,'ES1'!$C:$C,$BJ17)</f>
        <v>127.51572</v>
      </c>
      <c r="BD17" s="574">
        <f>SUMIFS('ES1'!AJ:AJ,'ES1'!$B:$B,'5.2_5.3'!$W$7,'ES1'!$E:$E,$W17,'ES1'!$C:$C,$BJ17)</f>
        <v>127.571144</v>
      </c>
      <c r="BE17" s="574">
        <f>SUMIFS('ES1'!AK:AK,'ES1'!$B:$B,'5.2_5.3'!$W$7,'ES1'!$E:$E,$W17,'ES1'!$C:$C,$BJ17)</f>
        <v>127.57959100000001</v>
      </c>
      <c r="BF17" s="574">
        <f>SUMIFS('ES1'!AL:AL,'ES1'!$B:$B,'5.2_5.3'!$W$7,'ES1'!$E:$E,$W17,'ES1'!$C:$C,$BJ17)</f>
        <v>127.65755799999999</v>
      </c>
      <c r="BG17" s="574">
        <f>SUMIFS('ES1'!AM:AM,'ES1'!$B:$B,'5.2_5.3'!$W$7,'ES1'!$E:$E,$W17,'ES1'!$C:$C,$BJ17)</f>
        <v>127.599628</v>
      </c>
      <c r="BH17" s="574">
        <f>SUMIFS('ES1'!AN:AN,'ES1'!$B:$B,'5.2_5.3'!$W$7,'ES1'!$E:$E,$W17,'ES1'!$C:$C,$BJ17)</f>
        <v>127.63406500000001</v>
      </c>
      <c r="BJ17" s="191" t="s">
        <v>396</v>
      </c>
    </row>
    <row r="18" spans="1:62" ht="15" customHeight="1" x14ac:dyDescent="0.2">
      <c r="A18" s="210"/>
      <c r="B18" s="210"/>
      <c r="C18" s="210"/>
      <c r="D18" s="210"/>
      <c r="E18" s="210"/>
      <c r="F18" s="210"/>
      <c r="G18" s="210"/>
      <c r="H18" s="210"/>
      <c r="I18" s="210"/>
      <c r="J18" s="210"/>
      <c r="K18" s="210"/>
      <c r="L18" s="210"/>
      <c r="M18" s="210"/>
      <c r="N18" s="210"/>
      <c r="O18" s="210"/>
      <c r="P18" s="210"/>
      <c r="Q18" s="210"/>
      <c r="R18" s="210"/>
      <c r="S18" s="210"/>
      <c r="T18" s="210"/>
      <c r="U18" s="210"/>
      <c r="V18" s="210"/>
      <c r="W18" s="465" t="s">
        <v>99</v>
      </c>
      <c r="X18" s="465"/>
      <c r="Y18" s="574"/>
      <c r="Z18" s="655"/>
      <c r="AA18" s="574">
        <f>SUMIFS('ES1'!G:G,'ES1'!$B:$B,'5.2_5.3'!$W$7,'ES1'!$E:$E,$W18,'ES1'!$C:$C,$BJ18)</f>
        <v>25.480976039426217</v>
      </c>
      <c r="AB18" s="574">
        <f>SUMIFS('ES1'!H:H,'ES1'!$B:$B,'5.2_5.3'!$W$7,'ES1'!$E:$E,$W18,'ES1'!$C:$C,$BJ18)</f>
        <v>30.137970000000003</v>
      </c>
      <c r="AC18" s="574">
        <f>SUMIFS('ES1'!I:I,'ES1'!$B:$B,'5.2_5.3'!$W$7,'ES1'!$E:$E,$W18,'ES1'!$C:$C,$BJ18)</f>
        <v>30.794969999999999</v>
      </c>
      <c r="AD18" s="574">
        <f>SUMIFS('ES1'!J:J,'ES1'!$B:$B,'5.2_5.3'!$W$7,'ES1'!$E:$E,$W18,'ES1'!$C:$C,$BJ18)</f>
        <v>31.332569999999997</v>
      </c>
      <c r="AE18" s="574">
        <f>SUMIFS('ES1'!K:K,'ES1'!$B:$B,'5.2_5.3'!$W$7,'ES1'!$E:$E,$W18,'ES1'!$C:$C,$BJ18)</f>
        <v>32.230469999999997</v>
      </c>
      <c r="AF18" s="574">
        <f>SUMIFS('ES1'!L:L,'ES1'!$B:$B,'5.2_5.3'!$W$7,'ES1'!$E:$E,$W18,'ES1'!$C:$C,$BJ18)</f>
        <v>33.598190000000002</v>
      </c>
      <c r="AG18" s="574">
        <f>SUMIFS('ES1'!M:M,'ES1'!$B:$B,'5.2_5.3'!$W$7,'ES1'!$E:$E,$W18,'ES1'!$C:$C,$BJ18)</f>
        <v>35.457380000000001</v>
      </c>
      <c r="AH18" s="574">
        <f>SUMIFS('ES1'!N:N,'ES1'!$B:$B,'5.2_5.3'!$W$7,'ES1'!$E:$E,$W18,'ES1'!$C:$C,$BJ18)</f>
        <v>38.71564</v>
      </c>
      <c r="AI18" s="574">
        <f>SUMIFS('ES1'!O:O,'ES1'!$B:$B,'5.2_5.3'!$W$7,'ES1'!$E:$E,$W18,'ES1'!$C:$C,$BJ18)</f>
        <v>42.864980000000003</v>
      </c>
      <c r="AJ18" s="574">
        <f>SUMIFS('ES1'!P:P,'ES1'!$B:$B,'5.2_5.3'!$W$7,'ES1'!$E:$E,$W18,'ES1'!$C:$C,$BJ18)</f>
        <v>45.930800000000005</v>
      </c>
      <c r="AK18" s="574">
        <f>SUMIFS('ES1'!Q:Q,'ES1'!$B:$B,'5.2_5.3'!$W$7,'ES1'!$E:$E,$W18,'ES1'!$C:$C,$BJ18)</f>
        <v>48.69153</v>
      </c>
      <c r="AL18" s="574">
        <f>SUMIFS('ES1'!R:R,'ES1'!$B:$B,'5.2_5.3'!$W$7,'ES1'!$E:$E,$W18,'ES1'!$C:$C,$BJ18)</f>
        <v>50.960470000000001</v>
      </c>
      <c r="AM18" s="574">
        <f>SUMIFS('ES1'!S:S,'ES1'!$B:$B,'5.2_5.3'!$W$7,'ES1'!$E:$E,$W18,'ES1'!$C:$C,$BJ18)</f>
        <v>52.847030000000004</v>
      </c>
      <c r="AN18" s="574">
        <f>SUMIFS('ES1'!T:T,'ES1'!$B:$B,'5.2_5.3'!$W$7,'ES1'!$E:$E,$W18,'ES1'!$C:$C,$BJ18)</f>
        <v>54.948540000000001</v>
      </c>
      <c r="AO18" s="574">
        <f>SUMIFS('ES1'!U:U,'ES1'!$B:$B,'5.2_5.3'!$W$7,'ES1'!$E:$E,$W18,'ES1'!$C:$C,$BJ18)</f>
        <v>56.641449999999999</v>
      </c>
      <c r="AP18" s="574">
        <f>SUMIFS('ES1'!V:V,'ES1'!$B:$B,'5.2_5.3'!$W$7,'ES1'!$E:$E,$W18,'ES1'!$C:$C,$BJ18)</f>
        <v>59.189639999999997</v>
      </c>
      <c r="AQ18" s="574">
        <f>SUMIFS('ES1'!W:W,'ES1'!$B:$B,'5.2_5.3'!$W$7,'ES1'!$E:$E,$W18,'ES1'!$C:$C,$BJ18)</f>
        <v>60.543050000000001</v>
      </c>
      <c r="AR18" s="574">
        <f>SUMIFS('ES1'!X:X,'ES1'!$B:$B,'5.2_5.3'!$W$7,'ES1'!$E:$E,$W18,'ES1'!$C:$C,$BJ18)</f>
        <v>60.700899999999997</v>
      </c>
      <c r="AS18" s="574">
        <f>SUMIFS('ES1'!Y:Y,'ES1'!$B:$B,'5.2_5.3'!$W$7,'ES1'!$E:$E,$W18,'ES1'!$C:$C,$BJ18)</f>
        <v>61.983620000000002</v>
      </c>
      <c r="AT18" s="574">
        <f>SUMIFS('ES1'!Z:Z,'ES1'!$B:$B,'5.2_5.3'!$W$7,'ES1'!$E:$E,$W18,'ES1'!$C:$C,$BJ18)</f>
        <v>61.585119999999996</v>
      </c>
      <c r="AU18" s="574">
        <f>SUMIFS('ES1'!AA:AA,'ES1'!$B:$B,'5.2_5.3'!$W$7,'ES1'!$E:$E,$W18,'ES1'!$C:$C,$BJ18)</f>
        <v>61.023160000000004</v>
      </c>
      <c r="AV18" s="574">
        <f>SUMIFS('ES1'!AB:AB,'ES1'!$B:$B,'5.2_5.3'!$W$7,'ES1'!$E:$E,$W18,'ES1'!$C:$C,$BJ18)</f>
        <v>62.197820000000007</v>
      </c>
      <c r="AW18" s="574">
        <f>SUMIFS('ES1'!AC:AC,'ES1'!$B:$B,'5.2_5.3'!$W$7,'ES1'!$E:$E,$W18,'ES1'!$C:$C,$BJ18)</f>
        <v>62.67062</v>
      </c>
      <c r="AX18" s="574">
        <f>SUMIFS('ES1'!AD:AD,'ES1'!$B:$B,'5.2_5.3'!$W$7,'ES1'!$E:$E,$W18,'ES1'!$C:$C,$BJ18)</f>
        <v>65.535600000000002</v>
      </c>
      <c r="AY18" s="574">
        <f>SUMIFS('ES1'!AE:AE,'ES1'!$B:$B,'5.2_5.3'!$W$7,'ES1'!$E:$E,$W18,'ES1'!$C:$C,$BJ18)</f>
        <v>69.394689999999997</v>
      </c>
      <c r="AZ18" s="574">
        <f>SUMIFS('ES1'!AF:AF,'ES1'!$B:$B,'5.2_5.3'!$W$7,'ES1'!$E:$E,$W18,'ES1'!$C:$C,$BJ18)</f>
        <v>72.635930000000002</v>
      </c>
      <c r="BA18" s="574">
        <f>SUMIFS('ES1'!AG:AG,'ES1'!$B:$B,'5.2_5.3'!$W$7,'ES1'!$E:$E,$W18,'ES1'!$C:$C,$BJ18)</f>
        <v>75.50855</v>
      </c>
      <c r="BB18" s="574">
        <f>SUMIFS('ES1'!AH:AH,'ES1'!$B:$B,'5.2_5.3'!$W$7,'ES1'!$E:$E,$W18,'ES1'!$C:$C,$BJ18)</f>
        <v>80.59948</v>
      </c>
      <c r="BC18" s="574">
        <f>SUMIFS('ES1'!AI:AI,'ES1'!$B:$B,'5.2_5.3'!$W$7,'ES1'!$E:$E,$W18,'ES1'!$C:$C,$BJ18)</f>
        <v>83.950869999999995</v>
      </c>
      <c r="BD18" s="574">
        <f>SUMIFS('ES1'!AJ:AJ,'ES1'!$B:$B,'5.2_5.3'!$W$7,'ES1'!$E:$E,$W18,'ES1'!$C:$C,$BJ18)</f>
        <v>86.903960000000012</v>
      </c>
      <c r="BE18" s="574">
        <f>SUMIFS('ES1'!AK:AK,'ES1'!$B:$B,'5.2_5.3'!$W$7,'ES1'!$E:$E,$W18,'ES1'!$C:$C,$BJ18)</f>
        <v>89.600939999999994</v>
      </c>
      <c r="BF18" s="574">
        <f>SUMIFS('ES1'!AL:AL,'ES1'!$B:$B,'5.2_5.3'!$W$7,'ES1'!$E:$E,$W18,'ES1'!$C:$C,$BJ18)</f>
        <v>90.064989999999995</v>
      </c>
      <c r="BG18" s="574">
        <f>SUMIFS('ES1'!AM:AM,'ES1'!$B:$B,'5.2_5.3'!$W$7,'ES1'!$E:$E,$W18,'ES1'!$C:$C,$BJ18)</f>
        <v>93.508969999999991</v>
      </c>
      <c r="BH18" s="574">
        <f>SUMIFS('ES1'!AN:AN,'ES1'!$B:$B,'5.2_5.3'!$W$7,'ES1'!$E:$E,$W18,'ES1'!$C:$C,$BJ18)</f>
        <v>93.400470000000013</v>
      </c>
      <c r="BJ18" s="191" t="s">
        <v>396</v>
      </c>
    </row>
    <row r="19" spans="1:62" ht="15" customHeight="1" x14ac:dyDescent="0.2">
      <c r="A19" s="210"/>
      <c r="B19" s="210"/>
      <c r="C19" s="210"/>
      <c r="D19" s="210"/>
      <c r="E19" s="210"/>
      <c r="F19" s="210"/>
      <c r="G19" s="210"/>
      <c r="H19" s="210"/>
      <c r="I19" s="210"/>
      <c r="J19" s="210"/>
      <c r="K19" s="210"/>
      <c r="L19" s="210"/>
      <c r="M19" s="210"/>
      <c r="N19" s="210"/>
      <c r="O19" s="210"/>
      <c r="P19" s="210"/>
      <c r="Q19" s="210"/>
      <c r="R19" s="210"/>
      <c r="S19" s="210"/>
      <c r="T19" s="210"/>
      <c r="U19" s="210"/>
      <c r="V19" s="210"/>
      <c r="W19" s="465" t="s">
        <v>364</v>
      </c>
      <c r="X19" s="465"/>
      <c r="Y19" s="574"/>
      <c r="Z19" s="655"/>
      <c r="AA19" s="574">
        <f>SUMIFS('ES1'!G:G,'ES1'!$B:$B,'5.2_5.3'!$W$7,'ES1'!$E:$E,$W19,'ES1'!$C:$C,$BJ19)</f>
        <v>5.0697298288040651</v>
      </c>
      <c r="AB19" s="574">
        <f>SUMIFS('ES1'!H:H,'ES1'!$B:$B,'5.2_5.3'!$W$7,'ES1'!$E:$E,$W19,'ES1'!$C:$C,$BJ19)</f>
        <v>5.5093619999999994</v>
      </c>
      <c r="AC19" s="574">
        <f>SUMIFS('ES1'!I:I,'ES1'!$B:$B,'5.2_5.3'!$W$7,'ES1'!$E:$E,$W19,'ES1'!$C:$C,$BJ19)</f>
        <v>4.7610560000000008</v>
      </c>
      <c r="AD19" s="574">
        <f>SUMIFS('ES1'!J:J,'ES1'!$B:$B,'5.2_5.3'!$W$7,'ES1'!$E:$E,$W19,'ES1'!$C:$C,$BJ19)</f>
        <v>4.5956050000000008</v>
      </c>
      <c r="AE19" s="574">
        <f>SUMIFS('ES1'!K:K,'ES1'!$B:$B,'5.2_5.3'!$W$7,'ES1'!$E:$E,$W19,'ES1'!$C:$C,$BJ19)</f>
        <v>7.3134159999999993</v>
      </c>
      <c r="AF19" s="574">
        <f>SUMIFS('ES1'!L:L,'ES1'!$B:$B,'5.2_5.3'!$W$7,'ES1'!$E:$E,$W19,'ES1'!$C:$C,$BJ19)</f>
        <v>11.434592</v>
      </c>
      <c r="AG19" s="574">
        <f>SUMIFS('ES1'!M:M,'ES1'!$B:$B,'5.2_5.3'!$W$7,'ES1'!$E:$E,$W19,'ES1'!$C:$C,$BJ19)</f>
        <v>12.002658</v>
      </c>
      <c r="AH19" s="574">
        <f>SUMIFS('ES1'!N:N,'ES1'!$B:$B,'5.2_5.3'!$W$7,'ES1'!$E:$E,$W19,'ES1'!$C:$C,$BJ19)</f>
        <v>13.063313000000001</v>
      </c>
      <c r="AI19" s="574">
        <f>SUMIFS('ES1'!O:O,'ES1'!$B:$B,'5.2_5.3'!$W$7,'ES1'!$E:$E,$W19,'ES1'!$C:$C,$BJ19)</f>
        <v>13.790157999999998</v>
      </c>
      <c r="AJ19" s="574">
        <f>SUMIFS('ES1'!P:P,'ES1'!$B:$B,'5.2_5.3'!$W$7,'ES1'!$E:$E,$W19,'ES1'!$C:$C,$BJ19)</f>
        <v>14.836146999999999</v>
      </c>
      <c r="AK19" s="574">
        <f>SUMIFS('ES1'!Q:Q,'ES1'!$B:$B,'5.2_5.3'!$W$7,'ES1'!$E:$E,$W19,'ES1'!$C:$C,$BJ19)</f>
        <v>15.741462000000002</v>
      </c>
      <c r="AL19" s="574">
        <f>SUMIFS('ES1'!R:R,'ES1'!$B:$B,'5.2_5.3'!$W$7,'ES1'!$E:$E,$W19,'ES1'!$C:$C,$BJ19)</f>
        <v>16.621528999999995</v>
      </c>
      <c r="AM19" s="574">
        <f>SUMIFS('ES1'!S:S,'ES1'!$B:$B,'5.2_5.3'!$W$7,'ES1'!$E:$E,$W19,'ES1'!$C:$C,$BJ19)</f>
        <v>17.718444000000002</v>
      </c>
      <c r="AN19" s="574">
        <f>SUMIFS('ES1'!T:T,'ES1'!$B:$B,'5.2_5.3'!$W$7,'ES1'!$E:$E,$W19,'ES1'!$C:$C,$BJ19)</f>
        <v>18.859394000000002</v>
      </c>
      <c r="AO19" s="574">
        <f>SUMIFS('ES1'!U:U,'ES1'!$B:$B,'5.2_5.3'!$W$7,'ES1'!$E:$E,$W19,'ES1'!$C:$C,$BJ19)</f>
        <v>19.581638999999999</v>
      </c>
      <c r="AP19" s="574">
        <f>SUMIFS('ES1'!V:V,'ES1'!$B:$B,'5.2_5.3'!$W$7,'ES1'!$E:$E,$W19,'ES1'!$C:$C,$BJ19)</f>
        <v>20.156981000000002</v>
      </c>
      <c r="AQ19" s="574">
        <f>SUMIFS('ES1'!W:W,'ES1'!$B:$B,'5.2_5.3'!$W$7,'ES1'!$E:$E,$W19,'ES1'!$C:$C,$BJ19)</f>
        <v>19.115926000000002</v>
      </c>
      <c r="AR19" s="574">
        <f>SUMIFS('ES1'!X:X,'ES1'!$B:$B,'5.2_5.3'!$W$7,'ES1'!$E:$E,$W19,'ES1'!$C:$C,$BJ19)</f>
        <v>18.389510000000001</v>
      </c>
      <c r="AS19" s="574">
        <f>SUMIFS('ES1'!Y:Y,'ES1'!$B:$B,'5.2_5.3'!$W$7,'ES1'!$E:$E,$W19,'ES1'!$C:$C,$BJ19)</f>
        <v>17.767268999999999</v>
      </c>
      <c r="AT19" s="574">
        <f>SUMIFS('ES1'!Z:Z,'ES1'!$B:$B,'5.2_5.3'!$W$7,'ES1'!$E:$E,$W19,'ES1'!$C:$C,$BJ19)</f>
        <v>16.877078999999998</v>
      </c>
      <c r="AU19" s="574">
        <f>SUMIFS('ES1'!AA:AA,'ES1'!$B:$B,'5.2_5.3'!$W$7,'ES1'!$E:$E,$W19,'ES1'!$C:$C,$BJ19)</f>
        <v>16.042504000000001</v>
      </c>
      <c r="AV19" s="574">
        <f>SUMIFS('ES1'!AB:AB,'ES1'!$B:$B,'5.2_5.3'!$W$7,'ES1'!$E:$E,$W19,'ES1'!$C:$C,$BJ19)</f>
        <v>15.156637999999999</v>
      </c>
      <c r="AW19" s="574">
        <f>SUMIFS('ES1'!AC:AC,'ES1'!$B:$B,'5.2_5.3'!$W$7,'ES1'!$E:$E,$W19,'ES1'!$C:$C,$BJ19)</f>
        <v>14.697993000000002</v>
      </c>
      <c r="AX19" s="574">
        <f>SUMIFS('ES1'!AD:AD,'ES1'!$B:$B,'5.2_5.3'!$W$7,'ES1'!$E:$E,$W19,'ES1'!$C:$C,$BJ19)</f>
        <v>14.638057999999997</v>
      </c>
      <c r="AY19" s="574">
        <f>SUMIFS('ES1'!AE:AE,'ES1'!$B:$B,'5.2_5.3'!$W$7,'ES1'!$E:$E,$W19,'ES1'!$C:$C,$BJ19)</f>
        <v>14.896441000000001</v>
      </c>
      <c r="AZ19" s="574">
        <f>SUMIFS('ES1'!AF:AF,'ES1'!$B:$B,'5.2_5.3'!$W$7,'ES1'!$E:$E,$W19,'ES1'!$C:$C,$BJ19)</f>
        <v>15.068137</v>
      </c>
      <c r="BA19" s="574">
        <f>SUMIFS('ES1'!AG:AG,'ES1'!$B:$B,'5.2_5.3'!$W$7,'ES1'!$E:$E,$W19,'ES1'!$C:$C,$BJ19)</f>
        <v>15.288021000000001</v>
      </c>
      <c r="BB19" s="574">
        <f>SUMIFS('ES1'!AH:AH,'ES1'!$B:$B,'5.2_5.3'!$W$7,'ES1'!$E:$E,$W19,'ES1'!$C:$C,$BJ19)</f>
        <v>15.625538000000001</v>
      </c>
      <c r="BC19" s="574">
        <f>SUMIFS('ES1'!AI:AI,'ES1'!$B:$B,'5.2_5.3'!$W$7,'ES1'!$E:$E,$W19,'ES1'!$C:$C,$BJ19)</f>
        <v>16.363666000000002</v>
      </c>
      <c r="BD19" s="574">
        <f>SUMIFS('ES1'!AJ:AJ,'ES1'!$B:$B,'5.2_5.3'!$W$7,'ES1'!$E:$E,$W19,'ES1'!$C:$C,$BJ19)</f>
        <v>16.559598999999999</v>
      </c>
      <c r="BE19" s="574">
        <f>SUMIFS('ES1'!AK:AK,'ES1'!$B:$B,'5.2_5.3'!$W$7,'ES1'!$E:$E,$W19,'ES1'!$C:$C,$BJ19)</f>
        <v>16.776541000000002</v>
      </c>
      <c r="BF19" s="574">
        <f>SUMIFS('ES1'!AL:AL,'ES1'!$B:$B,'5.2_5.3'!$W$7,'ES1'!$E:$E,$W19,'ES1'!$C:$C,$BJ19)</f>
        <v>16.875988000000003</v>
      </c>
      <c r="BG19" s="574">
        <f>SUMIFS('ES1'!AM:AM,'ES1'!$B:$B,'5.2_5.3'!$W$7,'ES1'!$E:$E,$W19,'ES1'!$C:$C,$BJ19)</f>
        <v>16.882606999999997</v>
      </c>
      <c r="BH19" s="574">
        <f>SUMIFS('ES1'!AN:AN,'ES1'!$B:$B,'5.2_5.3'!$W$7,'ES1'!$E:$E,$W19,'ES1'!$C:$C,$BJ19)</f>
        <v>16.904212000000001</v>
      </c>
      <c r="BJ19" s="191" t="s">
        <v>396</v>
      </c>
    </row>
    <row r="20" spans="1:62" ht="15" customHeight="1" x14ac:dyDescent="0.2">
      <c r="A20" s="210"/>
      <c r="B20" s="210"/>
      <c r="C20" s="210"/>
      <c r="D20" s="210"/>
      <c r="E20" s="210"/>
      <c r="F20" s="210"/>
      <c r="G20" s="210"/>
      <c r="H20" s="210"/>
      <c r="I20" s="210"/>
      <c r="J20" s="210"/>
      <c r="K20" s="210"/>
      <c r="L20" s="210"/>
      <c r="M20" s="210"/>
      <c r="N20" s="210"/>
      <c r="O20" s="210"/>
      <c r="P20" s="210"/>
      <c r="Q20" s="210"/>
      <c r="R20" s="210"/>
      <c r="S20" s="210"/>
      <c r="T20" s="210"/>
      <c r="U20" s="210"/>
      <c r="V20" s="210"/>
      <c r="W20" s="465" t="s">
        <v>101</v>
      </c>
      <c r="X20" s="465"/>
      <c r="Y20" s="574"/>
      <c r="Z20" s="655"/>
      <c r="AA20" s="574">
        <f>SUMIFS('ES1'!G:G,'ES1'!$B:$B,'5.2_5.3'!$W$7,'ES1'!$E:$E,$W20,'ES1'!$C:$C,$BJ20)</f>
        <v>1.7479651999999998E-2</v>
      </c>
      <c r="AB20" s="574">
        <f>SUMIFS('ES1'!H:H,'ES1'!$B:$B,'5.2_5.3'!$W$7,'ES1'!$E:$E,$W20,'ES1'!$C:$C,$BJ20)</f>
        <v>0</v>
      </c>
      <c r="AC20" s="574">
        <f>SUMIFS('ES1'!I:I,'ES1'!$B:$B,'5.2_5.3'!$W$7,'ES1'!$E:$E,$W20,'ES1'!$C:$C,$BJ20)</f>
        <v>0</v>
      </c>
      <c r="AD20" s="574">
        <f>SUMIFS('ES1'!J:J,'ES1'!$B:$B,'5.2_5.3'!$W$7,'ES1'!$E:$E,$W20,'ES1'!$C:$C,$BJ20)</f>
        <v>3.382E-3</v>
      </c>
      <c r="AE20" s="574">
        <f>SUMIFS('ES1'!K:K,'ES1'!$B:$B,'5.2_5.3'!$W$7,'ES1'!$E:$E,$W20,'ES1'!$C:$C,$BJ20)</f>
        <v>6.1469999999999997E-3</v>
      </c>
      <c r="AF20" s="574">
        <f>SUMIFS('ES1'!L:L,'ES1'!$B:$B,'5.2_5.3'!$W$7,'ES1'!$E:$E,$W20,'ES1'!$C:$C,$BJ20)</f>
        <v>7.6467000000000002E-3</v>
      </c>
      <c r="AG20" s="574">
        <f>SUMIFS('ES1'!M:M,'ES1'!$B:$B,'5.2_5.3'!$W$7,'ES1'!$E:$E,$W20,'ES1'!$C:$C,$BJ20)</f>
        <v>1.9375999999999997E-2</v>
      </c>
      <c r="AH20" s="574">
        <f>SUMIFS('ES1'!N:N,'ES1'!$B:$B,'5.2_5.3'!$W$7,'ES1'!$E:$E,$W20,'ES1'!$C:$C,$BJ20)</f>
        <v>1.4171E-2</v>
      </c>
      <c r="AI20" s="574">
        <f>SUMIFS('ES1'!O:O,'ES1'!$B:$B,'5.2_5.3'!$W$7,'ES1'!$E:$E,$W20,'ES1'!$C:$C,$BJ20)</f>
        <v>1.4624E-2</v>
      </c>
      <c r="AJ20" s="574">
        <f>SUMIFS('ES1'!P:P,'ES1'!$B:$B,'5.2_5.3'!$W$7,'ES1'!$E:$E,$W20,'ES1'!$C:$C,$BJ20)</f>
        <v>4.0950000000000005E-3</v>
      </c>
      <c r="AK20" s="574">
        <f>SUMIFS('ES1'!Q:Q,'ES1'!$B:$B,'5.2_5.3'!$W$7,'ES1'!$E:$E,$W20,'ES1'!$C:$C,$BJ20)</f>
        <v>3.4399999999999999E-3</v>
      </c>
      <c r="AL20" s="574">
        <f>SUMIFS('ES1'!R:R,'ES1'!$B:$B,'5.2_5.3'!$W$7,'ES1'!$E:$E,$W20,'ES1'!$C:$C,$BJ20)</f>
        <v>3.3840000000000003E-3</v>
      </c>
      <c r="AM20" s="574">
        <f>SUMIFS('ES1'!S:S,'ES1'!$B:$B,'5.2_5.3'!$W$7,'ES1'!$E:$E,$W20,'ES1'!$C:$C,$BJ20)</f>
        <v>2.7280000000000004E-3</v>
      </c>
      <c r="AN20" s="574">
        <f>SUMIFS('ES1'!T:T,'ES1'!$B:$B,'5.2_5.3'!$W$7,'ES1'!$E:$E,$W20,'ES1'!$C:$C,$BJ20)</f>
        <v>1.6980000000000001E-3</v>
      </c>
      <c r="AO20" s="574">
        <f>SUMIFS('ES1'!U:U,'ES1'!$B:$B,'5.2_5.3'!$W$7,'ES1'!$E:$E,$W20,'ES1'!$C:$C,$BJ20)</f>
        <v>0</v>
      </c>
      <c r="AP20" s="574">
        <f>SUMIFS('ES1'!V:V,'ES1'!$B:$B,'5.2_5.3'!$W$7,'ES1'!$E:$E,$W20,'ES1'!$C:$C,$BJ20)</f>
        <v>0</v>
      </c>
      <c r="AQ20" s="574">
        <f>SUMIFS('ES1'!W:W,'ES1'!$B:$B,'5.2_5.3'!$W$7,'ES1'!$E:$E,$W20,'ES1'!$C:$C,$BJ20)</f>
        <v>0</v>
      </c>
      <c r="AR20" s="574">
        <f>SUMIFS('ES1'!X:X,'ES1'!$B:$B,'5.2_5.3'!$W$7,'ES1'!$E:$E,$W20,'ES1'!$C:$C,$BJ20)</f>
        <v>0</v>
      </c>
      <c r="AS20" s="574">
        <f>SUMIFS('ES1'!Y:Y,'ES1'!$B:$B,'5.2_5.3'!$W$7,'ES1'!$E:$E,$W20,'ES1'!$C:$C,$BJ20)</f>
        <v>0</v>
      </c>
      <c r="AT20" s="574">
        <f>SUMIFS('ES1'!Z:Z,'ES1'!$B:$B,'5.2_5.3'!$W$7,'ES1'!$E:$E,$W20,'ES1'!$C:$C,$BJ20)</f>
        <v>0</v>
      </c>
      <c r="AU20" s="574">
        <f>SUMIFS('ES1'!AA:AA,'ES1'!$B:$B,'5.2_5.3'!$W$7,'ES1'!$E:$E,$W20,'ES1'!$C:$C,$BJ20)</f>
        <v>0</v>
      </c>
      <c r="AV20" s="574">
        <f>SUMIFS('ES1'!AB:AB,'ES1'!$B:$B,'5.2_5.3'!$W$7,'ES1'!$E:$E,$W20,'ES1'!$C:$C,$BJ20)</f>
        <v>0</v>
      </c>
      <c r="AW20" s="574">
        <f>SUMIFS('ES1'!AC:AC,'ES1'!$B:$B,'5.2_5.3'!$W$7,'ES1'!$E:$E,$W20,'ES1'!$C:$C,$BJ20)</f>
        <v>0</v>
      </c>
      <c r="AX20" s="574">
        <f>SUMIFS('ES1'!AD:AD,'ES1'!$B:$B,'5.2_5.3'!$W$7,'ES1'!$E:$E,$W20,'ES1'!$C:$C,$BJ20)</f>
        <v>0</v>
      </c>
      <c r="AY20" s="574">
        <f>SUMIFS('ES1'!AE:AE,'ES1'!$B:$B,'5.2_5.3'!$W$7,'ES1'!$E:$E,$W20,'ES1'!$C:$C,$BJ20)</f>
        <v>0</v>
      </c>
      <c r="AZ20" s="574">
        <f>SUMIFS('ES1'!AF:AF,'ES1'!$B:$B,'5.2_5.3'!$W$7,'ES1'!$E:$E,$W20,'ES1'!$C:$C,$BJ20)</f>
        <v>0</v>
      </c>
      <c r="BA20" s="574">
        <f>SUMIFS('ES1'!AG:AG,'ES1'!$B:$B,'5.2_5.3'!$W$7,'ES1'!$E:$E,$W20,'ES1'!$C:$C,$BJ20)</f>
        <v>0</v>
      </c>
      <c r="BB20" s="574">
        <f>SUMIFS('ES1'!AH:AH,'ES1'!$B:$B,'5.2_5.3'!$W$7,'ES1'!$E:$E,$W20,'ES1'!$C:$C,$BJ20)</f>
        <v>0</v>
      </c>
      <c r="BC20" s="574">
        <f>SUMIFS('ES1'!AI:AI,'ES1'!$B:$B,'5.2_5.3'!$W$7,'ES1'!$E:$E,$W20,'ES1'!$C:$C,$BJ20)</f>
        <v>5.8450000000000004E-3</v>
      </c>
      <c r="BD20" s="574">
        <f>SUMIFS('ES1'!AJ:AJ,'ES1'!$B:$B,'5.2_5.3'!$W$7,'ES1'!$E:$E,$W20,'ES1'!$C:$C,$BJ20)</f>
        <v>1.4780999999999999E-2</v>
      </c>
      <c r="BE20" s="574">
        <f>SUMIFS('ES1'!AK:AK,'ES1'!$B:$B,'5.2_5.3'!$W$7,'ES1'!$E:$E,$W20,'ES1'!$C:$C,$BJ20)</f>
        <v>2.1957000000000001E-2</v>
      </c>
      <c r="BF20" s="574">
        <f>SUMIFS('ES1'!AL:AL,'ES1'!$B:$B,'5.2_5.3'!$W$7,'ES1'!$E:$E,$W20,'ES1'!$C:$C,$BJ20)</f>
        <v>2.7226E-2</v>
      </c>
      <c r="BG20" s="574">
        <f>SUMIFS('ES1'!AM:AM,'ES1'!$B:$B,'5.2_5.3'!$W$7,'ES1'!$E:$E,$W20,'ES1'!$C:$C,$BJ20)</f>
        <v>3.5460000000000005E-2</v>
      </c>
      <c r="BH20" s="574">
        <f>SUMIFS('ES1'!AN:AN,'ES1'!$B:$B,'5.2_5.3'!$W$7,'ES1'!$E:$E,$W20,'ES1'!$C:$C,$BJ20)</f>
        <v>4.1561000000000001E-2</v>
      </c>
      <c r="BJ20" s="191" t="s">
        <v>396</v>
      </c>
    </row>
    <row r="21" spans="1:62" ht="15" customHeight="1" x14ac:dyDescent="0.2">
      <c r="A21" s="210"/>
      <c r="B21" s="210"/>
      <c r="C21" s="210"/>
      <c r="D21" s="210"/>
      <c r="E21" s="210"/>
      <c r="F21" s="210"/>
      <c r="G21" s="210"/>
      <c r="H21" s="210"/>
      <c r="I21" s="210"/>
      <c r="J21" s="210"/>
      <c r="K21" s="210"/>
      <c r="L21" s="210"/>
      <c r="M21" s="210"/>
      <c r="N21" s="210"/>
      <c r="O21" s="210"/>
      <c r="P21" s="210"/>
      <c r="Q21" s="210"/>
      <c r="R21" s="210"/>
      <c r="S21" s="210"/>
      <c r="T21" s="210"/>
      <c r="U21" s="210"/>
      <c r="V21" s="210"/>
      <c r="W21" s="465" t="s">
        <v>100</v>
      </c>
      <c r="X21" s="465"/>
      <c r="Y21" s="574"/>
      <c r="Z21" s="655"/>
      <c r="AA21" s="574">
        <f>SUMIFS('ES1'!G:G,'ES1'!$B:$B,'5.2_5.3'!$W$7,'ES1'!$E:$E,$W21,'ES1'!$C:$C,$BJ21)</f>
        <v>12.200088184271149</v>
      </c>
      <c r="AB21" s="574">
        <f>SUMIFS('ES1'!H:H,'ES1'!$B:$B,'5.2_5.3'!$W$7,'ES1'!$E:$E,$W21,'ES1'!$C:$C,$BJ21)</f>
        <v>13.000909999999999</v>
      </c>
      <c r="AC21" s="574">
        <f>SUMIFS('ES1'!I:I,'ES1'!$B:$B,'5.2_5.3'!$W$7,'ES1'!$E:$E,$W21,'ES1'!$C:$C,$BJ21)</f>
        <v>13.79275</v>
      </c>
      <c r="AD21" s="574">
        <f>SUMIFS('ES1'!J:J,'ES1'!$B:$B,'5.2_5.3'!$W$7,'ES1'!$E:$E,$W21,'ES1'!$C:$C,$BJ21)</f>
        <v>14.70199</v>
      </c>
      <c r="AE21" s="574">
        <f>SUMIFS('ES1'!K:K,'ES1'!$B:$B,'5.2_5.3'!$W$7,'ES1'!$E:$E,$W21,'ES1'!$C:$C,$BJ21)</f>
        <v>15.7666</v>
      </c>
      <c r="AF21" s="574">
        <f>SUMIFS('ES1'!L:L,'ES1'!$B:$B,'5.2_5.3'!$W$7,'ES1'!$E:$E,$W21,'ES1'!$C:$C,$BJ21)</f>
        <v>17.03613</v>
      </c>
      <c r="AG21" s="574">
        <f>SUMIFS('ES1'!M:M,'ES1'!$B:$B,'5.2_5.3'!$W$7,'ES1'!$E:$E,$W21,'ES1'!$C:$C,$BJ21)</f>
        <v>18.614032000000002</v>
      </c>
      <c r="AH21" s="574">
        <f>SUMIFS('ES1'!N:N,'ES1'!$B:$B,'5.2_5.3'!$W$7,'ES1'!$E:$E,$W21,'ES1'!$C:$C,$BJ21)</f>
        <v>20.277802000000001</v>
      </c>
      <c r="AI21" s="574">
        <f>SUMIFS('ES1'!O:O,'ES1'!$B:$B,'5.2_5.3'!$W$7,'ES1'!$E:$E,$W21,'ES1'!$C:$C,$BJ21)</f>
        <v>22.189381000000001</v>
      </c>
      <c r="AJ21" s="574">
        <f>SUMIFS('ES1'!P:P,'ES1'!$B:$B,'5.2_5.3'!$W$7,'ES1'!$E:$E,$W21,'ES1'!$C:$C,$BJ21)</f>
        <v>24.065179000000001</v>
      </c>
      <c r="AK21" s="574">
        <f>SUMIFS('ES1'!Q:Q,'ES1'!$B:$B,'5.2_5.3'!$W$7,'ES1'!$E:$E,$W21,'ES1'!$C:$C,$BJ21)</f>
        <v>25.920598999999999</v>
      </c>
      <c r="AL21" s="574">
        <f>SUMIFS('ES1'!R:R,'ES1'!$B:$B,'5.2_5.3'!$W$7,'ES1'!$E:$E,$W21,'ES1'!$C:$C,$BJ21)</f>
        <v>27.881758999999999</v>
      </c>
      <c r="AM21" s="574">
        <f>SUMIFS('ES1'!S:S,'ES1'!$B:$B,'5.2_5.3'!$W$7,'ES1'!$E:$E,$W21,'ES1'!$C:$C,$BJ21)</f>
        <v>29.999896</v>
      </c>
      <c r="AN21" s="574">
        <f>SUMIFS('ES1'!T:T,'ES1'!$B:$B,'5.2_5.3'!$W$7,'ES1'!$E:$E,$W21,'ES1'!$C:$C,$BJ21)</f>
        <v>32.266296000000004</v>
      </c>
      <c r="AO21" s="574">
        <f>SUMIFS('ES1'!U:U,'ES1'!$B:$B,'5.2_5.3'!$W$7,'ES1'!$E:$E,$W21,'ES1'!$C:$C,$BJ21)</f>
        <v>34.854194999999997</v>
      </c>
      <c r="AP21" s="574">
        <f>SUMIFS('ES1'!V:V,'ES1'!$B:$B,'5.2_5.3'!$W$7,'ES1'!$E:$E,$W21,'ES1'!$C:$C,$BJ21)</f>
        <v>38.071871000000002</v>
      </c>
      <c r="AQ21" s="574">
        <f>SUMIFS('ES1'!W:W,'ES1'!$B:$B,'5.2_5.3'!$W$7,'ES1'!$E:$E,$W21,'ES1'!$C:$C,$BJ21)</f>
        <v>41.124321000000002</v>
      </c>
      <c r="AR21" s="574">
        <f>SUMIFS('ES1'!X:X,'ES1'!$B:$B,'5.2_5.3'!$W$7,'ES1'!$E:$E,$W21,'ES1'!$C:$C,$BJ21)</f>
        <v>44.137909999999998</v>
      </c>
      <c r="AS21" s="574">
        <f>SUMIFS('ES1'!Y:Y,'ES1'!$B:$B,'5.2_5.3'!$W$7,'ES1'!$E:$E,$W21,'ES1'!$C:$C,$BJ21)</f>
        <v>47.042720000000003</v>
      </c>
      <c r="AT21" s="574">
        <f>SUMIFS('ES1'!Z:Z,'ES1'!$B:$B,'5.2_5.3'!$W$7,'ES1'!$E:$E,$W21,'ES1'!$C:$C,$BJ21)</f>
        <v>49.815390000000001</v>
      </c>
      <c r="AU21" s="574">
        <f>SUMIFS('ES1'!AA:AA,'ES1'!$B:$B,'5.2_5.3'!$W$7,'ES1'!$E:$E,$W21,'ES1'!$C:$C,$BJ21)</f>
        <v>52.258769999999998</v>
      </c>
      <c r="AV21" s="574">
        <f>SUMIFS('ES1'!AB:AB,'ES1'!$B:$B,'5.2_5.3'!$W$7,'ES1'!$E:$E,$W21,'ES1'!$C:$C,$BJ21)</f>
        <v>53.892899999999997</v>
      </c>
      <c r="AW21" s="574">
        <f>SUMIFS('ES1'!AC:AC,'ES1'!$B:$B,'5.2_5.3'!$W$7,'ES1'!$E:$E,$W21,'ES1'!$C:$C,$BJ21)</f>
        <v>55.297150000000002</v>
      </c>
      <c r="AX21" s="574">
        <f>SUMIFS('ES1'!AD:AD,'ES1'!$B:$B,'5.2_5.3'!$W$7,'ES1'!$E:$E,$W21,'ES1'!$C:$C,$BJ21)</f>
        <v>56.480499999999999</v>
      </c>
      <c r="AY21" s="574">
        <f>SUMIFS('ES1'!AE:AE,'ES1'!$B:$B,'5.2_5.3'!$W$7,'ES1'!$E:$E,$W21,'ES1'!$C:$C,$BJ21)</f>
        <v>57.341749999999998</v>
      </c>
      <c r="AZ21" s="574">
        <f>SUMIFS('ES1'!AF:AF,'ES1'!$B:$B,'5.2_5.3'!$W$7,'ES1'!$E:$E,$W21,'ES1'!$C:$C,$BJ21)</f>
        <v>58.189100000000003</v>
      </c>
      <c r="BA21" s="574">
        <f>SUMIFS('ES1'!AG:AG,'ES1'!$B:$B,'5.2_5.3'!$W$7,'ES1'!$E:$E,$W21,'ES1'!$C:$C,$BJ21)</f>
        <v>59.012619999999998</v>
      </c>
      <c r="BB21" s="574">
        <f>SUMIFS('ES1'!AH:AH,'ES1'!$B:$B,'5.2_5.3'!$W$7,'ES1'!$E:$E,$W21,'ES1'!$C:$C,$BJ21)</f>
        <v>59.821510000000004</v>
      </c>
      <c r="BC21" s="574">
        <f>SUMIFS('ES1'!AI:AI,'ES1'!$B:$B,'5.2_5.3'!$W$7,'ES1'!$E:$E,$W21,'ES1'!$C:$C,$BJ21)</f>
        <v>60.619550000000004</v>
      </c>
      <c r="BD21" s="574">
        <f>SUMIFS('ES1'!AJ:AJ,'ES1'!$B:$B,'5.2_5.3'!$W$7,'ES1'!$E:$E,$W21,'ES1'!$C:$C,$BJ21)</f>
        <v>61.409309999999998</v>
      </c>
      <c r="BE21" s="574">
        <f>SUMIFS('ES1'!AK:AK,'ES1'!$B:$B,'5.2_5.3'!$W$7,'ES1'!$E:$E,$W21,'ES1'!$C:$C,$BJ21)</f>
        <v>62.192509999999999</v>
      </c>
      <c r="BF21" s="574">
        <f>SUMIFS('ES1'!AL:AL,'ES1'!$B:$B,'5.2_5.3'!$W$7,'ES1'!$E:$E,$W21,'ES1'!$C:$C,$BJ21)</f>
        <v>62.971350000000001</v>
      </c>
      <c r="BG21" s="574">
        <f>SUMIFS('ES1'!AM:AM,'ES1'!$B:$B,'5.2_5.3'!$W$7,'ES1'!$E:$E,$W21,'ES1'!$C:$C,$BJ21)</f>
        <v>63.747770000000003</v>
      </c>
      <c r="BH21" s="574">
        <f>SUMIFS('ES1'!AN:AN,'ES1'!$B:$B,'5.2_5.3'!$W$7,'ES1'!$E:$E,$W21,'ES1'!$C:$C,$BJ21)</f>
        <v>64.522759999999991</v>
      </c>
      <c r="BJ21" s="191" t="s">
        <v>396</v>
      </c>
    </row>
    <row r="22" spans="1:62" ht="15" customHeight="1" x14ac:dyDescent="0.2">
      <c r="A22" s="210"/>
      <c r="B22" s="210"/>
      <c r="C22" s="210"/>
      <c r="D22" s="210"/>
      <c r="E22" s="210"/>
      <c r="F22" s="210"/>
      <c r="G22" s="210"/>
      <c r="H22" s="210"/>
      <c r="I22" s="210"/>
      <c r="J22" s="210"/>
      <c r="K22" s="210"/>
      <c r="L22" s="210"/>
      <c r="M22" s="210"/>
      <c r="N22" s="210"/>
      <c r="O22" s="210"/>
      <c r="P22" s="210"/>
      <c r="Q22" s="210"/>
      <c r="R22" s="210"/>
      <c r="S22" s="210"/>
      <c r="T22" s="210"/>
      <c r="U22" s="210"/>
      <c r="V22" s="210"/>
      <c r="W22" s="465" t="s">
        <v>381</v>
      </c>
      <c r="X22" s="465"/>
      <c r="Y22" s="574"/>
      <c r="Z22" s="655"/>
      <c r="AA22" s="574">
        <f>SUMIFS('ES1'!G:G,'ES1'!$B:$B,'5.2_5.3'!$W$7,'ES1'!$E:$E,$W22,'ES1'!$C:$C,$BJ22)</f>
        <v>5.4395546561037733</v>
      </c>
      <c r="AB22" s="574">
        <f>SUMIFS('ES1'!H:H,'ES1'!$B:$B,'5.2_5.3'!$W$7,'ES1'!$E:$E,$W22,'ES1'!$C:$C,$BJ22)</f>
        <v>6.1050610000000001</v>
      </c>
      <c r="AC22" s="574">
        <f>SUMIFS('ES1'!I:I,'ES1'!$B:$B,'5.2_5.3'!$W$7,'ES1'!$E:$E,$W22,'ES1'!$C:$C,$BJ22)</f>
        <v>8.5870720000000009</v>
      </c>
      <c r="AD22" s="574">
        <f>SUMIFS('ES1'!J:J,'ES1'!$B:$B,'5.2_5.3'!$W$7,'ES1'!$E:$E,$W22,'ES1'!$C:$C,$BJ22)</f>
        <v>9.4319819999999996</v>
      </c>
      <c r="AE22" s="574">
        <f>SUMIFS('ES1'!K:K,'ES1'!$B:$B,'5.2_5.3'!$W$7,'ES1'!$E:$E,$W22,'ES1'!$C:$C,$BJ22)</f>
        <v>9.7280449999999998</v>
      </c>
      <c r="AF22" s="574">
        <f>SUMIFS('ES1'!L:L,'ES1'!$B:$B,'5.2_5.3'!$W$7,'ES1'!$E:$E,$W22,'ES1'!$C:$C,$BJ22)</f>
        <v>10.309426</v>
      </c>
      <c r="AG22" s="574">
        <f>SUMIFS('ES1'!M:M,'ES1'!$B:$B,'5.2_5.3'!$W$7,'ES1'!$E:$E,$W22,'ES1'!$C:$C,$BJ22)</f>
        <v>10.399690000000001</v>
      </c>
      <c r="AH22" s="574">
        <f>SUMIFS('ES1'!N:N,'ES1'!$B:$B,'5.2_5.3'!$W$7,'ES1'!$E:$E,$W22,'ES1'!$C:$C,$BJ22)</f>
        <v>11.91522</v>
      </c>
      <c r="AI22" s="574">
        <f>SUMIFS('ES1'!O:O,'ES1'!$B:$B,'5.2_5.3'!$W$7,'ES1'!$E:$E,$W22,'ES1'!$C:$C,$BJ22)</f>
        <v>12.089468999999999</v>
      </c>
      <c r="AJ22" s="574">
        <f>SUMIFS('ES1'!P:P,'ES1'!$B:$B,'5.2_5.3'!$W$7,'ES1'!$E:$E,$W22,'ES1'!$C:$C,$BJ22)</f>
        <v>11.949837</v>
      </c>
      <c r="AK22" s="574">
        <f>SUMIFS('ES1'!Q:Q,'ES1'!$B:$B,'5.2_5.3'!$W$7,'ES1'!$E:$E,$W22,'ES1'!$C:$C,$BJ22)</f>
        <v>12.212164</v>
      </c>
      <c r="AL22" s="574">
        <f>SUMIFS('ES1'!R:R,'ES1'!$B:$B,'5.2_5.3'!$W$7,'ES1'!$E:$E,$W22,'ES1'!$C:$C,$BJ22)</f>
        <v>12.175504999999999</v>
      </c>
      <c r="AM22" s="574">
        <f>SUMIFS('ES1'!S:S,'ES1'!$B:$B,'5.2_5.3'!$W$7,'ES1'!$E:$E,$W22,'ES1'!$C:$C,$BJ22)</f>
        <v>11.905407</v>
      </c>
      <c r="AN22" s="574">
        <f>SUMIFS('ES1'!T:T,'ES1'!$B:$B,'5.2_5.3'!$W$7,'ES1'!$E:$E,$W22,'ES1'!$C:$C,$BJ22)</f>
        <v>11.822374000000002</v>
      </c>
      <c r="AO22" s="574">
        <f>SUMIFS('ES1'!U:U,'ES1'!$B:$B,'5.2_5.3'!$W$7,'ES1'!$E:$E,$W22,'ES1'!$C:$C,$BJ22)</f>
        <v>11.608397</v>
      </c>
      <c r="AP22" s="574">
        <f>SUMIFS('ES1'!V:V,'ES1'!$B:$B,'5.2_5.3'!$W$7,'ES1'!$E:$E,$W22,'ES1'!$C:$C,$BJ22)</f>
        <v>10.870599</v>
      </c>
      <c r="AQ22" s="574">
        <f>SUMIFS('ES1'!W:W,'ES1'!$B:$B,'5.2_5.3'!$W$7,'ES1'!$E:$E,$W22,'ES1'!$C:$C,$BJ22)</f>
        <v>10.202078999999999</v>
      </c>
      <c r="AR22" s="574">
        <f>SUMIFS('ES1'!X:X,'ES1'!$B:$B,'5.2_5.3'!$W$7,'ES1'!$E:$E,$W22,'ES1'!$C:$C,$BJ22)</f>
        <v>9.1580560000000002</v>
      </c>
      <c r="AS22" s="574">
        <f>SUMIFS('ES1'!Y:Y,'ES1'!$B:$B,'5.2_5.3'!$W$7,'ES1'!$E:$E,$W22,'ES1'!$C:$C,$BJ22)</f>
        <v>8.7658730000000009</v>
      </c>
      <c r="AT22" s="574">
        <f>SUMIFS('ES1'!Z:Z,'ES1'!$B:$B,'5.2_5.3'!$W$7,'ES1'!$E:$E,$W22,'ES1'!$C:$C,$BJ22)</f>
        <v>8.2230249999999998</v>
      </c>
      <c r="AU22" s="574">
        <f>SUMIFS('ES1'!AA:AA,'ES1'!$B:$B,'5.2_5.3'!$W$7,'ES1'!$E:$E,$W22,'ES1'!$C:$C,$BJ22)</f>
        <v>7.5937209999999995</v>
      </c>
      <c r="AV22" s="574">
        <f>SUMIFS('ES1'!AB:AB,'ES1'!$B:$B,'5.2_5.3'!$W$7,'ES1'!$E:$E,$W22,'ES1'!$C:$C,$BJ22)</f>
        <v>6.9983810000000002</v>
      </c>
      <c r="AW22" s="574">
        <f>SUMIFS('ES1'!AC:AC,'ES1'!$B:$B,'5.2_5.3'!$W$7,'ES1'!$E:$E,$W22,'ES1'!$C:$C,$BJ22)</f>
        <v>6.7692600000000001</v>
      </c>
      <c r="AX22" s="574">
        <f>SUMIFS('ES1'!AD:AD,'ES1'!$B:$B,'5.2_5.3'!$W$7,'ES1'!$E:$E,$W22,'ES1'!$C:$C,$BJ22)</f>
        <v>6.7820179999999999</v>
      </c>
      <c r="AY22" s="574">
        <f>SUMIFS('ES1'!AE:AE,'ES1'!$B:$B,'5.2_5.3'!$W$7,'ES1'!$E:$E,$W22,'ES1'!$C:$C,$BJ22)</f>
        <v>6.8679269999999999</v>
      </c>
      <c r="AZ22" s="574">
        <f>SUMIFS('ES1'!AF:AF,'ES1'!$B:$B,'5.2_5.3'!$W$7,'ES1'!$E:$E,$W22,'ES1'!$C:$C,$BJ22)</f>
        <v>6.912134</v>
      </c>
      <c r="BA22" s="574">
        <f>SUMIFS('ES1'!AG:AG,'ES1'!$B:$B,'5.2_5.3'!$W$7,'ES1'!$E:$E,$W22,'ES1'!$C:$C,$BJ22)</f>
        <v>7.036721</v>
      </c>
      <c r="BB22" s="574">
        <f>SUMIFS('ES1'!AH:AH,'ES1'!$B:$B,'5.2_5.3'!$W$7,'ES1'!$E:$E,$W22,'ES1'!$C:$C,$BJ22)</f>
        <v>7.1356680000000008</v>
      </c>
      <c r="BC22" s="574">
        <f>SUMIFS('ES1'!AI:AI,'ES1'!$B:$B,'5.2_5.3'!$W$7,'ES1'!$E:$E,$W22,'ES1'!$C:$C,$BJ22)</f>
        <v>7.3366619999999996</v>
      </c>
      <c r="BD22" s="574">
        <f>SUMIFS('ES1'!AJ:AJ,'ES1'!$B:$B,'5.2_5.3'!$W$7,'ES1'!$E:$E,$W22,'ES1'!$C:$C,$BJ22)</f>
        <v>7.3751760000000006</v>
      </c>
      <c r="BE22" s="574">
        <f>SUMIFS('ES1'!AK:AK,'ES1'!$B:$B,'5.2_5.3'!$W$7,'ES1'!$E:$E,$W22,'ES1'!$C:$C,$BJ22)</f>
        <v>7.3891799999999996</v>
      </c>
      <c r="BF22" s="574">
        <f>SUMIFS('ES1'!AL:AL,'ES1'!$B:$B,'5.2_5.3'!$W$7,'ES1'!$E:$E,$W22,'ES1'!$C:$C,$BJ22)</f>
        <v>7.3317850000000009</v>
      </c>
      <c r="BG22" s="574">
        <f>SUMIFS('ES1'!AM:AM,'ES1'!$B:$B,'5.2_5.3'!$W$7,'ES1'!$E:$E,$W22,'ES1'!$C:$C,$BJ22)</f>
        <v>7.2885400000000002</v>
      </c>
      <c r="BH22" s="574">
        <f>SUMIFS('ES1'!AN:AN,'ES1'!$B:$B,'5.2_5.3'!$W$7,'ES1'!$E:$E,$W22,'ES1'!$C:$C,$BJ22)</f>
        <v>7.2622030000000004</v>
      </c>
      <c r="BJ22" s="191" t="s">
        <v>396</v>
      </c>
    </row>
    <row r="23" spans="1:62" ht="15" customHeight="1" x14ac:dyDescent="0.3">
      <c r="A23" s="210"/>
      <c r="B23" s="210"/>
      <c r="C23" s="210"/>
      <c r="D23" s="210"/>
      <c r="E23" s="210"/>
      <c r="F23" s="210"/>
      <c r="G23" s="210"/>
      <c r="H23" s="210"/>
      <c r="I23" s="210"/>
      <c r="J23" s="210"/>
      <c r="K23" s="210"/>
      <c r="L23" s="210"/>
      <c r="M23" s="210"/>
      <c r="N23" s="210"/>
      <c r="O23" s="210"/>
      <c r="P23" s="210"/>
      <c r="Q23" s="210"/>
      <c r="R23" s="210"/>
      <c r="S23" s="210"/>
      <c r="T23" s="210"/>
      <c r="U23" s="210"/>
      <c r="V23" s="210"/>
      <c r="W23" s="505" t="s">
        <v>580</v>
      </c>
      <c r="X23" s="575"/>
      <c r="Y23" s="576"/>
      <c r="Z23" s="656"/>
      <c r="AA23" s="574">
        <f>SUMIFS('ES1'!G:G,'ES1'!$B:$B,'5.2_5.3'!$W$7,'ES1'!$C:$C,$BJ23)</f>
        <v>266</v>
      </c>
      <c r="AB23" s="574">
        <f>SUMIFS('ES1'!H:H,'ES1'!$B:$B,'5.2_5.3'!$W$7,'ES1'!$C:$C,$BJ23)</f>
        <v>165.6583</v>
      </c>
      <c r="AC23" s="574">
        <f>SUMIFS('ES1'!I:I,'ES1'!$B:$B,'5.2_5.3'!$W$7,'ES1'!$C:$C,$BJ23)</f>
        <v>156.61959999999999</v>
      </c>
      <c r="AD23" s="574">
        <f>SUMIFS('ES1'!J:J,'ES1'!$B:$B,'5.2_5.3'!$W$7,'ES1'!$C:$C,$BJ23)</f>
        <v>148.7784</v>
      </c>
      <c r="AE23" s="574">
        <f>SUMIFS('ES1'!K:K,'ES1'!$B:$B,'5.2_5.3'!$W$7,'ES1'!$C:$C,$BJ23)</f>
        <v>144.71</v>
      </c>
      <c r="AF23" s="574">
        <f>SUMIFS('ES1'!L:L,'ES1'!$B:$B,'5.2_5.3'!$W$7,'ES1'!$C:$C,$BJ23)</f>
        <v>117.2833</v>
      </c>
      <c r="AG23" s="574">
        <f>SUMIFS('ES1'!M:M,'ES1'!$B:$B,'5.2_5.3'!$W$7,'ES1'!$C:$C,$BJ23)</f>
        <v>119.7865</v>
      </c>
      <c r="AH23" s="574">
        <f>SUMIFS('ES1'!N:N,'ES1'!$B:$B,'5.2_5.3'!$W$7,'ES1'!$C:$C,$BJ23)</f>
        <v>119.35290000000001</v>
      </c>
      <c r="AI23" s="574">
        <f>SUMIFS('ES1'!O:O,'ES1'!$B:$B,'5.2_5.3'!$W$7,'ES1'!$C:$C,$BJ23)</f>
        <v>108.6473</v>
      </c>
      <c r="AJ23" s="574">
        <f>SUMIFS('ES1'!P:P,'ES1'!$B:$B,'5.2_5.3'!$W$7,'ES1'!$C:$C,$BJ23)</f>
        <v>91.047939999999997</v>
      </c>
      <c r="AK23" s="574">
        <f>SUMIFS('ES1'!Q:Q,'ES1'!$B:$B,'5.2_5.3'!$W$7,'ES1'!$C:$C,$BJ23)</f>
        <v>84.570229999999995</v>
      </c>
      <c r="AL23" s="574">
        <f>SUMIFS('ES1'!R:R,'ES1'!$B:$B,'5.2_5.3'!$W$7,'ES1'!$C:$C,$BJ23)</f>
        <v>82.466309999999993</v>
      </c>
      <c r="AM23" s="574">
        <f>SUMIFS('ES1'!S:S,'ES1'!$B:$B,'5.2_5.3'!$W$7,'ES1'!$C:$C,$BJ23)</f>
        <v>77.212490000000003</v>
      </c>
      <c r="AN23" s="574">
        <f>SUMIFS('ES1'!T:T,'ES1'!$B:$B,'5.2_5.3'!$W$7,'ES1'!$C:$C,$BJ23)</f>
        <v>74.833690000000004</v>
      </c>
      <c r="AO23" s="574">
        <f>SUMIFS('ES1'!U:U,'ES1'!$B:$B,'5.2_5.3'!$W$7,'ES1'!$C:$C,$BJ23)</f>
        <v>74.738960000000006</v>
      </c>
      <c r="AP23" s="574">
        <f>SUMIFS('ES1'!V:V,'ES1'!$B:$B,'5.2_5.3'!$W$7,'ES1'!$C:$C,$BJ23)</f>
        <v>63.445860000000003</v>
      </c>
      <c r="AQ23" s="574">
        <f>SUMIFS('ES1'!W:W,'ES1'!$B:$B,'5.2_5.3'!$W$7,'ES1'!$C:$C,$BJ23)</f>
        <v>59.743259999999999</v>
      </c>
      <c r="AR23" s="574">
        <f>SUMIFS('ES1'!X:X,'ES1'!$B:$B,'5.2_5.3'!$W$7,'ES1'!$C:$C,$BJ23)</f>
        <v>51.784860000000002</v>
      </c>
      <c r="AS23" s="574">
        <f>SUMIFS('ES1'!Y:Y,'ES1'!$B:$B,'5.2_5.3'!$W$7,'ES1'!$C:$C,$BJ23)</f>
        <v>46.48</v>
      </c>
      <c r="AT23" s="574">
        <f>SUMIFS('ES1'!Z:Z,'ES1'!$B:$B,'5.2_5.3'!$W$7,'ES1'!$C:$C,$BJ23)</f>
        <v>43.420430000000003</v>
      </c>
      <c r="AU23" s="574">
        <f>SUMIFS('ES1'!AA:AA,'ES1'!$B:$B,'5.2_5.3'!$W$7,'ES1'!$C:$C,$BJ23)</f>
        <v>40.090919999999997</v>
      </c>
      <c r="AV23" s="574">
        <f>SUMIFS('ES1'!AB:AB,'ES1'!$B:$B,'5.2_5.3'!$W$7,'ES1'!$C:$C,$BJ23)</f>
        <v>37.336880000000001</v>
      </c>
      <c r="AW23" s="574">
        <f>SUMIFS('ES1'!AC:AC,'ES1'!$B:$B,'5.2_5.3'!$W$7,'ES1'!$C:$C,$BJ23)</f>
        <v>36.155990000000003</v>
      </c>
      <c r="AX23" s="574">
        <f>SUMIFS('ES1'!AD:AD,'ES1'!$B:$B,'5.2_5.3'!$W$7,'ES1'!$C:$C,$BJ23)</f>
        <v>32.098370000000003</v>
      </c>
      <c r="AY23" s="574">
        <f>SUMIFS('ES1'!AE:AE,'ES1'!$B:$B,'5.2_5.3'!$W$7,'ES1'!$C:$C,$BJ23)</f>
        <v>32.292149999999999</v>
      </c>
      <c r="AZ23" s="574">
        <f>SUMIFS('ES1'!AF:AF,'ES1'!$B:$B,'5.2_5.3'!$W$7,'ES1'!$C:$C,$BJ23)</f>
        <v>32.247439999999997</v>
      </c>
      <c r="BA23" s="574">
        <f>SUMIFS('ES1'!AG:AG,'ES1'!$B:$B,'5.2_5.3'!$W$7,'ES1'!$C:$C,$BJ23)</f>
        <v>32.208849999999998</v>
      </c>
      <c r="BB23" s="574">
        <f>SUMIFS('ES1'!AH:AH,'ES1'!$B:$B,'5.2_5.3'!$W$7,'ES1'!$C:$C,$BJ23)</f>
        <v>31.595109999999998</v>
      </c>
      <c r="BC23" s="574">
        <f>SUMIFS('ES1'!AI:AI,'ES1'!$B:$B,'5.2_5.3'!$W$7,'ES1'!$C:$C,$BJ23)</f>
        <v>32.436869999999999</v>
      </c>
      <c r="BD23" s="574">
        <f>SUMIFS('ES1'!AJ:AJ,'ES1'!$B:$B,'5.2_5.3'!$W$7,'ES1'!$C:$C,$BJ23)</f>
        <v>33.18732</v>
      </c>
      <c r="BE23" s="574">
        <f>SUMIFS('ES1'!AK:AK,'ES1'!$B:$B,'5.2_5.3'!$W$7,'ES1'!$C:$C,$BJ23)</f>
        <v>33.151919999999997</v>
      </c>
      <c r="BF23" s="574">
        <f>SUMIFS('ES1'!AL:AL,'ES1'!$B:$B,'5.2_5.3'!$W$7,'ES1'!$C:$C,$BJ23)</f>
        <v>33.146369999999997</v>
      </c>
      <c r="BG23" s="574">
        <f>SUMIFS('ES1'!AM:AM,'ES1'!$B:$B,'5.2_5.3'!$W$7,'ES1'!$C:$C,$BJ23)</f>
        <v>32.730820000000001</v>
      </c>
      <c r="BH23" s="574">
        <f>SUMIFS('ES1'!AN:AN,'ES1'!$B:$B,'5.2_5.3'!$W$7,'ES1'!$C:$C,$BJ23)</f>
        <v>32.233460000000001</v>
      </c>
      <c r="BJ23" s="577" t="s">
        <v>642</v>
      </c>
    </row>
    <row r="24" spans="1:62" ht="15" customHeight="1" x14ac:dyDescent="0.2">
      <c r="A24" s="210"/>
      <c r="B24" s="210"/>
      <c r="C24" s="210"/>
      <c r="D24" s="210"/>
      <c r="E24" s="210"/>
      <c r="F24" s="210"/>
      <c r="G24" s="210"/>
      <c r="H24" s="210"/>
      <c r="I24" s="210"/>
      <c r="J24" s="210"/>
      <c r="K24" s="210"/>
      <c r="L24" s="210"/>
      <c r="M24" s="210"/>
      <c r="N24" s="210"/>
      <c r="O24" s="210"/>
      <c r="P24" s="210"/>
      <c r="Q24" s="210"/>
      <c r="R24" s="210"/>
      <c r="S24" s="210"/>
      <c r="T24" s="210"/>
      <c r="U24" s="210"/>
      <c r="V24" s="210"/>
      <c r="W24" s="212" t="s">
        <v>399</v>
      </c>
      <c r="X24" s="212"/>
      <c r="Y24" s="213">
        <f t="shared" ref="Y24:BH24" si="0">-1*MIN(0,Y14)</f>
        <v>0</v>
      </c>
      <c r="Z24" s="213"/>
      <c r="AA24" s="213">
        <f t="shared" si="0"/>
        <v>0</v>
      </c>
      <c r="AB24" s="213">
        <f t="shared" si="0"/>
        <v>0</v>
      </c>
      <c r="AC24" s="213">
        <f t="shared" si="0"/>
        <v>0</v>
      </c>
      <c r="AD24" s="213">
        <f t="shared" si="0"/>
        <v>0</v>
      </c>
      <c r="AE24" s="213">
        <f t="shared" si="0"/>
        <v>0</v>
      </c>
      <c r="AF24" s="213">
        <f t="shared" si="0"/>
        <v>0</v>
      </c>
      <c r="AG24" s="213">
        <f t="shared" si="0"/>
        <v>0</v>
      </c>
      <c r="AH24" s="213">
        <f t="shared" si="0"/>
        <v>0</v>
      </c>
      <c r="AI24" s="213">
        <f t="shared" si="0"/>
        <v>0</v>
      </c>
      <c r="AJ24" s="213">
        <f t="shared" si="0"/>
        <v>0</v>
      </c>
      <c r="AK24" s="213">
        <f t="shared" si="0"/>
        <v>0</v>
      </c>
      <c r="AL24" s="213">
        <f t="shared" si="0"/>
        <v>0</v>
      </c>
      <c r="AM24" s="213">
        <f t="shared" si="0"/>
        <v>0</v>
      </c>
      <c r="AN24" s="213">
        <f t="shared" si="0"/>
        <v>0</v>
      </c>
      <c r="AO24" s="213">
        <f t="shared" si="0"/>
        <v>0</v>
      </c>
      <c r="AP24" s="213">
        <f t="shared" si="0"/>
        <v>0</v>
      </c>
      <c r="AQ24" s="213">
        <f t="shared" si="0"/>
        <v>0</v>
      </c>
      <c r="AR24" s="213">
        <f t="shared" si="0"/>
        <v>0</v>
      </c>
      <c r="AS24" s="213">
        <f t="shared" si="0"/>
        <v>0</v>
      </c>
      <c r="AT24" s="213">
        <f t="shared" si="0"/>
        <v>0</v>
      </c>
      <c r="AU24" s="213">
        <f t="shared" si="0"/>
        <v>0</v>
      </c>
      <c r="AV24" s="213">
        <f t="shared" si="0"/>
        <v>0</v>
      </c>
      <c r="AW24" s="213">
        <f t="shared" si="0"/>
        <v>0</v>
      </c>
      <c r="AX24" s="213">
        <f t="shared" si="0"/>
        <v>0</v>
      </c>
      <c r="AY24" s="213">
        <f t="shared" si="0"/>
        <v>0</v>
      </c>
      <c r="AZ24" s="213">
        <f t="shared" si="0"/>
        <v>0</v>
      </c>
      <c r="BA24" s="213">
        <f t="shared" si="0"/>
        <v>0</v>
      </c>
      <c r="BB24" s="213">
        <f t="shared" si="0"/>
        <v>0</v>
      </c>
      <c r="BC24" s="213">
        <f t="shared" si="0"/>
        <v>0</v>
      </c>
      <c r="BD24" s="213">
        <f t="shared" si="0"/>
        <v>0</v>
      </c>
      <c r="BE24" s="213">
        <f t="shared" si="0"/>
        <v>0</v>
      </c>
      <c r="BF24" s="213">
        <f t="shared" si="0"/>
        <v>0</v>
      </c>
      <c r="BG24" s="213">
        <f t="shared" si="0"/>
        <v>0</v>
      </c>
      <c r="BH24" s="213">
        <f t="shared" si="0"/>
        <v>0</v>
      </c>
    </row>
    <row r="25" spans="1:62" s="192" customFormat="1" ht="15" customHeight="1" x14ac:dyDescent="0.2">
      <c r="A25" s="210"/>
      <c r="B25" s="210"/>
      <c r="C25" s="210"/>
      <c r="D25" s="210"/>
      <c r="E25" s="210"/>
      <c r="F25" s="210"/>
      <c r="G25" s="210"/>
      <c r="H25" s="210"/>
      <c r="I25" s="210"/>
      <c r="J25" s="210"/>
      <c r="K25" s="210"/>
      <c r="L25" s="210"/>
      <c r="M25" s="210"/>
      <c r="N25" s="210"/>
      <c r="O25" s="210"/>
      <c r="P25" s="210"/>
      <c r="Q25" s="210"/>
      <c r="R25" s="210"/>
      <c r="S25" s="210"/>
      <c r="T25" s="210"/>
      <c r="U25" s="210"/>
      <c r="V25" s="210"/>
      <c r="W25" s="191"/>
      <c r="X25" s="191"/>
      <c r="Y25" s="191"/>
      <c r="Z25" s="191"/>
      <c r="AA25" s="191"/>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191"/>
      <c r="BJ25" s="191"/>
    </row>
    <row r="26" spans="1:62" s="192" customFormat="1" ht="15" customHeight="1" x14ac:dyDescent="0.2">
      <c r="A26" s="210"/>
      <c r="B26" s="210"/>
      <c r="C26" s="210"/>
      <c r="D26" s="210"/>
      <c r="E26" s="210"/>
      <c r="F26" s="210"/>
      <c r="G26" s="210"/>
      <c r="H26" s="210"/>
      <c r="I26" s="210"/>
      <c r="J26" s="210"/>
      <c r="K26" s="210"/>
      <c r="L26" s="210"/>
      <c r="M26" s="210"/>
      <c r="N26" s="210"/>
      <c r="O26" s="210"/>
      <c r="P26" s="210"/>
      <c r="Q26" s="210"/>
      <c r="R26" s="210"/>
      <c r="S26" s="210"/>
      <c r="T26" s="210"/>
      <c r="U26" s="210"/>
      <c r="V26" s="210"/>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row>
    <row r="27" spans="1:62" s="192" customFormat="1" ht="15" customHeight="1" x14ac:dyDescent="0.2">
      <c r="A27" s="210"/>
      <c r="B27" s="210"/>
      <c r="C27" s="210"/>
      <c r="D27" s="210"/>
      <c r="E27" s="210"/>
      <c r="F27" s="210"/>
      <c r="G27" s="210"/>
      <c r="H27" s="210"/>
      <c r="I27" s="210"/>
      <c r="J27" s="210"/>
      <c r="K27" s="210"/>
      <c r="L27" s="210"/>
      <c r="M27" s="210"/>
      <c r="N27" s="210"/>
      <c r="O27" s="210"/>
      <c r="P27" s="210"/>
      <c r="Q27" s="210"/>
      <c r="R27" s="210"/>
      <c r="S27" s="210"/>
      <c r="T27" s="210"/>
      <c r="U27" s="210"/>
      <c r="V27" s="210"/>
      <c r="W27" s="240" t="s">
        <v>71</v>
      </c>
      <c r="BI27" s="191"/>
      <c r="BJ27" s="191"/>
    </row>
    <row r="28" spans="1:62" ht="15" customHeight="1" x14ac:dyDescent="0.2">
      <c r="A28" s="375"/>
      <c r="B28" s="210"/>
      <c r="C28" s="210"/>
      <c r="D28" s="210"/>
      <c r="E28" s="210"/>
      <c r="F28" s="210"/>
      <c r="G28" s="210"/>
      <c r="H28" s="210"/>
      <c r="I28" s="210"/>
      <c r="J28" s="210"/>
      <c r="K28" s="210"/>
      <c r="L28" s="210"/>
      <c r="M28" s="210"/>
      <c r="N28" s="210"/>
      <c r="O28" s="210"/>
      <c r="P28" s="210"/>
      <c r="Q28" s="210"/>
      <c r="R28" s="210"/>
      <c r="S28" s="210"/>
      <c r="T28" s="210"/>
      <c r="U28" s="210"/>
      <c r="V28" s="210"/>
      <c r="W28" s="573" t="s">
        <v>34</v>
      </c>
      <c r="X28" s="550">
        <v>42095</v>
      </c>
      <c r="Y28" s="550">
        <v>42461</v>
      </c>
      <c r="Z28" s="551">
        <v>42826</v>
      </c>
      <c r="AA28" s="550">
        <v>42826</v>
      </c>
      <c r="AB28" s="550">
        <v>43191</v>
      </c>
      <c r="AC28" s="550">
        <v>43556</v>
      </c>
      <c r="AD28" s="550">
        <v>43922</v>
      </c>
      <c r="AE28" s="550">
        <v>44287</v>
      </c>
      <c r="AF28" s="550">
        <v>44652</v>
      </c>
      <c r="AG28" s="550">
        <v>45017</v>
      </c>
      <c r="AH28" s="550">
        <v>45383</v>
      </c>
      <c r="AI28" s="550">
        <v>45748</v>
      </c>
      <c r="AJ28" s="550">
        <v>46113</v>
      </c>
      <c r="AK28" s="550">
        <v>46478</v>
      </c>
      <c r="AL28" s="550">
        <v>46844</v>
      </c>
      <c r="AM28" s="550">
        <v>47209</v>
      </c>
      <c r="AN28" s="550">
        <v>47574</v>
      </c>
      <c r="AO28" s="550">
        <v>47939</v>
      </c>
      <c r="AP28" s="550">
        <v>48305</v>
      </c>
      <c r="AQ28" s="550">
        <v>48670</v>
      </c>
      <c r="AR28" s="550">
        <v>49035</v>
      </c>
      <c r="AS28" s="550">
        <v>49400</v>
      </c>
      <c r="AT28" s="550">
        <v>49766</v>
      </c>
      <c r="AU28" s="550">
        <v>50131</v>
      </c>
      <c r="AV28" s="550">
        <v>50496</v>
      </c>
      <c r="AW28" s="550">
        <v>50861</v>
      </c>
      <c r="AX28" s="550">
        <v>51227</v>
      </c>
      <c r="AY28" s="550">
        <v>51592</v>
      </c>
      <c r="AZ28" s="550">
        <v>51957</v>
      </c>
      <c r="BA28" s="550">
        <v>52322</v>
      </c>
      <c r="BB28" s="550">
        <v>52688</v>
      </c>
      <c r="BC28" s="550">
        <v>53053</v>
      </c>
      <c r="BD28" s="550">
        <v>53418</v>
      </c>
      <c r="BE28" s="550">
        <v>53783</v>
      </c>
      <c r="BF28" s="550">
        <v>54149</v>
      </c>
      <c r="BG28" s="550">
        <v>54514</v>
      </c>
      <c r="BH28" s="550">
        <v>54879</v>
      </c>
      <c r="BJ28" s="211" t="s">
        <v>350</v>
      </c>
    </row>
    <row r="29" spans="1:62" ht="15" customHeight="1" x14ac:dyDescent="0.2">
      <c r="A29" s="210"/>
      <c r="B29" s="210"/>
      <c r="C29" s="210"/>
      <c r="D29" s="210"/>
      <c r="E29" s="210"/>
      <c r="F29" s="210"/>
      <c r="G29" s="210"/>
      <c r="H29" s="210"/>
      <c r="I29" s="210"/>
      <c r="J29" s="210"/>
      <c r="K29" s="210"/>
      <c r="L29" s="210"/>
      <c r="M29" s="210"/>
      <c r="N29" s="210"/>
      <c r="O29" s="210"/>
      <c r="P29" s="210"/>
      <c r="Q29" s="210"/>
      <c r="R29" s="210"/>
      <c r="S29" s="210"/>
      <c r="T29" s="210"/>
      <c r="U29" s="210"/>
      <c r="V29" s="210"/>
      <c r="W29" s="465" t="s">
        <v>90</v>
      </c>
      <c r="X29" s="465"/>
      <c r="Y29" s="574"/>
      <c r="Z29" s="552"/>
      <c r="AA29" s="574">
        <f>SUMIFS('ES1'!G:G,'ES1'!$B:$B,'5.2_5.3'!$W$27,'ES1'!$E:$E,$W29,'ES1'!$C:$C,$BJ29)</f>
        <v>16.675981558771852</v>
      </c>
      <c r="AB29" s="574">
        <f>SUMIFS('ES1'!H:H,'ES1'!$B:$B,'5.2_5.3'!$W$27,'ES1'!$E:$E,$W29,'ES1'!$C:$C,$BJ29)</f>
        <v>28.449380000000001</v>
      </c>
      <c r="AC29" s="574">
        <f>SUMIFS('ES1'!I:I,'ES1'!$B:$B,'5.2_5.3'!$W$27,'ES1'!$E:$E,$W29,'ES1'!$C:$C,$BJ29)</f>
        <v>29.962052</v>
      </c>
      <c r="AD29" s="574">
        <f>SUMIFS('ES1'!J:J,'ES1'!$B:$B,'5.2_5.3'!$W$27,'ES1'!$E:$E,$W29,'ES1'!$C:$C,$BJ29)</f>
        <v>30.289742</v>
      </c>
      <c r="AE29" s="574">
        <f>SUMIFS('ES1'!K:K,'ES1'!$B:$B,'5.2_5.3'!$W$27,'ES1'!$E:$E,$W29,'ES1'!$C:$C,$BJ29)</f>
        <v>30.858673000000003</v>
      </c>
      <c r="AF29" s="574">
        <f>SUMIFS('ES1'!L:L,'ES1'!$B:$B,'5.2_5.3'!$W$27,'ES1'!$E:$E,$W29,'ES1'!$C:$C,$BJ29)</f>
        <v>31.698396000000002</v>
      </c>
      <c r="AG29" s="574">
        <f>SUMIFS('ES1'!M:M,'ES1'!$B:$B,'5.2_5.3'!$W$27,'ES1'!$E:$E,$W29,'ES1'!$C:$C,$BJ29)</f>
        <v>31.386801000000002</v>
      </c>
      <c r="AH29" s="574">
        <f>SUMIFS('ES1'!N:N,'ES1'!$B:$B,'5.2_5.3'!$W$27,'ES1'!$E:$E,$W29,'ES1'!$C:$C,$BJ29)</f>
        <v>31.993487999999999</v>
      </c>
      <c r="AI29" s="574">
        <f>SUMIFS('ES1'!O:O,'ES1'!$B:$B,'5.2_5.3'!$W$27,'ES1'!$E:$E,$W29,'ES1'!$C:$C,$BJ29)</f>
        <v>32.352295000000005</v>
      </c>
      <c r="AJ29" s="574">
        <f>SUMIFS('ES1'!P:P,'ES1'!$B:$B,'5.2_5.3'!$W$27,'ES1'!$E:$E,$W29,'ES1'!$C:$C,$BJ29)</f>
        <v>31.484960000000001</v>
      </c>
      <c r="AK29" s="574">
        <f>SUMIFS('ES1'!Q:Q,'ES1'!$B:$B,'5.2_5.3'!$W$27,'ES1'!$E:$E,$W29,'ES1'!$C:$C,$BJ29)</f>
        <v>31.372342</v>
      </c>
      <c r="AL29" s="574">
        <f>SUMIFS('ES1'!R:R,'ES1'!$B:$B,'5.2_5.3'!$W$27,'ES1'!$E:$E,$W29,'ES1'!$C:$C,$BJ29)</f>
        <v>30.133095000000001</v>
      </c>
      <c r="AM29" s="574">
        <f>SUMIFS('ES1'!S:S,'ES1'!$B:$B,'5.2_5.3'!$W$27,'ES1'!$E:$E,$W29,'ES1'!$C:$C,$BJ29)</f>
        <v>27.378770000000003</v>
      </c>
      <c r="AN29" s="574">
        <f>SUMIFS('ES1'!T:T,'ES1'!$B:$B,'5.2_5.3'!$W$27,'ES1'!$E:$E,$W29,'ES1'!$C:$C,$BJ29)</f>
        <v>26.893777</v>
      </c>
      <c r="AO29" s="574">
        <f>SUMIFS('ES1'!U:U,'ES1'!$B:$B,'5.2_5.3'!$W$27,'ES1'!$E:$E,$W29,'ES1'!$C:$C,$BJ29)</f>
        <v>24.502610999999998</v>
      </c>
      <c r="AP29" s="574">
        <f>SUMIFS('ES1'!V:V,'ES1'!$B:$B,'5.2_5.3'!$W$27,'ES1'!$E:$E,$W29,'ES1'!$C:$C,$BJ29)</f>
        <v>23.257325999999999</v>
      </c>
      <c r="AQ29" s="574">
        <f>SUMIFS('ES1'!W:W,'ES1'!$B:$B,'5.2_5.3'!$W$27,'ES1'!$E:$E,$W29,'ES1'!$C:$C,$BJ29)</f>
        <v>20.668130000000001</v>
      </c>
      <c r="AR29" s="574">
        <f>SUMIFS('ES1'!X:X,'ES1'!$B:$B,'5.2_5.3'!$W$27,'ES1'!$E:$E,$W29,'ES1'!$C:$C,$BJ29)</f>
        <v>19.958553999999999</v>
      </c>
      <c r="AS29" s="574">
        <f>SUMIFS('ES1'!Y:Y,'ES1'!$B:$B,'5.2_5.3'!$W$27,'ES1'!$E:$E,$W29,'ES1'!$C:$C,$BJ29)</f>
        <v>19.393816000000001</v>
      </c>
      <c r="AT29" s="574">
        <f>SUMIFS('ES1'!Z:Z,'ES1'!$B:$B,'5.2_5.3'!$W$27,'ES1'!$E:$E,$W29,'ES1'!$C:$C,$BJ29)</f>
        <v>18.453427999999999</v>
      </c>
      <c r="AU29" s="574">
        <f>SUMIFS('ES1'!AA:AA,'ES1'!$B:$B,'5.2_5.3'!$W$27,'ES1'!$E:$E,$W29,'ES1'!$C:$C,$BJ29)</f>
        <v>18.544747000000001</v>
      </c>
      <c r="AV29" s="574">
        <f>SUMIFS('ES1'!AB:AB,'ES1'!$B:$B,'5.2_5.3'!$W$27,'ES1'!$E:$E,$W29,'ES1'!$C:$C,$BJ29)</f>
        <v>18.149608999999998</v>
      </c>
      <c r="AW29" s="574">
        <f>SUMIFS('ES1'!AC:AC,'ES1'!$B:$B,'5.2_5.3'!$W$27,'ES1'!$E:$E,$W29,'ES1'!$C:$C,$BJ29)</f>
        <v>18.445339000000001</v>
      </c>
      <c r="AX29" s="574">
        <f>SUMIFS('ES1'!AD:AD,'ES1'!$B:$B,'5.2_5.3'!$W$27,'ES1'!$E:$E,$W29,'ES1'!$C:$C,$BJ29)</f>
        <v>19.011946999999999</v>
      </c>
      <c r="AY29" s="574">
        <f>SUMIFS('ES1'!AE:AE,'ES1'!$B:$B,'5.2_5.3'!$W$27,'ES1'!$E:$E,$W29,'ES1'!$C:$C,$BJ29)</f>
        <v>19.257390999999998</v>
      </c>
      <c r="AZ29" s="574">
        <f>SUMIFS('ES1'!AF:AF,'ES1'!$B:$B,'5.2_5.3'!$W$27,'ES1'!$E:$E,$W29,'ES1'!$C:$C,$BJ29)</f>
        <v>19.194400999999999</v>
      </c>
      <c r="BA29" s="574">
        <f>SUMIFS('ES1'!AG:AG,'ES1'!$B:$B,'5.2_5.3'!$W$27,'ES1'!$E:$E,$W29,'ES1'!$C:$C,$BJ29)</f>
        <v>19.100345999999998</v>
      </c>
      <c r="BB29" s="574">
        <f>SUMIFS('ES1'!AH:AH,'ES1'!$B:$B,'5.2_5.3'!$W$27,'ES1'!$E:$E,$W29,'ES1'!$C:$C,$BJ29)</f>
        <v>18.988263</v>
      </c>
      <c r="BC29" s="574">
        <f>SUMIFS('ES1'!AI:AI,'ES1'!$B:$B,'5.2_5.3'!$W$27,'ES1'!$E:$E,$W29,'ES1'!$C:$C,$BJ29)</f>
        <v>18.779993999999995</v>
      </c>
      <c r="BD29" s="574">
        <f>SUMIFS('ES1'!AJ:AJ,'ES1'!$B:$B,'5.2_5.3'!$W$27,'ES1'!$E:$E,$W29,'ES1'!$C:$C,$BJ29)</f>
        <v>19.444065999999999</v>
      </c>
      <c r="BE29" s="574">
        <f>SUMIFS('ES1'!AK:AK,'ES1'!$B:$B,'5.2_5.3'!$W$27,'ES1'!$E:$E,$W29,'ES1'!$C:$C,$BJ29)</f>
        <v>20.295591000000002</v>
      </c>
      <c r="BF29" s="574">
        <f>SUMIFS('ES1'!AL:AL,'ES1'!$B:$B,'5.2_5.3'!$W$27,'ES1'!$E:$E,$W29,'ES1'!$C:$C,$BJ29)</f>
        <v>21.197866000000001</v>
      </c>
      <c r="BG29" s="574">
        <f>SUMIFS('ES1'!AM:AM,'ES1'!$B:$B,'5.2_5.3'!$W$27,'ES1'!$E:$E,$W29,'ES1'!$C:$C,$BJ29)</f>
        <v>21.994658000000001</v>
      </c>
      <c r="BH29" s="574">
        <f>SUMIFS('ES1'!AN:AN,'ES1'!$B:$B,'5.2_5.3'!$W$27,'ES1'!$E:$E,$W29,'ES1'!$C:$C,$BJ29)</f>
        <v>23.170016</v>
      </c>
      <c r="BJ29" s="212" t="s">
        <v>396</v>
      </c>
    </row>
    <row r="30" spans="1:62" ht="15" customHeight="1" x14ac:dyDescent="0.2">
      <c r="A30" s="210"/>
      <c r="B30" s="210"/>
      <c r="C30" s="210"/>
      <c r="D30" s="210"/>
      <c r="E30" s="210"/>
      <c r="F30" s="210"/>
      <c r="G30" s="210"/>
      <c r="H30" s="210"/>
      <c r="I30" s="210"/>
      <c r="J30" s="210"/>
      <c r="K30" s="210"/>
      <c r="L30" s="210"/>
      <c r="M30" s="210"/>
      <c r="N30" s="210"/>
      <c r="O30" s="210"/>
      <c r="P30" s="210"/>
      <c r="Q30" s="210"/>
      <c r="R30" s="210"/>
      <c r="S30" s="210"/>
      <c r="T30" s="210"/>
      <c r="U30" s="210"/>
      <c r="V30" s="210"/>
      <c r="W30" s="465" t="s">
        <v>91</v>
      </c>
      <c r="X30" s="465"/>
      <c r="Y30" s="574"/>
      <c r="Z30" s="552"/>
      <c r="AA30" s="574">
        <f>SUMIFS('ES1'!G:G,'ES1'!$B:$B,'5.2_5.3'!$W$27,'ES1'!$E:$E,$W30,'ES1'!$C:$C,$BJ30)</f>
        <v>0</v>
      </c>
      <c r="AB30" s="574">
        <f>SUMIFS('ES1'!H:H,'ES1'!$B:$B,'5.2_5.3'!$W$27,'ES1'!$E:$E,$W30,'ES1'!$C:$C,$BJ30)</f>
        <v>0</v>
      </c>
      <c r="AC30" s="574">
        <f>SUMIFS('ES1'!I:I,'ES1'!$B:$B,'5.2_5.3'!$W$27,'ES1'!$E:$E,$W30,'ES1'!$C:$C,$BJ30)</f>
        <v>0</v>
      </c>
      <c r="AD30" s="574">
        <f>SUMIFS('ES1'!J:J,'ES1'!$B:$B,'5.2_5.3'!$W$27,'ES1'!$E:$E,$W30,'ES1'!$C:$C,$BJ30)</f>
        <v>0</v>
      </c>
      <c r="AE30" s="574">
        <f>SUMIFS('ES1'!K:K,'ES1'!$B:$B,'5.2_5.3'!$W$27,'ES1'!$E:$E,$W30,'ES1'!$C:$C,$BJ30)</f>
        <v>0</v>
      </c>
      <c r="AF30" s="574">
        <f>SUMIFS('ES1'!L:L,'ES1'!$B:$B,'5.2_5.3'!$W$27,'ES1'!$E:$E,$W30,'ES1'!$C:$C,$BJ30)</f>
        <v>0</v>
      </c>
      <c r="AG30" s="574">
        <f>SUMIFS('ES1'!M:M,'ES1'!$B:$B,'5.2_5.3'!$W$27,'ES1'!$E:$E,$W30,'ES1'!$C:$C,$BJ30)</f>
        <v>0</v>
      </c>
      <c r="AH30" s="574">
        <f>SUMIFS('ES1'!N:N,'ES1'!$B:$B,'5.2_5.3'!$W$27,'ES1'!$E:$E,$W30,'ES1'!$C:$C,$BJ30)</f>
        <v>0</v>
      </c>
      <c r="AI30" s="574">
        <f>SUMIFS('ES1'!O:O,'ES1'!$B:$B,'5.2_5.3'!$W$27,'ES1'!$E:$E,$W30,'ES1'!$C:$C,$BJ30)</f>
        <v>0</v>
      </c>
      <c r="AJ30" s="574">
        <f>SUMIFS('ES1'!P:P,'ES1'!$B:$B,'5.2_5.3'!$W$27,'ES1'!$E:$E,$W30,'ES1'!$C:$C,$BJ30)</f>
        <v>0</v>
      </c>
      <c r="AK30" s="574">
        <f>SUMIFS('ES1'!Q:Q,'ES1'!$B:$B,'5.2_5.3'!$W$27,'ES1'!$E:$E,$W30,'ES1'!$C:$C,$BJ30)</f>
        <v>0</v>
      </c>
      <c r="AL30" s="574">
        <f>SUMIFS('ES1'!R:R,'ES1'!$B:$B,'5.2_5.3'!$W$27,'ES1'!$E:$E,$W30,'ES1'!$C:$C,$BJ30)</f>
        <v>0</v>
      </c>
      <c r="AM30" s="574">
        <f>SUMIFS('ES1'!S:S,'ES1'!$B:$B,'5.2_5.3'!$W$27,'ES1'!$E:$E,$W30,'ES1'!$C:$C,$BJ30)</f>
        <v>0</v>
      </c>
      <c r="AN30" s="574">
        <f>SUMIFS('ES1'!T:T,'ES1'!$B:$B,'5.2_5.3'!$W$27,'ES1'!$E:$E,$W30,'ES1'!$C:$C,$BJ30)</f>
        <v>4.8949990000000003</v>
      </c>
      <c r="AO30" s="574">
        <f>SUMIFS('ES1'!U:U,'ES1'!$B:$B,'5.2_5.3'!$W$27,'ES1'!$E:$E,$W30,'ES1'!$C:$C,$BJ30)</f>
        <v>8.6819790000000001</v>
      </c>
      <c r="AP30" s="574">
        <f>SUMIFS('ES1'!V:V,'ES1'!$B:$B,'5.2_5.3'!$W$27,'ES1'!$E:$E,$W30,'ES1'!$C:$C,$BJ30)</f>
        <v>11.27007</v>
      </c>
      <c r="AQ30" s="574">
        <f>SUMIFS('ES1'!W:W,'ES1'!$B:$B,'5.2_5.3'!$W$27,'ES1'!$E:$E,$W30,'ES1'!$C:$C,$BJ30)</f>
        <v>12.693580000000001</v>
      </c>
      <c r="AR30" s="574">
        <f>SUMIFS('ES1'!X:X,'ES1'!$B:$B,'5.2_5.3'!$W$27,'ES1'!$E:$E,$W30,'ES1'!$C:$C,$BJ30)</f>
        <v>14.23724</v>
      </c>
      <c r="AS30" s="574">
        <f>SUMIFS('ES1'!Y:Y,'ES1'!$B:$B,'5.2_5.3'!$W$27,'ES1'!$E:$E,$W30,'ES1'!$C:$C,$BJ30)</f>
        <v>14.37917</v>
      </c>
      <c r="AT30" s="574">
        <f>SUMIFS('ES1'!Z:Z,'ES1'!$B:$B,'5.2_5.3'!$W$27,'ES1'!$E:$E,$W30,'ES1'!$C:$C,$BJ30)</f>
        <v>14.74152</v>
      </c>
      <c r="AU30" s="574">
        <f>SUMIFS('ES1'!AA:AA,'ES1'!$B:$B,'5.2_5.3'!$W$27,'ES1'!$E:$E,$W30,'ES1'!$C:$C,$BJ30)</f>
        <v>15.45223</v>
      </c>
      <c r="AV30" s="574">
        <f>SUMIFS('ES1'!AB:AB,'ES1'!$B:$B,'5.2_5.3'!$W$27,'ES1'!$E:$E,$W30,'ES1'!$C:$C,$BJ30)</f>
        <v>15.48902</v>
      </c>
      <c r="AW30" s="574">
        <f>SUMIFS('ES1'!AC:AC,'ES1'!$B:$B,'5.2_5.3'!$W$27,'ES1'!$E:$E,$W30,'ES1'!$C:$C,$BJ30)</f>
        <v>16.255400000000002</v>
      </c>
      <c r="AX30" s="574">
        <f>SUMIFS('ES1'!AD:AD,'ES1'!$B:$B,'5.2_5.3'!$W$27,'ES1'!$E:$E,$W30,'ES1'!$C:$C,$BJ30)</f>
        <v>15.6717</v>
      </c>
      <c r="AY30" s="574">
        <f>SUMIFS('ES1'!AE:AE,'ES1'!$B:$B,'5.2_5.3'!$W$27,'ES1'!$E:$E,$W30,'ES1'!$C:$C,$BJ30)</f>
        <v>17.387920000000001</v>
      </c>
      <c r="AZ30" s="574">
        <f>SUMIFS('ES1'!AF:AF,'ES1'!$B:$B,'5.2_5.3'!$W$27,'ES1'!$E:$E,$W30,'ES1'!$C:$C,$BJ30)</f>
        <v>16.858260000000001</v>
      </c>
      <c r="BA30" s="574">
        <f>SUMIFS('ES1'!AG:AG,'ES1'!$B:$B,'5.2_5.3'!$W$27,'ES1'!$E:$E,$W30,'ES1'!$C:$C,$BJ30)</f>
        <v>18.235060000000001</v>
      </c>
      <c r="BB30" s="574">
        <f>SUMIFS('ES1'!AH:AH,'ES1'!$B:$B,'5.2_5.3'!$W$27,'ES1'!$E:$E,$W30,'ES1'!$C:$C,$BJ30)</f>
        <v>18.091239999999999</v>
      </c>
      <c r="BC30" s="574">
        <f>SUMIFS('ES1'!AI:AI,'ES1'!$B:$B,'5.2_5.3'!$W$27,'ES1'!$E:$E,$W30,'ES1'!$C:$C,$BJ30)</f>
        <v>18.75638</v>
      </c>
      <c r="BD30" s="574">
        <f>SUMIFS('ES1'!AJ:AJ,'ES1'!$B:$B,'5.2_5.3'!$W$27,'ES1'!$E:$E,$W30,'ES1'!$C:$C,$BJ30)</f>
        <v>19.631150000000002</v>
      </c>
      <c r="BE30" s="574">
        <f>SUMIFS('ES1'!AK:AK,'ES1'!$B:$B,'5.2_5.3'!$W$27,'ES1'!$E:$E,$W30,'ES1'!$C:$C,$BJ30)</f>
        <v>19.590820000000001</v>
      </c>
      <c r="BF30" s="574">
        <f>SUMIFS('ES1'!AL:AL,'ES1'!$B:$B,'5.2_5.3'!$W$27,'ES1'!$E:$E,$W30,'ES1'!$C:$C,$BJ30)</f>
        <v>20.419229999999999</v>
      </c>
      <c r="BG30" s="574">
        <f>SUMIFS('ES1'!AM:AM,'ES1'!$B:$B,'5.2_5.3'!$W$27,'ES1'!$E:$E,$W30,'ES1'!$C:$C,$BJ30)</f>
        <v>19.88625</v>
      </c>
      <c r="BH30" s="574">
        <f>SUMIFS('ES1'!AN:AN,'ES1'!$B:$B,'5.2_5.3'!$W$27,'ES1'!$E:$E,$W30,'ES1'!$C:$C,$BJ30)</f>
        <v>19.560949999999998</v>
      </c>
      <c r="BJ30" s="191" t="s">
        <v>396</v>
      </c>
    </row>
    <row r="31" spans="1:62" ht="15" customHeight="1" x14ac:dyDescent="0.2">
      <c r="A31" s="209" t="s">
        <v>215</v>
      </c>
      <c r="B31" s="210"/>
      <c r="C31" s="210"/>
      <c r="D31" s="210"/>
      <c r="E31" s="210"/>
      <c r="F31" s="210"/>
      <c r="G31" s="210"/>
      <c r="H31" s="210"/>
      <c r="I31" s="210"/>
      <c r="J31" s="210"/>
      <c r="K31" s="210"/>
      <c r="L31" s="209" t="s">
        <v>71</v>
      </c>
      <c r="M31" s="210"/>
      <c r="N31" s="210"/>
      <c r="O31" s="210"/>
      <c r="P31" s="210"/>
      <c r="Q31" s="210"/>
      <c r="R31" s="210"/>
      <c r="S31" s="210"/>
      <c r="T31" s="210"/>
      <c r="U31" s="210"/>
      <c r="V31" s="210"/>
      <c r="W31" s="465" t="s">
        <v>93</v>
      </c>
      <c r="X31" s="465"/>
      <c r="Y31" s="574"/>
      <c r="Z31" s="552"/>
      <c r="AA31" s="574">
        <f>SUMIFS('ES1'!G:G,'ES1'!$B:$B,'5.2_5.3'!$W$27,'ES1'!$E:$E,$W31,'ES1'!$C:$C,$BJ31)</f>
        <v>19.063341189999996</v>
      </c>
      <c r="AB31" s="574">
        <f>SUMIFS('ES1'!H:H,'ES1'!$B:$B,'5.2_5.3'!$W$27,'ES1'!$E:$E,$W31,'ES1'!$C:$C,$BJ31)</f>
        <v>0.59326500000000004</v>
      </c>
      <c r="AC31" s="574">
        <f>SUMIFS('ES1'!I:I,'ES1'!$B:$B,'5.2_5.3'!$W$27,'ES1'!$E:$E,$W31,'ES1'!$C:$C,$BJ31)</f>
        <v>2.0467339999999998</v>
      </c>
      <c r="AD31" s="574">
        <f>SUMIFS('ES1'!J:J,'ES1'!$B:$B,'5.2_5.3'!$W$27,'ES1'!$E:$E,$W31,'ES1'!$C:$C,$BJ31)</f>
        <v>6.1364419999999997</v>
      </c>
      <c r="AE31" s="574">
        <f>SUMIFS('ES1'!K:K,'ES1'!$B:$B,'5.2_5.3'!$W$27,'ES1'!$E:$E,$W31,'ES1'!$C:$C,$BJ31)</f>
        <v>6.7661790000000002</v>
      </c>
      <c r="AF31" s="574">
        <f>SUMIFS('ES1'!L:L,'ES1'!$B:$B,'5.2_5.3'!$W$27,'ES1'!$E:$E,$W31,'ES1'!$C:$C,$BJ31)</f>
        <v>3.0300150000000001</v>
      </c>
      <c r="AG31" s="574">
        <f>SUMIFS('ES1'!M:M,'ES1'!$B:$B,'5.2_5.3'!$W$27,'ES1'!$E:$E,$W31,'ES1'!$C:$C,$BJ31)</f>
        <v>0</v>
      </c>
      <c r="AH31" s="574">
        <f>SUMIFS('ES1'!N:N,'ES1'!$B:$B,'5.2_5.3'!$W$27,'ES1'!$E:$E,$W31,'ES1'!$C:$C,$BJ31)</f>
        <v>0</v>
      </c>
      <c r="AI31" s="574">
        <f>SUMIFS('ES1'!O:O,'ES1'!$B:$B,'5.2_5.3'!$W$27,'ES1'!$E:$E,$W31,'ES1'!$C:$C,$BJ31)</f>
        <v>0</v>
      </c>
      <c r="AJ31" s="574">
        <f>SUMIFS('ES1'!P:P,'ES1'!$B:$B,'5.2_5.3'!$W$27,'ES1'!$E:$E,$W31,'ES1'!$C:$C,$BJ31)</f>
        <v>0</v>
      </c>
      <c r="AK31" s="574">
        <f>SUMIFS('ES1'!Q:Q,'ES1'!$B:$B,'5.2_5.3'!$W$27,'ES1'!$E:$E,$W31,'ES1'!$C:$C,$BJ31)</f>
        <v>0</v>
      </c>
      <c r="AL31" s="574">
        <f>SUMIFS('ES1'!R:R,'ES1'!$B:$B,'5.2_5.3'!$W$27,'ES1'!$E:$E,$W31,'ES1'!$C:$C,$BJ31)</f>
        <v>0</v>
      </c>
      <c r="AM31" s="574">
        <f>SUMIFS('ES1'!S:S,'ES1'!$B:$B,'5.2_5.3'!$W$27,'ES1'!$E:$E,$W31,'ES1'!$C:$C,$BJ31)</f>
        <v>0</v>
      </c>
      <c r="AN31" s="574">
        <f>SUMIFS('ES1'!T:T,'ES1'!$B:$B,'5.2_5.3'!$W$27,'ES1'!$E:$E,$W31,'ES1'!$C:$C,$BJ31)</f>
        <v>0</v>
      </c>
      <c r="AO31" s="574">
        <f>SUMIFS('ES1'!U:U,'ES1'!$B:$B,'5.2_5.3'!$W$27,'ES1'!$E:$E,$W31,'ES1'!$C:$C,$BJ31)</f>
        <v>0</v>
      </c>
      <c r="AP31" s="574">
        <f>SUMIFS('ES1'!V:V,'ES1'!$B:$B,'5.2_5.3'!$W$27,'ES1'!$E:$E,$W31,'ES1'!$C:$C,$BJ31)</f>
        <v>0</v>
      </c>
      <c r="AQ31" s="574">
        <f>SUMIFS('ES1'!W:W,'ES1'!$B:$B,'5.2_5.3'!$W$27,'ES1'!$E:$E,$W31,'ES1'!$C:$C,$BJ31)</f>
        <v>0</v>
      </c>
      <c r="AR31" s="574">
        <f>SUMIFS('ES1'!X:X,'ES1'!$B:$B,'5.2_5.3'!$W$27,'ES1'!$E:$E,$W31,'ES1'!$C:$C,$BJ31)</f>
        <v>0</v>
      </c>
      <c r="AS31" s="574">
        <f>SUMIFS('ES1'!Y:Y,'ES1'!$B:$B,'5.2_5.3'!$W$27,'ES1'!$E:$E,$W31,'ES1'!$C:$C,$BJ31)</f>
        <v>0</v>
      </c>
      <c r="AT31" s="574">
        <f>SUMIFS('ES1'!Z:Z,'ES1'!$B:$B,'5.2_5.3'!$W$27,'ES1'!$E:$E,$W31,'ES1'!$C:$C,$BJ31)</f>
        <v>0</v>
      </c>
      <c r="AU31" s="574">
        <f>SUMIFS('ES1'!AA:AA,'ES1'!$B:$B,'5.2_5.3'!$W$27,'ES1'!$E:$E,$W31,'ES1'!$C:$C,$BJ31)</f>
        <v>0</v>
      </c>
      <c r="AV31" s="574">
        <f>SUMIFS('ES1'!AB:AB,'ES1'!$B:$B,'5.2_5.3'!$W$27,'ES1'!$E:$E,$W31,'ES1'!$C:$C,$BJ31)</f>
        <v>0</v>
      </c>
      <c r="AW31" s="574">
        <f>SUMIFS('ES1'!AC:AC,'ES1'!$B:$B,'5.2_5.3'!$W$27,'ES1'!$E:$E,$W31,'ES1'!$C:$C,$BJ31)</f>
        <v>0</v>
      </c>
      <c r="AX31" s="574">
        <f>SUMIFS('ES1'!AD:AD,'ES1'!$B:$B,'5.2_5.3'!$W$27,'ES1'!$E:$E,$W31,'ES1'!$C:$C,$BJ31)</f>
        <v>0</v>
      </c>
      <c r="AY31" s="574">
        <f>SUMIFS('ES1'!AE:AE,'ES1'!$B:$B,'5.2_5.3'!$W$27,'ES1'!$E:$E,$W31,'ES1'!$C:$C,$BJ31)</f>
        <v>0</v>
      </c>
      <c r="AZ31" s="574">
        <f>SUMIFS('ES1'!AF:AF,'ES1'!$B:$B,'5.2_5.3'!$W$27,'ES1'!$E:$E,$W31,'ES1'!$C:$C,$BJ31)</f>
        <v>0</v>
      </c>
      <c r="BA31" s="574">
        <f>SUMIFS('ES1'!AG:AG,'ES1'!$B:$B,'5.2_5.3'!$W$27,'ES1'!$E:$E,$W31,'ES1'!$C:$C,$BJ31)</f>
        <v>0</v>
      </c>
      <c r="BB31" s="574">
        <f>SUMIFS('ES1'!AH:AH,'ES1'!$B:$B,'5.2_5.3'!$W$27,'ES1'!$E:$E,$W31,'ES1'!$C:$C,$BJ31)</f>
        <v>0</v>
      </c>
      <c r="BC31" s="574">
        <f>SUMIFS('ES1'!AI:AI,'ES1'!$B:$B,'5.2_5.3'!$W$27,'ES1'!$E:$E,$W31,'ES1'!$C:$C,$BJ31)</f>
        <v>0</v>
      </c>
      <c r="BD31" s="574">
        <f>SUMIFS('ES1'!AJ:AJ,'ES1'!$B:$B,'5.2_5.3'!$W$27,'ES1'!$E:$E,$W31,'ES1'!$C:$C,$BJ31)</f>
        <v>0</v>
      </c>
      <c r="BE31" s="574">
        <f>SUMIFS('ES1'!AK:AK,'ES1'!$B:$B,'5.2_5.3'!$W$27,'ES1'!$E:$E,$W31,'ES1'!$C:$C,$BJ31)</f>
        <v>0</v>
      </c>
      <c r="BF31" s="574">
        <f>SUMIFS('ES1'!AL:AL,'ES1'!$B:$B,'5.2_5.3'!$W$27,'ES1'!$E:$E,$W31,'ES1'!$C:$C,$BJ31)</f>
        <v>0</v>
      </c>
      <c r="BG31" s="574">
        <f>SUMIFS('ES1'!AM:AM,'ES1'!$B:$B,'5.2_5.3'!$W$27,'ES1'!$E:$E,$W31,'ES1'!$C:$C,$BJ31)</f>
        <v>0</v>
      </c>
      <c r="BH31" s="574">
        <f>SUMIFS('ES1'!AN:AN,'ES1'!$B:$B,'5.2_5.3'!$W$27,'ES1'!$E:$E,$W31,'ES1'!$C:$C,$BJ31)</f>
        <v>0</v>
      </c>
      <c r="BJ31" s="191" t="s">
        <v>396</v>
      </c>
    </row>
    <row r="32" spans="1:62" ht="15" customHeight="1" x14ac:dyDescent="0.2">
      <c r="A32" s="210"/>
      <c r="B32" s="210"/>
      <c r="C32" s="210"/>
      <c r="D32" s="210"/>
      <c r="E32" s="210"/>
      <c r="F32" s="210"/>
      <c r="G32" s="210"/>
      <c r="H32" s="210"/>
      <c r="I32" s="210"/>
      <c r="J32" s="210"/>
      <c r="K32" s="210"/>
      <c r="L32" s="210"/>
      <c r="M32" s="210"/>
      <c r="N32" s="210"/>
      <c r="O32" s="210"/>
      <c r="P32" s="210"/>
      <c r="Q32" s="210"/>
      <c r="R32" s="210"/>
      <c r="S32" s="210"/>
      <c r="T32" s="210"/>
      <c r="U32" s="210"/>
      <c r="V32" s="210"/>
      <c r="W32" s="465" t="s">
        <v>92</v>
      </c>
      <c r="X32" s="465"/>
      <c r="Y32" s="574"/>
      <c r="Z32" s="552"/>
      <c r="AA32" s="574">
        <f>SUMIFS('ES1'!G:G,'ES1'!$B:$B,'5.2_5.3'!$W$27,'ES1'!$E:$E,$W32,'ES1'!$C:$C,$BJ32)</f>
        <v>129.67335884578048</v>
      </c>
      <c r="AB32" s="574">
        <f>SUMIFS('ES1'!H:H,'ES1'!$B:$B,'5.2_5.3'!$W$27,'ES1'!$E:$E,$W32,'ES1'!$C:$C,$BJ32)</f>
        <v>116.524861</v>
      </c>
      <c r="AC32" s="574">
        <f>SUMIFS('ES1'!I:I,'ES1'!$B:$B,'5.2_5.3'!$W$27,'ES1'!$E:$E,$W32,'ES1'!$C:$C,$BJ32)</f>
        <v>97.123540000000006</v>
      </c>
      <c r="AD32" s="574">
        <f>SUMIFS('ES1'!J:J,'ES1'!$B:$B,'5.2_5.3'!$W$27,'ES1'!$E:$E,$W32,'ES1'!$C:$C,$BJ32)</f>
        <v>78.978672000000003</v>
      </c>
      <c r="AE32" s="574">
        <f>SUMIFS('ES1'!K:K,'ES1'!$B:$B,'5.2_5.3'!$W$27,'ES1'!$E:$E,$W32,'ES1'!$C:$C,$BJ32)</f>
        <v>61.139294</v>
      </c>
      <c r="AF32" s="574">
        <f>SUMIFS('ES1'!L:L,'ES1'!$B:$B,'5.2_5.3'!$W$27,'ES1'!$E:$E,$W32,'ES1'!$C:$C,$BJ32)</f>
        <v>54.837713000000001</v>
      </c>
      <c r="AG32" s="574">
        <f>SUMIFS('ES1'!M:M,'ES1'!$B:$B,'5.2_5.3'!$W$27,'ES1'!$E:$E,$W32,'ES1'!$C:$C,$BJ32)</f>
        <v>50.744236999999998</v>
      </c>
      <c r="AH32" s="574">
        <f>SUMIFS('ES1'!N:N,'ES1'!$B:$B,'5.2_5.3'!$W$27,'ES1'!$E:$E,$W32,'ES1'!$C:$C,$BJ32)</f>
        <v>50.067924999999995</v>
      </c>
      <c r="AI32" s="574">
        <f>SUMIFS('ES1'!O:O,'ES1'!$B:$B,'5.2_5.3'!$W$27,'ES1'!$E:$E,$W32,'ES1'!$C:$C,$BJ32)</f>
        <v>47.430525000000003</v>
      </c>
      <c r="AJ32" s="574">
        <f>SUMIFS('ES1'!P:P,'ES1'!$B:$B,'5.2_5.3'!$W$27,'ES1'!$E:$E,$W32,'ES1'!$C:$C,$BJ32)</f>
        <v>36.605806000000001</v>
      </c>
      <c r="AK32" s="574">
        <f>SUMIFS('ES1'!Q:Q,'ES1'!$B:$B,'5.2_5.3'!$W$27,'ES1'!$E:$E,$W32,'ES1'!$C:$C,$BJ32)</f>
        <v>35.551547999999997</v>
      </c>
      <c r="AL32" s="574">
        <f>SUMIFS('ES1'!R:R,'ES1'!$B:$B,'5.2_5.3'!$W$27,'ES1'!$E:$E,$W32,'ES1'!$C:$C,$BJ32)</f>
        <v>25.280713000000006</v>
      </c>
      <c r="AM32" s="574">
        <f>SUMIFS('ES1'!S:S,'ES1'!$B:$B,'5.2_5.3'!$W$27,'ES1'!$E:$E,$W32,'ES1'!$C:$C,$BJ32)</f>
        <v>23.276519999999998</v>
      </c>
      <c r="AN32" s="574">
        <f>SUMIFS('ES1'!T:T,'ES1'!$B:$B,'5.2_5.3'!$W$27,'ES1'!$E:$E,$W32,'ES1'!$C:$C,$BJ32)</f>
        <v>21.618482</v>
      </c>
      <c r="AO32" s="574">
        <f>SUMIFS('ES1'!U:U,'ES1'!$B:$B,'5.2_5.3'!$W$27,'ES1'!$E:$E,$W32,'ES1'!$C:$C,$BJ32)</f>
        <v>18.778616</v>
      </c>
      <c r="AP32" s="574">
        <f>SUMIFS('ES1'!V:V,'ES1'!$B:$B,'5.2_5.3'!$W$27,'ES1'!$E:$E,$W32,'ES1'!$C:$C,$BJ32)</f>
        <v>17.673150999999997</v>
      </c>
      <c r="AQ32" s="574">
        <f>SUMIFS('ES1'!W:W,'ES1'!$B:$B,'5.2_5.3'!$W$27,'ES1'!$E:$E,$W32,'ES1'!$C:$C,$BJ32)</f>
        <v>15.647582</v>
      </c>
      <c r="AR32" s="574">
        <f>SUMIFS('ES1'!X:X,'ES1'!$B:$B,'5.2_5.3'!$W$27,'ES1'!$E:$E,$W32,'ES1'!$C:$C,$BJ32)</f>
        <v>15.191887999999999</v>
      </c>
      <c r="AS32" s="574">
        <f>SUMIFS('ES1'!Y:Y,'ES1'!$B:$B,'5.2_5.3'!$W$27,'ES1'!$E:$E,$W32,'ES1'!$C:$C,$BJ32)</f>
        <v>14.90052</v>
      </c>
      <c r="AT32" s="574">
        <f>SUMIFS('ES1'!Z:Z,'ES1'!$B:$B,'5.2_5.3'!$W$27,'ES1'!$E:$E,$W32,'ES1'!$C:$C,$BJ32)</f>
        <v>14.640072</v>
      </c>
      <c r="AU32" s="574">
        <f>SUMIFS('ES1'!AA:AA,'ES1'!$B:$B,'5.2_5.3'!$W$27,'ES1'!$E:$E,$W32,'ES1'!$C:$C,$BJ32)</f>
        <v>14.805631</v>
      </c>
      <c r="AV32" s="574">
        <f>SUMIFS('ES1'!AB:AB,'ES1'!$B:$B,'5.2_5.3'!$W$27,'ES1'!$E:$E,$W32,'ES1'!$C:$C,$BJ32)</f>
        <v>14.652158999999999</v>
      </c>
      <c r="AW32" s="574">
        <f>SUMIFS('ES1'!AC:AC,'ES1'!$B:$B,'5.2_5.3'!$W$27,'ES1'!$E:$E,$W32,'ES1'!$C:$C,$BJ32)</f>
        <v>14.631989000000001</v>
      </c>
      <c r="AX32" s="574">
        <f>SUMIFS('ES1'!AD:AD,'ES1'!$B:$B,'5.2_5.3'!$W$27,'ES1'!$E:$E,$W32,'ES1'!$C:$C,$BJ32)</f>
        <v>10.349717999999999</v>
      </c>
      <c r="AY32" s="574">
        <f>SUMIFS('ES1'!AE:AE,'ES1'!$B:$B,'5.2_5.3'!$W$27,'ES1'!$E:$E,$W32,'ES1'!$C:$C,$BJ32)</f>
        <v>10.400170000000001</v>
      </c>
      <c r="AZ32" s="574">
        <f>SUMIFS('ES1'!AF:AF,'ES1'!$B:$B,'5.2_5.3'!$W$27,'ES1'!$E:$E,$W32,'ES1'!$C:$C,$BJ32)</f>
        <v>10.501824000000001</v>
      </c>
      <c r="BA32" s="574">
        <f>SUMIFS('ES1'!AG:AG,'ES1'!$B:$B,'5.2_5.3'!$W$27,'ES1'!$E:$E,$W32,'ES1'!$C:$C,$BJ32)</f>
        <v>10.596919</v>
      </c>
      <c r="BB32" s="574">
        <f>SUMIFS('ES1'!AH:AH,'ES1'!$B:$B,'5.2_5.3'!$W$27,'ES1'!$E:$E,$W32,'ES1'!$C:$C,$BJ32)</f>
        <v>10.73556</v>
      </c>
      <c r="BC32" s="574">
        <f>SUMIFS('ES1'!AI:AI,'ES1'!$B:$B,'5.2_5.3'!$W$27,'ES1'!$E:$E,$W32,'ES1'!$C:$C,$BJ32)</f>
        <v>10.970039</v>
      </c>
      <c r="BD32" s="574">
        <f>SUMIFS('ES1'!AJ:AJ,'ES1'!$B:$B,'5.2_5.3'!$W$27,'ES1'!$E:$E,$W32,'ES1'!$C:$C,$BJ32)</f>
        <v>11.16494</v>
      </c>
      <c r="BE32" s="574">
        <f>SUMIFS('ES1'!AK:AK,'ES1'!$B:$B,'5.2_5.3'!$W$27,'ES1'!$E:$E,$W32,'ES1'!$C:$C,$BJ32)</f>
        <v>11.390405000000001</v>
      </c>
      <c r="BF32" s="574">
        <f>SUMIFS('ES1'!AL:AL,'ES1'!$B:$B,'5.2_5.3'!$W$27,'ES1'!$E:$E,$W32,'ES1'!$C:$C,$BJ32)</f>
        <v>11.573326999999999</v>
      </c>
      <c r="BG32" s="574">
        <f>SUMIFS('ES1'!AM:AM,'ES1'!$B:$B,'5.2_5.3'!$W$27,'ES1'!$E:$E,$W32,'ES1'!$C:$C,$BJ32)</f>
        <v>11.800659999999999</v>
      </c>
      <c r="BH32" s="574">
        <f>SUMIFS('ES1'!AN:AN,'ES1'!$B:$B,'5.2_5.3'!$W$27,'ES1'!$E:$E,$W32,'ES1'!$C:$C,$BJ32)</f>
        <v>11.873595999999999</v>
      </c>
      <c r="BJ32" s="191" t="s">
        <v>396</v>
      </c>
    </row>
    <row r="33" spans="1:62" ht="15" customHeight="1" x14ac:dyDescent="0.2">
      <c r="A33" s="210"/>
      <c r="B33" s="210"/>
      <c r="C33" s="210"/>
      <c r="D33" s="210"/>
      <c r="E33" s="210"/>
      <c r="F33" s="210"/>
      <c r="G33" s="210"/>
      <c r="H33" s="210"/>
      <c r="I33" s="210"/>
      <c r="J33" s="210"/>
      <c r="K33" s="210"/>
      <c r="L33" s="210"/>
      <c r="M33" s="210"/>
      <c r="N33" s="210"/>
      <c r="O33" s="210"/>
      <c r="P33" s="210"/>
      <c r="Q33" s="210"/>
      <c r="R33" s="210"/>
      <c r="S33" s="210"/>
      <c r="T33" s="210"/>
      <c r="U33" s="210"/>
      <c r="V33" s="210"/>
      <c r="W33" s="465" t="s">
        <v>94</v>
      </c>
      <c r="X33" s="465"/>
      <c r="Y33" s="574"/>
      <c r="Z33" s="655"/>
      <c r="AA33" s="574">
        <f>SUMIFS('ES1'!G:G,'ES1'!$B:$B,'5.2_5.3'!$W$27,'ES1'!$E:$E,$W33,'ES1'!$C:$C,$BJ33)</f>
        <v>4.5135044794717949</v>
      </c>
      <c r="AB33" s="574">
        <f>SUMIFS('ES1'!H:H,'ES1'!$B:$B,'5.2_5.3'!$W$27,'ES1'!$E:$E,$W33,'ES1'!$C:$C,$BJ33)</f>
        <v>6.0615100000000002</v>
      </c>
      <c r="AC33" s="574">
        <f>SUMIFS('ES1'!I:I,'ES1'!$B:$B,'5.2_5.3'!$W$27,'ES1'!$E:$E,$W33,'ES1'!$C:$C,$BJ33)</f>
        <v>6.1226080000000005</v>
      </c>
      <c r="AD33" s="574">
        <f>SUMIFS('ES1'!J:J,'ES1'!$B:$B,'5.2_5.3'!$W$27,'ES1'!$E:$E,$W33,'ES1'!$C:$C,$BJ33)</f>
        <v>6.1796280000000001</v>
      </c>
      <c r="AE33" s="574">
        <f>SUMIFS('ES1'!K:K,'ES1'!$B:$B,'5.2_5.3'!$W$27,'ES1'!$E:$E,$W33,'ES1'!$C:$C,$BJ33)</f>
        <v>6.236936</v>
      </c>
      <c r="AF33" s="574">
        <f>SUMIFS('ES1'!L:L,'ES1'!$B:$B,'5.2_5.3'!$W$27,'ES1'!$E:$E,$W33,'ES1'!$C:$C,$BJ33)</f>
        <v>6.2902590000000007</v>
      </c>
      <c r="AG33" s="574">
        <f>SUMIFS('ES1'!M:M,'ES1'!$B:$B,'5.2_5.3'!$W$27,'ES1'!$E:$E,$W33,'ES1'!$C:$C,$BJ33)</f>
        <v>6.3438400000000001</v>
      </c>
      <c r="AH33" s="574">
        <f>SUMIFS('ES1'!N:N,'ES1'!$B:$B,'5.2_5.3'!$W$27,'ES1'!$E:$E,$W33,'ES1'!$C:$C,$BJ33)</f>
        <v>6.3976350000000002</v>
      </c>
      <c r="AI33" s="574">
        <f>SUMIFS('ES1'!O:O,'ES1'!$B:$B,'5.2_5.3'!$W$27,'ES1'!$E:$E,$W33,'ES1'!$C:$C,$BJ33)</f>
        <v>6.4508410000000005</v>
      </c>
      <c r="AJ33" s="574">
        <f>SUMIFS('ES1'!P:P,'ES1'!$B:$B,'5.2_5.3'!$W$27,'ES1'!$E:$E,$W33,'ES1'!$C:$C,$BJ33)</f>
        <v>6.5046320000000009</v>
      </c>
      <c r="AK33" s="574">
        <f>SUMIFS('ES1'!Q:Q,'ES1'!$B:$B,'5.2_5.3'!$W$27,'ES1'!$E:$E,$W33,'ES1'!$C:$C,$BJ33)</f>
        <v>6.5586339999999996</v>
      </c>
      <c r="AL33" s="574">
        <f>SUMIFS('ES1'!R:R,'ES1'!$B:$B,'5.2_5.3'!$W$27,'ES1'!$E:$E,$W33,'ES1'!$C:$C,$BJ33)</f>
        <v>6.6125530000000001</v>
      </c>
      <c r="AM33" s="574">
        <f>SUMIFS('ES1'!S:S,'ES1'!$B:$B,'5.2_5.3'!$W$27,'ES1'!$E:$E,$W33,'ES1'!$C:$C,$BJ33)</f>
        <v>6.666741</v>
      </c>
      <c r="AN33" s="574">
        <f>SUMIFS('ES1'!T:T,'ES1'!$B:$B,'5.2_5.3'!$W$27,'ES1'!$E:$E,$W33,'ES1'!$C:$C,$BJ33)</f>
        <v>6.7194529999999997</v>
      </c>
      <c r="AO33" s="574">
        <f>SUMIFS('ES1'!U:U,'ES1'!$B:$B,'5.2_5.3'!$W$27,'ES1'!$E:$E,$W33,'ES1'!$C:$C,$BJ33)</f>
        <v>6.7702880000000007</v>
      </c>
      <c r="AP33" s="574">
        <f>SUMIFS('ES1'!V:V,'ES1'!$B:$B,'5.2_5.3'!$W$27,'ES1'!$E:$E,$W33,'ES1'!$C:$C,$BJ33)</f>
        <v>6.8199420000000002</v>
      </c>
      <c r="AQ33" s="574">
        <f>SUMIFS('ES1'!W:W,'ES1'!$B:$B,'5.2_5.3'!$W$27,'ES1'!$E:$E,$W33,'ES1'!$C:$C,$BJ33)</f>
        <v>6.868436</v>
      </c>
      <c r="AR33" s="574">
        <f>SUMIFS('ES1'!X:X,'ES1'!$B:$B,'5.2_5.3'!$W$27,'ES1'!$E:$E,$W33,'ES1'!$C:$C,$BJ33)</f>
        <v>6.9143020000000002</v>
      </c>
      <c r="AS33" s="574">
        <f>SUMIFS('ES1'!Y:Y,'ES1'!$B:$B,'5.2_5.3'!$W$27,'ES1'!$E:$E,$W33,'ES1'!$C:$C,$BJ33)</f>
        <v>6.9518590000000007</v>
      </c>
      <c r="AT33" s="574">
        <f>SUMIFS('ES1'!Z:Z,'ES1'!$B:$B,'5.2_5.3'!$W$27,'ES1'!$E:$E,$W33,'ES1'!$C:$C,$BJ33)</f>
        <v>6.9870470000000005</v>
      </c>
      <c r="AU33" s="574">
        <f>SUMIFS('ES1'!AA:AA,'ES1'!$B:$B,'5.2_5.3'!$W$27,'ES1'!$E:$E,$W33,'ES1'!$C:$C,$BJ33)</f>
        <v>7.0205280000000005</v>
      </c>
      <c r="AV33" s="574">
        <f>SUMIFS('ES1'!AB:AB,'ES1'!$B:$B,'5.2_5.3'!$W$27,'ES1'!$E:$E,$W33,'ES1'!$C:$C,$BJ33)</f>
        <v>7.0516690000000004</v>
      </c>
      <c r="AW33" s="574">
        <f>SUMIFS('ES1'!AC:AC,'ES1'!$B:$B,'5.2_5.3'!$W$27,'ES1'!$E:$E,$W33,'ES1'!$C:$C,$BJ33)</f>
        <v>7.0798370000000004</v>
      </c>
      <c r="AX33" s="574">
        <f>SUMIFS('ES1'!AD:AD,'ES1'!$B:$B,'5.2_5.3'!$W$27,'ES1'!$E:$E,$W33,'ES1'!$C:$C,$BJ33)</f>
        <v>7.1065760000000004</v>
      </c>
      <c r="AY33" s="574">
        <f>SUMIFS('ES1'!AE:AE,'ES1'!$B:$B,'5.2_5.3'!$W$27,'ES1'!$E:$E,$W33,'ES1'!$C:$C,$BJ33)</f>
        <v>7.1079290000000004</v>
      </c>
      <c r="AZ33" s="574">
        <f>SUMIFS('ES1'!AF:AF,'ES1'!$B:$B,'5.2_5.3'!$W$27,'ES1'!$E:$E,$W33,'ES1'!$C:$C,$BJ33)</f>
        <v>7.1092150000000007</v>
      </c>
      <c r="BA33" s="574">
        <f>SUMIFS('ES1'!AG:AG,'ES1'!$B:$B,'5.2_5.3'!$W$27,'ES1'!$E:$E,$W33,'ES1'!$C:$C,$BJ33)</f>
        <v>7.1104710000000004</v>
      </c>
      <c r="BB33" s="574">
        <f>SUMIFS('ES1'!AH:AH,'ES1'!$B:$B,'5.2_5.3'!$W$27,'ES1'!$E:$E,$W33,'ES1'!$C:$C,$BJ33)</f>
        <v>7.1116760000000001</v>
      </c>
      <c r="BC33" s="574">
        <f>SUMIFS('ES1'!AI:AI,'ES1'!$B:$B,'5.2_5.3'!$W$27,'ES1'!$E:$E,$W33,'ES1'!$C:$C,$BJ33)</f>
        <v>7.1128390000000001</v>
      </c>
      <c r="BD33" s="574">
        <f>SUMIFS('ES1'!AJ:AJ,'ES1'!$B:$B,'5.2_5.3'!$W$27,'ES1'!$E:$E,$W33,'ES1'!$C:$C,$BJ33)</f>
        <v>7.1139799999999997</v>
      </c>
      <c r="BE33" s="574">
        <f>SUMIFS('ES1'!AK:AK,'ES1'!$B:$B,'5.2_5.3'!$W$27,'ES1'!$E:$E,$W33,'ES1'!$C:$C,$BJ33)</f>
        <v>7.1150780000000005</v>
      </c>
      <c r="BF33" s="574">
        <f>SUMIFS('ES1'!AL:AL,'ES1'!$B:$B,'5.2_5.3'!$W$27,'ES1'!$E:$E,$W33,'ES1'!$C:$C,$BJ33)</f>
        <v>7.1161410000000007</v>
      </c>
      <c r="BG33" s="574">
        <f>SUMIFS('ES1'!AM:AM,'ES1'!$B:$B,'5.2_5.3'!$W$27,'ES1'!$E:$E,$W33,'ES1'!$C:$C,$BJ33)</f>
        <v>7.1171740000000003</v>
      </c>
      <c r="BH33" s="574">
        <f>SUMIFS('ES1'!AN:AN,'ES1'!$B:$B,'5.2_5.3'!$W$27,'ES1'!$E:$E,$W33,'ES1'!$C:$C,$BJ33)</f>
        <v>7.1181870000000007</v>
      </c>
      <c r="BJ33" s="191" t="s">
        <v>396</v>
      </c>
    </row>
    <row r="34" spans="1:62" ht="15" customHeight="1" x14ac:dyDescent="0.2">
      <c r="A34" s="210"/>
      <c r="B34" s="210"/>
      <c r="C34" s="210"/>
      <c r="D34" s="210"/>
      <c r="E34" s="210"/>
      <c r="F34" s="210"/>
      <c r="G34" s="210"/>
      <c r="H34" s="210"/>
      <c r="I34" s="210"/>
      <c r="J34" s="210"/>
      <c r="K34" s="210"/>
      <c r="L34" s="210"/>
      <c r="M34" s="210"/>
      <c r="N34" s="210"/>
      <c r="O34" s="210"/>
      <c r="P34" s="210"/>
      <c r="Q34" s="210"/>
      <c r="R34" s="210"/>
      <c r="S34" s="210"/>
      <c r="T34" s="210"/>
      <c r="U34" s="210"/>
      <c r="V34" s="210"/>
      <c r="W34" s="465" t="s">
        <v>95</v>
      </c>
      <c r="X34" s="465"/>
      <c r="Y34" s="574"/>
      <c r="Z34" s="655"/>
      <c r="AA34" s="574">
        <f>SUMIFS('ES1'!G:G,'ES1'!$B:$B,'5.2_5.3'!$W$27,'ES1'!$E:$E,$W34,'ES1'!$C:$C,$BJ34)</f>
        <v>17.72</v>
      </c>
      <c r="AB34" s="574">
        <f>SUMIFS('ES1'!H:H,'ES1'!$B:$B,'5.2_5.3'!$W$27,'ES1'!$E:$E,$W34,'ES1'!$C:$C,$BJ34)</f>
        <v>24.540659999999999</v>
      </c>
      <c r="AC34" s="574">
        <f>SUMIFS('ES1'!I:I,'ES1'!$B:$B,'5.2_5.3'!$W$27,'ES1'!$E:$E,$W34,'ES1'!$C:$C,$BJ34)</f>
        <v>30.378620000000002</v>
      </c>
      <c r="AD34" s="574">
        <f>SUMIFS('ES1'!J:J,'ES1'!$B:$B,'5.2_5.3'!$W$27,'ES1'!$E:$E,$W34,'ES1'!$C:$C,$BJ34)</f>
        <v>37.190260000000002</v>
      </c>
      <c r="AE34" s="574">
        <f>SUMIFS('ES1'!K:K,'ES1'!$B:$B,'5.2_5.3'!$W$27,'ES1'!$E:$E,$W34,'ES1'!$C:$C,$BJ34)</f>
        <v>37.221020000000003</v>
      </c>
      <c r="AF34" s="574">
        <f>SUMIFS('ES1'!L:L,'ES1'!$B:$B,'5.2_5.3'!$W$27,'ES1'!$E:$E,$W34,'ES1'!$C:$C,$BJ34)</f>
        <v>34.774619999999999</v>
      </c>
      <c r="AG34" s="574">
        <f>SUMIFS('ES1'!M:M,'ES1'!$B:$B,'5.2_5.3'!$W$27,'ES1'!$E:$E,$W34,'ES1'!$C:$C,$BJ34)</f>
        <v>39.63561</v>
      </c>
      <c r="AH34" s="574">
        <f>SUMIFS('ES1'!N:N,'ES1'!$B:$B,'5.2_5.3'!$W$27,'ES1'!$E:$E,$W34,'ES1'!$C:$C,$BJ34)</f>
        <v>39.951210000000003</v>
      </c>
      <c r="AI34" s="574">
        <f>SUMIFS('ES1'!O:O,'ES1'!$B:$B,'5.2_5.3'!$W$27,'ES1'!$E:$E,$W34,'ES1'!$C:$C,$BJ34)</f>
        <v>27.07216</v>
      </c>
      <c r="AJ34" s="574">
        <f>SUMIFS('ES1'!P:P,'ES1'!$B:$B,'5.2_5.3'!$W$27,'ES1'!$E:$E,$W34,'ES1'!$C:$C,$BJ34)</f>
        <v>10.37556</v>
      </c>
      <c r="AK34" s="574">
        <f>SUMIFS('ES1'!Q:Q,'ES1'!$B:$B,'5.2_5.3'!$W$27,'ES1'!$E:$E,$W34,'ES1'!$C:$C,$BJ34)</f>
        <v>0.35076000000000002</v>
      </c>
      <c r="AL34" s="574">
        <f>SUMIFS('ES1'!R:R,'ES1'!$B:$B,'5.2_5.3'!$W$27,'ES1'!$E:$E,$W34,'ES1'!$C:$C,$BJ34)</f>
        <v>-10.8118</v>
      </c>
      <c r="AM34" s="574">
        <f>SUMIFS('ES1'!S:S,'ES1'!$B:$B,'5.2_5.3'!$W$27,'ES1'!$E:$E,$W34,'ES1'!$C:$C,$BJ34)</f>
        <v>-14.6976</v>
      </c>
      <c r="AN34" s="574">
        <f>SUMIFS('ES1'!T:T,'ES1'!$B:$B,'5.2_5.3'!$W$27,'ES1'!$E:$E,$W34,'ES1'!$C:$C,$BJ34)</f>
        <v>-25.533200000000001</v>
      </c>
      <c r="AO34" s="574">
        <f>SUMIFS('ES1'!U:U,'ES1'!$B:$B,'5.2_5.3'!$W$27,'ES1'!$E:$E,$W34,'ES1'!$C:$C,$BJ34)</f>
        <v>-33.653599999999997</v>
      </c>
      <c r="AP34" s="574">
        <f>SUMIFS('ES1'!V:V,'ES1'!$B:$B,'5.2_5.3'!$W$27,'ES1'!$E:$E,$W34,'ES1'!$C:$C,$BJ34)</f>
        <v>-34.697299999999998</v>
      </c>
      <c r="AQ34" s="574">
        <f>SUMIFS('ES1'!W:W,'ES1'!$B:$B,'5.2_5.3'!$W$27,'ES1'!$E:$E,$W34,'ES1'!$C:$C,$BJ34)</f>
        <v>-45.354100000000003</v>
      </c>
      <c r="AR34" s="574">
        <f>SUMIFS('ES1'!X:X,'ES1'!$B:$B,'5.2_5.3'!$W$27,'ES1'!$E:$E,$W34,'ES1'!$C:$C,$BJ34)</f>
        <v>-44.2059</v>
      </c>
      <c r="AS34" s="574">
        <f>SUMIFS('ES1'!Y:Y,'ES1'!$B:$B,'5.2_5.3'!$W$27,'ES1'!$E:$E,$W34,'ES1'!$C:$C,$BJ34)</f>
        <v>-47.796300000000002</v>
      </c>
      <c r="AT34" s="574">
        <f>SUMIFS('ES1'!Z:Z,'ES1'!$B:$B,'5.2_5.3'!$W$27,'ES1'!$E:$E,$W34,'ES1'!$C:$C,$BJ34)</f>
        <v>-47.958100000000002</v>
      </c>
      <c r="AU34" s="574">
        <f>SUMIFS('ES1'!AA:AA,'ES1'!$B:$B,'5.2_5.3'!$W$27,'ES1'!$E:$E,$W34,'ES1'!$C:$C,$BJ34)</f>
        <v>-49.764000000000003</v>
      </c>
      <c r="AV34" s="574">
        <f>SUMIFS('ES1'!AB:AB,'ES1'!$B:$B,'5.2_5.3'!$W$27,'ES1'!$E:$E,$W34,'ES1'!$C:$C,$BJ34)</f>
        <v>-53.467399999999998</v>
      </c>
      <c r="AW34" s="574">
        <f>SUMIFS('ES1'!AC:AC,'ES1'!$B:$B,'5.2_5.3'!$W$27,'ES1'!$E:$E,$W34,'ES1'!$C:$C,$BJ34)</f>
        <v>-49.22</v>
      </c>
      <c r="AX34" s="574">
        <f>SUMIFS('ES1'!AD:AD,'ES1'!$B:$B,'5.2_5.3'!$W$27,'ES1'!$E:$E,$W34,'ES1'!$C:$C,$BJ34)</f>
        <v>-46.551699999999997</v>
      </c>
      <c r="AY34" s="574">
        <f>SUMIFS('ES1'!AE:AE,'ES1'!$B:$B,'5.2_5.3'!$W$27,'ES1'!$E:$E,$W34,'ES1'!$C:$C,$BJ34)</f>
        <v>-48.566800000000001</v>
      </c>
      <c r="AZ34" s="574">
        <f>SUMIFS('ES1'!AF:AF,'ES1'!$B:$B,'5.2_5.3'!$W$27,'ES1'!$E:$E,$W34,'ES1'!$C:$C,$BJ34)</f>
        <v>-49.273800000000001</v>
      </c>
      <c r="BA34" s="574">
        <f>SUMIFS('ES1'!AG:AG,'ES1'!$B:$B,'5.2_5.3'!$W$27,'ES1'!$E:$E,$W34,'ES1'!$C:$C,$BJ34)</f>
        <v>-49.242699999999999</v>
      </c>
      <c r="BB34" s="574">
        <f>SUMIFS('ES1'!AH:AH,'ES1'!$B:$B,'5.2_5.3'!$W$27,'ES1'!$E:$E,$W34,'ES1'!$C:$C,$BJ34)</f>
        <v>-48.082500000000003</v>
      </c>
      <c r="BC34" s="574">
        <f>SUMIFS('ES1'!AI:AI,'ES1'!$B:$B,'5.2_5.3'!$W$27,'ES1'!$E:$E,$W34,'ES1'!$C:$C,$BJ34)</f>
        <v>-48.368899999999996</v>
      </c>
      <c r="BD34" s="574">
        <f>SUMIFS('ES1'!AJ:AJ,'ES1'!$B:$B,'5.2_5.3'!$W$27,'ES1'!$E:$E,$W34,'ES1'!$C:$C,$BJ34)</f>
        <v>-48.0685</v>
      </c>
      <c r="BE34" s="574">
        <f>SUMIFS('ES1'!AK:AK,'ES1'!$B:$B,'5.2_5.3'!$W$27,'ES1'!$E:$E,$W34,'ES1'!$C:$C,$BJ34)</f>
        <v>-47.733600000000003</v>
      </c>
      <c r="BF34" s="574">
        <f>SUMIFS('ES1'!AL:AL,'ES1'!$B:$B,'5.2_5.3'!$W$27,'ES1'!$E:$E,$W34,'ES1'!$C:$C,$BJ34)</f>
        <v>-47.479900000000001</v>
      </c>
      <c r="BG34" s="574">
        <f>SUMIFS('ES1'!AM:AM,'ES1'!$B:$B,'5.2_5.3'!$W$27,'ES1'!$E:$E,$W34,'ES1'!$C:$C,$BJ34)</f>
        <v>-47.355400000000003</v>
      </c>
      <c r="BH34" s="574">
        <f>SUMIFS('ES1'!AN:AN,'ES1'!$B:$B,'5.2_5.3'!$W$27,'ES1'!$E:$E,$W34,'ES1'!$C:$C,$BJ34)</f>
        <v>-46.825899999999997</v>
      </c>
      <c r="BJ34" s="191" t="s">
        <v>398</v>
      </c>
    </row>
    <row r="35" spans="1:62" ht="15" customHeight="1" x14ac:dyDescent="0.2">
      <c r="A35" s="210"/>
      <c r="B35" s="210"/>
      <c r="C35" s="210"/>
      <c r="D35" s="210"/>
      <c r="E35" s="210"/>
      <c r="F35" s="210"/>
      <c r="G35" s="210"/>
      <c r="H35" s="210"/>
      <c r="I35" s="210"/>
      <c r="J35" s="210"/>
      <c r="K35" s="210"/>
      <c r="L35" s="210"/>
      <c r="M35" s="210"/>
      <c r="N35" s="210"/>
      <c r="O35" s="210"/>
      <c r="P35" s="210"/>
      <c r="Q35" s="210"/>
      <c r="R35" s="210"/>
      <c r="S35" s="210"/>
      <c r="T35" s="210"/>
      <c r="U35" s="210"/>
      <c r="V35" s="210"/>
      <c r="W35" s="465" t="s">
        <v>96</v>
      </c>
      <c r="X35" s="465"/>
      <c r="Y35" s="574"/>
      <c r="Z35" s="655"/>
      <c r="AA35" s="574">
        <f>SUMIFS('ES1'!G:G,'ES1'!$B:$B,'5.2_5.3'!$W$27,'ES1'!$E:$E,$W35,'ES1'!$C:$C,$BJ35)</f>
        <v>5.4956397987012982E-2</v>
      </c>
      <c r="AB35" s="574">
        <f>SUMIFS('ES1'!H:H,'ES1'!$B:$B,'5.2_5.3'!$W$27,'ES1'!$E:$E,$W35,'ES1'!$C:$C,$BJ35)</f>
        <v>0.1017</v>
      </c>
      <c r="AC35" s="574">
        <f>SUMIFS('ES1'!I:I,'ES1'!$B:$B,'5.2_5.3'!$W$27,'ES1'!$E:$E,$W35,'ES1'!$C:$C,$BJ35)</f>
        <v>0.103243</v>
      </c>
      <c r="AD35" s="574">
        <f>SUMIFS('ES1'!J:J,'ES1'!$B:$B,'5.2_5.3'!$W$27,'ES1'!$E:$E,$W35,'ES1'!$C:$C,$BJ35)</f>
        <v>0.107463</v>
      </c>
      <c r="AE35" s="574">
        <f>SUMIFS('ES1'!K:K,'ES1'!$B:$B,'5.2_5.3'!$W$27,'ES1'!$E:$E,$W35,'ES1'!$C:$C,$BJ35)</f>
        <v>0.11063200000000001</v>
      </c>
      <c r="AF35" s="574">
        <f>SUMIFS('ES1'!L:L,'ES1'!$B:$B,'5.2_5.3'!$W$27,'ES1'!$E:$E,$W35,'ES1'!$C:$C,$BJ35)</f>
        <v>0.303568</v>
      </c>
      <c r="AG35" s="574">
        <f>SUMIFS('ES1'!M:M,'ES1'!$B:$B,'5.2_5.3'!$W$27,'ES1'!$E:$E,$W35,'ES1'!$C:$C,$BJ35)</f>
        <v>0.84691700000000003</v>
      </c>
      <c r="AH35" s="574">
        <f>SUMIFS('ES1'!N:N,'ES1'!$B:$B,'5.2_5.3'!$W$27,'ES1'!$E:$E,$W35,'ES1'!$C:$C,$BJ35)</f>
        <v>1.3819679999999999</v>
      </c>
      <c r="AI35" s="574">
        <f>SUMIFS('ES1'!O:O,'ES1'!$B:$B,'5.2_5.3'!$W$27,'ES1'!$E:$E,$W35,'ES1'!$C:$C,$BJ35)</f>
        <v>1.956585</v>
      </c>
      <c r="AJ35" s="574">
        <f>SUMIFS('ES1'!P:P,'ES1'!$B:$B,'5.2_5.3'!$W$27,'ES1'!$E:$E,$W35,'ES1'!$C:$C,$BJ35)</f>
        <v>2.9819520000000002</v>
      </c>
      <c r="AK35" s="574">
        <f>SUMIFS('ES1'!Q:Q,'ES1'!$B:$B,'5.2_5.3'!$W$27,'ES1'!$E:$E,$W35,'ES1'!$C:$C,$BJ35)</f>
        <v>5.7785069999999994</v>
      </c>
      <c r="AL35" s="574">
        <f>SUMIFS('ES1'!R:R,'ES1'!$B:$B,'5.2_5.3'!$W$27,'ES1'!$E:$E,$W35,'ES1'!$C:$C,$BJ35)</f>
        <v>5.5781980000000004</v>
      </c>
      <c r="AM35" s="574">
        <f>SUMIFS('ES1'!S:S,'ES1'!$B:$B,'5.2_5.3'!$W$27,'ES1'!$E:$E,$W35,'ES1'!$C:$C,$BJ35)</f>
        <v>10.350313999999999</v>
      </c>
      <c r="AN35" s="574">
        <f>SUMIFS('ES1'!T:T,'ES1'!$B:$B,'5.2_5.3'!$W$27,'ES1'!$E:$E,$W35,'ES1'!$C:$C,$BJ35)</f>
        <v>10.138736999999999</v>
      </c>
      <c r="AO35" s="574">
        <f>SUMIFS('ES1'!U:U,'ES1'!$B:$B,'5.2_5.3'!$W$27,'ES1'!$E:$E,$W35,'ES1'!$C:$C,$BJ35)</f>
        <v>12.310687</v>
      </c>
      <c r="AP35" s="574">
        <f>SUMIFS('ES1'!V:V,'ES1'!$B:$B,'5.2_5.3'!$W$27,'ES1'!$E:$E,$W35,'ES1'!$C:$C,$BJ35)</f>
        <v>11.523734000000001</v>
      </c>
      <c r="AQ35" s="574">
        <f>SUMIFS('ES1'!W:W,'ES1'!$B:$B,'5.2_5.3'!$W$27,'ES1'!$E:$E,$W35,'ES1'!$C:$C,$BJ35)</f>
        <v>10.534537</v>
      </c>
      <c r="AR35" s="574">
        <f>SUMIFS('ES1'!X:X,'ES1'!$B:$B,'5.2_5.3'!$W$27,'ES1'!$E:$E,$W35,'ES1'!$C:$C,$BJ35)</f>
        <v>9.8805869999999985</v>
      </c>
      <c r="AS35" s="574">
        <f>SUMIFS('ES1'!Y:Y,'ES1'!$B:$B,'5.2_5.3'!$W$27,'ES1'!$E:$E,$W35,'ES1'!$C:$C,$BJ35)</f>
        <v>9.4708450000000006</v>
      </c>
      <c r="AT35" s="574">
        <f>SUMIFS('ES1'!Z:Z,'ES1'!$B:$B,'5.2_5.3'!$W$27,'ES1'!$E:$E,$W35,'ES1'!$C:$C,$BJ35)</f>
        <v>8.8477370000000004</v>
      </c>
      <c r="AU35" s="574">
        <f>SUMIFS('ES1'!AA:AA,'ES1'!$B:$B,'5.2_5.3'!$W$27,'ES1'!$E:$E,$W35,'ES1'!$C:$C,$BJ35)</f>
        <v>8.5123169999999995</v>
      </c>
      <c r="AV35" s="574">
        <f>SUMIFS('ES1'!AB:AB,'ES1'!$B:$B,'5.2_5.3'!$W$27,'ES1'!$E:$E,$W35,'ES1'!$C:$C,$BJ35)</f>
        <v>9.1277229999999996</v>
      </c>
      <c r="AW35" s="574">
        <f>SUMIFS('ES1'!AC:AC,'ES1'!$B:$B,'5.2_5.3'!$W$27,'ES1'!$E:$E,$W35,'ES1'!$C:$C,$BJ35)</f>
        <v>8.9024230000000006</v>
      </c>
      <c r="AX35" s="574">
        <f>SUMIFS('ES1'!AD:AD,'ES1'!$B:$B,'5.2_5.3'!$W$27,'ES1'!$E:$E,$W35,'ES1'!$C:$C,$BJ35)</f>
        <v>9.8301789999999993</v>
      </c>
      <c r="AY35" s="574">
        <f>SUMIFS('ES1'!AE:AE,'ES1'!$B:$B,'5.2_5.3'!$W$27,'ES1'!$E:$E,$W35,'ES1'!$C:$C,$BJ35)</f>
        <v>10.061731</v>
      </c>
      <c r="AZ35" s="574">
        <f>SUMIFS('ES1'!AF:AF,'ES1'!$B:$B,'5.2_5.3'!$W$27,'ES1'!$E:$E,$W35,'ES1'!$C:$C,$BJ35)</f>
        <v>11.014669999999999</v>
      </c>
      <c r="BA35" s="574">
        <f>SUMIFS('ES1'!AG:AG,'ES1'!$B:$B,'5.2_5.3'!$W$27,'ES1'!$E:$E,$W35,'ES1'!$C:$C,$BJ35)</f>
        <v>11.17301</v>
      </c>
      <c r="BB35" s="574">
        <f>SUMIFS('ES1'!AH:AH,'ES1'!$B:$B,'5.2_5.3'!$W$27,'ES1'!$E:$E,$W35,'ES1'!$C:$C,$BJ35)</f>
        <v>11.113348999999999</v>
      </c>
      <c r="BC35" s="574">
        <f>SUMIFS('ES1'!AI:AI,'ES1'!$B:$B,'5.2_5.3'!$W$27,'ES1'!$E:$E,$W35,'ES1'!$C:$C,$BJ35)</f>
        <v>11.394643</v>
      </c>
      <c r="BD35" s="574">
        <f>SUMIFS('ES1'!AJ:AJ,'ES1'!$B:$B,'5.2_5.3'!$W$27,'ES1'!$E:$E,$W35,'ES1'!$C:$C,$BJ35)</f>
        <v>11.279798</v>
      </c>
      <c r="BE35" s="574">
        <f>SUMIFS('ES1'!AK:AK,'ES1'!$B:$B,'5.2_5.3'!$W$27,'ES1'!$E:$E,$W35,'ES1'!$C:$C,$BJ35)</f>
        <v>11.352473</v>
      </c>
      <c r="BF35" s="574">
        <f>SUMIFS('ES1'!AL:AL,'ES1'!$B:$B,'5.2_5.3'!$W$27,'ES1'!$E:$E,$W35,'ES1'!$C:$C,$BJ35)</f>
        <v>11.327342</v>
      </c>
      <c r="BG35" s="574">
        <f>SUMIFS('ES1'!AM:AM,'ES1'!$B:$B,'5.2_5.3'!$W$27,'ES1'!$E:$E,$W35,'ES1'!$C:$C,$BJ35)</f>
        <v>11.213699999999999</v>
      </c>
      <c r="BH35" s="574">
        <f>SUMIFS('ES1'!AN:AN,'ES1'!$B:$B,'5.2_5.3'!$W$27,'ES1'!$E:$E,$W35,'ES1'!$C:$C,$BJ35)</f>
        <v>11.114623999999999</v>
      </c>
      <c r="BJ35" s="191" t="s">
        <v>396</v>
      </c>
    </row>
    <row r="36" spans="1:62" ht="15" customHeight="1" x14ac:dyDescent="0.2">
      <c r="A36" s="210"/>
      <c r="B36" s="210"/>
      <c r="C36" s="210"/>
      <c r="D36" s="210"/>
      <c r="E36" s="210"/>
      <c r="F36" s="210"/>
      <c r="G36" s="210"/>
      <c r="H36" s="210"/>
      <c r="I36" s="210"/>
      <c r="J36" s="210"/>
      <c r="K36" s="210"/>
      <c r="L36" s="210"/>
      <c r="M36" s="210"/>
      <c r="N36" s="210"/>
      <c r="O36" s="210"/>
      <c r="P36" s="210"/>
      <c r="Q36" s="210"/>
      <c r="R36" s="210"/>
      <c r="S36" s="210"/>
      <c r="T36" s="210"/>
      <c r="U36" s="210"/>
      <c r="V36" s="210"/>
      <c r="W36" s="465" t="s">
        <v>97</v>
      </c>
      <c r="X36" s="465"/>
      <c r="Y36" s="574"/>
      <c r="Z36" s="655"/>
      <c r="AA36" s="574">
        <f>SUMIFS('ES1'!G:G,'ES1'!$B:$B,'5.2_5.3'!$W$27,'ES1'!$E:$E,$W36,'ES1'!$C:$C,$BJ36)</f>
        <v>64.637266262000011</v>
      </c>
      <c r="AB36" s="574">
        <f>SUMIFS('ES1'!H:H,'ES1'!$B:$B,'5.2_5.3'!$W$27,'ES1'!$E:$E,$W36,'ES1'!$C:$C,$BJ36)</f>
        <v>61.220300000000002</v>
      </c>
      <c r="AC36" s="574">
        <f>SUMIFS('ES1'!I:I,'ES1'!$B:$B,'5.2_5.3'!$W$27,'ES1'!$E:$E,$W36,'ES1'!$C:$C,$BJ36)</f>
        <v>61.19988</v>
      </c>
      <c r="AD36" s="574">
        <f>SUMIFS('ES1'!J:J,'ES1'!$B:$B,'5.2_5.3'!$W$27,'ES1'!$E:$E,$W36,'ES1'!$C:$C,$BJ36)</f>
        <v>61.181060000000002</v>
      </c>
      <c r="AE36" s="574">
        <f>SUMIFS('ES1'!K:K,'ES1'!$B:$B,'5.2_5.3'!$W$27,'ES1'!$E:$E,$W36,'ES1'!$C:$C,$BJ36)</f>
        <v>61.158450000000002</v>
      </c>
      <c r="AF36" s="574">
        <f>SUMIFS('ES1'!L:L,'ES1'!$B:$B,'5.2_5.3'!$W$27,'ES1'!$E:$E,$W36,'ES1'!$C:$C,$BJ36)</f>
        <v>61.128030000000003</v>
      </c>
      <c r="AG36" s="574">
        <f>SUMIFS('ES1'!M:M,'ES1'!$B:$B,'5.2_5.3'!$W$27,'ES1'!$E:$E,$W36,'ES1'!$C:$C,$BJ36)</f>
        <v>47.615229999999997</v>
      </c>
      <c r="AH36" s="574">
        <f>SUMIFS('ES1'!N:N,'ES1'!$B:$B,'5.2_5.3'!$W$27,'ES1'!$E:$E,$W36,'ES1'!$C:$C,$BJ36)</f>
        <v>32.287610000000001</v>
      </c>
      <c r="AI36" s="574">
        <f>SUMIFS('ES1'!O:O,'ES1'!$B:$B,'5.2_5.3'!$W$27,'ES1'!$E:$E,$W36,'ES1'!$C:$C,$BJ36)</f>
        <v>32.251559999999998</v>
      </c>
      <c r="AJ36" s="574">
        <f>SUMIFS('ES1'!P:P,'ES1'!$B:$B,'5.2_5.3'!$W$27,'ES1'!$E:$E,$W36,'ES1'!$C:$C,$BJ36)</f>
        <v>44.392629999999997</v>
      </c>
      <c r="AK36" s="574">
        <f>SUMIFS('ES1'!Q:Q,'ES1'!$B:$B,'5.2_5.3'!$W$27,'ES1'!$E:$E,$W36,'ES1'!$C:$C,$BJ36)</f>
        <v>44.23565</v>
      </c>
      <c r="AL36" s="574">
        <f>SUMIFS('ES1'!R:R,'ES1'!$B:$B,'5.2_5.3'!$W$27,'ES1'!$E:$E,$W36,'ES1'!$C:$C,$BJ36)</f>
        <v>59.256360000000001</v>
      </c>
      <c r="AM36" s="574">
        <f>SUMIFS('ES1'!S:S,'ES1'!$B:$B,'5.2_5.3'!$W$27,'ES1'!$E:$E,$W36,'ES1'!$C:$C,$BJ36)</f>
        <v>58.69323</v>
      </c>
      <c r="AN36" s="574">
        <f>SUMIFS('ES1'!T:T,'ES1'!$B:$B,'5.2_5.3'!$W$27,'ES1'!$E:$E,$W36,'ES1'!$C:$C,$BJ36)</f>
        <v>64.275369999999995</v>
      </c>
      <c r="AO36" s="574">
        <f>SUMIFS('ES1'!U:U,'ES1'!$B:$B,'5.2_5.3'!$W$27,'ES1'!$E:$E,$W36,'ES1'!$C:$C,$BJ36)</f>
        <v>74.475819999999999</v>
      </c>
      <c r="AP36" s="574">
        <f>SUMIFS('ES1'!V:V,'ES1'!$B:$B,'5.2_5.3'!$W$27,'ES1'!$E:$E,$W36,'ES1'!$C:$C,$BJ36)</f>
        <v>72.714060000000003</v>
      </c>
      <c r="AQ36" s="574">
        <f>SUMIFS('ES1'!W:W,'ES1'!$B:$B,'5.2_5.3'!$W$27,'ES1'!$E:$E,$W36,'ES1'!$C:$C,$BJ36)</f>
        <v>89.217240000000004</v>
      </c>
      <c r="AR36" s="574">
        <f>SUMIFS('ES1'!X:X,'ES1'!$B:$B,'5.2_5.3'!$W$27,'ES1'!$E:$E,$W36,'ES1'!$C:$C,$BJ36)</f>
        <v>87.939949999999996</v>
      </c>
      <c r="AS36" s="574">
        <f>SUMIFS('ES1'!Y:Y,'ES1'!$B:$B,'5.2_5.3'!$W$27,'ES1'!$E:$E,$W36,'ES1'!$C:$C,$BJ36)</f>
        <v>94.311959999999999</v>
      </c>
      <c r="AT36" s="574">
        <f>SUMIFS('ES1'!Z:Z,'ES1'!$B:$B,'5.2_5.3'!$W$27,'ES1'!$E:$E,$W36,'ES1'!$C:$C,$BJ36)</f>
        <v>102.3733</v>
      </c>
      <c r="AU36" s="574">
        <f>SUMIFS('ES1'!AA:AA,'ES1'!$B:$B,'5.2_5.3'!$W$27,'ES1'!$E:$E,$W36,'ES1'!$C:$C,$BJ36)</f>
        <v>108.5419</v>
      </c>
      <c r="AV36" s="574">
        <f>SUMIFS('ES1'!AB:AB,'ES1'!$B:$B,'5.2_5.3'!$W$27,'ES1'!$E:$E,$W36,'ES1'!$C:$C,$BJ36)</f>
        <v>116.68819999999999</v>
      </c>
      <c r="AW36" s="574">
        <f>SUMIFS('ES1'!AC:AC,'ES1'!$B:$B,'5.2_5.3'!$W$27,'ES1'!$E:$E,$W36,'ES1'!$C:$C,$BJ36)</f>
        <v>116.3528</v>
      </c>
      <c r="AX36" s="574">
        <f>SUMIFS('ES1'!AD:AD,'ES1'!$B:$B,'5.2_5.3'!$W$27,'ES1'!$E:$E,$W36,'ES1'!$C:$C,$BJ36)</f>
        <v>116.063</v>
      </c>
      <c r="AY36" s="574">
        <f>SUMIFS('ES1'!AE:AE,'ES1'!$B:$B,'5.2_5.3'!$W$27,'ES1'!$E:$E,$W36,'ES1'!$C:$C,$BJ36)</f>
        <v>116.3141</v>
      </c>
      <c r="AZ36" s="574">
        <f>SUMIFS('ES1'!AF:AF,'ES1'!$B:$B,'5.2_5.3'!$W$27,'ES1'!$E:$E,$W36,'ES1'!$C:$C,$BJ36)</f>
        <v>116.1259</v>
      </c>
      <c r="BA36" s="574">
        <f>SUMIFS('ES1'!AG:AG,'ES1'!$B:$B,'5.2_5.3'!$W$27,'ES1'!$E:$E,$W36,'ES1'!$C:$C,$BJ36)</f>
        <v>116.3844</v>
      </c>
      <c r="BB36" s="574">
        <f>SUMIFS('ES1'!AH:AH,'ES1'!$B:$B,'5.2_5.3'!$W$27,'ES1'!$E:$E,$W36,'ES1'!$C:$C,$BJ36)</f>
        <v>116.318</v>
      </c>
      <c r="BC36" s="574">
        <f>SUMIFS('ES1'!AI:AI,'ES1'!$B:$B,'5.2_5.3'!$W$27,'ES1'!$E:$E,$W36,'ES1'!$C:$C,$BJ36)</f>
        <v>116.9385</v>
      </c>
      <c r="BD36" s="574">
        <f>SUMIFS('ES1'!AJ:AJ,'ES1'!$B:$B,'5.2_5.3'!$W$27,'ES1'!$E:$E,$W36,'ES1'!$C:$C,$BJ36)</f>
        <v>116.6641</v>
      </c>
      <c r="BE36" s="574">
        <f>SUMIFS('ES1'!AK:AK,'ES1'!$B:$B,'5.2_5.3'!$W$27,'ES1'!$E:$E,$W36,'ES1'!$C:$C,$BJ36)</f>
        <v>116.69889999999999</v>
      </c>
      <c r="BF36" s="574">
        <f>SUMIFS('ES1'!AL:AL,'ES1'!$B:$B,'5.2_5.3'!$W$27,'ES1'!$E:$E,$W36,'ES1'!$C:$C,$BJ36)</f>
        <v>116.6126</v>
      </c>
      <c r="BG36" s="574">
        <f>SUMIFS('ES1'!AM:AM,'ES1'!$B:$B,'5.2_5.3'!$W$27,'ES1'!$E:$E,$W36,'ES1'!$C:$C,$BJ36)</f>
        <v>116.4687</v>
      </c>
      <c r="BH36" s="574">
        <f>SUMIFS('ES1'!AN:AN,'ES1'!$B:$B,'5.2_5.3'!$W$27,'ES1'!$E:$E,$W36,'ES1'!$C:$C,$BJ36)</f>
        <v>116.33929999999999</v>
      </c>
      <c r="BJ36" s="191" t="s">
        <v>396</v>
      </c>
    </row>
    <row r="37" spans="1:62" ht="15" customHeight="1" x14ac:dyDescent="0.2">
      <c r="C37" s="210"/>
      <c r="D37" s="210"/>
      <c r="E37" s="210"/>
      <c r="F37" s="210"/>
      <c r="G37" s="210"/>
      <c r="H37" s="210"/>
      <c r="I37" s="210"/>
      <c r="J37" s="210"/>
      <c r="K37" s="210"/>
      <c r="M37" s="210"/>
      <c r="N37" s="210"/>
      <c r="O37" s="210"/>
      <c r="P37" s="210"/>
      <c r="Q37" s="210"/>
      <c r="R37" s="210"/>
      <c r="S37" s="210"/>
      <c r="T37" s="210"/>
      <c r="U37" s="210"/>
      <c r="V37" s="210"/>
      <c r="W37" s="465" t="s">
        <v>98</v>
      </c>
      <c r="X37" s="465"/>
      <c r="Y37" s="574"/>
      <c r="Z37" s="655"/>
      <c r="AA37" s="574">
        <f>SUMIFS('ES1'!G:G,'ES1'!$B:$B,'5.2_5.3'!$W$27,'ES1'!$E:$E,$W37,'ES1'!$C:$C,$BJ37)</f>
        <v>19.628290793000001</v>
      </c>
      <c r="AB37" s="574">
        <f>SUMIFS('ES1'!H:H,'ES1'!$B:$B,'5.2_5.3'!$W$27,'ES1'!$E:$E,$W37,'ES1'!$C:$C,$BJ37)</f>
        <v>29.518376</v>
      </c>
      <c r="AC37" s="574">
        <f>SUMIFS('ES1'!I:I,'ES1'!$B:$B,'5.2_5.3'!$W$27,'ES1'!$E:$E,$W37,'ES1'!$C:$C,$BJ37)</f>
        <v>35.178705999999998</v>
      </c>
      <c r="AD37" s="574">
        <f>SUMIFS('ES1'!J:J,'ES1'!$B:$B,'5.2_5.3'!$W$27,'ES1'!$E:$E,$W37,'ES1'!$C:$C,$BJ37)</f>
        <v>38.517095999999995</v>
      </c>
      <c r="AE37" s="574">
        <f>SUMIFS('ES1'!K:K,'ES1'!$B:$B,'5.2_5.3'!$W$27,'ES1'!$E:$E,$W37,'ES1'!$C:$C,$BJ37)</f>
        <v>44.344705999999995</v>
      </c>
      <c r="AF37" s="574">
        <f>SUMIFS('ES1'!L:L,'ES1'!$B:$B,'5.2_5.3'!$W$27,'ES1'!$E:$E,$W37,'ES1'!$C:$C,$BJ37)</f>
        <v>49.460405999999999</v>
      </c>
      <c r="AG37" s="574">
        <f>SUMIFS('ES1'!M:M,'ES1'!$B:$B,'5.2_5.3'!$W$27,'ES1'!$E:$E,$W37,'ES1'!$C:$C,$BJ37)</f>
        <v>59.275875999999997</v>
      </c>
      <c r="AH37" s="574">
        <f>SUMIFS('ES1'!N:N,'ES1'!$B:$B,'5.2_5.3'!$W$27,'ES1'!$E:$E,$W37,'ES1'!$C:$C,$BJ37)</f>
        <v>66.703096000000002</v>
      </c>
      <c r="AI37" s="574">
        <f>SUMIFS('ES1'!O:O,'ES1'!$B:$B,'5.2_5.3'!$W$27,'ES1'!$E:$E,$W37,'ES1'!$C:$C,$BJ37)</f>
        <v>78.50778600000001</v>
      </c>
      <c r="AJ37" s="574">
        <f>SUMIFS('ES1'!P:P,'ES1'!$B:$B,'5.2_5.3'!$W$27,'ES1'!$E:$E,$W37,'ES1'!$C:$C,$BJ37)</f>
        <v>90.912250999999998</v>
      </c>
      <c r="AK37" s="574">
        <f>SUMIFS('ES1'!Q:Q,'ES1'!$B:$B,'5.2_5.3'!$W$27,'ES1'!$E:$E,$W37,'ES1'!$C:$C,$BJ37)</f>
        <v>98.529621000000006</v>
      </c>
      <c r="AL37" s="574">
        <f>SUMIFS('ES1'!R:R,'ES1'!$B:$B,'5.2_5.3'!$W$27,'ES1'!$E:$E,$W37,'ES1'!$C:$C,$BJ37)</f>
        <v>108.172321</v>
      </c>
      <c r="AM37" s="574">
        <f>SUMIFS('ES1'!S:S,'ES1'!$B:$B,'5.2_5.3'!$W$27,'ES1'!$E:$E,$W37,'ES1'!$C:$C,$BJ37)</f>
        <v>114.199821</v>
      </c>
      <c r="AN37" s="574">
        <f>SUMIFS('ES1'!T:T,'ES1'!$B:$B,'5.2_5.3'!$W$27,'ES1'!$E:$E,$W37,'ES1'!$C:$C,$BJ37)</f>
        <v>117.815021</v>
      </c>
      <c r="AO37" s="574">
        <f>SUMIFS('ES1'!U:U,'ES1'!$B:$B,'5.2_5.3'!$W$27,'ES1'!$E:$E,$W37,'ES1'!$C:$C,$BJ37)</f>
        <v>123.222296</v>
      </c>
      <c r="AP37" s="574">
        <f>SUMIFS('ES1'!V:V,'ES1'!$B:$B,'5.2_5.3'!$W$27,'ES1'!$E:$E,$W37,'ES1'!$C:$C,$BJ37)</f>
        <v>132.701818</v>
      </c>
      <c r="AQ37" s="574">
        <f>SUMIFS('ES1'!W:W,'ES1'!$B:$B,'5.2_5.3'!$W$27,'ES1'!$E:$E,$W37,'ES1'!$C:$C,$BJ37)</f>
        <v>139.26421200000001</v>
      </c>
      <c r="AR37" s="574">
        <f>SUMIFS('ES1'!X:X,'ES1'!$B:$B,'5.2_5.3'!$W$27,'ES1'!$E:$E,$W37,'ES1'!$C:$C,$BJ37)</f>
        <v>146.77741800000001</v>
      </c>
      <c r="AS37" s="574">
        <f>SUMIFS('ES1'!Y:Y,'ES1'!$B:$B,'5.2_5.3'!$W$27,'ES1'!$E:$E,$W37,'ES1'!$C:$C,$BJ37)</f>
        <v>151.77978400000001</v>
      </c>
      <c r="AT37" s="574">
        <f>SUMIFS('ES1'!Z:Z,'ES1'!$B:$B,'5.2_5.3'!$W$27,'ES1'!$E:$E,$W37,'ES1'!$C:$C,$BJ37)</f>
        <v>155.476832</v>
      </c>
      <c r="AU37" s="574">
        <f>SUMIFS('ES1'!AA:AA,'ES1'!$B:$B,'5.2_5.3'!$W$27,'ES1'!$E:$E,$W37,'ES1'!$C:$C,$BJ37)</f>
        <v>157.491173</v>
      </c>
      <c r="AV37" s="574">
        <f>SUMIFS('ES1'!AB:AB,'ES1'!$B:$B,'5.2_5.3'!$W$27,'ES1'!$E:$E,$W37,'ES1'!$C:$C,$BJ37)</f>
        <v>159.18159499999999</v>
      </c>
      <c r="AW37" s="574">
        <f>SUMIFS('ES1'!AC:AC,'ES1'!$B:$B,'5.2_5.3'!$W$27,'ES1'!$E:$E,$W37,'ES1'!$C:$C,$BJ37)</f>
        <v>158.604176</v>
      </c>
      <c r="AX37" s="574">
        <f>SUMIFS('ES1'!AD:AD,'ES1'!$B:$B,'5.2_5.3'!$W$27,'ES1'!$E:$E,$W37,'ES1'!$C:$C,$BJ37)</f>
        <v>160.56541899999999</v>
      </c>
      <c r="AY37" s="574">
        <f>SUMIFS('ES1'!AE:AE,'ES1'!$B:$B,'5.2_5.3'!$W$27,'ES1'!$E:$E,$W37,'ES1'!$C:$C,$BJ37)</f>
        <v>161.34820200000001</v>
      </c>
      <c r="AZ37" s="574">
        <f>SUMIFS('ES1'!AF:AF,'ES1'!$B:$B,'5.2_5.3'!$W$27,'ES1'!$E:$E,$W37,'ES1'!$C:$C,$BJ37)</f>
        <v>163.73963099999997</v>
      </c>
      <c r="BA37" s="574">
        <f>SUMIFS('ES1'!AG:AG,'ES1'!$B:$B,'5.2_5.3'!$W$27,'ES1'!$E:$E,$W37,'ES1'!$C:$C,$BJ37)</f>
        <v>163.67286300000001</v>
      </c>
      <c r="BB37" s="574">
        <f>SUMIFS('ES1'!AH:AH,'ES1'!$B:$B,'5.2_5.3'!$W$27,'ES1'!$E:$E,$W37,'ES1'!$C:$C,$BJ37)</f>
        <v>166.23567699999998</v>
      </c>
      <c r="BC37" s="574">
        <f>SUMIFS('ES1'!AI:AI,'ES1'!$B:$B,'5.2_5.3'!$W$27,'ES1'!$E:$E,$W37,'ES1'!$C:$C,$BJ37)</f>
        <v>166.63658900000001</v>
      </c>
      <c r="BD37" s="574">
        <f>SUMIFS('ES1'!AJ:AJ,'ES1'!$B:$B,'5.2_5.3'!$W$27,'ES1'!$E:$E,$W37,'ES1'!$C:$C,$BJ37)</f>
        <v>168.27409</v>
      </c>
      <c r="BE37" s="574">
        <f>SUMIFS('ES1'!AK:AK,'ES1'!$B:$B,'5.2_5.3'!$W$27,'ES1'!$E:$E,$W37,'ES1'!$C:$C,$BJ37)</f>
        <v>168.89305100000001</v>
      </c>
      <c r="BF37" s="574">
        <f>SUMIFS('ES1'!AL:AL,'ES1'!$B:$B,'5.2_5.3'!$W$27,'ES1'!$E:$E,$W37,'ES1'!$C:$C,$BJ37)</f>
        <v>168.89271199999999</v>
      </c>
      <c r="BG37" s="574">
        <f>SUMIFS('ES1'!AM:AM,'ES1'!$B:$B,'5.2_5.3'!$W$27,'ES1'!$E:$E,$W37,'ES1'!$C:$C,$BJ37)</f>
        <v>168.74810500000001</v>
      </c>
      <c r="BH37" s="574">
        <f>SUMIFS('ES1'!AN:AN,'ES1'!$B:$B,'5.2_5.3'!$W$27,'ES1'!$E:$E,$W37,'ES1'!$C:$C,$BJ37)</f>
        <v>168.447778</v>
      </c>
      <c r="BJ37" s="191" t="s">
        <v>396</v>
      </c>
    </row>
    <row r="38" spans="1:62" ht="15" customHeight="1" x14ac:dyDescent="0.2">
      <c r="A38" s="210"/>
      <c r="B38" s="210"/>
      <c r="C38" s="210"/>
      <c r="D38" s="210"/>
      <c r="E38" s="210"/>
      <c r="F38" s="210"/>
      <c r="G38" s="210"/>
      <c r="H38" s="210"/>
      <c r="I38" s="210"/>
      <c r="J38" s="210"/>
      <c r="K38" s="210"/>
      <c r="L38" s="210"/>
      <c r="M38" s="210"/>
      <c r="N38" s="210"/>
      <c r="O38" s="210"/>
      <c r="P38" s="210"/>
      <c r="Q38" s="210"/>
      <c r="R38" s="210"/>
      <c r="S38" s="210"/>
      <c r="T38" s="210"/>
      <c r="U38" s="210"/>
      <c r="V38" s="210"/>
      <c r="W38" s="465" t="s">
        <v>99</v>
      </c>
      <c r="X38" s="465"/>
      <c r="Y38" s="574"/>
      <c r="Z38" s="655"/>
      <c r="AA38" s="574">
        <f>SUMIFS('ES1'!G:G,'ES1'!$B:$B,'5.2_5.3'!$W$27,'ES1'!$E:$E,$W38,'ES1'!$C:$C,$BJ38)</f>
        <v>25.480976039426217</v>
      </c>
      <c r="AB38" s="574">
        <f>SUMIFS('ES1'!H:H,'ES1'!$B:$B,'5.2_5.3'!$W$27,'ES1'!$E:$E,$W38,'ES1'!$C:$C,$BJ38)</f>
        <v>30.073509999999999</v>
      </c>
      <c r="AC38" s="574">
        <f>SUMIFS('ES1'!I:I,'ES1'!$B:$B,'5.2_5.3'!$W$27,'ES1'!$E:$E,$W38,'ES1'!$C:$C,$BJ38)</f>
        <v>30.697490000000002</v>
      </c>
      <c r="AD38" s="574">
        <f>SUMIFS('ES1'!J:J,'ES1'!$B:$B,'5.2_5.3'!$W$27,'ES1'!$E:$E,$W38,'ES1'!$C:$C,$BJ38)</f>
        <v>31.494419999999998</v>
      </c>
      <c r="AE38" s="574">
        <f>SUMIFS('ES1'!K:K,'ES1'!$B:$B,'5.2_5.3'!$W$27,'ES1'!$E:$E,$W38,'ES1'!$C:$C,$BJ38)</f>
        <v>32.614759999999997</v>
      </c>
      <c r="AF38" s="574">
        <f>SUMIFS('ES1'!L:L,'ES1'!$B:$B,'5.2_5.3'!$W$27,'ES1'!$E:$E,$W38,'ES1'!$C:$C,$BJ38)</f>
        <v>34.762050000000002</v>
      </c>
      <c r="AG38" s="574">
        <f>SUMIFS('ES1'!M:M,'ES1'!$B:$B,'5.2_5.3'!$W$27,'ES1'!$E:$E,$W38,'ES1'!$C:$C,$BJ38)</f>
        <v>37.526129999999995</v>
      </c>
      <c r="AH38" s="574">
        <f>SUMIFS('ES1'!N:N,'ES1'!$B:$B,'5.2_5.3'!$W$27,'ES1'!$E:$E,$W38,'ES1'!$C:$C,$BJ38)</f>
        <v>41.949129999999997</v>
      </c>
      <c r="AI38" s="574">
        <f>SUMIFS('ES1'!O:O,'ES1'!$B:$B,'5.2_5.3'!$W$27,'ES1'!$E:$E,$W38,'ES1'!$C:$C,$BJ38)</f>
        <v>43.049259999999997</v>
      </c>
      <c r="AJ38" s="574">
        <f>SUMIFS('ES1'!P:P,'ES1'!$B:$B,'5.2_5.3'!$W$27,'ES1'!$E:$E,$W38,'ES1'!$C:$C,$BJ38)</f>
        <v>44.4846</v>
      </c>
      <c r="AK38" s="574">
        <f>SUMIFS('ES1'!Q:Q,'ES1'!$B:$B,'5.2_5.3'!$W$27,'ES1'!$E:$E,$W38,'ES1'!$C:$C,$BJ38)</f>
        <v>45.023800000000001</v>
      </c>
      <c r="AL38" s="574">
        <f>SUMIFS('ES1'!R:R,'ES1'!$B:$B,'5.2_5.3'!$W$27,'ES1'!$E:$E,$W38,'ES1'!$C:$C,$BJ38)</f>
        <v>44.522919999999999</v>
      </c>
      <c r="AM38" s="574">
        <f>SUMIFS('ES1'!S:S,'ES1'!$B:$B,'5.2_5.3'!$W$27,'ES1'!$E:$E,$W38,'ES1'!$C:$C,$BJ38)</f>
        <v>44.047060000000002</v>
      </c>
      <c r="AN38" s="574">
        <f>SUMIFS('ES1'!T:T,'ES1'!$B:$B,'5.2_5.3'!$W$27,'ES1'!$E:$E,$W38,'ES1'!$C:$C,$BJ38)</f>
        <v>43.84084</v>
      </c>
      <c r="AO38" s="574">
        <f>SUMIFS('ES1'!U:U,'ES1'!$B:$B,'5.2_5.3'!$W$27,'ES1'!$E:$E,$W38,'ES1'!$C:$C,$BJ38)</f>
        <v>41.220320000000001</v>
      </c>
      <c r="AP38" s="574">
        <f>SUMIFS('ES1'!V:V,'ES1'!$B:$B,'5.2_5.3'!$W$27,'ES1'!$E:$E,$W38,'ES1'!$C:$C,$BJ38)</f>
        <v>39.779119999999999</v>
      </c>
      <c r="AQ38" s="574">
        <f>SUMIFS('ES1'!W:W,'ES1'!$B:$B,'5.2_5.3'!$W$27,'ES1'!$E:$E,$W38,'ES1'!$C:$C,$BJ38)</f>
        <v>37.296950000000002</v>
      </c>
      <c r="AR38" s="574">
        <f>SUMIFS('ES1'!X:X,'ES1'!$B:$B,'5.2_5.3'!$W$27,'ES1'!$E:$E,$W38,'ES1'!$C:$C,$BJ38)</f>
        <v>34.770429999999998</v>
      </c>
      <c r="AS38" s="574">
        <f>SUMIFS('ES1'!Y:Y,'ES1'!$B:$B,'5.2_5.3'!$W$27,'ES1'!$E:$E,$W38,'ES1'!$C:$C,$BJ38)</f>
        <v>33.44538</v>
      </c>
      <c r="AT38" s="574">
        <f>SUMIFS('ES1'!Z:Z,'ES1'!$B:$B,'5.2_5.3'!$W$27,'ES1'!$E:$E,$W38,'ES1'!$C:$C,$BJ38)</f>
        <v>29.97925</v>
      </c>
      <c r="AU38" s="574">
        <f>SUMIFS('ES1'!AA:AA,'ES1'!$B:$B,'5.2_5.3'!$W$27,'ES1'!$E:$E,$W38,'ES1'!$C:$C,$BJ38)</f>
        <v>28.15625</v>
      </c>
      <c r="AV38" s="574">
        <f>SUMIFS('ES1'!AB:AB,'ES1'!$B:$B,'5.2_5.3'!$W$27,'ES1'!$E:$E,$W38,'ES1'!$C:$C,$BJ38)</f>
        <v>26.890039999999999</v>
      </c>
      <c r="AW38" s="574">
        <f>SUMIFS('ES1'!AC:AC,'ES1'!$B:$B,'5.2_5.3'!$W$27,'ES1'!$E:$E,$W38,'ES1'!$C:$C,$BJ38)</f>
        <v>26.442979999999999</v>
      </c>
      <c r="AX38" s="574">
        <f>SUMIFS('ES1'!AD:AD,'ES1'!$B:$B,'5.2_5.3'!$W$27,'ES1'!$E:$E,$W38,'ES1'!$C:$C,$BJ38)</f>
        <v>26.217979999999997</v>
      </c>
      <c r="AY38" s="574">
        <f>SUMIFS('ES1'!AE:AE,'ES1'!$B:$B,'5.2_5.3'!$W$27,'ES1'!$E:$E,$W38,'ES1'!$C:$C,$BJ38)</f>
        <v>26.592480000000002</v>
      </c>
      <c r="AZ38" s="574">
        <f>SUMIFS('ES1'!AF:AF,'ES1'!$B:$B,'5.2_5.3'!$W$27,'ES1'!$E:$E,$W38,'ES1'!$C:$C,$BJ38)</f>
        <v>26.553180000000001</v>
      </c>
      <c r="BA38" s="574">
        <f>SUMIFS('ES1'!AG:AG,'ES1'!$B:$B,'5.2_5.3'!$W$27,'ES1'!$E:$E,$W38,'ES1'!$C:$C,$BJ38)</f>
        <v>27.581060000000001</v>
      </c>
      <c r="BB38" s="574">
        <f>SUMIFS('ES1'!AH:AH,'ES1'!$B:$B,'5.2_5.3'!$W$27,'ES1'!$E:$E,$W38,'ES1'!$C:$C,$BJ38)</f>
        <v>27.10904</v>
      </c>
      <c r="BC38" s="574">
        <f>SUMIFS('ES1'!AI:AI,'ES1'!$B:$B,'5.2_5.3'!$W$27,'ES1'!$E:$E,$W38,'ES1'!$C:$C,$BJ38)</f>
        <v>27.886890000000001</v>
      </c>
      <c r="BD38" s="574">
        <f>SUMIFS('ES1'!AJ:AJ,'ES1'!$B:$B,'5.2_5.3'!$W$27,'ES1'!$E:$E,$W38,'ES1'!$C:$C,$BJ38)</f>
        <v>27.335850000000001</v>
      </c>
      <c r="BE38" s="574">
        <f>SUMIFS('ES1'!AK:AK,'ES1'!$B:$B,'5.2_5.3'!$W$27,'ES1'!$E:$E,$W38,'ES1'!$C:$C,$BJ38)</f>
        <v>28.351300000000002</v>
      </c>
      <c r="BF38" s="574">
        <f>SUMIFS('ES1'!AL:AL,'ES1'!$B:$B,'5.2_5.3'!$W$27,'ES1'!$E:$E,$W38,'ES1'!$C:$C,$BJ38)</f>
        <v>28.252499999999998</v>
      </c>
      <c r="BG38" s="574">
        <f>SUMIFS('ES1'!AM:AM,'ES1'!$B:$B,'5.2_5.3'!$W$27,'ES1'!$E:$E,$W38,'ES1'!$C:$C,$BJ38)</f>
        <v>28.435379999999999</v>
      </c>
      <c r="BH38" s="574">
        <f>SUMIFS('ES1'!AN:AN,'ES1'!$B:$B,'5.2_5.3'!$W$27,'ES1'!$E:$E,$W38,'ES1'!$C:$C,$BJ38)</f>
        <v>28.117899999999999</v>
      </c>
      <c r="BJ38" s="191" t="s">
        <v>396</v>
      </c>
    </row>
    <row r="39" spans="1:62" ht="15" customHeight="1" x14ac:dyDescent="0.2">
      <c r="A39" s="210"/>
      <c r="B39" s="210"/>
      <c r="C39" s="210"/>
      <c r="D39" s="210"/>
      <c r="E39" s="210"/>
      <c r="F39" s="210"/>
      <c r="G39" s="210"/>
      <c r="H39" s="210"/>
      <c r="I39" s="210"/>
      <c r="J39" s="210"/>
      <c r="K39" s="210"/>
      <c r="L39" s="210"/>
      <c r="M39" s="210"/>
      <c r="N39" s="210"/>
      <c r="O39" s="210"/>
      <c r="P39" s="210"/>
      <c r="Q39" s="210"/>
      <c r="R39" s="210"/>
      <c r="S39" s="210"/>
      <c r="T39" s="210"/>
      <c r="U39" s="210"/>
      <c r="V39" s="210"/>
      <c r="W39" s="465" t="s">
        <v>364</v>
      </c>
      <c r="X39" s="465"/>
      <c r="Y39" s="574"/>
      <c r="Z39" s="655"/>
      <c r="AA39" s="574">
        <f>SUMIFS('ES1'!G:G,'ES1'!$B:$B,'5.2_5.3'!$W$27,'ES1'!$E:$E,$W39,'ES1'!$C:$C,$BJ39)</f>
        <v>5.0697298288040651</v>
      </c>
      <c r="AB39" s="574">
        <f>SUMIFS('ES1'!H:H,'ES1'!$B:$B,'5.2_5.3'!$W$27,'ES1'!$E:$E,$W39,'ES1'!$C:$C,$BJ39)</f>
        <v>5.6327280000000002</v>
      </c>
      <c r="AC39" s="574">
        <f>SUMIFS('ES1'!I:I,'ES1'!$B:$B,'5.2_5.3'!$W$27,'ES1'!$E:$E,$W39,'ES1'!$C:$C,$BJ39)</f>
        <v>4.6717019999999998</v>
      </c>
      <c r="AD39" s="574">
        <f>SUMIFS('ES1'!J:J,'ES1'!$B:$B,'5.2_5.3'!$W$27,'ES1'!$E:$E,$W39,'ES1'!$C:$C,$BJ39)</f>
        <v>5.8555219999999997</v>
      </c>
      <c r="AE39" s="574">
        <f>SUMIFS('ES1'!K:K,'ES1'!$B:$B,'5.2_5.3'!$W$27,'ES1'!$E:$E,$W39,'ES1'!$C:$C,$BJ39)</f>
        <v>10.924804</v>
      </c>
      <c r="AF39" s="574">
        <f>SUMIFS('ES1'!L:L,'ES1'!$B:$B,'5.2_5.3'!$W$27,'ES1'!$E:$E,$W39,'ES1'!$C:$C,$BJ39)</f>
        <v>12.491661999999998</v>
      </c>
      <c r="AG39" s="574">
        <f>SUMIFS('ES1'!M:M,'ES1'!$B:$B,'5.2_5.3'!$W$27,'ES1'!$E:$E,$W39,'ES1'!$C:$C,$BJ39)</f>
        <v>12.689303000000001</v>
      </c>
      <c r="AH39" s="574">
        <f>SUMIFS('ES1'!N:N,'ES1'!$B:$B,'5.2_5.3'!$W$27,'ES1'!$E:$E,$W39,'ES1'!$C:$C,$BJ39)</f>
        <v>12.956780999999999</v>
      </c>
      <c r="AI39" s="574">
        <f>SUMIFS('ES1'!O:O,'ES1'!$B:$B,'5.2_5.3'!$W$27,'ES1'!$E:$E,$W39,'ES1'!$C:$C,$BJ39)</f>
        <v>13.124963000000001</v>
      </c>
      <c r="AJ39" s="574">
        <f>SUMIFS('ES1'!P:P,'ES1'!$B:$B,'5.2_5.3'!$W$27,'ES1'!$E:$E,$W39,'ES1'!$C:$C,$BJ39)</f>
        <v>14.209359000000001</v>
      </c>
      <c r="AK39" s="574">
        <f>SUMIFS('ES1'!Q:Q,'ES1'!$B:$B,'5.2_5.3'!$W$27,'ES1'!$E:$E,$W39,'ES1'!$C:$C,$BJ39)</f>
        <v>14.807472000000002</v>
      </c>
      <c r="AL39" s="574">
        <f>SUMIFS('ES1'!R:R,'ES1'!$B:$B,'5.2_5.3'!$W$27,'ES1'!$E:$E,$W39,'ES1'!$C:$C,$BJ39)</f>
        <v>15.271435000000002</v>
      </c>
      <c r="AM39" s="574">
        <f>SUMIFS('ES1'!S:S,'ES1'!$B:$B,'5.2_5.3'!$W$27,'ES1'!$E:$E,$W39,'ES1'!$C:$C,$BJ39)</f>
        <v>15.96899</v>
      </c>
      <c r="AN39" s="574">
        <f>SUMIFS('ES1'!T:T,'ES1'!$B:$B,'5.2_5.3'!$W$27,'ES1'!$E:$E,$W39,'ES1'!$C:$C,$BJ39)</f>
        <v>16.455152000000002</v>
      </c>
      <c r="AO39" s="574">
        <f>SUMIFS('ES1'!U:U,'ES1'!$B:$B,'5.2_5.3'!$W$27,'ES1'!$E:$E,$W39,'ES1'!$C:$C,$BJ39)</f>
        <v>14.998994000000001</v>
      </c>
      <c r="AP39" s="574">
        <f>SUMIFS('ES1'!V:V,'ES1'!$B:$B,'5.2_5.3'!$W$27,'ES1'!$E:$E,$W39,'ES1'!$C:$C,$BJ39)</f>
        <v>14.046315999999999</v>
      </c>
      <c r="AQ39" s="574">
        <f>SUMIFS('ES1'!W:W,'ES1'!$B:$B,'5.2_5.3'!$W$27,'ES1'!$E:$E,$W39,'ES1'!$C:$C,$BJ39)</f>
        <v>12.652578999999999</v>
      </c>
      <c r="AR39" s="574">
        <f>SUMIFS('ES1'!X:X,'ES1'!$B:$B,'5.2_5.3'!$W$27,'ES1'!$E:$E,$W39,'ES1'!$C:$C,$BJ39)</f>
        <v>12.522552000000001</v>
      </c>
      <c r="AS39" s="574">
        <f>SUMIFS('ES1'!Y:Y,'ES1'!$B:$B,'5.2_5.3'!$W$27,'ES1'!$E:$E,$W39,'ES1'!$C:$C,$BJ39)</f>
        <v>12.349012</v>
      </c>
      <c r="AT39" s="574">
        <f>SUMIFS('ES1'!Z:Z,'ES1'!$B:$B,'5.2_5.3'!$W$27,'ES1'!$E:$E,$W39,'ES1'!$C:$C,$BJ39)</f>
        <v>11.798788</v>
      </c>
      <c r="AU39" s="574">
        <f>SUMIFS('ES1'!AA:AA,'ES1'!$B:$B,'5.2_5.3'!$W$27,'ES1'!$E:$E,$W39,'ES1'!$C:$C,$BJ39)</f>
        <v>11.888059999999999</v>
      </c>
      <c r="AV39" s="574">
        <f>SUMIFS('ES1'!AB:AB,'ES1'!$B:$B,'5.2_5.3'!$W$27,'ES1'!$E:$E,$W39,'ES1'!$C:$C,$BJ39)</f>
        <v>11.658342999999999</v>
      </c>
      <c r="AW39" s="574">
        <f>SUMIFS('ES1'!AC:AC,'ES1'!$B:$B,'5.2_5.3'!$W$27,'ES1'!$E:$E,$W39,'ES1'!$C:$C,$BJ39)</f>
        <v>11.896655000000001</v>
      </c>
      <c r="AX39" s="574">
        <f>SUMIFS('ES1'!AD:AD,'ES1'!$B:$B,'5.2_5.3'!$W$27,'ES1'!$E:$E,$W39,'ES1'!$C:$C,$BJ39)</f>
        <v>12.270542000000001</v>
      </c>
      <c r="AY39" s="574">
        <f>SUMIFS('ES1'!AE:AE,'ES1'!$B:$B,'5.2_5.3'!$W$27,'ES1'!$E:$E,$W39,'ES1'!$C:$C,$BJ39)</f>
        <v>12.644802</v>
      </c>
      <c r="AZ39" s="574">
        <f>SUMIFS('ES1'!AF:AF,'ES1'!$B:$B,'5.2_5.3'!$W$27,'ES1'!$E:$E,$W39,'ES1'!$C:$C,$BJ39)</f>
        <v>13.101621999999999</v>
      </c>
      <c r="BA39" s="574">
        <f>SUMIFS('ES1'!AG:AG,'ES1'!$B:$B,'5.2_5.3'!$W$27,'ES1'!$E:$E,$W39,'ES1'!$C:$C,$BJ39)</f>
        <v>13.532253000000001</v>
      </c>
      <c r="BB39" s="574">
        <f>SUMIFS('ES1'!AH:AH,'ES1'!$B:$B,'5.2_5.3'!$W$27,'ES1'!$E:$E,$W39,'ES1'!$C:$C,$BJ39)</f>
        <v>14.07999</v>
      </c>
      <c r="BC39" s="574">
        <f>SUMIFS('ES1'!AI:AI,'ES1'!$B:$B,'5.2_5.3'!$W$27,'ES1'!$E:$E,$W39,'ES1'!$C:$C,$BJ39)</f>
        <v>14.847160000000001</v>
      </c>
      <c r="BD39" s="574">
        <f>SUMIFS('ES1'!AJ:AJ,'ES1'!$B:$B,'5.2_5.3'!$W$27,'ES1'!$E:$E,$W39,'ES1'!$C:$C,$BJ39)</f>
        <v>15.280191000000002</v>
      </c>
      <c r="BE39" s="574">
        <f>SUMIFS('ES1'!AK:AK,'ES1'!$B:$B,'5.2_5.3'!$W$27,'ES1'!$E:$E,$W39,'ES1'!$C:$C,$BJ39)</f>
        <v>15.990617</v>
      </c>
      <c r="BF39" s="574">
        <f>SUMIFS('ES1'!AL:AL,'ES1'!$B:$B,'5.2_5.3'!$W$27,'ES1'!$E:$E,$W39,'ES1'!$C:$C,$BJ39)</f>
        <v>16.573604</v>
      </c>
      <c r="BG39" s="574">
        <f>SUMIFS('ES1'!AM:AM,'ES1'!$B:$B,'5.2_5.3'!$W$27,'ES1'!$E:$E,$W39,'ES1'!$C:$C,$BJ39)</f>
        <v>17.390839999999997</v>
      </c>
      <c r="BH39" s="574">
        <f>SUMIFS('ES1'!AN:AN,'ES1'!$B:$B,'5.2_5.3'!$W$27,'ES1'!$E:$E,$W39,'ES1'!$C:$C,$BJ39)</f>
        <v>18.412914000000001</v>
      </c>
      <c r="BJ39" s="191" t="s">
        <v>396</v>
      </c>
    </row>
    <row r="40" spans="1:62" ht="15" customHeight="1" x14ac:dyDescent="0.2">
      <c r="A40" s="210"/>
      <c r="B40" s="210"/>
      <c r="C40" s="210"/>
      <c r="D40" s="210"/>
      <c r="E40" s="210"/>
      <c r="F40" s="210"/>
      <c r="G40" s="210"/>
      <c r="H40" s="210"/>
      <c r="I40" s="210"/>
      <c r="J40" s="210"/>
      <c r="K40" s="210"/>
      <c r="L40" s="210"/>
      <c r="M40" s="210"/>
      <c r="N40" s="210"/>
      <c r="O40" s="210"/>
      <c r="P40" s="210"/>
      <c r="Q40" s="210"/>
      <c r="R40" s="210"/>
      <c r="S40" s="210"/>
      <c r="T40" s="210"/>
      <c r="U40" s="210"/>
      <c r="V40" s="210"/>
      <c r="W40" s="465" t="s">
        <v>101</v>
      </c>
      <c r="X40" s="465"/>
      <c r="Y40" s="574"/>
      <c r="Z40" s="655"/>
      <c r="AA40" s="574">
        <f>SUMIFS('ES1'!G:G,'ES1'!$B:$B,'5.2_5.3'!$W$27,'ES1'!$E:$E,$W40,'ES1'!$C:$C,$BJ40)</f>
        <v>1.7479651999999998E-2</v>
      </c>
      <c r="AB40" s="574">
        <f>SUMIFS('ES1'!H:H,'ES1'!$B:$B,'5.2_5.3'!$W$27,'ES1'!$E:$E,$W40,'ES1'!$C:$C,$BJ40)</f>
        <v>0</v>
      </c>
      <c r="AC40" s="574">
        <f>SUMIFS('ES1'!I:I,'ES1'!$B:$B,'5.2_5.3'!$W$27,'ES1'!$E:$E,$W40,'ES1'!$C:$C,$BJ40)</f>
        <v>0</v>
      </c>
      <c r="AD40" s="574">
        <f>SUMIFS('ES1'!J:J,'ES1'!$B:$B,'5.2_5.3'!$W$27,'ES1'!$E:$E,$W40,'ES1'!$C:$C,$BJ40)</f>
        <v>3.0249999999999999E-3</v>
      </c>
      <c r="AE40" s="574">
        <f>SUMIFS('ES1'!K:K,'ES1'!$B:$B,'5.2_5.3'!$W$27,'ES1'!$E:$E,$W40,'ES1'!$C:$C,$BJ40)</f>
        <v>3.973E-3</v>
      </c>
      <c r="AF40" s="574">
        <f>SUMIFS('ES1'!L:L,'ES1'!$B:$B,'5.2_5.3'!$W$27,'ES1'!$E:$E,$W40,'ES1'!$C:$C,$BJ40)</f>
        <v>9.4870000000000006E-3</v>
      </c>
      <c r="AG40" s="574">
        <f>SUMIFS('ES1'!M:M,'ES1'!$B:$B,'5.2_5.3'!$W$27,'ES1'!$E:$E,$W40,'ES1'!$C:$C,$BJ40)</f>
        <v>1.9119999999999995E-2</v>
      </c>
      <c r="AH40" s="574">
        <f>SUMIFS('ES1'!N:N,'ES1'!$B:$B,'5.2_5.3'!$W$27,'ES1'!$E:$E,$W40,'ES1'!$C:$C,$BJ40)</f>
        <v>1.2636E-2</v>
      </c>
      <c r="AI40" s="574">
        <f>SUMIFS('ES1'!O:O,'ES1'!$B:$B,'5.2_5.3'!$W$27,'ES1'!$E:$E,$W40,'ES1'!$C:$C,$BJ40)</f>
        <v>8.0049999999999982E-3</v>
      </c>
      <c r="AJ40" s="574">
        <f>SUMIFS('ES1'!P:P,'ES1'!$B:$B,'5.2_5.3'!$W$27,'ES1'!$E:$E,$W40,'ES1'!$C:$C,$BJ40)</f>
        <v>3.065E-3</v>
      </c>
      <c r="AK40" s="574">
        <f>SUMIFS('ES1'!Q:Q,'ES1'!$B:$B,'5.2_5.3'!$W$27,'ES1'!$E:$E,$W40,'ES1'!$C:$C,$BJ40)</f>
        <v>2.826E-3</v>
      </c>
      <c r="AL40" s="574">
        <f>SUMIFS('ES1'!R:R,'ES1'!$B:$B,'5.2_5.3'!$W$27,'ES1'!$E:$E,$W40,'ES1'!$C:$C,$BJ40)</f>
        <v>2.0139999999999997E-3</v>
      </c>
      <c r="AM40" s="574">
        <f>SUMIFS('ES1'!S:S,'ES1'!$B:$B,'5.2_5.3'!$W$27,'ES1'!$E:$E,$W40,'ES1'!$C:$C,$BJ40)</f>
        <v>1.397E-3</v>
      </c>
      <c r="AN40" s="574">
        <f>SUMIFS('ES1'!T:T,'ES1'!$B:$B,'5.2_5.3'!$W$27,'ES1'!$E:$E,$W40,'ES1'!$C:$C,$BJ40)</f>
        <v>0</v>
      </c>
      <c r="AO40" s="574">
        <f>SUMIFS('ES1'!U:U,'ES1'!$B:$B,'5.2_5.3'!$W$27,'ES1'!$E:$E,$W40,'ES1'!$C:$C,$BJ40)</f>
        <v>0</v>
      </c>
      <c r="AP40" s="574">
        <f>SUMIFS('ES1'!V:V,'ES1'!$B:$B,'5.2_5.3'!$W$27,'ES1'!$E:$E,$W40,'ES1'!$C:$C,$BJ40)</f>
        <v>0</v>
      </c>
      <c r="AQ40" s="574">
        <f>SUMIFS('ES1'!W:W,'ES1'!$B:$B,'5.2_5.3'!$W$27,'ES1'!$E:$E,$W40,'ES1'!$C:$C,$BJ40)</f>
        <v>0</v>
      </c>
      <c r="AR40" s="574">
        <f>SUMIFS('ES1'!X:X,'ES1'!$B:$B,'5.2_5.3'!$W$27,'ES1'!$E:$E,$W40,'ES1'!$C:$C,$BJ40)</f>
        <v>0</v>
      </c>
      <c r="AS40" s="574">
        <f>SUMIFS('ES1'!Y:Y,'ES1'!$B:$B,'5.2_5.3'!$W$27,'ES1'!$E:$E,$W40,'ES1'!$C:$C,$BJ40)</f>
        <v>0</v>
      </c>
      <c r="AT40" s="574">
        <f>SUMIFS('ES1'!Z:Z,'ES1'!$B:$B,'5.2_5.3'!$W$27,'ES1'!$E:$E,$W40,'ES1'!$C:$C,$BJ40)</f>
        <v>0</v>
      </c>
      <c r="AU40" s="574">
        <f>SUMIFS('ES1'!AA:AA,'ES1'!$B:$B,'5.2_5.3'!$W$27,'ES1'!$E:$E,$W40,'ES1'!$C:$C,$BJ40)</f>
        <v>0</v>
      </c>
      <c r="AV40" s="574">
        <f>SUMIFS('ES1'!AB:AB,'ES1'!$B:$B,'5.2_5.3'!$W$27,'ES1'!$E:$E,$W40,'ES1'!$C:$C,$BJ40)</f>
        <v>0</v>
      </c>
      <c r="AW40" s="574">
        <f>SUMIFS('ES1'!AC:AC,'ES1'!$B:$B,'5.2_5.3'!$W$27,'ES1'!$E:$E,$W40,'ES1'!$C:$C,$BJ40)</f>
        <v>0</v>
      </c>
      <c r="AX40" s="574">
        <f>SUMIFS('ES1'!AD:AD,'ES1'!$B:$B,'5.2_5.3'!$W$27,'ES1'!$E:$E,$W40,'ES1'!$C:$C,$BJ40)</f>
        <v>0</v>
      </c>
      <c r="AY40" s="574">
        <f>SUMIFS('ES1'!AE:AE,'ES1'!$B:$B,'5.2_5.3'!$W$27,'ES1'!$E:$E,$W40,'ES1'!$C:$C,$BJ40)</f>
        <v>0</v>
      </c>
      <c r="AZ40" s="574">
        <f>SUMIFS('ES1'!AF:AF,'ES1'!$B:$B,'5.2_5.3'!$W$27,'ES1'!$E:$E,$W40,'ES1'!$C:$C,$BJ40)</f>
        <v>0</v>
      </c>
      <c r="BA40" s="574">
        <f>SUMIFS('ES1'!AG:AG,'ES1'!$B:$B,'5.2_5.3'!$W$27,'ES1'!$E:$E,$W40,'ES1'!$C:$C,$BJ40)</f>
        <v>0</v>
      </c>
      <c r="BB40" s="574">
        <f>SUMIFS('ES1'!AH:AH,'ES1'!$B:$B,'5.2_5.3'!$W$27,'ES1'!$E:$E,$W40,'ES1'!$C:$C,$BJ40)</f>
        <v>0</v>
      </c>
      <c r="BC40" s="574">
        <f>SUMIFS('ES1'!AI:AI,'ES1'!$B:$B,'5.2_5.3'!$W$27,'ES1'!$E:$E,$W40,'ES1'!$C:$C,$BJ40)</f>
        <v>0</v>
      </c>
      <c r="BD40" s="574">
        <f>SUMIFS('ES1'!AJ:AJ,'ES1'!$B:$B,'5.2_5.3'!$W$27,'ES1'!$E:$E,$W40,'ES1'!$C:$C,$BJ40)</f>
        <v>0</v>
      </c>
      <c r="BE40" s="574">
        <f>SUMIFS('ES1'!AK:AK,'ES1'!$B:$B,'5.2_5.3'!$W$27,'ES1'!$E:$E,$W40,'ES1'!$C:$C,$BJ40)</f>
        <v>0</v>
      </c>
      <c r="BF40" s="574">
        <f>SUMIFS('ES1'!AL:AL,'ES1'!$B:$B,'5.2_5.3'!$W$27,'ES1'!$E:$E,$W40,'ES1'!$C:$C,$BJ40)</f>
        <v>0</v>
      </c>
      <c r="BG40" s="574">
        <f>SUMIFS('ES1'!AM:AM,'ES1'!$B:$B,'5.2_5.3'!$W$27,'ES1'!$E:$E,$W40,'ES1'!$C:$C,$BJ40)</f>
        <v>0</v>
      </c>
      <c r="BH40" s="574">
        <f>SUMIFS('ES1'!AN:AN,'ES1'!$B:$B,'5.2_5.3'!$W$27,'ES1'!$E:$E,$W40,'ES1'!$C:$C,$BJ40)</f>
        <v>0</v>
      </c>
      <c r="BJ40" s="191" t="s">
        <v>396</v>
      </c>
    </row>
    <row r="41" spans="1:62" ht="15" customHeight="1" x14ac:dyDescent="0.2">
      <c r="A41" s="210"/>
      <c r="B41" s="210"/>
      <c r="C41" s="210"/>
      <c r="D41" s="210"/>
      <c r="E41" s="210"/>
      <c r="F41" s="210"/>
      <c r="G41" s="210"/>
      <c r="H41" s="210"/>
      <c r="I41" s="210"/>
      <c r="J41" s="210"/>
      <c r="K41" s="210"/>
      <c r="L41" s="210"/>
      <c r="M41" s="210"/>
      <c r="N41" s="210"/>
      <c r="O41" s="210"/>
      <c r="P41" s="210"/>
      <c r="Q41" s="210"/>
      <c r="R41" s="210"/>
      <c r="S41" s="210"/>
      <c r="T41" s="210"/>
      <c r="U41" s="210"/>
      <c r="V41" s="210"/>
      <c r="W41" s="465" t="s">
        <v>100</v>
      </c>
      <c r="X41" s="465"/>
      <c r="Y41" s="574"/>
      <c r="Z41" s="655"/>
      <c r="AA41" s="574">
        <f>SUMIFS('ES1'!G:G,'ES1'!$B:$B,'5.2_5.3'!$W$27,'ES1'!$E:$E,$W41,'ES1'!$C:$C,$BJ41)</f>
        <v>12.200088184271149</v>
      </c>
      <c r="AB41" s="574">
        <f>SUMIFS('ES1'!H:H,'ES1'!$B:$B,'5.2_5.3'!$W$27,'ES1'!$E:$E,$W41,'ES1'!$C:$C,$BJ41)</f>
        <v>13.17872</v>
      </c>
      <c r="AC41" s="574">
        <f>SUMIFS('ES1'!I:I,'ES1'!$B:$B,'5.2_5.3'!$W$27,'ES1'!$E:$E,$W41,'ES1'!$C:$C,$BJ41)</f>
        <v>13.886710000000001</v>
      </c>
      <c r="AD41" s="574">
        <f>SUMIFS('ES1'!J:J,'ES1'!$B:$B,'5.2_5.3'!$W$27,'ES1'!$E:$E,$W41,'ES1'!$C:$C,$BJ41)</f>
        <v>14.432650000000001</v>
      </c>
      <c r="AE41" s="574">
        <f>SUMIFS('ES1'!K:K,'ES1'!$B:$B,'5.2_5.3'!$W$27,'ES1'!$E:$E,$W41,'ES1'!$C:$C,$BJ41)</f>
        <v>14.85458</v>
      </c>
      <c r="AF41" s="574">
        <f>SUMIFS('ES1'!L:L,'ES1'!$B:$B,'5.2_5.3'!$W$27,'ES1'!$E:$E,$W41,'ES1'!$C:$C,$BJ41)</f>
        <v>15.462993000000001</v>
      </c>
      <c r="AG41" s="574">
        <f>SUMIFS('ES1'!M:M,'ES1'!$B:$B,'5.2_5.3'!$W$27,'ES1'!$E:$E,$W41,'ES1'!$C:$C,$BJ41)</f>
        <v>16.245551000000003</v>
      </c>
      <c r="AH41" s="574">
        <f>SUMIFS('ES1'!N:N,'ES1'!$B:$B,'5.2_5.3'!$W$27,'ES1'!$E:$E,$W41,'ES1'!$C:$C,$BJ41)</f>
        <v>17.043499999999998</v>
      </c>
      <c r="AI41" s="574">
        <f>SUMIFS('ES1'!O:O,'ES1'!$B:$B,'5.2_5.3'!$W$27,'ES1'!$E:$E,$W41,'ES1'!$C:$C,$BJ41)</f>
        <v>17.867645999999997</v>
      </c>
      <c r="AJ41" s="574">
        <f>SUMIFS('ES1'!P:P,'ES1'!$B:$B,'5.2_5.3'!$W$27,'ES1'!$E:$E,$W41,'ES1'!$C:$C,$BJ41)</f>
        <v>18.736362</v>
      </c>
      <c r="AK41" s="574">
        <f>SUMIFS('ES1'!Q:Q,'ES1'!$B:$B,'5.2_5.3'!$W$27,'ES1'!$E:$E,$W41,'ES1'!$C:$C,$BJ41)</f>
        <v>19.736221</v>
      </c>
      <c r="AL41" s="574">
        <f>SUMIFS('ES1'!R:R,'ES1'!$B:$B,'5.2_5.3'!$W$27,'ES1'!$E:$E,$W41,'ES1'!$C:$C,$BJ41)</f>
        <v>20.908647999999999</v>
      </c>
      <c r="AM41" s="574">
        <f>SUMIFS('ES1'!S:S,'ES1'!$B:$B,'5.2_5.3'!$W$27,'ES1'!$E:$E,$W41,'ES1'!$C:$C,$BJ41)</f>
        <v>22.114307</v>
      </c>
      <c r="AN41" s="574">
        <f>SUMIFS('ES1'!T:T,'ES1'!$B:$B,'5.2_5.3'!$W$27,'ES1'!$E:$E,$W41,'ES1'!$C:$C,$BJ41)</f>
        <v>23.809547000000002</v>
      </c>
      <c r="AO41" s="574">
        <f>SUMIFS('ES1'!U:U,'ES1'!$B:$B,'5.2_5.3'!$W$27,'ES1'!$E:$E,$W41,'ES1'!$C:$C,$BJ41)</f>
        <v>26.050463999999998</v>
      </c>
      <c r="AP41" s="574">
        <f>SUMIFS('ES1'!V:V,'ES1'!$B:$B,'5.2_5.3'!$W$27,'ES1'!$E:$E,$W41,'ES1'!$C:$C,$BJ41)</f>
        <v>28.715454999999999</v>
      </c>
      <c r="AQ41" s="574">
        <f>SUMIFS('ES1'!W:W,'ES1'!$B:$B,'5.2_5.3'!$W$27,'ES1'!$E:$E,$W41,'ES1'!$C:$C,$BJ41)</f>
        <v>31.30142</v>
      </c>
      <c r="AR41" s="574">
        <f>SUMIFS('ES1'!X:X,'ES1'!$B:$B,'5.2_5.3'!$W$27,'ES1'!$E:$E,$W41,'ES1'!$C:$C,$BJ41)</f>
        <v>33.950046</v>
      </c>
      <c r="AS41" s="574">
        <f>SUMIFS('ES1'!Y:Y,'ES1'!$B:$B,'5.2_5.3'!$W$27,'ES1'!$E:$E,$W41,'ES1'!$C:$C,$BJ41)</f>
        <v>35.900896000000003</v>
      </c>
      <c r="AT41" s="574">
        <f>SUMIFS('ES1'!Z:Z,'ES1'!$B:$B,'5.2_5.3'!$W$27,'ES1'!$E:$E,$W41,'ES1'!$C:$C,$BJ41)</f>
        <v>36.914396000000004</v>
      </c>
      <c r="AU41" s="574">
        <f>SUMIFS('ES1'!AA:AA,'ES1'!$B:$B,'5.2_5.3'!$W$27,'ES1'!$E:$E,$W41,'ES1'!$C:$C,$BJ41)</f>
        <v>37.779066</v>
      </c>
      <c r="AV41" s="574">
        <f>SUMIFS('ES1'!AB:AB,'ES1'!$B:$B,'5.2_5.3'!$W$27,'ES1'!$E:$E,$W41,'ES1'!$C:$C,$BJ41)</f>
        <v>38.519075999999998</v>
      </c>
      <c r="AW41" s="574">
        <f>SUMIFS('ES1'!AC:AC,'ES1'!$B:$B,'5.2_5.3'!$W$27,'ES1'!$E:$E,$W41,'ES1'!$C:$C,$BJ41)</f>
        <v>39.444216000000004</v>
      </c>
      <c r="AX41" s="574">
        <f>SUMIFS('ES1'!AD:AD,'ES1'!$B:$B,'5.2_5.3'!$W$27,'ES1'!$E:$E,$W41,'ES1'!$C:$C,$BJ41)</f>
        <v>40.186646000000003</v>
      </c>
      <c r="AY41" s="574">
        <f>SUMIFS('ES1'!AE:AE,'ES1'!$B:$B,'5.2_5.3'!$W$27,'ES1'!$E:$E,$W41,'ES1'!$C:$C,$BJ41)</f>
        <v>40.800066000000001</v>
      </c>
      <c r="AZ41" s="574">
        <f>SUMIFS('ES1'!AF:AF,'ES1'!$B:$B,'5.2_5.3'!$W$27,'ES1'!$E:$E,$W41,'ES1'!$C:$C,$BJ41)</f>
        <v>41.235655999999999</v>
      </c>
      <c r="BA41" s="574">
        <f>SUMIFS('ES1'!AG:AG,'ES1'!$B:$B,'5.2_5.3'!$W$27,'ES1'!$E:$E,$W41,'ES1'!$C:$C,$BJ41)</f>
        <v>41.500826000000004</v>
      </c>
      <c r="BB41" s="574">
        <f>SUMIFS('ES1'!AH:AH,'ES1'!$B:$B,'5.2_5.3'!$W$27,'ES1'!$E:$E,$W41,'ES1'!$C:$C,$BJ41)</f>
        <v>41.626856000000004</v>
      </c>
      <c r="BC41" s="574">
        <f>SUMIFS('ES1'!AI:AI,'ES1'!$B:$B,'5.2_5.3'!$W$27,'ES1'!$E:$E,$W41,'ES1'!$C:$C,$BJ41)</f>
        <v>41.768295999999999</v>
      </c>
      <c r="BD41" s="574">
        <f>SUMIFS('ES1'!AJ:AJ,'ES1'!$B:$B,'5.2_5.3'!$W$27,'ES1'!$E:$E,$W41,'ES1'!$C:$C,$BJ41)</f>
        <v>41.909376000000002</v>
      </c>
      <c r="BE41" s="574">
        <f>SUMIFS('ES1'!AK:AK,'ES1'!$B:$B,'5.2_5.3'!$W$27,'ES1'!$E:$E,$W41,'ES1'!$C:$C,$BJ41)</f>
        <v>42.050746000000004</v>
      </c>
      <c r="BF41" s="574">
        <f>SUMIFS('ES1'!AL:AL,'ES1'!$B:$B,'5.2_5.3'!$W$27,'ES1'!$E:$E,$W41,'ES1'!$C:$C,$BJ41)</f>
        <v>42.254946000000004</v>
      </c>
      <c r="BG41" s="574">
        <f>SUMIFS('ES1'!AM:AM,'ES1'!$B:$B,'5.2_5.3'!$W$27,'ES1'!$E:$E,$W41,'ES1'!$C:$C,$BJ41)</f>
        <v>42.497836</v>
      </c>
      <c r="BH41" s="574">
        <f>SUMIFS('ES1'!AN:AN,'ES1'!$B:$B,'5.2_5.3'!$W$27,'ES1'!$E:$E,$W41,'ES1'!$C:$C,$BJ41)</f>
        <v>42.780146000000002</v>
      </c>
      <c r="BJ41" s="191" t="s">
        <v>396</v>
      </c>
    </row>
    <row r="42" spans="1:62" ht="15" customHeight="1" x14ac:dyDescent="0.2">
      <c r="A42" s="210"/>
      <c r="B42" s="210"/>
      <c r="C42" s="210"/>
      <c r="D42" s="210"/>
      <c r="E42" s="210"/>
      <c r="F42" s="210"/>
      <c r="G42" s="210"/>
      <c r="H42" s="210"/>
      <c r="I42" s="210"/>
      <c r="J42" s="210"/>
      <c r="K42" s="210"/>
      <c r="L42" s="210"/>
      <c r="M42" s="210"/>
      <c r="N42" s="210"/>
      <c r="O42" s="210"/>
      <c r="P42" s="210"/>
      <c r="Q42" s="210"/>
      <c r="R42" s="210"/>
      <c r="S42" s="210"/>
      <c r="T42" s="210"/>
      <c r="U42" s="210"/>
      <c r="V42" s="210"/>
      <c r="W42" s="465" t="s">
        <v>381</v>
      </c>
      <c r="X42" s="465"/>
      <c r="Y42" s="574"/>
      <c r="Z42" s="655"/>
      <c r="AA42" s="574">
        <f>SUMIFS('ES1'!G:G,'ES1'!$B:$B,'5.2_5.3'!$W$27,'ES1'!$E:$E,$W42,'ES1'!$C:$C,$BJ42)</f>
        <v>5.4395546561037733</v>
      </c>
      <c r="AB42" s="574">
        <f>SUMIFS('ES1'!H:H,'ES1'!$B:$B,'5.2_5.3'!$W$27,'ES1'!$E:$E,$W42,'ES1'!$C:$C,$BJ42)</f>
        <v>6.0610499999999989</v>
      </c>
      <c r="AC42" s="574">
        <f>SUMIFS('ES1'!I:I,'ES1'!$B:$B,'5.2_5.3'!$W$27,'ES1'!$E:$E,$W42,'ES1'!$C:$C,$BJ42)</f>
        <v>8.2576080000000012</v>
      </c>
      <c r="AD42" s="574">
        <f>SUMIFS('ES1'!J:J,'ES1'!$B:$B,'5.2_5.3'!$W$27,'ES1'!$E:$E,$W42,'ES1'!$C:$C,$BJ42)</f>
        <v>8.4062950000000001</v>
      </c>
      <c r="AE42" s="574">
        <f>SUMIFS('ES1'!K:K,'ES1'!$B:$B,'5.2_5.3'!$W$27,'ES1'!$E:$E,$W42,'ES1'!$C:$C,$BJ42)</f>
        <v>10.296707999999999</v>
      </c>
      <c r="AF42" s="574">
        <f>SUMIFS('ES1'!L:L,'ES1'!$B:$B,'5.2_5.3'!$W$27,'ES1'!$E:$E,$W42,'ES1'!$C:$C,$BJ42)</f>
        <v>10.372589</v>
      </c>
      <c r="AG42" s="574">
        <f>SUMIFS('ES1'!M:M,'ES1'!$B:$B,'5.2_5.3'!$W$27,'ES1'!$E:$E,$W42,'ES1'!$C:$C,$BJ42)</f>
        <v>10.320786999999999</v>
      </c>
      <c r="AH42" s="574">
        <f>SUMIFS('ES1'!N:N,'ES1'!$B:$B,'5.2_5.3'!$W$27,'ES1'!$E:$E,$W42,'ES1'!$C:$C,$BJ42)</f>
        <v>10.625252999999999</v>
      </c>
      <c r="AI42" s="574">
        <f>SUMIFS('ES1'!O:O,'ES1'!$B:$B,'5.2_5.3'!$W$27,'ES1'!$E:$E,$W42,'ES1'!$C:$C,$BJ42)</f>
        <v>10.636665000000001</v>
      </c>
      <c r="AJ42" s="574">
        <f>SUMIFS('ES1'!P:P,'ES1'!$B:$B,'5.2_5.3'!$W$27,'ES1'!$E:$E,$W42,'ES1'!$C:$C,$BJ42)</f>
        <v>10.521285000000001</v>
      </c>
      <c r="AK42" s="574">
        <f>SUMIFS('ES1'!Q:Q,'ES1'!$B:$B,'5.2_5.3'!$W$27,'ES1'!$E:$E,$W42,'ES1'!$C:$C,$BJ42)</f>
        <v>10.404577000000002</v>
      </c>
      <c r="AL42" s="574">
        <f>SUMIFS('ES1'!R:R,'ES1'!$B:$B,'5.2_5.3'!$W$27,'ES1'!$E:$E,$W42,'ES1'!$C:$C,$BJ42)</f>
        <v>9.9657579999999992</v>
      </c>
      <c r="AM42" s="574">
        <f>SUMIFS('ES1'!S:S,'ES1'!$B:$B,'5.2_5.3'!$W$27,'ES1'!$E:$E,$W42,'ES1'!$C:$C,$BJ42)</f>
        <v>9.4579769999999979</v>
      </c>
      <c r="AN42" s="574">
        <f>SUMIFS('ES1'!T:T,'ES1'!$B:$B,'5.2_5.3'!$W$27,'ES1'!$E:$E,$W42,'ES1'!$C:$C,$BJ42)</f>
        <v>9.1086750000000016</v>
      </c>
      <c r="AO42" s="574">
        <f>SUMIFS('ES1'!U:U,'ES1'!$B:$B,'5.2_5.3'!$W$27,'ES1'!$E:$E,$W42,'ES1'!$C:$C,$BJ42)</f>
        <v>7.766337</v>
      </c>
      <c r="AP42" s="574">
        <f>SUMIFS('ES1'!V:V,'ES1'!$B:$B,'5.2_5.3'!$W$27,'ES1'!$E:$E,$W42,'ES1'!$C:$C,$BJ42)</f>
        <v>6.6799869999999997</v>
      </c>
      <c r="AQ42" s="574">
        <f>SUMIFS('ES1'!W:W,'ES1'!$B:$B,'5.2_5.3'!$W$27,'ES1'!$E:$E,$W42,'ES1'!$C:$C,$BJ42)</f>
        <v>5.5648749999999998</v>
      </c>
      <c r="AR42" s="574">
        <f>SUMIFS('ES1'!X:X,'ES1'!$B:$B,'5.2_5.3'!$W$27,'ES1'!$E:$E,$W42,'ES1'!$C:$C,$BJ42)</f>
        <v>4.9086459999999992</v>
      </c>
      <c r="AS42" s="574">
        <f>SUMIFS('ES1'!Y:Y,'ES1'!$B:$B,'5.2_5.3'!$W$27,'ES1'!$E:$E,$W42,'ES1'!$C:$C,$BJ42)</f>
        <v>4.2989630000000005</v>
      </c>
      <c r="AT42" s="574">
        <f>SUMIFS('ES1'!Z:Z,'ES1'!$B:$B,'5.2_5.3'!$W$27,'ES1'!$E:$E,$W42,'ES1'!$C:$C,$BJ42)</f>
        <v>3.4217569999999999</v>
      </c>
      <c r="AU42" s="574">
        <f>SUMIFS('ES1'!AA:AA,'ES1'!$B:$B,'5.2_5.3'!$W$27,'ES1'!$E:$E,$W42,'ES1'!$C:$C,$BJ42)</f>
        <v>2.8694999999999999</v>
      </c>
      <c r="AV42" s="574">
        <f>SUMIFS('ES1'!AB:AB,'ES1'!$B:$B,'5.2_5.3'!$W$27,'ES1'!$E:$E,$W42,'ES1'!$C:$C,$BJ42)</f>
        <v>2.4059620000000002</v>
      </c>
      <c r="AW42" s="574">
        <f>SUMIFS('ES1'!AC:AC,'ES1'!$B:$B,'5.2_5.3'!$W$27,'ES1'!$E:$E,$W42,'ES1'!$C:$C,$BJ42)</f>
        <v>2.2184510000000004</v>
      </c>
      <c r="AX42" s="574">
        <f>SUMIFS('ES1'!AD:AD,'ES1'!$B:$B,'5.2_5.3'!$W$27,'ES1'!$E:$E,$W42,'ES1'!$C:$C,$BJ42)</f>
        <v>2.1445190000000003</v>
      </c>
      <c r="AY42" s="574">
        <f>SUMIFS('ES1'!AE:AE,'ES1'!$B:$B,'5.2_5.3'!$W$27,'ES1'!$E:$E,$W42,'ES1'!$C:$C,$BJ42)</f>
        <v>2.1057379999999997</v>
      </c>
      <c r="AZ42" s="574">
        <f>SUMIFS('ES1'!AF:AF,'ES1'!$B:$B,'5.2_5.3'!$W$27,'ES1'!$E:$E,$W42,'ES1'!$C:$C,$BJ42)</f>
        <v>2.0428899999999999</v>
      </c>
      <c r="BA42" s="574">
        <f>SUMIFS('ES1'!AG:AG,'ES1'!$B:$B,'5.2_5.3'!$W$27,'ES1'!$E:$E,$W42,'ES1'!$C:$C,$BJ42)</f>
        <v>1.9408290000000001</v>
      </c>
      <c r="BB42" s="574">
        <f>SUMIFS('ES1'!AH:AH,'ES1'!$B:$B,'5.2_5.3'!$W$27,'ES1'!$E:$E,$W42,'ES1'!$C:$C,$BJ42)</f>
        <v>1.9031229999999999</v>
      </c>
      <c r="BC42" s="574">
        <f>SUMIFS('ES1'!AI:AI,'ES1'!$B:$B,'5.2_5.3'!$W$27,'ES1'!$E:$E,$W42,'ES1'!$C:$C,$BJ42)</f>
        <v>1.94611</v>
      </c>
      <c r="BD42" s="574">
        <f>SUMIFS('ES1'!AJ:AJ,'ES1'!$B:$B,'5.2_5.3'!$W$27,'ES1'!$E:$E,$W42,'ES1'!$C:$C,$BJ42)</f>
        <v>1.8679679999999999</v>
      </c>
      <c r="BE42" s="574">
        <f>SUMIFS('ES1'!AK:AK,'ES1'!$B:$B,'5.2_5.3'!$W$27,'ES1'!$E:$E,$W42,'ES1'!$C:$C,$BJ42)</f>
        <v>1.866457</v>
      </c>
      <c r="BF42" s="574">
        <f>SUMIFS('ES1'!AL:AL,'ES1'!$B:$B,'5.2_5.3'!$W$27,'ES1'!$E:$E,$W42,'ES1'!$C:$C,$BJ42)</f>
        <v>1.7914509999999999</v>
      </c>
      <c r="BG42" s="574">
        <f>SUMIFS('ES1'!AM:AM,'ES1'!$B:$B,'5.2_5.3'!$W$27,'ES1'!$E:$E,$W42,'ES1'!$C:$C,$BJ42)</f>
        <v>1.7388140000000001</v>
      </c>
      <c r="BH42" s="574">
        <f>SUMIFS('ES1'!AN:AN,'ES1'!$B:$B,'5.2_5.3'!$W$27,'ES1'!$E:$E,$W42,'ES1'!$C:$C,$BJ42)</f>
        <v>1.6984509999999999</v>
      </c>
      <c r="BJ42" s="191" t="s">
        <v>396</v>
      </c>
    </row>
    <row r="43" spans="1:62" ht="15" customHeight="1" x14ac:dyDescent="0.3">
      <c r="A43" s="210"/>
      <c r="B43" s="210"/>
      <c r="C43" s="210"/>
      <c r="D43" s="210"/>
      <c r="E43" s="210"/>
      <c r="F43" s="210"/>
      <c r="G43" s="210"/>
      <c r="H43" s="210"/>
      <c r="I43" s="210"/>
      <c r="J43" s="210"/>
      <c r="K43" s="210"/>
      <c r="L43" s="210"/>
      <c r="M43" s="210"/>
      <c r="N43" s="210"/>
      <c r="O43" s="210"/>
      <c r="P43" s="210"/>
      <c r="Q43" s="210"/>
      <c r="R43" s="210"/>
      <c r="S43" s="210"/>
      <c r="T43" s="210"/>
      <c r="U43" s="210"/>
      <c r="V43" s="210"/>
      <c r="W43" s="505" t="s">
        <v>580</v>
      </c>
      <c r="X43" s="575"/>
      <c r="Y43" s="576"/>
      <c r="Z43" s="656"/>
      <c r="AA43" s="574">
        <f>SUMIFS('ES1'!G:G,'ES1'!$B:$B,'5.2_5.3'!$W$27,'ES1'!$C:$C,$BJ43)</f>
        <v>266</v>
      </c>
      <c r="AB43" s="574">
        <f>SUMIFS('ES1'!H:H,'ES1'!$B:$B,'5.2_5.3'!$W$27,'ES1'!$C:$C,$BJ43)</f>
        <v>166.08430000000001</v>
      </c>
      <c r="AC43" s="574">
        <f>SUMIFS('ES1'!I:I,'ES1'!$B:$B,'5.2_5.3'!$W$27,'ES1'!$C:$C,$BJ43)</f>
        <v>151.18610000000001</v>
      </c>
      <c r="AD43" s="574">
        <f>SUMIFS('ES1'!J:J,'ES1'!$B:$B,'5.2_5.3'!$W$27,'ES1'!$C:$C,$BJ43)</f>
        <v>145.0692</v>
      </c>
      <c r="AE43" s="574">
        <f>SUMIFS('ES1'!K:K,'ES1'!$B:$B,'5.2_5.3'!$W$27,'ES1'!$C:$C,$BJ43)</f>
        <v>132.06659999999999</v>
      </c>
      <c r="AF43" s="574">
        <f>SUMIFS('ES1'!L:L,'ES1'!$B:$B,'5.2_5.3'!$W$27,'ES1'!$C:$C,$BJ43)</f>
        <v>112.9423</v>
      </c>
      <c r="AG43" s="574">
        <f>SUMIFS('ES1'!M:M,'ES1'!$B:$B,'5.2_5.3'!$W$27,'ES1'!$C:$C,$BJ43)</f>
        <v>100.6092</v>
      </c>
      <c r="AH43" s="574">
        <f>SUMIFS('ES1'!N:N,'ES1'!$B:$B,'5.2_5.3'!$W$27,'ES1'!$C:$C,$BJ43)</f>
        <v>100.52290000000001</v>
      </c>
      <c r="AI43" s="574">
        <f>SUMIFS('ES1'!O:O,'ES1'!$B:$B,'5.2_5.3'!$W$27,'ES1'!$C:$C,$BJ43)</f>
        <v>92.73357</v>
      </c>
      <c r="AJ43" s="574">
        <f>SUMIFS('ES1'!P:P,'ES1'!$B:$B,'5.2_5.3'!$W$27,'ES1'!$C:$C,$BJ43)</f>
        <v>75.279430000000005</v>
      </c>
      <c r="AK43" s="574">
        <f>SUMIFS('ES1'!Q:Q,'ES1'!$B:$B,'5.2_5.3'!$W$27,'ES1'!$C:$C,$BJ43)</f>
        <v>71.739630000000005</v>
      </c>
      <c r="AL43" s="574">
        <f>SUMIFS('ES1'!R:R,'ES1'!$B:$B,'5.2_5.3'!$W$27,'ES1'!$C:$C,$BJ43)</f>
        <v>53.925690000000003</v>
      </c>
      <c r="AM43" s="574">
        <f>SUMIFS('ES1'!S:S,'ES1'!$B:$B,'5.2_5.3'!$W$27,'ES1'!$C:$C,$BJ43)</f>
        <v>50.81194</v>
      </c>
      <c r="AN43" s="574">
        <f>SUMIFS('ES1'!T:T,'ES1'!$B:$B,'5.2_5.3'!$W$27,'ES1'!$C:$C,$BJ43)</f>
        <v>47.621639999999999</v>
      </c>
      <c r="AO43" s="574">
        <f>SUMIFS('ES1'!U:U,'ES1'!$B:$B,'5.2_5.3'!$W$27,'ES1'!$C:$C,$BJ43)</f>
        <v>41.265659999999997</v>
      </c>
      <c r="AP43" s="574">
        <f>SUMIFS('ES1'!V:V,'ES1'!$B:$B,'5.2_5.3'!$W$27,'ES1'!$C:$C,$BJ43)</f>
        <v>38.331180000000003</v>
      </c>
      <c r="AQ43" s="574">
        <f>SUMIFS('ES1'!W:W,'ES1'!$B:$B,'5.2_5.3'!$W$27,'ES1'!$C:$C,$BJ43)</f>
        <v>32.990139999999997</v>
      </c>
      <c r="AR43" s="574">
        <f>SUMIFS('ES1'!X:X,'ES1'!$B:$B,'5.2_5.3'!$W$27,'ES1'!$C:$C,$BJ43)</f>
        <v>31.4648</v>
      </c>
      <c r="AS43" s="574">
        <f>SUMIFS('ES1'!Y:Y,'ES1'!$B:$B,'5.2_5.3'!$W$27,'ES1'!$C:$C,$BJ43)</f>
        <v>29.577439999999999</v>
      </c>
      <c r="AT43" s="574">
        <f>SUMIFS('ES1'!Z:Z,'ES1'!$B:$B,'5.2_5.3'!$W$27,'ES1'!$C:$C,$BJ43)</f>
        <v>27.59853</v>
      </c>
      <c r="AU43" s="574">
        <f>SUMIFS('ES1'!AA:AA,'ES1'!$B:$B,'5.2_5.3'!$W$27,'ES1'!$C:$C,$BJ43)</f>
        <v>26.559439999999999</v>
      </c>
      <c r="AV43" s="574">
        <f>SUMIFS('ES1'!AB:AB,'ES1'!$B:$B,'5.2_5.3'!$W$27,'ES1'!$C:$C,$BJ43)</f>
        <v>25.22908</v>
      </c>
      <c r="AW43" s="574">
        <f>SUMIFS('ES1'!AC:AC,'ES1'!$B:$B,'5.2_5.3'!$W$27,'ES1'!$C:$C,$BJ43)</f>
        <v>24.993860000000002</v>
      </c>
      <c r="AX43" s="574">
        <f>SUMIFS('ES1'!AD:AD,'ES1'!$B:$B,'5.2_5.3'!$W$27,'ES1'!$C:$C,$BJ43)</f>
        <v>19.70918</v>
      </c>
      <c r="AY43" s="574">
        <f>SUMIFS('ES1'!AE:AE,'ES1'!$B:$B,'5.2_5.3'!$W$27,'ES1'!$C:$C,$BJ43)</f>
        <v>19.543810000000001</v>
      </c>
      <c r="AZ43" s="574">
        <f>SUMIFS('ES1'!AF:AF,'ES1'!$B:$B,'5.2_5.3'!$W$27,'ES1'!$C:$C,$BJ43)</f>
        <v>19.368680000000001</v>
      </c>
      <c r="BA43" s="574">
        <f>SUMIFS('ES1'!AG:AG,'ES1'!$B:$B,'5.2_5.3'!$W$27,'ES1'!$C:$C,$BJ43)</f>
        <v>19.326029999999999</v>
      </c>
      <c r="BB43" s="574">
        <f>SUMIFS('ES1'!AH:AH,'ES1'!$B:$B,'5.2_5.3'!$W$27,'ES1'!$C:$C,$BJ43)</f>
        <v>19.33849</v>
      </c>
      <c r="BC43" s="574">
        <f>SUMIFS('ES1'!AI:AI,'ES1'!$B:$B,'5.2_5.3'!$W$27,'ES1'!$C:$C,$BJ43)</f>
        <v>19.56316</v>
      </c>
      <c r="BD43" s="574">
        <f>SUMIFS('ES1'!AJ:AJ,'ES1'!$B:$B,'5.2_5.3'!$W$27,'ES1'!$C:$C,$BJ43)</f>
        <v>19.587389999999999</v>
      </c>
      <c r="BE43" s="574">
        <f>SUMIFS('ES1'!AK:AK,'ES1'!$B:$B,'5.2_5.3'!$W$27,'ES1'!$C:$C,$BJ43)</f>
        <v>19.686599999999999</v>
      </c>
      <c r="BF43" s="574">
        <f>SUMIFS('ES1'!AL:AL,'ES1'!$B:$B,'5.2_5.3'!$W$27,'ES1'!$C:$C,$BJ43)</f>
        <v>19.739270000000001</v>
      </c>
      <c r="BG43" s="574">
        <f>SUMIFS('ES1'!AM:AM,'ES1'!$B:$B,'5.2_5.3'!$W$27,'ES1'!$C:$C,$BJ43)</f>
        <v>19.819240000000001</v>
      </c>
      <c r="BH43" s="574">
        <f>SUMIFS('ES1'!AN:AN,'ES1'!$B:$B,'5.2_5.3'!$W$27,'ES1'!$C:$C,$BJ43)</f>
        <v>19.78558</v>
      </c>
      <c r="BJ43" s="577" t="s">
        <v>642</v>
      </c>
    </row>
    <row r="44" spans="1:62" ht="15" customHeight="1" x14ac:dyDescent="0.2">
      <c r="A44" s="210"/>
      <c r="B44" s="210"/>
      <c r="C44" s="210"/>
      <c r="D44" s="210"/>
      <c r="E44" s="210"/>
      <c r="F44" s="210"/>
      <c r="G44" s="210"/>
      <c r="H44" s="210"/>
      <c r="I44" s="210"/>
      <c r="J44" s="210"/>
      <c r="K44" s="210"/>
      <c r="L44" s="210"/>
      <c r="M44" s="210"/>
      <c r="N44" s="210"/>
      <c r="O44" s="210"/>
      <c r="P44" s="210"/>
      <c r="Q44" s="210"/>
      <c r="R44" s="210"/>
      <c r="S44" s="210"/>
      <c r="T44" s="210"/>
      <c r="U44" s="210"/>
      <c r="V44" s="210"/>
      <c r="W44" s="212" t="s">
        <v>399</v>
      </c>
      <c r="X44" s="212"/>
      <c r="Y44" s="213">
        <f t="shared" ref="Y44:BH44" si="1">-1*MIN(0,Y34)</f>
        <v>0</v>
      </c>
      <c r="Z44" s="213"/>
      <c r="AA44" s="213">
        <f t="shared" si="1"/>
        <v>0</v>
      </c>
      <c r="AB44" s="213">
        <f t="shared" si="1"/>
        <v>0</v>
      </c>
      <c r="AC44" s="213">
        <f t="shared" si="1"/>
        <v>0</v>
      </c>
      <c r="AD44" s="213">
        <f t="shared" si="1"/>
        <v>0</v>
      </c>
      <c r="AE44" s="213">
        <f t="shared" si="1"/>
        <v>0</v>
      </c>
      <c r="AF44" s="213">
        <f t="shared" si="1"/>
        <v>0</v>
      </c>
      <c r="AG44" s="213">
        <f t="shared" si="1"/>
        <v>0</v>
      </c>
      <c r="AH44" s="213">
        <f t="shared" si="1"/>
        <v>0</v>
      </c>
      <c r="AI44" s="213">
        <f t="shared" si="1"/>
        <v>0</v>
      </c>
      <c r="AJ44" s="213">
        <f t="shared" si="1"/>
        <v>0</v>
      </c>
      <c r="AK44" s="213">
        <f t="shared" si="1"/>
        <v>0</v>
      </c>
      <c r="AL44" s="213">
        <f t="shared" si="1"/>
        <v>10.8118</v>
      </c>
      <c r="AM44" s="213">
        <f t="shared" si="1"/>
        <v>14.6976</v>
      </c>
      <c r="AN44" s="213">
        <f t="shared" si="1"/>
        <v>25.533200000000001</v>
      </c>
      <c r="AO44" s="213">
        <f t="shared" si="1"/>
        <v>33.653599999999997</v>
      </c>
      <c r="AP44" s="213">
        <f t="shared" si="1"/>
        <v>34.697299999999998</v>
      </c>
      <c r="AQ44" s="213">
        <f t="shared" si="1"/>
        <v>45.354100000000003</v>
      </c>
      <c r="AR44" s="213">
        <f t="shared" si="1"/>
        <v>44.2059</v>
      </c>
      <c r="AS44" s="213">
        <f t="shared" si="1"/>
        <v>47.796300000000002</v>
      </c>
      <c r="AT44" s="213">
        <f t="shared" si="1"/>
        <v>47.958100000000002</v>
      </c>
      <c r="AU44" s="213">
        <f t="shared" si="1"/>
        <v>49.764000000000003</v>
      </c>
      <c r="AV44" s="213">
        <f t="shared" si="1"/>
        <v>53.467399999999998</v>
      </c>
      <c r="AW44" s="213">
        <f t="shared" si="1"/>
        <v>49.22</v>
      </c>
      <c r="AX44" s="213">
        <f t="shared" si="1"/>
        <v>46.551699999999997</v>
      </c>
      <c r="AY44" s="213">
        <f t="shared" si="1"/>
        <v>48.566800000000001</v>
      </c>
      <c r="AZ44" s="213">
        <f t="shared" si="1"/>
        <v>49.273800000000001</v>
      </c>
      <c r="BA44" s="213">
        <f t="shared" si="1"/>
        <v>49.242699999999999</v>
      </c>
      <c r="BB44" s="213">
        <f t="shared" si="1"/>
        <v>48.082500000000003</v>
      </c>
      <c r="BC44" s="213">
        <f t="shared" si="1"/>
        <v>48.368899999999996</v>
      </c>
      <c r="BD44" s="213">
        <f t="shared" si="1"/>
        <v>48.0685</v>
      </c>
      <c r="BE44" s="213">
        <f t="shared" si="1"/>
        <v>47.733600000000003</v>
      </c>
      <c r="BF44" s="213">
        <f t="shared" si="1"/>
        <v>47.479900000000001</v>
      </c>
      <c r="BG44" s="213">
        <f t="shared" si="1"/>
        <v>47.355400000000003</v>
      </c>
      <c r="BH44" s="213">
        <f t="shared" si="1"/>
        <v>46.825899999999997</v>
      </c>
    </row>
    <row r="45" spans="1:62" ht="15" customHeight="1" x14ac:dyDescent="0.2">
      <c r="A45" s="210"/>
      <c r="B45" s="210"/>
      <c r="C45" s="210"/>
      <c r="D45" s="210"/>
      <c r="E45" s="210"/>
      <c r="F45" s="210"/>
      <c r="G45" s="210"/>
      <c r="H45" s="210"/>
      <c r="I45" s="210"/>
      <c r="J45" s="210"/>
      <c r="K45" s="210"/>
      <c r="L45" s="210"/>
      <c r="M45" s="210"/>
      <c r="N45" s="210"/>
      <c r="O45" s="210"/>
      <c r="P45" s="210"/>
      <c r="Q45" s="210"/>
      <c r="R45" s="210"/>
      <c r="S45" s="210"/>
      <c r="T45" s="210"/>
      <c r="U45" s="210"/>
      <c r="V45" s="210"/>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row>
    <row r="46" spans="1:62" s="192" customFormat="1" ht="15" customHeight="1" x14ac:dyDescent="0.2">
      <c r="A46" s="210"/>
      <c r="B46" s="210"/>
      <c r="C46" s="210"/>
      <c r="D46" s="210"/>
      <c r="E46" s="210"/>
      <c r="F46" s="210"/>
      <c r="G46" s="210"/>
      <c r="H46" s="210"/>
      <c r="I46" s="210"/>
      <c r="J46" s="210"/>
      <c r="K46" s="210"/>
      <c r="L46" s="210"/>
      <c r="M46" s="210"/>
      <c r="N46" s="210"/>
      <c r="O46" s="210"/>
      <c r="P46" s="210"/>
      <c r="Q46" s="210"/>
      <c r="R46" s="210"/>
      <c r="S46" s="210"/>
      <c r="T46" s="210"/>
      <c r="U46" s="210"/>
      <c r="V46" s="210"/>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191"/>
      <c r="AU46" s="191"/>
      <c r="AV46" s="191"/>
      <c r="AW46" s="191"/>
      <c r="AX46" s="191"/>
      <c r="AY46" s="191"/>
      <c r="AZ46" s="191"/>
      <c r="BA46" s="191"/>
      <c r="BB46" s="191"/>
      <c r="BC46" s="191"/>
      <c r="BD46" s="191"/>
      <c r="BE46" s="191"/>
      <c r="BF46" s="191"/>
      <c r="BG46" s="191"/>
      <c r="BH46" s="191"/>
      <c r="BI46" s="191"/>
      <c r="BJ46" s="191"/>
    </row>
    <row r="47" spans="1:62" s="192" customFormat="1" ht="15" customHeight="1" x14ac:dyDescent="0.2">
      <c r="A47" s="210"/>
      <c r="B47" s="210"/>
      <c r="C47" s="210"/>
      <c r="D47" s="210"/>
      <c r="E47" s="210"/>
      <c r="F47" s="210"/>
      <c r="G47" s="210"/>
      <c r="H47" s="210"/>
      <c r="I47" s="210"/>
      <c r="J47" s="210"/>
      <c r="K47" s="210"/>
      <c r="L47" s="210"/>
      <c r="M47" s="210"/>
      <c r="N47" s="210"/>
      <c r="O47" s="210"/>
      <c r="P47" s="210"/>
      <c r="Q47" s="210"/>
      <c r="R47" s="210"/>
      <c r="S47" s="210"/>
      <c r="T47" s="210"/>
      <c r="U47" s="210"/>
      <c r="V47" s="210"/>
      <c r="W47" s="240" t="s">
        <v>215</v>
      </c>
      <c r="BI47" s="191"/>
      <c r="BJ47" s="191"/>
    </row>
    <row r="48" spans="1:62" s="192" customFormat="1" ht="15" customHeight="1" x14ac:dyDescent="0.2">
      <c r="A48" s="210"/>
      <c r="B48" s="210"/>
      <c r="C48" s="210"/>
      <c r="D48" s="210"/>
      <c r="E48" s="210"/>
      <c r="F48" s="210"/>
      <c r="G48" s="210"/>
      <c r="H48" s="210"/>
      <c r="I48" s="210"/>
      <c r="J48" s="210"/>
      <c r="K48" s="210"/>
      <c r="L48" s="210"/>
      <c r="M48" s="210"/>
      <c r="N48" s="210"/>
      <c r="O48" s="210"/>
      <c r="P48" s="210"/>
      <c r="Q48" s="210"/>
      <c r="R48" s="210"/>
      <c r="S48" s="210"/>
      <c r="T48" s="210"/>
      <c r="U48" s="210"/>
      <c r="V48" s="210"/>
      <c r="W48" s="573" t="s">
        <v>34</v>
      </c>
      <c r="X48" s="550">
        <v>42095</v>
      </c>
      <c r="Y48" s="550">
        <v>42461</v>
      </c>
      <c r="Z48" s="551">
        <v>42826</v>
      </c>
      <c r="AA48" s="550">
        <v>42826</v>
      </c>
      <c r="AB48" s="550">
        <v>43191</v>
      </c>
      <c r="AC48" s="550">
        <v>43556</v>
      </c>
      <c r="AD48" s="550">
        <v>43922</v>
      </c>
      <c r="AE48" s="550">
        <v>44287</v>
      </c>
      <c r="AF48" s="550">
        <v>44652</v>
      </c>
      <c r="AG48" s="550">
        <v>45017</v>
      </c>
      <c r="AH48" s="550">
        <v>45383</v>
      </c>
      <c r="AI48" s="550">
        <v>45748</v>
      </c>
      <c r="AJ48" s="550">
        <v>46113</v>
      </c>
      <c r="AK48" s="550">
        <v>46478</v>
      </c>
      <c r="AL48" s="550">
        <v>46844</v>
      </c>
      <c r="AM48" s="550">
        <v>47209</v>
      </c>
      <c r="AN48" s="550">
        <v>47574</v>
      </c>
      <c r="AO48" s="550">
        <v>47939</v>
      </c>
      <c r="AP48" s="550">
        <v>48305</v>
      </c>
      <c r="AQ48" s="550">
        <v>48670</v>
      </c>
      <c r="AR48" s="550">
        <v>49035</v>
      </c>
      <c r="AS48" s="550">
        <v>49400</v>
      </c>
      <c r="AT48" s="550">
        <v>49766</v>
      </c>
      <c r="AU48" s="550">
        <v>50131</v>
      </c>
      <c r="AV48" s="550">
        <v>50496</v>
      </c>
      <c r="AW48" s="550">
        <v>50861</v>
      </c>
      <c r="AX48" s="550">
        <v>51227</v>
      </c>
      <c r="AY48" s="550">
        <v>51592</v>
      </c>
      <c r="AZ48" s="550">
        <v>51957</v>
      </c>
      <c r="BA48" s="550">
        <v>52322</v>
      </c>
      <c r="BB48" s="550">
        <v>52688</v>
      </c>
      <c r="BC48" s="550">
        <v>53053</v>
      </c>
      <c r="BD48" s="550">
        <v>53418</v>
      </c>
      <c r="BE48" s="550">
        <v>53783</v>
      </c>
      <c r="BF48" s="550">
        <v>54149</v>
      </c>
      <c r="BG48" s="550">
        <v>54514</v>
      </c>
      <c r="BH48" s="550">
        <v>54879</v>
      </c>
      <c r="BI48" s="191"/>
      <c r="BJ48" s="211" t="s">
        <v>350</v>
      </c>
    </row>
    <row r="49" spans="1:62" ht="15" customHeight="1" x14ac:dyDescent="0.2">
      <c r="A49" s="375"/>
      <c r="B49" s="210"/>
      <c r="C49" s="210"/>
      <c r="D49" s="210"/>
      <c r="E49" s="210"/>
      <c r="F49" s="210"/>
      <c r="G49" s="210"/>
      <c r="H49" s="210"/>
      <c r="I49" s="210"/>
      <c r="J49" s="210"/>
      <c r="K49" s="210"/>
      <c r="L49" s="210"/>
      <c r="M49" s="210"/>
      <c r="N49" s="210"/>
      <c r="O49" s="210"/>
      <c r="P49" s="210"/>
      <c r="Q49" s="210"/>
      <c r="R49" s="210"/>
      <c r="S49" s="210"/>
      <c r="T49" s="210"/>
      <c r="U49" s="210"/>
      <c r="V49" s="210"/>
      <c r="W49" s="465" t="s">
        <v>90</v>
      </c>
      <c r="X49" s="465"/>
      <c r="Y49" s="574"/>
      <c r="Z49" s="552"/>
      <c r="AA49" s="574">
        <f>SUMIFS('ES1'!G:G,'ES1'!$B:$B,'5.2_5.3'!$W$47,'ES1'!$E:$E,$W49,'ES1'!$C:$C,$BJ49)</f>
        <v>16.675981558771852</v>
      </c>
      <c r="AB49" s="574">
        <f>SUMIFS('ES1'!H:H,'ES1'!$B:$B,'5.2_5.3'!$W$47,'ES1'!$E:$E,$W49,'ES1'!$C:$C,$BJ49)</f>
        <v>27.013408000000002</v>
      </c>
      <c r="AC49" s="574">
        <f>SUMIFS('ES1'!I:I,'ES1'!$B:$B,'5.2_5.3'!$W$47,'ES1'!$E:$E,$W49,'ES1'!$C:$C,$BJ49)</f>
        <v>25.691732999999999</v>
      </c>
      <c r="AD49" s="574">
        <f>SUMIFS('ES1'!J:J,'ES1'!$B:$B,'5.2_5.3'!$W$47,'ES1'!$E:$E,$W49,'ES1'!$C:$C,$BJ49)</f>
        <v>27.104989999999997</v>
      </c>
      <c r="AE49" s="574">
        <f>SUMIFS('ES1'!K:K,'ES1'!$B:$B,'5.2_5.3'!$W$47,'ES1'!$E:$E,$W49,'ES1'!$C:$C,$BJ49)</f>
        <v>26.389256</v>
      </c>
      <c r="AF49" s="574">
        <f>SUMIFS('ES1'!L:L,'ES1'!$B:$B,'5.2_5.3'!$W$47,'ES1'!$E:$E,$W49,'ES1'!$C:$C,$BJ49)</f>
        <v>26.213694000000004</v>
      </c>
      <c r="AG49" s="574">
        <f>SUMIFS('ES1'!M:M,'ES1'!$B:$B,'5.2_5.3'!$W$47,'ES1'!$E:$E,$W49,'ES1'!$C:$C,$BJ49)</f>
        <v>26.182565999999998</v>
      </c>
      <c r="AH49" s="574">
        <f>SUMIFS('ES1'!N:N,'ES1'!$B:$B,'5.2_5.3'!$W$47,'ES1'!$E:$E,$W49,'ES1'!$C:$C,$BJ49)</f>
        <v>25.131112000000002</v>
      </c>
      <c r="AI49" s="574">
        <f>SUMIFS('ES1'!O:O,'ES1'!$B:$B,'5.2_5.3'!$W$47,'ES1'!$E:$E,$W49,'ES1'!$C:$C,$BJ49)</f>
        <v>24.284020999999999</v>
      </c>
      <c r="AJ49" s="574">
        <f>SUMIFS('ES1'!P:P,'ES1'!$B:$B,'5.2_5.3'!$W$47,'ES1'!$E:$E,$W49,'ES1'!$C:$C,$BJ49)</f>
        <v>23.285333999999999</v>
      </c>
      <c r="AK49" s="574">
        <f>SUMIFS('ES1'!Q:Q,'ES1'!$B:$B,'5.2_5.3'!$W$47,'ES1'!$E:$E,$W49,'ES1'!$C:$C,$BJ49)</f>
        <v>23.563165999999999</v>
      </c>
      <c r="AL49" s="574">
        <f>SUMIFS('ES1'!R:R,'ES1'!$B:$B,'5.2_5.3'!$W$47,'ES1'!$E:$E,$W49,'ES1'!$C:$C,$BJ49)</f>
        <v>23.245353999999999</v>
      </c>
      <c r="AM49" s="574">
        <f>SUMIFS('ES1'!S:S,'ES1'!$B:$B,'5.2_5.3'!$W$47,'ES1'!$E:$E,$W49,'ES1'!$C:$C,$BJ49)</f>
        <v>22.68703</v>
      </c>
      <c r="AN49" s="574">
        <f>SUMIFS('ES1'!T:T,'ES1'!$B:$B,'5.2_5.3'!$W$47,'ES1'!$E:$E,$W49,'ES1'!$C:$C,$BJ49)</f>
        <v>23.381214</v>
      </c>
      <c r="AO49" s="574">
        <f>SUMIFS('ES1'!U:U,'ES1'!$B:$B,'5.2_5.3'!$W$47,'ES1'!$E:$E,$W49,'ES1'!$C:$C,$BJ49)</f>
        <v>21.686260000000001</v>
      </c>
      <c r="AP49" s="574">
        <f>SUMIFS('ES1'!V:V,'ES1'!$B:$B,'5.2_5.3'!$W$47,'ES1'!$E:$E,$W49,'ES1'!$C:$C,$BJ49)</f>
        <v>21.093354999999999</v>
      </c>
      <c r="AQ49" s="574">
        <f>SUMIFS('ES1'!W:W,'ES1'!$B:$B,'5.2_5.3'!$W$47,'ES1'!$E:$E,$W49,'ES1'!$C:$C,$BJ49)</f>
        <v>19.910917999999999</v>
      </c>
      <c r="AR49" s="574">
        <f>SUMIFS('ES1'!X:X,'ES1'!$B:$B,'5.2_5.3'!$W$47,'ES1'!$E:$E,$W49,'ES1'!$C:$C,$BJ49)</f>
        <v>19.234415000000002</v>
      </c>
      <c r="AS49" s="574">
        <f>SUMIFS('ES1'!Y:Y,'ES1'!$B:$B,'5.2_5.3'!$W$47,'ES1'!$E:$E,$W49,'ES1'!$C:$C,$BJ49)</f>
        <v>18.561035</v>
      </c>
      <c r="AT49" s="574">
        <f>SUMIFS('ES1'!Z:Z,'ES1'!$B:$B,'5.2_5.3'!$W$47,'ES1'!$E:$E,$W49,'ES1'!$C:$C,$BJ49)</f>
        <v>18.474109999999996</v>
      </c>
      <c r="AU49" s="574">
        <f>SUMIFS('ES1'!AA:AA,'ES1'!$B:$B,'5.2_5.3'!$W$47,'ES1'!$E:$E,$W49,'ES1'!$C:$C,$BJ49)</f>
        <v>18.202279000000001</v>
      </c>
      <c r="AV49" s="574">
        <f>SUMIFS('ES1'!AB:AB,'ES1'!$B:$B,'5.2_5.3'!$W$47,'ES1'!$E:$E,$W49,'ES1'!$C:$C,$BJ49)</f>
        <v>17.931090000000001</v>
      </c>
      <c r="AW49" s="574">
        <f>SUMIFS('ES1'!AC:AC,'ES1'!$B:$B,'5.2_5.3'!$W$47,'ES1'!$E:$E,$W49,'ES1'!$C:$C,$BJ49)</f>
        <v>17.963702999999999</v>
      </c>
      <c r="AX49" s="574">
        <f>SUMIFS('ES1'!AD:AD,'ES1'!$B:$B,'5.2_5.3'!$W$47,'ES1'!$E:$E,$W49,'ES1'!$C:$C,$BJ49)</f>
        <v>16.631243000000001</v>
      </c>
      <c r="AY49" s="574">
        <f>SUMIFS('ES1'!AE:AE,'ES1'!$B:$B,'5.2_5.3'!$W$47,'ES1'!$E:$E,$W49,'ES1'!$C:$C,$BJ49)</f>
        <v>14.929020999999999</v>
      </c>
      <c r="AZ49" s="574">
        <f>SUMIFS('ES1'!AF:AF,'ES1'!$B:$B,'5.2_5.3'!$W$47,'ES1'!$E:$E,$W49,'ES1'!$C:$C,$BJ49)</f>
        <v>13.816504</v>
      </c>
      <c r="BA49" s="574">
        <f>SUMIFS('ES1'!AG:AG,'ES1'!$B:$B,'5.2_5.3'!$W$47,'ES1'!$E:$E,$W49,'ES1'!$C:$C,$BJ49)</f>
        <v>11.912554999999999</v>
      </c>
      <c r="BB49" s="574">
        <f>SUMIFS('ES1'!AH:AH,'ES1'!$B:$B,'5.2_5.3'!$W$47,'ES1'!$E:$E,$W49,'ES1'!$C:$C,$BJ49)</f>
        <v>12.222184</v>
      </c>
      <c r="BC49" s="574">
        <f>SUMIFS('ES1'!AI:AI,'ES1'!$B:$B,'5.2_5.3'!$W$47,'ES1'!$E:$E,$W49,'ES1'!$C:$C,$BJ49)</f>
        <v>10.035810999999999</v>
      </c>
      <c r="BD49" s="574">
        <f>SUMIFS('ES1'!AJ:AJ,'ES1'!$B:$B,'5.2_5.3'!$W$47,'ES1'!$E:$E,$W49,'ES1'!$C:$C,$BJ49)</f>
        <v>8.8250449999999994</v>
      </c>
      <c r="BE49" s="574">
        <f>SUMIFS('ES1'!AK:AK,'ES1'!$B:$B,'5.2_5.3'!$W$47,'ES1'!$E:$E,$W49,'ES1'!$C:$C,$BJ49)</f>
        <v>8.9791760000000007</v>
      </c>
      <c r="BF49" s="574">
        <f>SUMIFS('ES1'!AL:AL,'ES1'!$B:$B,'5.2_5.3'!$W$47,'ES1'!$E:$E,$W49,'ES1'!$C:$C,$BJ49)</f>
        <v>9.1073219999999999</v>
      </c>
      <c r="BG49" s="574">
        <f>SUMIFS('ES1'!AM:AM,'ES1'!$B:$B,'5.2_5.3'!$W$47,'ES1'!$E:$E,$W49,'ES1'!$C:$C,$BJ49)</f>
        <v>9.2607680000000006</v>
      </c>
      <c r="BH49" s="574">
        <f>SUMIFS('ES1'!AN:AN,'ES1'!$B:$B,'5.2_5.3'!$W$47,'ES1'!$E:$E,$W49,'ES1'!$C:$C,$BJ49)</f>
        <v>9.3900539999999992</v>
      </c>
      <c r="BJ49" s="212" t="s">
        <v>396</v>
      </c>
    </row>
    <row r="50" spans="1:62" ht="15" customHeight="1" x14ac:dyDescent="0.2">
      <c r="A50" s="210"/>
      <c r="B50" s="210"/>
      <c r="C50" s="210"/>
      <c r="D50" s="210"/>
      <c r="E50" s="210"/>
      <c r="F50" s="210"/>
      <c r="G50" s="210"/>
      <c r="H50" s="210"/>
      <c r="I50" s="210"/>
      <c r="J50" s="210"/>
      <c r="K50" s="210"/>
      <c r="L50" s="210"/>
      <c r="M50" s="210"/>
      <c r="N50" s="210"/>
      <c r="O50" s="210"/>
      <c r="P50" s="210"/>
      <c r="Q50" s="210"/>
      <c r="R50" s="210"/>
      <c r="S50" s="210"/>
      <c r="T50" s="210"/>
      <c r="U50" s="210"/>
      <c r="V50" s="210"/>
      <c r="W50" s="465" t="s">
        <v>91</v>
      </c>
      <c r="X50" s="465"/>
      <c r="Y50" s="574"/>
      <c r="Z50" s="552"/>
      <c r="AA50" s="574">
        <f>SUMIFS('ES1'!G:G,'ES1'!$B:$B,'5.2_5.3'!$W$47,'ES1'!$E:$E,$W50,'ES1'!$C:$C,$BJ50)</f>
        <v>0</v>
      </c>
      <c r="AB50" s="574">
        <f>SUMIFS('ES1'!H:H,'ES1'!$B:$B,'5.2_5.3'!$W$47,'ES1'!$E:$E,$W50,'ES1'!$C:$C,$BJ50)</f>
        <v>0</v>
      </c>
      <c r="AC50" s="574">
        <f>SUMIFS('ES1'!I:I,'ES1'!$B:$B,'5.2_5.3'!$W$47,'ES1'!$E:$E,$W50,'ES1'!$C:$C,$BJ50)</f>
        <v>0</v>
      </c>
      <c r="AD50" s="574">
        <f>SUMIFS('ES1'!J:J,'ES1'!$B:$B,'5.2_5.3'!$W$47,'ES1'!$E:$E,$W50,'ES1'!$C:$C,$BJ50)</f>
        <v>0</v>
      </c>
      <c r="AE50" s="574">
        <f>SUMIFS('ES1'!K:K,'ES1'!$B:$B,'5.2_5.3'!$W$47,'ES1'!$E:$E,$W50,'ES1'!$C:$C,$BJ50)</f>
        <v>0</v>
      </c>
      <c r="AF50" s="574">
        <f>SUMIFS('ES1'!L:L,'ES1'!$B:$B,'5.2_5.3'!$W$47,'ES1'!$E:$E,$W50,'ES1'!$C:$C,$BJ50)</f>
        <v>0</v>
      </c>
      <c r="AG50" s="574">
        <f>SUMIFS('ES1'!M:M,'ES1'!$B:$B,'5.2_5.3'!$W$47,'ES1'!$E:$E,$W50,'ES1'!$C:$C,$BJ50)</f>
        <v>0</v>
      </c>
      <c r="AH50" s="574">
        <f>SUMIFS('ES1'!N:N,'ES1'!$B:$B,'5.2_5.3'!$W$47,'ES1'!$E:$E,$W50,'ES1'!$C:$C,$BJ50)</f>
        <v>0</v>
      </c>
      <c r="AI50" s="574">
        <f>SUMIFS('ES1'!O:O,'ES1'!$B:$B,'5.2_5.3'!$W$47,'ES1'!$E:$E,$W50,'ES1'!$C:$C,$BJ50)</f>
        <v>0</v>
      </c>
      <c r="AJ50" s="574">
        <f>SUMIFS('ES1'!P:P,'ES1'!$B:$B,'5.2_5.3'!$W$47,'ES1'!$E:$E,$W50,'ES1'!$C:$C,$BJ50)</f>
        <v>0</v>
      </c>
      <c r="AK50" s="574">
        <f>SUMIFS('ES1'!Q:Q,'ES1'!$B:$B,'5.2_5.3'!$W$47,'ES1'!$E:$E,$W50,'ES1'!$C:$C,$BJ50)</f>
        <v>0</v>
      </c>
      <c r="AL50" s="574">
        <f>SUMIFS('ES1'!R:R,'ES1'!$B:$B,'5.2_5.3'!$W$47,'ES1'!$E:$E,$W50,'ES1'!$C:$C,$BJ50)</f>
        <v>0</v>
      </c>
      <c r="AM50" s="574">
        <f>SUMIFS('ES1'!S:S,'ES1'!$B:$B,'5.2_5.3'!$W$47,'ES1'!$E:$E,$W50,'ES1'!$C:$C,$BJ50)</f>
        <v>0</v>
      </c>
      <c r="AN50" s="574">
        <f>SUMIFS('ES1'!T:T,'ES1'!$B:$B,'5.2_5.3'!$W$47,'ES1'!$E:$E,$W50,'ES1'!$C:$C,$BJ50)</f>
        <v>0</v>
      </c>
      <c r="AO50" s="574">
        <f>SUMIFS('ES1'!U:U,'ES1'!$B:$B,'5.2_5.3'!$W$47,'ES1'!$E:$E,$W50,'ES1'!$C:$C,$BJ50)</f>
        <v>0</v>
      </c>
      <c r="AP50" s="574">
        <f>SUMIFS('ES1'!V:V,'ES1'!$B:$B,'5.2_5.3'!$W$47,'ES1'!$E:$E,$W50,'ES1'!$C:$C,$BJ50)</f>
        <v>0</v>
      </c>
      <c r="AQ50" s="574">
        <f>SUMIFS('ES1'!W:W,'ES1'!$B:$B,'5.2_5.3'!$W$47,'ES1'!$E:$E,$W50,'ES1'!$C:$C,$BJ50)</f>
        <v>0</v>
      </c>
      <c r="AR50" s="574">
        <f>SUMIFS('ES1'!X:X,'ES1'!$B:$B,'5.2_5.3'!$W$47,'ES1'!$E:$E,$W50,'ES1'!$C:$C,$BJ50)</f>
        <v>0</v>
      </c>
      <c r="AS50" s="574">
        <f>SUMIFS('ES1'!Y:Y,'ES1'!$B:$B,'5.2_5.3'!$W$47,'ES1'!$E:$E,$W50,'ES1'!$C:$C,$BJ50)</f>
        <v>0</v>
      </c>
      <c r="AT50" s="574">
        <f>SUMIFS('ES1'!Z:Z,'ES1'!$B:$B,'5.2_5.3'!$W$47,'ES1'!$E:$E,$W50,'ES1'!$C:$C,$BJ50)</f>
        <v>0</v>
      </c>
      <c r="AU50" s="574">
        <f>SUMIFS('ES1'!AA:AA,'ES1'!$B:$B,'5.2_5.3'!$W$47,'ES1'!$E:$E,$W50,'ES1'!$C:$C,$BJ50)</f>
        <v>0</v>
      </c>
      <c r="AV50" s="574">
        <f>SUMIFS('ES1'!AB:AB,'ES1'!$B:$B,'5.2_5.3'!$W$47,'ES1'!$E:$E,$W50,'ES1'!$C:$C,$BJ50)</f>
        <v>0</v>
      </c>
      <c r="AW50" s="574">
        <f>SUMIFS('ES1'!AC:AC,'ES1'!$B:$B,'5.2_5.3'!$W$47,'ES1'!$E:$E,$W50,'ES1'!$C:$C,$BJ50)</f>
        <v>4.8444289999999999</v>
      </c>
      <c r="AX50" s="574">
        <f>SUMIFS('ES1'!AD:AD,'ES1'!$B:$B,'5.2_5.3'!$W$47,'ES1'!$E:$E,$W50,'ES1'!$C:$C,$BJ50)</f>
        <v>4.8170979999999997</v>
      </c>
      <c r="AY50" s="574">
        <f>SUMIFS('ES1'!AE:AE,'ES1'!$B:$B,'5.2_5.3'!$W$47,'ES1'!$E:$E,$W50,'ES1'!$C:$C,$BJ50)</f>
        <v>12.029159999999999</v>
      </c>
      <c r="AZ50" s="574">
        <f>SUMIFS('ES1'!AF:AF,'ES1'!$B:$B,'5.2_5.3'!$W$47,'ES1'!$E:$E,$W50,'ES1'!$C:$C,$BJ50)</f>
        <v>11.93099</v>
      </c>
      <c r="BA50" s="574">
        <f>SUMIFS('ES1'!AG:AG,'ES1'!$B:$B,'5.2_5.3'!$W$47,'ES1'!$E:$E,$W50,'ES1'!$C:$C,$BJ50)</f>
        <v>16.92502</v>
      </c>
      <c r="BB50" s="574">
        <f>SUMIFS('ES1'!AH:AH,'ES1'!$B:$B,'5.2_5.3'!$W$47,'ES1'!$E:$E,$W50,'ES1'!$C:$C,$BJ50)</f>
        <v>17.04308</v>
      </c>
      <c r="BC50" s="574">
        <f>SUMIFS('ES1'!AI:AI,'ES1'!$B:$B,'5.2_5.3'!$W$47,'ES1'!$E:$E,$W50,'ES1'!$C:$C,$BJ50)</f>
        <v>22.26512</v>
      </c>
      <c r="BD50" s="574">
        <f>SUMIFS('ES1'!AJ:AJ,'ES1'!$B:$B,'5.2_5.3'!$W$47,'ES1'!$E:$E,$W50,'ES1'!$C:$C,$BJ50)</f>
        <v>22.40016</v>
      </c>
      <c r="BE50" s="574">
        <f>SUMIFS('ES1'!AK:AK,'ES1'!$B:$B,'5.2_5.3'!$W$47,'ES1'!$E:$E,$W50,'ES1'!$C:$C,$BJ50)</f>
        <v>27.447120000000002</v>
      </c>
      <c r="BF50" s="574">
        <f>SUMIFS('ES1'!AL:AL,'ES1'!$B:$B,'5.2_5.3'!$W$47,'ES1'!$E:$E,$W50,'ES1'!$C:$C,$BJ50)</f>
        <v>32.416539999999998</v>
      </c>
      <c r="BG50" s="574">
        <f>SUMIFS('ES1'!AM:AM,'ES1'!$B:$B,'5.2_5.3'!$W$47,'ES1'!$E:$E,$W50,'ES1'!$C:$C,$BJ50)</f>
        <v>32.611269999999998</v>
      </c>
      <c r="BH50" s="574">
        <f>SUMIFS('ES1'!AN:AN,'ES1'!$B:$B,'5.2_5.3'!$W$47,'ES1'!$E:$E,$W50,'ES1'!$C:$C,$BJ50)</f>
        <v>37.50703</v>
      </c>
      <c r="BJ50" s="191" t="s">
        <v>396</v>
      </c>
    </row>
    <row r="51" spans="1:62" ht="15" customHeight="1" x14ac:dyDescent="0.2">
      <c r="A51" s="210"/>
      <c r="B51" s="210"/>
      <c r="C51" s="210"/>
      <c r="D51" s="210"/>
      <c r="E51" s="210"/>
      <c r="F51" s="210"/>
      <c r="G51" s="210"/>
      <c r="H51" s="210"/>
      <c r="I51" s="210"/>
      <c r="J51" s="210"/>
      <c r="K51" s="210"/>
      <c r="L51" s="210"/>
      <c r="M51" s="210"/>
      <c r="N51" s="210"/>
      <c r="O51" s="210"/>
      <c r="P51" s="210"/>
      <c r="Q51" s="210"/>
      <c r="R51" s="210"/>
      <c r="S51" s="210"/>
      <c r="T51" s="210"/>
      <c r="U51" s="210"/>
      <c r="V51" s="210"/>
      <c r="W51" s="465" t="s">
        <v>93</v>
      </c>
      <c r="X51" s="465"/>
      <c r="Y51" s="574"/>
      <c r="Z51" s="552"/>
      <c r="AA51" s="574">
        <f>SUMIFS('ES1'!G:G,'ES1'!$B:$B,'5.2_5.3'!$W$47,'ES1'!$E:$E,$W51,'ES1'!$C:$C,$BJ51)</f>
        <v>19.063341189999996</v>
      </c>
      <c r="AB51" s="574">
        <f>SUMIFS('ES1'!H:H,'ES1'!$B:$B,'5.2_5.3'!$W$47,'ES1'!$E:$E,$W51,'ES1'!$C:$C,$BJ51)</f>
        <v>0.29139399999999999</v>
      </c>
      <c r="AC51" s="574">
        <f>SUMIFS('ES1'!I:I,'ES1'!$B:$B,'5.2_5.3'!$W$47,'ES1'!$E:$E,$W51,'ES1'!$C:$C,$BJ51)</f>
        <v>0.27492100000000003</v>
      </c>
      <c r="AD51" s="574">
        <f>SUMIFS('ES1'!J:J,'ES1'!$B:$B,'5.2_5.3'!$W$47,'ES1'!$E:$E,$W51,'ES1'!$C:$C,$BJ51)</f>
        <v>0.28314699999999998</v>
      </c>
      <c r="AE51" s="574">
        <f>SUMIFS('ES1'!K:K,'ES1'!$B:$B,'5.2_5.3'!$W$47,'ES1'!$E:$E,$W51,'ES1'!$C:$C,$BJ51)</f>
        <v>0.33097399999999999</v>
      </c>
      <c r="AF51" s="574">
        <f>SUMIFS('ES1'!L:L,'ES1'!$B:$B,'5.2_5.3'!$W$47,'ES1'!$E:$E,$W51,'ES1'!$C:$C,$BJ51)</f>
        <v>0.380245</v>
      </c>
      <c r="AG51" s="574">
        <f>SUMIFS('ES1'!M:M,'ES1'!$B:$B,'5.2_5.3'!$W$47,'ES1'!$E:$E,$W51,'ES1'!$C:$C,$BJ51)</f>
        <v>0.49571100000000001</v>
      </c>
      <c r="AH51" s="574">
        <f>SUMIFS('ES1'!N:N,'ES1'!$B:$B,'5.2_5.3'!$W$47,'ES1'!$E:$E,$W51,'ES1'!$C:$C,$BJ51)</f>
        <v>0.35166999999999998</v>
      </c>
      <c r="AI51" s="574">
        <f>SUMIFS('ES1'!O:O,'ES1'!$B:$B,'5.2_5.3'!$W$47,'ES1'!$E:$E,$W51,'ES1'!$C:$C,$BJ51)</f>
        <v>0</v>
      </c>
      <c r="AJ51" s="574">
        <f>SUMIFS('ES1'!P:P,'ES1'!$B:$B,'5.2_5.3'!$W$47,'ES1'!$E:$E,$W51,'ES1'!$C:$C,$BJ51)</f>
        <v>0</v>
      </c>
      <c r="AK51" s="574">
        <f>SUMIFS('ES1'!Q:Q,'ES1'!$B:$B,'5.2_5.3'!$W$47,'ES1'!$E:$E,$W51,'ES1'!$C:$C,$BJ51)</f>
        <v>0</v>
      </c>
      <c r="AL51" s="574">
        <f>SUMIFS('ES1'!R:R,'ES1'!$B:$B,'5.2_5.3'!$W$47,'ES1'!$E:$E,$W51,'ES1'!$C:$C,$BJ51)</f>
        <v>0</v>
      </c>
      <c r="AM51" s="574">
        <f>SUMIFS('ES1'!S:S,'ES1'!$B:$B,'5.2_5.3'!$W$47,'ES1'!$E:$E,$W51,'ES1'!$C:$C,$BJ51)</f>
        <v>0</v>
      </c>
      <c r="AN51" s="574">
        <f>SUMIFS('ES1'!T:T,'ES1'!$B:$B,'5.2_5.3'!$W$47,'ES1'!$E:$E,$W51,'ES1'!$C:$C,$BJ51)</f>
        <v>0</v>
      </c>
      <c r="AO51" s="574">
        <f>SUMIFS('ES1'!U:U,'ES1'!$B:$B,'5.2_5.3'!$W$47,'ES1'!$E:$E,$W51,'ES1'!$C:$C,$BJ51)</f>
        <v>0</v>
      </c>
      <c r="AP51" s="574">
        <f>SUMIFS('ES1'!V:V,'ES1'!$B:$B,'5.2_5.3'!$W$47,'ES1'!$E:$E,$W51,'ES1'!$C:$C,$BJ51)</f>
        <v>0</v>
      </c>
      <c r="AQ51" s="574">
        <f>SUMIFS('ES1'!W:W,'ES1'!$B:$B,'5.2_5.3'!$W$47,'ES1'!$E:$E,$W51,'ES1'!$C:$C,$BJ51)</f>
        <v>0</v>
      </c>
      <c r="AR51" s="574">
        <f>SUMIFS('ES1'!X:X,'ES1'!$B:$B,'5.2_5.3'!$W$47,'ES1'!$E:$E,$W51,'ES1'!$C:$C,$BJ51)</f>
        <v>0</v>
      </c>
      <c r="AS51" s="574">
        <f>SUMIFS('ES1'!Y:Y,'ES1'!$B:$B,'5.2_5.3'!$W$47,'ES1'!$E:$E,$W51,'ES1'!$C:$C,$BJ51)</f>
        <v>0</v>
      </c>
      <c r="AT51" s="574">
        <f>SUMIFS('ES1'!Z:Z,'ES1'!$B:$B,'5.2_5.3'!$W$47,'ES1'!$E:$E,$W51,'ES1'!$C:$C,$BJ51)</f>
        <v>0</v>
      </c>
      <c r="AU51" s="574">
        <f>SUMIFS('ES1'!AA:AA,'ES1'!$B:$B,'5.2_5.3'!$W$47,'ES1'!$E:$E,$W51,'ES1'!$C:$C,$BJ51)</f>
        <v>0</v>
      </c>
      <c r="AV51" s="574">
        <f>SUMIFS('ES1'!AB:AB,'ES1'!$B:$B,'5.2_5.3'!$W$47,'ES1'!$E:$E,$W51,'ES1'!$C:$C,$BJ51)</f>
        <v>0</v>
      </c>
      <c r="AW51" s="574">
        <f>SUMIFS('ES1'!AC:AC,'ES1'!$B:$B,'5.2_5.3'!$W$47,'ES1'!$E:$E,$W51,'ES1'!$C:$C,$BJ51)</f>
        <v>0</v>
      </c>
      <c r="AX51" s="574">
        <f>SUMIFS('ES1'!AD:AD,'ES1'!$B:$B,'5.2_5.3'!$W$47,'ES1'!$E:$E,$W51,'ES1'!$C:$C,$BJ51)</f>
        <v>0</v>
      </c>
      <c r="AY51" s="574">
        <f>SUMIFS('ES1'!AE:AE,'ES1'!$B:$B,'5.2_5.3'!$W$47,'ES1'!$E:$E,$W51,'ES1'!$C:$C,$BJ51)</f>
        <v>0</v>
      </c>
      <c r="AZ51" s="574">
        <f>SUMIFS('ES1'!AF:AF,'ES1'!$B:$B,'5.2_5.3'!$W$47,'ES1'!$E:$E,$W51,'ES1'!$C:$C,$BJ51)</f>
        <v>0</v>
      </c>
      <c r="BA51" s="574">
        <f>SUMIFS('ES1'!AG:AG,'ES1'!$B:$B,'5.2_5.3'!$W$47,'ES1'!$E:$E,$W51,'ES1'!$C:$C,$BJ51)</f>
        <v>0</v>
      </c>
      <c r="BB51" s="574">
        <f>SUMIFS('ES1'!AH:AH,'ES1'!$B:$B,'5.2_5.3'!$W$47,'ES1'!$E:$E,$W51,'ES1'!$C:$C,$BJ51)</f>
        <v>0</v>
      </c>
      <c r="BC51" s="574">
        <f>SUMIFS('ES1'!AI:AI,'ES1'!$B:$B,'5.2_5.3'!$W$47,'ES1'!$E:$E,$W51,'ES1'!$C:$C,$BJ51)</f>
        <v>0</v>
      </c>
      <c r="BD51" s="574">
        <f>SUMIFS('ES1'!AJ:AJ,'ES1'!$B:$B,'5.2_5.3'!$W$47,'ES1'!$E:$E,$W51,'ES1'!$C:$C,$BJ51)</f>
        <v>0</v>
      </c>
      <c r="BE51" s="574">
        <f>SUMIFS('ES1'!AK:AK,'ES1'!$B:$B,'5.2_5.3'!$W$47,'ES1'!$E:$E,$W51,'ES1'!$C:$C,$BJ51)</f>
        <v>0</v>
      </c>
      <c r="BF51" s="574">
        <f>SUMIFS('ES1'!AL:AL,'ES1'!$B:$B,'5.2_5.3'!$W$47,'ES1'!$E:$E,$W51,'ES1'!$C:$C,$BJ51)</f>
        <v>0</v>
      </c>
      <c r="BG51" s="574">
        <f>SUMIFS('ES1'!AM:AM,'ES1'!$B:$B,'5.2_5.3'!$W$47,'ES1'!$E:$E,$W51,'ES1'!$C:$C,$BJ51)</f>
        <v>0</v>
      </c>
      <c r="BH51" s="574">
        <f>SUMIFS('ES1'!AN:AN,'ES1'!$B:$B,'5.2_5.3'!$W$47,'ES1'!$E:$E,$W51,'ES1'!$C:$C,$BJ51)</f>
        <v>0</v>
      </c>
      <c r="BJ51" s="191" t="s">
        <v>396</v>
      </c>
    </row>
    <row r="52" spans="1:62" ht="15" customHeight="1" x14ac:dyDescent="0.2">
      <c r="A52" s="210"/>
      <c r="B52" s="210"/>
      <c r="C52" s="210"/>
      <c r="D52" s="210"/>
      <c r="E52" s="210"/>
      <c r="F52" s="210"/>
      <c r="G52" s="210"/>
      <c r="H52" s="210"/>
      <c r="I52" s="210"/>
      <c r="J52" s="210"/>
      <c r="K52" s="210"/>
      <c r="L52" s="210"/>
      <c r="M52" s="210"/>
      <c r="N52" s="210"/>
      <c r="O52" s="210"/>
      <c r="P52" s="210"/>
      <c r="Q52" s="210"/>
      <c r="R52" s="210"/>
      <c r="S52" s="210"/>
      <c r="T52" s="210"/>
      <c r="U52" s="210"/>
      <c r="V52" s="210"/>
      <c r="W52" s="465" t="s">
        <v>92</v>
      </c>
      <c r="X52" s="465"/>
      <c r="Y52" s="574"/>
      <c r="Z52" s="552"/>
      <c r="AA52" s="574">
        <f>SUMIFS('ES1'!G:G,'ES1'!$B:$B,'5.2_5.3'!$W$47,'ES1'!$E:$E,$W52,'ES1'!$C:$C,$BJ52)</f>
        <v>129.67335884578048</v>
      </c>
      <c r="AB52" s="574">
        <f>SUMIFS('ES1'!H:H,'ES1'!$B:$B,'5.2_5.3'!$W$47,'ES1'!$E:$E,$W52,'ES1'!$C:$C,$BJ52)</f>
        <v>120.393056</v>
      </c>
      <c r="AC52" s="574">
        <f>SUMIFS('ES1'!I:I,'ES1'!$B:$B,'5.2_5.3'!$W$47,'ES1'!$E:$E,$W52,'ES1'!$C:$C,$BJ52)</f>
        <v>110.157259</v>
      </c>
      <c r="AD52" s="574">
        <f>SUMIFS('ES1'!J:J,'ES1'!$B:$B,'5.2_5.3'!$W$47,'ES1'!$E:$E,$W52,'ES1'!$C:$C,$BJ52)</f>
        <v>101.75141400000001</v>
      </c>
      <c r="AE52" s="574">
        <f>SUMIFS('ES1'!K:K,'ES1'!$B:$B,'5.2_5.3'!$W$47,'ES1'!$E:$E,$W52,'ES1'!$C:$C,$BJ52)</f>
        <v>92.367247000000006</v>
      </c>
      <c r="AF52" s="574">
        <f>SUMIFS('ES1'!L:L,'ES1'!$B:$B,'5.2_5.3'!$W$47,'ES1'!$E:$E,$W52,'ES1'!$C:$C,$BJ52)</f>
        <v>77.521442000000008</v>
      </c>
      <c r="AG52" s="574">
        <f>SUMIFS('ES1'!M:M,'ES1'!$B:$B,'5.2_5.3'!$W$47,'ES1'!$E:$E,$W52,'ES1'!$C:$C,$BJ52)</f>
        <v>83.073813999999999</v>
      </c>
      <c r="AH52" s="574">
        <f>SUMIFS('ES1'!N:N,'ES1'!$B:$B,'5.2_5.3'!$W$47,'ES1'!$E:$E,$W52,'ES1'!$C:$C,$BJ52)</f>
        <v>75.141742999999991</v>
      </c>
      <c r="AI52" s="574">
        <f>SUMIFS('ES1'!O:O,'ES1'!$B:$B,'5.2_5.3'!$W$47,'ES1'!$E:$E,$W52,'ES1'!$C:$C,$BJ52)</f>
        <v>71.221654999999998</v>
      </c>
      <c r="AJ52" s="574">
        <f>SUMIFS('ES1'!P:P,'ES1'!$B:$B,'5.2_5.3'!$W$47,'ES1'!$E:$E,$W52,'ES1'!$C:$C,$BJ52)</f>
        <v>65.178284999999988</v>
      </c>
      <c r="AK52" s="574">
        <f>SUMIFS('ES1'!Q:Q,'ES1'!$B:$B,'5.2_5.3'!$W$47,'ES1'!$E:$E,$W52,'ES1'!$C:$C,$BJ52)</f>
        <v>63.601308000000003</v>
      </c>
      <c r="AL52" s="574">
        <f>SUMIFS('ES1'!R:R,'ES1'!$B:$B,'5.2_5.3'!$W$47,'ES1'!$E:$E,$W52,'ES1'!$C:$C,$BJ52)</f>
        <v>65.277601000000004</v>
      </c>
      <c r="AM52" s="574">
        <f>SUMIFS('ES1'!S:S,'ES1'!$B:$B,'5.2_5.3'!$W$47,'ES1'!$E:$E,$W52,'ES1'!$C:$C,$BJ52)</f>
        <v>65.377244000000005</v>
      </c>
      <c r="AN52" s="574">
        <f>SUMIFS('ES1'!T:T,'ES1'!$B:$B,'5.2_5.3'!$W$47,'ES1'!$E:$E,$W52,'ES1'!$C:$C,$BJ52)</f>
        <v>72.607422</v>
      </c>
      <c r="AO52" s="574">
        <f>SUMIFS('ES1'!U:U,'ES1'!$B:$B,'5.2_5.3'!$W$47,'ES1'!$E:$E,$W52,'ES1'!$C:$C,$BJ52)</f>
        <v>64.793561999999994</v>
      </c>
      <c r="AP52" s="574">
        <f>SUMIFS('ES1'!V:V,'ES1'!$B:$B,'5.2_5.3'!$W$47,'ES1'!$E:$E,$W52,'ES1'!$C:$C,$BJ52)</f>
        <v>54.719017999999998</v>
      </c>
      <c r="AQ52" s="574">
        <f>SUMIFS('ES1'!W:W,'ES1'!$B:$B,'5.2_5.3'!$W$47,'ES1'!$E:$E,$W52,'ES1'!$C:$C,$BJ52)</f>
        <v>47.955849000000001</v>
      </c>
      <c r="AR52" s="574">
        <f>SUMIFS('ES1'!X:X,'ES1'!$B:$B,'5.2_5.3'!$W$47,'ES1'!$E:$E,$W52,'ES1'!$C:$C,$BJ52)</f>
        <v>43.469560000000001</v>
      </c>
      <c r="AS52" s="574">
        <f>SUMIFS('ES1'!Y:Y,'ES1'!$B:$B,'5.2_5.3'!$W$47,'ES1'!$E:$E,$W52,'ES1'!$C:$C,$BJ52)</f>
        <v>39.008270000000003</v>
      </c>
      <c r="AT52" s="574">
        <f>SUMIFS('ES1'!Z:Z,'ES1'!$B:$B,'5.2_5.3'!$W$47,'ES1'!$E:$E,$W52,'ES1'!$C:$C,$BJ52)</f>
        <v>37.900070000000007</v>
      </c>
      <c r="AU52" s="574">
        <f>SUMIFS('ES1'!AA:AA,'ES1'!$B:$B,'5.2_5.3'!$W$47,'ES1'!$E:$E,$W52,'ES1'!$C:$C,$BJ52)</f>
        <v>35.790641999999998</v>
      </c>
      <c r="AV52" s="574">
        <f>SUMIFS('ES1'!AB:AB,'ES1'!$B:$B,'5.2_5.3'!$W$47,'ES1'!$E:$E,$W52,'ES1'!$C:$C,$BJ52)</f>
        <v>32.701238999999994</v>
      </c>
      <c r="AW52" s="574">
        <f>SUMIFS('ES1'!AC:AC,'ES1'!$B:$B,'5.2_5.3'!$W$47,'ES1'!$E:$E,$W52,'ES1'!$C:$C,$BJ52)</f>
        <v>31.200891000000002</v>
      </c>
      <c r="AX52" s="574">
        <f>SUMIFS('ES1'!AD:AD,'ES1'!$B:$B,'5.2_5.3'!$W$47,'ES1'!$E:$E,$W52,'ES1'!$C:$C,$BJ52)</f>
        <v>30.872054999999996</v>
      </c>
      <c r="AY52" s="574">
        <f>SUMIFS('ES1'!AE:AE,'ES1'!$B:$B,'5.2_5.3'!$W$47,'ES1'!$E:$E,$W52,'ES1'!$C:$C,$BJ52)</f>
        <v>32.736651999999999</v>
      </c>
      <c r="AZ52" s="574">
        <f>SUMIFS('ES1'!AF:AF,'ES1'!$B:$B,'5.2_5.3'!$W$47,'ES1'!$E:$E,$W52,'ES1'!$C:$C,$BJ52)</f>
        <v>32.500084999999999</v>
      </c>
      <c r="BA52" s="574">
        <f>SUMIFS('ES1'!AG:AG,'ES1'!$B:$B,'5.2_5.3'!$W$47,'ES1'!$E:$E,$W52,'ES1'!$C:$C,$BJ52)</f>
        <v>34.134967000000003</v>
      </c>
      <c r="BB52" s="574">
        <f>SUMIFS('ES1'!AH:AH,'ES1'!$B:$B,'5.2_5.3'!$W$47,'ES1'!$E:$E,$W52,'ES1'!$C:$C,$BJ52)</f>
        <v>35.432878000000002</v>
      </c>
      <c r="BC52" s="574">
        <f>SUMIFS('ES1'!AI:AI,'ES1'!$B:$B,'5.2_5.3'!$W$47,'ES1'!$E:$E,$W52,'ES1'!$C:$C,$BJ52)</f>
        <v>37.748456999999995</v>
      </c>
      <c r="BD52" s="574">
        <f>SUMIFS('ES1'!AJ:AJ,'ES1'!$B:$B,'5.2_5.3'!$W$47,'ES1'!$E:$E,$W52,'ES1'!$C:$C,$BJ52)</f>
        <v>39.942627999999999</v>
      </c>
      <c r="BE52" s="574">
        <f>SUMIFS('ES1'!AK:AK,'ES1'!$B:$B,'5.2_5.3'!$W$47,'ES1'!$E:$E,$W52,'ES1'!$C:$C,$BJ52)</f>
        <v>39.816680000000005</v>
      </c>
      <c r="BF52" s="574">
        <f>SUMIFS('ES1'!AL:AL,'ES1'!$B:$B,'5.2_5.3'!$W$47,'ES1'!$E:$E,$W52,'ES1'!$C:$C,$BJ52)</f>
        <v>39.041331000000007</v>
      </c>
      <c r="BG52" s="574">
        <f>SUMIFS('ES1'!AM:AM,'ES1'!$B:$B,'5.2_5.3'!$W$47,'ES1'!$E:$E,$W52,'ES1'!$C:$C,$BJ52)</f>
        <v>40.093732000000003</v>
      </c>
      <c r="BH52" s="574">
        <f>SUMIFS('ES1'!AN:AN,'ES1'!$B:$B,'5.2_5.3'!$W$47,'ES1'!$E:$E,$W52,'ES1'!$C:$C,$BJ52)</f>
        <v>38.128172999999997</v>
      </c>
      <c r="BJ52" s="191" t="s">
        <v>396</v>
      </c>
    </row>
    <row r="53" spans="1:62" ht="15" customHeight="1" x14ac:dyDescent="0.2">
      <c r="A53" s="210"/>
      <c r="B53" s="210"/>
      <c r="C53" s="210"/>
      <c r="D53" s="210"/>
      <c r="E53" s="210"/>
      <c r="F53" s="210"/>
      <c r="G53" s="210"/>
      <c r="H53" s="210"/>
      <c r="I53" s="210"/>
      <c r="J53" s="210"/>
      <c r="K53" s="210"/>
      <c r="L53" s="210"/>
      <c r="M53" s="210"/>
      <c r="N53" s="210"/>
      <c r="O53" s="210"/>
      <c r="P53" s="210"/>
      <c r="Q53" s="210"/>
      <c r="R53" s="210"/>
      <c r="S53" s="210"/>
      <c r="T53" s="210"/>
      <c r="U53" s="210"/>
      <c r="V53" s="210"/>
      <c r="W53" s="465" t="s">
        <v>94</v>
      </c>
      <c r="X53" s="465"/>
      <c r="Y53" s="574"/>
      <c r="Z53" s="655"/>
      <c r="AA53" s="574">
        <f>SUMIFS('ES1'!G:G,'ES1'!$B:$B,'5.2_5.3'!$W$47,'ES1'!$E:$E,$W53,'ES1'!$C:$C,$BJ53)</f>
        <v>4.5135044794717949</v>
      </c>
      <c r="AB53" s="574">
        <f>SUMIFS('ES1'!H:H,'ES1'!$B:$B,'5.2_5.3'!$W$47,'ES1'!$E:$E,$W53,'ES1'!$C:$C,$BJ53)</f>
        <v>6.0331950000000001</v>
      </c>
      <c r="AC53" s="574">
        <f>SUMIFS('ES1'!I:I,'ES1'!$B:$B,'5.2_5.3'!$W$47,'ES1'!$E:$E,$W53,'ES1'!$C:$C,$BJ53)</f>
        <v>6.075609</v>
      </c>
      <c r="AD53" s="574">
        <f>SUMIFS('ES1'!J:J,'ES1'!$B:$B,'5.2_5.3'!$W$47,'ES1'!$E:$E,$W53,'ES1'!$C:$C,$BJ53)</f>
        <v>6.1085590000000005</v>
      </c>
      <c r="AE53" s="574">
        <f>SUMIFS('ES1'!K:K,'ES1'!$B:$B,'5.2_5.3'!$W$47,'ES1'!$E:$E,$W53,'ES1'!$C:$C,$BJ53)</f>
        <v>6.1408870000000002</v>
      </c>
      <c r="AF53" s="574">
        <f>SUMIFS('ES1'!L:L,'ES1'!$B:$B,'5.2_5.3'!$W$47,'ES1'!$E:$E,$W53,'ES1'!$C:$C,$BJ53)</f>
        <v>6.172275</v>
      </c>
      <c r="AG53" s="574">
        <f>SUMIFS('ES1'!M:M,'ES1'!$B:$B,'5.2_5.3'!$W$47,'ES1'!$E:$E,$W53,'ES1'!$C:$C,$BJ53)</f>
        <v>6.2031070000000001</v>
      </c>
      <c r="AH53" s="574">
        <f>SUMIFS('ES1'!N:N,'ES1'!$B:$B,'5.2_5.3'!$W$47,'ES1'!$E:$E,$W53,'ES1'!$C:$C,$BJ53)</f>
        <v>6.233231</v>
      </c>
      <c r="AI53" s="574">
        <f>SUMIFS('ES1'!O:O,'ES1'!$B:$B,'5.2_5.3'!$W$47,'ES1'!$E:$E,$W53,'ES1'!$C:$C,$BJ53)</f>
        <v>6.2625740000000008</v>
      </c>
      <c r="AJ53" s="574">
        <f>SUMIFS('ES1'!P:P,'ES1'!$B:$B,'5.2_5.3'!$W$47,'ES1'!$E:$E,$W53,'ES1'!$C:$C,$BJ53)</f>
        <v>6.2909220000000001</v>
      </c>
      <c r="AK53" s="574">
        <f>SUMIFS('ES1'!Q:Q,'ES1'!$B:$B,'5.2_5.3'!$W$47,'ES1'!$E:$E,$W53,'ES1'!$C:$C,$BJ53)</f>
        <v>6.3192300000000001</v>
      </c>
      <c r="AL53" s="574">
        <f>SUMIFS('ES1'!R:R,'ES1'!$B:$B,'5.2_5.3'!$W$47,'ES1'!$E:$E,$W53,'ES1'!$C:$C,$BJ53)</f>
        <v>6.3462430000000003</v>
      </c>
      <c r="AM53" s="574">
        <f>SUMIFS('ES1'!S:S,'ES1'!$B:$B,'5.2_5.3'!$W$47,'ES1'!$E:$E,$W53,'ES1'!$C:$C,$BJ53)</f>
        <v>6.3728860000000003</v>
      </c>
      <c r="AN53" s="574">
        <f>SUMIFS('ES1'!T:T,'ES1'!$B:$B,'5.2_5.3'!$W$47,'ES1'!$E:$E,$W53,'ES1'!$C:$C,$BJ53)</f>
        <v>6.3985690000000002</v>
      </c>
      <c r="AO53" s="574">
        <f>SUMIFS('ES1'!U:U,'ES1'!$B:$B,'5.2_5.3'!$W$47,'ES1'!$E:$E,$W53,'ES1'!$C:$C,$BJ53)</f>
        <v>6.4238980000000003</v>
      </c>
      <c r="AP53" s="574">
        <f>SUMIFS('ES1'!V:V,'ES1'!$B:$B,'5.2_5.3'!$W$47,'ES1'!$E:$E,$W53,'ES1'!$C:$C,$BJ53)</f>
        <v>6.4488970000000005</v>
      </c>
      <c r="AQ53" s="574">
        <f>SUMIFS('ES1'!W:W,'ES1'!$B:$B,'5.2_5.3'!$W$47,'ES1'!$E:$E,$W53,'ES1'!$C:$C,$BJ53)</f>
        <v>6.4728760000000003</v>
      </c>
      <c r="AR53" s="574">
        <f>SUMIFS('ES1'!X:X,'ES1'!$B:$B,'5.2_5.3'!$W$47,'ES1'!$E:$E,$W53,'ES1'!$C:$C,$BJ53)</f>
        <v>6.4965770000000003</v>
      </c>
      <c r="AS53" s="574">
        <f>SUMIFS('ES1'!Y:Y,'ES1'!$B:$B,'5.2_5.3'!$W$47,'ES1'!$E:$E,$W53,'ES1'!$C:$C,$BJ53)</f>
        <v>6.5192550000000002</v>
      </c>
      <c r="AT53" s="574">
        <f>SUMIFS('ES1'!Z:Z,'ES1'!$B:$B,'5.2_5.3'!$W$47,'ES1'!$E:$E,$W53,'ES1'!$C:$C,$BJ53)</f>
        <v>6.541671</v>
      </c>
      <c r="AU53" s="574">
        <f>SUMIFS('ES1'!AA:AA,'ES1'!$B:$B,'5.2_5.3'!$W$47,'ES1'!$E:$E,$W53,'ES1'!$C:$C,$BJ53)</f>
        <v>6.5633940000000006</v>
      </c>
      <c r="AV53" s="574">
        <f>SUMIFS('ES1'!AB:AB,'ES1'!$B:$B,'5.2_5.3'!$W$47,'ES1'!$E:$E,$W53,'ES1'!$C:$C,$BJ53)</f>
        <v>6.5845409999999998</v>
      </c>
      <c r="AW53" s="574">
        <f>SUMIFS('ES1'!AC:AC,'ES1'!$B:$B,'5.2_5.3'!$W$47,'ES1'!$E:$E,$W53,'ES1'!$C:$C,$BJ53)</f>
        <v>6.6050409999999999</v>
      </c>
      <c r="AX53" s="574">
        <f>SUMIFS('ES1'!AD:AD,'ES1'!$B:$B,'5.2_5.3'!$W$47,'ES1'!$E:$E,$W53,'ES1'!$C:$C,$BJ53)</f>
        <v>6.624587</v>
      </c>
      <c r="AY53" s="574">
        <f>SUMIFS('ES1'!AE:AE,'ES1'!$B:$B,'5.2_5.3'!$W$47,'ES1'!$E:$E,$W53,'ES1'!$C:$C,$BJ53)</f>
        <v>6.6254930000000005</v>
      </c>
      <c r="AZ53" s="574">
        <f>SUMIFS('ES1'!AF:AF,'ES1'!$B:$B,'5.2_5.3'!$W$47,'ES1'!$E:$E,$W53,'ES1'!$C:$C,$BJ53)</f>
        <v>6.6263430000000003</v>
      </c>
      <c r="BA53" s="574">
        <f>SUMIFS('ES1'!AG:AG,'ES1'!$B:$B,'5.2_5.3'!$W$47,'ES1'!$E:$E,$W53,'ES1'!$C:$C,$BJ53)</f>
        <v>6.6271560000000003</v>
      </c>
      <c r="BB53" s="574">
        <f>SUMIFS('ES1'!AH:AH,'ES1'!$B:$B,'5.2_5.3'!$W$47,'ES1'!$E:$E,$W53,'ES1'!$C:$C,$BJ53)</f>
        <v>6.6279260000000004</v>
      </c>
      <c r="BC53" s="574">
        <f>SUMIFS('ES1'!AI:AI,'ES1'!$B:$B,'5.2_5.3'!$W$47,'ES1'!$E:$E,$W53,'ES1'!$C:$C,$BJ53)</f>
        <v>6.6286570000000005</v>
      </c>
      <c r="BD53" s="574">
        <f>SUMIFS('ES1'!AJ:AJ,'ES1'!$B:$B,'5.2_5.3'!$W$47,'ES1'!$E:$E,$W53,'ES1'!$C:$C,$BJ53)</f>
        <v>6.6293350000000002</v>
      </c>
      <c r="BE53" s="574">
        <f>SUMIFS('ES1'!AK:AK,'ES1'!$B:$B,'5.2_5.3'!$W$47,'ES1'!$E:$E,$W53,'ES1'!$C:$C,$BJ53)</f>
        <v>6.6299849999999996</v>
      </c>
      <c r="BF53" s="574">
        <f>SUMIFS('ES1'!AL:AL,'ES1'!$B:$B,'5.2_5.3'!$W$47,'ES1'!$E:$E,$W53,'ES1'!$C:$C,$BJ53)</f>
        <v>6.6305960000000006</v>
      </c>
      <c r="BG53" s="574">
        <f>SUMIFS('ES1'!AM:AM,'ES1'!$B:$B,'5.2_5.3'!$W$47,'ES1'!$E:$E,$W53,'ES1'!$C:$C,$BJ53)</f>
        <v>6.6311859999999996</v>
      </c>
      <c r="BH53" s="574">
        <f>SUMIFS('ES1'!AN:AN,'ES1'!$B:$B,'5.2_5.3'!$W$47,'ES1'!$E:$E,$W53,'ES1'!$C:$C,$BJ53)</f>
        <v>6.6317400000000006</v>
      </c>
      <c r="BJ53" s="191" t="s">
        <v>396</v>
      </c>
    </row>
    <row r="54" spans="1:62" ht="15" customHeight="1" x14ac:dyDescent="0.2">
      <c r="A54" s="210"/>
      <c r="B54" s="210"/>
      <c r="C54" s="210"/>
      <c r="D54" s="210"/>
      <c r="E54" s="210"/>
      <c r="F54" s="210"/>
      <c r="G54" s="210"/>
      <c r="H54" s="210"/>
      <c r="I54" s="210"/>
      <c r="J54" s="210"/>
      <c r="K54" s="210"/>
      <c r="L54" s="210"/>
      <c r="M54" s="210"/>
      <c r="N54" s="210"/>
      <c r="O54" s="210"/>
      <c r="P54" s="210"/>
      <c r="Q54" s="210"/>
      <c r="R54" s="210"/>
      <c r="S54" s="210"/>
      <c r="T54" s="210"/>
      <c r="U54" s="210"/>
      <c r="V54" s="210"/>
      <c r="W54" s="465" t="s">
        <v>95</v>
      </c>
      <c r="X54" s="465"/>
      <c r="Y54" s="574"/>
      <c r="Z54" s="655"/>
      <c r="AA54" s="574">
        <f>SUMIFS('ES1'!G:G,'ES1'!$B:$B,'5.2_5.3'!$W$47,'ES1'!$E:$E,$W54,'ES1'!$C:$C,$BJ54)</f>
        <v>17.72</v>
      </c>
      <c r="AB54" s="574">
        <f>SUMIFS('ES1'!H:H,'ES1'!$B:$B,'5.2_5.3'!$W$47,'ES1'!$E:$E,$W54,'ES1'!$C:$C,$BJ54)</f>
        <v>25.268350000000002</v>
      </c>
      <c r="AC54" s="574">
        <f>SUMIFS('ES1'!I:I,'ES1'!$B:$B,'5.2_5.3'!$W$47,'ES1'!$E:$E,$W54,'ES1'!$C:$C,$BJ54)</f>
        <v>32.733179999999997</v>
      </c>
      <c r="AD54" s="574">
        <f>SUMIFS('ES1'!J:J,'ES1'!$B:$B,'5.2_5.3'!$W$47,'ES1'!$E:$E,$W54,'ES1'!$C:$C,$BJ54)</f>
        <v>37.09431</v>
      </c>
      <c r="AE54" s="574">
        <f>SUMIFS('ES1'!K:K,'ES1'!$B:$B,'5.2_5.3'!$W$47,'ES1'!$E:$E,$W54,'ES1'!$C:$C,$BJ54)</f>
        <v>43.322560000000003</v>
      </c>
      <c r="AF54" s="574">
        <f>SUMIFS('ES1'!L:L,'ES1'!$B:$B,'5.2_5.3'!$W$47,'ES1'!$E:$E,$W54,'ES1'!$C:$C,$BJ54)</f>
        <v>50.809869999999997</v>
      </c>
      <c r="AG54" s="574">
        <f>SUMIFS('ES1'!M:M,'ES1'!$B:$B,'5.2_5.3'!$W$47,'ES1'!$E:$E,$W54,'ES1'!$C:$C,$BJ54)</f>
        <v>49.33578</v>
      </c>
      <c r="AH54" s="574">
        <f>SUMIFS('ES1'!N:N,'ES1'!$B:$B,'5.2_5.3'!$W$47,'ES1'!$E:$E,$W54,'ES1'!$C:$C,$BJ54)</f>
        <v>47.714149999999997</v>
      </c>
      <c r="AI54" s="574">
        <f>SUMIFS('ES1'!O:O,'ES1'!$B:$B,'5.2_5.3'!$W$47,'ES1'!$E:$E,$W54,'ES1'!$C:$C,$BJ54)</f>
        <v>42.999360000000003</v>
      </c>
      <c r="AJ54" s="574">
        <f>SUMIFS('ES1'!P:P,'ES1'!$B:$B,'5.2_5.3'!$W$47,'ES1'!$E:$E,$W54,'ES1'!$C:$C,$BJ54)</f>
        <v>40.625419999999998</v>
      </c>
      <c r="AK54" s="574">
        <f>SUMIFS('ES1'!Q:Q,'ES1'!$B:$B,'5.2_5.3'!$W$47,'ES1'!$E:$E,$W54,'ES1'!$C:$C,$BJ54)</f>
        <v>33.899009999999997</v>
      </c>
      <c r="AL54" s="574">
        <f>SUMIFS('ES1'!R:R,'ES1'!$B:$B,'5.2_5.3'!$W$47,'ES1'!$E:$E,$W54,'ES1'!$C:$C,$BJ54)</f>
        <v>33.150069999999999</v>
      </c>
      <c r="AM54" s="574">
        <f>SUMIFS('ES1'!S:S,'ES1'!$B:$B,'5.2_5.3'!$W$47,'ES1'!$E:$E,$W54,'ES1'!$C:$C,$BJ54)</f>
        <v>33.074779999999997</v>
      </c>
      <c r="AN54" s="574">
        <f>SUMIFS('ES1'!T:T,'ES1'!$B:$B,'5.2_5.3'!$W$47,'ES1'!$E:$E,$W54,'ES1'!$C:$C,$BJ54)</f>
        <v>36.121670000000002</v>
      </c>
      <c r="AO54" s="574">
        <f>SUMIFS('ES1'!U:U,'ES1'!$B:$B,'5.2_5.3'!$W$47,'ES1'!$E:$E,$W54,'ES1'!$C:$C,$BJ54)</f>
        <v>28.26511</v>
      </c>
      <c r="AP54" s="574">
        <f>SUMIFS('ES1'!V:V,'ES1'!$B:$B,'5.2_5.3'!$W$47,'ES1'!$E:$E,$W54,'ES1'!$C:$C,$BJ54)</f>
        <v>23.686039999999998</v>
      </c>
      <c r="AQ54" s="574">
        <f>SUMIFS('ES1'!W:W,'ES1'!$B:$B,'5.2_5.3'!$W$47,'ES1'!$E:$E,$W54,'ES1'!$C:$C,$BJ54)</f>
        <v>17.073979999999999</v>
      </c>
      <c r="AR54" s="574">
        <f>SUMIFS('ES1'!X:X,'ES1'!$B:$B,'5.2_5.3'!$W$47,'ES1'!$E:$E,$W54,'ES1'!$C:$C,$BJ54)</f>
        <v>11.07746</v>
      </c>
      <c r="AS54" s="574">
        <f>SUMIFS('ES1'!Y:Y,'ES1'!$B:$B,'5.2_5.3'!$W$47,'ES1'!$E:$E,$W54,'ES1'!$C:$C,$BJ54)</f>
        <v>1.9424999999999999</v>
      </c>
      <c r="AT54" s="574">
        <f>SUMIFS('ES1'!Z:Z,'ES1'!$B:$B,'5.2_5.3'!$W$47,'ES1'!$E:$E,$W54,'ES1'!$C:$C,$BJ54)</f>
        <v>1.0855399999999999</v>
      </c>
      <c r="AU54" s="574">
        <f>SUMIFS('ES1'!AA:AA,'ES1'!$B:$B,'5.2_5.3'!$W$47,'ES1'!$E:$E,$W54,'ES1'!$C:$C,$BJ54)</f>
        <v>-4.1773199999999999</v>
      </c>
      <c r="AV54" s="574">
        <f>SUMIFS('ES1'!AB:AB,'ES1'!$B:$B,'5.2_5.3'!$W$47,'ES1'!$E:$E,$W54,'ES1'!$C:$C,$BJ54)</f>
        <v>-7.8736600000000001</v>
      </c>
      <c r="AW54" s="574">
        <f>SUMIFS('ES1'!AC:AC,'ES1'!$B:$B,'5.2_5.3'!$W$47,'ES1'!$E:$E,$W54,'ES1'!$C:$C,$BJ54)</f>
        <v>-5.4613300000000002</v>
      </c>
      <c r="AX54" s="574">
        <f>SUMIFS('ES1'!AD:AD,'ES1'!$B:$B,'5.2_5.3'!$W$47,'ES1'!$E:$E,$W54,'ES1'!$C:$C,$BJ54)</f>
        <v>-8.5418400000000005</v>
      </c>
      <c r="AY54" s="574">
        <f>SUMIFS('ES1'!AE:AE,'ES1'!$B:$B,'5.2_5.3'!$W$47,'ES1'!$E:$E,$W54,'ES1'!$C:$C,$BJ54)</f>
        <v>-11.876200000000001</v>
      </c>
      <c r="AZ54" s="574">
        <f>SUMIFS('ES1'!AF:AF,'ES1'!$B:$B,'5.2_5.3'!$W$47,'ES1'!$E:$E,$W54,'ES1'!$C:$C,$BJ54)</f>
        <v>-12.4884</v>
      </c>
      <c r="BA54" s="574">
        <f>SUMIFS('ES1'!AG:AG,'ES1'!$B:$B,'5.2_5.3'!$W$47,'ES1'!$E:$E,$W54,'ES1'!$C:$C,$BJ54)</f>
        <v>-13.068199999999999</v>
      </c>
      <c r="BB54" s="574">
        <f>SUMIFS('ES1'!AH:AH,'ES1'!$B:$B,'5.2_5.3'!$W$47,'ES1'!$E:$E,$W54,'ES1'!$C:$C,$BJ54)</f>
        <v>-9.94773</v>
      </c>
      <c r="BC54" s="574">
        <f>SUMIFS('ES1'!AI:AI,'ES1'!$B:$B,'5.2_5.3'!$W$47,'ES1'!$E:$E,$W54,'ES1'!$C:$C,$BJ54)</f>
        <v>-11.8277</v>
      </c>
      <c r="BD54" s="574">
        <f>SUMIFS('ES1'!AJ:AJ,'ES1'!$B:$B,'5.2_5.3'!$W$47,'ES1'!$E:$E,$W54,'ES1'!$C:$C,$BJ54)</f>
        <v>-9.5445700000000002</v>
      </c>
      <c r="BE54" s="574">
        <f>SUMIFS('ES1'!AK:AK,'ES1'!$B:$B,'5.2_5.3'!$W$47,'ES1'!$E:$E,$W54,'ES1'!$C:$C,$BJ54)</f>
        <v>-10.710599999999999</v>
      </c>
      <c r="BF54" s="574">
        <f>SUMIFS('ES1'!AL:AL,'ES1'!$B:$B,'5.2_5.3'!$W$47,'ES1'!$E:$E,$W54,'ES1'!$C:$C,$BJ54)</f>
        <v>-11.668100000000001</v>
      </c>
      <c r="BG54" s="574">
        <f>SUMIFS('ES1'!AM:AM,'ES1'!$B:$B,'5.2_5.3'!$W$47,'ES1'!$E:$E,$W54,'ES1'!$C:$C,$BJ54)</f>
        <v>-9.8232800000000005</v>
      </c>
      <c r="BH54" s="574">
        <f>SUMIFS('ES1'!AN:AN,'ES1'!$B:$B,'5.2_5.3'!$W$47,'ES1'!$E:$E,$W54,'ES1'!$C:$C,$BJ54)</f>
        <v>-9.7208000000000006</v>
      </c>
      <c r="BJ54" s="191" t="s">
        <v>398</v>
      </c>
    </row>
    <row r="55" spans="1:62" ht="15" customHeight="1" x14ac:dyDescent="0.2">
      <c r="A55" s="210"/>
      <c r="B55" s="210"/>
      <c r="C55" s="210"/>
      <c r="D55" s="210"/>
      <c r="E55" s="210"/>
      <c r="F55" s="210"/>
      <c r="G55" s="210"/>
      <c r="H55" s="210"/>
      <c r="I55" s="210"/>
      <c r="J55" s="210"/>
      <c r="K55" s="210"/>
      <c r="L55" s="210"/>
      <c r="M55" s="210"/>
      <c r="N55" s="210"/>
      <c r="O55" s="210"/>
      <c r="P55" s="210"/>
      <c r="Q55" s="210"/>
      <c r="R55" s="210"/>
      <c r="S55" s="210"/>
      <c r="T55" s="210"/>
      <c r="U55" s="210"/>
      <c r="V55" s="210"/>
      <c r="W55" s="465" t="s">
        <v>96</v>
      </c>
      <c r="X55" s="465"/>
      <c r="Y55" s="574"/>
      <c r="Z55" s="655"/>
      <c r="AA55" s="574">
        <f>SUMIFS('ES1'!G:G,'ES1'!$B:$B,'5.2_5.3'!$W$47,'ES1'!$E:$E,$W55,'ES1'!$C:$C,$BJ55)</f>
        <v>5.4956397987012982E-2</v>
      </c>
      <c r="AB55" s="574">
        <f>SUMIFS('ES1'!H:H,'ES1'!$B:$B,'5.2_5.3'!$W$47,'ES1'!$E:$E,$W55,'ES1'!$C:$C,$BJ55)</f>
        <v>0.10169300000000001</v>
      </c>
      <c r="AC55" s="574">
        <f>SUMIFS('ES1'!I:I,'ES1'!$B:$B,'5.2_5.3'!$W$47,'ES1'!$E:$E,$W55,'ES1'!$C:$C,$BJ55)</f>
        <v>0.10169300000000001</v>
      </c>
      <c r="AD55" s="574">
        <f>SUMIFS('ES1'!J:J,'ES1'!$B:$B,'5.2_5.3'!$W$47,'ES1'!$E:$E,$W55,'ES1'!$C:$C,$BJ55)</f>
        <v>0.10165299999999999</v>
      </c>
      <c r="AE55" s="574">
        <f>SUMIFS('ES1'!K:K,'ES1'!$B:$B,'5.2_5.3'!$W$47,'ES1'!$E:$E,$W55,'ES1'!$C:$C,$BJ55)</f>
        <v>0.10150200000000001</v>
      </c>
      <c r="AF55" s="574">
        <f>SUMIFS('ES1'!L:L,'ES1'!$B:$B,'5.2_5.3'!$W$47,'ES1'!$E:$E,$W55,'ES1'!$C:$C,$BJ55)</f>
        <v>0.101462</v>
      </c>
      <c r="AG55" s="574">
        <f>SUMIFS('ES1'!M:M,'ES1'!$B:$B,'5.2_5.3'!$W$47,'ES1'!$E:$E,$W55,'ES1'!$C:$C,$BJ55)</f>
        <v>0.101405</v>
      </c>
      <c r="AH55" s="574">
        <f>SUMIFS('ES1'!N:N,'ES1'!$B:$B,'5.2_5.3'!$W$47,'ES1'!$E:$E,$W55,'ES1'!$C:$C,$BJ55)</f>
        <v>0.10156399999999999</v>
      </c>
      <c r="AI55" s="574">
        <f>SUMIFS('ES1'!O:O,'ES1'!$B:$B,'5.2_5.3'!$W$47,'ES1'!$E:$E,$W55,'ES1'!$C:$C,$BJ55)</f>
        <v>0.10145799999999999</v>
      </c>
      <c r="AJ55" s="574">
        <f>SUMIFS('ES1'!P:P,'ES1'!$B:$B,'5.2_5.3'!$W$47,'ES1'!$E:$E,$W55,'ES1'!$C:$C,$BJ55)</f>
        <v>0.136736</v>
      </c>
      <c r="AK55" s="574">
        <f>SUMIFS('ES1'!Q:Q,'ES1'!$B:$B,'5.2_5.3'!$W$47,'ES1'!$E:$E,$W55,'ES1'!$C:$C,$BJ55)</f>
        <v>0.136271</v>
      </c>
      <c r="AL55" s="574">
        <f>SUMIFS('ES1'!R:R,'ES1'!$B:$B,'5.2_5.3'!$W$47,'ES1'!$E:$E,$W55,'ES1'!$C:$C,$BJ55)</f>
        <v>0.13597000000000001</v>
      </c>
      <c r="AM55" s="574">
        <f>SUMIFS('ES1'!S:S,'ES1'!$B:$B,'5.2_5.3'!$W$47,'ES1'!$E:$E,$W55,'ES1'!$C:$C,$BJ55)</f>
        <v>0.135737</v>
      </c>
      <c r="AN55" s="574">
        <f>SUMIFS('ES1'!T:T,'ES1'!$B:$B,'5.2_5.3'!$W$47,'ES1'!$E:$E,$W55,'ES1'!$C:$C,$BJ55)</f>
        <v>0.18768400000000002</v>
      </c>
      <c r="AO55" s="574">
        <f>SUMIFS('ES1'!U:U,'ES1'!$B:$B,'5.2_5.3'!$W$47,'ES1'!$E:$E,$W55,'ES1'!$C:$C,$BJ55)</f>
        <v>0.48151900000000003</v>
      </c>
      <c r="AP55" s="574">
        <f>SUMIFS('ES1'!V:V,'ES1'!$B:$B,'5.2_5.3'!$W$47,'ES1'!$E:$E,$W55,'ES1'!$C:$C,$BJ55)</f>
        <v>1.8721719999999999</v>
      </c>
      <c r="AQ55" s="574">
        <f>SUMIFS('ES1'!W:W,'ES1'!$B:$B,'5.2_5.3'!$W$47,'ES1'!$E:$E,$W55,'ES1'!$C:$C,$BJ55)</f>
        <v>2.637994</v>
      </c>
      <c r="AR55" s="574">
        <f>SUMIFS('ES1'!X:X,'ES1'!$B:$B,'5.2_5.3'!$W$47,'ES1'!$E:$E,$W55,'ES1'!$C:$C,$BJ55)</f>
        <v>2.8100669999999996</v>
      </c>
      <c r="AS55" s="574">
        <f>SUMIFS('ES1'!Y:Y,'ES1'!$B:$B,'5.2_5.3'!$W$47,'ES1'!$E:$E,$W55,'ES1'!$C:$C,$BJ55)</f>
        <v>3.004375</v>
      </c>
      <c r="AT55" s="574">
        <f>SUMIFS('ES1'!Z:Z,'ES1'!$B:$B,'5.2_5.3'!$W$47,'ES1'!$E:$E,$W55,'ES1'!$C:$C,$BJ55)</f>
        <v>2.95221</v>
      </c>
      <c r="AU55" s="574">
        <f>SUMIFS('ES1'!AA:AA,'ES1'!$B:$B,'5.2_5.3'!$W$47,'ES1'!$E:$E,$W55,'ES1'!$C:$C,$BJ55)</f>
        <v>2.918231</v>
      </c>
      <c r="AV55" s="574">
        <f>SUMIFS('ES1'!AB:AB,'ES1'!$B:$B,'5.2_5.3'!$W$47,'ES1'!$E:$E,$W55,'ES1'!$C:$C,$BJ55)</f>
        <v>2.8726500000000001</v>
      </c>
      <c r="AW55" s="574">
        <f>SUMIFS('ES1'!AC:AC,'ES1'!$B:$B,'5.2_5.3'!$W$47,'ES1'!$E:$E,$W55,'ES1'!$C:$C,$BJ55)</f>
        <v>2.8564290000000003</v>
      </c>
      <c r="AX55" s="574">
        <f>SUMIFS('ES1'!AD:AD,'ES1'!$B:$B,'5.2_5.3'!$W$47,'ES1'!$E:$E,$W55,'ES1'!$C:$C,$BJ55)</f>
        <v>2.8376350000000001</v>
      </c>
      <c r="AY55" s="574">
        <f>SUMIFS('ES1'!AE:AE,'ES1'!$B:$B,'5.2_5.3'!$W$47,'ES1'!$E:$E,$W55,'ES1'!$C:$C,$BJ55)</f>
        <v>2.8739950000000003</v>
      </c>
      <c r="AZ55" s="574">
        <f>SUMIFS('ES1'!AF:AF,'ES1'!$B:$B,'5.2_5.3'!$W$47,'ES1'!$E:$E,$W55,'ES1'!$C:$C,$BJ55)</f>
        <v>2.8645049999999999</v>
      </c>
      <c r="BA55" s="574">
        <f>SUMIFS('ES1'!AG:AG,'ES1'!$B:$B,'5.2_5.3'!$W$47,'ES1'!$E:$E,$W55,'ES1'!$C:$C,$BJ55)</f>
        <v>2.8815770000000001</v>
      </c>
      <c r="BB55" s="574">
        <f>SUMIFS('ES1'!AH:AH,'ES1'!$B:$B,'5.2_5.3'!$W$47,'ES1'!$E:$E,$W55,'ES1'!$C:$C,$BJ55)</f>
        <v>2.8968929999999999</v>
      </c>
      <c r="BC55" s="574">
        <f>SUMIFS('ES1'!AI:AI,'ES1'!$B:$B,'5.2_5.3'!$W$47,'ES1'!$E:$E,$W55,'ES1'!$C:$C,$BJ55)</f>
        <v>2.922447</v>
      </c>
      <c r="BD55" s="574">
        <f>SUMIFS('ES1'!AJ:AJ,'ES1'!$B:$B,'5.2_5.3'!$W$47,'ES1'!$E:$E,$W55,'ES1'!$C:$C,$BJ55)</f>
        <v>2.9412590000000001</v>
      </c>
      <c r="BE55" s="574">
        <f>SUMIFS('ES1'!AK:AK,'ES1'!$B:$B,'5.2_5.3'!$W$47,'ES1'!$E:$E,$W55,'ES1'!$C:$C,$BJ55)</f>
        <v>2.96055</v>
      </c>
      <c r="BF55" s="574">
        <f>SUMIFS('ES1'!AL:AL,'ES1'!$B:$B,'5.2_5.3'!$W$47,'ES1'!$E:$E,$W55,'ES1'!$C:$C,$BJ55)</f>
        <v>2.9710349999999996</v>
      </c>
      <c r="BG55" s="574">
        <f>SUMIFS('ES1'!AM:AM,'ES1'!$B:$B,'5.2_5.3'!$W$47,'ES1'!$E:$E,$W55,'ES1'!$C:$C,$BJ55)</f>
        <v>2.9874700000000001</v>
      </c>
      <c r="BH55" s="574">
        <f>SUMIFS('ES1'!AN:AN,'ES1'!$B:$B,'5.2_5.3'!$W$47,'ES1'!$E:$E,$W55,'ES1'!$C:$C,$BJ55)</f>
        <v>2.9932849999999998</v>
      </c>
      <c r="BJ55" s="191" t="s">
        <v>396</v>
      </c>
    </row>
    <row r="56" spans="1:62" ht="15" customHeight="1" x14ac:dyDescent="0.2">
      <c r="A56" s="210"/>
      <c r="B56" s="210"/>
      <c r="C56" s="210"/>
      <c r="D56" s="210"/>
      <c r="E56" s="210"/>
      <c r="F56" s="210"/>
      <c r="G56" s="210"/>
      <c r="H56" s="210"/>
      <c r="I56" s="210"/>
      <c r="J56" s="210"/>
      <c r="K56" s="210"/>
      <c r="L56" s="210"/>
      <c r="M56" s="210"/>
      <c r="N56" s="210"/>
      <c r="O56" s="210"/>
      <c r="P56" s="210"/>
      <c r="Q56" s="210"/>
      <c r="R56" s="210"/>
      <c r="S56" s="210"/>
      <c r="T56" s="210"/>
      <c r="U56" s="210"/>
      <c r="V56" s="210"/>
      <c r="W56" s="465" t="s">
        <v>97</v>
      </c>
      <c r="X56" s="465"/>
      <c r="Y56" s="574"/>
      <c r="Z56" s="655"/>
      <c r="AA56" s="574">
        <f>SUMIFS('ES1'!G:G,'ES1'!$B:$B,'5.2_5.3'!$W$47,'ES1'!$E:$E,$W56,'ES1'!$C:$C,$BJ56)</f>
        <v>64.637266262000011</v>
      </c>
      <c r="AB56" s="574">
        <f>SUMIFS('ES1'!H:H,'ES1'!$B:$B,'5.2_5.3'!$W$47,'ES1'!$E:$E,$W56,'ES1'!$C:$C,$BJ56)</f>
        <v>61.220300000000002</v>
      </c>
      <c r="AC56" s="574">
        <f>SUMIFS('ES1'!I:I,'ES1'!$B:$B,'5.2_5.3'!$W$47,'ES1'!$E:$E,$W56,'ES1'!$C:$C,$BJ56)</f>
        <v>61.21087</v>
      </c>
      <c r="AD56" s="574">
        <f>SUMIFS('ES1'!J:J,'ES1'!$B:$B,'5.2_5.3'!$W$47,'ES1'!$E:$E,$W56,'ES1'!$C:$C,$BJ56)</f>
        <v>61.202669999999998</v>
      </c>
      <c r="AE56" s="574">
        <f>SUMIFS('ES1'!K:K,'ES1'!$B:$B,'5.2_5.3'!$W$47,'ES1'!$E:$E,$W56,'ES1'!$C:$C,$BJ56)</f>
        <v>61.190600000000003</v>
      </c>
      <c r="AF56" s="574">
        <f>SUMIFS('ES1'!L:L,'ES1'!$B:$B,'5.2_5.3'!$W$47,'ES1'!$E:$E,$W56,'ES1'!$C:$C,$BJ56)</f>
        <v>61.186160000000001</v>
      </c>
      <c r="AG56" s="574">
        <f>SUMIFS('ES1'!M:M,'ES1'!$B:$B,'5.2_5.3'!$W$47,'ES1'!$E:$E,$W56,'ES1'!$C:$C,$BJ56)</f>
        <v>47.68629</v>
      </c>
      <c r="AH56" s="574">
        <f>SUMIFS('ES1'!N:N,'ES1'!$B:$B,'5.2_5.3'!$W$47,'ES1'!$E:$E,$W56,'ES1'!$C:$C,$BJ56)</f>
        <v>47.673119999999997</v>
      </c>
      <c r="AI56" s="574">
        <f>SUMIFS('ES1'!O:O,'ES1'!$B:$B,'5.2_5.3'!$W$47,'ES1'!$E:$E,$W56,'ES1'!$C:$C,$BJ56)</f>
        <v>47.663159999999998</v>
      </c>
      <c r="AJ56" s="574">
        <f>SUMIFS('ES1'!P:P,'ES1'!$B:$B,'5.2_5.3'!$W$47,'ES1'!$E:$E,$W56,'ES1'!$C:$C,$BJ56)</f>
        <v>47.645499999999998</v>
      </c>
      <c r="AK56" s="574">
        <f>SUMIFS('ES1'!Q:Q,'ES1'!$B:$B,'5.2_5.3'!$W$47,'ES1'!$E:$E,$W56,'ES1'!$C:$C,$BJ56)</f>
        <v>47.640050000000002</v>
      </c>
      <c r="AL56" s="574">
        <f>SUMIFS('ES1'!R:R,'ES1'!$B:$B,'5.2_5.3'!$W$47,'ES1'!$E:$E,$W56,'ES1'!$C:$C,$BJ56)</f>
        <v>40.546010000000003</v>
      </c>
      <c r="AM56" s="574">
        <f>SUMIFS('ES1'!S:S,'ES1'!$B:$B,'5.2_5.3'!$W$47,'ES1'!$E:$E,$W56,'ES1'!$C:$C,$BJ56)</f>
        <v>37.705750000000002</v>
      </c>
      <c r="AN56" s="574">
        <f>SUMIFS('ES1'!T:T,'ES1'!$B:$B,'5.2_5.3'!$W$47,'ES1'!$E:$E,$W56,'ES1'!$C:$C,$BJ56)</f>
        <v>21.657150000000001</v>
      </c>
      <c r="AO56" s="574">
        <f>SUMIFS('ES1'!U:U,'ES1'!$B:$B,'5.2_5.3'!$W$47,'ES1'!$E:$E,$W56,'ES1'!$C:$C,$BJ56)</f>
        <v>33.958309999999997</v>
      </c>
      <c r="AP56" s="574">
        <f>SUMIFS('ES1'!V:V,'ES1'!$B:$B,'5.2_5.3'!$W$47,'ES1'!$E:$E,$W56,'ES1'!$C:$C,$BJ56)</f>
        <v>44.151130000000002</v>
      </c>
      <c r="AQ56" s="574">
        <f>SUMIFS('ES1'!W:W,'ES1'!$B:$B,'5.2_5.3'!$W$47,'ES1'!$E:$E,$W56,'ES1'!$C:$C,$BJ56)</f>
        <v>56.11</v>
      </c>
      <c r="AR56" s="574">
        <f>SUMIFS('ES1'!X:X,'ES1'!$B:$B,'5.2_5.3'!$W$47,'ES1'!$E:$E,$W56,'ES1'!$C:$C,$BJ56)</f>
        <v>65.974599999999995</v>
      </c>
      <c r="AS56" s="574">
        <f>SUMIFS('ES1'!Y:Y,'ES1'!$B:$B,'5.2_5.3'!$W$47,'ES1'!$E:$E,$W56,'ES1'!$C:$C,$BJ56)</f>
        <v>75.712500000000006</v>
      </c>
      <c r="AT56" s="574">
        <f>SUMIFS('ES1'!Z:Z,'ES1'!$B:$B,'5.2_5.3'!$W$47,'ES1'!$E:$E,$W56,'ES1'!$C:$C,$BJ56)</f>
        <v>75.351339999999993</v>
      </c>
      <c r="AU56" s="574">
        <f>SUMIFS('ES1'!AA:AA,'ES1'!$B:$B,'5.2_5.3'!$W$47,'ES1'!$E:$E,$W56,'ES1'!$C:$C,$BJ56)</f>
        <v>85.009540000000001</v>
      </c>
      <c r="AV56" s="574">
        <f>SUMIFS('ES1'!AB:AB,'ES1'!$B:$B,'5.2_5.3'!$W$47,'ES1'!$E:$E,$W56,'ES1'!$C:$C,$BJ56)</f>
        <v>92.426240000000007</v>
      </c>
      <c r="AW56" s="574">
        <f>SUMIFS('ES1'!AC:AC,'ES1'!$B:$B,'5.2_5.3'!$W$47,'ES1'!$E:$E,$W56,'ES1'!$C:$C,$BJ56)</f>
        <v>91.977670000000003</v>
      </c>
      <c r="AX56" s="574">
        <f>SUMIFS('ES1'!AD:AD,'ES1'!$B:$B,'5.2_5.3'!$W$47,'ES1'!$E:$E,$W56,'ES1'!$C:$C,$BJ56)</f>
        <v>99.643910000000005</v>
      </c>
      <c r="AY56" s="574">
        <f>SUMIFS('ES1'!AE:AE,'ES1'!$B:$B,'5.2_5.3'!$W$47,'ES1'!$E:$E,$W56,'ES1'!$C:$C,$BJ56)</f>
        <v>100.3031</v>
      </c>
      <c r="AZ56" s="574">
        <f>SUMIFS('ES1'!AF:AF,'ES1'!$B:$B,'5.2_5.3'!$W$47,'ES1'!$E:$E,$W56,'ES1'!$C:$C,$BJ56)</f>
        <v>108.10599999999999</v>
      </c>
      <c r="BA56" s="574">
        <f>SUMIFS('ES1'!AG:AG,'ES1'!$B:$B,'5.2_5.3'!$W$47,'ES1'!$E:$E,$W56,'ES1'!$C:$C,$BJ56)</f>
        <v>108.33620000000001</v>
      </c>
      <c r="BB56" s="574">
        <f>SUMIFS('ES1'!AH:AH,'ES1'!$B:$B,'5.2_5.3'!$W$47,'ES1'!$E:$E,$W56,'ES1'!$C:$C,$BJ56)</f>
        <v>108.52679999999999</v>
      </c>
      <c r="BC56" s="574">
        <f>SUMIFS('ES1'!AI:AI,'ES1'!$B:$B,'5.2_5.3'!$W$47,'ES1'!$E:$E,$W56,'ES1'!$C:$C,$BJ56)</f>
        <v>108.8078</v>
      </c>
      <c r="BD56" s="574">
        <f>SUMIFS('ES1'!AJ:AJ,'ES1'!$B:$B,'5.2_5.3'!$W$47,'ES1'!$E:$E,$W56,'ES1'!$C:$C,$BJ56)</f>
        <v>108.96169999999999</v>
      </c>
      <c r="BE56" s="574">
        <f>SUMIFS('ES1'!AK:AK,'ES1'!$B:$B,'5.2_5.3'!$W$47,'ES1'!$E:$E,$W56,'ES1'!$C:$C,$BJ56)</f>
        <v>108.9526</v>
      </c>
      <c r="BF56" s="574">
        <f>SUMIFS('ES1'!AL:AL,'ES1'!$B:$B,'5.2_5.3'!$W$47,'ES1'!$E:$E,$W56,'ES1'!$C:$C,$BJ56)</f>
        <v>108.94759999999999</v>
      </c>
      <c r="BG56" s="574">
        <f>SUMIFS('ES1'!AM:AM,'ES1'!$B:$B,'5.2_5.3'!$W$47,'ES1'!$E:$E,$W56,'ES1'!$C:$C,$BJ56)</f>
        <v>109.05540000000001</v>
      </c>
      <c r="BH56" s="574">
        <f>SUMIFS('ES1'!AN:AN,'ES1'!$B:$B,'5.2_5.3'!$W$47,'ES1'!$E:$E,$W56,'ES1'!$C:$C,$BJ56)</f>
        <v>109.0168</v>
      </c>
      <c r="BJ56" s="191" t="s">
        <v>396</v>
      </c>
    </row>
    <row r="57" spans="1:62" ht="15" customHeight="1" x14ac:dyDescent="0.2">
      <c r="A57" s="210"/>
      <c r="B57" s="210"/>
      <c r="C57" s="210"/>
      <c r="D57" s="210"/>
      <c r="E57" s="210"/>
      <c r="F57" s="210"/>
      <c r="G57" s="210"/>
      <c r="H57" s="210"/>
      <c r="I57" s="210"/>
      <c r="J57" s="210"/>
      <c r="K57" s="210"/>
      <c r="L57" s="210"/>
      <c r="M57" s="210"/>
      <c r="N57" s="210"/>
      <c r="O57" s="210"/>
      <c r="P57" s="210"/>
      <c r="Q57" s="210"/>
      <c r="R57" s="210"/>
      <c r="S57" s="210"/>
      <c r="T57" s="210"/>
      <c r="U57" s="210"/>
      <c r="V57" s="210"/>
      <c r="W57" s="465" t="s">
        <v>98</v>
      </c>
      <c r="X57" s="465"/>
      <c r="Y57" s="574"/>
      <c r="Z57" s="655"/>
      <c r="AA57" s="574">
        <f>SUMIFS('ES1'!G:G,'ES1'!$B:$B,'5.2_5.3'!$W$47,'ES1'!$E:$E,$W57,'ES1'!$C:$C,$BJ57)</f>
        <v>19.628290793000001</v>
      </c>
      <c r="AB57" s="574">
        <f>SUMIFS('ES1'!H:H,'ES1'!$B:$B,'5.2_5.3'!$W$47,'ES1'!$E:$E,$W57,'ES1'!$C:$C,$BJ57)</f>
        <v>29.518376</v>
      </c>
      <c r="AC57" s="574">
        <f>SUMIFS('ES1'!I:I,'ES1'!$B:$B,'5.2_5.3'!$W$47,'ES1'!$E:$E,$W57,'ES1'!$C:$C,$BJ57)</f>
        <v>34.311875999999998</v>
      </c>
      <c r="AD57" s="574">
        <f>SUMIFS('ES1'!J:J,'ES1'!$B:$B,'5.2_5.3'!$W$47,'ES1'!$E:$E,$W57,'ES1'!$C:$C,$BJ57)</f>
        <v>36.935755999999998</v>
      </c>
      <c r="AE57" s="574">
        <f>SUMIFS('ES1'!K:K,'ES1'!$B:$B,'5.2_5.3'!$W$47,'ES1'!$E:$E,$W57,'ES1'!$C:$C,$BJ57)</f>
        <v>40.274135999999999</v>
      </c>
      <c r="AF57" s="574">
        <f>SUMIFS('ES1'!L:L,'ES1'!$B:$B,'5.2_5.3'!$W$47,'ES1'!$E:$E,$W57,'ES1'!$C:$C,$BJ57)</f>
        <v>44.344705999999995</v>
      </c>
      <c r="AG57" s="574">
        <f>SUMIFS('ES1'!M:M,'ES1'!$B:$B,'5.2_5.3'!$W$47,'ES1'!$E:$E,$W57,'ES1'!$C:$C,$BJ57)</f>
        <v>53.325905999999996</v>
      </c>
      <c r="AH57" s="574">
        <f>SUMIFS('ES1'!N:N,'ES1'!$B:$B,'5.2_5.3'!$W$47,'ES1'!$E:$E,$W57,'ES1'!$C:$C,$BJ57)</f>
        <v>60.152725999999994</v>
      </c>
      <c r="AI57" s="574">
        <f>SUMIFS('ES1'!O:O,'ES1'!$B:$B,'5.2_5.3'!$W$47,'ES1'!$E:$E,$W57,'ES1'!$C:$C,$BJ57)</f>
        <v>68.239676000000003</v>
      </c>
      <c r="AJ57" s="574">
        <f>SUMIFS('ES1'!P:P,'ES1'!$B:$B,'5.2_5.3'!$W$47,'ES1'!$E:$E,$W57,'ES1'!$C:$C,$BJ57)</f>
        <v>76.04288600000001</v>
      </c>
      <c r="AK57" s="574">
        <f>SUMIFS('ES1'!Q:Q,'ES1'!$B:$B,'5.2_5.3'!$W$47,'ES1'!$E:$E,$W57,'ES1'!$C:$C,$BJ57)</f>
        <v>83.45495600000001</v>
      </c>
      <c r="AL57" s="574">
        <f>SUMIFS('ES1'!R:R,'ES1'!$B:$B,'5.2_5.3'!$W$47,'ES1'!$E:$E,$W57,'ES1'!$C:$C,$BJ57)</f>
        <v>88.11617600000001</v>
      </c>
      <c r="AM57" s="574">
        <f>SUMIFS('ES1'!S:S,'ES1'!$B:$B,'5.2_5.3'!$W$47,'ES1'!$E:$E,$W57,'ES1'!$C:$C,$BJ57)</f>
        <v>91.404696000000001</v>
      </c>
      <c r="AN57" s="574">
        <f>SUMIFS('ES1'!T:T,'ES1'!$B:$B,'5.2_5.3'!$W$47,'ES1'!$E:$E,$W57,'ES1'!$C:$C,$BJ57)</f>
        <v>96.868576000000004</v>
      </c>
      <c r="AO57" s="574">
        <f>SUMIFS('ES1'!U:U,'ES1'!$B:$B,'5.2_5.3'!$W$47,'ES1'!$E:$E,$W57,'ES1'!$C:$C,$BJ57)</f>
        <v>102.842376</v>
      </c>
      <c r="AP57" s="574">
        <f>SUMIFS('ES1'!V:V,'ES1'!$B:$B,'5.2_5.3'!$W$47,'ES1'!$E:$E,$W57,'ES1'!$C:$C,$BJ57)</f>
        <v>107.897386</v>
      </c>
      <c r="AQ57" s="574">
        <f>SUMIFS('ES1'!W:W,'ES1'!$B:$B,'5.2_5.3'!$W$47,'ES1'!$E:$E,$W57,'ES1'!$C:$C,$BJ57)</f>
        <v>111.255886</v>
      </c>
      <c r="AR57" s="574">
        <f>SUMIFS('ES1'!X:X,'ES1'!$B:$B,'5.2_5.3'!$W$47,'ES1'!$E:$E,$W57,'ES1'!$C:$C,$BJ57)</f>
        <v>114.87108600000001</v>
      </c>
      <c r="AS57" s="574">
        <f>SUMIFS('ES1'!Y:Y,'ES1'!$B:$B,'5.2_5.3'!$W$47,'ES1'!$E:$E,$W57,'ES1'!$C:$C,$BJ57)</f>
        <v>122.05868600000001</v>
      </c>
      <c r="AT57" s="574">
        <f>SUMIFS('ES1'!Z:Z,'ES1'!$B:$B,'5.2_5.3'!$W$47,'ES1'!$E:$E,$W57,'ES1'!$C:$C,$BJ57)</f>
        <v>128.13988599999999</v>
      </c>
      <c r="AU57" s="574">
        <f>SUMIFS('ES1'!AA:AA,'ES1'!$B:$B,'5.2_5.3'!$W$47,'ES1'!$E:$E,$W57,'ES1'!$C:$C,$BJ57)</f>
        <v>130.25618599999999</v>
      </c>
      <c r="AV57" s="574">
        <f>SUMIFS('ES1'!AB:AB,'ES1'!$B:$B,'5.2_5.3'!$W$47,'ES1'!$E:$E,$W57,'ES1'!$C:$C,$BJ57)</f>
        <v>135.31088600000001</v>
      </c>
      <c r="AW57" s="574">
        <f>SUMIFS('ES1'!AC:AC,'ES1'!$B:$B,'5.2_5.3'!$W$47,'ES1'!$E:$E,$W57,'ES1'!$C:$C,$BJ57)</f>
        <v>135.31088600000001</v>
      </c>
      <c r="AX57" s="574">
        <f>SUMIFS('ES1'!AD:AD,'ES1'!$B:$B,'5.2_5.3'!$W$47,'ES1'!$E:$E,$W57,'ES1'!$C:$C,$BJ57)</f>
        <v>138.24938600000002</v>
      </c>
      <c r="AY57" s="574">
        <f>SUMIFS('ES1'!AE:AE,'ES1'!$B:$B,'5.2_5.3'!$W$47,'ES1'!$E:$E,$W57,'ES1'!$C:$C,$BJ57)</f>
        <v>138.24938600000002</v>
      </c>
      <c r="AZ57" s="574">
        <f>SUMIFS('ES1'!AF:AF,'ES1'!$B:$B,'5.2_5.3'!$W$47,'ES1'!$E:$E,$W57,'ES1'!$C:$C,$BJ57)</f>
        <v>138.24938600000002</v>
      </c>
      <c r="BA57" s="574">
        <f>SUMIFS('ES1'!AG:AG,'ES1'!$B:$B,'5.2_5.3'!$W$47,'ES1'!$E:$E,$W57,'ES1'!$C:$C,$BJ57)</f>
        <v>138.24938600000002</v>
      </c>
      <c r="BB57" s="574">
        <f>SUMIFS('ES1'!AH:AH,'ES1'!$B:$B,'5.2_5.3'!$W$47,'ES1'!$E:$E,$W57,'ES1'!$C:$C,$BJ57)</f>
        <v>138.24938600000002</v>
      </c>
      <c r="BC57" s="574">
        <f>SUMIFS('ES1'!AI:AI,'ES1'!$B:$B,'5.2_5.3'!$W$47,'ES1'!$E:$E,$W57,'ES1'!$C:$C,$BJ57)</f>
        <v>138.24938600000002</v>
      </c>
      <c r="BD57" s="574">
        <f>SUMIFS('ES1'!AJ:AJ,'ES1'!$B:$B,'5.2_5.3'!$W$47,'ES1'!$E:$E,$W57,'ES1'!$C:$C,$BJ57)</f>
        <v>138.24938600000002</v>
      </c>
      <c r="BE57" s="574">
        <f>SUMIFS('ES1'!AK:AK,'ES1'!$B:$B,'5.2_5.3'!$W$47,'ES1'!$E:$E,$W57,'ES1'!$C:$C,$BJ57)</f>
        <v>138.24938600000002</v>
      </c>
      <c r="BF57" s="574">
        <f>SUMIFS('ES1'!AL:AL,'ES1'!$B:$B,'5.2_5.3'!$W$47,'ES1'!$E:$E,$W57,'ES1'!$C:$C,$BJ57)</f>
        <v>138.24938600000002</v>
      </c>
      <c r="BG57" s="574">
        <f>SUMIFS('ES1'!AM:AM,'ES1'!$B:$B,'5.2_5.3'!$W$47,'ES1'!$E:$E,$W57,'ES1'!$C:$C,$BJ57)</f>
        <v>138.24938600000002</v>
      </c>
      <c r="BH57" s="574">
        <f>SUMIFS('ES1'!AN:AN,'ES1'!$B:$B,'5.2_5.3'!$W$47,'ES1'!$E:$E,$W57,'ES1'!$C:$C,$BJ57)</f>
        <v>138.24938600000002</v>
      </c>
      <c r="BJ57" s="191" t="s">
        <v>396</v>
      </c>
    </row>
    <row r="58" spans="1:62" ht="15" customHeight="1" x14ac:dyDescent="0.2">
      <c r="A58" s="210"/>
      <c r="B58" s="210"/>
      <c r="C58" s="210"/>
      <c r="D58" s="210"/>
      <c r="E58" s="210"/>
      <c r="F58" s="210"/>
      <c r="G58" s="210"/>
      <c r="H58" s="210"/>
      <c r="I58" s="210"/>
      <c r="J58" s="210"/>
      <c r="K58" s="210"/>
      <c r="L58" s="210"/>
      <c r="M58" s="210"/>
      <c r="N58" s="210"/>
      <c r="O58" s="210"/>
      <c r="P58" s="210"/>
      <c r="Q58" s="210"/>
      <c r="R58" s="210"/>
      <c r="S58" s="210"/>
      <c r="T58" s="210"/>
      <c r="U58" s="210"/>
      <c r="V58" s="210"/>
      <c r="W58" s="465" t="s">
        <v>99</v>
      </c>
      <c r="X58" s="465"/>
      <c r="Y58" s="574"/>
      <c r="Z58" s="655"/>
      <c r="AA58" s="574">
        <f>SUMIFS('ES1'!G:G,'ES1'!$B:$B,'5.2_5.3'!$W$47,'ES1'!$E:$E,$W58,'ES1'!$C:$C,$BJ58)</f>
        <v>25.480976039426217</v>
      </c>
      <c r="AB58" s="574">
        <f>SUMIFS('ES1'!H:H,'ES1'!$B:$B,'5.2_5.3'!$W$47,'ES1'!$E:$E,$W58,'ES1'!$C:$C,$BJ58)</f>
        <v>29.776769999999999</v>
      </c>
      <c r="AC58" s="574">
        <f>SUMIFS('ES1'!I:I,'ES1'!$B:$B,'5.2_5.3'!$W$47,'ES1'!$E:$E,$W58,'ES1'!$C:$C,$BJ58)</f>
        <v>30.418410000000002</v>
      </c>
      <c r="AD58" s="574">
        <f>SUMIFS('ES1'!J:J,'ES1'!$B:$B,'5.2_5.3'!$W$47,'ES1'!$E:$E,$W58,'ES1'!$C:$C,$BJ58)</f>
        <v>30.691719999999997</v>
      </c>
      <c r="AE58" s="574">
        <f>SUMIFS('ES1'!K:K,'ES1'!$B:$B,'5.2_5.3'!$W$47,'ES1'!$E:$E,$W58,'ES1'!$C:$C,$BJ58)</f>
        <v>30.842109999999998</v>
      </c>
      <c r="AF58" s="574">
        <f>SUMIFS('ES1'!L:L,'ES1'!$B:$B,'5.2_5.3'!$W$47,'ES1'!$E:$E,$W58,'ES1'!$C:$C,$BJ58)</f>
        <v>31.140740000000001</v>
      </c>
      <c r="AG58" s="574">
        <f>SUMIFS('ES1'!M:M,'ES1'!$B:$B,'5.2_5.3'!$W$47,'ES1'!$E:$E,$W58,'ES1'!$C:$C,$BJ58)</f>
        <v>31.245480000000001</v>
      </c>
      <c r="AH58" s="574">
        <f>SUMIFS('ES1'!N:N,'ES1'!$B:$B,'5.2_5.3'!$W$47,'ES1'!$E:$E,$W58,'ES1'!$C:$C,$BJ58)</f>
        <v>31.901119999999999</v>
      </c>
      <c r="AI58" s="574">
        <f>SUMIFS('ES1'!O:O,'ES1'!$B:$B,'5.2_5.3'!$W$47,'ES1'!$E:$E,$W58,'ES1'!$C:$C,$BJ58)</f>
        <v>32.853990000000003</v>
      </c>
      <c r="AJ58" s="574">
        <f>SUMIFS('ES1'!P:P,'ES1'!$B:$B,'5.2_5.3'!$W$47,'ES1'!$E:$E,$W58,'ES1'!$C:$C,$BJ58)</f>
        <v>33.715009999999999</v>
      </c>
      <c r="AK58" s="574">
        <f>SUMIFS('ES1'!Q:Q,'ES1'!$B:$B,'5.2_5.3'!$W$47,'ES1'!$E:$E,$W58,'ES1'!$C:$C,$BJ58)</f>
        <v>33.991329999999998</v>
      </c>
      <c r="AL58" s="574">
        <f>SUMIFS('ES1'!R:R,'ES1'!$B:$B,'5.2_5.3'!$W$47,'ES1'!$E:$E,$W58,'ES1'!$C:$C,$BJ58)</f>
        <v>36.217759999999998</v>
      </c>
      <c r="AM58" s="574">
        <f>SUMIFS('ES1'!S:S,'ES1'!$B:$B,'5.2_5.3'!$W$47,'ES1'!$E:$E,$W58,'ES1'!$C:$C,$BJ58)</f>
        <v>36.755099999999999</v>
      </c>
      <c r="AN58" s="574">
        <f>SUMIFS('ES1'!T:T,'ES1'!$B:$B,'5.2_5.3'!$W$47,'ES1'!$E:$E,$W58,'ES1'!$C:$C,$BJ58)</f>
        <v>37.311299999999996</v>
      </c>
      <c r="AO58" s="574">
        <f>SUMIFS('ES1'!U:U,'ES1'!$B:$B,'5.2_5.3'!$W$47,'ES1'!$E:$E,$W58,'ES1'!$C:$C,$BJ58)</f>
        <v>37.305509999999998</v>
      </c>
      <c r="AP58" s="574">
        <f>SUMIFS('ES1'!V:V,'ES1'!$B:$B,'5.2_5.3'!$W$47,'ES1'!$E:$E,$W58,'ES1'!$C:$C,$BJ58)</f>
        <v>37.420459999999999</v>
      </c>
      <c r="AQ58" s="574">
        <f>SUMIFS('ES1'!W:W,'ES1'!$B:$B,'5.2_5.3'!$W$47,'ES1'!$E:$E,$W58,'ES1'!$C:$C,$BJ58)</f>
        <v>37.364280000000001</v>
      </c>
      <c r="AR58" s="574">
        <f>SUMIFS('ES1'!X:X,'ES1'!$B:$B,'5.2_5.3'!$W$47,'ES1'!$E:$E,$W58,'ES1'!$C:$C,$BJ58)</f>
        <v>37.061700000000002</v>
      </c>
      <c r="AS58" s="574">
        <f>SUMIFS('ES1'!Y:Y,'ES1'!$B:$B,'5.2_5.3'!$W$47,'ES1'!$E:$E,$W58,'ES1'!$C:$C,$BJ58)</f>
        <v>36.756709999999998</v>
      </c>
      <c r="AT58" s="574">
        <f>SUMIFS('ES1'!Z:Z,'ES1'!$B:$B,'5.2_5.3'!$W$47,'ES1'!$E:$E,$W58,'ES1'!$C:$C,$BJ58)</f>
        <v>36.174379999999999</v>
      </c>
      <c r="AU58" s="574">
        <f>SUMIFS('ES1'!AA:AA,'ES1'!$B:$B,'5.2_5.3'!$W$47,'ES1'!$E:$E,$W58,'ES1'!$C:$C,$BJ58)</f>
        <v>35.893069999999994</v>
      </c>
      <c r="AV58" s="574">
        <f>SUMIFS('ES1'!AB:AB,'ES1'!$B:$B,'5.2_5.3'!$W$47,'ES1'!$E:$E,$W58,'ES1'!$C:$C,$BJ58)</f>
        <v>35.665840000000003</v>
      </c>
      <c r="AW58" s="574">
        <f>SUMIFS('ES1'!AC:AC,'ES1'!$B:$B,'5.2_5.3'!$W$47,'ES1'!$E:$E,$W58,'ES1'!$C:$C,$BJ58)</f>
        <v>35.656669999999998</v>
      </c>
      <c r="AX58" s="574">
        <f>SUMIFS('ES1'!AD:AD,'ES1'!$B:$B,'5.2_5.3'!$W$47,'ES1'!$E:$E,$W58,'ES1'!$C:$C,$BJ58)</f>
        <v>35.364629999999998</v>
      </c>
      <c r="AY58" s="574">
        <f>SUMIFS('ES1'!AE:AE,'ES1'!$B:$B,'5.2_5.3'!$W$47,'ES1'!$E:$E,$W58,'ES1'!$C:$C,$BJ58)</f>
        <v>35.873359999999998</v>
      </c>
      <c r="AZ58" s="574">
        <f>SUMIFS('ES1'!AF:AF,'ES1'!$B:$B,'5.2_5.3'!$W$47,'ES1'!$E:$E,$W58,'ES1'!$C:$C,$BJ58)</f>
        <v>35.696079999999995</v>
      </c>
      <c r="BA58" s="574">
        <f>SUMIFS('ES1'!AG:AG,'ES1'!$B:$B,'5.2_5.3'!$W$47,'ES1'!$E:$E,$W58,'ES1'!$C:$C,$BJ58)</f>
        <v>36.39714</v>
      </c>
      <c r="BB58" s="574">
        <f>SUMIFS('ES1'!AH:AH,'ES1'!$B:$B,'5.2_5.3'!$W$47,'ES1'!$E:$E,$W58,'ES1'!$C:$C,$BJ58)</f>
        <v>36.165930000000003</v>
      </c>
      <c r="BC58" s="574">
        <f>SUMIFS('ES1'!AI:AI,'ES1'!$B:$B,'5.2_5.3'!$W$47,'ES1'!$E:$E,$W58,'ES1'!$C:$C,$BJ58)</f>
        <v>36.933129999999998</v>
      </c>
      <c r="BD58" s="574">
        <f>SUMIFS('ES1'!AJ:AJ,'ES1'!$B:$B,'5.2_5.3'!$W$47,'ES1'!$E:$E,$W58,'ES1'!$C:$C,$BJ58)</f>
        <v>37.42015</v>
      </c>
      <c r="BE58" s="574">
        <f>SUMIFS('ES1'!AK:AK,'ES1'!$B:$B,'5.2_5.3'!$W$47,'ES1'!$E:$E,$W58,'ES1'!$C:$C,$BJ58)</f>
        <v>37.472660000000005</v>
      </c>
      <c r="BF58" s="574">
        <f>SUMIFS('ES1'!AL:AL,'ES1'!$B:$B,'5.2_5.3'!$W$47,'ES1'!$E:$E,$W58,'ES1'!$C:$C,$BJ58)</f>
        <v>37.899439999999998</v>
      </c>
      <c r="BG58" s="574">
        <f>SUMIFS('ES1'!AM:AM,'ES1'!$B:$B,'5.2_5.3'!$W$47,'ES1'!$E:$E,$W58,'ES1'!$C:$C,$BJ58)</f>
        <v>38.032060000000001</v>
      </c>
      <c r="BH58" s="574">
        <f>SUMIFS('ES1'!AN:AN,'ES1'!$B:$B,'5.2_5.3'!$W$47,'ES1'!$E:$E,$W58,'ES1'!$C:$C,$BJ58)</f>
        <v>38.13993</v>
      </c>
      <c r="BJ58" s="191" t="s">
        <v>396</v>
      </c>
    </row>
    <row r="59" spans="1:62" ht="15" customHeight="1" x14ac:dyDescent="0.2">
      <c r="A59" s="210"/>
      <c r="B59" s="210"/>
      <c r="C59" s="210"/>
      <c r="D59" s="210"/>
      <c r="E59" s="210"/>
      <c r="F59" s="210"/>
      <c r="G59" s="210"/>
      <c r="H59" s="210"/>
      <c r="I59" s="210"/>
      <c r="J59" s="210"/>
      <c r="K59" s="210"/>
      <c r="L59" s="210"/>
      <c r="M59" s="210"/>
      <c r="N59" s="210"/>
      <c r="O59" s="210"/>
      <c r="P59" s="210"/>
      <c r="Q59" s="210"/>
      <c r="R59" s="210"/>
      <c r="S59" s="210"/>
      <c r="T59" s="210"/>
      <c r="U59" s="210"/>
      <c r="V59" s="210"/>
      <c r="W59" s="465" t="s">
        <v>364</v>
      </c>
      <c r="X59" s="465"/>
      <c r="Y59" s="574"/>
      <c r="Z59" s="655"/>
      <c r="AA59" s="574">
        <f>SUMIFS('ES1'!G:G,'ES1'!$B:$B,'5.2_5.3'!$W$47,'ES1'!$E:$E,$W59,'ES1'!$C:$C,$BJ59)</f>
        <v>5.0697298288040651</v>
      </c>
      <c r="AB59" s="574">
        <f>SUMIFS('ES1'!H:H,'ES1'!$B:$B,'5.2_5.3'!$W$47,'ES1'!$E:$E,$W59,'ES1'!$C:$C,$BJ59)</f>
        <v>5.8687579999999997</v>
      </c>
      <c r="AC59" s="574">
        <f>SUMIFS('ES1'!I:I,'ES1'!$B:$B,'5.2_5.3'!$W$47,'ES1'!$E:$E,$W59,'ES1'!$C:$C,$BJ59)</f>
        <v>5.204326</v>
      </c>
      <c r="AD59" s="574">
        <f>SUMIFS('ES1'!J:J,'ES1'!$B:$B,'5.2_5.3'!$W$47,'ES1'!$E:$E,$W59,'ES1'!$C:$C,$BJ59)</f>
        <v>4.3171230000000005</v>
      </c>
      <c r="AE59" s="574">
        <f>SUMIFS('ES1'!K:K,'ES1'!$B:$B,'5.2_5.3'!$W$47,'ES1'!$E:$E,$W59,'ES1'!$C:$C,$BJ59)</f>
        <v>4.3450069999999998</v>
      </c>
      <c r="AF59" s="574">
        <f>SUMIFS('ES1'!L:L,'ES1'!$B:$B,'5.2_5.3'!$W$47,'ES1'!$E:$E,$W59,'ES1'!$C:$C,$BJ59)</f>
        <v>7.3239439999999991</v>
      </c>
      <c r="AG59" s="574">
        <f>SUMIFS('ES1'!M:M,'ES1'!$B:$B,'5.2_5.3'!$W$47,'ES1'!$E:$E,$W59,'ES1'!$C:$C,$BJ59)</f>
        <v>7.5472640000000002</v>
      </c>
      <c r="AH59" s="574">
        <f>SUMIFS('ES1'!N:N,'ES1'!$B:$B,'5.2_5.3'!$W$47,'ES1'!$E:$E,$W59,'ES1'!$C:$C,$BJ59)</f>
        <v>10.469226000000001</v>
      </c>
      <c r="AI59" s="574">
        <f>SUMIFS('ES1'!O:O,'ES1'!$B:$B,'5.2_5.3'!$W$47,'ES1'!$E:$E,$W59,'ES1'!$C:$C,$BJ59)</f>
        <v>10.815248</v>
      </c>
      <c r="AJ59" s="574">
        <f>SUMIFS('ES1'!P:P,'ES1'!$B:$B,'5.2_5.3'!$W$47,'ES1'!$E:$E,$W59,'ES1'!$C:$C,$BJ59)</f>
        <v>11.416460000000001</v>
      </c>
      <c r="AK59" s="574">
        <f>SUMIFS('ES1'!Q:Q,'ES1'!$B:$B,'5.2_5.3'!$W$47,'ES1'!$E:$E,$W59,'ES1'!$C:$C,$BJ59)</f>
        <v>11.907337000000002</v>
      </c>
      <c r="AL59" s="574">
        <f>SUMIFS('ES1'!R:R,'ES1'!$B:$B,'5.2_5.3'!$W$47,'ES1'!$E:$E,$W59,'ES1'!$C:$C,$BJ59)</f>
        <v>11.712347999999999</v>
      </c>
      <c r="AM59" s="574">
        <f>SUMIFS('ES1'!S:S,'ES1'!$B:$B,'5.2_5.3'!$W$47,'ES1'!$E:$E,$W59,'ES1'!$C:$C,$BJ59)</f>
        <v>11.808980000000002</v>
      </c>
      <c r="AN59" s="574">
        <f>SUMIFS('ES1'!T:T,'ES1'!$B:$B,'5.2_5.3'!$W$47,'ES1'!$E:$E,$W59,'ES1'!$C:$C,$BJ59)</f>
        <v>12.020123</v>
      </c>
      <c r="AO59" s="574">
        <f>SUMIFS('ES1'!U:U,'ES1'!$B:$B,'5.2_5.3'!$W$47,'ES1'!$E:$E,$W59,'ES1'!$C:$C,$BJ59)</f>
        <v>12.654654000000001</v>
      </c>
      <c r="AP59" s="574">
        <f>SUMIFS('ES1'!V:V,'ES1'!$B:$B,'5.2_5.3'!$W$47,'ES1'!$E:$E,$W59,'ES1'!$C:$C,$BJ59)</f>
        <v>12.963286</v>
      </c>
      <c r="AQ59" s="574">
        <f>SUMIFS('ES1'!W:W,'ES1'!$B:$B,'5.2_5.3'!$W$47,'ES1'!$E:$E,$W59,'ES1'!$C:$C,$BJ59)</f>
        <v>13.157702</v>
      </c>
      <c r="AR59" s="574">
        <f>SUMIFS('ES1'!X:X,'ES1'!$B:$B,'5.2_5.3'!$W$47,'ES1'!$E:$E,$W59,'ES1'!$C:$C,$BJ59)</f>
        <v>13.549862000000001</v>
      </c>
      <c r="AS59" s="574">
        <f>SUMIFS('ES1'!Y:Y,'ES1'!$B:$B,'5.2_5.3'!$W$47,'ES1'!$E:$E,$W59,'ES1'!$C:$C,$BJ59)</f>
        <v>13.641461999999999</v>
      </c>
      <c r="AT59" s="574">
        <f>SUMIFS('ES1'!Z:Z,'ES1'!$B:$B,'5.2_5.3'!$W$47,'ES1'!$E:$E,$W59,'ES1'!$C:$C,$BJ59)</f>
        <v>13.762316999999999</v>
      </c>
      <c r="AU59" s="574">
        <f>SUMIFS('ES1'!AA:AA,'ES1'!$B:$B,'5.2_5.3'!$W$47,'ES1'!$E:$E,$W59,'ES1'!$C:$C,$BJ59)</f>
        <v>13.900942000000001</v>
      </c>
      <c r="AV59" s="574">
        <f>SUMIFS('ES1'!AB:AB,'ES1'!$B:$B,'5.2_5.3'!$W$47,'ES1'!$E:$E,$W59,'ES1'!$C:$C,$BJ59)</f>
        <v>13.950072</v>
      </c>
      <c r="AW59" s="574">
        <f>SUMIFS('ES1'!AC:AC,'ES1'!$B:$B,'5.2_5.3'!$W$47,'ES1'!$E:$E,$W59,'ES1'!$C:$C,$BJ59)</f>
        <v>14.074799000000002</v>
      </c>
      <c r="AX59" s="574">
        <f>SUMIFS('ES1'!AD:AD,'ES1'!$B:$B,'5.2_5.3'!$W$47,'ES1'!$E:$E,$W59,'ES1'!$C:$C,$BJ59)</f>
        <v>13.966925000000002</v>
      </c>
      <c r="AY59" s="574">
        <f>SUMIFS('ES1'!AE:AE,'ES1'!$B:$B,'5.2_5.3'!$W$47,'ES1'!$E:$E,$W59,'ES1'!$C:$C,$BJ59)</f>
        <v>14.100241999999998</v>
      </c>
      <c r="AZ59" s="574">
        <f>SUMIFS('ES1'!AF:AF,'ES1'!$B:$B,'5.2_5.3'!$W$47,'ES1'!$E:$E,$W59,'ES1'!$C:$C,$BJ59)</f>
        <v>14.201447999999999</v>
      </c>
      <c r="BA59" s="574">
        <f>SUMIFS('ES1'!AG:AG,'ES1'!$B:$B,'5.2_5.3'!$W$47,'ES1'!$E:$E,$W59,'ES1'!$C:$C,$BJ59)</f>
        <v>14.390502999999999</v>
      </c>
      <c r="BB59" s="574">
        <f>SUMIFS('ES1'!AH:AH,'ES1'!$B:$B,'5.2_5.3'!$W$47,'ES1'!$E:$E,$W59,'ES1'!$C:$C,$BJ59)</f>
        <v>14.582963999999999</v>
      </c>
      <c r="BC59" s="574">
        <f>SUMIFS('ES1'!AI:AI,'ES1'!$B:$B,'5.2_5.3'!$W$47,'ES1'!$E:$E,$W59,'ES1'!$C:$C,$BJ59)</f>
        <v>14.775942999999998</v>
      </c>
      <c r="BD59" s="574">
        <f>SUMIFS('ES1'!AJ:AJ,'ES1'!$B:$B,'5.2_5.3'!$W$47,'ES1'!$E:$E,$W59,'ES1'!$C:$C,$BJ59)</f>
        <v>14.980628000000001</v>
      </c>
      <c r="BE59" s="574">
        <f>SUMIFS('ES1'!AK:AK,'ES1'!$B:$B,'5.2_5.3'!$W$47,'ES1'!$E:$E,$W59,'ES1'!$C:$C,$BJ59)</f>
        <v>15.099613999999999</v>
      </c>
      <c r="BF59" s="574">
        <f>SUMIFS('ES1'!AL:AL,'ES1'!$B:$B,'5.2_5.3'!$W$47,'ES1'!$E:$E,$W59,'ES1'!$C:$C,$BJ59)</f>
        <v>15.287749999999997</v>
      </c>
      <c r="BG59" s="574">
        <f>SUMIFS('ES1'!AM:AM,'ES1'!$B:$B,'5.2_5.3'!$W$47,'ES1'!$E:$E,$W59,'ES1'!$C:$C,$BJ59)</f>
        <v>15.446697</v>
      </c>
      <c r="BH59" s="574">
        <f>SUMIFS('ES1'!AN:AN,'ES1'!$B:$B,'5.2_5.3'!$W$47,'ES1'!$E:$E,$W59,'ES1'!$C:$C,$BJ59)</f>
        <v>15.674535000000001</v>
      </c>
      <c r="BJ59" s="191" t="s">
        <v>396</v>
      </c>
    </row>
    <row r="60" spans="1:62" ht="15" customHeight="1" x14ac:dyDescent="0.2">
      <c r="A60" s="210"/>
      <c r="B60" s="210"/>
      <c r="C60" s="210"/>
      <c r="D60" s="210"/>
      <c r="E60" s="210"/>
      <c r="F60" s="210"/>
      <c r="G60" s="210"/>
      <c r="H60" s="210"/>
      <c r="I60" s="210"/>
      <c r="J60" s="210"/>
      <c r="K60" s="210"/>
      <c r="L60" s="210"/>
      <c r="M60" s="210"/>
      <c r="N60" s="210"/>
      <c r="O60" s="210"/>
      <c r="P60" s="210"/>
      <c r="Q60" s="210"/>
      <c r="R60" s="210"/>
      <c r="S60" s="210"/>
      <c r="T60" s="210"/>
      <c r="U60" s="210"/>
      <c r="V60" s="210"/>
      <c r="W60" s="465" t="s">
        <v>101</v>
      </c>
      <c r="X60" s="465"/>
      <c r="Y60" s="574"/>
      <c r="Z60" s="655"/>
      <c r="AA60" s="574">
        <f>SUMIFS('ES1'!G:G,'ES1'!$B:$B,'5.2_5.3'!$W$47,'ES1'!$E:$E,$W60,'ES1'!$C:$C,$BJ60)</f>
        <v>1.7479651999999998E-2</v>
      </c>
      <c r="AB60" s="574">
        <f>SUMIFS('ES1'!H:H,'ES1'!$B:$B,'5.2_5.3'!$W$47,'ES1'!$E:$E,$W60,'ES1'!$C:$C,$BJ60)</f>
        <v>0</v>
      </c>
      <c r="AC60" s="574">
        <f>SUMIFS('ES1'!I:I,'ES1'!$B:$B,'5.2_5.3'!$W$47,'ES1'!$E:$E,$W60,'ES1'!$C:$C,$BJ60)</f>
        <v>0</v>
      </c>
      <c r="AD60" s="574">
        <f>SUMIFS('ES1'!J:J,'ES1'!$B:$B,'5.2_5.3'!$W$47,'ES1'!$E:$E,$W60,'ES1'!$C:$C,$BJ60)</f>
        <v>0</v>
      </c>
      <c r="AE60" s="574">
        <f>SUMIFS('ES1'!K:K,'ES1'!$B:$B,'5.2_5.3'!$W$47,'ES1'!$E:$E,$W60,'ES1'!$C:$C,$BJ60)</f>
        <v>4.4129999999999994E-3</v>
      </c>
      <c r="AF60" s="574">
        <f>SUMIFS('ES1'!L:L,'ES1'!$B:$B,'5.2_5.3'!$W$47,'ES1'!$E:$E,$W60,'ES1'!$C:$C,$BJ60)</f>
        <v>6.2579999999999997E-3</v>
      </c>
      <c r="AG60" s="574">
        <f>SUMIFS('ES1'!M:M,'ES1'!$B:$B,'5.2_5.3'!$W$47,'ES1'!$E:$E,$W60,'ES1'!$C:$C,$BJ60)</f>
        <v>6.8799999999999998E-3</v>
      </c>
      <c r="AH60" s="574">
        <f>SUMIFS('ES1'!N:N,'ES1'!$B:$B,'5.2_5.3'!$W$47,'ES1'!$E:$E,$W60,'ES1'!$C:$C,$BJ60)</f>
        <v>7.8969999999999995E-3</v>
      </c>
      <c r="AI60" s="574">
        <f>SUMIFS('ES1'!O:O,'ES1'!$B:$B,'5.2_5.3'!$W$47,'ES1'!$E:$E,$W60,'ES1'!$C:$C,$BJ60)</f>
        <v>6.8300000000000001E-3</v>
      </c>
      <c r="AJ60" s="574">
        <f>SUMIFS('ES1'!P:P,'ES1'!$B:$B,'5.2_5.3'!$W$47,'ES1'!$E:$E,$W60,'ES1'!$C:$C,$BJ60)</f>
        <v>5.6900000000000006E-3</v>
      </c>
      <c r="AK60" s="574">
        <f>SUMIFS('ES1'!Q:Q,'ES1'!$B:$B,'5.2_5.3'!$W$47,'ES1'!$E:$E,$W60,'ES1'!$C:$C,$BJ60)</f>
        <v>5.7558000000000002E-3</v>
      </c>
      <c r="AL60" s="574">
        <f>SUMIFS('ES1'!R:R,'ES1'!$B:$B,'5.2_5.3'!$W$47,'ES1'!$E:$E,$W60,'ES1'!$C:$C,$BJ60)</f>
        <v>6.7589999999999994E-3</v>
      </c>
      <c r="AM60" s="574">
        <f>SUMIFS('ES1'!S:S,'ES1'!$B:$B,'5.2_5.3'!$W$47,'ES1'!$E:$E,$W60,'ES1'!$C:$C,$BJ60)</f>
        <v>2.3000000000000004E-3</v>
      </c>
      <c r="AN60" s="574">
        <f>SUMIFS('ES1'!T:T,'ES1'!$B:$B,'5.2_5.3'!$W$47,'ES1'!$E:$E,$W60,'ES1'!$C:$C,$BJ60)</f>
        <v>2.0140000000000002E-3</v>
      </c>
      <c r="AO60" s="574">
        <f>SUMIFS('ES1'!U:U,'ES1'!$B:$B,'5.2_5.3'!$W$47,'ES1'!$E:$E,$W60,'ES1'!$C:$C,$BJ60)</f>
        <v>1.4E-3</v>
      </c>
      <c r="AP60" s="574">
        <f>SUMIFS('ES1'!V:V,'ES1'!$B:$B,'5.2_5.3'!$W$47,'ES1'!$E:$E,$W60,'ES1'!$C:$C,$BJ60)</f>
        <v>1.2129999999999999E-3</v>
      </c>
      <c r="AQ60" s="574">
        <f>SUMIFS('ES1'!W:W,'ES1'!$B:$B,'5.2_5.3'!$W$47,'ES1'!$E:$E,$W60,'ES1'!$C:$C,$BJ60)</f>
        <v>1.096E-3</v>
      </c>
      <c r="AR60" s="574">
        <f>SUMIFS('ES1'!X:X,'ES1'!$B:$B,'5.2_5.3'!$W$47,'ES1'!$E:$E,$W60,'ES1'!$C:$C,$BJ60)</f>
        <v>0</v>
      </c>
      <c r="AS60" s="574">
        <f>SUMIFS('ES1'!Y:Y,'ES1'!$B:$B,'5.2_5.3'!$W$47,'ES1'!$E:$E,$W60,'ES1'!$C:$C,$BJ60)</f>
        <v>0</v>
      </c>
      <c r="AT60" s="574">
        <f>SUMIFS('ES1'!Z:Z,'ES1'!$B:$B,'5.2_5.3'!$W$47,'ES1'!$E:$E,$W60,'ES1'!$C:$C,$BJ60)</f>
        <v>0</v>
      </c>
      <c r="AU60" s="574">
        <f>SUMIFS('ES1'!AA:AA,'ES1'!$B:$B,'5.2_5.3'!$W$47,'ES1'!$E:$E,$W60,'ES1'!$C:$C,$BJ60)</f>
        <v>0</v>
      </c>
      <c r="AV60" s="574">
        <f>SUMIFS('ES1'!AB:AB,'ES1'!$B:$B,'5.2_5.3'!$W$47,'ES1'!$E:$E,$W60,'ES1'!$C:$C,$BJ60)</f>
        <v>0</v>
      </c>
      <c r="AW60" s="574">
        <f>SUMIFS('ES1'!AC:AC,'ES1'!$B:$B,'5.2_5.3'!$W$47,'ES1'!$E:$E,$W60,'ES1'!$C:$C,$BJ60)</f>
        <v>0</v>
      </c>
      <c r="AX60" s="574">
        <f>SUMIFS('ES1'!AD:AD,'ES1'!$B:$B,'5.2_5.3'!$W$47,'ES1'!$E:$E,$W60,'ES1'!$C:$C,$BJ60)</f>
        <v>0</v>
      </c>
      <c r="AY60" s="574">
        <f>SUMIFS('ES1'!AE:AE,'ES1'!$B:$B,'5.2_5.3'!$W$47,'ES1'!$E:$E,$W60,'ES1'!$C:$C,$BJ60)</f>
        <v>0</v>
      </c>
      <c r="AZ60" s="574">
        <f>SUMIFS('ES1'!AF:AF,'ES1'!$B:$B,'5.2_5.3'!$W$47,'ES1'!$E:$E,$W60,'ES1'!$C:$C,$BJ60)</f>
        <v>0</v>
      </c>
      <c r="BA60" s="574">
        <f>SUMIFS('ES1'!AG:AG,'ES1'!$B:$B,'5.2_5.3'!$W$47,'ES1'!$E:$E,$W60,'ES1'!$C:$C,$BJ60)</f>
        <v>0</v>
      </c>
      <c r="BB60" s="574">
        <f>SUMIFS('ES1'!AH:AH,'ES1'!$B:$B,'5.2_5.3'!$W$47,'ES1'!$E:$E,$W60,'ES1'!$C:$C,$BJ60)</f>
        <v>0</v>
      </c>
      <c r="BC60" s="574">
        <f>SUMIFS('ES1'!AI:AI,'ES1'!$B:$B,'5.2_5.3'!$W$47,'ES1'!$E:$E,$W60,'ES1'!$C:$C,$BJ60)</f>
        <v>2.3699999999999999E-4</v>
      </c>
      <c r="BD60" s="574">
        <f>SUMIFS('ES1'!AJ:AJ,'ES1'!$B:$B,'5.2_5.3'!$W$47,'ES1'!$E:$E,$W60,'ES1'!$C:$C,$BJ60)</f>
        <v>2.5599999999999999E-4</v>
      </c>
      <c r="BE60" s="574">
        <f>SUMIFS('ES1'!AK:AK,'ES1'!$B:$B,'5.2_5.3'!$W$47,'ES1'!$E:$E,$W60,'ES1'!$C:$C,$BJ60)</f>
        <v>1.0759999999999999E-3</v>
      </c>
      <c r="BF60" s="574">
        <f>SUMIFS('ES1'!AL:AL,'ES1'!$B:$B,'5.2_5.3'!$W$47,'ES1'!$E:$E,$W60,'ES1'!$C:$C,$BJ60)</f>
        <v>1.4319999999999999E-3</v>
      </c>
      <c r="BG60" s="574">
        <f>SUMIFS('ES1'!AM:AM,'ES1'!$B:$B,'5.2_5.3'!$W$47,'ES1'!$E:$E,$W60,'ES1'!$C:$C,$BJ60)</f>
        <v>2.385E-3</v>
      </c>
      <c r="BH60" s="574">
        <f>SUMIFS('ES1'!AN:AN,'ES1'!$B:$B,'5.2_5.3'!$W$47,'ES1'!$E:$E,$W60,'ES1'!$C:$C,$BJ60)</f>
        <v>2.5079999999999998E-3</v>
      </c>
      <c r="BJ60" s="191" t="s">
        <v>396</v>
      </c>
    </row>
    <row r="61" spans="1:62" ht="15" customHeight="1" x14ac:dyDescent="0.2">
      <c r="A61" s="210"/>
      <c r="B61" s="210"/>
      <c r="C61" s="210"/>
      <c r="D61" s="210"/>
      <c r="E61" s="210"/>
      <c r="F61" s="210"/>
      <c r="G61" s="210"/>
      <c r="H61" s="210"/>
      <c r="I61" s="210"/>
      <c r="J61" s="210"/>
      <c r="K61" s="210"/>
      <c r="L61" s="210"/>
      <c r="M61" s="210"/>
      <c r="N61" s="210"/>
      <c r="O61" s="210"/>
      <c r="P61" s="210"/>
      <c r="Q61" s="210"/>
      <c r="R61" s="210"/>
      <c r="S61" s="210"/>
      <c r="T61" s="210"/>
      <c r="U61" s="210"/>
      <c r="V61" s="210"/>
      <c r="W61" s="465" t="s">
        <v>100</v>
      </c>
      <c r="X61" s="465"/>
      <c r="Y61" s="574"/>
      <c r="Z61" s="655"/>
      <c r="AA61" s="574">
        <f>SUMIFS('ES1'!G:G,'ES1'!$B:$B,'5.2_5.3'!$W$47,'ES1'!$E:$E,$W61,'ES1'!$C:$C,$BJ61)</f>
        <v>12.200088184271149</v>
      </c>
      <c r="AB61" s="574">
        <f>SUMIFS('ES1'!H:H,'ES1'!$B:$B,'5.2_5.3'!$W$47,'ES1'!$E:$E,$W61,'ES1'!$C:$C,$BJ61)</f>
        <v>12.72078</v>
      </c>
      <c r="AC61" s="574">
        <f>SUMIFS('ES1'!I:I,'ES1'!$B:$B,'5.2_5.3'!$W$47,'ES1'!$E:$E,$W61,'ES1'!$C:$C,$BJ61)</f>
        <v>13.1265</v>
      </c>
      <c r="AD61" s="574">
        <f>SUMIFS('ES1'!J:J,'ES1'!$B:$B,'5.2_5.3'!$W$47,'ES1'!$E:$E,$W61,'ES1'!$C:$C,$BJ61)</f>
        <v>13.44524</v>
      </c>
      <c r="AE61" s="574">
        <f>SUMIFS('ES1'!K:K,'ES1'!$B:$B,'5.2_5.3'!$W$47,'ES1'!$E:$E,$W61,'ES1'!$C:$C,$BJ61)</f>
        <v>13.67451</v>
      </c>
      <c r="AF61" s="574">
        <f>SUMIFS('ES1'!L:L,'ES1'!$B:$B,'5.2_5.3'!$W$47,'ES1'!$E:$E,$W61,'ES1'!$C:$C,$BJ61)</f>
        <v>13.886760000000001</v>
      </c>
      <c r="AG61" s="574">
        <f>SUMIFS('ES1'!M:M,'ES1'!$B:$B,'5.2_5.3'!$W$47,'ES1'!$E:$E,$W61,'ES1'!$C:$C,$BJ61)</f>
        <v>14.084300000000001</v>
      </c>
      <c r="AH61" s="574">
        <f>SUMIFS('ES1'!N:N,'ES1'!$B:$B,'5.2_5.3'!$W$47,'ES1'!$E:$E,$W61,'ES1'!$C:$C,$BJ61)</f>
        <v>14.27731</v>
      </c>
      <c r="AI61" s="574">
        <f>SUMIFS('ES1'!O:O,'ES1'!$B:$B,'5.2_5.3'!$W$47,'ES1'!$E:$E,$W61,'ES1'!$C:$C,$BJ61)</f>
        <v>14.47878</v>
      </c>
      <c r="AJ61" s="574">
        <f>SUMIFS('ES1'!P:P,'ES1'!$B:$B,'5.2_5.3'!$W$47,'ES1'!$E:$E,$W61,'ES1'!$C:$C,$BJ61)</f>
        <v>14.70032</v>
      </c>
      <c r="AK61" s="574">
        <f>SUMIFS('ES1'!Q:Q,'ES1'!$B:$B,'5.2_5.3'!$W$47,'ES1'!$E:$E,$W61,'ES1'!$C:$C,$BJ61)</f>
        <v>14.988200000000001</v>
      </c>
      <c r="AL61" s="574">
        <f>SUMIFS('ES1'!R:R,'ES1'!$B:$B,'5.2_5.3'!$W$47,'ES1'!$E:$E,$W61,'ES1'!$C:$C,$BJ61)</f>
        <v>15.323650000000001</v>
      </c>
      <c r="AM61" s="574">
        <f>SUMIFS('ES1'!S:S,'ES1'!$B:$B,'5.2_5.3'!$W$47,'ES1'!$E:$E,$W61,'ES1'!$C:$C,$BJ61)</f>
        <v>15.7013</v>
      </c>
      <c r="AN61" s="574">
        <f>SUMIFS('ES1'!T:T,'ES1'!$B:$B,'5.2_5.3'!$W$47,'ES1'!$E:$E,$W61,'ES1'!$C:$C,$BJ61)</f>
        <v>16.128409999999999</v>
      </c>
      <c r="AO61" s="574">
        <f>SUMIFS('ES1'!U:U,'ES1'!$B:$B,'5.2_5.3'!$W$47,'ES1'!$E:$E,$W61,'ES1'!$C:$C,$BJ61)</f>
        <v>16.61647</v>
      </c>
      <c r="AP61" s="574">
        <f>SUMIFS('ES1'!V:V,'ES1'!$B:$B,'5.2_5.3'!$W$47,'ES1'!$E:$E,$W61,'ES1'!$C:$C,$BJ61)</f>
        <v>17.294799999999999</v>
      </c>
      <c r="AQ61" s="574">
        <f>SUMIFS('ES1'!W:W,'ES1'!$B:$B,'5.2_5.3'!$W$47,'ES1'!$E:$E,$W61,'ES1'!$C:$C,$BJ61)</f>
        <v>18.402699999999999</v>
      </c>
      <c r="AR61" s="574">
        <f>SUMIFS('ES1'!X:X,'ES1'!$B:$B,'5.2_5.3'!$W$47,'ES1'!$E:$E,$W61,'ES1'!$C:$C,$BJ61)</f>
        <v>19.72953</v>
      </c>
      <c r="AS61" s="574">
        <f>SUMIFS('ES1'!Y:Y,'ES1'!$B:$B,'5.2_5.3'!$W$47,'ES1'!$E:$E,$W61,'ES1'!$C:$C,$BJ61)</f>
        <v>21.413730000000001</v>
      </c>
      <c r="AT61" s="574">
        <f>SUMIFS('ES1'!Z:Z,'ES1'!$B:$B,'5.2_5.3'!$W$47,'ES1'!$E:$E,$W61,'ES1'!$C:$C,$BJ61)</f>
        <v>22.871079999999999</v>
      </c>
      <c r="AU61" s="574">
        <f>SUMIFS('ES1'!AA:AA,'ES1'!$B:$B,'5.2_5.3'!$W$47,'ES1'!$E:$E,$W61,'ES1'!$C:$C,$BJ61)</f>
        <v>23.924140000000001</v>
      </c>
      <c r="AV61" s="574">
        <f>SUMIFS('ES1'!AB:AB,'ES1'!$B:$B,'5.2_5.3'!$W$47,'ES1'!$E:$E,$W61,'ES1'!$C:$C,$BJ61)</f>
        <v>24.53997</v>
      </c>
      <c r="AW61" s="574">
        <f>SUMIFS('ES1'!AC:AC,'ES1'!$B:$B,'5.2_5.3'!$W$47,'ES1'!$E:$E,$W61,'ES1'!$C:$C,$BJ61)</f>
        <v>24.96519</v>
      </c>
      <c r="AX61" s="574">
        <f>SUMIFS('ES1'!AD:AD,'ES1'!$B:$B,'5.2_5.3'!$W$47,'ES1'!$E:$E,$W61,'ES1'!$C:$C,$BJ61)</f>
        <v>25.326319999999999</v>
      </c>
      <c r="AY61" s="574">
        <f>SUMIFS('ES1'!AE:AE,'ES1'!$B:$B,'5.2_5.3'!$W$47,'ES1'!$E:$E,$W61,'ES1'!$C:$C,$BJ61)</f>
        <v>25.593029999999999</v>
      </c>
      <c r="AZ61" s="574">
        <f>SUMIFS('ES1'!AF:AF,'ES1'!$B:$B,'5.2_5.3'!$W$47,'ES1'!$E:$E,$W61,'ES1'!$C:$C,$BJ61)</f>
        <v>25.796679999999999</v>
      </c>
      <c r="BA61" s="574">
        <f>SUMIFS('ES1'!AG:AG,'ES1'!$B:$B,'5.2_5.3'!$W$47,'ES1'!$E:$E,$W61,'ES1'!$C:$C,$BJ61)</f>
        <v>25.959769999999999</v>
      </c>
      <c r="BB61" s="574">
        <f>SUMIFS('ES1'!AH:AH,'ES1'!$B:$B,'5.2_5.3'!$W$47,'ES1'!$E:$E,$W61,'ES1'!$C:$C,$BJ61)</f>
        <v>26.095939999999999</v>
      </c>
      <c r="BC61" s="574">
        <f>SUMIFS('ES1'!AI:AI,'ES1'!$B:$B,'5.2_5.3'!$W$47,'ES1'!$E:$E,$W61,'ES1'!$C:$C,$BJ61)</f>
        <v>26.214369999999999</v>
      </c>
      <c r="BD61" s="574">
        <f>SUMIFS('ES1'!AJ:AJ,'ES1'!$B:$B,'5.2_5.3'!$W$47,'ES1'!$E:$E,$W61,'ES1'!$C:$C,$BJ61)</f>
        <v>26.322109999999999</v>
      </c>
      <c r="BE61" s="574">
        <f>SUMIFS('ES1'!AK:AK,'ES1'!$B:$B,'5.2_5.3'!$W$47,'ES1'!$E:$E,$W61,'ES1'!$C:$C,$BJ61)</f>
        <v>26.422270000000001</v>
      </c>
      <c r="BF61" s="574">
        <f>SUMIFS('ES1'!AL:AL,'ES1'!$B:$B,'5.2_5.3'!$W$47,'ES1'!$E:$E,$W61,'ES1'!$C:$C,$BJ61)</f>
        <v>26.517620000000001</v>
      </c>
      <c r="BG61" s="574">
        <f>SUMIFS('ES1'!AM:AM,'ES1'!$B:$B,'5.2_5.3'!$W$47,'ES1'!$E:$E,$W61,'ES1'!$C:$C,$BJ61)</f>
        <v>26.609850000000002</v>
      </c>
      <c r="BH61" s="574">
        <f>SUMIFS('ES1'!AN:AN,'ES1'!$B:$B,'5.2_5.3'!$W$47,'ES1'!$E:$E,$W61,'ES1'!$C:$C,$BJ61)</f>
        <v>26.700230000000001</v>
      </c>
      <c r="BJ61" s="191" t="s">
        <v>396</v>
      </c>
    </row>
    <row r="62" spans="1:62" ht="15" customHeight="1" x14ac:dyDescent="0.2">
      <c r="A62" s="210"/>
      <c r="B62" s="210"/>
      <c r="C62" s="210"/>
      <c r="D62" s="210"/>
      <c r="E62" s="210"/>
      <c r="F62" s="210"/>
      <c r="G62" s="210"/>
      <c r="H62" s="210"/>
      <c r="I62" s="210"/>
      <c r="J62" s="210"/>
      <c r="K62" s="210"/>
      <c r="L62" s="210"/>
      <c r="M62" s="210"/>
      <c r="N62" s="210"/>
      <c r="O62" s="210"/>
      <c r="P62" s="210"/>
      <c r="Q62" s="210"/>
      <c r="R62" s="210"/>
      <c r="S62" s="210"/>
      <c r="T62" s="210"/>
      <c r="U62" s="210"/>
      <c r="V62" s="210"/>
      <c r="W62" s="465" t="s">
        <v>381</v>
      </c>
      <c r="X62" s="465"/>
      <c r="Y62" s="574"/>
      <c r="Z62" s="655"/>
      <c r="AA62" s="574">
        <f>SUMIFS('ES1'!G:G,'ES1'!$B:$B,'5.2_5.3'!$W$47,'ES1'!$E:$E,$W62,'ES1'!$C:$C,$BJ62)</f>
        <v>5.4395546561037733</v>
      </c>
      <c r="AB62" s="574">
        <f>SUMIFS('ES1'!H:H,'ES1'!$B:$B,'5.2_5.3'!$W$47,'ES1'!$E:$E,$W62,'ES1'!$C:$C,$BJ62)</f>
        <v>5.9952129999999997</v>
      </c>
      <c r="AC62" s="574">
        <f>SUMIFS('ES1'!I:I,'ES1'!$B:$B,'5.2_5.3'!$W$47,'ES1'!$E:$E,$W62,'ES1'!$C:$C,$BJ62)</f>
        <v>7.6099289999999993</v>
      </c>
      <c r="AD62" s="574">
        <f>SUMIFS('ES1'!J:J,'ES1'!$B:$B,'5.2_5.3'!$W$47,'ES1'!$E:$E,$W62,'ES1'!$C:$C,$BJ62)</f>
        <v>7.7542879999999998</v>
      </c>
      <c r="AE62" s="574">
        <f>SUMIFS('ES1'!K:K,'ES1'!$B:$B,'5.2_5.3'!$W$47,'ES1'!$E:$E,$W62,'ES1'!$C:$C,$BJ62)</f>
        <v>8.9894970000000001</v>
      </c>
      <c r="AF62" s="574">
        <f>SUMIFS('ES1'!L:L,'ES1'!$B:$B,'5.2_5.3'!$W$47,'ES1'!$E:$E,$W62,'ES1'!$C:$C,$BJ62)</f>
        <v>9.103764</v>
      </c>
      <c r="AG62" s="574">
        <f>SUMIFS('ES1'!M:M,'ES1'!$B:$B,'5.2_5.3'!$W$47,'ES1'!$E:$E,$W62,'ES1'!$C:$C,$BJ62)</f>
        <v>9.1715910000000012</v>
      </c>
      <c r="AH62" s="574">
        <f>SUMIFS('ES1'!N:N,'ES1'!$B:$B,'5.2_5.3'!$W$47,'ES1'!$E:$E,$W62,'ES1'!$C:$C,$BJ62)</f>
        <v>9.1965690000000002</v>
      </c>
      <c r="AI62" s="574">
        <f>SUMIFS('ES1'!O:O,'ES1'!$B:$B,'5.2_5.3'!$W$47,'ES1'!$E:$E,$W62,'ES1'!$C:$C,$BJ62)</f>
        <v>9.210469999999999</v>
      </c>
      <c r="AJ62" s="574">
        <f>SUMIFS('ES1'!P:P,'ES1'!$B:$B,'5.2_5.3'!$W$47,'ES1'!$E:$E,$W62,'ES1'!$C:$C,$BJ62)</f>
        <v>9.2055009999999999</v>
      </c>
      <c r="AK62" s="574">
        <f>SUMIFS('ES1'!Q:Q,'ES1'!$B:$B,'5.2_5.3'!$W$47,'ES1'!$E:$E,$W62,'ES1'!$C:$C,$BJ62)</f>
        <v>9.2463840000000008</v>
      </c>
      <c r="AL62" s="574">
        <f>SUMIFS('ES1'!R:R,'ES1'!$B:$B,'5.2_5.3'!$W$47,'ES1'!$E:$E,$W62,'ES1'!$C:$C,$BJ62)</f>
        <v>9.4804949999999995</v>
      </c>
      <c r="AM62" s="574">
        <f>SUMIFS('ES1'!S:S,'ES1'!$B:$B,'5.2_5.3'!$W$47,'ES1'!$E:$E,$W62,'ES1'!$C:$C,$BJ62)</f>
        <v>9.5386340000000001</v>
      </c>
      <c r="AN62" s="574">
        <f>SUMIFS('ES1'!T:T,'ES1'!$B:$B,'5.2_5.3'!$W$47,'ES1'!$E:$E,$W62,'ES1'!$C:$C,$BJ62)</f>
        <v>9.5155220000000007</v>
      </c>
      <c r="AO62" s="574">
        <f>SUMIFS('ES1'!U:U,'ES1'!$B:$B,'5.2_5.3'!$W$47,'ES1'!$E:$E,$W62,'ES1'!$C:$C,$BJ62)</f>
        <v>9.4595780000000005</v>
      </c>
      <c r="AP62" s="574">
        <f>SUMIFS('ES1'!V:V,'ES1'!$B:$B,'5.2_5.3'!$W$47,'ES1'!$E:$E,$W62,'ES1'!$C:$C,$BJ62)</f>
        <v>9.3906270000000003</v>
      </c>
      <c r="AQ62" s="574">
        <f>SUMIFS('ES1'!W:W,'ES1'!$B:$B,'5.2_5.3'!$W$47,'ES1'!$E:$E,$W62,'ES1'!$C:$C,$BJ62)</f>
        <v>9.4653989999999997</v>
      </c>
      <c r="AR62" s="574">
        <f>SUMIFS('ES1'!X:X,'ES1'!$B:$B,'5.2_5.3'!$W$47,'ES1'!$E:$E,$W62,'ES1'!$C:$C,$BJ62)</f>
        <v>9.286976000000001</v>
      </c>
      <c r="AS62" s="574">
        <f>SUMIFS('ES1'!Y:Y,'ES1'!$B:$B,'5.2_5.3'!$W$47,'ES1'!$E:$E,$W62,'ES1'!$C:$C,$BJ62)</f>
        <v>9.0662160000000007</v>
      </c>
      <c r="AT62" s="574">
        <f>SUMIFS('ES1'!Z:Z,'ES1'!$B:$B,'5.2_5.3'!$W$47,'ES1'!$E:$E,$W62,'ES1'!$C:$C,$BJ62)</f>
        <v>8.8602280000000011</v>
      </c>
      <c r="AU62" s="574">
        <f>SUMIFS('ES1'!AA:AA,'ES1'!$B:$B,'5.2_5.3'!$W$47,'ES1'!$E:$E,$W62,'ES1'!$C:$C,$BJ62)</f>
        <v>8.6907929999999993</v>
      </c>
      <c r="AV62" s="574">
        <f>SUMIFS('ES1'!AB:AB,'ES1'!$B:$B,'5.2_5.3'!$W$47,'ES1'!$E:$E,$W62,'ES1'!$C:$C,$BJ62)</f>
        <v>8.3983860000000004</v>
      </c>
      <c r="AW62" s="574">
        <f>SUMIFS('ES1'!AC:AC,'ES1'!$B:$B,'5.2_5.3'!$W$47,'ES1'!$E:$E,$W62,'ES1'!$C:$C,$BJ62)</f>
        <v>8.1923370000000002</v>
      </c>
      <c r="AX62" s="574">
        <f>SUMIFS('ES1'!AD:AD,'ES1'!$B:$B,'5.2_5.3'!$W$47,'ES1'!$E:$E,$W62,'ES1'!$C:$C,$BJ62)</f>
        <v>8.0886270000000007</v>
      </c>
      <c r="AY62" s="574">
        <f>SUMIFS('ES1'!AE:AE,'ES1'!$B:$B,'5.2_5.3'!$W$47,'ES1'!$E:$E,$W62,'ES1'!$C:$C,$BJ62)</f>
        <v>8.2382749999999998</v>
      </c>
      <c r="AZ62" s="574">
        <f>SUMIFS('ES1'!AF:AF,'ES1'!$B:$B,'5.2_5.3'!$W$47,'ES1'!$E:$E,$W62,'ES1'!$C:$C,$BJ62)</f>
        <v>8.1546329999999987</v>
      </c>
      <c r="BA62" s="574">
        <f>SUMIFS('ES1'!AG:AG,'ES1'!$B:$B,'5.2_5.3'!$W$47,'ES1'!$E:$E,$W62,'ES1'!$C:$C,$BJ62)</f>
        <v>8.1834959999999999</v>
      </c>
      <c r="BB62" s="574">
        <f>SUMIFS('ES1'!AH:AH,'ES1'!$B:$B,'5.2_5.3'!$W$47,'ES1'!$E:$E,$W62,'ES1'!$C:$C,$BJ62)</f>
        <v>8.1836330000000004</v>
      </c>
      <c r="BC62" s="574">
        <f>SUMIFS('ES1'!AI:AI,'ES1'!$B:$B,'5.2_5.3'!$W$47,'ES1'!$E:$E,$W62,'ES1'!$C:$C,$BJ62)</f>
        <v>8.2357899999999997</v>
      </c>
      <c r="BD62" s="574">
        <f>SUMIFS('ES1'!AJ:AJ,'ES1'!$B:$B,'5.2_5.3'!$W$47,'ES1'!$E:$E,$W62,'ES1'!$C:$C,$BJ62)</f>
        <v>8.2097899999999999</v>
      </c>
      <c r="BE62" s="574">
        <f>SUMIFS('ES1'!AK:AK,'ES1'!$B:$B,'5.2_5.3'!$W$47,'ES1'!$E:$E,$W62,'ES1'!$C:$C,$BJ62)</f>
        <v>8.1731750000000005</v>
      </c>
      <c r="BF62" s="574">
        <f>SUMIFS('ES1'!AL:AL,'ES1'!$B:$B,'5.2_5.3'!$W$47,'ES1'!$E:$E,$W62,'ES1'!$C:$C,$BJ62)</f>
        <v>8.0559180000000001</v>
      </c>
      <c r="BG62" s="574">
        <f>SUMIFS('ES1'!AM:AM,'ES1'!$B:$B,'5.2_5.3'!$W$47,'ES1'!$E:$E,$W62,'ES1'!$C:$C,$BJ62)</f>
        <v>8.0213280000000005</v>
      </c>
      <c r="BH62" s="574">
        <f>SUMIFS('ES1'!AN:AN,'ES1'!$B:$B,'5.2_5.3'!$W$47,'ES1'!$E:$E,$W62,'ES1'!$C:$C,$BJ62)</f>
        <v>7.9641009999999994</v>
      </c>
      <c r="BJ62" s="191" t="s">
        <v>396</v>
      </c>
    </row>
    <row r="63" spans="1:62" ht="15" customHeight="1" x14ac:dyDescent="0.3">
      <c r="A63" s="210"/>
      <c r="B63" s="210"/>
      <c r="C63" s="210"/>
      <c r="D63" s="210"/>
      <c r="E63" s="210"/>
      <c r="F63" s="210"/>
      <c r="G63" s="210"/>
      <c r="H63" s="210"/>
      <c r="I63" s="210"/>
      <c r="J63" s="210"/>
      <c r="K63" s="210"/>
      <c r="L63" s="210"/>
      <c r="M63" s="210"/>
      <c r="N63" s="210"/>
      <c r="O63" s="210"/>
      <c r="P63" s="210"/>
      <c r="Q63" s="210"/>
      <c r="R63" s="210"/>
      <c r="S63" s="210"/>
      <c r="T63" s="210"/>
      <c r="U63" s="210"/>
      <c r="V63" s="210"/>
      <c r="W63" s="505" t="s">
        <v>580</v>
      </c>
      <c r="X63" s="575"/>
      <c r="Y63" s="576"/>
      <c r="Z63" s="656"/>
      <c r="AA63" s="574">
        <f>SUMIFS('ES1'!G:G,'ES1'!$B:$B,'5.2_5.3'!$W$47,'ES1'!$C:$C,$BJ63)</f>
        <v>266</v>
      </c>
      <c r="AB63" s="574">
        <f>SUMIFS('ES1'!H:H,'ES1'!$B:$B,'5.2_5.3'!$W$47,'ES1'!$C:$C,$BJ63)</f>
        <v>169.8622</v>
      </c>
      <c r="AC63" s="574">
        <f>SUMIFS('ES1'!I:I,'ES1'!$B:$B,'5.2_5.3'!$W$47,'ES1'!$C:$C,$BJ63)</f>
        <v>160.55449999999999</v>
      </c>
      <c r="AD63" s="574">
        <f>SUMIFS('ES1'!J:J,'ES1'!$B:$B,'5.2_5.3'!$W$47,'ES1'!$C:$C,$BJ63)</f>
        <v>151.45269999999999</v>
      </c>
      <c r="AE63" s="574">
        <f>SUMIFS('ES1'!K:K,'ES1'!$B:$B,'5.2_5.3'!$W$47,'ES1'!$C:$C,$BJ63)</f>
        <v>143.0025</v>
      </c>
      <c r="AF63" s="574">
        <f>SUMIFS('ES1'!L:L,'ES1'!$B:$B,'5.2_5.3'!$W$47,'ES1'!$C:$C,$BJ63)</f>
        <v>129.73660000000001</v>
      </c>
      <c r="AG63" s="574">
        <f>SUMIFS('ES1'!M:M,'ES1'!$B:$B,'5.2_5.3'!$W$47,'ES1'!$C:$C,$BJ63)</f>
        <v>136.04650000000001</v>
      </c>
      <c r="AH63" s="574">
        <f>SUMIFS('ES1'!N:N,'ES1'!$B:$B,'5.2_5.3'!$W$47,'ES1'!$C:$C,$BJ63)</f>
        <v>127.236</v>
      </c>
      <c r="AI63" s="574">
        <f>SUMIFS('ES1'!O:O,'ES1'!$B:$B,'5.2_5.3'!$W$47,'ES1'!$C:$C,$BJ63)</f>
        <v>119.2042</v>
      </c>
      <c r="AJ63" s="574">
        <f>SUMIFS('ES1'!P:P,'ES1'!$B:$B,'5.2_5.3'!$W$47,'ES1'!$C:$C,$BJ63)</f>
        <v>110.85039999999999</v>
      </c>
      <c r="AK63" s="574">
        <f>SUMIFS('ES1'!Q:Q,'ES1'!$B:$B,'5.2_5.3'!$W$47,'ES1'!$C:$C,$BJ63)</f>
        <v>106.56399999999999</v>
      </c>
      <c r="AL63" s="574">
        <f>SUMIFS('ES1'!R:R,'ES1'!$B:$B,'5.2_5.3'!$W$47,'ES1'!$C:$C,$BJ63)</f>
        <v>107.8426</v>
      </c>
      <c r="AM63" s="574">
        <f>SUMIFS('ES1'!S:S,'ES1'!$B:$B,'5.2_5.3'!$W$47,'ES1'!$C:$C,$BJ63)</f>
        <v>107.3329</v>
      </c>
      <c r="AN63" s="574">
        <f>SUMIFS('ES1'!T:T,'ES1'!$B:$B,'5.2_5.3'!$W$47,'ES1'!$C:$C,$BJ63)</f>
        <v>116.5652</v>
      </c>
      <c r="AO63" s="574">
        <f>SUMIFS('ES1'!U:U,'ES1'!$B:$B,'5.2_5.3'!$W$47,'ES1'!$C:$C,$BJ63)</f>
        <v>104.13</v>
      </c>
      <c r="AP63" s="574">
        <f>SUMIFS('ES1'!V:V,'ES1'!$B:$B,'5.2_5.3'!$W$47,'ES1'!$C:$C,$BJ63)</f>
        <v>86.412019999999998</v>
      </c>
      <c r="AQ63" s="574">
        <f>SUMIFS('ES1'!W:W,'ES1'!$B:$B,'5.2_5.3'!$W$47,'ES1'!$C:$C,$BJ63)</f>
        <v>76.460400000000007</v>
      </c>
      <c r="AR63" s="574">
        <f>SUMIFS('ES1'!X:X,'ES1'!$B:$B,'5.2_5.3'!$W$47,'ES1'!$C:$C,$BJ63)</f>
        <v>69.545900000000003</v>
      </c>
      <c r="AS63" s="574">
        <f>SUMIFS('ES1'!Y:Y,'ES1'!$B:$B,'5.2_5.3'!$W$47,'ES1'!$C:$C,$BJ63)</f>
        <v>62.121989999999997</v>
      </c>
      <c r="AT63" s="574">
        <f>SUMIFS('ES1'!Z:Z,'ES1'!$B:$B,'5.2_5.3'!$W$47,'ES1'!$C:$C,$BJ63)</f>
        <v>59.895249999999997</v>
      </c>
      <c r="AU63" s="574">
        <f>SUMIFS('ES1'!AA:AA,'ES1'!$B:$B,'5.2_5.3'!$W$47,'ES1'!$C:$C,$BJ63)</f>
        <v>55.986330000000002</v>
      </c>
      <c r="AV63" s="574">
        <f>SUMIFS('ES1'!AB:AB,'ES1'!$B:$B,'5.2_5.3'!$W$47,'ES1'!$C:$C,$BJ63)</f>
        <v>51.415759999999999</v>
      </c>
      <c r="AW63" s="574">
        <f>SUMIFS('ES1'!AC:AC,'ES1'!$B:$B,'5.2_5.3'!$W$47,'ES1'!$C:$C,$BJ63)</f>
        <v>49.914050000000003</v>
      </c>
      <c r="AX63" s="574">
        <f>SUMIFS('ES1'!AD:AD,'ES1'!$B:$B,'5.2_5.3'!$W$47,'ES1'!$C:$C,$BJ63)</f>
        <v>48.15916</v>
      </c>
      <c r="AY63" s="574">
        <f>SUMIFS('ES1'!AE:AE,'ES1'!$B:$B,'5.2_5.3'!$W$47,'ES1'!$C:$C,$BJ63)</f>
        <v>49.424169999999997</v>
      </c>
      <c r="AZ63" s="574">
        <f>SUMIFS('ES1'!AF:AF,'ES1'!$B:$B,'5.2_5.3'!$W$47,'ES1'!$C:$C,$BJ63)</f>
        <v>48.316609999999997</v>
      </c>
      <c r="BA63" s="574">
        <f>SUMIFS('ES1'!AG:AG,'ES1'!$B:$B,'5.2_5.3'!$W$47,'ES1'!$C:$C,$BJ63)</f>
        <v>49.491140000000001</v>
      </c>
      <c r="BB63" s="574">
        <f>SUMIFS('ES1'!AH:AH,'ES1'!$B:$B,'5.2_5.3'!$W$47,'ES1'!$C:$C,$BJ63)</f>
        <v>50.40654</v>
      </c>
      <c r="BC63" s="574">
        <f>SUMIFS('ES1'!AI:AI,'ES1'!$B:$B,'5.2_5.3'!$W$47,'ES1'!$C:$C,$BJ63)</f>
        <v>52.047260000000001</v>
      </c>
      <c r="BD63" s="574">
        <f>SUMIFS('ES1'!AJ:AJ,'ES1'!$B:$B,'5.2_5.3'!$W$47,'ES1'!$C:$C,$BJ63)</f>
        <v>53.697969999999998</v>
      </c>
      <c r="BE63" s="574">
        <f>SUMIFS('ES1'!AK:AK,'ES1'!$B:$B,'5.2_5.3'!$W$47,'ES1'!$C:$C,$BJ63)</f>
        <v>53.365670000000001</v>
      </c>
      <c r="BF63" s="574">
        <f>SUMIFS('ES1'!AL:AL,'ES1'!$B:$B,'5.2_5.3'!$W$47,'ES1'!$C:$C,$BJ63)</f>
        <v>52.593679999999999</v>
      </c>
      <c r="BG63" s="574">
        <f>SUMIFS('ES1'!AM:AM,'ES1'!$B:$B,'5.2_5.3'!$W$47,'ES1'!$C:$C,$BJ63)</f>
        <v>53.252400000000002</v>
      </c>
      <c r="BH63" s="574">
        <f>SUMIFS('ES1'!AN:AN,'ES1'!$B:$B,'5.2_5.3'!$W$47,'ES1'!$C:$C,$BJ63)</f>
        <v>51.837670000000003</v>
      </c>
      <c r="BJ63" s="577" t="s">
        <v>642</v>
      </c>
    </row>
    <row r="64" spans="1:62" ht="15" customHeight="1" x14ac:dyDescent="0.2">
      <c r="A64" s="210"/>
      <c r="B64" s="210"/>
      <c r="C64" s="210"/>
      <c r="D64" s="210"/>
      <c r="E64" s="210"/>
      <c r="F64" s="210"/>
      <c r="G64" s="210"/>
      <c r="H64" s="210"/>
      <c r="I64" s="210"/>
      <c r="J64" s="210"/>
      <c r="K64" s="210"/>
      <c r="L64" s="210"/>
      <c r="M64" s="210"/>
      <c r="N64" s="210"/>
      <c r="O64" s="210"/>
      <c r="P64" s="210"/>
      <c r="Q64" s="210"/>
      <c r="R64" s="210"/>
      <c r="S64" s="210"/>
      <c r="T64" s="210"/>
      <c r="U64" s="210"/>
      <c r="V64" s="210"/>
      <c r="W64" s="212" t="s">
        <v>399</v>
      </c>
      <c r="X64" s="212"/>
      <c r="Y64" s="213">
        <f t="shared" ref="Y64:BH64" si="2">-1*MIN(0,Y54)</f>
        <v>0</v>
      </c>
      <c r="Z64" s="213"/>
      <c r="AA64" s="213">
        <f t="shared" si="2"/>
        <v>0</v>
      </c>
      <c r="AB64" s="213">
        <f t="shared" si="2"/>
        <v>0</v>
      </c>
      <c r="AC64" s="213">
        <f t="shared" si="2"/>
        <v>0</v>
      </c>
      <c r="AD64" s="213">
        <f t="shared" si="2"/>
        <v>0</v>
      </c>
      <c r="AE64" s="213">
        <f t="shared" si="2"/>
        <v>0</v>
      </c>
      <c r="AF64" s="213">
        <f t="shared" si="2"/>
        <v>0</v>
      </c>
      <c r="AG64" s="213">
        <f t="shared" si="2"/>
        <v>0</v>
      </c>
      <c r="AH64" s="213">
        <f t="shared" si="2"/>
        <v>0</v>
      </c>
      <c r="AI64" s="213">
        <f t="shared" si="2"/>
        <v>0</v>
      </c>
      <c r="AJ64" s="213">
        <f t="shared" si="2"/>
        <v>0</v>
      </c>
      <c r="AK64" s="213">
        <f t="shared" si="2"/>
        <v>0</v>
      </c>
      <c r="AL64" s="213">
        <f t="shared" si="2"/>
        <v>0</v>
      </c>
      <c r="AM64" s="213">
        <f t="shared" si="2"/>
        <v>0</v>
      </c>
      <c r="AN64" s="213">
        <f t="shared" si="2"/>
        <v>0</v>
      </c>
      <c r="AO64" s="213">
        <f t="shared" si="2"/>
        <v>0</v>
      </c>
      <c r="AP64" s="213">
        <f t="shared" si="2"/>
        <v>0</v>
      </c>
      <c r="AQ64" s="213">
        <f t="shared" si="2"/>
        <v>0</v>
      </c>
      <c r="AR64" s="213">
        <f t="shared" si="2"/>
        <v>0</v>
      </c>
      <c r="AS64" s="213">
        <f t="shared" si="2"/>
        <v>0</v>
      </c>
      <c r="AT64" s="213">
        <f t="shared" si="2"/>
        <v>0</v>
      </c>
      <c r="AU64" s="213">
        <f t="shared" si="2"/>
        <v>4.1773199999999999</v>
      </c>
      <c r="AV64" s="213">
        <f t="shared" si="2"/>
        <v>7.8736600000000001</v>
      </c>
      <c r="AW64" s="213">
        <f t="shared" si="2"/>
        <v>5.4613300000000002</v>
      </c>
      <c r="AX64" s="213">
        <f t="shared" si="2"/>
        <v>8.5418400000000005</v>
      </c>
      <c r="AY64" s="213">
        <f t="shared" si="2"/>
        <v>11.876200000000001</v>
      </c>
      <c r="AZ64" s="213">
        <f t="shared" si="2"/>
        <v>12.4884</v>
      </c>
      <c r="BA64" s="213">
        <f t="shared" si="2"/>
        <v>13.068199999999999</v>
      </c>
      <c r="BB64" s="213">
        <f t="shared" si="2"/>
        <v>9.94773</v>
      </c>
      <c r="BC64" s="213">
        <f t="shared" si="2"/>
        <v>11.8277</v>
      </c>
      <c r="BD64" s="213">
        <f t="shared" si="2"/>
        <v>9.5445700000000002</v>
      </c>
      <c r="BE64" s="213">
        <f t="shared" si="2"/>
        <v>10.710599999999999</v>
      </c>
      <c r="BF64" s="213">
        <f t="shared" si="2"/>
        <v>11.668100000000001</v>
      </c>
      <c r="BG64" s="213">
        <f t="shared" si="2"/>
        <v>9.8232800000000005</v>
      </c>
      <c r="BH64" s="213">
        <f t="shared" si="2"/>
        <v>9.7208000000000006</v>
      </c>
    </row>
    <row r="65" spans="1:62" ht="15" customHeight="1" x14ac:dyDescent="0.2">
      <c r="A65" s="210"/>
      <c r="B65" s="210"/>
      <c r="C65" s="210"/>
      <c r="D65" s="210"/>
      <c r="E65" s="210"/>
      <c r="F65" s="210"/>
      <c r="G65" s="210"/>
      <c r="H65" s="210"/>
      <c r="I65" s="210"/>
      <c r="J65" s="210"/>
      <c r="K65" s="210"/>
      <c r="L65" s="210"/>
      <c r="M65" s="210"/>
      <c r="N65" s="210"/>
      <c r="O65" s="210"/>
      <c r="P65" s="210"/>
      <c r="Q65" s="210"/>
      <c r="R65" s="210"/>
      <c r="S65" s="210"/>
      <c r="T65" s="210"/>
      <c r="U65" s="210"/>
      <c r="V65" s="210"/>
      <c r="AB65" s="208"/>
      <c r="AC65" s="208"/>
      <c r="AD65" s="208"/>
      <c r="AE65" s="208"/>
      <c r="AF65" s="208"/>
      <c r="AG65" s="208"/>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row>
    <row r="66" spans="1:62" ht="15" customHeight="1" x14ac:dyDescent="0.2">
      <c r="A66" s="210"/>
      <c r="B66" s="210"/>
      <c r="C66" s="210"/>
      <c r="D66" s="210"/>
      <c r="E66" s="210"/>
      <c r="F66" s="210"/>
      <c r="G66" s="210"/>
      <c r="H66" s="210"/>
      <c r="I66" s="210"/>
      <c r="J66" s="210"/>
      <c r="K66" s="210"/>
      <c r="L66" s="210"/>
      <c r="M66" s="210"/>
      <c r="N66" s="210"/>
      <c r="O66" s="210"/>
      <c r="P66" s="210"/>
      <c r="Q66" s="210"/>
      <c r="R66" s="210"/>
      <c r="S66" s="210"/>
      <c r="T66" s="210"/>
      <c r="U66" s="210"/>
      <c r="V66" s="210"/>
    </row>
    <row r="67" spans="1:62" s="192" customFormat="1" ht="15" customHeight="1" x14ac:dyDescent="0.2">
      <c r="A67" s="210"/>
      <c r="B67" s="210"/>
      <c r="C67" s="210"/>
      <c r="D67" s="210"/>
      <c r="E67" s="210"/>
      <c r="F67" s="210"/>
      <c r="G67" s="210"/>
      <c r="H67" s="210"/>
      <c r="I67" s="210"/>
      <c r="J67" s="210"/>
      <c r="K67" s="210"/>
      <c r="L67" s="210"/>
      <c r="M67" s="210"/>
      <c r="N67" s="210"/>
      <c r="O67" s="210"/>
      <c r="P67" s="210"/>
      <c r="Q67" s="210"/>
      <c r="R67" s="210"/>
      <c r="S67" s="210"/>
      <c r="T67" s="210"/>
      <c r="U67" s="210"/>
      <c r="V67" s="210"/>
      <c r="W67" s="240" t="s">
        <v>216</v>
      </c>
      <c r="BI67" s="191"/>
      <c r="BJ67" s="191"/>
    </row>
    <row r="68" spans="1:62" s="192" customFormat="1" ht="15" customHeight="1" x14ac:dyDescent="0.2">
      <c r="A68" s="210"/>
      <c r="B68" s="210"/>
      <c r="C68" s="210"/>
      <c r="D68" s="210"/>
      <c r="E68" s="210"/>
      <c r="F68" s="210"/>
      <c r="G68" s="210"/>
      <c r="H68" s="210"/>
      <c r="I68" s="210"/>
      <c r="J68" s="210"/>
      <c r="K68" s="210"/>
      <c r="L68" s="210"/>
      <c r="M68" s="210"/>
      <c r="N68" s="210"/>
      <c r="O68" s="210"/>
      <c r="P68" s="210"/>
      <c r="Q68" s="210"/>
      <c r="R68" s="210"/>
      <c r="S68" s="210"/>
      <c r="T68" s="210"/>
      <c r="U68" s="210"/>
      <c r="V68" s="210"/>
      <c r="W68" s="573" t="s">
        <v>34</v>
      </c>
      <c r="X68" s="550">
        <v>42095</v>
      </c>
      <c r="Y68" s="550">
        <v>42461</v>
      </c>
      <c r="Z68" s="551">
        <v>42826</v>
      </c>
      <c r="AA68" s="550">
        <v>42826</v>
      </c>
      <c r="AB68" s="550">
        <v>43191</v>
      </c>
      <c r="AC68" s="550">
        <v>43556</v>
      </c>
      <c r="AD68" s="550">
        <v>43922</v>
      </c>
      <c r="AE68" s="550">
        <v>44287</v>
      </c>
      <c r="AF68" s="550">
        <v>44652</v>
      </c>
      <c r="AG68" s="550">
        <v>45017</v>
      </c>
      <c r="AH68" s="550">
        <v>45383</v>
      </c>
      <c r="AI68" s="550">
        <v>45748</v>
      </c>
      <c r="AJ68" s="550">
        <v>46113</v>
      </c>
      <c r="AK68" s="550">
        <v>46478</v>
      </c>
      <c r="AL68" s="550">
        <v>46844</v>
      </c>
      <c r="AM68" s="550">
        <v>47209</v>
      </c>
      <c r="AN68" s="550">
        <v>47574</v>
      </c>
      <c r="AO68" s="550">
        <v>47939</v>
      </c>
      <c r="AP68" s="550">
        <v>48305</v>
      </c>
      <c r="AQ68" s="550">
        <v>48670</v>
      </c>
      <c r="AR68" s="550">
        <v>49035</v>
      </c>
      <c r="AS68" s="550">
        <v>49400</v>
      </c>
      <c r="AT68" s="550">
        <v>49766</v>
      </c>
      <c r="AU68" s="550">
        <v>50131</v>
      </c>
      <c r="AV68" s="550">
        <v>50496</v>
      </c>
      <c r="AW68" s="550">
        <v>50861</v>
      </c>
      <c r="AX68" s="550">
        <v>51227</v>
      </c>
      <c r="AY68" s="550">
        <v>51592</v>
      </c>
      <c r="AZ68" s="550">
        <v>51957</v>
      </c>
      <c r="BA68" s="550">
        <v>52322</v>
      </c>
      <c r="BB68" s="550">
        <v>52688</v>
      </c>
      <c r="BC68" s="550">
        <v>53053</v>
      </c>
      <c r="BD68" s="550">
        <v>53418</v>
      </c>
      <c r="BE68" s="550">
        <v>53783</v>
      </c>
      <c r="BF68" s="550">
        <v>54149</v>
      </c>
      <c r="BG68" s="550">
        <v>54514</v>
      </c>
      <c r="BH68" s="550">
        <v>54879</v>
      </c>
      <c r="BI68" s="191"/>
      <c r="BJ68" s="211" t="s">
        <v>350</v>
      </c>
    </row>
    <row r="69" spans="1:62" s="192" customFormat="1" ht="15" customHeight="1" x14ac:dyDescent="0.2">
      <c r="A69" s="210"/>
      <c r="B69" s="210"/>
      <c r="C69" s="210"/>
      <c r="D69" s="210"/>
      <c r="E69" s="210"/>
      <c r="F69" s="210"/>
      <c r="G69" s="210"/>
      <c r="H69" s="210"/>
      <c r="I69" s="210"/>
      <c r="J69" s="210"/>
      <c r="K69" s="210"/>
      <c r="L69" s="210"/>
      <c r="M69" s="210"/>
      <c r="N69" s="210"/>
      <c r="O69" s="210"/>
      <c r="P69" s="210"/>
      <c r="Q69" s="210"/>
      <c r="R69" s="210"/>
      <c r="S69" s="210"/>
      <c r="T69" s="210"/>
      <c r="U69" s="210"/>
      <c r="V69" s="210"/>
      <c r="W69" s="465" t="s">
        <v>90</v>
      </c>
      <c r="X69" s="465"/>
      <c r="Y69" s="574"/>
      <c r="Z69" s="552"/>
      <c r="AA69" s="574">
        <f>SUMIFS('ES1'!G:G,'ES1'!$B:$B,'5.2_5.3'!$W$67,'ES1'!$E:$E,$W69,'ES1'!$C:$C,$BJ69)</f>
        <v>16.675981558771852</v>
      </c>
      <c r="AB69" s="574">
        <f>SUMIFS('ES1'!H:H,'ES1'!$B:$B,'5.2_5.3'!$W$67,'ES1'!$E:$E,$W69,'ES1'!$C:$C,$BJ69)</f>
        <v>28.466485000000002</v>
      </c>
      <c r="AC69" s="574">
        <f>SUMIFS('ES1'!I:I,'ES1'!$B:$B,'5.2_5.3'!$W$67,'ES1'!$E:$E,$W69,'ES1'!$C:$C,$BJ69)</f>
        <v>28.262915</v>
      </c>
      <c r="AD69" s="574">
        <f>SUMIFS('ES1'!J:J,'ES1'!$B:$B,'5.2_5.3'!$W$67,'ES1'!$E:$E,$W69,'ES1'!$C:$C,$BJ69)</f>
        <v>27.947687999999999</v>
      </c>
      <c r="AE69" s="574">
        <f>SUMIFS('ES1'!K:K,'ES1'!$B:$B,'5.2_5.3'!$W$67,'ES1'!$E:$E,$W69,'ES1'!$C:$C,$BJ69)</f>
        <v>29.709644000000001</v>
      </c>
      <c r="AF69" s="574">
        <f>SUMIFS('ES1'!L:L,'ES1'!$B:$B,'5.2_5.3'!$W$67,'ES1'!$E:$E,$W69,'ES1'!$C:$C,$BJ69)</f>
        <v>30.238793999999999</v>
      </c>
      <c r="AG69" s="574">
        <f>SUMIFS('ES1'!M:M,'ES1'!$B:$B,'5.2_5.3'!$W$67,'ES1'!$E:$E,$W69,'ES1'!$C:$C,$BJ69)</f>
        <v>30.830527</v>
      </c>
      <c r="AH69" s="574">
        <f>SUMIFS('ES1'!N:N,'ES1'!$B:$B,'5.2_5.3'!$W$67,'ES1'!$E:$E,$W69,'ES1'!$C:$C,$BJ69)</f>
        <v>31.363437000000001</v>
      </c>
      <c r="AI69" s="574">
        <f>SUMIFS('ES1'!O:O,'ES1'!$B:$B,'5.2_5.3'!$W$67,'ES1'!$E:$E,$W69,'ES1'!$C:$C,$BJ69)</f>
        <v>31.138877000000001</v>
      </c>
      <c r="AJ69" s="574">
        <f>SUMIFS('ES1'!P:P,'ES1'!$B:$B,'5.2_5.3'!$W$67,'ES1'!$E:$E,$W69,'ES1'!$C:$C,$BJ69)</f>
        <v>30.983260000000001</v>
      </c>
      <c r="AK69" s="574">
        <f>SUMIFS('ES1'!Q:Q,'ES1'!$B:$B,'5.2_5.3'!$W$67,'ES1'!$E:$E,$W69,'ES1'!$C:$C,$BJ69)</f>
        <v>31.064533999999998</v>
      </c>
      <c r="AL69" s="574">
        <f>SUMIFS('ES1'!R:R,'ES1'!$B:$B,'5.2_5.3'!$W$67,'ES1'!$E:$E,$W69,'ES1'!$C:$C,$BJ69)</f>
        <v>30.823125000000001</v>
      </c>
      <c r="AM69" s="574">
        <f>SUMIFS('ES1'!S:S,'ES1'!$B:$B,'5.2_5.3'!$W$67,'ES1'!$E:$E,$W69,'ES1'!$C:$C,$BJ69)</f>
        <v>30.201378999999999</v>
      </c>
      <c r="AN69" s="574">
        <f>SUMIFS('ES1'!T:T,'ES1'!$B:$B,'5.2_5.3'!$W$67,'ES1'!$E:$E,$W69,'ES1'!$C:$C,$BJ69)</f>
        <v>30.952670000000001</v>
      </c>
      <c r="AO69" s="574">
        <f>SUMIFS('ES1'!U:U,'ES1'!$B:$B,'5.2_5.3'!$W$67,'ES1'!$E:$E,$W69,'ES1'!$C:$C,$BJ69)</f>
        <v>30.779381000000001</v>
      </c>
      <c r="AP69" s="574">
        <f>SUMIFS('ES1'!V:V,'ES1'!$B:$B,'5.2_5.3'!$W$67,'ES1'!$E:$E,$W69,'ES1'!$C:$C,$BJ69)</f>
        <v>30.224188000000002</v>
      </c>
      <c r="AQ69" s="574">
        <f>SUMIFS('ES1'!W:W,'ES1'!$B:$B,'5.2_5.3'!$W$67,'ES1'!$E:$E,$W69,'ES1'!$C:$C,$BJ69)</f>
        <v>29.494421000000003</v>
      </c>
      <c r="AR69" s="574">
        <f>SUMIFS('ES1'!X:X,'ES1'!$B:$B,'5.2_5.3'!$W$67,'ES1'!$E:$E,$W69,'ES1'!$C:$C,$BJ69)</f>
        <v>29.525054000000001</v>
      </c>
      <c r="AS69" s="574">
        <f>SUMIFS('ES1'!Y:Y,'ES1'!$B:$B,'5.2_5.3'!$W$67,'ES1'!$E:$E,$W69,'ES1'!$C:$C,$BJ69)</f>
        <v>28.074166000000002</v>
      </c>
      <c r="AT69" s="574">
        <f>SUMIFS('ES1'!Z:Z,'ES1'!$B:$B,'5.2_5.3'!$W$67,'ES1'!$E:$E,$W69,'ES1'!$C:$C,$BJ69)</f>
        <v>27.504887999999998</v>
      </c>
      <c r="AU69" s="574">
        <f>SUMIFS('ES1'!AA:AA,'ES1'!$B:$B,'5.2_5.3'!$W$67,'ES1'!$E:$E,$W69,'ES1'!$C:$C,$BJ69)</f>
        <v>26.336292</v>
      </c>
      <c r="AV69" s="574">
        <f>SUMIFS('ES1'!AB:AB,'ES1'!$B:$B,'5.2_5.3'!$W$67,'ES1'!$E:$E,$W69,'ES1'!$C:$C,$BJ69)</f>
        <v>23.026126000000001</v>
      </c>
      <c r="AW69" s="574">
        <f>SUMIFS('ES1'!AC:AC,'ES1'!$B:$B,'5.2_5.3'!$W$67,'ES1'!$E:$E,$W69,'ES1'!$C:$C,$BJ69)</f>
        <v>19.399391000000001</v>
      </c>
      <c r="AX69" s="574">
        <f>SUMIFS('ES1'!AD:AD,'ES1'!$B:$B,'5.2_5.3'!$W$67,'ES1'!$E:$E,$W69,'ES1'!$C:$C,$BJ69)</f>
        <v>19.257308000000002</v>
      </c>
      <c r="AY69" s="574">
        <f>SUMIFS('ES1'!AE:AE,'ES1'!$B:$B,'5.2_5.3'!$W$67,'ES1'!$E:$E,$W69,'ES1'!$C:$C,$BJ69)</f>
        <v>16.384440999999999</v>
      </c>
      <c r="AZ69" s="574">
        <f>SUMIFS('ES1'!AF:AF,'ES1'!$B:$B,'5.2_5.3'!$W$67,'ES1'!$E:$E,$W69,'ES1'!$C:$C,$BJ69)</f>
        <v>16.298038000000002</v>
      </c>
      <c r="BA69" s="574">
        <f>SUMIFS('ES1'!AG:AG,'ES1'!$B:$B,'5.2_5.3'!$W$67,'ES1'!$E:$E,$W69,'ES1'!$C:$C,$BJ69)</f>
        <v>11.545777999999999</v>
      </c>
      <c r="BB69" s="574">
        <f>SUMIFS('ES1'!AH:AH,'ES1'!$B:$B,'5.2_5.3'!$W$67,'ES1'!$E:$E,$W69,'ES1'!$C:$C,$BJ69)</f>
        <v>11.688371999999999</v>
      </c>
      <c r="BC69" s="574">
        <f>SUMIFS('ES1'!AI:AI,'ES1'!$B:$B,'5.2_5.3'!$W$67,'ES1'!$E:$E,$W69,'ES1'!$C:$C,$BJ69)</f>
        <v>9.9651540000000018</v>
      </c>
      <c r="BD69" s="574">
        <f>SUMIFS('ES1'!AJ:AJ,'ES1'!$B:$B,'5.2_5.3'!$W$67,'ES1'!$E:$E,$W69,'ES1'!$C:$C,$BJ69)</f>
        <v>10.140858999999999</v>
      </c>
      <c r="BE69" s="574">
        <f>SUMIFS('ES1'!AK:AK,'ES1'!$B:$B,'5.2_5.3'!$W$67,'ES1'!$E:$E,$W69,'ES1'!$C:$C,$BJ69)</f>
        <v>10.412655000000001</v>
      </c>
      <c r="BF69" s="574">
        <f>SUMIFS('ES1'!AL:AL,'ES1'!$B:$B,'5.2_5.3'!$W$67,'ES1'!$E:$E,$W69,'ES1'!$C:$C,$BJ69)</f>
        <v>10.576978</v>
      </c>
      <c r="BG69" s="574">
        <f>SUMIFS('ES1'!AM:AM,'ES1'!$B:$B,'5.2_5.3'!$W$67,'ES1'!$E:$E,$W69,'ES1'!$C:$C,$BJ69)</f>
        <v>10.741454000000001</v>
      </c>
      <c r="BH69" s="574">
        <f>SUMIFS('ES1'!AN:AN,'ES1'!$B:$B,'5.2_5.3'!$W$67,'ES1'!$E:$E,$W69,'ES1'!$C:$C,$BJ69)</f>
        <v>10.912534000000001</v>
      </c>
      <c r="BI69" s="191"/>
      <c r="BJ69" s="212" t="s">
        <v>396</v>
      </c>
    </row>
    <row r="70" spans="1:62" ht="15" customHeight="1" x14ac:dyDescent="0.2">
      <c r="A70" s="193"/>
      <c r="B70" s="193"/>
      <c r="C70" s="193"/>
      <c r="D70" s="193"/>
      <c r="E70" s="193"/>
      <c r="F70" s="193"/>
      <c r="G70" s="193"/>
      <c r="H70" s="193"/>
      <c r="I70" s="193"/>
      <c r="J70" s="193"/>
      <c r="K70" s="193"/>
      <c r="L70" s="193"/>
      <c r="M70" s="193"/>
      <c r="N70" s="193"/>
      <c r="O70" s="193"/>
      <c r="P70" s="193"/>
      <c r="Q70" s="193"/>
      <c r="R70" s="193"/>
      <c r="S70" s="193"/>
      <c r="T70" s="193"/>
      <c r="U70" s="193"/>
      <c r="V70" s="193"/>
      <c r="W70" s="465" t="s">
        <v>91</v>
      </c>
      <c r="X70" s="465"/>
      <c r="Y70" s="574"/>
      <c r="Z70" s="552"/>
      <c r="AA70" s="574">
        <f>SUMIFS('ES1'!G:G,'ES1'!$B:$B,'5.2_5.3'!$W$67,'ES1'!$E:$E,$W70,'ES1'!$C:$C,$BJ70)</f>
        <v>0</v>
      </c>
      <c r="AB70" s="574">
        <f>SUMIFS('ES1'!H:H,'ES1'!$B:$B,'5.2_5.3'!$W$67,'ES1'!$E:$E,$W70,'ES1'!$C:$C,$BJ70)</f>
        <v>0</v>
      </c>
      <c r="AC70" s="574">
        <f>SUMIFS('ES1'!I:I,'ES1'!$B:$B,'5.2_5.3'!$W$67,'ES1'!$E:$E,$W70,'ES1'!$C:$C,$BJ70)</f>
        <v>0</v>
      </c>
      <c r="AD70" s="574">
        <f>SUMIFS('ES1'!J:J,'ES1'!$B:$B,'5.2_5.3'!$W$67,'ES1'!$E:$E,$W70,'ES1'!$C:$C,$BJ70)</f>
        <v>0</v>
      </c>
      <c r="AE70" s="574">
        <f>SUMIFS('ES1'!K:K,'ES1'!$B:$B,'5.2_5.3'!$W$67,'ES1'!$E:$E,$W70,'ES1'!$C:$C,$BJ70)</f>
        <v>0</v>
      </c>
      <c r="AF70" s="574">
        <f>SUMIFS('ES1'!L:L,'ES1'!$B:$B,'5.2_5.3'!$W$67,'ES1'!$E:$E,$W70,'ES1'!$C:$C,$BJ70)</f>
        <v>0</v>
      </c>
      <c r="AG70" s="574">
        <f>SUMIFS('ES1'!M:M,'ES1'!$B:$B,'5.2_5.3'!$W$67,'ES1'!$E:$E,$W70,'ES1'!$C:$C,$BJ70)</f>
        <v>0</v>
      </c>
      <c r="AH70" s="574">
        <f>SUMIFS('ES1'!N:N,'ES1'!$B:$B,'5.2_5.3'!$W$67,'ES1'!$E:$E,$W70,'ES1'!$C:$C,$BJ70)</f>
        <v>0</v>
      </c>
      <c r="AI70" s="574">
        <f>SUMIFS('ES1'!O:O,'ES1'!$B:$B,'5.2_5.3'!$W$67,'ES1'!$E:$E,$W70,'ES1'!$C:$C,$BJ70)</f>
        <v>0</v>
      </c>
      <c r="AJ70" s="574">
        <f>SUMIFS('ES1'!P:P,'ES1'!$B:$B,'5.2_5.3'!$W$67,'ES1'!$E:$E,$W70,'ES1'!$C:$C,$BJ70)</f>
        <v>0</v>
      </c>
      <c r="AK70" s="574">
        <f>SUMIFS('ES1'!Q:Q,'ES1'!$B:$B,'5.2_5.3'!$W$67,'ES1'!$E:$E,$W70,'ES1'!$C:$C,$BJ70)</f>
        <v>0</v>
      </c>
      <c r="AL70" s="574">
        <f>SUMIFS('ES1'!R:R,'ES1'!$B:$B,'5.2_5.3'!$W$67,'ES1'!$E:$E,$W70,'ES1'!$C:$C,$BJ70)</f>
        <v>0</v>
      </c>
      <c r="AM70" s="574">
        <f>SUMIFS('ES1'!S:S,'ES1'!$B:$B,'5.2_5.3'!$W$67,'ES1'!$E:$E,$W70,'ES1'!$C:$C,$BJ70)</f>
        <v>0</v>
      </c>
      <c r="AN70" s="574">
        <f>SUMIFS('ES1'!T:T,'ES1'!$B:$B,'5.2_5.3'!$W$67,'ES1'!$E:$E,$W70,'ES1'!$C:$C,$BJ70)</f>
        <v>0</v>
      </c>
      <c r="AO70" s="574">
        <f>SUMIFS('ES1'!U:U,'ES1'!$B:$B,'5.2_5.3'!$W$67,'ES1'!$E:$E,$W70,'ES1'!$C:$C,$BJ70)</f>
        <v>0</v>
      </c>
      <c r="AP70" s="574">
        <f>SUMIFS('ES1'!V:V,'ES1'!$B:$B,'5.2_5.3'!$W$67,'ES1'!$E:$E,$W70,'ES1'!$C:$C,$BJ70)</f>
        <v>0</v>
      </c>
      <c r="AQ70" s="574">
        <f>SUMIFS('ES1'!W:W,'ES1'!$B:$B,'5.2_5.3'!$W$67,'ES1'!$E:$E,$W70,'ES1'!$C:$C,$BJ70)</f>
        <v>0</v>
      </c>
      <c r="AR70" s="574">
        <f>SUMIFS('ES1'!X:X,'ES1'!$B:$B,'5.2_5.3'!$W$67,'ES1'!$E:$E,$W70,'ES1'!$C:$C,$BJ70)</f>
        <v>0</v>
      </c>
      <c r="AS70" s="574">
        <f>SUMIFS('ES1'!Y:Y,'ES1'!$B:$B,'5.2_5.3'!$W$67,'ES1'!$E:$E,$W70,'ES1'!$C:$C,$BJ70)</f>
        <v>0</v>
      </c>
      <c r="AT70" s="574">
        <f>SUMIFS('ES1'!Z:Z,'ES1'!$B:$B,'5.2_5.3'!$W$67,'ES1'!$E:$E,$W70,'ES1'!$C:$C,$BJ70)</f>
        <v>0</v>
      </c>
      <c r="AU70" s="574">
        <f>SUMIFS('ES1'!AA:AA,'ES1'!$B:$B,'5.2_5.3'!$W$67,'ES1'!$E:$E,$W70,'ES1'!$C:$C,$BJ70)</f>
        <v>0</v>
      </c>
      <c r="AV70" s="574">
        <f>SUMIFS('ES1'!AB:AB,'ES1'!$B:$B,'5.2_5.3'!$W$67,'ES1'!$E:$E,$W70,'ES1'!$C:$C,$BJ70)</f>
        <v>0</v>
      </c>
      <c r="AW70" s="574">
        <f>SUMIFS('ES1'!AC:AC,'ES1'!$B:$B,'5.2_5.3'!$W$67,'ES1'!$E:$E,$W70,'ES1'!$C:$C,$BJ70)</f>
        <v>0</v>
      </c>
      <c r="AX70" s="574">
        <f>SUMIFS('ES1'!AD:AD,'ES1'!$B:$B,'5.2_5.3'!$W$67,'ES1'!$E:$E,$W70,'ES1'!$C:$C,$BJ70)</f>
        <v>0</v>
      </c>
      <c r="AY70" s="574">
        <f>SUMIFS('ES1'!AE:AE,'ES1'!$B:$B,'5.2_5.3'!$W$67,'ES1'!$E:$E,$W70,'ES1'!$C:$C,$BJ70)</f>
        <v>0</v>
      </c>
      <c r="AZ70" s="574">
        <f>SUMIFS('ES1'!AF:AF,'ES1'!$B:$B,'5.2_5.3'!$W$67,'ES1'!$E:$E,$W70,'ES1'!$C:$C,$BJ70)</f>
        <v>0</v>
      </c>
      <c r="BA70" s="574">
        <f>SUMIFS('ES1'!AG:AG,'ES1'!$B:$B,'5.2_5.3'!$W$67,'ES1'!$E:$E,$W70,'ES1'!$C:$C,$BJ70)</f>
        <v>0</v>
      </c>
      <c r="BB70" s="574">
        <f>SUMIFS('ES1'!AH:AH,'ES1'!$B:$B,'5.2_5.3'!$W$67,'ES1'!$E:$E,$W70,'ES1'!$C:$C,$BJ70)</f>
        <v>0</v>
      </c>
      <c r="BC70" s="574">
        <f>SUMIFS('ES1'!AI:AI,'ES1'!$B:$B,'5.2_5.3'!$W$67,'ES1'!$E:$E,$W70,'ES1'!$C:$C,$BJ70)</f>
        <v>0</v>
      </c>
      <c r="BD70" s="574">
        <f>SUMIFS('ES1'!AJ:AJ,'ES1'!$B:$B,'5.2_5.3'!$W$67,'ES1'!$E:$E,$W70,'ES1'!$C:$C,$BJ70)</f>
        <v>0</v>
      </c>
      <c r="BE70" s="574">
        <f>SUMIFS('ES1'!AK:AK,'ES1'!$B:$B,'5.2_5.3'!$W$67,'ES1'!$E:$E,$W70,'ES1'!$C:$C,$BJ70)</f>
        <v>0</v>
      </c>
      <c r="BF70" s="574">
        <f>SUMIFS('ES1'!AL:AL,'ES1'!$B:$B,'5.2_5.3'!$W$67,'ES1'!$E:$E,$W70,'ES1'!$C:$C,$BJ70)</f>
        <v>0</v>
      </c>
      <c r="BG70" s="574">
        <f>SUMIFS('ES1'!AM:AM,'ES1'!$B:$B,'5.2_5.3'!$W$67,'ES1'!$E:$E,$W70,'ES1'!$C:$C,$BJ70)</f>
        <v>0</v>
      </c>
      <c r="BH70" s="574">
        <f>SUMIFS('ES1'!AN:AN,'ES1'!$B:$B,'5.2_5.3'!$W$67,'ES1'!$E:$E,$W70,'ES1'!$C:$C,$BJ70)</f>
        <v>0</v>
      </c>
      <c r="BJ70" s="191" t="s">
        <v>396</v>
      </c>
    </row>
    <row r="71" spans="1:62" ht="15" customHeight="1" x14ac:dyDescent="0.2">
      <c r="W71" s="465" t="s">
        <v>93</v>
      </c>
      <c r="X71" s="465"/>
      <c r="Y71" s="574"/>
      <c r="Z71" s="552"/>
      <c r="AA71" s="574">
        <f>SUMIFS('ES1'!G:G,'ES1'!$B:$B,'5.2_5.3'!$W$67,'ES1'!$E:$E,$W71,'ES1'!$C:$C,$BJ71)</f>
        <v>19.063341189999996</v>
      </c>
      <c r="AB71" s="574">
        <f>SUMIFS('ES1'!H:H,'ES1'!$B:$B,'5.2_5.3'!$W$67,'ES1'!$E:$E,$W71,'ES1'!$C:$C,$BJ71)</f>
        <v>0.45968599999999998</v>
      </c>
      <c r="AC71" s="574">
        <f>SUMIFS('ES1'!I:I,'ES1'!$B:$B,'5.2_5.3'!$W$67,'ES1'!$E:$E,$W71,'ES1'!$C:$C,$BJ71)</f>
        <v>2.1442369999999999</v>
      </c>
      <c r="AD71" s="574">
        <f>SUMIFS('ES1'!J:J,'ES1'!$B:$B,'5.2_5.3'!$W$67,'ES1'!$E:$E,$W71,'ES1'!$C:$C,$BJ71)</f>
        <v>7.0295810000000003</v>
      </c>
      <c r="AE71" s="574">
        <f>SUMIFS('ES1'!K:K,'ES1'!$B:$B,'5.2_5.3'!$W$67,'ES1'!$E:$E,$W71,'ES1'!$C:$C,$BJ71)</f>
        <v>14.89583</v>
      </c>
      <c r="AF71" s="574">
        <f>SUMIFS('ES1'!L:L,'ES1'!$B:$B,'5.2_5.3'!$W$67,'ES1'!$E:$E,$W71,'ES1'!$C:$C,$BJ71)</f>
        <v>7.3469119999999997</v>
      </c>
      <c r="AG71" s="574">
        <f>SUMIFS('ES1'!M:M,'ES1'!$B:$B,'5.2_5.3'!$W$67,'ES1'!$E:$E,$W71,'ES1'!$C:$C,$BJ71)</f>
        <v>3.9693999999999998</v>
      </c>
      <c r="AH71" s="574">
        <f>SUMIFS('ES1'!N:N,'ES1'!$B:$B,'5.2_5.3'!$W$67,'ES1'!$E:$E,$W71,'ES1'!$C:$C,$BJ71)</f>
        <v>0</v>
      </c>
      <c r="AI71" s="574">
        <f>SUMIFS('ES1'!O:O,'ES1'!$B:$B,'5.2_5.3'!$W$67,'ES1'!$E:$E,$W71,'ES1'!$C:$C,$BJ71)</f>
        <v>0</v>
      </c>
      <c r="AJ71" s="574">
        <f>SUMIFS('ES1'!P:P,'ES1'!$B:$B,'5.2_5.3'!$W$67,'ES1'!$E:$E,$W71,'ES1'!$C:$C,$BJ71)</f>
        <v>0</v>
      </c>
      <c r="AK71" s="574">
        <f>SUMIFS('ES1'!Q:Q,'ES1'!$B:$B,'5.2_5.3'!$W$67,'ES1'!$E:$E,$W71,'ES1'!$C:$C,$BJ71)</f>
        <v>0</v>
      </c>
      <c r="AL71" s="574">
        <f>SUMIFS('ES1'!R:R,'ES1'!$B:$B,'5.2_5.3'!$W$67,'ES1'!$E:$E,$W71,'ES1'!$C:$C,$BJ71)</f>
        <v>0</v>
      </c>
      <c r="AM71" s="574">
        <f>SUMIFS('ES1'!S:S,'ES1'!$B:$B,'5.2_5.3'!$W$67,'ES1'!$E:$E,$W71,'ES1'!$C:$C,$BJ71)</f>
        <v>0</v>
      </c>
      <c r="AN71" s="574">
        <f>SUMIFS('ES1'!T:T,'ES1'!$B:$B,'5.2_5.3'!$W$67,'ES1'!$E:$E,$W71,'ES1'!$C:$C,$BJ71)</f>
        <v>0</v>
      </c>
      <c r="AO71" s="574">
        <f>SUMIFS('ES1'!U:U,'ES1'!$B:$B,'5.2_5.3'!$W$67,'ES1'!$E:$E,$W71,'ES1'!$C:$C,$BJ71)</f>
        <v>0</v>
      </c>
      <c r="AP71" s="574">
        <f>SUMIFS('ES1'!V:V,'ES1'!$B:$B,'5.2_5.3'!$W$67,'ES1'!$E:$E,$W71,'ES1'!$C:$C,$BJ71)</f>
        <v>0</v>
      </c>
      <c r="AQ71" s="574">
        <f>SUMIFS('ES1'!W:W,'ES1'!$B:$B,'5.2_5.3'!$W$67,'ES1'!$E:$E,$W71,'ES1'!$C:$C,$BJ71)</f>
        <v>0</v>
      </c>
      <c r="AR71" s="574">
        <f>SUMIFS('ES1'!X:X,'ES1'!$B:$B,'5.2_5.3'!$W$67,'ES1'!$E:$E,$W71,'ES1'!$C:$C,$BJ71)</f>
        <v>0</v>
      </c>
      <c r="AS71" s="574">
        <f>SUMIFS('ES1'!Y:Y,'ES1'!$B:$B,'5.2_5.3'!$W$67,'ES1'!$E:$E,$W71,'ES1'!$C:$C,$BJ71)</f>
        <v>0</v>
      </c>
      <c r="AT71" s="574">
        <f>SUMIFS('ES1'!Z:Z,'ES1'!$B:$B,'5.2_5.3'!$W$67,'ES1'!$E:$E,$W71,'ES1'!$C:$C,$BJ71)</f>
        <v>0</v>
      </c>
      <c r="AU71" s="574">
        <f>SUMIFS('ES1'!AA:AA,'ES1'!$B:$B,'5.2_5.3'!$W$67,'ES1'!$E:$E,$W71,'ES1'!$C:$C,$BJ71)</f>
        <v>0</v>
      </c>
      <c r="AV71" s="574">
        <f>SUMIFS('ES1'!AB:AB,'ES1'!$B:$B,'5.2_5.3'!$W$67,'ES1'!$E:$E,$W71,'ES1'!$C:$C,$BJ71)</f>
        <v>0</v>
      </c>
      <c r="AW71" s="574">
        <f>SUMIFS('ES1'!AC:AC,'ES1'!$B:$B,'5.2_5.3'!$W$67,'ES1'!$E:$E,$W71,'ES1'!$C:$C,$BJ71)</f>
        <v>0</v>
      </c>
      <c r="AX71" s="574">
        <f>SUMIFS('ES1'!AD:AD,'ES1'!$B:$B,'5.2_5.3'!$W$67,'ES1'!$E:$E,$W71,'ES1'!$C:$C,$BJ71)</f>
        <v>0</v>
      </c>
      <c r="AY71" s="574">
        <f>SUMIFS('ES1'!AE:AE,'ES1'!$B:$B,'5.2_5.3'!$W$67,'ES1'!$E:$E,$W71,'ES1'!$C:$C,$BJ71)</f>
        <v>0</v>
      </c>
      <c r="AZ71" s="574">
        <f>SUMIFS('ES1'!AF:AF,'ES1'!$B:$B,'5.2_5.3'!$W$67,'ES1'!$E:$E,$W71,'ES1'!$C:$C,$BJ71)</f>
        <v>0</v>
      </c>
      <c r="BA71" s="574">
        <f>SUMIFS('ES1'!AG:AG,'ES1'!$B:$B,'5.2_5.3'!$W$67,'ES1'!$E:$E,$W71,'ES1'!$C:$C,$BJ71)</f>
        <v>0</v>
      </c>
      <c r="BB71" s="574">
        <f>SUMIFS('ES1'!AH:AH,'ES1'!$B:$B,'5.2_5.3'!$W$67,'ES1'!$E:$E,$W71,'ES1'!$C:$C,$BJ71)</f>
        <v>0</v>
      </c>
      <c r="BC71" s="574">
        <f>SUMIFS('ES1'!AI:AI,'ES1'!$B:$B,'5.2_5.3'!$W$67,'ES1'!$E:$E,$W71,'ES1'!$C:$C,$BJ71)</f>
        <v>0</v>
      </c>
      <c r="BD71" s="574">
        <f>SUMIFS('ES1'!AJ:AJ,'ES1'!$B:$B,'5.2_5.3'!$W$67,'ES1'!$E:$E,$W71,'ES1'!$C:$C,$BJ71)</f>
        <v>0</v>
      </c>
      <c r="BE71" s="574">
        <f>SUMIFS('ES1'!AK:AK,'ES1'!$B:$B,'5.2_5.3'!$W$67,'ES1'!$E:$E,$W71,'ES1'!$C:$C,$BJ71)</f>
        <v>0</v>
      </c>
      <c r="BF71" s="574">
        <f>SUMIFS('ES1'!AL:AL,'ES1'!$B:$B,'5.2_5.3'!$W$67,'ES1'!$E:$E,$W71,'ES1'!$C:$C,$BJ71)</f>
        <v>0</v>
      </c>
      <c r="BG71" s="574">
        <f>SUMIFS('ES1'!AM:AM,'ES1'!$B:$B,'5.2_5.3'!$W$67,'ES1'!$E:$E,$W71,'ES1'!$C:$C,$BJ71)</f>
        <v>0</v>
      </c>
      <c r="BH71" s="574">
        <f>SUMIFS('ES1'!AN:AN,'ES1'!$B:$B,'5.2_5.3'!$W$67,'ES1'!$E:$E,$W71,'ES1'!$C:$C,$BJ71)</f>
        <v>0</v>
      </c>
      <c r="BJ71" s="191" t="s">
        <v>396</v>
      </c>
    </row>
    <row r="72" spans="1:62" ht="15" customHeight="1" x14ac:dyDescent="0.2">
      <c r="W72" s="465" t="s">
        <v>92</v>
      </c>
      <c r="X72" s="465"/>
      <c r="Y72" s="574"/>
      <c r="Z72" s="552"/>
      <c r="AA72" s="574">
        <f>SUMIFS('ES1'!G:G,'ES1'!$B:$B,'5.2_5.3'!$W$67,'ES1'!$E:$E,$W72,'ES1'!$C:$C,$BJ72)</f>
        <v>129.67335884578048</v>
      </c>
      <c r="AB72" s="574">
        <f>SUMIFS('ES1'!H:H,'ES1'!$B:$B,'5.2_5.3'!$W$67,'ES1'!$E:$E,$W72,'ES1'!$C:$C,$BJ72)</f>
        <v>119.84490399999999</v>
      </c>
      <c r="AC72" s="574">
        <f>SUMIFS('ES1'!I:I,'ES1'!$B:$B,'5.2_5.3'!$W$67,'ES1'!$E:$E,$W72,'ES1'!$C:$C,$BJ72)</f>
        <v>117.06833399999999</v>
      </c>
      <c r="AD72" s="574">
        <f>SUMIFS('ES1'!J:J,'ES1'!$B:$B,'5.2_5.3'!$W$67,'ES1'!$E:$E,$W72,'ES1'!$C:$C,$BJ72)</f>
        <v>101.963888</v>
      </c>
      <c r="AE72" s="574">
        <f>SUMIFS('ES1'!K:K,'ES1'!$B:$B,'5.2_5.3'!$W$67,'ES1'!$E:$E,$W72,'ES1'!$C:$C,$BJ72)</f>
        <v>74.194128000000006</v>
      </c>
      <c r="AF72" s="574">
        <f>SUMIFS('ES1'!L:L,'ES1'!$B:$B,'5.2_5.3'!$W$67,'ES1'!$E:$E,$W72,'ES1'!$C:$C,$BJ72)</f>
        <v>76.267003000000003</v>
      </c>
      <c r="AG72" s="574">
        <f>SUMIFS('ES1'!M:M,'ES1'!$B:$B,'5.2_5.3'!$W$67,'ES1'!$E:$E,$W72,'ES1'!$C:$C,$BJ72)</f>
        <v>78.005269999999996</v>
      </c>
      <c r="AH72" s="574">
        <f>SUMIFS('ES1'!N:N,'ES1'!$B:$B,'5.2_5.3'!$W$67,'ES1'!$E:$E,$W72,'ES1'!$C:$C,$BJ72)</f>
        <v>92.604607000000001</v>
      </c>
      <c r="AI72" s="574">
        <f>SUMIFS('ES1'!O:O,'ES1'!$B:$B,'5.2_5.3'!$W$67,'ES1'!$E:$E,$W72,'ES1'!$C:$C,$BJ72)</f>
        <v>80.161534000000003</v>
      </c>
      <c r="AJ72" s="574">
        <f>SUMIFS('ES1'!P:P,'ES1'!$B:$B,'5.2_5.3'!$W$67,'ES1'!$E:$E,$W72,'ES1'!$C:$C,$BJ72)</f>
        <v>75.933769999999996</v>
      </c>
      <c r="AK72" s="574">
        <f>SUMIFS('ES1'!Q:Q,'ES1'!$B:$B,'5.2_5.3'!$W$67,'ES1'!$E:$E,$W72,'ES1'!$C:$C,$BJ72)</f>
        <v>78.216497999999987</v>
      </c>
      <c r="AL72" s="574">
        <f>SUMIFS('ES1'!R:R,'ES1'!$B:$B,'5.2_5.3'!$W$67,'ES1'!$E:$E,$W72,'ES1'!$C:$C,$BJ72)</f>
        <v>79.522143</v>
      </c>
      <c r="AM72" s="574">
        <f>SUMIFS('ES1'!S:S,'ES1'!$B:$B,'5.2_5.3'!$W$67,'ES1'!$E:$E,$W72,'ES1'!$C:$C,$BJ72)</f>
        <v>75.473894000000001</v>
      </c>
      <c r="AN72" s="574">
        <f>SUMIFS('ES1'!T:T,'ES1'!$B:$B,'5.2_5.3'!$W$67,'ES1'!$E:$E,$W72,'ES1'!$C:$C,$BJ72)</f>
        <v>96.273016999999996</v>
      </c>
      <c r="AO72" s="574">
        <f>SUMIFS('ES1'!U:U,'ES1'!$B:$B,'5.2_5.3'!$W$67,'ES1'!$E:$E,$W72,'ES1'!$C:$C,$BJ72)</f>
        <v>95.811802999999998</v>
      </c>
      <c r="AP72" s="574">
        <f>SUMIFS('ES1'!V:V,'ES1'!$B:$B,'5.2_5.3'!$W$67,'ES1'!$E:$E,$W72,'ES1'!$C:$C,$BJ72)</f>
        <v>88.423039000000003</v>
      </c>
      <c r="AQ72" s="574">
        <f>SUMIFS('ES1'!W:W,'ES1'!$B:$B,'5.2_5.3'!$W$67,'ES1'!$E:$E,$W72,'ES1'!$C:$C,$BJ72)</f>
        <v>73.059605000000005</v>
      </c>
      <c r="AR72" s="574">
        <f>SUMIFS('ES1'!X:X,'ES1'!$B:$B,'5.2_5.3'!$W$67,'ES1'!$E:$E,$W72,'ES1'!$C:$C,$BJ72)</f>
        <v>72.355039000000005</v>
      </c>
      <c r="AS72" s="574">
        <f>SUMIFS('ES1'!Y:Y,'ES1'!$B:$B,'5.2_5.3'!$W$67,'ES1'!$E:$E,$W72,'ES1'!$C:$C,$BJ72)</f>
        <v>59.667108999999996</v>
      </c>
      <c r="AT72" s="574">
        <f>SUMIFS('ES1'!Z:Z,'ES1'!$B:$B,'5.2_5.3'!$W$67,'ES1'!$E:$E,$W72,'ES1'!$C:$C,$BJ72)</f>
        <v>54.936646000000003</v>
      </c>
      <c r="AU72" s="574">
        <f>SUMIFS('ES1'!AA:AA,'ES1'!$B:$B,'5.2_5.3'!$W$67,'ES1'!$E:$E,$W72,'ES1'!$C:$C,$BJ72)</f>
        <v>48.639681000000003</v>
      </c>
      <c r="AV72" s="574">
        <f>SUMIFS('ES1'!AB:AB,'ES1'!$B:$B,'5.2_5.3'!$W$67,'ES1'!$E:$E,$W72,'ES1'!$C:$C,$BJ72)</f>
        <v>51.556617000000003</v>
      </c>
      <c r="AW72" s="574">
        <f>SUMIFS('ES1'!AC:AC,'ES1'!$B:$B,'5.2_5.3'!$W$67,'ES1'!$E:$E,$W72,'ES1'!$C:$C,$BJ72)</f>
        <v>49.148615999999997</v>
      </c>
      <c r="AX72" s="574">
        <f>SUMIFS('ES1'!AD:AD,'ES1'!$B:$B,'5.2_5.3'!$W$67,'ES1'!$E:$E,$W72,'ES1'!$C:$C,$BJ72)</f>
        <v>44.514887000000002</v>
      </c>
      <c r="AY72" s="574">
        <f>SUMIFS('ES1'!AE:AE,'ES1'!$B:$B,'5.2_5.3'!$W$67,'ES1'!$E:$E,$W72,'ES1'!$C:$C,$BJ72)</f>
        <v>48.166837000000001</v>
      </c>
      <c r="AZ72" s="574">
        <f>SUMIFS('ES1'!AF:AF,'ES1'!$B:$B,'5.2_5.3'!$W$67,'ES1'!$E:$E,$W72,'ES1'!$C:$C,$BJ72)</f>
        <v>48.224588000000004</v>
      </c>
      <c r="BA72" s="574">
        <f>SUMIFS('ES1'!AG:AG,'ES1'!$B:$B,'5.2_5.3'!$W$67,'ES1'!$E:$E,$W72,'ES1'!$C:$C,$BJ72)</f>
        <v>50.949739999999998</v>
      </c>
      <c r="BB72" s="574">
        <f>SUMIFS('ES1'!AH:AH,'ES1'!$B:$B,'5.2_5.3'!$W$67,'ES1'!$E:$E,$W72,'ES1'!$C:$C,$BJ72)</f>
        <v>50.592924000000004</v>
      </c>
      <c r="BC72" s="574">
        <f>SUMIFS('ES1'!AI:AI,'ES1'!$B:$B,'5.2_5.3'!$W$67,'ES1'!$E:$E,$W72,'ES1'!$C:$C,$BJ72)</f>
        <v>51.487045999999999</v>
      </c>
      <c r="BD72" s="574">
        <f>SUMIFS('ES1'!AJ:AJ,'ES1'!$B:$B,'5.2_5.3'!$W$67,'ES1'!$E:$E,$W72,'ES1'!$C:$C,$BJ72)</f>
        <v>52.627129000000004</v>
      </c>
      <c r="BE72" s="574">
        <f>SUMIFS('ES1'!AK:AK,'ES1'!$B:$B,'5.2_5.3'!$W$67,'ES1'!$E:$E,$W72,'ES1'!$C:$C,$BJ72)</f>
        <v>51.079652000000003</v>
      </c>
      <c r="BF72" s="574">
        <f>SUMIFS('ES1'!AL:AL,'ES1'!$B:$B,'5.2_5.3'!$W$67,'ES1'!$E:$E,$W72,'ES1'!$C:$C,$BJ72)</f>
        <v>52.605567000000008</v>
      </c>
      <c r="BG72" s="574">
        <f>SUMIFS('ES1'!AM:AM,'ES1'!$B:$B,'5.2_5.3'!$W$67,'ES1'!$E:$E,$W72,'ES1'!$C:$C,$BJ72)</f>
        <v>52.922365000000006</v>
      </c>
      <c r="BH72" s="574">
        <f>SUMIFS('ES1'!AN:AN,'ES1'!$B:$B,'5.2_5.3'!$W$67,'ES1'!$E:$E,$W72,'ES1'!$C:$C,$BJ72)</f>
        <v>54.112928000000004</v>
      </c>
      <c r="BJ72" s="191" t="s">
        <v>396</v>
      </c>
    </row>
    <row r="73" spans="1:62" ht="15" customHeight="1" x14ac:dyDescent="0.2">
      <c r="W73" s="465" t="s">
        <v>94</v>
      </c>
      <c r="X73" s="465"/>
      <c r="Y73" s="574"/>
      <c r="Z73" s="655"/>
      <c r="AA73" s="574">
        <f>SUMIFS('ES1'!G:G,'ES1'!$B:$B,'5.2_5.3'!$W$67,'ES1'!$E:$E,$W73,'ES1'!$C:$C,$BJ73)</f>
        <v>4.5135044794717949</v>
      </c>
      <c r="AB73" s="574">
        <f>SUMIFS('ES1'!H:H,'ES1'!$B:$B,'5.2_5.3'!$W$67,'ES1'!$E:$E,$W73,'ES1'!$C:$C,$BJ73)</f>
        <v>6.0619250000000005</v>
      </c>
      <c r="AC73" s="574">
        <f>SUMIFS('ES1'!I:I,'ES1'!$B:$B,'5.2_5.3'!$W$67,'ES1'!$E:$E,$W73,'ES1'!$C:$C,$BJ73)</f>
        <v>6.1233890000000004</v>
      </c>
      <c r="AD73" s="574">
        <f>SUMIFS('ES1'!J:J,'ES1'!$B:$B,'5.2_5.3'!$W$67,'ES1'!$E:$E,$W73,'ES1'!$C:$C,$BJ73)</f>
        <v>6.1807470000000002</v>
      </c>
      <c r="AE73" s="574">
        <f>SUMIFS('ES1'!K:K,'ES1'!$B:$B,'5.2_5.3'!$W$67,'ES1'!$E:$E,$W73,'ES1'!$C:$C,$BJ73)</f>
        <v>6.2383500000000005</v>
      </c>
      <c r="AF73" s="574">
        <f>SUMIFS('ES1'!L:L,'ES1'!$B:$B,'5.2_5.3'!$W$67,'ES1'!$E:$E,$W73,'ES1'!$C:$C,$BJ73)</f>
        <v>6.291938</v>
      </c>
      <c r="AG73" s="574">
        <f>SUMIFS('ES1'!M:M,'ES1'!$B:$B,'5.2_5.3'!$W$67,'ES1'!$E:$E,$W73,'ES1'!$C:$C,$BJ73)</f>
        <v>6.3457460000000001</v>
      </c>
      <c r="AH73" s="574">
        <f>SUMIFS('ES1'!N:N,'ES1'!$B:$B,'5.2_5.3'!$W$67,'ES1'!$E:$E,$W73,'ES1'!$C:$C,$BJ73)</f>
        <v>6.3998050000000006</v>
      </c>
      <c r="AI73" s="574">
        <f>SUMIFS('ES1'!O:O,'ES1'!$B:$B,'5.2_5.3'!$W$67,'ES1'!$E:$E,$W73,'ES1'!$C:$C,$BJ73)</f>
        <v>6.4534250000000002</v>
      </c>
      <c r="AJ73" s="574">
        <f>SUMIFS('ES1'!P:P,'ES1'!$B:$B,'5.2_5.3'!$W$67,'ES1'!$E:$E,$W73,'ES1'!$C:$C,$BJ73)</f>
        <v>6.5076619999999998</v>
      </c>
      <c r="AK73" s="574">
        <f>SUMIFS('ES1'!Q:Q,'ES1'!$B:$B,'5.2_5.3'!$W$67,'ES1'!$E:$E,$W73,'ES1'!$C:$C,$BJ73)</f>
        <v>6.5621419999999997</v>
      </c>
      <c r="AL73" s="574">
        <f>SUMIFS('ES1'!R:R,'ES1'!$B:$B,'5.2_5.3'!$W$67,'ES1'!$E:$E,$W73,'ES1'!$C:$C,$BJ73)</f>
        <v>6.6165560000000001</v>
      </c>
      <c r="AM73" s="574">
        <f>SUMIFS('ES1'!S:S,'ES1'!$B:$B,'5.2_5.3'!$W$67,'ES1'!$E:$E,$W73,'ES1'!$C:$C,$BJ73)</f>
        <v>6.6712730000000002</v>
      </c>
      <c r="AN73" s="574">
        <f>SUMIFS('ES1'!T:T,'ES1'!$B:$B,'5.2_5.3'!$W$67,'ES1'!$E:$E,$W73,'ES1'!$C:$C,$BJ73)</f>
        <v>6.7245210000000002</v>
      </c>
      <c r="AO73" s="574">
        <f>SUMIFS('ES1'!U:U,'ES1'!$B:$B,'5.2_5.3'!$W$67,'ES1'!$E:$E,$W73,'ES1'!$C:$C,$BJ73)</f>
        <v>6.7759350000000005</v>
      </c>
      <c r="AP73" s="574">
        <f>SUMIFS('ES1'!V:V,'ES1'!$B:$B,'5.2_5.3'!$W$67,'ES1'!$E:$E,$W73,'ES1'!$C:$C,$BJ73)</f>
        <v>6.8261800000000008</v>
      </c>
      <c r="AQ73" s="574">
        <f>SUMIFS('ES1'!W:W,'ES1'!$B:$B,'5.2_5.3'!$W$67,'ES1'!$E:$E,$W73,'ES1'!$C:$C,$BJ73)</f>
        <v>6.8752840000000006</v>
      </c>
      <c r="AR73" s="574">
        <f>SUMIFS('ES1'!X:X,'ES1'!$B:$B,'5.2_5.3'!$W$67,'ES1'!$E:$E,$W73,'ES1'!$C:$C,$BJ73)</f>
        <v>6.921773</v>
      </c>
      <c r="AS73" s="574">
        <f>SUMIFS('ES1'!Y:Y,'ES1'!$B:$B,'5.2_5.3'!$W$67,'ES1'!$E:$E,$W73,'ES1'!$C:$C,$BJ73)</f>
        <v>6.9599419999999999</v>
      </c>
      <c r="AT73" s="574">
        <f>SUMIFS('ES1'!Z:Z,'ES1'!$B:$B,'5.2_5.3'!$W$67,'ES1'!$E:$E,$W73,'ES1'!$C:$C,$BJ73)</f>
        <v>6.9957560000000001</v>
      </c>
      <c r="AU73" s="574">
        <f>SUMIFS('ES1'!AA:AA,'ES1'!$B:$B,'5.2_5.3'!$W$67,'ES1'!$E:$E,$W73,'ES1'!$C:$C,$BJ73)</f>
        <v>7.0298440000000006</v>
      </c>
      <c r="AV73" s="574">
        <f>SUMIFS('ES1'!AB:AB,'ES1'!$B:$B,'5.2_5.3'!$W$67,'ES1'!$E:$E,$W73,'ES1'!$C:$C,$BJ73)</f>
        <v>7.0615900000000007</v>
      </c>
      <c r="AW73" s="574">
        <f>SUMIFS('ES1'!AC:AC,'ES1'!$B:$B,'5.2_5.3'!$W$67,'ES1'!$E:$E,$W73,'ES1'!$C:$C,$BJ73)</f>
        <v>7.090344</v>
      </c>
      <c r="AX73" s="574">
        <f>SUMIFS('ES1'!AD:AD,'ES1'!$B:$B,'5.2_5.3'!$W$67,'ES1'!$E:$E,$W73,'ES1'!$C:$C,$BJ73)</f>
        <v>7.1176600000000008</v>
      </c>
      <c r="AY73" s="574">
        <f>SUMIFS('ES1'!AE:AE,'ES1'!$B:$B,'5.2_5.3'!$W$67,'ES1'!$E:$E,$W73,'ES1'!$C:$C,$BJ73)</f>
        <v>7.1195090000000008</v>
      </c>
      <c r="AZ73" s="574">
        <f>SUMIFS('ES1'!AF:AF,'ES1'!$B:$B,'5.2_5.3'!$W$67,'ES1'!$E:$E,$W73,'ES1'!$C:$C,$BJ73)</f>
        <v>7.1212800000000005</v>
      </c>
      <c r="BA73" s="574">
        <f>SUMIFS('ES1'!AG:AG,'ES1'!$B:$B,'5.2_5.3'!$W$67,'ES1'!$E:$E,$W73,'ES1'!$C:$C,$BJ73)</f>
        <v>7.1229849999999999</v>
      </c>
      <c r="BB73" s="574">
        <f>SUMIFS('ES1'!AH:AH,'ES1'!$B:$B,'5.2_5.3'!$W$67,'ES1'!$E:$E,$W73,'ES1'!$C:$C,$BJ73)</f>
        <v>7.1245919999999998</v>
      </c>
      <c r="BC73" s="574">
        <f>SUMIFS('ES1'!AI:AI,'ES1'!$B:$B,'5.2_5.3'!$W$67,'ES1'!$E:$E,$W73,'ES1'!$C:$C,$BJ73)</f>
        <v>7.1260969999999997</v>
      </c>
      <c r="BD73" s="574">
        <f>SUMIFS('ES1'!AJ:AJ,'ES1'!$B:$B,'5.2_5.3'!$W$67,'ES1'!$E:$E,$W73,'ES1'!$C:$C,$BJ73)</f>
        <v>7.1275150000000007</v>
      </c>
      <c r="BE73" s="574">
        <f>SUMIFS('ES1'!AK:AK,'ES1'!$B:$B,'5.2_5.3'!$W$67,'ES1'!$E:$E,$W73,'ES1'!$C:$C,$BJ73)</f>
        <v>7.1288090000000004</v>
      </c>
      <c r="BF73" s="574">
        <f>SUMIFS('ES1'!AL:AL,'ES1'!$B:$B,'5.2_5.3'!$W$67,'ES1'!$E:$E,$W73,'ES1'!$C:$C,$BJ73)</f>
        <v>7.1299659999999996</v>
      </c>
      <c r="BG73" s="574">
        <f>SUMIFS('ES1'!AM:AM,'ES1'!$B:$B,'5.2_5.3'!$W$67,'ES1'!$E:$E,$W73,'ES1'!$C:$C,$BJ73)</f>
        <v>7.13096</v>
      </c>
      <c r="BH73" s="574">
        <f>SUMIFS('ES1'!AN:AN,'ES1'!$B:$B,'5.2_5.3'!$W$67,'ES1'!$E:$E,$W73,'ES1'!$C:$C,$BJ73)</f>
        <v>7.1316959999999998</v>
      </c>
      <c r="BJ73" s="191" t="s">
        <v>396</v>
      </c>
    </row>
    <row r="74" spans="1:62" ht="15" customHeight="1" x14ac:dyDescent="0.2">
      <c r="W74" s="465" t="s">
        <v>95</v>
      </c>
      <c r="X74" s="465"/>
      <c r="Y74" s="574"/>
      <c r="Z74" s="655"/>
      <c r="AA74" s="574">
        <f>SUMIFS('ES1'!G:G,'ES1'!$B:$B,'5.2_5.3'!$W$67,'ES1'!$E:$E,$W74,'ES1'!$C:$C,$BJ74)</f>
        <v>17.72</v>
      </c>
      <c r="AB74" s="574">
        <f>SUMIFS('ES1'!H:H,'ES1'!$B:$B,'5.2_5.3'!$W$67,'ES1'!$E:$E,$W74,'ES1'!$C:$C,$BJ74)</f>
        <v>24.898810000000001</v>
      </c>
      <c r="AC74" s="574">
        <f>SUMIFS('ES1'!I:I,'ES1'!$B:$B,'5.2_5.3'!$W$67,'ES1'!$E:$E,$W74,'ES1'!$C:$C,$BJ74)</f>
        <v>24.35679</v>
      </c>
      <c r="AD74" s="574">
        <f>SUMIFS('ES1'!J:J,'ES1'!$B:$B,'5.2_5.3'!$W$67,'ES1'!$E:$E,$W74,'ES1'!$C:$C,$BJ74)</f>
        <v>30.610130000000002</v>
      </c>
      <c r="AE74" s="574">
        <f>SUMIFS('ES1'!K:K,'ES1'!$B:$B,'5.2_5.3'!$W$67,'ES1'!$E:$E,$W74,'ES1'!$C:$C,$BJ74)</f>
        <v>44.490850000000002</v>
      </c>
      <c r="AF74" s="574">
        <f>SUMIFS('ES1'!L:L,'ES1'!$B:$B,'5.2_5.3'!$W$67,'ES1'!$E:$E,$W74,'ES1'!$C:$C,$BJ74)</f>
        <v>41.29374</v>
      </c>
      <c r="AG74" s="574">
        <f>SUMIFS('ES1'!M:M,'ES1'!$B:$B,'5.2_5.3'!$W$67,'ES1'!$E:$E,$W74,'ES1'!$C:$C,$BJ74)</f>
        <v>51.417639999999999</v>
      </c>
      <c r="AH74" s="574">
        <f>SUMIFS('ES1'!N:N,'ES1'!$B:$B,'5.2_5.3'!$W$67,'ES1'!$E:$E,$W74,'ES1'!$C:$C,$BJ74)</f>
        <v>48.835700000000003</v>
      </c>
      <c r="AI74" s="574">
        <f>SUMIFS('ES1'!O:O,'ES1'!$B:$B,'5.2_5.3'!$W$67,'ES1'!$E:$E,$W74,'ES1'!$C:$C,$BJ74)</f>
        <v>51.250529999999998</v>
      </c>
      <c r="AJ74" s="574">
        <f>SUMIFS('ES1'!P:P,'ES1'!$B:$B,'5.2_5.3'!$W$67,'ES1'!$E:$E,$W74,'ES1'!$C:$C,$BJ74)</f>
        <v>49.381920000000001</v>
      </c>
      <c r="AK74" s="574">
        <f>SUMIFS('ES1'!Q:Q,'ES1'!$B:$B,'5.2_5.3'!$W$67,'ES1'!$E:$E,$W74,'ES1'!$C:$C,$BJ74)</f>
        <v>44.178280000000001</v>
      </c>
      <c r="AL74" s="574">
        <f>SUMIFS('ES1'!R:R,'ES1'!$B:$B,'5.2_5.3'!$W$67,'ES1'!$E:$E,$W74,'ES1'!$C:$C,$BJ74)</f>
        <v>46.930149999999998</v>
      </c>
      <c r="AM74" s="574">
        <f>SUMIFS('ES1'!S:S,'ES1'!$B:$B,'5.2_5.3'!$W$67,'ES1'!$E:$E,$W74,'ES1'!$C:$C,$BJ74)</f>
        <v>46.300400000000003</v>
      </c>
      <c r="AN74" s="574">
        <f>SUMIFS('ES1'!T:T,'ES1'!$B:$B,'5.2_5.3'!$W$67,'ES1'!$E:$E,$W74,'ES1'!$C:$C,$BJ74)</f>
        <v>33.221960000000003</v>
      </c>
      <c r="AO74" s="574">
        <f>SUMIFS('ES1'!U:U,'ES1'!$B:$B,'5.2_5.3'!$W$67,'ES1'!$E:$E,$W74,'ES1'!$C:$C,$BJ74)</f>
        <v>30.05613</v>
      </c>
      <c r="AP74" s="574">
        <f>SUMIFS('ES1'!V:V,'ES1'!$B:$B,'5.2_5.3'!$W$67,'ES1'!$E:$E,$W74,'ES1'!$C:$C,$BJ74)</f>
        <v>26.47871</v>
      </c>
      <c r="AQ74" s="574">
        <f>SUMIFS('ES1'!W:W,'ES1'!$B:$B,'5.2_5.3'!$W$67,'ES1'!$E:$E,$W74,'ES1'!$C:$C,$BJ74)</f>
        <v>24.96012</v>
      </c>
      <c r="AR74" s="574">
        <f>SUMIFS('ES1'!X:X,'ES1'!$B:$B,'5.2_5.3'!$W$67,'ES1'!$E:$E,$W74,'ES1'!$C:$C,$BJ74)</f>
        <v>24.755500000000001</v>
      </c>
      <c r="AS74" s="574">
        <f>SUMIFS('ES1'!Y:Y,'ES1'!$B:$B,'5.2_5.3'!$W$67,'ES1'!$E:$E,$W74,'ES1'!$C:$C,$BJ74)</f>
        <v>20.018550000000001</v>
      </c>
      <c r="AT74" s="574">
        <f>SUMIFS('ES1'!Z:Z,'ES1'!$B:$B,'5.2_5.3'!$W$67,'ES1'!$E:$E,$W74,'ES1'!$C:$C,$BJ74)</f>
        <v>22.015840000000001</v>
      </c>
      <c r="AU74" s="574">
        <f>SUMIFS('ES1'!AA:AA,'ES1'!$B:$B,'5.2_5.3'!$W$67,'ES1'!$E:$E,$W74,'ES1'!$C:$C,$BJ74)</f>
        <v>17.07385</v>
      </c>
      <c r="AV74" s="574">
        <f>SUMIFS('ES1'!AB:AB,'ES1'!$B:$B,'5.2_5.3'!$W$67,'ES1'!$E:$E,$W74,'ES1'!$C:$C,$BJ74)</f>
        <v>19.2224</v>
      </c>
      <c r="AW74" s="574">
        <f>SUMIFS('ES1'!AC:AC,'ES1'!$B:$B,'5.2_5.3'!$W$67,'ES1'!$E:$E,$W74,'ES1'!$C:$C,$BJ74)</f>
        <v>19.227920000000001</v>
      </c>
      <c r="AX74" s="574">
        <f>SUMIFS('ES1'!AD:AD,'ES1'!$B:$B,'5.2_5.3'!$W$67,'ES1'!$E:$E,$W74,'ES1'!$C:$C,$BJ74)</f>
        <v>16.181010000000001</v>
      </c>
      <c r="AY74" s="574">
        <f>SUMIFS('ES1'!AE:AE,'ES1'!$B:$B,'5.2_5.3'!$W$67,'ES1'!$E:$E,$W74,'ES1'!$C:$C,$BJ74)</f>
        <v>16.01699</v>
      </c>
      <c r="AZ74" s="574">
        <f>SUMIFS('ES1'!AF:AF,'ES1'!$B:$B,'5.2_5.3'!$W$67,'ES1'!$E:$E,$W74,'ES1'!$C:$C,$BJ74)</f>
        <v>16.061859999999999</v>
      </c>
      <c r="BA74" s="574">
        <f>SUMIFS('ES1'!AG:AG,'ES1'!$B:$B,'5.2_5.3'!$W$67,'ES1'!$E:$E,$W74,'ES1'!$C:$C,$BJ74)</f>
        <v>17.148540000000001</v>
      </c>
      <c r="BB74" s="574">
        <f>SUMIFS('ES1'!AH:AH,'ES1'!$B:$B,'5.2_5.3'!$W$67,'ES1'!$E:$E,$W74,'ES1'!$C:$C,$BJ74)</f>
        <v>16.51361</v>
      </c>
      <c r="BC74" s="574">
        <f>SUMIFS('ES1'!AI:AI,'ES1'!$B:$B,'5.2_5.3'!$W$67,'ES1'!$E:$E,$W74,'ES1'!$C:$C,$BJ74)</f>
        <v>15.769600000000001</v>
      </c>
      <c r="BD74" s="574">
        <f>SUMIFS('ES1'!AJ:AJ,'ES1'!$B:$B,'5.2_5.3'!$W$67,'ES1'!$E:$E,$W74,'ES1'!$C:$C,$BJ74)</f>
        <v>15.07568</v>
      </c>
      <c r="BE74" s="574">
        <f>SUMIFS('ES1'!AK:AK,'ES1'!$B:$B,'5.2_5.3'!$W$67,'ES1'!$E:$E,$W74,'ES1'!$C:$C,$BJ74)</f>
        <v>13.326589999999999</v>
      </c>
      <c r="BF74" s="574">
        <f>SUMIFS('ES1'!AL:AL,'ES1'!$B:$B,'5.2_5.3'!$W$67,'ES1'!$E:$E,$W74,'ES1'!$C:$C,$BJ74)</f>
        <v>13.82545</v>
      </c>
      <c r="BG74" s="574">
        <f>SUMIFS('ES1'!AM:AM,'ES1'!$B:$B,'5.2_5.3'!$W$67,'ES1'!$E:$E,$W74,'ES1'!$C:$C,$BJ74)</f>
        <v>13.767620000000001</v>
      </c>
      <c r="BH74" s="574">
        <f>SUMIFS('ES1'!AN:AN,'ES1'!$B:$B,'5.2_5.3'!$W$67,'ES1'!$E:$E,$W74,'ES1'!$C:$C,$BJ74)</f>
        <v>14.47175</v>
      </c>
      <c r="BJ74" s="191" t="s">
        <v>398</v>
      </c>
    </row>
    <row r="75" spans="1:62" ht="15" customHeight="1" x14ac:dyDescent="0.2">
      <c r="W75" s="465" t="s">
        <v>96</v>
      </c>
      <c r="X75" s="465"/>
      <c r="Y75" s="574"/>
      <c r="Z75" s="655"/>
      <c r="AA75" s="574">
        <f>SUMIFS('ES1'!G:G,'ES1'!$B:$B,'5.2_5.3'!$W$67,'ES1'!$E:$E,$W75,'ES1'!$C:$C,$BJ75)</f>
        <v>5.4956397987012982E-2</v>
      </c>
      <c r="AB75" s="574">
        <f>SUMIFS('ES1'!H:H,'ES1'!$B:$B,'5.2_5.3'!$W$67,'ES1'!$E:$E,$W75,'ES1'!$C:$C,$BJ75)</f>
        <v>0.101688</v>
      </c>
      <c r="AC75" s="574">
        <f>SUMIFS('ES1'!I:I,'ES1'!$B:$B,'5.2_5.3'!$W$67,'ES1'!$E:$E,$W75,'ES1'!$C:$C,$BJ75)</f>
        <v>0.10169300000000001</v>
      </c>
      <c r="AD75" s="574">
        <f>SUMIFS('ES1'!J:J,'ES1'!$B:$B,'5.2_5.3'!$W$67,'ES1'!$E:$E,$W75,'ES1'!$C:$C,$BJ75)</f>
        <v>0.101636</v>
      </c>
      <c r="AE75" s="574">
        <f>SUMIFS('ES1'!K:K,'ES1'!$B:$B,'5.2_5.3'!$W$67,'ES1'!$E:$E,$W75,'ES1'!$C:$C,$BJ75)</f>
        <v>0.101419</v>
      </c>
      <c r="AF75" s="574">
        <f>SUMIFS('ES1'!L:L,'ES1'!$B:$B,'5.2_5.3'!$W$67,'ES1'!$E:$E,$W75,'ES1'!$C:$C,$BJ75)</f>
        <v>0.101413</v>
      </c>
      <c r="AG75" s="574">
        <f>SUMIFS('ES1'!M:M,'ES1'!$B:$B,'5.2_5.3'!$W$67,'ES1'!$E:$E,$W75,'ES1'!$C:$C,$BJ75)</f>
        <v>0.101428</v>
      </c>
      <c r="AH75" s="574">
        <f>SUMIFS('ES1'!N:N,'ES1'!$B:$B,'5.2_5.3'!$W$67,'ES1'!$E:$E,$W75,'ES1'!$C:$C,$BJ75)</f>
        <v>0.101579</v>
      </c>
      <c r="AI75" s="574">
        <f>SUMIFS('ES1'!O:O,'ES1'!$B:$B,'5.2_5.3'!$W$67,'ES1'!$E:$E,$W75,'ES1'!$C:$C,$BJ75)</f>
        <v>0.10148699999999999</v>
      </c>
      <c r="AJ75" s="574">
        <f>SUMIFS('ES1'!P:P,'ES1'!$B:$B,'5.2_5.3'!$W$67,'ES1'!$E:$E,$W75,'ES1'!$C:$C,$BJ75)</f>
        <v>0.101171</v>
      </c>
      <c r="AK75" s="574">
        <f>SUMIFS('ES1'!Q:Q,'ES1'!$B:$B,'5.2_5.3'!$W$67,'ES1'!$E:$E,$W75,'ES1'!$C:$C,$BJ75)</f>
        <v>0.10101299999999999</v>
      </c>
      <c r="AL75" s="574">
        <f>SUMIFS('ES1'!R:R,'ES1'!$B:$B,'5.2_5.3'!$W$67,'ES1'!$E:$E,$W75,'ES1'!$C:$C,$BJ75)</f>
        <v>0.10065399999999999</v>
      </c>
      <c r="AM75" s="574">
        <f>SUMIFS('ES1'!S:S,'ES1'!$B:$B,'5.2_5.3'!$W$67,'ES1'!$E:$E,$W75,'ES1'!$C:$C,$BJ75)</f>
        <v>9.9906999999999996E-2</v>
      </c>
      <c r="AN75" s="574">
        <f>SUMIFS('ES1'!T:T,'ES1'!$B:$B,'5.2_5.3'!$W$67,'ES1'!$E:$E,$W75,'ES1'!$C:$C,$BJ75)</f>
        <v>0.10084</v>
      </c>
      <c r="AO75" s="574">
        <f>SUMIFS('ES1'!U:U,'ES1'!$B:$B,'5.2_5.3'!$W$67,'ES1'!$E:$E,$W75,'ES1'!$C:$C,$BJ75)</f>
        <v>0.100536</v>
      </c>
      <c r="AP75" s="574">
        <f>SUMIFS('ES1'!V:V,'ES1'!$B:$B,'5.2_5.3'!$W$67,'ES1'!$E:$E,$W75,'ES1'!$C:$C,$BJ75)</f>
        <v>0.13473499999999999</v>
      </c>
      <c r="AQ75" s="574">
        <f>SUMIFS('ES1'!W:W,'ES1'!$B:$B,'5.2_5.3'!$W$67,'ES1'!$E:$E,$W75,'ES1'!$C:$C,$BJ75)</f>
        <v>0.13366800000000001</v>
      </c>
      <c r="AR75" s="574">
        <f>SUMIFS('ES1'!X:X,'ES1'!$B:$B,'5.2_5.3'!$W$67,'ES1'!$E:$E,$W75,'ES1'!$C:$C,$BJ75)</f>
        <v>0.13266</v>
      </c>
      <c r="AS75" s="574">
        <f>SUMIFS('ES1'!Y:Y,'ES1'!$B:$B,'5.2_5.3'!$W$67,'ES1'!$E:$E,$W75,'ES1'!$C:$C,$BJ75)</f>
        <v>0.23144700000000001</v>
      </c>
      <c r="AT75" s="574">
        <f>SUMIFS('ES1'!Z:Z,'ES1'!$B:$B,'5.2_5.3'!$W$67,'ES1'!$E:$E,$W75,'ES1'!$C:$C,$BJ75)</f>
        <v>0.230491</v>
      </c>
      <c r="AU75" s="574">
        <f>SUMIFS('ES1'!AA:AA,'ES1'!$B:$B,'5.2_5.3'!$W$67,'ES1'!$E:$E,$W75,'ES1'!$C:$C,$BJ75)</f>
        <v>0.22648400000000002</v>
      </c>
      <c r="AV75" s="574">
        <f>SUMIFS('ES1'!AB:AB,'ES1'!$B:$B,'5.2_5.3'!$W$67,'ES1'!$E:$E,$W75,'ES1'!$C:$C,$BJ75)</f>
        <v>0.22586700000000001</v>
      </c>
      <c r="AW75" s="574">
        <f>SUMIFS('ES1'!AC:AC,'ES1'!$B:$B,'5.2_5.3'!$W$67,'ES1'!$E:$E,$W75,'ES1'!$C:$C,$BJ75)</f>
        <v>0.22426600000000002</v>
      </c>
      <c r="AX75" s="574">
        <f>SUMIFS('ES1'!AD:AD,'ES1'!$B:$B,'5.2_5.3'!$W$67,'ES1'!$E:$E,$W75,'ES1'!$C:$C,$BJ75)</f>
        <v>0.22290299999999999</v>
      </c>
      <c r="AY75" s="574">
        <f>SUMIFS('ES1'!AE:AE,'ES1'!$B:$B,'5.2_5.3'!$W$67,'ES1'!$E:$E,$W75,'ES1'!$C:$C,$BJ75)</f>
        <v>0.22379199999999999</v>
      </c>
      <c r="AZ75" s="574">
        <f>SUMIFS('ES1'!AF:AF,'ES1'!$B:$B,'5.2_5.3'!$W$67,'ES1'!$E:$E,$W75,'ES1'!$C:$C,$BJ75)</f>
        <v>0.22431199999999998</v>
      </c>
      <c r="BA75" s="574">
        <f>SUMIFS('ES1'!AG:AG,'ES1'!$B:$B,'5.2_5.3'!$W$67,'ES1'!$E:$E,$W75,'ES1'!$C:$C,$BJ75)</f>
        <v>0.22476200000000002</v>
      </c>
      <c r="BB75" s="574">
        <f>SUMIFS('ES1'!AH:AH,'ES1'!$B:$B,'5.2_5.3'!$W$67,'ES1'!$E:$E,$W75,'ES1'!$C:$C,$BJ75)</f>
        <v>0.22472899999999998</v>
      </c>
      <c r="BC75" s="574">
        <f>SUMIFS('ES1'!AI:AI,'ES1'!$B:$B,'5.2_5.3'!$W$67,'ES1'!$E:$E,$W75,'ES1'!$C:$C,$BJ75)</f>
        <v>0.225103</v>
      </c>
      <c r="BD75" s="574">
        <f>SUMIFS('ES1'!AJ:AJ,'ES1'!$B:$B,'5.2_5.3'!$W$67,'ES1'!$E:$E,$W75,'ES1'!$C:$C,$BJ75)</f>
        <v>0.225157</v>
      </c>
      <c r="BE75" s="574">
        <f>SUMIFS('ES1'!AK:AK,'ES1'!$B:$B,'5.2_5.3'!$W$67,'ES1'!$E:$E,$W75,'ES1'!$C:$C,$BJ75)</f>
        <v>0.22642599999999999</v>
      </c>
      <c r="BF75" s="574">
        <f>SUMIFS('ES1'!AL:AL,'ES1'!$B:$B,'5.2_5.3'!$W$67,'ES1'!$E:$E,$W75,'ES1'!$C:$C,$BJ75)</f>
        <v>0.22642099999999998</v>
      </c>
      <c r="BG75" s="574">
        <f>SUMIFS('ES1'!AM:AM,'ES1'!$B:$B,'5.2_5.3'!$W$67,'ES1'!$E:$E,$W75,'ES1'!$C:$C,$BJ75)</f>
        <v>0.226573</v>
      </c>
      <c r="BH75" s="574">
        <f>SUMIFS('ES1'!AN:AN,'ES1'!$B:$B,'5.2_5.3'!$W$67,'ES1'!$E:$E,$W75,'ES1'!$C:$C,$BJ75)</f>
        <v>0.226575</v>
      </c>
      <c r="BJ75" s="191" t="s">
        <v>396</v>
      </c>
    </row>
    <row r="76" spans="1:62" ht="15" customHeight="1" x14ac:dyDescent="0.2">
      <c r="W76" s="465" t="s">
        <v>97</v>
      </c>
      <c r="X76" s="465"/>
      <c r="Y76" s="574"/>
      <c r="Z76" s="655"/>
      <c r="AA76" s="574">
        <f>SUMIFS('ES1'!G:G,'ES1'!$B:$B,'5.2_5.3'!$W$67,'ES1'!$E:$E,$W76,'ES1'!$C:$C,$BJ76)</f>
        <v>64.637266262000011</v>
      </c>
      <c r="AB76" s="574">
        <f>SUMIFS('ES1'!H:H,'ES1'!$B:$B,'5.2_5.3'!$W$67,'ES1'!$E:$E,$W76,'ES1'!$C:$C,$BJ76)</f>
        <v>61.220300000000002</v>
      </c>
      <c r="AC76" s="574">
        <f>SUMIFS('ES1'!I:I,'ES1'!$B:$B,'5.2_5.3'!$W$67,'ES1'!$E:$E,$W76,'ES1'!$C:$C,$BJ76)</f>
        <v>61.219889999999999</v>
      </c>
      <c r="AD76" s="574">
        <f>SUMIFS('ES1'!J:J,'ES1'!$B:$B,'5.2_5.3'!$W$67,'ES1'!$E:$E,$W76,'ES1'!$C:$C,$BJ76)</f>
        <v>61.21461</v>
      </c>
      <c r="AE76" s="574">
        <f>SUMIFS('ES1'!K:K,'ES1'!$B:$B,'5.2_5.3'!$W$67,'ES1'!$E:$E,$W76,'ES1'!$C:$C,$BJ76)</f>
        <v>61.189219999999999</v>
      </c>
      <c r="AF76" s="574">
        <f>SUMIFS('ES1'!L:L,'ES1'!$B:$B,'5.2_5.3'!$W$67,'ES1'!$E:$E,$W76,'ES1'!$C:$C,$BJ76)</f>
        <v>61.17465</v>
      </c>
      <c r="AG76" s="574">
        <f>SUMIFS('ES1'!M:M,'ES1'!$B:$B,'5.2_5.3'!$W$67,'ES1'!$E:$E,$W76,'ES1'!$C:$C,$BJ76)</f>
        <v>47.69509</v>
      </c>
      <c r="AH76" s="574">
        <f>SUMIFS('ES1'!N:N,'ES1'!$B:$B,'5.2_5.3'!$W$67,'ES1'!$E:$E,$W76,'ES1'!$C:$C,$BJ76)</f>
        <v>32.367899999999999</v>
      </c>
      <c r="AI76" s="574">
        <f>SUMIFS('ES1'!O:O,'ES1'!$B:$B,'5.2_5.3'!$W$67,'ES1'!$E:$E,$W76,'ES1'!$C:$C,$BJ76)</f>
        <v>32.35622</v>
      </c>
      <c r="AJ76" s="574">
        <f>SUMIFS('ES1'!P:P,'ES1'!$B:$B,'5.2_5.3'!$W$67,'ES1'!$E:$E,$W76,'ES1'!$C:$C,$BJ76)</f>
        <v>32.343389999999999</v>
      </c>
      <c r="AK76" s="574">
        <f>SUMIFS('ES1'!Q:Q,'ES1'!$B:$B,'5.2_5.3'!$W$67,'ES1'!$E:$E,$W76,'ES1'!$C:$C,$BJ76)</f>
        <v>32.33793</v>
      </c>
      <c r="AL76" s="574">
        <f>SUMIFS('ES1'!R:R,'ES1'!$B:$B,'5.2_5.3'!$W$67,'ES1'!$E:$E,$W76,'ES1'!$C:$C,$BJ76)</f>
        <v>25.268630000000002</v>
      </c>
      <c r="AM76" s="574">
        <f>SUMIFS('ES1'!S:S,'ES1'!$B:$B,'5.2_5.3'!$W$67,'ES1'!$E:$E,$W76,'ES1'!$C:$C,$BJ76)</f>
        <v>25.243939999999998</v>
      </c>
      <c r="AN76" s="574">
        <f>SUMIFS('ES1'!T:T,'ES1'!$B:$B,'5.2_5.3'!$W$67,'ES1'!$E:$E,$W76,'ES1'!$C:$C,$BJ76)</f>
        <v>9.1964310000000005</v>
      </c>
      <c r="AO76" s="574">
        <f>SUMIFS('ES1'!U:U,'ES1'!$B:$B,'5.2_5.3'!$W$67,'ES1'!$E:$E,$W76,'ES1'!$C:$C,$BJ76)</f>
        <v>9.1949470000000009</v>
      </c>
      <c r="AP76" s="574">
        <f>SUMIFS('ES1'!V:V,'ES1'!$B:$B,'5.2_5.3'!$W$67,'ES1'!$E:$E,$W76,'ES1'!$C:$C,$BJ76)</f>
        <v>13.45073</v>
      </c>
      <c r="AQ76" s="574">
        <f>SUMIFS('ES1'!W:W,'ES1'!$B:$B,'5.2_5.3'!$W$67,'ES1'!$E:$E,$W76,'ES1'!$C:$C,$BJ76)</f>
        <v>27.911149999999999</v>
      </c>
      <c r="AR76" s="574">
        <f>SUMIFS('ES1'!X:X,'ES1'!$B:$B,'5.2_5.3'!$W$67,'ES1'!$E:$E,$W76,'ES1'!$C:$C,$BJ76)</f>
        <v>27.838920000000002</v>
      </c>
      <c r="AS76" s="574">
        <f>SUMIFS('ES1'!Y:Y,'ES1'!$B:$B,'5.2_5.3'!$W$67,'ES1'!$E:$E,$W76,'ES1'!$C:$C,$BJ76)</f>
        <v>44.016739999999999</v>
      </c>
      <c r="AT76" s="574">
        <f>SUMIFS('ES1'!Z:Z,'ES1'!$B:$B,'5.2_5.3'!$W$67,'ES1'!$E:$E,$W76,'ES1'!$C:$C,$BJ76)</f>
        <v>47.808489999999999</v>
      </c>
      <c r="AU76" s="574">
        <f>SUMIFS('ES1'!AA:AA,'ES1'!$B:$B,'5.2_5.3'!$W$67,'ES1'!$E:$E,$W76,'ES1'!$C:$C,$BJ76)</f>
        <v>59.51361</v>
      </c>
      <c r="AV76" s="574">
        <f>SUMIFS('ES1'!AB:AB,'ES1'!$B:$B,'5.2_5.3'!$W$67,'ES1'!$E:$E,$W76,'ES1'!$C:$C,$BJ76)</f>
        <v>59.420789999999997</v>
      </c>
      <c r="AW76" s="574">
        <f>SUMIFS('ES1'!AC:AC,'ES1'!$B:$B,'5.2_5.3'!$W$67,'ES1'!$E:$E,$W76,'ES1'!$C:$C,$BJ76)</f>
        <v>68.990750000000006</v>
      </c>
      <c r="AX76" s="574">
        <f>SUMIFS('ES1'!AD:AD,'ES1'!$B:$B,'5.2_5.3'!$W$67,'ES1'!$E:$E,$W76,'ES1'!$C:$C,$BJ76)</f>
        <v>80.612350000000006</v>
      </c>
      <c r="AY76" s="574">
        <f>SUMIFS('ES1'!AE:AE,'ES1'!$B:$B,'5.2_5.3'!$W$67,'ES1'!$E:$E,$W76,'ES1'!$C:$C,$BJ76)</f>
        <v>82.934650000000005</v>
      </c>
      <c r="AZ76" s="574">
        <f>SUMIFS('ES1'!AF:AF,'ES1'!$B:$B,'5.2_5.3'!$W$67,'ES1'!$E:$E,$W76,'ES1'!$C:$C,$BJ76)</f>
        <v>86.736009999999993</v>
      </c>
      <c r="BA76" s="574">
        <f>SUMIFS('ES1'!AG:AG,'ES1'!$B:$B,'5.2_5.3'!$W$67,'ES1'!$E:$E,$W76,'ES1'!$C:$C,$BJ76)</f>
        <v>90.708460000000002</v>
      </c>
      <c r="BB76" s="574">
        <f>SUMIFS('ES1'!AH:AH,'ES1'!$B:$B,'5.2_5.3'!$W$67,'ES1'!$E:$E,$W76,'ES1'!$C:$C,$BJ76)</f>
        <v>94.470699999999994</v>
      </c>
      <c r="BC76" s="574">
        <f>SUMIFS('ES1'!AI:AI,'ES1'!$B:$B,'5.2_5.3'!$W$67,'ES1'!$E:$E,$W76,'ES1'!$C:$C,$BJ76)</f>
        <v>98.542429999999996</v>
      </c>
      <c r="BD76" s="574">
        <f>SUMIFS('ES1'!AJ:AJ,'ES1'!$B:$B,'5.2_5.3'!$W$67,'ES1'!$E:$E,$W76,'ES1'!$C:$C,$BJ76)</f>
        <v>100.4952</v>
      </c>
      <c r="BE76" s="574">
        <f>SUMIFS('ES1'!AK:AK,'ES1'!$B:$B,'5.2_5.3'!$W$67,'ES1'!$E:$E,$W76,'ES1'!$C:$C,$BJ76)</f>
        <v>105.9909</v>
      </c>
      <c r="BF76" s="574">
        <f>SUMIFS('ES1'!AL:AL,'ES1'!$B:$B,'5.2_5.3'!$W$67,'ES1'!$E:$E,$W76,'ES1'!$C:$C,$BJ76)</f>
        <v>106.1176</v>
      </c>
      <c r="BG76" s="574">
        <f>SUMIFS('ES1'!AM:AM,'ES1'!$B:$B,'5.2_5.3'!$W$67,'ES1'!$E:$E,$W76,'ES1'!$C:$C,$BJ76)</f>
        <v>107.99509999999999</v>
      </c>
      <c r="BH76" s="574">
        <f>SUMIFS('ES1'!AN:AN,'ES1'!$B:$B,'5.2_5.3'!$W$67,'ES1'!$E:$E,$W76,'ES1'!$C:$C,$BJ76)</f>
        <v>108.0258</v>
      </c>
      <c r="BJ76" s="191" t="s">
        <v>396</v>
      </c>
    </row>
    <row r="77" spans="1:62" ht="15" customHeight="1" x14ac:dyDescent="0.2">
      <c r="W77" s="465" t="s">
        <v>98</v>
      </c>
      <c r="X77" s="465"/>
      <c r="Y77" s="574"/>
      <c r="Z77" s="655"/>
      <c r="AA77" s="574">
        <f>SUMIFS('ES1'!G:G,'ES1'!$B:$B,'5.2_5.3'!$W$67,'ES1'!$E:$E,$W77,'ES1'!$C:$C,$BJ77)</f>
        <v>19.628290793000001</v>
      </c>
      <c r="AB77" s="574">
        <f>SUMIFS('ES1'!H:H,'ES1'!$B:$B,'5.2_5.3'!$W$67,'ES1'!$E:$E,$W77,'ES1'!$C:$C,$BJ77)</f>
        <v>28.408656000000001</v>
      </c>
      <c r="AC77" s="574">
        <f>SUMIFS('ES1'!I:I,'ES1'!$B:$B,'5.2_5.3'!$W$67,'ES1'!$E:$E,$W77,'ES1'!$C:$C,$BJ77)</f>
        <v>30.628095999999999</v>
      </c>
      <c r="AD77" s="574">
        <f>SUMIFS('ES1'!J:J,'ES1'!$B:$B,'5.2_5.3'!$W$67,'ES1'!$E:$E,$W77,'ES1'!$C:$C,$BJ77)</f>
        <v>32.385145999999999</v>
      </c>
      <c r="AE77" s="574">
        <f>SUMIFS('ES1'!K:K,'ES1'!$B:$B,'5.2_5.3'!$W$67,'ES1'!$E:$E,$W77,'ES1'!$C:$C,$BJ77)</f>
        <v>36.935755999999998</v>
      </c>
      <c r="AF77" s="574">
        <f>SUMIFS('ES1'!L:L,'ES1'!$B:$B,'5.2_5.3'!$W$67,'ES1'!$E:$E,$W77,'ES1'!$C:$C,$BJ77)</f>
        <v>40.274135999999999</v>
      </c>
      <c r="AG77" s="574">
        <f>SUMIFS('ES1'!M:M,'ES1'!$B:$B,'5.2_5.3'!$W$67,'ES1'!$E:$E,$W77,'ES1'!$C:$C,$BJ77)</f>
        <v>42.646155999999998</v>
      </c>
      <c r="AH77" s="574">
        <f>SUMIFS('ES1'!N:N,'ES1'!$B:$B,'5.2_5.3'!$W$67,'ES1'!$E:$E,$W77,'ES1'!$C:$C,$BJ77)</f>
        <v>47.761855999999995</v>
      </c>
      <c r="AI77" s="574">
        <f>SUMIFS('ES1'!O:O,'ES1'!$B:$B,'5.2_5.3'!$W$67,'ES1'!$E:$E,$W77,'ES1'!$C:$C,$BJ77)</f>
        <v>51.393155999999998</v>
      </c>
      <c r="AJ77" s="574">
        <f>SUMIFS('ES1'!P:P,'ES1'!$B:$B,'5.2_5.3'!$W$67,'ES1'!$E:$E,$W77,'ES1'!$C:$C,$BJ77)</f>
        <v>53.325905999999996</v>
      </c>
      <c r="AK77" s="574">
        <f>SUMIFS('ES1'!Q:Q,'ES1'!$B:$B,'5.2_5.3'!$W$67,'ES1'!$E:$E,$W77,'ES1'!$C:$C,$BJ77)</f>
        <v>53.325905999999996</v>
      </c>
      <c r="AL77" s="574">
        <f>SUMIFS('ES1'!R:R,'ES1'!$B:$B,'5.2_5.3'!$W$67,'ES1'!$E:$E,$W77,'ES1'!$C:$C,$BJ77)</f>
        <v>53.325905999999996</v>
      </c>
      <c r="AM77" s="574">
        <f>SUMIFS('ES1'!S:S,'ES1'!$B:$B,'5.2_5.3'!$W$67,'ES1'!$E:$E,$W77,'ES1'!$C:$C,$BJ77)</f>
        <v>56.800805999999994</v>
      </c>
      <c r="AN77" s="574">
        <f>SUMIFS('ES1'!T:T,'ES1'!$B:$B,'5.2_5.3'!$W$67,'ES1'!$E:$E,$W77,'ES1'!$C:$C,$BJ77)</f>
        <v>64.506795999999994</v>
      </c>
      <c r="AO77" s="574">
        <f>SUMIFS('ES1'!U:U,'ES1'!$B:$B,'5.2_5.3'!$W$67,'ES1'!$E:$E,$W77,'ES1'!$C:$C,$BJ77)</f>
        <v>66.978886000000003</v>
      </c>
      <c r="AP77" s="574">
        <f>SUMIFS('ES1'!V:V,'ES1'!$B:$B,'5.2_5.3'!$W$67,'ES1'!$E:$E,$W77,'ES1'!$C:$C,$BJ77)</f>
        <v>73.36590600000001</v>
      </c>
      <c r="AQ77" s="574">
        <f>SUMIFS('ES1'!W:W,'ES1'!$B:$B,'5.2_5.3'!$W$67,'ES1'!$E:$E,$W77,'ES1'!$C:$C,$BJ77)</f>
        <v>75.840986000000001</v>
      </c>
      <c r="AR77" s="574">
        <f>SUMIFS('ES1'!X:X,'ES1'!$B:$B,'5.2_5.3'!$W$67,'ES1'!$E:$E,$W77,'ES1'!$C:$C,$BJ77)</f>
        <v>75.840986000000001</v>
      </c>
      <c r="AS77" s="574">
        <f>SUMIFS('ES1'!Y:Y,'ES1'!$B:$B,'5.2_5.3'!$W$67,'ES1'!$E:$E,$W77,'ES1'!$C:$C,$BJ77)</f>
        <v>78.305896000000004</v>
      </c>
      <c r="AT77" s="574">
        <f>SUMIFS('ES1'!Z:Z,'ES1'!$B:$B,'5.2_5.3'!$W$67,'ES1'!$E:$E,$W77,'ES1'!$C:$C,$BJ77)</f>
        <v>78.305896000000004</v>
      </c>
      <c r="AU77" s="574">
        <f>SUMIFS('ES1'!AA:AA,'ES1'!$B:$B,'5.2_5.3'!$W$67,'ES1'!$E:$E,$W77,'ES1'!$C:$C,$BJ77)</f>
        <v>80.770796000000004</v>
      </c>
      <c r="AV77" s="574">
        <f>SUMIFS('ES1'!AB:AB,'ES1'!$B:$B,'5.2_5.3'!$W$67,'ES1'!$E:$E,$W77,'ES1'!$C:$C,$BJ77)</f>
        <v>80.770796000000004</v>
      </c>
      <c r="AW77" s="574">
        <f>SUMIFS('ES1'!AC:AC,'ES1'!$B:$B,'5.2_5.3'!$W$67,'ES1'!$E:$E,$W77,'ES1'!$C:$C,$BJ77)</f>
        <v>80.770796000000004</v>
      </c>
      <c r="AX77" s="574">
        <f>SUMIFS('ES1'!AD:AD,'ES1'!$B:$B,'5.2_5.3'!$W$67,'ES1'!$E:$E,$W77,'ES1'!$C:$C,$BJ77)</f>
        <v>80.770796000000004</v>
      </c>
      <c r="AY77" s="574">
        <f>SUMIFS('ES1'!AE:AE,'ES1'!$B:$B,'5.2_5.3'!$W$67,'ES1'!$E:$E,$W77,'ES1'!$C:$C,$BJ77)</f>
        <v>80.770796000000004</v>
      </c>
      <c r="AZ77" s="574">
        <f>SUMIFS('ES1'!AF:AF,'ES1'!$B:$B,'5.2_5.3'!$W$67,'ES1'!$E:$E,$W77,'ES1'!$C:$C,$BJ77)</f>
        <v>80.770796000000004</v>
      </c>
      <c r="BA77" s="574">
        <f>SUMIFS('ES1'!AG:AG,'ES1'!$B:$B,'5.2_5.3'!$W$67,'ES1'!$E:$E,$W77,'ES1'!$C:$C,$BJ77)</f>
        <v>80.770796000000004</v>
      </c>
      <c r="BB77" s="574">
        <f>SUMIFS('ES1'!AH:AH,'ES1'!$B:$B,'5.2_5.3'!$W$67,'ES1'!$E:$E,$W77,'ES1'!$C:$C,$BJ77)</f>
        <v>80.770796000000004</v>
      </c>
      <c r="BC77" s="574">
        <f>SUMIFS('ES1'!AI:AI,'ES1'!$B:$B,'5.2_5.3'!$W$67,'ES1'!$E:$E,$W77,'ES1'!$C:$C,$BJ77)</f>
        <v>80.770796000000004</v>
      </c>
      <c r="BD77" s="574">
        <f>SUMIFS('ES1'!AJ:AJ,'ES1'!$B:$B,'5.2_5.3'!$W$67,'ES1'!$E:$E,$W77,'ES1'!$C:$C,$BJ77)</f>
        <v>80.770796000000004</v>
      </c>
      <c r="BE77" s="574">
        <f>SUMIFS('ES1'!AK:AK,'ES1'!$B:$B,'5.2_5.3'!$W$67,'ES1'!$E:$E,$W77,'ES1'!$C:$C,$BJ77)</f>
        <v>80.770796000000004</v>
      </c>
      <c r="BF77" s="574">
        <f>SUMIFS('ES1'!AL:AL,'ES1'!$B:$B,'5.2_5.3'!$W$67,'ES1'!$E:$E,$W77,'ES1'!$C:$C,$BJ77)</f>
        <v>80.770796000000004</v>
      </c>
      <c r="BG77" s="574">
        <f>SUMIFS('ES1'!AM:AM,'ES1'!$B:$B,'5.2_5.3'!$W$67,'ES1'!$E:$E,$W77,'ES1'!$C:$C,$BJ77)</f>
        <v>80.770796000000004</v>
      </c>
      <c r="BH77" s="574">
        <f>SUMIFS('ES1'!AN:AN,'ES1'!$B:$B,'5.2_5.3'!$W$67,'ES1'!$E:$E,$W77,'ES1'!$C:$C,$BJ77)</f>
        <v>80.770796000000004</v>
      </c>
      <c r="BJ77" s="191" t="s">
        <v>396</v>
      </c>
    </row>
    <row r="78" spans="1:62" ht="15" customHeight="1" x14ac:dyDescent="0.2">
      <c r="W78" s="465" t="s">
        <v>99</v>
      </c>
      <c r="X78" s="465"/>
      <c r="Y78" s="574"/>
      <c r="Z78" s="655"/>
      <c r="AA78" s="574">
        <f>SUMIFS('ES1'!G:G,'ES1'!$B:$B,'5.2_5.3'!$W$67,'ES1'!$E:$E,$W78,'ES1'!$C:$C,$BJ78)</f>
        <v>25.480976039426217</v>
      </c>
      <c r="AB78" s="574">
        <f>SUMIFS('ES1'!H:H,'ES1'!$B:$B,'5.2_5.3'!$W$67,'ES1'!$E:$E,$W78,'ES1'!$C:$C,$BJ78)</f>
        <v>29.881619999999998</v>
      </c>
      <c r="AC78" s="574">
        <f>SUMIFS('ES1'!I:I,'ES1'!$B:$B,'5.2_5.3'!$W$67,'ES1'!$E:$E,$W78,'ES1'!$C:$C,$BJ78)</f>
        <v>30.423099999999998</v>
      </c>
      <c r="AD78" s="574">
        <f>SUMIFS('ES1'!J:J,'ES1'!$B:$B,'5.2_5.3'!$W$67,'ES1'!$E:$E,$W78,'ES1'!$C:$C,$BJ78)</f>
        <v>31.009830000000001</v>
      </c>
      <c r="AE78" s="574">
        <f>SUMIFS('ES1'!K:K,'ES1'!$B:$B,'5.2_5.3'!$W$67,'ES1'!$E:$E,$W78,'ES1'!$C:$C,$BJ78)</f>
        <v>31.394179999999999</v>
      </c>
      <c r="AF78" s="574">
        <f>SUMIFS('ES1'!L:L,'ES1'!$B:$B,'5.2_5.3'!$W$67,'ES1'!$E:$E,$W78,'ES1'!$C:$C,$BJ78)</f>
        <v>32.359110000000001</v>
      </c>
      <c r="AG78" s="574">
        <f>SUMIFS('ES1'!M:M,'ES1'!$B:$B,'5.2_5.3'!$W$67,'ES1'!$E:$E,$W78,'ES1'!$C:$C,$BJ78)</f>
        <v>33.686260000000004</v>
      </c>
      <c r="AH78" s="574">
        <f>SUMIFS('ES1'!N:N,'ES1'!$B:$B,'5.2_5.3'!$W$67,'ES1'!$E:$E,$W78,'ES1'!$C:$C,$BJ78)</f>
        <v>35.632390000000001</v>
      </c>
      <c r="AI78" s="574">
        <f>SUMIFS('ES1'!O:O,'ES1'!$B:$B,'5.2_5.3'!$W$67,'ES1'!$E:$E,$W78,'ES1'!$C:$C,$BJ78)</f>
        <v>37.667479999999998</v>
      </c>
      <c r="AJ78" s="574">
        <f>SUMIFS('ES1'!P:P,'ES1'!$B:$B,'5.2_5.3'!$W$67,'ES1'!$E:$E,$W78,'ES1'!$C:$C,$BJ78)</f>
        <v>41.351209999999995</v>
      </c>
      <c r="AK78" s="574">
        <f>SUMIFS('ES1'!Q:Q,'ES1'!$B:$B,'5.2_5.3'!$W$67,'ES1'!$E:$E,$W78,'ES1'!$C:$C,$BJ78)</f>
        <v>44.181989999999999</v>
      </c>
      <c r="AL78" s="574">
        <f>SUMIFS('ES1'!R:R,'ES1'!$B:$B,'5.2_5.3'!$W$67,'ES1'!$E:$E,$W78,'ES1'!$C:$C,$BJ78)</f>
        <v>46.400739999999999</v>
      </c>
      <c r="AM78" s="574">
        <f>SUMIFS('ES1'!S:S,'ES1'!$B:$B,'5.2_5.3'!$W$67,'ES1'!$E:$E,$W78,'ES1'!$C:$C,$BJ78)</f>
        <v>47.851179999999999</v>
      </c>
      <c r="AN78" s="574">
        <f>SUMIFS('ES1'!T:T,'ES1'!$B:$B,'5.2_5.3'!$W$67,'ES1'!$E:$E,$W78,'ES1'!$C:$C,$BJ78)</f>
        <v>49.570790000000002</v>
      </c>
      <c r="AO78" s="574">
        <f>SUMIFS('ES1'!U:U,'ES1'!$B:$B,'5.2_5.3'!$W$67,'ES1'!$E:$E,$W78,'ES1'!$C:$C,$BJ78)</f>
        <v>51.083860000000001</v>
      </c>
      <c r="AP78" s="574">
        <f>SUMIFS('ES1'!V:V,'ES1'!$B:$B,'5.2_5.3'!$W$67,'ES1'!$E:$E,$W78,'ES1'!$C:$C,$BJ78)</f>
        <v>52.484430000000003</v>
      </c>
      <c r="AQ78" s="574">
        <f>SUMIFS('ES1'!W:W,'ES1'!$B:$B,'5.2_5.3'!$W$67,'ES1'!$E:$E,$W78,'ES1'!$C:$C,$BJ78)</f>
        <v>53.809449999999998</v>
      </c>
      <c r="AR78" s="574">
        <f>SUMIFS('ES1'!X:X,'ES1'!$B:$B,'5.2_5.3'!$W$67,'ES1'!$E:$E,$W78,'ES1'!$C:$C,$BJ78)</f>
        <v>55.372050000000002</v>
      </c>
      <c r="AS78" s="574">
        <f>SUMIFS('ES1'!Y:Y,'ES1'!$B:$B,'5.2_5.3'!$W$67,'ES1'!$E:$E,$W78,'ES1'!$C:$C,$BJ78)</f>
        <v>56.684960000000004</v>
      </c>
      <c r="AT78" s="574">
        <f>SUMIFS('ES1'!Z:Z,'ES1'!$B:$B,'5.2_5.3'!$W$67,'ES1'!$E:$E,$W78,'ES1'!$C:$C,$BJ78)</f>
        <v>58.200789999999998</v>
      </c>
      <c r="AU78" s="574">
        <f>SUMIFS('ES1'!AA:AA,'ES1'!$B:$B,'5.2_5.3'!$W$67,'ES1'!$E:$E,$W78,'ES1'!$C:$C,$BJ78)</f>
        <v>59.232190000000003</v>
      </c>
      <c r="AV78" s="574">
        <f>SUMIFS('ES1'!AB:AB,'ES1'!$B:$B,'5.2_5.3'!$W$67,'ES1'!$E:$E,$W78,'ES1'!$C:$C,$BJ78)</f>
        <v>61.399000000000001</v>
      </c>
      <c r="AW78" s="574">
        <f>SUMIFS('ES1'!AC:AC,'ES1'!$B:$B,'5.2_5.3'!$W$67,'ES1'!$E:$E,$W78,'ES1'!$C:$C,$BJ78)</f>
        <v>62.665379999999999</v>
      </c>
      <c r="AX78" s="574">
        <f>SUMIFS('ES1'!AD:AD,'ES1'!$B:$B,'5.2_5.3'!$W$67,'ES1'!$E:$E,$W78,'ES1'!$C:$C,$BJ78)</f>
        <v>64.086439999999996</v>
      </c>
      <c r="AY78" s="574">
        <f>SUMIFS('ES1'!AE:AE,'ES1'!$B:$B,'5.2_5.3'!$W$67,'ES1'!$E:$E,$W78,'ES1'!$C:$C,$BJ78)</f>
        <v>65.972530000000006</v>
      </c>
      <c r="AZ78" s="574">
        <f>SUMIFS('ES1'!AF:AF,'ES1'!$B:$B,'5.2_5.3'!$W$67,'ES1'!$E:$E,$W78,'ES1'!$C:$C,$BJ78)</f>
        <v>67.390609999999995</v>
      </c>
      <c r="BA78" s="574">
        <f>SUMIFS('ES1'!AG:AG,'ES1'!$B:$B,'5.2_5.3'!$W$67,'ES1'!$E:$E,$W78,'ES1'!$C:$C,$BJ78)</f>
        <v>69.11542</v>
      </c>
      <c r="BB78" s="574">
        <f>SUMIFS('ES1'!AH:AH,'ES1'!$B:$B,'5.2_5.3'!$W$67,'ES1'!$E:$E,$W78,'ES1'!$C:$C,$BJ78)</f>
        <v>71.072019999999995</v>
      </c>
      <c r="BC78" s="574">
        <f>SUMIFS('ES1'!AI:AI,'ES1'!$B:$B,'5.2_5.3'!$W$67,'ES1'!$E:$E,$W78,'ES1'!$C:$C,$BJ78)</f>
        <v>72.82159</v>
      </c>
      <c r="BD78" s="574">
        <f>SUMIFS('ES1'!AJ:AJ,'ES1'!$B:$B,'5.2_5.3'!$W$67,'ES1'!$E:$E,$W78,'ES1'!$C:$C,$BJ78)</f>
        <v>74.428899999999999</v>
      </c>
      <c r="BE78" s="574">
        <f>SUMIFS('ES1'!AK:AK,'ES1'!$B:$B,'5.2_5.3'!$W$67,'ES1'!$E:$E,$W78,'ES1'!$C:$C,$BJ78)</f>
        <v>75.949629999999999</v>
      </c>
      <c r="BF78" s="574">
        <f>SUMIFS('ES1'!AL:AL,'ES1'!$B:$B,'5.2_5.3'!$W$67,'ES1'!$E:$E,$W78,'ES1'!$C:$C,$BJ78)</f>
        <v>77.454710000000006</v>
      </c>
      <c r="BG78" s="574">
        <f>SUMIFS('ES1'!AM:AM,'ES1'!$B:$B,'5.2_5.3'!$W$67,'ES1'!$E:$E,$W78,'ES1'!$C:$C,$BJ78)</f>
        <v>78.784300000000002</v>
      </c>
      <c r="BH78" s="574">
        <f>SUMIFS('ES1'!AN:AN,'ES1'!$B:$B,'5.2_5.3'!$W$67,'ES1'!$E:$E,$W78,'ES1'!$C:$C,$BJ78)</f>
        <v>80.113900000000001</v>
      </c>
      <c r="BJ78" s="191" t="s">
        <v>396</v>
      </c>
    </row>
    <row r="79" spans="1:62" ht="15" customHeight="1" x14ac:dyDescent="0.2">
      <c r="W79" s="465" t="s">
        <v>364</v>
      </c>
      <c r="X79" s="465"/>
      <c r="Y79" s="574"/>
      <c r="Z79" s="655"/>
      <c r="AA79" s="574">
        <f>SUMIFS('ES1'!G:G,'ES1'!$B:$B,'5.2_5.3'!$W$67,'ES1'!$E:$E,$W79,'ES1'!$C:$C,$BJ79)</f>
        <v>5.0697298288040651</v>
      </c>
      <c r="AB79" s="574">
        <f>SUMIFS('ES1'!H:H,'ES1'!$B:$B,'5.2_5.3'!$W$67,'ES1'!$E:$E,$W79,'ES1'!$C:$C,$BJ79)</f>
        <v>6.0244650000000002</v>
      </c>
      <c r="AC79" s="574">
        <f>SUMIFS('ES1'!I:I,'ES1'!$B:$B,'5.2_5.3'!$W$67,'ES1'!$E:$E,$W79,'ES1'!$C:$C,$BJ79)</f>
        <v>5.8840489999999992</v>
      </c>
      <c r="AD79" s="574">
        <f>SUMIFS('ES1'!J:J,'ES1'!$B:$B,'5.2_5.3'!$W$67,'ES1'!$E:$E,$W79,'ES1'!$C:$C,$BJ79)</f>
        <v>4.8802830000000004</v>
      </c>
      <c r="AE79" s="574">
        <f>SUMIFS('ES1'!K:K,'ES1'!$B:$B,'5.2_5.3'!$W$67,'ES1'!$E:$E,$W79,'ES1'!$C:$C,$BJ79)</f>
        <v>4.9288470000000002</v>
      </c>
      <c r="AF79" s="574">
        <f>SUMIFS('ES1'!L:L,'ES1'!$B:$B,'5.2_5.3'!$W$67,'ES1'!$E:$E,$W79,'ES1'!$C:$C,$BJ79)</f>
        <v>8.4688499999999998</v>
      </c>
      <c r="AG79" s="574">
        <f>SUMIFS('ES1'!M:M,'ES1'!$B:$B,'5.2_5.3'!$W$67,'ES1'!$E:$E,$W79,'ES1'!$C:$C,$BJ79)</f>
        <v>8.7284359999999985</v>
      </c>
      <c r="AH79" s="574">
        <f>SUMIFS('ES1'!N:N,'ES1'!$B:$B,'5.2_5.3'!$W$67,'ES1'!$E:$E,$W79,'ES1'!$C:$C,$BJ79)</f>
        <v>7.4357019999999991</v>
      </c>
      <c r="AI79" s="574">
        <f>SUMIFS('ES1'!O:O,'ES1'!$B:$B,'5.2_5.3'!$W$67,'ES1'!$E:$E,$W79,'ES1'!$C:$C,$BJ79)</f>
        <v>11.543793000000001</v>
      </c>
      <c r="AJ79" s="574">
        <f>SUMIFS('ES1'!P:P,'ES1'!$B:$B,'5.2_5.3'!$W$67,'ES1'!$E:$E,$W79,'ES1'!$C:$C,$BJ79)</f>
        <v>12.199374999999998</v>
      </c>
      <c r="AK79" s="574">
        <f>SUMIFS('ES1'!Q:Q,'ES1'!$B:$B,'5.2_5.3'!$W$67,'ES1'!$E:$E,$W79,'ES1'!$C:$C,$BJ79)</f>
        <v>12.408993000000002</v>
      </c>
      <c r="AL79" s="574">
        <f>SUMIFS('ES1'!R:R,'ES1'!$B:$B,'5.2_5.3'!$W$67,'ES1'!$E:$E,$W79,'ES1'!$C:$C,$BJ79)</f>
        <v>14.004653999999999</v>
      </c>
      <c r="AM79" s="574">
        <f>SUMIFS('ES1'!S:S,'ES1'!$B:$B,'5.2_5.3'!$W$67,'ES1'!$E:$E,$W79,'ES1'!$C:$C,$BJ79)</f>
        <v>15.120185000000001</v>
      </c>
      <c r="AN79" s="574">
        <f>SUMIFS('ES1'!T:T,'ES1'!$B:$B,'5.2_5.3'!$W$67,'ES1'!$E:$E,$W79,'ES1'!$C:$C,$BJ79)</f>
        <v>14.193161999999999</v>
      </c>
      <c r="AO79" s="574">
        <f>SUMIFS('ES1'!U:U,'ES1'!$B:$B,'5.2_5.3'!$W$67,'ES1'!$E:$E,$W79,'ES1'!$C:$C,$BJ79)</f>
        <v>15.629672000000001</v>
      </c>
      <c r="AP79" s="574">
        <f>SUMIFS('ES1'!V:V,'ES1'!$B:$B,'5.2_5.3'!$W$67,'ES1'!$E:$E,$W79,'ES1'!$C:$C,$BJ79)</f>
        <v>16.618565</v>
      </c>
      <c r="AQ79" s="574">
        <f>SUMIFS('ES1'!W:W,'ES1'!$B:$B,'5.2_5.3'!$W$67,'ES1'!$E:$E,$W79,'ES1'!$C:$C,$BJ79)</f>
        <v>17.511437999999998</v>
      </c>
      <c r="AR79" s="574">
        <f>SUMIFS('ES1'!X:X,'ES1'!$B:$B,'5.2_5.3'!$W$67,'ES1'!$E:$E,$W79,'ES1'!$C:$C,$BJ79)</f>
        <v>18.291142000000004</v>
      </c>
      <c r="AS79" s="574">
        <f>SUMIFS('ES1'!Y:Y,'ES1'!$B:$B,'5.2_5.3'!$W$67,'ES1'!$E:$E,$W79,'ES1'!$C:$C,$BJ79)</f>
        <v>18.737448000000001</v>
      </c>
      <c r="AT79" s="574">
        <f>SUMIFS('ES1'!Z:Z,'ES1'!$B:$B,'5.2_5.3'!$W$67,'ES1'!$E:$E,$W79,'ES1'!$C:$C,$BJ79)</f>
        <v>18.976467</v>
      </c>
      <c r="AU79" s="574">
        <f>SUMIFS('ES1'!AA:AA,'ES1'!$B:$B,'5.2_5.3'!$W$67,'ES1'!$E:$E,$W79,'ES1'!$C:$C,$BJ79)</f>
        <v>19.629726000000002</v>
      </c>
      <c r="AV79" s="574">
        <f>SUMIFS('ES1'!AB:AB,'ES1'!$B:$B,'5.2_5.3'!$W$67,'ES1'!$E:$E,$W79,'ES1'!$C:$C,$BJ79)</f>
        <v>20.042586999999997</v>
      </c>
      <c r="AW79" s="574">
        <f>SUMIFS('ES1'!AC:AC,'ES1'!$B:$B,'5.2_5.3'!$W$67,'ES1'!$E:$E,$W79,'ES1'!$C:$C,$BJ79)</f>
        <v>20.11148</v>
      </c>
      <c r="AX79" s="574">
        <f>SUMIFS('ES1'!AD:AD,'ES1'!$B:$B,'5.2_5.3'!$W$67,'ES1'!$E:$E,$W79,'ES1'!$C:$C,$BJ79)</f>
        <v>20.048362999999995</v>
      </c>
      <c r="AY79" s="574">
        <f>SUMIFS('ES1'!AE:AE,'ES1'!$B:$B,'5.2_5.3'!$W$67,'ES1'!$E:$E,$W79,'ES1'!$C:$C,$BJ79)</f>
        <v>20.247154999999999</v>
      </c>
      <c r="AZ79" s="574">
        <f>SUMIFS('ES1'!AF:AF,'ES1'!$B:$B,'5.2_5.3'!$W$67,'ES1'!$E:$E,$W79,'ES1'!$C:$C,$BJ79)</f>
        <v>20.384910999999999</v>
      </c>
      <c r="BA79" s="574">
        <f>SUMIFS('ES1'!AG:AG,'ES1'!$B:$B,'5.2_5.3'!$W$67,'ES1'!$E:$E,$W79,'ES1'!$C:$C,$BJ79)</f>
        <v>20.701363999999998</v>
      </c>
      <c r="BB79" s="574">
        <f>SUMIFS('ES1'!AH:AH,'ES1'!$B:$B,'5.2_5.3'!$W$67,'ES1'!$E:$E,$W79,'ES1'!$C:$C,$BJ79)</f>
        <v>20.866876999999999</v>
      </c>
      <c r="BC79" s="574">
        <f>SUMIFS('ES1'!AI:AI,'ES1'!$B:$B,'5.2_5.3'!$W$67,'ES1'!$E:$E,$W79,'ES1'!$C:$C,$BJ79)</f>
        <v>21.244737999999998</v>
      </c>
      <c r="BD79" s="574">
        <f>SUMIFS('ES1'!AJ:AJ,'ES1'!$B:$B,'5.2_5.3'!$W$67,'ES1'!$E:$E,$W79,'ES1'!$C:$C,$BJ79)</f>
        <v>21.470488</v>
      </c>
      <c r="BE79" s="574">
        <f>SUMIFS('ES1'!AK:AK,'ES1'!$B:$B,'5.2_5.3'!$W$67,'ES1'!$E:$E,$W79,'ES1'!$C:$C,$BJ79)</f>
        <v>21.66798</v>
      </c>
      <c r="BF79" s="574">
        <f>SUMIFS('ES1'!AL:AL,'ES1'!$B:$B,'5.2_5.3'!$W$67,'ES1'!$E:$E,$W79,'ES1'!$C:$C,$BJ79)</f>
        <v>21.899618</v>
      </c>
      <c r="BG79" s="574">
        <f>SUMIFS('ES1'!AM:AM,'ES1'!$B:$B,'5.2_5.3'!$W$67,'ES1'!$E:$E,$W79,'ES1'!$C:$C,$BJ79)</f>
        <v>22.133877000000002</v>
      </c>
      <c r="BH79" s="574">
        <f>SUMIFS('ES1'!AN:AN,'ES1'!$B:$B,'5.2_5.3'!$W$67,'ES1'!$E:$E,$W79,'ES1'!$C:$C,$BJ79)</f>
        <v>22.378992</v>
      </c>
      <c r="BJ79" s="191" t="s">
        <v>396</v>
      </c>
    </row>
    <row r="80" spans="1:62" ht="15" customHeight="1" x14ac:dyDescent="0.2">
      <c r="W80" s="465" t="s">
        <v>101</v>
      </c>
      <c r="X80" s="465"/>
      <c r="Y80" s="574"/>
      <c r="Z80" s="655"/>
      <c r="AA80" s="574">
        <f>SUMIFS('ES1'!G:G,'ES1'!$B:$B,'5.2_5.3'!$W$67,'ES1'!$E:$E,$W80,'ES1'!$C:$C,$BJ80)</f>
        <v>1.7479651999999998E-2</v>
      </c>
      <c r="AB80" s="574">
        <f>SUMIFS('ES1'!H:H,'ES1'!$B:$B,'5.2_5.3'!$W$67,'ES1'!$E:$E,$W80,'ES1'!$C:$C,$BJ80)</f>
        <v>0</v>
      </c>
      <c r="AC80" s="574">
        <f>SUMIFS('ES1'!I:I,'ES1'!$B:$B,'5.2_5.3'!$W$67,'ES1'!$E:$E,$W80,'ES1'!$C:$C,$BJ80)</f>
        <v>0</v>
      </c>
      <c r="AD80" s="574">
        <f>SUMIFS('ES1'!J:J,'ES1'!$B:$B,'5.2_5.3'!$W$67,'ES1'!$E:$E,$W80,'ES1'!$C:$C,$BJ80)</f>
        <v>0</v>
      </c>
      <c r="AE80" s="574">
        <f>SUMIFS('ES1'!K:K,'ES1'!$B:$B,'5.2_5.3'!$W$67,'ES1'!$E:$E,$W80,'ES1'!$C:$C,$BJ80)</f>
        <v>5.4559999999999999E-3</v>
      </c>
      <c r="AF80" s="574">
        <f>SUMIFS('ES1'!L:L,'ES1'!$B:$B,'5.2_5.3'!$W$67,'ES1'!$E:$E,$W80,'ES1'!$C:$C,$BJ80)</f>
        <v>1.0945999999999999E-2</v>
      </c>
      <c r="AG80" s="574">
        <f>SUMIFS('ES1'!M:M,'ES1'!$B:$B,'5.2_5.3'!$W$67,'ES1'!$E:$E,$W80,'ES1'!$C:$C,$BJ80)</f>
        <v>2.3418000000000001E-2</v>
      </c>
      <c r="AH80" s="574">
        <f>SUMIFS('ES1'!N:N,'ES1'!$B:$B,'5.2_5.3'!$W$67,'ES1'!$E:$E,$W80,'ES1'!$C:$C,$BJ80)</f>
        <v>1.7388999999999998E-2</v>
      </c>
      <c r="AI80" s="574">
        <f>SUMIFS('ES1'!O:O,'ES1'!$B:$B,'5.2_5.3'!$W$67,'ES1'!$E:$E,$W80,'ES1'!$C:$C,$BJ80)</f>
        <v>1.7524999999999999E-2</v>
      </c>
      <c r="AJ80" s="574">
        <f>SUMIFS('ES1'!P:P,'ES1'!$B:$B,'5.2_5.3'!$W$67,'ES1'!$E:$E,$W80,'ES1'!$C:$C,$BJ80)</f>
        <v>1.014E-2</v>
      </c>
      <c r="AK80" s="574">
        <f>SUMIFS('ES1'!Q:Q,'ES1'!$B:$B,'5.2_5.3'!$W$67,'ES1'!$E:$E,$W80,'ES1'!$C:$C,$BJ80)</f>
        <v>1.3976000000000001E-2</v>
      </c>
      <c r="AL80" s="574">
        <f>SUMIFS('ES1'!R:R,'ES1'!$B:$B,'5.2_5.3'!$W$67,'ES1'!$E:$E,$W80,'ES1'!$C:$C,$BJ80)</f>
        <v>5.6730000000000001E-3</v>
      </c>
      <c r="AM80" s="574">
        <f>SUMIFS('ES1'!S:S,'ES1'!$B:$B,'5.2_5.3'!$W$67,'ES1'!$E:$E,$W80,'ES1'!$C:$C,$BJ80)</f>
        <v>2.6844999999999998E-3</v>
      </c>
      <c r="AN80" s="574">
        <f>SUMIFS('ES1'!T:T,'ES1'!$B:$B,'5.2_5.3'!$W$67,'ES1'!$E:$E,$W80,'ES1'!$C:$C,$BJ80)</f>
        <v>6.8339999999999998E-3</v>
      </c>
      <c r="AO80" s="574">
        <f>SUMIFS('ES1'!U:U,'ES1'!$B:$B,'5.2_5.3'!$W$67,'ES1'!$E:$E,$W80,'ES1'!$C:$C,$BJ80)</f>
        <v>2.673E-3</v>
      </c>
      <c r="AP80" s="574">
        <f>SUMIFS('ES1'!V:V,'ES1'!$B:$B,'5.2_5.3'!$W$67,'ES1'!$E:$E,$W80,'ES1'!$C:$C,$BJ80)</f>
        <v>1.768E-3</v>
      </c>
      <c r="AQ80" s="574">
        <f>SUMIFS('ES1'!W:W,'ES1'!$B:$B,'5.2_5.3'!$W$67,'ES1'!$E:$E,$W80,'ES1'!$C:$C,$BJ80)</f>
        <v>0</v>
      </c>
      <c r="AR80" s="574">
        <f>SUMIFS('ES1'!X:X,'ES1'!$B:$B,'5.2_5.3'!$W$67,'ES1'!$E:$E,$W80,'ES1'!$C:$C,$BJ80)</f>
        <v>0</v>
      </c>
      <c r="AS80" s="574">
        <f>SUMIFS('ES1'!Y:Y,'ES1'!$B:$B,'5.2_5.3'!$W$67,'ES1'!$E:$E,$W80,'ES1'!$C:$C,$BJ80)</f>
        <v>0</v>
      </c>
      <c r="AT80" s="574">
        <f>SUMIFS('ES1'!Z:Z,'ES1'!$B:$B,'5.2_5.3'!$W$67,'ES1'!$E:$E,$W80,'ES1'!$C:$C,$BJ80)</f>
        <v>0</v>
      </c>
      <c r="AU80" s="574">
        <f>SUMIFS('ES1'!AA:AA,'ES1'!$B:$B,'5.2_5.3'!$W$67,'ES1'!$E:$E,$W80,'ES1'!$C:$C,$BJ80)</f>
        <v>0</v>
      </c>
      <c r="AV80" s="574">
        <f>SUMIFS('ES1'!AB:AB,'ES1'!$B:$B,'5.2_5.3'!$W$67,'ES1'!$E:$E,$W80,'ES1'!$C:$C,$BJ80)</f>
        <v>0</v>
      </c>
      <c r="AW80" s="574">
        <f>SUMIFS('ES1'!AC:AC,'ES1'!$B:$B,'5.2_5.3'!$W$67,'ES1'!$E:$E,$W80,'ES1'!$C:$C,$BJ80)</f>
        <v>0</v>
      </c>
      <c r="AX80" s="574">
        <f>SUMIFS('ES1'!AD:AD,'ES1'!$B:$B,'5.2_5.3'!$W$67,'ES1'!$E:$E,$W80,'ES1'!$C:$C,$BJ80)</f>
        <v>0</v>
      </c>
      <c r="AY80" s="574">
        <f>SUMIFS('ES1'!AE:AE,'ES1'!$B:$B,'5.2_5.3'!$W$67,'ES1'!$E:$E,$W80,'ES1'!$C:$C,$BJ80)</f>
        <v>0</v>
      </c>
      <c r="AZ80" s="574">
        <f>SUMIFS('ES1'!AF:AF,'ES1'!$B:$B,'5.2_5.3'!$W$67,'ES1'!$E:$E,$W80,'ES1'!$C:$C,$BJ80)</f>
        <v>0</v>
      </c>
      <c r="BA80" s="574">
        <f>SUMIFS('ES1'!AG:AG,'ES1'!$B:$B,'5.2_5.3'!$W$67,'ES1'!$E:$E,$W80,'ES1'!$C:$C,$BJ80)</f>
        <v>0</v>
      </c>
      <c r="BB80" s="574">
        <f>SUMIFS('ES1'!AH:AH,'ES1'!$B:$B,'5.2_5.3'!$W$67,'ES1'!$E:$E,$W80,'ES1'!$C:$C,$BJ80)</f>
        <v>0</v>
      </c>
      <c r="BC80" s="574">
        <f>SUMIFS('ES1'!AI:AI,'ES1'!$B:$B,'5.2_5.3'!$W$67,'ES1'!$E:$E,$W80,'ES1'!$C:$C,$BJ80)</f>
        <v>0</v>
      </c>
      <c r="BD80" s="574">
        <f>SUMIFS('ES1'!AJ:AJ,'ES1'!$B:$B,'5.2_5.3'!$W$67,'ES1'!$E:$E,$W80,'ES1'!$C:$C,$BJ80)</f>
        <v>1.183E-3</v>
      </c>
      <c r="BE80" s="574">
        <f>SUMIFS('ES1'!AK:AK,'ES1'!$B:$B,'5.2_5.3'!$W$67,'ES1'!$E:$E,$W80,'ES1'!$C:$C,$BJ80)</f>
        <v>3.5479999999999999E-3</v>
      </c>
      <c r="BF80" s="574">
        <f>SUMIFS('ES1'!AL:AL,'ES1'!$B:$B,'5.2_5.3'!$W$67,'ES1'!$E:$E,$W80,'ES1'!$C:$C,$BJ80)</f>
        <v>1.0363000000000001E-2</v>
      </c>
      <c r="BG80" s="574">
        <f>SUMIFS('ES1'!AM:AM,'ES1'!$B:$B,'5.2_5.3'!$W$67,'ES1'!$E:$E,$W80,'ES1'!$C:$C,$BJ80)</f>
        <v>1.2149999999999999E-2</v>
      </c>
      <c r="BH80" s="574">
        <f>SUMIFS('ES1'!AN:AN,'ES1'!$B:$B,'5.2_5.3'!$W$67,'ES1'!$E:$E,$W80,'ES1'!$C:$C,$BJ80)</f>
        <v>1.3951E-2</v>
      </c>
      <c r="BJ80" s="191" t="s">
        <v>396</v>
      </c>
    </row>
    <row r="81" spans="23:62" ht="15" customHeight="1" x14ac:dyDescent="0.2">
      <c r="W81" s="465" t="s">
        <v>100</v>
      </c>
      <c r="X81" s="465"/>
      <c r="Y81" s="574"/>
      <c r="Z81" s="655"/>
      <c r="AA81" s="574">
        <f>SUMIFS('ES1'!G:G,'ES1'!$B:$B,'5.2_5.3'!$W$67,'ES1'!$E:$E,$W81,'ES1'!$C:$C,$BJ81)</f>
        <v>12.200088184271149</v>
      </c>
      <c r="AB81" s="574">
        <f>SUMIFS('ES1'!H:H,'ES1'!$B:$B,'5.2_5.3'!$W$67,'ES1'!$E:$E,$W81,'ES1'!$C:$C,$BJ81)</f>
        <v>12.72078</v>
      </c>
      <c r="AC81" s="574">
        <f>SUMIFS('ES1'!I:I,'ES1'!$B:$B,'5.2_5.3'!$W$67,'ES1'!$E:$E,$W81,'ES1'!$C:$C,$BJ81)</f>
        <v>13.16282</v>
      </c>
      <c r="AD81" s="574">
        <f>SUMIFS('ES1'!J:J,'ES1'!$B:$B,'5.2_5.3'!$W$67,'ES1'!$E:$E,$W81,'ES1'!$C:$C,$BJ81)</f>
        <v>13.644270000000001</v>
      </c>
      <c r="AE81" s="574">
        <f>SUMIFS('ES1'!K:K,'ES1'!$B:$B,'5.2_5.3'!$W$67,'ES1'!$E:$E,$W81,'ES1'!$C:$C,$BJ81)</f>
        <v>14.08958</v>
      </c>
      <c r="AF81" s="574">
        <f>SUMIFS('ES1'!L:L,'ES1'!$B:$B,'5.2_5.3'!$W$67,'ES1'!$E:$E,$W81,'ES1'!$C:$C,$BJ81)</f>
        <v>14.604773000000002</v>
      </c>
      <c r="AG81" s="574">
        <f>SUMIFS('ES1'!M:M,'ES1'!$B:$B,'5.2_5.3'!$W$67,'ES1'!$E:$E,$W81,'ES1'!$C:$C,$BJ81)</f>
        <v>15.125581</v>
      </c>
      <c r="AH81" s="574">
        <f>SUMIFS('ES1'!N:N,'ES1'!$B:$B,'5.2_5.3'!$W$67,'ES1'!$E:$E,$W81,'ES1'!$C:$C,$BJ81)</f>
        <v>15.647531000000001</v>
      </c>
      <c r="AI81" s="574">
        <f>SUMIFS('ES1'!O:O,'ES1'!$B:$B,'5.2_5.3'!$W$67,'ES1'!$E:$E,$W81,'ES1'!$C:$C,$BJ81)</f>
        <v>16.164701000000001</v>
      </c>
      <c r="AJ81" s="574">
        <f>SUMIFS('ES1'!P:P,'ES1'!$B:$B,'5.2_5.3'!$W$67,'ES1'!$E:$E,$W81,'ES1'!$C:$C,$BJ81)</f>
        <v>16.692620999999999</v>
      </c>
      <c r="AK81" s="574">
        <f>SUMIFS('ES1'!Q:Q,'ES1'!$B:$B,'5.2_5.3'!$W$67,'ES1'!$E:$E,$W81,'ES1'!$C:$C,$BJ81)</f>
        <v>17.264751</v>
      </c>
      <c r="AL81" s="574">
        <f>SUMIFS('ES1'!R:R,'ES1'!$B:$B,'5.2_5.3'!$W$67,'ES1'!$E:$E,$W81,'ES1'!$C:$C,$BJ81)</f>
        <v>17.932409</v>
      </c>
      <c r="AM81" s="574">
        <f>SUMIFS('ES1'!S:S,'ES1'!$B:$B,'5.2_5.3'!$W$67,'ES1'!$E:$E,$W81,'ES1'!$C:$C,$BJ81)</f>
        <v>18.612379000000001</v>
      </c>
      <c r="AN81" s="574">
        <f>SUMIFS('ES1'!T:T,'ES1'!$B:$B,'5.2_5.3'!$W$67,'ES1'!$E:$E,$W81,'ES1'!$C:$C,$BJ81)</f>
        <v>19.360638999999999</v>
      </c>
      <c r="AO81" s="574">
        <f>SUMIFS('ES1'!U:U,'ES1'!$B:$B,'5.2_5.3'!$W$67,'ES1'!$E:$E,$W81,'ES1'!$C:$C,$BJ81)</f>
        <v>20.190308999999999</v>
      </c>
      <c r="AP81" s="574">
        <f>SUMIFS('ES1'!V:V,'ES1'!$B:$B,'5.2_5.3'!$W$67,'ES1'!$E:$E,$W81,'ES1'!$C:$C,$BJ81)</f>
        <v>21.222518999999998</v>
      </c>
      <c r="AQ81" s="574">
        <f>SUMIFS('ES1'!W:W,'ES1'!$B:$B,'5.2_5.3'!$W$67,'ES1'!$E:$E,$W81,'ES1'!$C:$C,$BJ81)</f>
        <v>22.703999</v>
      </c>
      <c r="AR81" s="574">
        <f>SUMIFS('ES1'!X:X,'ES1'!$B:$B,'5.2_5.3'!$W$67,'ES1'!$E:$E,$W81,'ES1'!$C:$C,$BJ81)</f>
        <v>24.424979</v>
      </c>
      <c r="AS81" s="574">
        <f>SUMIFS('ES1'!Y:Y,'ES1'!$B:$B,'5.2_5.3'!$W$67,'ES1'!$E:$E,$W81,'ES1'!$C:$C,$BJ81)</f>
        <v>26.525689</v>
      </c>
      <c r="AT81" s="574">
        <f>SUMIFS('ES1'!Z:Z,'ES1'!$B:$B,'5.2_5.3'!$W$67,'ES1'!$E:$E,$W81,'ES1'!$C:$C,$BJ81)</f>
        <v>28.295559000000001</v>
      </c>
      <c r="AU81" s="574">
        <f>SUMIFS('ES1'!AA:AA,'ES1'!$B:$B,'5.2_5.3'!$W$67,'ES1'!$E:$E,$W81,'ES1'!$C:$C,$BJ81)</f>
        <v>29.632269000000001</v>
      </c>
      <c r="AV81" s="574">
        <f>SUMIFS('ES1'!AB:AB,'ES1'!$B:$B,'5.2_5.3'!$W$67,'ES1'!$E:$E,$W81,'ES1'!$C:$C,$BJ81)</f>
        <v>30.498729000000001</v>
      </c>
      <c r="AW81" s="574">
        <f>SUMIFS('ES1'!AC:AC,'ES1'!$B:$B,'5.2_5.3'!$W$67,'ES1'!$E:$E,$W81,'ES1'!$C:$C,$BJ81)</f>
        <v>31.137559</v>
      </c>
      <c r="AX81" s="574">
        <f>SUMIFS('ES1'!AD:AD,'ES1'!$B:$B,'5.2_5.3'!$W$67,'ES1'!$E:$E,$W81,'ES1'!$C:$C,$BJ81)</f>
        <v>31.687688999999999</v>
      </c>
      <c r="AY81" s="574">
        <f>SUMIFS('ES1'!AE:AE,'ES1'!$B:$B,'5.2_5.3'!$W$67,'ES1'!$E:$E,$W81,'ES1'!$C:$C,$BJ81)</f>
        <v>32.143388999999999</v>
      </c>
      <c r="AZ81" s="574">
        <f>SUMIFS('ES1'!AF:AF,'ES1'!$B:$B,'5.2_5.3'!$W$67,'ES1'!$E:$E,$W81,'ES1'!$C:$C,$BJ81)</f>
        <v>32.536019000000003</v>
      </c>
      <c r="BA81" s="574">
        <f>SUMIFS('ES1'!AG:AG,'ES1'!$B:$B,'5.2_5.3'!$W$67,'ES1'!$E:$E,$W81,'ES1'!$C:$C,$BJ81)</f>
        <v>32.888098999999997</v>
      </c>
      <c r="BB81" s="574">
        <f>SUMIFS('ES1'!AH:AH,'ES1'!$B:$B,'5.2_5.3'!$W$67,'ES1'!$E:$E,$W81,'ES1'!$C:$C,$BJ81)</f>
        <v>33.213248999999998</v>
      </c>
      <c r="BC81" s="574">
        <f>SUMIFS('ES1'!AI:AI,'ES1'!$B:$B,'5.2_5.3'!$W$67,'ES1'!$E:$E,$W81,'ES1'!$C:$C,$BJ81)</f>
        <v>33.520668999999998</v>
      </c>
      <c r="BD81" s="574">
        <f>SUMIFS('ES1'!AJ:AJ,'ES1'!$B:$B,'5.2_5.3'!$W$67,'ES1'!$E:$E,$W81,'ES1'!$C:$C,$BJ81)</f>
        <v>33.817399000000002</v>
      </c>
      <c r="BE81" s="574">
        <f>SUMIFS('ES1'!AK:AK,'ES1'!$B:$B,'5.2_5.3'!$W$67,'ES1'!$E:$E,$W81,'ES1'!$C:$C,$BJ81)</f>
        <v>34.106549000000001</v>
      </c>
      <c r="BF81" s="574">
        <f>SUMIFS('ES1'!AL:AL,'ES1'!$B:$B,'5.2_5.3'!$W$67,'ES1'!$E:$E,$W81,'ES1'!$C:$C,$BJ81)</f>
        <v>34.390889000000001</v>
      </c>
      <c r="BG81" s="574">
        <f>SUMIFS('ES1'!AM:AM,'ES1'!$B:$B,'5.2_5.3'!$W$67,'ES1'!$E:$E,$W81,'ES1'!$C:$C,$BJ81)</f>
        <v>34.672099000000003</v>
      </c>
      <c r="BH81" s="574">
        <f>SUMIFS('ES1'!AN:AN,'ES1'!$B:$B,'5.2_5.3'!$W$67,'ES1'!$E:$E,$W81,'ES1'!$C:$C,$BJ81)</f>
        <v>34.951469000000003</v>
      </c>
      <c r="BJ81" s="191" t="s">
        <v>396</v>
      </c>
    </row>
    <row r="82" spans="23:62" ht="15" customHeight="1" x14ac:dyDescent="0.2">
      <c r="W82" s="465" t="s">
        <v>381</v>
      </c>
      <c r="X82" s="465"/>
      <c r="Y82" s="574"/>
      <c r="Z82" s="655"/>
      <c r="AA82" s="574">
        <f>SUMIFS('ES1'!G:G,'ES1'!$B:$B,'5.2_5.3'!$W$67,'ES1'!$E:$E,$W82,'ES1'!$C:$C,$BJ82)</f>
        <v>5.4395546561037733</v>
      </c>
      <c r="AB82" s="574">
        <f>SUMIFS('ES1'!H:H,'ES1'!$B:$B,'5.2_5.3'!$W$67,'ES1'!$E:$E,$W82,'ES1'!$C:$C,$BJ82)</f>
        <v>6.1013579999999994</v>
      </c>
      <c r="AC82" s="574">
        <f>SUMIFS('ES1'!I:I,'ES1'!$B:$B,'5.2_5.3'!$W$67,'ES1'!$E:$E,$W82,'ES1'!$C:$C,$BJ82)</f>
        <v>7.559683999999999</v>
      </c>
      <c r="AD82" s="574">
        <f>SUMIFS('ES1'!J:J,'ES1'!$B:$B,'5.2_5.3'!$W$67,'ES1'!$E:$E,$W82,'ES1'!$C:$C,$BJ82)</f>
        <v>9.9666360000000012</v>
      </c>
      <c r="AE82" s="574">
        <f>SUMIFS('ES1'!K:K,'ES1'!$B:$B,'5.2_5.3'!$W$67,'ES1'!$E:$E,$W82,'ES1'!$C:$C,$BJ82)</f>
        <v>10.035887000000002</v>
      </c>
      <c r="AF82" s="574">
        <f>SUMIFS('ES1'!L:L,'ES1'!$B:$B,'5.2_5.3'!$W$67,'ES1'!$E:$E,$W82,'ES1'!$C:$C,$BJ82)</f>
        <v>10.18482</v>
      </c>
      <c r="AG82" s="574">
        <f>SUMIFS('ES1'!M:M,'ES1'!$B:$B,'5.2_5.3'!$W$67,'ES1'!$E:$E,$W82,'ES1'!$C:$C,$BJ82)</f>
        <v>10.368193</v>
      </c>
      <c r="AH82" s="574">
        <f>SUMIFS('ES1'!N:N,'ES1'!$B:$B,'5.2_5.3'!$W$67,'ES1'!$E:$E,$W82,'ES1'!$C:$C,$BJ82)</f>
        <v>10.660492000000001</v>
      </c>
      <c r="AI82" s="574">
        <f>SUMIFS('ES1'!O:O,'ES1'!$B:$B,'5.2_5.3'!$W$67,'ES1'!$E:$E,$W82,'ES1'!$C:$C,$BJ82)</f>
        <v>10.705009</v>
      </c>
      <c r="AJ82" s="574">
        <f>SUMIFS('ES1'!P:P,'ES1'!$B:$B,'5.2_5.3'!$W$67,'ES1'!$E:$E,$W82,'ES1'!$C:$C,$BJ82)</f>
        <v>10.857899000000002</v>
      </c>
      <c r="AK82" s="574">
        <f>SUMIFS('ES1'!Q:Q,'ES1'!$B:$B,'5.2_5.3'!$W$67,'ES1'!$E:$E,$W82,'ES1'!$C:$C,$BJ82)</f>
        <v>10.983012</v>
      </c>
      <c r="AL82" s="574">
        <f>SUMIFS('ES1'!R:R,'ES1'!$B:$B,'5.2_5.3'!$W$67,'ES1'!$E:$E,$W82,'ES1'!$C:$C,$BJ82)</f>
        <v>11.154565999999999</v>
      </c>
      <c r="AM82" s="574">
        <f>SUMIFS('ES1'!S:S,'ES1'!$B:$B,'5.2_5.3'!$W$67,'ES1'!$E:$E,$W82,'ES1'!$C:$C,$BJ82)</f>
        <v>11.322697</v>
      </c>
      <c r="AN82" s="574">
        <f>SUMIFS('ES1'!T:T,'ES1'!$B:$B,'5.2_5.3'!$W$67,'ES1'!$E:$E,$W82,'ES1'!$C:$C,$BJ82)</f>
        <v>11.477989000000001</v>
      </c>
      <c r="AO82" s="574">
        <f>SUMIFS('ES1'!U:U,'ES1'!$B:$B,'5.2_5.3'!$W$67,'ES1'!$E:$E,$W82,'ES1'!$C:$C,$BJ82)</f>
        <v>11.548536</v>
      </c>
      <c r="AP82" s="574">
        <f>SUMIFS('ES1'!V:V,'ES1'!$B:$B,'5.2_5.3'!$W$67,'ES1'!$E:$E,$W82,'ES1'!$C:$C,$BJ82)</f>
        <v>11.684584000000001</v>
      </c>
      <c r="AQ82" s="574">
        <f>SUMIFS('ES1'!W:W,'ES1'!$B:$B,'5.2_5.3'!$W$67,'ES1'!$E:$E,$W82,'ES1'!$C:$C,$BJ82)</f>
        <v>11.676696</v>
      </c>
      <c r="AR82" s="574">
        <f>SUMIFS('ES1'!X:X,'ES1'!$B:$B,'5.2_5.3'!$W$67,'ES1'!$E:$E,$W82,'ES1'!$C:$C,$BJ82)</f>
        <v>11.763636</v>
      </c>
      <c r="AS82" s="574">
        <f>SUMIFS('ES1'!Y:Y,'ES1'!$B:$B,'5.2_5.3'!$W$67,'ES1'!$E:$E,$W82,'ES1'!$C:$C,$BJ82)</f>
        <v>11.709354000000001</v>
      </c>
      <c r="AT82" s="574">
        <f>SUMIFS('ES1'!Z:Z,'ES1'!$B:$B,'5.2_5.3'!$W$67,'ES1'!$E:$E,$W82,'ES1'!$C:$C,$BJ82)</f>
        <v>11.862126</v>
      </c>
      <c r="AU82" s="574">
        <f>SUMIFS('ES1'!AA:AA,'ES1'!$B:$B,'5.2_5.3'!$W$67,'ES1'!$E:$E,$W82,'ES1'!$C:$C,$BJ82)</f>
        <v>11.815726999999999</v>
      </c>
      <c r="AV82" s="574">
        <f>SUMIFS('ES1'!AB:AB,'ES1'!$B:$B,'5.2_5.3'!$W$67,'ES1'!$E:$E,$W82,'ES1'!$C:$C,$BJ82)</f>
        <v>11.823913000000001</v>
      </c>
      <c r="AW82" s="574">
        <f>SUMIFS('ES1'!AC:AC,'ES1'!$B:$B,'5.2_5.3'!$W$67,'ES1'!$E:$E,$W82,'ES1'!$C:$C,$BJ82)</f>
        <v>11.655705000000001</v>
      </c>
      <c r="AX82" s="574">
        <f>SUMIFS('ES1'!AD:AD,'ES1'!$B:$B,'5.2_5.3'!$W$67,'ES1'!$E:$E,$W82,'ES1'!$C:$C,$BJ82)</f>
        <v>11.476548000000001</v>
      </c>
      <c r="AY82" s="574">
        <f>SUMIFS('ES1'!AE:AE,'ES1'!$B:$B,'5.2_5.3'!$W$67,'ES1'!$E:$E,$W82,'ES1'!$C:$C,$BJ82)</f>
        <v>11.643338</v>
      </c>
      <c r="AZ82" s="574">
        <f>SUMIFS('ES1'!AF:AF,'ES1'!$B:$B,'5.2_5.3'!$W$67,'ES1'!$E:$E,$W82,'ES1'!$C:$C,$BJ82)</f>
        <v>11.599247</v>
      </c>
      <c r="BA82" s="574">
        <f>SUMIFS('ES1'!AG:AG,'ES1'!$B:$B,'5.2_5.3'!$W$67,'ES1'!$E:$E,$W82,'ES1'!$C:$C,$BJ82)</f>
        <v>11.632887</v>
      </c>
      <c r="BB82" s="574">
        <f>SUMIFS('ES1'!AH:AH,'ES1'!$B:$B,'5.2_5.3'!$W$67,'ES1'!$E:$E,$W82,'ES1'!$C:$C,$BJ82)</f>
        <v>11.561143</v>
      </c>
      <c r="BC82" s="574">
        <f>SUMIFS('ES1'!AI:AI,'ES1'!$B:$B,'5.2_5.3'!$W$67,'ES1'!$E:$E,$W82,'ES1'!$C:$C,$BJ82)</f>
        <v>11.531783000000001</v>
      </c>
      <c r="BD82" s="574">
        <f>SUMIFS('ES1'!AJ:AJ,'ES1'!$B:$B,'5.2_5.3'!$W$67,'ES1'!$E:$E,$W82,'ES1'!$C:$C,$BJ82)</f>
        <v>11.479246999999999</v>
      </c>
      <c r="BE82" s="574">
        <f>SUMIFS('ES1'!AK:AK,'ES1'!$B:$B,'5.2_5.3'!$W$67,'ES1'!$E:$E,$W82,'ES1'!$C:$C,$BJ82)</f>
        <v>11.407962999999999</v>
      </c>
      <c r="BF82" s="574">
        <f>SUMIFS('ES1'!AL:AL,'ES1'!$B:$B,'5.2_5.3'!$W$67,'ES1'!$E:$E,$W82,'ES1'!$C:$C,$BJ82)</f>
        <v>11.348712999999998</v>
      </c>
      <c r="BG82" s="574">
        <f>SUMIFS('ES1'!AM:AM,'ES1'!$B:$B,'5.2_5.3'!$W$67,'ES1'!$E:$E,$W82,'ES1'!$C:$C,$BJ82)</f>
        <v>11.329445999999999</v>
      </c>
      <c r="BH82" s="574">
        <f>SUMIFS('ES1'!AN:AN,'ES1'!$B:$B,'5.2_5.3'!$W$67,'ES1'!$E:$E,$W82,'ES1'!$C:$C,$BJ82)</f>
        <v>11.344057999999999</v>
      </c>
      <c r="BJ82" s="191" t="s">
        <v>396</v>
      </c>
    </row>
    <row r="83" spans="23:62" ht="15" customHeight="1" x14ac:dyDescent="0.3">
      <c r="W83" s="505" t="s">
        <v>580</v>
      </c>
      <c r="X83" s="575"/>
      <c r="Y83" s="576"/>
      <c r="Z83" s="656"/>
      <c r="AA83" s="574">
        <f>SUMIFS('ES1'!G:G,'ES1'!$B:$B,'5.2_5.3'!$W$67,'ES1'!$C:$C,$BJ83)</f>
        <v>266</v>
      </c>
      <c r="AB83" s="574">
        <f>SUMIFS('ES1'!H:H,'ES1'!$B:$B,'5.2_5.3'!$W$67,'ES1'!$C:$C,$BJ83)</f>
        <v>169.62379999999999</v>
      </c>
      <c r="AC83" s="574">
        <f>SUMIFS('ES1'!I:I,'ES1'!$B:$B,'5.2_5.3'!$W$67,'ES1'!$C:$C,$BJ83)</f>
        <v>170.3657</v>
      </c>
      <c r="AD83" s="574">
        <f>SUMIFS('ES1'!J:J,'ES1'!$B:$B,'5.2_5.3'!$W$67,'ES1'!$C:$C,$BJ83)</f>
        <v>170.375</v>
      </c>
      <c r="AE83" s="574">
        <f>SUMIFS('ES1'!K:K,'ES1'!$B:$B,'5.2_5.3'!$W$67,'ES1'!$C:$C,$BJ83)</f>
        <v>166.46190000000001</v>
      </c>
      <c r="AF83" s="574">
        <f>SUMIFS('ES1'!L:L,'ES1'!$B:$B,'5.2_5.3'!$W$67,'ES1'!$C:$C,$BJ83)</f>
        <v>146.7209</v>
      </c>
      <c r="AG83" s="574">
        <f>SUMIFS('ES1'!M:M,'ES1'!$B:$B,'5.2_5.3'!$W$67,'ES1'!$C:$C,$BJ83)</f>
        <v>143.63460000000001</v>
      </c>
      <c r="AH83" s="574">
        <f>SUMIFS('ES1'!N:N,'ES1'!$B:$B,'5.2_5.3'!$W$67,'ES1'!$C:$C,$BJ83)</f>
        <v>148.28450000000001</v>
      </c>
      <c r="AI83" s="574">
        <f>SUMIFS('ES1'!O:O,'ES1'!$B:$B,'5.2_5.3'!$W$67,'ES1'!$C:$C,$BJ83)</f>
        <v>137.05680000000001</v>
      </c>
      <c r="AJ83" s="574">
        <f>SUMIFS('ES1'!P:P,'ES1'!$B:$B,'5.2_5.3'!$W$67,'ES1'!$C:$C,$BJ83)</f>
        <v>130.75460000000001</v>
      </c>
      <c r="AK83" s="574">
        <f>SUMIFS('ES1'!Q:Q,'ES1'!$B:$B,'5.2_5.3'!$W$67,'ES1'!$C:$C,$BJ83)</f>
        <v>131.03200000000001</v>
      </c>
      <c r="AL83" s="574">
        <f>SUMIFS('ES1'!R:R,'ES1'!$B:$B,'5.2_5.3'!$W$67,'ES1'!$C:$C,$BJ83)</f>
        <v>134.86799999999999</v>
      </c>
      <c r="AM83" s="574">
        <f>SUMIFS('ES1'!S:S,'ES1'!$B:$B,'5.2_5.3'!$W$67,'ES1'!$C:$C,$BJ83)</f>
        <v>129.41820000000001</v>
      </c>
      <c r="AN83" s="574">
        <f>SUMIFS('ES1'!T:T,'ES1'!$B:$B,'5.2_5.3'!$W$67,'ES1'!$C:$C,$BJ83)</f>
        <v>146.46979999999999</v>
      </c>
      <c r="AO83" s="574">
        <f>SUMIFS('ES1'!U:U,'ES1'!$B:$B,'5.2_5.3'!$W$67,'ES1'!$C:$C,$BJ83)</f>
        <v>144.15799999999999</v>
      </c>
      <c r="AP83" s="574">
        <f>SUMIFS('ES1'!V:V,'ES1'!$B:$B,'5.2_5.3'!$W$67,'ES1'!$C:$C,$BJ83)</f>
        <v>133.7158</v>
      </c>
      <c r="AQ83" s="574">
        <f>SUMIFS('ES1'!W:W,'ES1'!$B:$B,'5.2_5.3'!$W$67,'ES1'!$C:$C,$BJ83)</f>
        <v>111.4705</v>
      </c>
      <c r="AR83" s="574">
        <f>SUMIFS('ES1'!X:X,'ES1'!$B:$B,'5.2_5.3'!$W$67,'ES1'!$C:$C,$BJ83)</f>
        <v>110.1403</v>
      </c>
      <c r="AS83" s="574">
        <f>SUMIFS('ES1'!Y:Y,'ES1'!$B:$B,'5.2_5.3'!$W$67,'ES1'!$C:$C,$BJ83)</f>
        <v>93.867779999999996</v>
      </c>
      <c r="AT83" s="574">
        <f>SUMIFS('ES1'!Z:Z,'ES1'!$B:$B,'5.2_5.3'!$W$67,'ES1'!$C:$C,$BJ83)</f>
        <v>88.334140000000005</v>
      </c>
      <c r="AU83" s="574">
        <f>SUMIFS('ES1'!AA:AA,'ES1'!$B:$B,'5.2_5.3'!$W$67,'ES1'!$C:$C,$BJ83)</f>
        <v>79.624449999999996</v>
      </c>
      <c r="AV83" s="574">
        <f>SUMIFS('ES1'!AB:AB,'ES1'!$B:$B,'5.2_5.3'!$W$67,'ES1'!$C:$C,$BJ83)</f>
        <v>82.080939999999998</v>
      </c>
      <c r="AW83" s="574">
        <f>SUMIFS('ES1'!AC:AC,'ES1'!$B:$B,'5.2_5.3'!$W$67,'ES1'!$C:$C,$BJ83)</f>
        <v>78.09872</v>
      </c>
      <c r="AX83" s="574">
        <f>SUMIFS('ES1'!AD:AD,'ES1'!$B:$B,'5.2_5.3'!$W$67,'ES1'!$C:$C,$BJ83)</f>
        <v>71.361980000000003</v>
      </c>
      <c r="AY83" s="574">
        <f>SUMIFS('ES1'!AE:AE,'ES1'!$B:$B,'5.2_5.3'!$W$67,'ES1'!$C:$C,$BJ83)</f>
        <v>73.833380000000005</v>
      </c>
      <c r="AZ83" s="574">
        <f>SUMIFS('ES1'!AF:AF,'ES1'!$B:$B,'5.2_5.3'!$W$67,'ES1'!$C:$C,$BJ83)</f>
        <v>72.683539999999994</v>
      </c>
      <c r="BA83" s="574">
        <f>SUMIFS('ES1'!AG:AG,'ES1'!$B:$B,'5.2_5.3'!$W$67,'ES1'!$C:$C,$BJ83)</f>
        <v>74.506969999999995</v>
      </c>
      <c r="BB83" s="574">
        <f>SUMIFS('ES1'!AH:AH,'ES1'!$B:$B,'5.2_5.3'!$W$67,'ES1'!$C:$C,$BJ83)</f>
        <v>72.989609999999999</v>
      </c>
      <c r="BC83" s="574">
        <f>SUMIFS('ES1'!AI:AI,'ES1'!$B:$B,'5.2_5.3'!$W$67,'ES1'!$C:$C,$BJ83)</f>
        <v>72.854100000000003</v>
      </c>
      <c r="BD83" s="574">
        <f>SUMIFS('ES1'!AJ:AJ,'ES1'!$B:$B,'5.2_5.3'!$W$67,'ES1'!$C:$C,$BJ83)</f>
        <v>72.983800000000002</v>
      </c>
      <c r="BE83" s="574">
        <f>SUMIFS('ES1'!AK:AK,'ES1'!$B:$B,'5.2_5.3'!$W$67,'ES1'!$C:$C,$BJ83)</f>
        <v>70.55283</v>
      </c>
      <c r="BF83" s="574">
        <f>SUMIFS('ES1'!AL:AL,'ES1'!$B:$B,'5.2_5.3'!$W$67,'ES1'!$C:$C,$BJ83)</f>
        <v>71.362740000000002</v>
      </c>
      <c r="BG83" s="574">
        <f>SUMIFS('ES1'!AM:AM,'ES1'!$B:$B,'5.2_5.3'!$W$67,'ES1'!$C:$C,$BJ83)</f>
        <v>71.006799999999998</v>
      </c>
      <c r="BH83" s="574">
        <f>SUMIFS('ES1'!AN:AN,'ES1'!$B:$B,'5.2_5.3'!$W$67,'ES1'!$C:$C,$BJ83)</f>
        <v>71.619870000000006</v>
      </c>
      <c r="BJ83" s="577" t="s">
        <v>642</v>
      </c>
    </row>
    <row r="84" spans="23:62" ht="15" customHeight="1" x14ac:dyDescent="0.2">
      <c r="W84" s="212" t="s">
        <v>399</v>
      </c>
      <c r="X84" s="212"/>
      <c r="Y84" s="213">
        <f t="shared" ref="Y84:BH84" si="3">-1*MIN(0,Y74)</f>
        <v>0</v>
      </c>
      <c r="Z84" s="213"/>
      <c r="AA84" s="213">
        <f t="shared" si="3"/>
        <v>0</v>
      </c>
      <c r="AB84" s="213">
        <f t="shared" si="3"/>
        <v>0</v>
      </c>
      <c r="AC84" s="213">
        <f t="shared" si="3"/>
        <v>0</v>
      </c>
      <c r="AD84" s="213">
        <f t="shared" si="3"/>
        <v>0</v>
      </c>
      <c r="AE84" s="213">
        <f t="shared" si="3"/>
        <v>0</v>
      </c>
      <c r="AF84" s="213">
        <f t="shared" si="3"/>
        <v>0</v>
      </c>
      <c r="AG84" s="213">
        <f t="shared" si="3"/>
        <v>0</v>
      </c>
      <c r="AH84" s="213">
        <f t="shared" si="3"/>
        <v>0</v>
      </c>
      <c r="AI84" s="213">
        <f t="shared" si="3"/>
        <v>0</v>
      </c>
      <c r="AJ84" s="213">
        <f t="shared" si="3"/>
        <v>0</v>
      </c>
      <c r="AK84" s="213">
        <f t="shared" si="3"/>
        <v>0</v>
      </c>
      <c r="AL84" s="213">
        <f t="shared" si="3"/>
        <v>0</v>
      </c>
      <c r="AM84" s="213">
        <f t="shared" si="3"/>
        <v>0</v>
      </c>
      <c r="AN84" s="213">
        <f t="shared" si="3"/>
        <v>0</v>
      </c>
      <c r="AO84" s="213">
        <f t="shared" si="3"/>
        <v>0</v>
      </c>
      <c r="AP84" s="213">
        <f t="shared" si="3"/>
        <v>0</v>
      </c>
      <c r="AQ84" s="213">
        <f t="shared" si="3"/>
        <v>0</v>
      </c>
      <c r="AR84" s="213">
        <f t="shared" si="3"/>
        <v>0</v>
      </c>
      <c r="AS84" s="213">
        <f t="shared" si="3"/>
        <v>0</v>
      </c>
      <c r="AT84" s="213">
        <f t="shared" si="3"/>
        <v>0</v>
      </c>
      <c r="AU84" s="213">
        <f t="shared" si="3"/>
        <v>0</v>
      </c>
      <c r="AV84" s="213">
        <f t="shared" si="3"/>
        <v>0</v>
      </c>
      <c r="AW84" s="213">
        <f t="shared" si="3"/>
        <v>0</v>
      </c>
      <c r="AX84" s="213">
        <f t="shared" si="3"/>
        <v>0</v>
      </c>
      <c r="AY84" s="213">
        <f t="shared" si="3"/>
        <v>0</v>
      </c>
      <c r="AZ84" s="213">
        <f t="shared" si="3"/>
        <v>0</v>
      </c>
      <c r="BA84" s="213">
        <f t="shared" si="3"/>
        <v>0</v>
      </c>
      <c r="BB84" s="213">
        <f t="shared" si="3"/>
        <v>0</v>
      </c>
      <c r="BC84" s="213">
        <f t="shared" si="3"/>
        <v>0</v>
      </c>
      <c r="BD84" s="213">
        <f t="shared" si="3"/>
        <v>0</v>
      </c>
      <c r="BE84" s="213">
        <f t="shared" si="3"/>
        <v>0</v>
      </c>
      <c r="BF84" s="213">
        <f t="shared" si="3"/>
        <v>0</v>
      </c>
      <c r="BG84" s="213">
        <f t="shared" si="3"/>
        <v>0</v>
      </c>
      <c r="BH84" s="213">
        <f t="shared" si="3"/>
        <v>0</v>
      </c>
    </row>
  </sheetData>
  <pageMargins left="0.7" right="0.7" top="0.75" bottom="0.75" header="0.3" footer="0.3"/>
  <pageSetup orientation="portrait" r:id="rId1"/>
  <drawing r:id="rId2"/>
  <legacy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Y13"/>
  <sheetViews>
    <sheetView showGridLines="0" zoomScale="85" zoomScaleNormal="85" workbookViewId="0"/>
  </sheetViews>
  <sheetFormatPr defaultColWidth="9" defaultRowHeight="15" customHeight="1" x14ac:dyDescent="0.2"/>
  <cols>
    <col min="1" max="1" width="3.625" style="199" customWidth="1"/>
    <col min="2" max="8" width="9" style="199"/>
    <col min="9" max="9" width="15.5" style="199" customWidth="1"/>
    <col min="10" max="10" width="9" style="199"/>
    <col min="11" max="11" width="24.75" style="199" customWidth="1"/>
    <col min="12" max="12" width="22.25" style="199" bestFit="1" customWidth="1"/>
    <col min="13" max="13" width="8.875" style="199" customWidth="1"/>
    <col min="14" max="22" width="9" style="199"/>
    <col min="23" max="23" width="10.25" style="199" customWidth="1"/>
    <col min="24" max="48" width="9" style="199"/>
    <col min="49" max="49" width="10.75" style="199" customWidth="1"/>
    <col min="50" max="16384" width="9" style="199"/>
  </cols>
  <sheetData>
    <row r="1" spans="1:51" s="368" customFormat="1" ht="25.5" customHeight="1" x14ac:dyDescent="0.25">
      <c r="A1" s="185" t="s">
        <v>514</v>
      </c>
      <c r="C1" s="369"/>
      <c r="D1" s="369"/>
      <c r="E1" s="369"/>
      <c r="F1" s="369"/>
      <c r="G1" s="369"/>
      <c r="H1" s="369"/>
      <c r="I1" s="369"/>
    </row>
    <row r="2" spans="1:51" ht="15" customHeight="1" x14ac:dyDescent="0.2">
      <c r="K2" s="148"/>
      <c r="L2" s="148"/>
    </row>
    <row r="3" spans="1:51" s="191" customFormat="1" ht="15" customHeight="1" x14ac:dyDescent="0.2">
      <c r="A3" s="199"/>
      <c r="B3" s="199"/>
      <c r="C3" s="199"/>
      <c r="D3" s="199"/>
      <c r="E3" s="199"/>
      <c r="F3" s="199"/>
      <c r="G3" s="199"/>
      <c r="H3" s="199"/>
      <c r="I3" s="199"/>
      <c r="J3" s="199"/>
      <c r="K3" s="148"/>
    </row>
    <row r="4" spans="1:51" s="191" customFormat="1" ht="15" customHeight="1" x14ac:dyDescent="0.2">
      <c r="A4" s="199"/>
      <c r="B4" s="199"/>
      <c r="C4" s="199"/>
      <c r="D4" s="199"/>
      <c r="E4" s="199"/>
      <c r="F4" s="199"/>
      <c r="G4" s="199"/>
      <c r="H4" s="199"/>
      <c r="I4" s="199"/>
      <c r="J4" s="199"/>
      <c r="K4" s="148"/>
    </row>
    <row r="5" spans="1:51" s="191" customFormat="1" ht="15" customHeight="1" x14ac:dyDescent="0.25">
      <c r="A5" s="199"/>
      <c r="B5" s="199"/>
      <c r="C5" s="199"/>
      <c r="D5" s="199"/>
      <c r="E5" s="199"/>
      <c r="F5" s="199"/>
      <c r="G5" s="199"/>
      <c r="H5" s="199"/>
      <c r="I5" s="199"/>
      <c r="J5" s="199"/>
      <c r="K5" s="202"/>
      <c r="AV5" s="206"/>
      <c r="AX5" s="207"/>
      <c r="AY5" s="208"/>
    </row>
    <row r="6" spans="1:51" s="191" customFormat="1" ht="15" customHeight="1" x14ac:dyDescent="0.25">
      <c r="A6" s="202"/>
      <c r="B6" s="199"/>
      <c r="C6" s="199"/>
      <c r="D6" s="199"/>
      <c r="E6" s="199"/>
      <c r="F6" s="199"/>
      <c r="G6" s="199"/>
      <c r="H6" s="199"/>
      <c r="I6" s="199"/>
      <c r="J6" s="199"/>
      <c r="K6" s="199"/>
      <c r="L6" s="191" t="s">
        <v>730</v>
      </c>
      <c r="R6" s="200"/>
      <c r="S6" s="200"/>
      <c r="T6" s="200"/>
      <c r="U6" s="200"/>
      <c r="V6" s="200"/>
      <c r="W6" s="200"/>
      <c r="X6" s="200"/>
      <c r="Y6" s="200"/>
      <c r="Z6" s="200"/>
      <c r="AA6" s="200"/>
      <c r="AB6" s="200"/>
      <c r="AC6" s="200"/>
      <c r="AD6" s="200"/>
      <c r="AE6" s="200"/>
      <c r="AF6" s="200"/>
      <c r="AG6" s="200"/>
      <c r="AH6" s="200"/>
      <c r="AI6" s="200"/>
      <c r="AV6" s="206"/>
      <c r="AX6" s="207"/>
    </row>
    <row r="7" spans="1:51" s="191" customFormat="1" ht="15" customHeight="1" x14ac:dyDescent="0.2">
      <c r="A7" s="199"/>
      <c r="B7" s="199"/>
      <c r="C7" s="199"/>
      <c r="D7" s="199"/>
      <c r="E7" s="199"/>
      <c r="F7" s="199"/>
      <c r="G7" s="199"/>
      <c r="H7" s="199"/>
      <c r="I7" s="199"/>
      <c r="J7" s="199"/>
      <c r="K7" s="199"/>
      <c r="L7" s="201" t="s">
        <v>34</v>
      </c>
      <c r="M7" s="333">
        <v>42736</v>
      </c>
      <c r="N7" s="333">
        <v>43101</v>
      </c>
      <c r="O7" s="333">
        <v>43466</v>
      </c>
      <c r="P7" s="333">
        <v>43831</v>
      </c>
      <c r="Q7" s="333">
        <v>44197</v>
      </c>
      <c r="R7" s="333">
        <v>44562</v>
      </c>
      <c r="S7" s="333">
        <v>44927</v>
      </c>
      <c r="T7" s="333">
        <v>45292</v>
      </c>
      <c r="U7" s="333">
        <v>45658</v>
      </c>
      <c r="V7" s="333">
        <v>46023</v>
      </c>
      <c r="W7" s="333">
        <v>46388</v>
      </c>
      <c r="X7" s="333">
        <v>46753</v>
      </c>
      <c r="Y7" s="333">
        <v>47119</v>
      </c>
      <c r="Z7" s="333">
        <v>47484</v>
      </c>
      <c r="AA7" s="333">
        <v>47849</v>
      </c>
      <c r="AB7" s="333">
        <v>48214</v>
      </c>
      <c r="AC7" s="333">
        <v>48580</v>
      </c>
      <c r="AD7" s="333">
        <v>48945</v>
      </c>
      <c r="AE7" s="333">
        <v>49310</v>
      </c>
      <c r="AF7" s="333">
        <v>49675</v>
      </c>
      <c r="AG7" s="333">
        <v>50041</v>
      </c>
      <c r="AH7" s="333">
        <v>50406</v>
      </c>
      <c r="AI7" s="333">
        <v>50771</v>
      </c>
      <c r="AJ7" s="333">
        <v>51136</v>
      </c>
      <c r="AK7" s="333">
        <v>51502</v>
      </c>
      <c r="AL7" s="333">
        <v>51867</v>
      </c>
      <c r="AM7" s="333">
        <v>52232</v>
      </c>
      <c r="AN7" s="333">
        <v>52597</v>
      </c>
      <c r="AO7" s="333">
        <v>52963</v>
      </c>
      <c r="AP7" s="333">
        <v>53328</v>
      </c>
      <c r="AQ7" s="333">
        <v>53693</v>
      </c>
      <c r="AR7" s="333">
        <v>54058</v>
      </c>
      <c r="AS7" s="333">
        <v>54424</v>
      </c>
      <c r="AT7" s="333">
        <v>54789</v>
      </c>
      <c r="AV7" s="206"/>
      <c r="AX7" s="207"/>
      <c r="AY7" s="208"/>
    </row>
    <row r="8" spans="1:51" s="191" customFormat="1" ht="15" customHeight="1" x14ac:dyDescent="0.2">
      <c r="A8" s="199"/>
      <c r="B8" s="199"/>
      <c r="C8" s="199"/>
      <c r="D8" s="199"/>
      <c r="E8" s="199"/>
      <c r="F8" s="199"/>
      <c r="G8" s="199"/>
      <c r="H8" s="199"/>
      <c r="I8" s="199"/>
      <c r="J8" s="199"/>
      <c r="K8" s="199"/>
      <c r="L8" s="201" t="s">
        <v>217</v>
      </c>
      <c r="M8" s="578">
        <f>SUMIFS('ES1'!G:G,'ES1'!$C:$C,"Capacity (MW)",'ES1'!$E:$E,"Solar",'ES1'!$B:$B,$L8)/1000</f>
        <v>12.403824780069989</v>
      </c>
      <c r="N8" s="578">
        <f>SUMIFS('ES1'!H:H,'ES1'!$C:$C,"Capacity (MW)",'ES1'!$E:$E,"Solar",'ES1'!$B:$B,$L8)/1000</f>
        <v>13.218020000000001</v>
      </c>
      <c r="O8" s="578">
        <f>SUMIFS('ES1'!I:I,'ES1'!$C:$C,"Capacity (MW)",'ES1'!$E:$E,"Solar",'ES1'!$B:$B,$L8)/1000</f>
        <v>14.02577</v>
      </c>
      <c r="P8" s="578">
        <f>SUMIFS('ES1'!J:J,'ES1'!$C:$C,"Capacity (MW)",'ES1'!$E:$E,"Solar",'ES1'!$B:$B,$L8)/1000</f>
        <v>14.95998</v>
      </c>
      <c r="Q8" s="578">
        <f>SUMIFS('ES1'!K:K,'ES1'!$C:$C,"Capacity (MW)",'ES1'!$E:$E,"Solar",'ES1'!$B:$B,$L8)/1000</f>
        <v>16.055669999999999</v>
      </c>
      <c r="R8" s="578">
        <f>SUMIFS('ES1'!L:L,'ES1'!$C:$C,"Capacity (MW)",'ES1'!$E:$E,"Solar",'ES1'!$B:$B,$L8)/1000</f>
        <v>17.36215</v>
      </c>
      <c r="S8" s="578">
        <f>SUMIFS('ES1'!M:M,'ES1'!$C:$C,"Capacity (MW)",'ES1'!$E:$E,"Solar",'ES1'!$B:$B,$L8)/1000</f>
        <v>18.989509999999999</v>
      </c>
      <c r="T8" s="578">
        <f>SUMIFS('ES1'!N:N,'ES1'!$C:$C,"Capacity (MW)",'ES1'!$E:$E,"Solar",'ES1'!$B:$B,$L8)/1000</f>
        <v>20.70045</v>
      </c>
      <c r="U8" s="578">
        <f>SUMIFS('ES1'!O:O,'ES1'!$C:$C,"Capacity (MW)",'ES1'!$E:$E,"Solar",'ES1'!$B:$B,$L8)/1000</f>
        <v>22.668950000000002</v>
      </c>
      <c r="V8" s="578">
        <f>SUMIFS('ES1'!P:P,'ES1'!$C:$C,"Capacity (MW)",'ES1'!$E:$E,"Solar",'ES1'!$B:$B,$L8)/1000</f>
        <v>24.602349999999998</v>
      </c>
      <c r="W8" s="578">
        <f>SUMIFS('ES1'!Q:Q,'ES1'!$C:$C,"Capacity (MW)",'ES1'!$E:$E,"Solar",'ES1'!$B:$B,$L8)/1000</f>
        <v>26.51117</v>
      </c>
      <c r="X8" s="578">
        <f>SUMIFS('ES1'!R:R,'ES1'!$C:$C,"Capacity (MW)",'ES1'!$E:$E,"Solar",'ES1'!$B:$B,$L8)/1000</f>
        <v>28.52807</v>
      </c>
      <c r="Y8" s="578">
        <f>SUMIFS('ES1'!S:S,'ES1'!$C:$C,"Capacity (MW)",'ES1'!$E:$E,"Solar",'ES1'!$B:$B,$L8)/1000</f>
        <v>30.707409999999999</v>
      </c>
      <c r="Z8" s="578">
        <f>SUMIFS('ES1'!T:T,'ES1'!$C:$C,"Capacity (MW)",'ES1'!$E:$E,"Solar",'ES1'!$B:$B,$L8)/1000</f>
        <v>33.036799999999999</v>
      </c>
      <c r="AA8" s="578">
        <f>SUMIFS('ES1'!U:U,'ES1'!$C:$C,"Capacity (MW)",'ES1'!$E:$E,"Solar",'ES1'!$B:$B,$L8)/1000</f>
        <v>35.690529999999995</v>
      </c>
      <c r="AB8" s="578">
        <f>SUMIFS('ES1'!V:V,'ES1'!$C:$C,"Capacity (MW)",'ES1'!$E:$E,"Solar",'ES1'!$B:$B,$L8)/1000</f>
        <v>38.992069999999998</v>
      </c>
      <c r="AC8" s="578">
        <f>SUMIFS('ES1'!W:W,'ES1'!$C:$C,"Capacity (MW)",'ES1'!$E:$E,"Solar",'ES1'!$B:$B,$L8)/1000</f>
        <v>42.123620000000003</v>
      </c>
      <c r="AD8" s="578">
        <f>SUMIFS('ES1'!X:X,'ES1'!$C:$C,"Capacity (MW)",'ES1'!$E:$E,"Solar",'ES1'!$B:$B,$L8)/1000</f>
        <v>45.216920000000002</v>
      </c>
      <c r="AE8" s="578">
        <f>SUMIFS('ES1'!Y:Y,'ES1'!$C:$C,"Capacity (MW)",'ES1'!$E:$E,"Solar",'ES1'!$B:$B,$L8)/1000</f>
        <v>48.204440000000005</v>
      </c>
      <c r="AF8" s="578">
        <f>SUMIFS('ES1'!Z:Z,'ES1'!$C:$C,"Capacity (MW)",'ES1'!$E:$E,"Solar",'ES1'!$B:$B,$L8)/1000</f>
        <v>51.052750000000003</v>
      </c>
      <c r="AG8" s="578">
        <f>SUMIFS('ES1'!AA:AA,'ES1'!$C:$C,"Capacity (MW)",'ES1'!$E:$E,"Solar",'ES1'!$B:$B,$L8)/1000</f>
        <v>53.564300000000003</v>
      </c>
      <c r="AH8" s="578">
        <f>SUMIFS('ES1'!AB:AB,'ES1'!$C:$C,"Capacity (MW)",'ES1'!$E:$E,"Solar",'ES1'!$B:$B,$L8)/1000</f>
        <v>55.248930000000001</v>
      </c>
      <c r="AI8" s="578">
        <f>SUMIFS('ES1'!AC:AC,'ES1'!$C:$C,"Capacity (MW)",'ES1'!$E:$E,"Solar",'ES1'!$B:$B,$L8)/1000</f>
        <v>56.695169999999997</v>
      </c>
      <c r="AJ8" s="578">
        <f>SUMIFS('ES1'!AD:AD,'ES1'!$C:$C,"Capacity (MW)",'ES1'!$E:$E,"Solar",'ES1'!$B:$B,$L8)/1000</f>
        <v>57.91431</v>
      </c>
      <c r="AK8" s="578">
        <f>SUMIFS('ES1'!AE:AE,'ES1'!$C:$C,"Capacity (MW)",'ES1'!$E:$E,"Solar",'ES1'!$B:$B,$L8)/1000</f>
        <v>58.807209999999998</v>
      </c>
      <c r="AL8" s="578">
        <f>SUMIFS('ES1'!AF:AF,'ES1'!$C:$C,"Capacity (MW)",'ES1'!$E:$E,"Solar",'ES1'!$B:$B,$L8)/1000</f>
        <v>59.673690000000001</v>
      </c>
      <c r="AM8" s="578">
        <f>SUMIFS('ES1'!AG:AG,'ES1'!$C:$C,"Capacity (MW)",'ES1'!$E:$E,"Solar",'ES1'!$B:$B,$L8)/1000</f>
        <v>60.521999999999998</v>
      </c>
      <c r="AN8" s="578">
        <f>SUMIFS('ES1'!AH:AH,'ES1'!$C:$C,"Capacity (MW)",'ES1'!$E:$E,"Solar",'ES1'!$B:$B,$L8)/1000</f>
        <v>61.35539</v>
      </c>
      <c r="AO8" s="578">
        <f>SUMIFS('ES1'!AI:AI,'ES1'!$C:$C,"Capacity (MW)",'ES1'!$E:$E,"Solar",'ES1'!$B:$B,$L8)/1000</f>
        <v>62.177759999999999</v>
      </c>
      <c r="AP8" s="578">
        <f>SUMIFS('ES1'!AJ:AJ,'ES1'!$C:$C,"Capacity (MW)",'ES1'!$E:$E,"Solar",'ES1'!$B:$B,$L8)/1000</f>
        <v>62.991769999999995</v>
      </c>
      <c r="AQ8" s="578">
        <f>SUMIFS('ES1'!AK:AK,'ES1'!$C:$C,"Capacity (MW)",'ES1'!$E:$E,"Solar",'ES1'!$B:$B,$L8)/1000</f>
        <v>63.799080000000004</v>
      </c>
      <c r="AR8" s="578">
        <f>SUMIFS('ES1'!AL:AL,'ES1'!$C:$C,"Capacity (MW)",'ES1'!$E:$E,"Solar",'ES1'!$B:$B,$L8)/1000</f>
        <v>64.602010000000007</v>
      </c>
      <c r="AS8" s="578">
        <f>SUMIFS('ES1'!AM:AM,'ES1'!$C:$C,"Capacity (MW)",'ES1'!$E:$E,"Solar",'ES1'!$B:$B,$L8)/1000</f>
        <v>65.402540000000002</v>
      </c>
      <c r="AT8" s="578">
        <f>SUMIFS('ES1'!AN:AN,'ES1'!$C:$C,"Capacity (MW)",'ES1'!$E:$E,"Solar",'ES1'!$B:$B,$L8)/1000</f>
        <v>66.201639999999998</v>
      </c>
      <c r="AV8" s="206"/>
      <c r="AX8" s="207"/>
    </row>
    <row r="9" spans="1:51" ht="15" customHeight="1" x14ac:dyDescent="0.2">
      <c r="L9" s="201" t="s">
        <v>71</v>
      </c>
      <c r="M9" s="578">
        <f>SUMIFS('ES1'!G:G,'ES1'!$C:$C,"Capacity (MW)",'ES1'!$E:$E,"Solar",'ES1'!$B:$B,$L9)/1000</f>
        <v>12.403824780069989</v>
      </c>
      <c r="N9" s="578">
        <f>SUMIFS('ES1'!H:H,'ES1'!$C:$C,"Capacity (MW)",'ES1'!$E:$E,"Solar",'ES1'!$B:$B,$L9)/1000</f>
        <v>13.39673</v>
      </c>
      <c r="O9" s="578">
        <f>SUMIFS('ES1'!I:I,'ES1'!$C:$C,"Capacity (MW)",'ES1'!$E:$E,"Solar",'ES1'!$B:$B,$L9)/1000</f>
        <v>14.114850000000001</v>
      </c>
      <c r="P9" s="578">
        <f>SUMIFS('ES1'!J:J,'ES1'!$C:$C,"Capacity (MW)",'ES1'!$E:$E,"Solar",'ES1'!$B:$B,$L9)/1000</f>
        <v>14.67292</v>
      </c>
      <c r="Q9" s="578">
        <f>SUMIFS('ES1'!K:K,'ES1'!$C:$C,"Capacity (MW)",'ES1'!$E:$E,"Solar",'ES1'!$B:$B,$L9)/1000</f>
        <v>15.1044</v>
      </c>
      <c r="R9" s="578">
        <f>SUMIFS('ES1'!L:L,'ES1'!$C:$C,"Capacity (MW)",'ES1'!$E:$E,"Solar",'ES1'!$B:$B,$L9)/1000</f>
        <v>15.729239999999999</v>
      </c>
      <c r="S9" s="578">
        <f>SUMIFS('ES1'!M:M,'ES1'!$C:$C,"Capacity (MW)",'ES1'!$E:$E,"Solar",'ES1'!$B:$B,$L9)/1000</f>
        <v>16.530650000000001</v>
      </c>
      <c r="T9" s="578">
        <f>SUMIFS('ES1'!N:N,'ES1'!$C:$C,"Capacity (MW)",'ES1'!$E:$E,"Solar",'ES1'!$B:$B,$L9)/1000</f>
        <v>17.349520000000002</v>
      </c>
      <c r="U9" s="578">
        <f>SUMIFS('ES1'!O:O,'ES1'!$C:$C,"Capacity (MW)",'ES1'!$E:$E,"Solar",'ES1'!$B:$B,$L9)/1000</f>
        <v>18.19341</v>
      </c>
      <c r="V9" s="578">
        <f>SUMIFS('ES1'!P:P,'ES1'!$C:$C,"Capacity (MW)",'ES1'!$E:$E,"Solar",'ES1'!$B:$B,$L9)/1000</f>
        <v>19.084979999999998</v>
      </c>
      <c r="W9" s="578">
        <f>SUMIFS('ES1'!Q:Q,'ES1'!$C:$C,"Capacity (MW)",'ES1'!$E:$E,"Solar",'ES1'!$B:$B,$L9)/1000</f>
        <v>20.10575</v>
      </c>
      <c r="X9" s="578">
        <f>SUMIFS('ES1'!R:R,'ES1'!$C:$C,"Capacity (MW)",'ES1'!$E:$E,"Solar",'ES1'!$B:$B,$L9)/1000</f>
        <v>21.308419999999998</v>
      </c>
      <c r="Y9" s="578">
        <f>SUMIFS('ES1'!S:S,'ES1'!$C:$C,"Capacity (MW)",'ES1'!$E:$E,"Solar",'ES1'!$B:$B,$L9)/1000</f>
        <v>22.539680000000001</v>
      </c>
      <c r="Z9" s="578">
        <f>SUMIFS('ES1'!T:T,'ES1'!$C:$C,"Capacity (MW)",'ES1'!$E:$E,"Solar",'ES1'!$B:$B,$L9)/1000</f>
        <v>24.274750000000001</v>
      </c>
      <c r="AA9" s="578">
        <f>SUMIFS('ES1'!U:U,'ES1'!$C:$C,"Capacity (MW)",'ES1'!$E:$E,"Solar",'ES1'!$B:$B,$L9)/1000</f>
        <v>26.561139999999998</v>
      </c>
      <c r="AB9" s="578">
        <f>SUMIFS('ES1'!V:V,'ES1'!$C:$C,"Capacity (MW)",'ES1'!$E:$E,"Solar",'ES1'!$B:$B,$L9)/1000</f>
        <v>29.286009999999997</v>
      </c>
      <c r="AC9" s="578">
        <f>SUMIFS('ES1'!W:W,'ES1'!$C:$C,"Capacity (MW)",'ES1'!$E:$E,"Solar",'ES1'!$B:$B,$L9)/1000</f>
        <v>31.933619999999998</v>
      </c>
      <c r="AD9" s="578">
        <f>SUMIFS('ES1'!X:X,'ES1'!$C:$C,"Capacity (MW)",'ES1'!$E:$E,"Solar",'ES1'!$B:$B,$L9)/1000</f>
        <v>34.649059999999999</v>
      </c>
      <c r="AE9" s="578">
        <f>SUMIFS('ES1'!Y:Y,'ES1'!$C:$C,"Capacity (MW)",'ES1'!$E:$E,"Solar",'ES1'!$B:$B,$L9)/1000</f>
        <v>36.652099999999997</v>
      </c>
      <c r="AF9" s="578">
        <f>SUMIFS('ES1'!Z:Z,'ES1'!$C:$C,"Capacity (MW)",'ES1'!$E:$E,"Solar",'ES1'!$B:$B,$L9)/1000</f>
        <v>37.697279999999999</v>
      </c>
      <c r="AG9" s="578">
        <f>SUMIFS('ES1'!AA:AA,'ES1'!$C:$C,"Capacity (MW)",'ES1'!$E:$E,"Solar",'ES1'!$B:$B,$L9)/1000</f>
        <v>38.588569999999997</v>
      </c>
      <c r="AH9" s="578">
        <f>SUMIFS('ES1'!AB:AB,'ES1'!$C:$C,"Capacity (MW)",'ES1'!$E:$E,"Solar",'ES1'!$B:$B,$L9)/1000</f>
        <v>39.352730000000001</v>
      </c>
      <c r="AI9" s="578">
        <f>SUMIFS('ES1'!AC:AC,'ES1'!$C:$C,"Capacity (MW)",'ES1'!$E:$E,"Solar",'ES1'!$B:$B,$L9)/1000</f>
        <v>40.306489999999997</v>
      </c>
      <c r="AJ9" s="578">
        <f>SUMIFS('ES1'!AD:AD,'ES1'!$C:$C,"Capacity (MW)",'ES1'!$E:$E,"Solar",'ES1'!$B:$B,$L9)/1000</f>
        <v>41.07011</v>
      </c>
      <c r="AK9" s="578">
        <f>SUMIFS('ES1'!AE:AE,'ES1'!$C:$C,"Capacity (MW)",'ES1'!$E:$E,"Solar",'ES1'!$B:$B,$L9)/1000</f>
        <v>41.698180000000001</v>
      </c>
      <c r="AL9" s="578">
        <f>SUMIFS('ES1'!AF:AF,'ES1'!$C:$C,"Capacity (MW)",'ES1'!$E:$E,"Solar",'ES1'!$B:$B,$L9)/1000</f>
        <v>42.144400000000005</v>
      </c>
      <c r="AM9" s="578">
        <f>SUMIFS('ES1'!AG:AG,'ES1'!$C:$C,"Capacity (MW)",'ES1'!$E:$E,"Solar",'ES1'!$B:$B,$L9)/1000</f>
        <v>42.416330000000002</v>
      </c>
      <c r="AN9" s="578">
        <f>SUMIFS('ES1'!AH:AH,'ES1'!$C:$C,"Capacity (MW)",'ES1'!$E:$E,"Solar",'ES1'!$B:$B,$L9)/1000</f>
        <v>42.546030000000002</v>
      </c>
      <c r="AO9" s="578">
        <f>SUMIFS('ES1'!AI:AI,'ES1'!$C:$C,"Capacity (MW)",'ES1'!$E:$E,"Solar",'ES1'!$B:$B,$L9)/1000</f>
        <v>42.691449999999996</v>
      </c>
      <c r="AP9" s="578">
        <f>SUMIFS('ES1'!AJ:AJ,'ES1'!$C:$C,"Capacity (MW)",'ES1'!$E:$E,"Solar",'ES1'!$B:$B,$L9)/1000</f>
        <v>42.836480000000002</v>
      </c>
      <c r="AQ9" s="578">
        <f>SUMIFS('ES1'!AK:AK,'ES1'!$C:$C,"Capacity (MW)",'ES1'!$E:$E,"Solar",'ES1'!$B:$B,$L9)/1000</f>
        <v>42.981839999999998</v>
      </c>
      <c r="AR9" s="578">
        <f>SUMIFS('ES1'!AL:AL,'ES1'!$C:$C,"Capacity (MW)",'ES1'!$E:$E,"Solar",'ES1'!$B:$B,$L9)/1000</f>
        <v>43.191459999999999</v>
      </c>
      <c r="AS9" s="578">
        <f>SUMIFS('ES1'!AM:AM,'ES1'!$C:$C,"Capacity (MW)",'ES1'!$E:$E,"Solar",'ES1'!$B:$B,$L9)/1000</f>
        <v>43.440620000000003</v>
      </c>
      <c r="AT9" s="578">
        <f>SUMIFS('ES1'!AN:AN,'ES1'!$C:$C,"Capacity (MW)",'ES1'!$E:$E,"Solar",'ES1'!$B:$B,$L9)/1000</f>
        <v>43.730110000000003</v>
      </c>
    </row>
    <row r="10" spans="1:51" ht="15" customHeight="1" x14ac:dyDescent="0.2">
      <c r="L10" s="201" t="s">
        <v>215</v>
      </c>
      <c r="M10" s="578">
        <f>SUMIFS('ES1'!G:G,'ES1'!$C:$C,"Capacity (MW)",'ES1'!$E:$E,"Solar",'ES1'!$B:$B,$L10)/1000</f>
        <v>12.403824780069989</v>
      </c>
      <c r="N10" s="578">
        <f>SUMIFS('ES1'!H:H,'ES1'!$C:$C,"Capacity (MW)",'ES1'!$E:$E,"Solar",'ES1'!$B:$B,$L10)/1000</f>
        <v>12.93375</v>
      </c>
      <c r="O10" s="578">
        <f>SUMIFS('ES1'!I:I,'ES1'!$C:$C,"Capacity (MW)",'ES1'!$E:$E,"Solar",'ES1'!$B:$B,$L10)/1000</f>
        <v>13.346260000000001</v>
      </c>
      <c r="P10" s="578">
        <f>SUMIFS('ES1'!J:J,'ES1'!$C:$C,"Capacity (MW)",'ES1'!$E:$E,"Solar",'ES1'!$B:$B,$L10)/1000</f>
        <v>13.67259</v>
      </c>
      <c r="Q10" s="578">
        <f>SUMIFS('ES1'!K:K,'ES1'!$C:$C,"Capacity (MW)",'ES1'!$E:$E,"Solar",'ES1'!$B:$B,$L10)/1000</f>
        <v>13.90757</v>
      </c>
      <c r="R10" s="578">
        <f>SUMIFS('ES1'!L:L,'ES1'!$C:$C,"Capacity (MW)",'ES1'!$E:$E,"Solar",'ES1'!$B:$B,$L10)/1000</f>
        <v>14.125069999999999</v>
      </c>
      <c r="S10" s="578">
        <f>SUMIFS('ES1'!M:M,'ES1'!$C:$C,"Capacity (MW)",'ES1'!$E:$E,"Solar",'ES1'!$B:$B,$L10)/1000</f>
        <v>14.32751</v>
      </c>
      <c r="T10" s="578">
        <f>SUMIFS('ES1'!N:N,'ES1'!$C:$C,"Capacity (MW)",'ES1'!$E:$E,"Solar",'ES1'!$B:$B,$L10)/1000</f>
        <v>14.525319999999999</v>
      </c>
      <c r="U10" s="578">
        <f>SUMIFS('ES1'!O:O,'ES1'!$C:$C,"Capacity (MW)",'ES1'!$E:$E,"Solar",'ES1'!$B:$B,$L10)/1000</f>
        <v>14.73198</v>
      </c>
      <c r="V10" s="578">
        <f>SUMIFS('ES1'!P:P,'ES1'!$C:$C,"Capacity (MW)",'ES1'!$E:$E,"Solar",'ES1'!$B:$B,$L10)/1000</f>
        <v>14.95956</v>
      </c>
      <c r="W10" s="578">
        <f>SUMIFS('ES1'!Q:Q,'ES1'!$C:$C,"Capacity (MW)",'ES1'!$E:$E,"Solar",'ES1'!$B:$B,$L10)/1000</f>
        <v>15.2561</v>
      </c>
      <c r="X10" s="578">
        <f>SUMIFS('ES1'!R:R,'ES1'!$C:$C,"Capacity (MW)",'ES1'!$E:$E,"Solar",'ES1'!$B:$B,$L10)/1000</f>
        <v>15.601360000000001</v>
      </c>
      <c r="Y10" s="578">
        <f>SUMIFS('ES1'!S:S,'ES1'!$C:$C,"Capacity (MW)",'ES1'!$E:$E,"Solar",'ES1'!$B:$B,$L10)/1000</f>
        <v>15.98964</v>
      </c>
      <c r="Z10" s="578">
        <f>SUMIFS('ES1'!T:T,'ES1'!$C:$C,"Capacity (MW)",'ES1'!$E:$E,"Solar",'ES1'!$B:$B,$L10)/1000</f>
        <v>16.428799999999999</v>
      </c>
      <c r="AA10" s="578">
        <f>SUMIFS('ES1'!U:U,'ES1'!$C:$C,"Capacity (MW)",'ES1'!$E:$E,"Solar",'ES1'!$B:$B,$L10)/1000</f>
        <v>16.930119999999999</v>
      </c>
      <c r="AB10" s="578">
        <f>SUMIFS('ES1'!V:V,'ES1'!$C:$C,"Capacity (MW)",'ES1'!$E:$E,"Solar",'ES1'!$B:$B,$L10)/1000</f>
        <v>17.625310000000002</v>
      </c>
      <c r="AC10" s="578">
        <f>SUMIFS('ES1'!W:W,'ES1'!$C:$C,"Capacity (MW)",'ES1'!$E:$E,"Solar",'ES1'!$B:$B,$L10)/1000</f>
        <v>18.760939999999998</v>
      </c>
      <c r="AD10" s="578">
        <f>SUMIFS('ES1'!X:X,'ES1'!$C:$C,"Capacity (MW)",'ES1'!$E:$E,"Solar",'ES1'!$B:$B,$L10)/1000</f>
        <v>20.12323</v>
      </c>
      <c r="AE10" s="578">
        <f>SUMIFS('ES1'!Y:Y,'ES1'!$C:$C,"Capacity (MW)",'ES1'!$E:$E,"Solar",'ES1'!$B:$B,$L10)/1000</f>
        <v>21.85042</v>
      </c>
      <c r="AF10" s="578">
        <f>SUMIFS('ES1'!Z:Z,'ES1'!$C:$C,"Capacity (MW)",'ES1'!$E:$E,"Solar",'ES1'!$B:$B,$L10)/1000</f>
        <v>23.350660000000001</v>
      </c>
      <c r="AG10" s="578">
        <f>SUMIFS('ES1'!AA:AA,'ES1'!$C:$C,"Capacity (MW)",'ES1'!$E:$E,"Solar",'ES1'!$B:$B,$L10)/1000</f>
        <v>24.440200000000001</v>
      </c>
      <c r="AH10" s="578">
        <f>SUMIFS('ES1'!AB:AB,'ES1'!$C:$C,"Capacity (MW)",'ES1'!$E:$E,"Solar",'ES1'!$B:$B,$L10)/1000</f>
        <v>25.0793</v>
      </c>
      <c r="AI10" s="578">
        <f>SUMIFS('ES1'!AC:AC,'ES1'!$C:$C,"Capacity (MW)",'ES1'!$E:$E,"Solar",'ES1'!$B:$B,$L10)/1000</f>
        <v>25.52364</v>
      </c>
      <c r="AJ10" s="578">
        <f>SUMIFS('ES1'!AD:AD,'ES1'!$C:$C,"Capacity (MW)",'ES1'!$E:$E,"Solar",'ES1'!$B:$B,$L10)/1000</f>
        <v>25.896939999999997</v>
      </c>
      <c r="AK10" s="578">
        <f>SUMIFS('ES1'!AE:AE,'ES1'!$C:$C,"Capacity (MW)",'ES1'!$E:$E,"Solar",'ES1'!$B:$B,$L10)/1000</f>
        <v>26.170720000000003</v>
      </c>
      <c r="AL10" s="578">
        <f>SUMIFS('ES1'!AF:AF,'ES1'!$C:$C,"Capacity (MW)",'ES1'!$E:$E,"Solar",'ES1'!$B:$B,$L10)/1000</f>
        <v>26.379930000000002</v>
      </c>
      <c r="AM10" s="578">
        <f>SUMIFS('ES1'!AG:AG,'ES1'!$C:$C,"Capacity (MW)",'ES1'!$E:$E,"Solar",'ES1'!$B:$B,$L10)/1000</f>
        <v>26.547619999999998</v>
      </c>
      <c r="AN10" s="578">
        <f>SUMIFS('ES1'!AH:AH,'ES1'!$C:$C,"Capacity (MW)",'ES1'!$E:$E,"Solar",'ES1'!$B:$B,$L10)/1000</f>
        <v>26.687740000000002</v>
      </c>
      <c r="AO10" s="578">
        <f>SUMIFS('ES1'!AI:AI,'ES1'!$C:$C,"Capacity (MW)",'ES1'!$E:$E,"Solar",'ES1'!$B:$B,$L10)/1000</f>
        <v>26.809650000000001</v>
      </c>
      <c r="AP10" s="578">
        <f>SUMIFS('ES1'!AJ:AJ,'ES1'!$C:$C,"Capacity (MW)",'ES1'!$E:$E,"Solar",'ES1'!$B:$B,$L10)/1000</f>
        <v>26.920669999999998</v>
      </c>
      <c r="AQ10" s="578">
        <f>SUMIFS('ES1'!AK:AK,'ES1'!$C:$C,"Capacity (MW)",'ES1'!$E:$E,"Solar",'ES1'!$B:$B,$L10)/1000</f>
        <v>27.023889999999998</v>
      </c>
      <c r="AR10" s="578">
        <f>SUMIFS('ES1'!AL:AL,'ES1'!$C:$C,"Capacity (MW)",'ES1'!$E:$E,"Solar",'ES1'!$B:$B,$L10)/1000</f>
        <v>27.12219</v>
      </c>
      <c r="AS10" s="578">
        <f>SUMIFS('ES1'!AM:AM,'ES1'!$C:$C,"Capacity (MW)",'ES1'!$E:$E,"Solar",'ES1'!$B:$B,$L10)/1000</f>
        <v>27.217290000000002</v>
      </c>
      <c r="AT10" s="578">
        <f>SUMIFS('ES1'!AN:AN,'ES1'!$C:$C,"Capacity (MW)",'ES1'!$E:$E,"Solar",'ES1'!$B:$B,$L10)/1000</f>
        <v>27.310509999999997</v>
      </c>
    </row>
    <row r="11" spans="1:51" ht="15" customHeight="1" x14ac:dyDescent="0.2">
      <c r="L11" s="201" t="s">
        <v>216</v>
      </c>
      <c r="M11" s="578">
        <f>SUMIFS('ES1'!G:G,'ES1'!$C:$C,"Capacity (MW)",'ES1'!$E:$E,"Solar",'ES1'!$B:$B,$L11)/1000</f>
        <v>12.403824780069989</v>
      </c>
      <c r="N11" s="578">
        <f>SUMIFS('ES1'!H:H,'ES1'!$C:$C,"Capacity (MW)",'ES1'!$E:$E,"Solar",'ES1'!$B:$B,$L11)/1000</f>
        <v>12.93375</v>
      </c>
      <c r="O11" s="578">
        <f>SUMIFS('ES1'!I:I,'ES1'!$C:$C,"Capacity (MW)",'ES1'!$E:$E,"Solar",'ES1'!$B:$B,$L11)/1000</f>
        <v>13.38374</v>
      </c>
      <c r="P11" s="578">
        <f>SUMIFS('ES1'!J:J,'ES1'!$C:$C,"Capacity (MW)",'ES1'!$E:$E,"Solar",'ES1'!$B:$B,$L11)/1000</f>
        <v>13.87791</v>
      </c>
      <c r="Q11" s="578">
        <f>SUMIFS('ES1'!K:K,'ES1'!$C:$C,"Capacity (MW)",'ES1'!$E:$E,"Solar",'ES1'!$B:$B,$L11)/1000</f>
        <v>14.335790000000001</v>
      </c>
      <c r="R11" s="578">
        <f>SUMIFS('ES1'!L:L,'ES1'!$C:$C,"Capacity (MW)",'ES1'!$E:$E,"Solar",'ES1'!$B:$B,$L11)/1000</f>
        <v>14.868559999999999</v>
      </c>
      <c r="S11" s="578">
        <f>SUMIFS('ES1'!M:M,'ES1'!$C:$C,"Capacity (MW)",'ES1'!$E:$E,"Solar",'ES1'!$B:$B,$L11)/1000</f>
        <v>15.406420000000001</v>
      </c>
      <c r="T11" s="578">
        <f>SUMIFS('ES1'!N:N,'ES1'!$C:$C,"Capacity (MW)",'ES1'!$E:$E,"Solar",'ES1'!$B:$B,$L11)/1000</f>
        <v>15.944979999999999</v>
      </c>
      <c r="U11" s="578">
        <f>SUMIFS('ES1'!O:O,'ES1'!$C:$C,"Capacity (MW)",'ES1'!$E:$E,"Solar",'ES1'!$B:$B,$L11)/1000</f>
        <v>16.477330000000002</v>
      </c>
      <c r="V11" s="578">
        <f>SUMIFS('ES1'!P:P,'ES1'!$C:$C,"Capacity (MW)",'ES1'!$E:$E,"Solar",'ES1'!$B:$B,$L11)/1000</f>
        <v>17.021009999999997</v>
      </c>
      <c r="W11" s="578">
        <f>SUMIFS('ES1'!Q:Q,'ES1'!$C:$C,"Capacity (MW)",'ES1'!$E:$E,"Solar",'ES1'!$B:$B,$L11)/1000</f>
        <v>17.610790000000001</v>
      </c>
      <c r="X11" s="578">
        <f>SUMIFS('ES1'!R:R,'ES1'!$C:$C,"Capacity (MW)",'ES1'!$E:$E,"Solar",'ES1'!$B:$B,$L11)/1000</f>
        <v>18.302259999999997</v>
      </c>
      <c r="Y11" s="578">
        <f>SUMIFS('ES1'!S:S,'ES1'!$C:$C,"Capacity (MW)",'ES1'!$E:$E,"Solar",'ES1'!$B:$B,$L11)/1000</f>
        <v>19.00244</v>
      </c>
      <c r="Z11" s="578">
        <f>SUMIFS('ES1'!T:T,'ES1'!$C:$C,"Capacity (MW)",'ES1'!$E:$E,"Solar",'ES1'!$B:$B,$L11)/1000</f>
        <v>19.772929999999999</v>
      </c>
      <c r="AA11" s="578">
        <f>SUMIFS('ES1'!U:U,'ES1'!$C:$C,"Capacity (MW)",'ES1'!$E:$E,"Solar",'ES1'!$B:$B,$L11)/1000</f>
        <v>20.626669999999997</v>
      </c>
      <c r="AB11" s="578">
        <f>SUMIFS('ES1'!V:V,'ES1'!$C:$C,"Capacity (MW)",'ES1'!$E:$E,"Solar",'ES1'!$B:$B,$L11)/1000</f>
        <v>21.686959999999999</v>
      </c>
      <c r="AC11" s="578">
        <f>SUMIFS('ES1'!W:W,'ES1'!$C:$C,"Capacity (MW)",'ES1'!$E:$E,"Solar",'ES1'!$B:$B,$L11)/1000</f>
        <v>23.207999999999998</v>
      </c>
      <c r="AD11" s="578">
        <f>SUMIFS('ES1'!X:X,'ES1'!$C:$C,"Capacity (MW)",'ES1'!$E:$E,"Solar",'ES1'!$B:$B,$L11)/1000</f>
        <v>24.97692</v>
      </c>
      <c r="AE11" s="578">
        <f>SUMIFS('ES1'!Y:Y,'ES1'!$C:$C,"Capacity (MW)",'ES1'!$E:$E,"Solar",'ES1'!$B:$B,$L11)/1000</f>
        <v>27.13382</v>
      </c>
      <c r="AF11" s="578">
        <f>SUMIFS('ES1'!Z:Z,'ES1'!$C:$C,"Capacity (MW)",'ES1'!$E:$E,"Solar",'ES1'!$B:$B,$L11)/1000</f>
        <v>28.956479999999999</v>
      </c>
      <c r="AG11" s="578">
        <f>SUMIFS('ES1'!AA:AA,'ES1'!$C:$C,"Capacity (MW)",'ES1'!$E:$E,"Solar",'ES1'!$B:$B,$L11)/1000</f>
        <v>30.338639999999998</v>
      </c>
      <c r="AH11" s="578">
        <f>SUMIFS('ES1'!AB:AB,'ES1'!$C:$C,"Capacity (MW)",'ES1'!$E:$E,"Solar",'ES1'!$B:$B,$L11)/1000</f>
        <v>31.236319999999999</v>
      </c>
      <c r="AI11" s="578">
        <f>SUMIFS('ES1'!AC:AC,'ES1'!$C:$C,"Capacity (MW)",'ES1'!$E:$E,"Solar",'ES1'!$B:$B,$L11)/1000</f>
        <v>31.901040000000002</v>
      </c>
      <c r="AJ11" s="578">
        <f>SUMIFS('ES1'!AD:AD,'ES1'!$C:$C,"Capacity (MW)",'ES1'!$E:$E,"Solar",'ES1'!$B:$B,$L11)/1000</f>
        <v>32.46931</v>
      </c>
      <c r="AK11" s="578">
        <f>SUMIFS('ES1'!AE:AE,'ES1'!$C:$C,"Capacity (MW)",'ES1'!$E:$E,"Solar",'ES1'!$B:$B,$L11)/1000</f>
        <v>32.938069999999996</v>
      </c>
      <c r="AL11" s="578">
        <f>SUMIFS('ES1'!AF:AF,'ES1'!$C:$C,"Capacity (MW)",'ES1'!$E:$E,"Solar",'ES1'!$B:$B,$L11)/1000</f>
        <v>33.34225</v>
      </c>
      <c r="AM11" s="578">
        <f>SUMIFS('ES1'!AG:AG,'ES1'!$C:$C,"Capacity (MW)",'ES1'!$E:$E,"Solar",'ES1'!$B:$B,$L11)/1000</f>
        <v>33.704920000000001</v>
      </c>
      <c r="AN11" s="578">
        <f>SUMIFS('ES1'!AH:AH,'ES1'!$C:$C,"Capacity (MW)",'ES1'!$E:$E,"Solar",'ES1'!$B:$B,$L11)/1000</f>
        <v>34.04</v>
      </c>
      <c r="AO11" s="578">
        <f>SUMIFS('ES1'!AI:AI,'ES1'!$C:$C,"Capacity (MW)",'ES1'!$E:$E,"Solar",'ES1'!$B:$B,$L11)/1000</f>
        <v>34.35689</v>
      </c>
      <c r="AP11" s="578">
        <f>SUMIFS('ES1'!AJ:AJ,'ES1'!$C:$C,"Capacity (MW)",'ES1'!$E:$E,"Solar",'ES1'!$B:$B,$L11)/1000</f>
        <v>34.662879999999994</v>
      </c>
      <c r="AQ11" s="578">
        <f>SUMIFS('ES1'!AK:AK,'ES1'!$C:$C,"Capacity (MW)",'ES1'!$E:$E,"Solar",'ES1'!$B:$B,$L11)/1000</f>
        <v>34.961080000000003</v>
      </c>
      <c r="AR11" s="578">
        <f>SUMIFS('ES1'!AL:AL,'ES1'!$C:$C,"Capacity (MW)",'ES1'!$E:$E,"Solar",'ES1'!$B:$B,$L11)/1000</f>
        <v>35.254349999999995</v>
      </c>
      <c r="AS11" s="578">
        <f>SUMIFS('ES1'!AM:AM,'ES1'!$C:$C,"Capacity (MW)",'ES1'!$E:$E,"Solar",'ES1'!$B:$B,$L11)/1000</f>
        <v>35.544419999999995</v>
      </c>
      <c r="AT11" s="578">
        <f>SUMIFS('ES1'!AN:AN,'ES1'!$C:$C,"Capacity (MW)",'ES1'!$E:$E,"Solar",'ES1'!$B:$B,$L11)/1000</f>
        <v>35.832620000000006</v>
      </c>
    </row>
    <row r="12" spans="1:51" ht="15" customHeight="1" x14ac:dyDescent="0.2">
      <c r="L12" s="191" t="s">
        <v>731</v>
      </c>
    </row>
    <row r="13" spans="1:51" ht="15" customHeight="1" x14ac:dyDescent="0.2">
      <c r="L13" s="191" t="s">
        <v>715</v>
      </c>
    </row>
  </sheetData>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I13"/>
  <sheetViews>
    <sheetView zoomScale="85" zoomScaleNormal="85" workbookViewId="0"/>
  </sheetViews>
  <sheetFormatPr defaultColWidth="9" defaultRowHeight="15" customHeight="1" x14ac:dyDescent="0.2"/>
  <cols>
    <col min="1" max="1" width="9" style="133" customWidth="1"/>
    <col min="2" max="10" width="9" style="133"/>
    <col min="11" max="12" width="29.5" style="145" bestFit="1" customWidth="1"/>
    <col min="13" max="19" width="13.5" style="145" customWidth="1"/>
    <col min="20" max="42" width="9" style="145"/>
    <col min="43" max="61" width="9" style="133"/>
    <col min="62" max="16384" width="9" style="148"/>
  </cols>
  <sheetData>
    <row r="1" spans="1:20" s="368" customFormat="1" ht="25.5" customHeight="1" x14ac:dyDescent="0.25">
      <c r="A1" s="185" t="s">
        <v>515</v>
      </c>
      <c r="C1" s="369"/>
      <c r="D1" s="369"/>
      <c r="E1" s="369"/>
      <c r="F1" s="369"/>
      <c r="G1" s="369"/>
      <c r="H1" s="369"/>
      <c r="I1" s="369"/>
    </row>
    <row r="6" spans="1:20" ht="15" customHeight="1" x14ac:dyDescent="0.25">
      <c r="A6" s="467"/>
      <c r="L6" s="145" t="s">
        <v>643</v>
      </c>
    </row>
    <row r="7" spans="1:20" ht="15" customHeight="1" x14ac:dyDescent="0.2">
      <c r="L7" s="378" t="s">
        <v>207</v>
      </c>
      <c r="M7" s="699" t="s">
        <v>217</v>
      </c>
      <c r="N7" s="699"/>
      <c r="O7" s="699" t="s">
        <v>71</v>
      </c>
      <c r="P7" s="699"/>
      <c r="Q7" s="699" t="s">
        <v>215</v>
      </c>
      <c r="R7" s="699"/>
      <c r="S7" s="699" t="s">
        <v>216</v>
      </c>
      <c r="T7" s="699"/>
    </row>
    <row r="8" spans="1:20" ht="15" customHeight="1" x14ac:dyDescent="0.2">
      <c r="L8" s="378" t="s">
        <v>34</v>
      </c>
      <c r="M8" s="377">
        <v>2030</v>
      </c>
      <c r="N8" s="377">
        <v>2050</v>
      </c>
      <c r="O8" s="377">
        <v>2030</v>
      </c>
      <c r="P8" s="377">
        <v>2050</v>
      </c>
      <c r="Q8" s="377">
        <v>2030</v>
      </c>
      <c r="R8" s="377">
        <v>2050</v>
      </c>
      <c r="S8" s="377">
        <v>2030</v>
      </c>
      <c r="T8" s="377">
        <v>2050</v>
      </c>
    </row>
    <row r="9" spans="1:20" ht="15" customHeight="1" x14ac:dyDescent="0.2">
      <c r="L9" s="378" t="s">
        <v>410</v>
      </c>
      <c r="M9" s="406">
        <f>SUMIFS('ES1'!$T:$T,'ES1'!$B:$B,M$7,'ES1'!$C:$C,"Capacity (MW)",'ES1'!$A:$A,"Decentralised",'ES1'!$E:$E,"*Wind")/1000</f>
        <v>12.349221000000002</v>
      </c>
      <c r="N9" s="406">
        <f>SUMIFS('ES1'!$AN:$AN,'ES1'!$B:$B,M$7,'ES1'!$C:$C,"Capacity (MW)",'ES1'!$A:$A,"Decentralised",'ES1'!$E:$E,"*Wind")/1000</f>
        <v>39.587281000000004</v>
      </c>
      <c r="O9" s="406">
        <f>SUMIFS('ES1'!$T:$T,'ES1'!$B:$B,O$7,'ES1'!$C:$C,"Capacity (MW)",'ES1'!$A:$A,"Decentralised",'ES1'!$E:$E,"*Wind")/1000</f>
        <v>7.9464809999999995</v>
      </c>
      <c r="P9" s="406">
        <f>SUMIFS('ES1'!$AN:$AN,'ES1'!$B:$B,O$7,'ES1'!$C:$C,"Capacity (MW)",'ES1'!$A:$A,"Decentralised",'ES1'!$E:$E,"*Wind")/1000</f>
        <v>10.732251</v>
      </c>
      <c r="Q9" s="406">
        <f>SUMIFS('ES1'!$T:$T,'ES1'!$B:$B,Q$7,'ES1'!$C:$C,"Capacity (MW)",'ES1'!$A:$A,"Decentralised",'ES1'!$E:$E,"*Wind")/1000</f>
        <v>6.9456190000000007</v>
      </c>
      <c r="R9" s="406">
        <f>SUMIFS('ES1'!$AN:$AN,'ES1'!$B:$B,Q$7,'ES1'!$C:$C,"Capacity (MW)",'ES1'!$A:$A,"Decentralised",'ES1'!$E:$E,"*Wind")/1000</f>
        <v>7.8560910000000002</v>
      </c>
      <c r="S9" s="406">
        <f>SUMIFS('ES1'!$T:$T,'ES1'!$B:$B,S$7,'ES1'!$C:$C,"Capacity (MW)",'ES1'!$A:$A,"Decentralised",'ES1'!$E:$E,"*Wind")/1000</f>
        <v>10.342047999999998</v>
      </c>
      <c r="T9" s="406">
        <f>SUMIFS('ES1'!$AN:$AN,'ES1'!$B:$B,S$7,'ES1'!$C:$C,"Capacity (MW)",'ES1'!$A:$A,"Decentralised",'ES1'!$E:$E,"*Wind")/1000</f>
        <v>23.288599999999999</v>
      </c>
    </row>
    <row r="10" spans="1:20" ht="15" customHeight="1" x14ac:dyDescent="0.2">
      <c r="L10" s="378" t="s">
        <v>411</v>
      </c>
      <c r="M10" s="406">
        <f>SUMIFS('ES1'!$T:$T,'ES1'!$B:$B,M$7,'ES1'!$C:$C,"Capacity (MW)",'ES1'!$A:$A,"Transmission",'ES1'!$E:$E,"Onshore Wind")/1000</f>
        <v>11.923999999999999</v>
      </c>
      <c r="N10" s="406">
        <f>SUMIFS('ES1'!$AN:$AN,'ES1'!$B:$B,M$7,'ES1'!$C:$C,"Capacity (MW)",'ES1'!$A:$A,"Transmission",'ES1'!$E:$E,"Onshore Wind")/1000</f>
        <v>11.923999999999999</v>
      </c>
      <c r="O10" s="406">
        <f>SUMIFS('ES1'!$T:$T,'ES1'!$B:$B,O$7,'ES1'!$C:$C,"Capacity (MW)",'ES1'!$A:$A,"Transmission",'ES1'!$E:$E,"Onshore Wind")/1000</f>
        <v>12.423999999999999</v>
      </c>
      <c r="P10" s="406">
        <f>SUMIFS('ES1'!$AN:$AN,'ES1'!$B:$B,O$7,'ES1'!$C:$C,"Capacity (MW)",'ES1'!$A:$A,"Transmission",'ES1'!$E:$E,"Onshore Wind")/1000</f>
        <v>12.423999999999999</v>
      </c>
      <c r="Q10" s="406">
        <f>SUMIFS('ES1'!$T:$T,'ES1'!$B:$B,Q$7,'ES1'!$C:$C,"Capacity (MW)",'ES1'!$A:$A,"Transmission",'ES1'!$E:$E,"Onshore Wind")/1000</f>
        <v>9.33</v>
      </c>
      <c r="R10" s="406">
        <f>SUMIFS('ES1'!$AN:$AN,'ES1'!$B:$B,Q$7,'ES1'!$C:$C,"Capacity (MW)",'ES1'!$A:$A,"Transmission",'ES1'!$E:$E,"Onshore Wind")/1000</f>
        <v>9.33</v>
      </c>
      <c r="S10" s="406">
        <f>SUMIFS('ES1'!$T:$T,'ES1'!$B:$B,S$7,'ES1'!$C:$C,"Capacity (MW)",'ES1'!$A:$A,"Transmission",'ES1'!$E:$E,"Onshore Wind")/1000</f>
        <v>10.89</v>
      </c>
      <c r="T10" s="406">
        <f>SUMIFS('ES1'!$AN:$AN,'ES1'!$B:$B,S$7,'ES1'!$C:$C,"Capacity (MW)",'ES1'!$A:$A,"Transmission",'ES1'!$E:$E,"Onshore Wind")/1000</f>
        <v>10.89</v>
      </c>
    </row>
    <row r="11" spans="1:20" ht="15" customHeight="1" x14ac:dyDescent="0.2">
      <c r="L11" s="378" t="s">
        <v>412</v>
      </c>
      <c r="M11" s="406">
        <f>SUMIFS('ES1'!$T:$T,'ES1'!$B:$B,M$7,'ES1'!$C:$C,"Capacity (MW)",'ES1'!$A:$A,"Transmission",'ES1'!$E:$E,"Offshore Wind")/1000</f>
        <v>22.751000000000001</v>
      </c>
      <c r="N11" s="406">
        <f>SUMIFS('ES1'!$AN:$AN,'ES1'!$B:$B,M$7,'ES1'!$C:$C,"Capacity (MW)",'ES1'!$A:$A,"Transmission",'ES1'!$E:$E,"Offshore Wind")/1000</f>
        <v>31.710999999999999</v>
      </c>
      <c r="O11" s="406">
        <f>SUMIFS('ES1'!$T:$T,'ES1'!$B:$B,O$7,'ES1'!$C:$C,"Capacity (MW)",'ES1'!$A:$A,"Transmission",'ES1'!$E:$E,"Offshore Wind")/1000</f>
        <v>29.100999999999999</v>
      </c>
      <c r="P11" s="406">
        <f>SUMIFS('ES1'!$AN:$AN,'ES1'!$B:$B,O$7,'ES1'!$C:$C,"Capacity (MW)",'ES1'!$A:$A,"Transmission",'ES1'!$E:$E,"Offshore Wind")/1000</f>
        <v>42.610999999999997</v>
      </c>
      <c r="Q11" s="406">
        <f>SUMIFS('ES1'!$T:$T,'ES1'!$B:$B,Q$7,'ES1'!$C:$C,"Capacity (MW)",'ES1'!$A:$A,"Transmission",'ES1'!$E:$E,"Offshore Wind")/1000</f>
        <v>24.021000000000001</v>
      </c>
      <c r="R11" s="406">
        <f>SUMIFS('ES1'!$AN:$AN,'ES1'!$B:$B,Q$7,'ES1'!$C:$C,"Capacity (MW)",'ES1'!$A:$A,"Transmission",'ES1'!$E:$E,"Offshore Wind")/1000</f>
        <v>34.210999999999999</v>
      </c>
      <c r="S11" s="406">
        <f>SUMIFS('ES1'!$T:$T,'ES1'!$B:$B,S$7,'ES1'!$C:$C,"Capacity (MW)",'ES1'!$A:$A,"Transmission",'ES1'!$E:$E,"Offshore Wind")/1000</f>
        <v>16.050999999999998</v>
      </c>
      <c r="T11" s="406">
        <f>SUMIFS('ES1'!$AN:$AN,'ES1'!$B:$B,S$7,'ES1'!$C:$C,"Capacity (MW)",'ES1'!$A:$A,"Transmission",'ES1'!$E:$E,"Offshore Wind")/1000</f>
        <v>20.251000000000001</v>
      </c>
    </row>
    <row r="13" spans="1:20" ht="15" customHeight="1" x14ac:dyDescent="0.2">
      <c r="L13" s="613" t="s">
        <v>715</v>
      </c>
    </row>
  </sheetData>
  <mergeCells count="4">
    <mergeCell ref="M7:N7"/>
    <mergeCell ref="O7:P7"/>
    <mergeCell ref="Q7:R7"/>
    <mergeCell ref="S7:T7"/>
  </mergeCells>
  <pageMargins left="0.7" right="0.7" top="0.75" bottom="0.75" header="0.3" footer="0.3"/>
  <pageSetup orientation="portrait" horizontalDpi="90" verticalDpi="90"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W13"/>
  <sheetViews>
    <sheetView showGridLines="0" zoomScale="85" zoomScaleNormal="85" workbookViewId="0"/>
  </sheetViews>
  <sheetFormatPr defaultColWidth="9" defaultRowHeight="15" customHeight="1" x14ac:dyDescent="0.2"/>
  <cols>
    <col min="1" max="1" width="9" style="199" customWidth="1"/>
    <col min="2" max="8" width="9" style="199"/>
    <col min="9" max="9" width="9" style="199" customWidth="1"/>
    <col min="10" max="10" width="9" style="199"/>
    <col min="11" max="12" width="9" style="199" customWidth="1"/>
    <col min="13" max="13" width="31.875" style="199" bestFit="1" customWidth="1"/>
    <col min="14" max="21" width="9" style="199"/>
    <col min="22" max="22" width="9" style="199" customWidth="1"/>
    <col min="23" max="16384" width="9" style="199"/>
  </cols>
  <sheetData>
    <row r="1" spans="1:49" s="368" customFormat="1" ht="25.5" customHeight="1" x14ac:dyDescent="0.25">
      <c r="A1" s="185" t="s">
        <v>516</v>
      </c>
      <c r="C1" s="369"/>
      <c r="D1" s="369"/>
      <c r="E1" s="369"/>
      <c r="F1" s="369"/>
      <c r="G1" s="369"/>
      <c r="H1" s="369"/>
      <c r="I1" s="369"/>
    </row>
    <row r="2" spans="1:49" ht="15" customHeight="1" x14ac:dyDescent="0.2">
      <c r="K2" s="148"/>
      <c r="L2" s="148"/>
    </row>
    <row r="3" spans="1:49" s="191" customFormat="1" ht="15" customHeight="1" x14ac:dyDescent="0.2">
      <c r="A3" s="199"/>
      <c r="B3" s="199"/>
      <c r="C3" s="199"/>
      <c r="D3" s="199"/>
      <c r="E3" s="199"/>
      <c r="F3" s="199"/>
      <c r="G3" s="199"/>
      <c r="H3" s="199"/>
      <c r="I3" s="199"/>
      <c r="J3" s="199"/>
      <c r="K3" s="148"/>
    </row>
    <row r="4" spans="1:49" s="191" customFormat="1" ht="15" customHeight="1" x14ac:dyDescent="0.2">
      <c r="A4" s="199"/>
      <c r="B4" s="199"/>
      <c r="C4" s="199"/>
      <c r="D4" s="199"/>
      <c r="E4" s="199"/>
      <c r="F4" s="199"/>
      <c r="G4" s="199"/>
      <c r="H4" s="199"/>
      <c r="I4" s="199"/>
      <c r="J4" s="199"/>
      <c r="K4" s="148"/>
    </row>
    <row r="5" spans="1:49" s="191" customFormat="1" ht="15" customHeight="1" x14ac:dyDescent="0.2">
      <c r="A5" s="199"/>
      <c r="B5" s="199"/>
      <c r="C5" s="199"/>
      <c r="D5" s="199"/>
      <c r="E5" s="199"/>
      <c r="F5" s="199"/>
      <c r="G5" s="199"/>
      <c r="H5" s="199"/>
      <c r="I5" s="199"/>
      <c r="J5" s="199"/>
      <c r="K5" s="199"/>
    </row>
    <row r="6" spans="1:49" s="191" customFormat="1" ht="15" customHeight="1" x14ac:dyDescent="0.25">
      <c r="A6" s="202" t="s">
        <v>579</v>
      </c>
      <c r="B6" s="199"/>
      <c r="C6" s="199"/>
      <c r="D6" s="199"/>
      <c r="E6" s="199"/>
      <c r="F6" s="199"/>
      <c r="G6" s="199"/>
      <c r="H6" s="199"/>
      <c r="I6" s="199"/>
      <c r="J6" s="199"/>
      <c r="K6" s="202"/>
      <c r="M6" s="191" t="s">
        <v>413</v>
      </c>
      <c r="S6" s="200"/>
      <c r="T6" s="200"/>
      <c r="U6" s="200"/>
      <c r="V6" s="200"/>
      <c r="W6" s="200"/>
      <c r="X6" s="200"/>
      <c r="Y6" s="200"/>
      <c r="Z6" s="200"/>
      <c r="AA6" s="200"/>
      <c r="AB6" s="200"/>
      <c r="AC6" s="200"/>
      <c r="AD6" s="200"/>
      <c r="AE6" s="200"/>
      <c r="AF6" s="200"/>
      <c r="AG6" s="200"/>
      <c r="AH6" s="200"/>
      <c r="AI6" s="200"/>
      <c r="AJ6" s="200"/>
    </row>
    <row r="7" spans="1:49" s="191" customFormat="1" ht="15" customHeight="1" x14ac:dyDescent="0.2">
      <c r="A7" s="199"/>
      <c r="B7" s="199"/>
      <c r="C7" s="199"/>
      <c r="D7" s="199"/>
      <c r="E7" s="199"/>
      <c r="F7" s="199"/>
      <c r="G7" s="199"/>
      <c r="H7" s="199"/>
      <c r="I7" s="199"/>
      <c r="J7" s="199"/>
      <c r="K7" s="199"/>
      <c r="M7" s="201" t="s">
        <v>34</v>
      </c>
      <c r="N7" s="333">
        <v>42005</v>
      </c>
      <c r="O7" s="333">
        <v>42370</v>
      </c>
      <c r="P7" s="333">
        <v>42736</v>
      </c>
      <c r="Q7" s="333">
        <v>43101</v>
      </c>
      <c r="R7" s="333">
        <v>43466</v>
      </c>
      <c r="S7" s="333">
        <v>43831</v>
      </c>
      <c r="T7" s="333">
        <v>44197</v>
      </c>
      <c r="U7" s="333">
        <v>44562</v>
      </c>
      <c r="V7" s="333">
        <v>44927</v>
      </c>
      <c r="W7" s="333">
        <v>45292</v>
      </c>
      <c r="X7" s="333">
        <v>45658</v>
      </c>
      <c r="Y7" s="333">
        <v>46023</v>
      </c>
      <c r="Z7" s="333">
        <v>46388</v>
      </c>
      <c r="AA7" s="333">
        <v>46753</v>
      </c>
      <c r="AB7" s="333">
        <v>47119</v>
      </c>
      <c r="AC7" s="333">
        <v>47484</v>
      </c>
      <c r="AD7" s="333">
        <v>47849</v>
      </c>
      <c r="AE7" s="333">
        <v>48214</v>
      </c>
      <c r="AF7" s="333">
        <v>48580</v>
      </c>
      <c r="AG7" s="333">
        <v>48945</v>
      </c>
      <c r="AH7" s="333">
        <v>49310</v>
      </c>
      <c r="AI7" s="333">
        <v>49675</v>
      </c>
      <c r="AJ7" s="333">
        <v>50041</v>
      </c>
      <c r="AK7" s="333">
        <v>50406</v>
      </c>
      <c r="AL7" s="333">
        <v>50771</v>
      </c>
      <c r="AM7" s="333">
        <v>51136</v>
      </c>
      <c r="AN7" s="333">
        <v>51502</v>
      </c>
      <c r="AO7" s="333">
        <v>51867</v>
      </c>
      <c r="AP7" s="333">
        <v>52232</v>
      </c>
      <c r="AQ7" s="333">
        <v>52597</v>
      </c>
      <c r="AR7" s="333">
        <v>52963</v>
      </c>
      <c r="AS7" s="333">
        <v>53328</v>
      </c>
      <c r="AT7" s="333">
        <v>53693</v>
      </c>
      <c r="AU7" s="333">
        <v>54058</v>
      </c>
      <c r="AV7" s="333">
        <v>54424</v>
      </c>
      <c r="AW7" s="333">
        <v>54789</v>
      </c>
    </row>
    <row r="8" spans="1:49" s="191" customFormat="1" ht="15" customHeight="1" x14ac:dyDescent="0.2">
      <c r="A8" s="199"/>
      <c r="B8" s="199"/>
      <c r="C8" s="199"/>
      <c r="D8" s="199"/>
      <c r="E8" s="199"/>
      <c r="F8" s="199"/>
      <c r="G8" s="199"/>
      <c r="H8" s="199"/>
      <c r="I8" s="199"/>
      <c r="J8" s="199"/>
      <c r="K8" s="199"/>
      <c r="M8" s="201" t="s">
        <v>217</v>
      </c>
      <c r="N8" s="203"/>
      <c r="O8" s="203"/>
      <c r="P8" s="205">
        <f>(SUMIFS('ES1'!G:G,'ES1'!$E:$E,"Storage",'ES1'!$C:$C,"Capacity (MW)",'ES1'!$B:$B,$M8)-SUMIFS('ES1'!G:G,'ES1'!$F:$F,"Fuel Cells",'ES1'!$C:$C,"Capacity (MW)",'ES1'!$B:$B,$M8))/1000</f>
        <v>2.9396590000000002</v>
      </c>
      <c r="Q8" s="205">
        <f>(SUMIFS('ES1'!H:H,'ES1'!$E:$E,"Storage",'ES1'!$C:$C,"Capacity (MW)",'ES1'!$B:$B,$M8)-SUMIFS('ES1'!H:H,'ES1'!$F:$F,"Fuel Cells",'ES1'!$C:$C,"Capacity (MW)",'ES1'!$B:$B,$M8))/1000</f>
        <v>3.4038020000000002</v>
      </c>
      <c r="R8" s="205">
        <f>(SUMIFS('ES1'!I:I,'ES1'!$E:$E,"Storage",'ES1'!$C:$C,"Capacity (MW)",'ES1'!$B:$B,$M8)-SUMIFS('ES1'!I:I,'ES1'!$F:$F,"Fuel Cells",'ES1'!$C:$C,"Capacity (MW)",'ES1'!$B:$B,$M8))/1000</f>
        <v>3.7630219999999999</v>
      </c>
      <c r="S8" s="205">
        <f>(SUMIFS('ES1'!J:J,'ES1'!$E:$E,"Storage",'ES1'!$C:$C,"Capacity (MW)",'ES1'!$B:$B,$M8)-SUMIFS('ES1'!J:J,'ES1'!$F:$F,"Fuel Cells",'ES1'!$C:$C,"Capacity (MW)",'ES1'!$B:$B,$M8))/1000</f>
        <v>3.8969819999999999</v>
      </c>
      <c r="T8" s="205">
        <f>(SUMIFS('ES1'!K:K,'ES1'!$E:$E,"Storage",'ES1'!$C:$C,"Capacity (MW)",'ES1'!$B:$B,$M8)-SUMIFS('ES1'!K:K,'ES1'!$F:$F,"Fuel Cells",'ES1'!$C:$C,"Capacity (MW)",'ES1'!$B:$B,$M8))/1000</f>
        <v>4.2084320000000002</v>
      </c>
      <c r="U8" s="205">
        <f>(SUMIFS('ES1'!L:L,'ES1'!$E:$E,"Storage",'ES1'!$C:$C,"Capacity (MW)",'ES1'!$B:$B,$M8)-SUMIFS('ES1'!L:L,'ES1'!$F:$F,"Fuel Cells",'ES1'!$C:$C,"Capacity (MW)",'ES1'!$B:$B,$M8))/1000</f>
        <v>4.319852</v>
      </c>
      <c r="V8" s="205">
        <f>(SUMIFS('ES1'!M:M,'ES1'!$E:$E,"Storage",'ES1'!$C:$C,"Capacity (MW)",'ES1'!$B:$B,$M8)-SUMIFS('ES1'!M:M,'ES1'!$F:$F,"Fuel Cells",'ES1'!$C:$C,"Capacity (MW)",'ES1'!$B:$B,$M8))/1000</f>
        <v>4.5179819999999999</v>
      </c>
      <c r="W8" s="205">
        <f>(SUMIFS('ES1'!N:N,'ES1'!$E:$E,"Storage",'ES1'!$C:$C,"Capacity (MW)",'ES1'!$B:$B,$M8)-SUMIFS('ES1'!N:N,'ES1'!$F:$F,"Fuel Cells",'ES1'!$C:$C,"Capacity (MW)",'ES1'!$B:$B,$M8))/1000</f>
        <v>4.9173510000000009</v>
      </c>
      <c r="X8" s="205">
        <f>(SUMIFS('ES1'!O:O,'ES1'!$E:$E,"Storage",'ES1'!$C:$C,"Capacity (MW)",'ES1'!$B:$B,$M8)-SUMIFS('ES1'!O:O,'ES1'!$F:$F,"Fuel Cells",'ES1'!$C:$C,"Capacity (MW)",'ES1'!$B:$B,$M8))/1000</f>
        <v>5.5837310000000011</v>
      </c>
      <c r="Y8" s="205">
        <f>(SUMIFS('ES1'!P:P,'ES1'!$E:$E,"Storage",'ES1'!$C:$C,"Capacity (MW)",'ES1'!$B:$B,$M8)-SUMIFS('ES1'!P:P,'ES1'!$F:$F,"Fuel Cells",'ES1'!$C:$C,"Capacity (MW)",'ES1'!$B:$B,$M8))/1000</f>
        <v>6.0603409999999993</v>
      </c>
      <c r="Z8" s="205">
        <f>(SUMIFS('ES1'!Q:Q,'ES1'!$E:$E,"Storage",'ES1'!$C:$C,"Capacity (MW)",'ES1'!$B:$B,$M8)-SUMIFS('ES1'!Q:Q,'ES1'!$F:$F,"Fuel Cells",'ES1'!$C:$C,"Capacity (MW)",'ES1'!$B:$B,$M8))/1000</f>
        <v>6.9358610000000001</v>
      </c>
      <c r="AA8" s="205">
        <f>(SUMIFS('ES1'!R:R,'ES1'!$E:$E,"Storage",'ES1'!$C:$C,"Capacity (MW)",'ES1'!$B:$B,$M8)-SUMIFS('ES1'!R:R,'ES1'!$F:$F,"Fuel Cells",'ES1'!$C:$C,"Capacity (MW)",'ES1'!$B:$B,$M8))/1000</f>
        <v>7.4417270000000002</v>
      </c>
      <c r="AB8" s="205">
        <f>(SUMIFS('ES1'!S:S,'ES1'!$E:$E,"Storage",'ES1'!$C:$C,"Capacity (MW)",'ES1'!$B:$B,$M8)-SUMIFS('ES1'!S:S,'ES1'!$F:$F,"Fuel Cells",'ES1'!$C:$C,"Capacity (MW)",'ES1'!$B:$B,$M8))/1000</f>
        <v>7.902641</v>
      </c>
      <c r="AC8" s="205">
        <f>(SUMIFS('ES1'!T:T,'ES1'!$E:$E,"Storage",'ES1'!$C:$C,"Capacity (MW)",'ES1'!$B:$B,$M8)-SUMIFS('ES1'!T:T,'ES1'!$F:$F,"Fuel Cells",'ES1'!$C:$C,"Capacity (MW)",'ES1'!$B:$B,$M8))/1000</f>
        <v>8.9936130000000016</v>
      </c>
      <c r="AD8" s="205">
        <f>(SUMIFS('ES1'!U:U,'ES1'!$E:$E,"Storage",'ES1'!$C:$C,"Capacity (MW)",'ES1'!$B:$B,$M8)-SUMIFS('ES1'!U:U,'ES1'!$F:$F,"Fuel Cells",'ES1'!$C:$C,"Capacity (MW)",'ES1'!$B:$B,$M8))/1000</f>
        <v>9.6151220000000013</v>
      </c>
      <c r="AE8" s="205">
        <f>(SUMIFS('ES1'!V:V,'ES1'!$E:$E,"Storage",'ES1'!$C:$C,"Capacity (MW)",'ES1'!$B:$B,$M8)-SUMIFS('ES1'!V:V,'ES1'!$F:$F,"Fuel Cells",'ES1'!$C:$C,"Capacity (MW)",'ES1'!$B:$B,$M8))/1000</f>
        <v>11.729175999999997</v>
      </c>
      <c r="AF8" s="205">
        <f>(SUMIFS('ES1'!W:W,'ES1'!$E:$E,"Storage",'ES1'!$C:$C,"Capacity (MW)",'ES1'!$B:$B,$M8)-SUMIFS('ES1'!W:W,'ES1'!$F:$F,"Fuel Cells",'ES1'!$C:$C,"Capacity (MW)",'ES1'!$B:$B,$M8))/1000</f>
        <v>12.800937000000001</v>
      </c>
      <c r="AG8" s="205">
        <f>(SUMIFS('ES1'!X:X,'ES1'!$E:$E,"Storage",'ES1'!$C:$C,"Capacity (MW)",'ES1'!$B:$B,$M8)-SUMIFS('ES1'!X:X,'ES1'!$F:$F,"Fuel Cells",'ES1'!$C:$C,"Capacity (MW)",'ES1'!$B:$B,$M8))/1000</f>
        <v>14.824626</v>
      </c>
      <c r="AH8" s="205">
        <f>(SUMIFS('ES1'!Y:Y,'ES1'!$E:$E,"Storage",'ES1'!$C:$C,"Capacity (MW)",'ES1'!$B:$B,$M8)-SUMIFS('ES1'!Y:Y,'ES1'!$F:$F,"Fuel Cells",'ES1'!$C:$C,"Capacity (MW)",'ES1'!$B:$B,$M8))/1000</f>
        <v>16.558580000000003</v>
      </c>
      <c r="AI8" s="205">
        <f>(SUMIFS('ES1'!Z:Z,'ES1'!$E:$E,"Storage",'ES1'!$C:$C,"Capacity (MW)",'ES1'!$B:$B,$M8)-SUMIFS('ES1'!Z:Z,'ES1'!$F:$F,"Fuel Cells",'ES1'!$C:$C,"Capacity (MW)",'ES1'!$B:$B,$M8))/1000</f>
        <v>17.614210000000003</v>
      </c>
      <c r="AJ8" s="205">
        <f>(SUMIFS('ES1'!AA:AA,'ES1'!$E:$E,"Storage",'ES1'!$C:$C,"Capacity (MW)",'ES1'!$B:$B,$M8)-SUMIFS('ES1'!AA:AA,'ES1'!$F:$F,"Fuel Cells",'ES1'!$C:$C,"Capacity (MW)",'ES1'!$B:$B,$M8))/1000</f>
        <v>17.743759999999998</v>
      </c>
      <c r="AK8" s="205">
        <f>(SUMIFS('ES1'!AB:AB,'ES1'!$E:$E,"Storage",'ES1'!$C:$C,"Capacity (MW)",'ES1'!$B:$B,$M8)-SUMIFS('ES1'!AB:AB,'ES1'!$F:$F,"Fuel Cells",'ES1'!$C:$C,"Capacity (MW)",'ES1'!$B:$B,$M8))/1000</f>
        <v>18.205649999999999</v>
      </c>
      <c r="AL8" s="205">
        <f>(SUMIFS('ES1'!AC:AC,'ES1'!$E:$E,"Storage",'ES1'!$C:$C,"Capacity (MW)",'ES1'!$B:$B,$M8)-SUMIFS('ES1'!AC:AC,'ES1'!$F:$F,"Fuel Cells",'ES1'!$C:$C,"Capacity (MW)",'ES1'!$B:$B,$M8))/1000</f>
        <v>18.355880000000003</v>
      </c>
      <c r="AM8" s="205">
        <f>(SUMIFS('ES1'!AD:AD,'ES1'!$E:$E,"Storage",'ES1'!$C:$C,"Capacity (MW)",'ES1'!$B:$B,$M8)-SUMIFS('ES1'!AD:AD,'ES1'!$F:$F,"Fuel Cells",'ES1'!$C:$C,"Capacity (MW)",'ES1'!$B:$B,$M8))/1000</f>
        <v>18.590720000000001</v>
      </c>
      <c r="AN8" s="205">
        <f>(SUMIFS('ES1'!AE:AE,'ES1'!$E:$E,"Storage",'ES1'!$C:$C,"Capacity (MW)",'ES1'!$B:$B,$M8)-SUMIFS('ES1'!AE:AE,'ES1'!$F:$F,"Fuel Cells",'ES1'!$C:$C,"Capacity (MW)",'ES1'!$B:$B,$M8))/1000</f>
        <v>18.918380000000003</v>
      </c>
      <c r="AO8" s="205">
        <f>(SUMIFS('ES1'!AF:AF,'ES1'!$E:$E,"Storage",'ES1'!$C:$C,"Capacity (MW)",'ES1'!$B:$B,$M8)-SUMIFS('ES1'!AF:AF,'ES1'!$F:$F,"Fuel Cells",'ES1'!$C:$C,"Capacity (MW)",'ES1'!$B:$B,$M8))/1000</f>
        <v>19.796069999999997</v>
      </c>
      <c r="AP8" s="205">
        <f>(SUMIFS('ES1'!AG:AG,'ES1'!$E:$E,"Storage",'ES1'!$C:$C,"Capacity (MW)",'ES1'!$B:$B,$M8)-SUMIFS('ES1'!AG:AG,'ES1'!$F:$F,"Fuel Cells",'ES1'!$C:$C,"Capacity (MW)",'ES1'!$B:$B,$M8))/1000</f>
        <v>20.630880000000001</v>
      </c>
      <c r="AQ8" s="205">
        <f>(SUMIFS('ES1'!AH:AH,'ES1'!$E:$E,"Storage",'ES1'!$C:$C,"Capacity (MW)",'ES1'!$B:$B,$M8)-SUMIFS('ES1'!AH:AH,'ES1'!$F:$F,"Fuel Cells",'ES1'!$C:$C,"Capacity (MW)",'ES1'!$B:$B,$M8))/1000</f>
        <v>23.22298</v>
      </c>
      <c r="AR8" s="205">
        <f>(SUMIFS('ES1'!AI:AI,'ES1'!$E:$E,"Storage",'ES1'!$C:$C,"Capacity (MW)",'ES1'!$B:$B,$M8)-SUMIFS('ES1'!AI:AI,'ES1'!$F:$F,"Fuel Cells",'ES1'!$C:$C,"Capacity (MW)",'ES1'!$B:$B,$M8))/1000</f>
        <v>24.048129999999997</v>
      </c>
      <c r="AS8" s="205">
        <f>(SUMIFS('ES1'!AJ:AJ,'ES1'!$E:$E,"Storage",'ES1'!$C:$C,"Capacity (MW)",'ES1'!$B:$B,$M8)-SUMIFS('ES1'!AJ:AJ,'ES1'!$F:$F,"Fuel Cells",'ES1'!$C:$C,"Capacity (MW)",'ES1'!$B:$B,$M8))/1000</f>
        <v>25.782970000000002</v>
      </c>
      <c r="AT8" s="205">
        <f>(SUMIFS('ES1'!AK:AK,'ES1'!$E:$E,"Storage",'ES1'!$C:$C,"Capacity (MW)",'ES1'!$B:$B,$M8)-SUMIFS('ES1'!AK:AK,'ES1'!$F:$F,"Fuel Cells",'ES1'!$C:$C,"Capacity (MW)",'ES1'!$B:$B,$M8))/1000</f>
        <v>27.19557</v>
      </c>
      <c r="AU8" s="205">
        <f>(SUMIFS('ES1'!AL:AL,'ES1'!$E:$E,"Storage",'ES1'!$C:$C,"Capacity (MW)",'ES1'!$B:$B,$M8)-SUMIFS('ES1'!AL:AL,'ES1'!$F:$F,"Fuel Cells",'ES1'!$C:$C,"Capacity (MW)",'ES1'!$B:$B,$M8))/1000</f>
        <v>28.300560000000001</v>
      </c>
      <c r="AV8" s="205">
        <f>(SUMIFS('ES1'!AM:AM,'ES1'!$E:$E,"Storage",'ES1'!$C:$C,"Capacity (MW)",'ES1'!$B:$B,$M8)-SUMIFS('ES1'!AM:AM,'ES1'!$F:$F,"Fuel Cells",'ES1'!$C:$C,"Capacity (MW)",'ES1'!$B:$B,$M8))/1000</f>
        <v>28.400279999999999</v>
      </c>
      <c r="AW8" s="205">
        <f>(SUMIFS('ES1'!AN:AN,'ES1'!$E:$E,"Storage",'ES1'!$C:$C,"Capacity (MW)",'ES1'!$B:$B,$M8)-SUMIFS('ES1'!AN:AN,'ES1'!$F:$F,"Fuel Cells",'ES1'!$C:$C,"Capacity (MW)",'ES1'!$B:$B,$M8))/1000</f>
        <v>28.767700000000001</v>
      </c>
    </row>
    <row r="9" spans="1:49" ht="15" customHeight="1" x14ac:dyDescent="0.2">
      <c r="M9" s="201" t="s">
        <v>71</v>
      </c>
      <c r="N9" s="203"/>
      <c r="O9" s="203"/>
      <c r="P9" s="205">
        <f>(SUMIFS('ES1'!G:G,'ES1'!$E:$E,"Storage",'ES1'!$C:$C,"Capacity (MW)",'ES1'!$B:$B,$M9)-SUMIFS('ES1'!G:G,'ES1'!$F:$F,"Fuel Cells",'ES1'!$C:$C,"Capacity (MW)",'ES1'!$B:$B,$M9))/1000</f>
        <v>2.9396590000000002</v>
      </c>
      <c r="Q9" s="205">
        <f>(SUMIFS('ES1'!H:H,'ES1'!$E:$E,"Storage",'ES1'!$C:$C,"Capacity (MW)",'ES1'!$B:$B,$M9)-SUMIFS('ES1'!H:H,'ES1'!$F:$F,"Fuel Cells",'ES1'!$C:$C,"Capacity (MW)",'ES1'!$B:$B,$M9))/1000</f>
        <v>3.4036920000000004</v>
      </c>
      <c r="R9" s="205">
        <f>(SUMIFS('ES1'!I:I,'ES1'!$E:$E,"Storage",'ES1'!$C:$C,"Capacity (MW)",'ES1'!$B:$B,$M9)-SUMIFS('ES1'!I:I,'ES1'!$F:$F,"Fuel Cells",'ES1'!$C:$C,"Capacity (MW)",'ES1'!$B:$B,$M9))/1000</f>
        <v>3.6833420000000001</v>
      </c>
      <c r="S9" s="205">
        <f>(SUMIFS('ES1'!J:J,'ES1'!$E:$E,"Storage",'ES1'!$C:$C,"Capacity (MW)",'ES1'!$B:$B,$M9)-SUMIFS('ES1'!J:J,'ES1'!$F:$F,"Fuel Cells",'ES1'!$C:$C,"Capacity (MW)",'ES1'!$B:$B,$M9))/1000</f>
        <v>3.9085019999999999</v>
      </c>
      <c r="T9" s="205">
        <f>(SUMIFS('ES1'!K:K,'ES1'!$E:$E,"Storage",'ES1'!$C:$C,"Capacity (MW)",'ES1'!$B:$B,$M9)-SUMIFS('ES1'!K:K,'ES1'!$F:$F,"Fuel Cells",'ES1'!$C:$C,"Capacity (MW)",'ES1'!$B:$B,$M9))/1000</f>
        <v>4.2079119999999994</v>
      </c>
      <c r="U9" s="205">
        <f>(SUMIFS('ES1'!L:L,'ES1'!$E:$E,"Storage",'ES1'!$C:$C,"Capacity (MW)",'ES1'!$B:$B,$M9)-SUMIFS('ES1'!L:L,'ES1'!$F:$F,"Fuel Cells",'ES1'!$C:$C,"Capacity (MW)",'ES1'!$B:$B,$M9))/1000</f>
        <v>4.3479619999999999</v>
      </c>
      <c r="V9" s="205">
        <f>(SUMIFS('ES1'!M:M,'ES1'!$E:$E,"Storage",'ES1'!$C:$C,"Capacity (MW)",'ES1'!$B:$B,$M9)-SUMIFS('ES1'!M:M,'ES1'!$F:$F,"Fuel Cells",'ES1'!$C:$C,"Capacity (MW)",'ES1'!$B:$B,$M9))/1000</f>
        <v>4.9108520000000002</v>
      </c>
      <c r="W9" s="205">
        <f>(SUMIFS('ES1'!N:N,'ES1'!$E:$E,"Storage",'ES1'!$C:$C,"Capacity (MW)",'ES1'!$B:$B,$M9)-SUMIFS('ES1'!N:N,'ES1'!$F:$F,"Fuel Cells",'ES1'!$C:$C,"Capacity (MW)",'ES1'!$B:$B,$M9))/1000</f>
        <v>5.3550819999999995</v>
      </c>
      <c r="X9" s="205">
        <f>(SUMIFS('ES1'!O:O,'ES1'!$E:$E,"Storage",'ES1'!$C:$C,"Capacity (MW)",'ES1'!$B:$B,$M9)-SUMIFS('ES1'!O:O,'ES1'!$F:$F,"Fuel Cells",'ES1'!$C:$C,"Capacity (MW)",'ES1'!$B:$B,$M9))/1000</f>
        <v>6.5316220000000005</v>
      </c>
      <c r="Y9" s="205">
        <f>(SUMIFS('ES1'!P:P,'ES1'!$E:$E,"Storage",'ES1'!$C:$C,"Capacity (MW)",'ES1'!$B:$B,$M9)-SUMIFS('ES1'!P:P,'ES1'!$F:$F,"Fuel Cells",'ES1'!$C:$C,"Capacity (MW)",'ES1'!$B:$B,$M9))/1000</f>
        <v>7.03695</v>
      </c>
      <c r="Z9" s="205">
        <f>(SUMIFS('ES1'!Q:Q,'ES1'!$E:$E,"Storage",'ES1'!$C:$C,"Capacity (MW)",'ES1'!$B:$B,$M9)-SUMIFS('ES1'!Q:Q,'ES1'!$F:$F,"Fuel Cells",'ES1'!$C:$C,"Capacity (MW)",'ES1'!$B:$B,$M9))/1000</f>
        <v>7.7314599999999993</v>
      </c>
      <c r="AA9" s="205">
        <f>(SUMIFS('ES1'!R:R,'ES1'!$E:$E,"Storage",'ES1'!$C:$C,"Capacity (MW)",'ES1'!$B:$B,$M9)-SUMIFS('ES1'!R:R,'ES1'!$F:$F,"Fuel Cells",'ES1'!$C:$C,"Capacity (MW)",'ES1'!$B:$B,$M9))/1000</f>
        <v>8.381431000000001</v>
      </c>
      <c r="AB9" s="205">
        <f>(SUMIFS('ES1'!S:S,'ES1'!$E:$E,"Storage",'ES1'!$C:$C,"Capacity (MW)",'ES1'!$B:$B,$M9)-SUMIFS('ES1'!S:S,'ES1'!$F:$F,"Fuel Cells",'ES1'!$C:$C,"Capacity (MW)",'ES1'!$B:$B,$M9))/1000</f>
        <v>8.6644509999999997</v>
      </c>
      <c r="AC9" s="205">
        <f>(SUMIFS('ES1'!T:T,'ES1'!$E:$E,"Storage",'ES1'!$C:$C,"Capacity (MW)",'ES1'!$B:$B,$M9)-SUMIFS('ES1'!T:T,'ES1'!$F:$F,"Fuel Cells",'ES1'!$C:$C,"Capacity (MW)",'ES1'!$B:$B,$M9))/1000</f>
        <v>8.9134619999999991</v>
      </c>
      <c r="AD9" s="205">
        <f>(SUMIFS('ES1'!U:U,'ES1'!$E:$E,"Storage",'ES1'!$C:$C,"Capacity (MW)",'ES1'!$B:$B,$M9)-SUMIFS('ES1'!U:U,'ES1'!$F:$F,"Fuel Cells",'ES1'!$C:$C,"Capacity (MW)",'ES1'!$B:$B,$M9))/1000</f>
        <v>9.0567919999999997</v>
      </c>
      <c r="AE9" s="205">
        <f>(SUMIFS('ES1'!V:V,'ES1'!$E:$E,"Storage",'ES1'!$C:$C,"Capacity (MW)",'ES1'!$B:$B,$M9)-SUMIFS('ES1'!V:V,'ES1'!$F:$F,"Fuel Cells",'ES1'!$C:$C,"Capacity (MW)",'ES1'!$B:$B,$M9))/1000</f>
        <v>9.513382</v>
      </c>
      <c r="AF9" s="205">
        <f>(SUMIFS('ES1'!W:W,'ES1'!$E:$E,"Storage",'ES1'!$C:$C,"Capacity (MW)",'ES1'!$B:$B,$M9)-SUMIFS('ES1'!W:W,'ES1'!$F:$F,"Fuel Cells",'ES1'!$C:$C,"Capacity (MW)",'ES1'!$B:$B,$M9))/1000</f>
        <v>10.367841</v>
      </c>
      <c r="AG9" s="205">
        <f>(SUMIFS('ES1'!X:X,'ES1'!$E:$E,"Storage",'ES1'!$C:$C,"Capacity (MW)",'ES1'!$B:$B,$M9)-SUMIFS('ES1'!X:X,'ES1'!$F:$F,"Fuel Cells",'ES1'!$C:$C,"Capacity (MW)",'ES1'!$B:$B,$M9))/1000</f>
        <v>11.166312</v>
      </c>
      <c r="AH9" s="205">
        <f>(SUMIFS('ES1'!Y:Y,'ES1'!$E:$E,"Storage",'ES1'!$C:$C,"Capacity (MW)",'ES1'!$B:$B,$M9)-SUMIFS('ES1'!Y:Y,'ES1'!$F:$F,"Fuel Cells",'ES1'!$C:$C,"Capacity (MW)",'ES1'!$B:$B,$M9))/1000</f>
        <v>12.338181000000001</v>
      </c>
      <c r="AI9" s="205">
        <f>(SUMIFS('ES1'!Z:Z,'ES1'!$E:$E,"Storage",'ES1'!$C:$C,"Capacity (MW)",'ES1'!$B:$B,$M9)-SUMIFS('ES1'!Z:Z,'ES1'!$F:$F,"Fuel Cells",'ES1'!$C:$C,"Capacity (MW)",'ES1'!$B:$B,$M9))/1000</f>
        <v>13.104732</v>
      </c>
      <c r="AJ9" s="205">
        <f>(SUMIFS('ES1'!AA:AA,'ES1'!$E:$E,"Storage",'ES1'!$C:$C,"Capacity (MW)",'ES1'!$B:$B,$M9)-SUMIFS('ES1'!AA:AA,'ES1'!$F:$F,"Fuel Cells",'ES1'!$C:$C,"Capacity (MW)",'ES1'!$B:$B,$M9))/1000</f>
        <v>13.66107</v>
      </c>
      <c r="AK9" s="205">
        <f>(SUMIFS('ES1'!AB:AB,'ES1'!$E:$E,"Storage",'ES1'!$C:$C,"Capacity (MW)",'ES1'!$B:$B,$M9)-SUMIFS('ES1'!AB:AB,'ES1'!$F:$F,"Fuel Cells",'ES1'!$C:$C,"Capacity (MW)",'ES1'!$B:$B,$M9))/1000</f>
        <v>14.566049</v>
      </c>
      <c r="AL9" s="205">
        <f>(SUMIFS('ES1'!AC:AC,'ES1'!$E:$E,"Storage",'ES1'!$C:$C,"Capacity (MW)",'ES1'!$B:$B,$M9)-SUMIFS('ES1'!AC:AC,'ES1'!$F:$F,"Fuel Cells",'ES1'!$C:$C,"Capacity (MW)",'ES1'!$B:$B,$M9))/1000</f>
        <v>15.251389000000001</v>
      </c>
      <c r="AM9" s="205">
        <f>(SUMIFS('ES1'!AD:AD,'ES1'!$E:$E,"Storage",'ES1'!$C:$C,"Capacity (MW)",'ES1'!$B:$B,$M9)-SUMIFS('ES1'!AD:AD,'ES1'!$F:$F,"Fuel Cells",'ES1'!$C:$C,"Capacity (MW)",'ES1'!$B:$B,$M9))/1000</f>
        <v>15.876089</v>
      </c>
      <c r="AN9" s="205">
        <f>(SUMIFS('ES1'!AE:AE,'ES1'!$E:$E,"Storage",'ES1'!$C:$C,"Capacity (MW)",'ES1'!$B:$B,$M9)-SUMIFS('ES1'!AE:AE,'ES1'!$F:$F,"Fuel Cells",'ES1'!$C:$C,"Capacity (MW)",'ES1'!$B:$B,$M9))/1000</f>
        <v>16.018218999999998</v>
      </c>
      <c r="AO9" s="205">
        <f>(SUMIFS('ES1'!AF:AF,'ES1'!$E:$E,"Storage",'ES1'!$C:$C,"Capacity (MW)",'ES1'!$B:$B,$M9)-SUMIFS('ES1'!AF:AF,'ES1'!$F:$F,"Fuel Cells",'ES1'!$C:$C,"Capacity (MW)",'ES1'!$B:$B,$M9))/1000</f>
        <v>16.083229000000003</v>
      </c>
      <c r="AP9" s="205">
        <f>(SUMIFS('ES1'!AG:AG,'ES1'!$E:$E,"Storage",'ES1'!$C:$C,"Capacity (MW)",'ES1'!$B:$B,$M9)-SUMIFS('ES1'!AG:AG,'ES1'!$F:$F,"Fuel Cells",'ES1'!$C:$C,"Capacity (MW)",'ES1'!$B:$B,$M9))/1000</f>
        <v>16.233359</v>
      </c>
      <c r="AQ9" s="205">
        <f>(SUMIFS('ES1'!AH:AH,'ES1'!$E:$E,"Storage",'ES1'!$C:$C,"Capacity (MW)",'ES1'!$B:$B,$M9)-SUMIFS('ES1'!AH:AH,'ES1'!$F:$F,"Fuel Cells",'ES1'!$C:$C,"Capacity (MW)",'ES1'!$B:$B,$M9))/1000</f>
        <v>16.333499</v>
      </c>
      <c r="AR9" s="205">
        <f>(SUMIFS('ES1'!AI:AI,'ES1'!$E:$E,"Storage",'ES1'!$C:$C,"Capacity (MW)",'ES1'!$B:$B,$M9)-SUMIFS('ES1'!AI:AI,'ES1'!$F:$F,"Fuel Cells",'ES1'!$C:$C,"Capacity (MW)",'ES1'!$B:$B,$M9))/1000</f>
        <v>16.469728</v>
      </c>
      <c r="AS9" s="205">
        <f>(SUMIFS('ES1'!AJ:AJ,'ES1'!$E:$E,"Storage",'ES1'!$C:$C,"Capacity (MW)",'ES1'!$B:$B,$M9)-SUMIFS('ES1'!AJ:AJ,'ES1'!$F:$F,"Fuel Cells",'ES1'!$C:$C,"Capacity (MW)",'ES1'!$B:$B,$M9))/1000</f>
        <v>16.519867999999999</v>
      </c>
      <c r="AT9" s="205">
        <f>(SUMIFS('ES1'!AK:AK,'ES1'!$E:$E,"Storage",'ES1'!$C:$C,"Capacity (MW)",'ES1'!$B:$B,$M9)-SUMIFS('ES1'!AK:AK,'ES1'!$F:$F,"Fuel Cells",'ES1'!$C:$C,"Capacity (MW)",'ES1'!$B:$B,$M9))/1000</f>
        <v>16.792781999999999</v>
      </c>
      <c r="AU9" s="205">
        <f>(SUMIFS('ES1'!AL:AL,'ES1'!$E:$E,"Storage",'ES1'!$C:$C,"Capacity (MW)",'ES1'!$B:$B,$M9)-SUMIFS('ES1'!AL:AL,'ES1'!$F:$F,"Fuel Cells",'ES1'!$C:$C,"Capacity (MW)",'ES1'!$B:$B,$M9))/1000</f>
        <v>16.929333999999997</v>
      </c>
      <c r="AV9" s="205">
        <f>(SUMIFS('ES1'!AM:AM,'ES1'!$E:$E,"Storage",'ES1'!$C:$C,"Capacity (MW)",'ES1'!$B:$B,$M9)-SUMIFS('ES1'!AM:AM,'ES1'!$F:$F,"Fuel Cells",'ES1'!$C:$C,"Capacity (MW)",'ES1'!$B:$B,$M9))/1000</f>
        <v>17.133317000000002</v>
      </c>
      <c r="AW9" s="205">
        <f>(SUMIFS('ES1'!AN:AN,'ES1'!$E:$E,"Storage",'ES1'!$C:$C,"Capacity (MW)",'ES1'!$B:$B,$M9)-SUMIFS('ES1'!AN:AN,'ES1'!$F:$F,"Fuel Cells",'ES1'!$C:$C,"Capacity (MW)",'ES1'!$B:$B,$M9))/1000</f>
        <v>17.155761999999999</v>
      </c>
    </row>
    <row r="10" spans="1:49" ht="15" customHeight="1" x14ac:dyDescent="0.2">
      <c r="M10" s="201" t="s">
        <v>215</v>
      </c>
      <c r="N10" s="203"/>
      <c r="O10" s="203"/>
      <c r="P10" s="205">
        <f>(SUMIFS('ES1'!G:G,'ES1'!$E:$E,"Storage",'ES1'!$C:$C,"Capacity (MW)",'ES1'!$B:$B,$M10)-SUMIFS('ES1'!G:G,'ES1'!$F:$F,"Fuel Cells",'ES1'!$C:$C,"Capacity (MW)",'ES1'!$B:$B,$M10))/1000</f>
        <v>2.9396590000000002</v>
      </c>
      <c r="Q10" s="205">
        <f>(SUMIFS('ES1'!H:H,'ES1'!$E:$E,"Storage",'ES1'!$C:$C,"Capacity (MW)",'ES1'!$B:$B,$M10)-SUMIFS('ES1'!H:H,'ES1'!$F:$F,"Fuel Cells",'ES1'!$C:$C,"Capacity (MW)",'ES1'!$B:$B,$M10))/1000</f>
        <v>3.4037220000000001</v>
      </c>
      <c r="R10" s="205">
        <f>(SUMIFS('ES1'!I:I,'ES1'!$E:$E,"Storage",'ES1'!$C:$C,"Capacity (MW)",'ES1'!$B:$B,$M10)-SUMIFS('ES1'!I:I,'ES1'!$F:$F,"Fuel Cells",'ES1'!$C:$C,"Capacity (MW)",'ES1'!$B:$B,$M10))/1000</f>
        <v>3.683392</v>
      </c>
      <c r="S10" s="205">
        <f>(SUMIFS('ES1'!J:J,'ES1'!$E:$E,"Storage",'ES1'!$C:$C,"Capacity (MW)",'ES1'!$B:$B,$M10)-SUMIFS('ES1'!J:J,'ES1'!$F:$F,"Fuel Cells",'ES1'!$C:$C,"Capacity (MW)",'ES1'!$B:$B,$M10))/1000</f>
        <v>3.8153919999999997</v>
      </c>
      <c r="T10" s="205">
        <f>(SUMIFS('ES1'!K:K,'ES1'!$E:$E,"Storage",'ES1'!$C:$C,"Capacity (MW)",'ES1'!$B:$B,$M10)-SUMIFS('ES1'!K:K,'ES1'!$F:$F,"Fuel Cells",'ES1'!$C:$C,"Capacity (MW)",'ES1'!$B:$B,$M10))/1000</f>
        <v>4.1177919999999997</v>
      </c>
      <c r="U10" s="205">
        <f>(SUMIFS('ES1'!L:L,'ES1'!$E:$E,"Storage",'ES1'!$C:$C,"Capacity (MW)",'ES1'!$B:$B,$M10)-SUMIFS('ES1'!L:L,'ES1'!$F:$F,"Fuel Cells",'ES1'!$C:$C,"Capacity (MW)",'ES1'!$B:$B,$M10))/1000</f>
        <v>4.1578720000000002</v>
      </c>
      <c r="V10" s="205">
        <f>(SUMIFS('ES1'!M:M,'ES1'!$E:$E,"Storage",'ES1'!$C:$C,"Capacity (MW)",'ES1'!$B:$B,$M10)-SUMIFS('ES1'!M:M,'ES1'!$F:$F,"Fuel Cells",'ES1'!$C:$C,"Capacity (MW)",'ES1'!$B:$B,$M10))/1000</f>
        <v>4.2058520000000001</v>
      </c>
      <c r="W10" s="205">
        <f>(SUMIFS('ES1'!N:N,'ES1'!$E:$E,"Storage",'ES1'!$C:$C,"Capacity (MW)",'ES1'!$B:$B,$M10)-SUMIFS('ES1'!N:N,'ES1'!$F:$F,"Fuel Cells",'ES1'!$C:$C,"Capacity (MW)",'ES1'!$B:$B,$M10))/1000</f>
        <v>4.3359319999999997</v>
      </c>
      <c r="X10" s="205">
        <f>(SUMIFS('ES1'!O:O,'ES1'!$E:$E,"Storage",'ES1'!$C:$C,"Capacity (MW)",'ES1'!$B:$B,$M10)-SUMIFS('ES1'!O:O,'ES1'!$F:$F,"Fuel Cells",'ES1'!$C:$C,"Capacity (MW)",'ES1'!$B:$B,$M10))/1000</f>
        <v>4.5748320000000007</v>
      </c>
      <c r="Y10" s="205">
        <f>(SUMIFS('ES1'!P:P,'ES1'!$E:$E,"Storage",'ES1'!$C:$C,"Capacity (MW)",'ES1'!$B:$B,$M10)-SUMIFS('ES1'!P:P,'ES1'!$F:$F,"Fuel Cells",'ES1'!$C:$C,"Capacity (MW)",'ES1'!$B:$B,$M10))/1000</f>
        <v>4.6278419999999993</v>
      </c>
      <c r="Z10" s="205">
        <f>(SUMIFS('ES1'!Q:Q,'ES1'!$E:$E,"Storage",'ES1'!$C:$C,"Capacity (MW)",'ES1'!$B:$B,$M10)-SUMIFS('ES1'!Q:Q,'ES1'!$F:$F,"Fuel Cells",'ES1'!$C:$C,"Capacity (MW)",'ES1'!$B:$B,$M10))/1000</f>
        <v>5.2897819999999998</v>
      </c>
      <c r="AA10" s="205">
        <f>(SUMIFS('ES1'!R:R,'ES1'!$E:$E,"Storage",'ES1'!$C:$C,"Capacity (MW)",'ES1'!$B:$B,$M10)-SUMIFS('ES1'!R:R,'ES1'!$F:$F,"Fuel Cells",'ES1'!$C:$C,"Capacity (MW)",'ES1'!$B:$B,$M10))/1000</f>
        <v>5.3220920000000005</v>
      </c>
      <c r="AB10" s="205">
        <f>(SUMIFS('ES1'!S:S,'ES1'!$E:$E,"Storage",'ES1'!$C:$C,"Capacity (MW)",'ES1'!$B:$B,$M10)-SUMIFS('ES1'!S:S,'ES1'!$F:$F,"Fuel Cells",'ES1'!$C:$C,"Capacity (MW)",'ES1'!$B:$B,$M10))/1000</f>
        <v>5.3622820000000004</v>
      </c>
      <c r="AC10" s="205">
        <f>(SUMIFS('ES1'!T:T,'ES1'!$E:$E,"Storage",'ES1'!$C:$C,"Capacity (MW)",'ES1'!$B:$B,$M10)-SUMIFS('ES1'!T:T,'ES1'!$F:$F,"Fuel Cells",'ES1'!$C:$C,"Capacity (MW)",'ES1'!$B:$B,$M10))/1000</f>
        <v>5.9153719999999996</v>
      </c>
      <c r="AD10" s="205">
        <f>(SUMIFS('ES1'!U:U,'ES1'!$E:$E,"Storage",'ES1'!$C:$C,"Capacity (MW)",'ES1'!$B:$B,$M10)-SUMIFS('ES1'!U:U,'ES1'!$F:$F,"Fuel Cells",'ES1'!$C:$C,"Capacity (MW)",'ES1'!$B:$B,$M10))/1000</f>
        <v>6.0729019999999991</v>
      </c>
      <c r="AE10" s="205">
        <f>(SUMIFS('ES1'!V:V,'ES1'!$E:$E,"Storage",'ES1'!$C:$C,"Capacity (MW)",'ES1'!$B:$B,$M10)-SUMIFS('ES1'!V:V,'ES1'!$F:$F,"Fuel Cells",'ES1'!$C:$C,"Capacity (MW)",'ES1'!$B:$B,$M10))/1000</f>
        <v>6.2892300000000008</v>
      </c>
      <c r="AF10" s="205">
        <f>(SUMIFS('ES1'!W:W,'ES1'!$E:$E,"Storage",'ES1'!$C:$C,"Capacity (MW)",'ES1'!$B:$B,$M10)-SUMIFS('ES1'!W:W,'ES1'!$F:$F,"Fuel Cells",'ES1'!$C:$C,"Capacity (MW)",'ES1'!$B:$B,$M10))/1000</f>
        <v>6.4491420000000002</v>
      </c>
      <c r="AG10" s="205">
        <f>(SUMIFS('ES1'!X:X,'ES1'!$E:$E,"Storage",'ES1'!$C:$C,"Capacity (MW)",'ES1'!$B:$B,$M10)-SUMIFS('ES1'!X:X,'ES1'!$F:$F,"Fuel Cells",'ES1'!$C:$C,"Capacity (MW)",'ES1'!$B:$B,$M10))/1000</f>
        <v>6.6647920000000003</v>
      </c>
      <c r="AH10" s="205">
        <f>(SUMIFS('ES1'!Y:Y,'ES1'!$E:$E,"Storage",'ES1'!$C:$C,"Capacity (MW)",'ES1'!$B:$B,$M10)-SUMIFS('ES1'!Y:Y,'ES1'!$F:$F,"Fuel Cells",'ES1'!$C:$C,"Capacity (MW)",'ES1'!$B:$B,$M10))/1000</f>
        <v>6.9228719999999999</v>
      </c>
      <c r="AI10" s="205">
        <f>(SUMIFS('ES1'!Z:Z,'ES1'!$E:$E,"Storage",'ES1'!$C:$C,"Capacity (MW)",'ES1'!$B:$B,$M10)-SUMIFS('ES1'!Z:Z,'ES1'!$F:$F,"Fuel Cells",'ES1'!$C:$C,"Capacity (MW)",'ES1'!$B:$B,$M10))/1000</f>
        <v>7.0669420000000009</v>
      </c>
      <c r="AJ10" s="205">
        <f>(SUMIFS('ES1'!AA:AA,'ES1'!$E:$E,"Storage",'ES1'!$C:$C,"Capacity (MW)",'ES1'!$B:$B,$M10)-SUMIFS('ES1'!AA:AA,'ES1'!$F:$F,"Fuel Cells",'ES1'!$C:$C,"Capacity (MW)",'ES1'!$B:$B,$M10))/1000</f>
        <v>7.4032219999999995</v>
      </c>
      <c r="AK10" s="205">
        <f>(SUMIFS('ES1'!AB:AB,'ES1'!$E:$E,"Storage",'ES1'!$C:$C,"Capacity (MW)",'ES1'!$B:$B,$M10)-SUMIFS('ES1'!AB:AB,'ES1'!$F:$F,"Fuel Cells",'ES1'!$C:$C,"Capacity (MW)",'ES1'!$B:$B,$M10))/1000</f>
        <v>7.789562000000001</v>
      </c>
      <c r="AL10" s="205">
        <f>(SUMIFS('ES1'!AC:AC,'ES1'!$E:$E,"Storage",'ES1'!$C:$C,"Capacity (MW)",'ES1'!$B:$B,$M10)-SUMIFS('ES1'!AC:AC,'ES1'!$F:$F,"Fuel Cells",'ES1'!$C:$C,"Capacity (MW)",'ES1'!$B:$B,$M10))/1000</f>
        <v>7.9291019999999994</v>
      </c>
      <c r="AM10" s="205">
        <f>(SUMIFS('ES1'!AD:AD,'ES1'!$E:$E,"Storage",'ES1'!$C:$C,"Capacity (MW)",'ES1'!$B:$B,$M10)-SUMIFS('ES1'!AD:AD,'ES1'!$F:$F,"Fuel Cells",'ES1'!$C:$C,"Capacity (MW)",'ES1'!$B:$B,$M10))/1000</f>
        <v>8.2263120000000001</v>
      </c>
      <c r="AN10" s="205">
        <f>(SUMIFS('ES1'!AE:AE,'ES1'!$E:$E,"Storage",'ES1'!$C:$C,"Capacity (MW)",'ES1'!$B:$B,$M10)-SUMIFS('ES1'!AE:AE,'ES1'!$F:$F,"Fuel Cells",'ES1'!$C:$C,"Capacity (MW)",'ES1'!$B:$B,$M10))/1000</f>
        <v>8.6091819999999988</v>
      </c>
      <c r="AO10" s="205">
        <f>(SUMIFS('ES1'!AF:AF,'ES1'!$E:$E,"Storage",'ES1'!$C:$C,"Capacity (MW)",'ES1'!$B:$B,$M10)-SUMIFS('ES1'!AF:AF,'ES1'!$F:$F,"Fuel Cells",'ES1'!$C:$C,"Capacity (MW)",'ES1'!$B:$B,$M10))/1000</f>
        <v>8.8216319999999975</v>
      </c>
      <c r="AP10" s="205">
        <f>(SUMIFS('ES1'!AG:AG,'ES1'!$E:$E,"Storage",'ES1'!$C:$C,"Capacity (MW)",'ES1'!$B:$B,$M10)-SUMIFS('ES1'!AG:AG,'ES1'!$F:$F,"Fuel Cells",'ES1'!$C:$C,"Capacity (MW)",'ES1'!$B:$B,$M10))/1000</f>
        <v>9.1121919999999985</v>
      </c>
      <c r="AQ10" s="205">
        <f>(SUMIFS('ES1'!AH:AH,'ES1'!$E:$E,"Storage",'ES1'!$C:$C,"Capacity (MW)",'ES1'!$B:$B,$M10)-SUMIFS('ES1'!AH:AH,'ES1'!$F:$F,"Fuel Cells",'ES1'!$C:$C,"Capacity (MW)",'ES1'!$B:$B,$M10))/1000</f>
        <v>9.242899999999997</v>
      </c>
      <c r="AR10" s="205">
        <f>(SUMIFS('ES1'!AI:AI,'ES1'!$E:$E,"Storage",'ES1'!$C:$C,"Capacity (MW)",'ES1'!$B:$B,$M10)-SUMIFS('ES1'!AI:AI,'ES1'!$F:$F,"Fuel Cells",'ES1'!$C:$C,"Capacity (MW)",'ES1'!$B:$B,$M10))/1000</f>
        <v>9.8661290000000008</v>
      </c>
      <c r="AS10" s="205">
        <f>(SUMIFS('ES1'!AJ:AJ,'ES1'!$E:$E,"Storage",'ES1'!$C:$C,"Capacity (MW)",'ES1'!$B:$B,$M10)-SUMIFS('ES1'!AJ:AJ,'ES1'!$F:$F,"Fuel Cells",'ES1'!$C:$C,"Capacity (MW)",'ES1'!$B:$B,$M10))/1000</f>
        <v>10.161308999999999</v>
      </c>
      <c r="AT10" s="205">
        <f>(SUMIFS('ES1'!AK:AK,'ES1'!$E:$E,"Storage",'ES1'!$C:$C,"Capacity (MW)",'ES1'!$B:$B,$M10)-SUMIFS('ES1'!AK:AK,'ES1'!$F:$F,"Fuel Cells",'ES1'!$C:$C,"Capacity (MW)",'ES1'!$B:$B,$M10))/1000</f>
        <v>10.623699</v>
      </c>
      <c r="AU10" s="205">
        <f>(SUMIFS('ES1'!AL:AL,'ES1'!$E:$E,"Storage",'ES1'!$C:$C,"Capacity (MW)",'ES1'!$B:$B,$M10)-SUMIFS('ES1'!AL:AL,'ES1'!$F:$F,"Fuel Cells",'ES1'!$C:$C,"Capacity (MW)",'ES1'!$B:$B,$M10))/1000</f>
        <v>11.0198</v>
      </c>
      <c r="AV10" s="205">
        <f>(SUMIFS('ES1'!AM:AM,'ES1'!$E:$E,"Storage",'ES1'!$C:$C,"Capacity (MW)",'ES1'!$B:$B,$M10)-SUMIFS('ES1'!AM:AM,'ES1'!$F:$F,"Fuel Cells",'ES1'!$C:$C,"Capacity (MW)",'ES1'!$B:$B,$M10))/1000</f>
        <v>11.40057</v>
      </c>
      <c r="AW10" s="205">
        <f>(SUMIFS('ES1'!AN:AN,'ES1'!$E:$E,"Storage",'ES1'!$C:$C,"Capacity (MW)",'ES1'!$B:$B,$M10)-SUMIFS('ES1'!AN:AN,'ES1'!$F:$F,"Fuel Cells",'ES1'!$C:$C,"Capacity (MW)",'ES1'!$B:$B,$M10))/1000</f>
        <v>11.735548999999999</v>
      </c>
    </row>
    <row r="11" spans="1:49" ht="15" customHeight="1" x14ac:dyDescent="0.2">
      <c r="M11" s="201" t="s">
        <v>216</v>
      </c>
      <c r="N11" s="203"/>
      <c r="O11" s="203"/>
      <c r="P11" s="205">
        <f>(SUMIFS('ES1'!G:G,'ES1'!$E:$E,"Storage",'ES1'!$C:$C,"Capacity (MW)",'ES1'!$B:$B,$M11)-SUMIFS('ES1'!G:G,'ES1'!$F:$F,"Fuel Cells",'ES1'!$C:$C,"Capacity (MW)",'ES1'!$B:$B,$M11))/1000</f>
        <v>2.9396590000000002</v>
      </c>
      <c r="Q11" s="205">
        <f>(SUMIFS('ES1'!H:H,'ES1'!$E:$E,"Storage",'ES1'!$C:$C,"Capacity (MW)",'ES1'!$B:$B,$M11)-SUMIFS('ES1'!H:H,'ES1'!$F:$F,"Fuel Cells",'ES1'!$C:$C,"Capacity (MW)",'ES1'!$B:$B,$M11))/1000</f>
        <v>3.4037220000000001</v>
      </c>
      <c r="R11" s="205">
        <f>(SUMIFS('ES1'!I:I,'ES1'!$E:$E,"Storage",'ES1'!$C:$C,"Capacity (MW)",'ES1'!$B:$B,$M11)-SUMIFS('ES1'!I:I,'ES1'!$F:$F,"Fuel Cells",'ES1'!$C:$C,"Capacity (MW)",'ES1'!$B:$B,$M11))/1000</f>
        <v>3.683392</v>
      </c>
      <c r="S11" s="205">
        <f>(SUMIFS('ES1'!J:J,'ES1'!$E:$E,"Storage",'ES1'!$C:$C,"Capacity (MW)",'ES1'!$B:$B,$M11)-SUMIFS('ES1'!J:J,'ES1'!$F:$F,"Fuel Cells",'ES1'!$C:$C,"Capacity (MW)",'ES1'!$B:$B,$M11))/1000</f>
        <v>3.815302</v>
      </c>
      <c r="T11" s="205">
        <f>(SUMIFS('ES1'!K:K,'ES1'!$E:$E,"Storage",'ES1'!$C:$C,"Capacity (MW)",'ES1'!$B:$B,$M11)-SUMIFS('ES1'!K:K,'ES1'!$F:$F,"Fuel Cells",'ES1'!$C:$C,"Capacity (MW)",'ES1'!$B:$B,$M11))/1000</f>
        <v>4.1168019999999999</v>
      </c>
      <c r="U11" s="205">
        <f>(SUMIFS('ES1'!L:L,'ES1'!$E:$E,"Storage",'ES1'!$C:$C,"Capacity (MW)",'ES1'!$B:$B,$M11)-SUMIFS('ES1'!L:L,'ES1'!$F:$F,"Fuel Cells",'ES1'!$C:$C,"Capacity (MW)",'ES1'!$B:$B,$M11))/1000</f>
        <v>4.1568219999999991</v>
      </c>
      <c r="V11" s="205">
        <f>(SUMIFS('ES1'!M:M,'ES1'!$E:$E,"Storage",'ES1'!$C:$C,"Capacity (MW)",'ES1'!$B:$B,$M11)-SUMIFS('ES1'!M:M,'ES1'!$F:$F,"Fuel Cells",'ES1'!$C:$C,"Capacity (MW)",'ES1'!$B:$B,$M11))/1000</f>
        <v>4.2948020000000007</v>
      </c>
      <c r="W11" s="205">
        <f>(SUMIFS('ES1'!N:N,'ES1'!$E:$E,"Storage",'ES1'!$C:$C,"Capacity (MW)",'ES1'!$B:$B,$M11)-SUMIFS('ES1'!N:N,'ES1'!$F:$F,"Fuel Cells",'ES1'!$C:$C,"Capacity (MW)",'ES1'!$B:$B,$M11))/1000</f>
        <v>4.3248920000000002</v>
      </c>
      <c r="X11" s="205">
        <f>(SUMIFS('ES1'!O:O,'ES1'!$E:$E,"Storage",'ES1'!$C:$C,"Capacity (MW)",'ES1'!$B:$B,$M11)-SUMIFS('ES1'!O:O,'ES1'!$F:$F,"Fuel Cells",'ES1'!$C:$C,"Capacity (MW)",'ES1'!$B:$B,$M11))/1000</f>
        <v>4.3483079999999994</v>
      </c>
      <c r="Y11" s="205">
        <f>(SUMIFS('ES1'!P:P,'ES1'!$E:$E,"Storage",'ES1'!$C:$C,"Capacity (MW)",'ES1'!$B:$B,$M11)-SUMIFS('ES1'!P:P,'ES1'!$F:$F,"Fuel Cells",'ES1'!$C:$C,"Capacity (MW)",'ES1'!$B:$B,$M11))/1000</f>
        <v>4.5827740000000006</v>
      </c>
      <c r="Z11" s="205">
        <f>(SUMIFS('ES1'!Q:Q,'ES1'!$E:$E,"Storage",'ES1'!$C:$C,"Capacity (MW)",'ES1'!$B:$B,$M11)-SUMIFS('ES1'!Q:Q,'ES1'!$F:$F,"Fuel Cells",'ES1'!$C:$C,"Capacity (MW)",'ES1'!$B:$B,$M11))/1000</f>
        <v>4.6782839999999997</v>
      </c>
      <c r="AA11" s="205">
        <f>(SUMIFS('ES1'!R:R,'ES1'!$E:$E,"Storage",'ES1'!$C:$C,"Capacity (MW)",'ES1'!$B:$B,$M11)-SUMIFS('ES1'!R:R,'ES1'!$F:$F,"Fuel Cells",'ES1'!$C:$C,"Capacity (MW)",'ES1'!$B:$B,$M11))/1000</f>
        <v>5.7243050000000002</v>
      </c>
      <c r="AB11" s="205">
        <f>(SUMIFS('ES1'!S:S,'ES1'!$E:$E,"Storage",'ES1'!$C:$C,"Capacity (MW)",'ES1'!$B:$B,$M11)-SUMIFS('ES1'!S:S,'ES1'!$F:$F,"Fuel Cells",'ES1'!$C:$C,"Capacity (MW)",'ES1'!$B:$B,$M11))/1000</f>
        <v>6.3466399999999998</v>
      </c>
      <c r="AC11" s="205">
        <f>(SUMIFS('ES1'!T:T,'ES1'!$E:$E,"Storage",'ES1'!$C:$C,"Capacity (MW)",'ES1'!$B:$B,$M11)-SUMIFS('ES1'!T:T,'ES1'!$F:$F,"Fuel Cells",'ES1'!$C:$C,"Capacity (MW)",'ES1'!$B:$B,$M11))/1000</f>
        <v>6.830673</v>
      </c>
      <c r="AD11" s="205">
        <f>(SUMIFS('ES1'!U:U,'ES1'!$E:$E,"Storage",'ES1'!$C:$C,"Capacity (MW)",'ES1'!$B:$B,$M11)-SUMIFS('ES1'!U:U,'ES1'!$F:$F,"Fuel Cells",'ES1'!$C:$C,"Capacity (MW)",'ES1'!$B:$B,$M11))/1000</f>
        <v>7.8316729999999994</v>
      </c>
      <c r="AE11" s="205">
        <f>(SUMIFS('ES1'!V:V,'ES1'!$E:$E,"Storage",'ES1'!$C:$C,"Capacity (MW)",'ES1'!$B:$B,$M11)-SUMIFS('ES1'!V:V,'ES1'!$F:$F,"Fuel Cells",'ES1'!$C:$C,"Capacity (MW)",'ES1'!$B:$B,$M11))/1000</f>
        <v>8.7478809999999996</v>
      </c>
      <c r="AF11" s="205">
        <f>(SUMIFS('ES1'!W:W,'ES1'!$E:$E,"Storage",'ES1'!$C:$C,"Capacity (MW)",'ES1'!$B:$B,$M11)-SUMIFS('ES1'!W:W,'ES1'!$F:$F,"Fuel Cells",'ES1'!$C:$C,"Capacity (MW)",'ES1'!$B:$B,$M11))/1000</f>
        <v>10.078664999999999</v>
      </c>
      <c r="AG11" s="205">
        <f>(SUMIFS('ES1'!X:X,'ES1'!$E:$E,"Storage",'ES1'!$C:$C,"Capacity (MW)",'ES1'!$B:$B,$M11)-SUMIFS('ES1'!X:X,'ES1'!$F:$F,"Fuel Cells",'ES1'!$C:$C,"Capacity (MW)",'ES1'!$B:$B,$M11))/1000</f>
        <v>10.581242</v>
      </c>
      <c r="AH11" s="205">
        <f>(SUMIFS('ES1'!Y:Y,'ES1'!$E:$E,"Storage",'ES1'!$C:$C,"Capacity (MW)",'ES1'!$B:$B,$M11)-SUMIFS('ES1'!Y:Y,'ES1'!$F:$F,"Fuel Cells",'ES1'!$C:$C,"Capacity (MW)",'ES1'!$B:$B,$M11))/1000</f>
        <v>11.300362000000002</v>
      </c>
      <c r="AI11" s="205">
        <f>(SUMIFS('ES1'!Z:Z,'ES1'!$E:$E,"Storage",'ES1'!$C:$C,"Capacity (MW)",'ES1'!$B:$B,$M11)-SUMIFS('ES1'!Z:Z,'ES1'!$F:$F,"Fuel Cells",'ES1'!$C:$C,"Capacity (MW)",'ES1'!$B:$B,$M11))/1000</f>
        <v>12.035529</v>
      </c>
      <c r="AJ11" s="205">
        <f>(SUMIFS('ES1'!AA:AA,'ES1'!$E:$E,"Storage",'ES1'!$C:$C,"Capacity (MW)",'ES1'!$B:$B,$M11)-SUMIFS('ES1'!AA:AA,'ES1'!$F:$F,"Fuel Cells",'ES1'!$C:$C,"Capacity (MW)",'ES1'!$B:$B,$M11))/1000</f>
        <v>12.456387000000001</v>
      </c>
      <c r="AK11" s="205">
        <f>(SUMIFS('ES1'!AB:AB,'ES1'!$E:$E,"Storage",'ES1'!$C:$C,"Capacity (MW)",'ES1'!$B:$B,$M11)-SUMIFS('ES1'!AB:AB,'ES1'!$F:$F,"Fuel Cells",'ES1'!$C:$C,"Capacity (MW)",'ES1'!$B:$B,$M11))/1000</f>
        <v>13.314906000000001</v>
      </c>
      <c r="AL11" s="205">
        <f>(SUMIFS('ES1'!AC:AC,'ES1'!$E:$E,"Storage",'ES1'!$C:$C,"Capacity (MW)",'ES1'!$B:$B,$M11)-SUMIFS('ES1'!AC:AC,'ES1'!$F:$F,"Fuel Cells",'ES1'!$C:$C,"Capacity (MW)",'ES1'!$B:$B,$M11))/1000</f>
        <v>13.553751</v>
      </c>
      <c r="AM11" s="205">
        <f>(SUMIFS('ES1'!AD:AD,'ES1'!$E:$E,"Storage",'ES1'!$C:$C,"Capacity (MW)",'ES1'!$B:$B,$M11)-SUMIFS('ES1'!AD:AD,'ES1'!$F:$F,"Fuel Cells",'ES1'!$C:$C,"Capacity (MW)",'ES1'!$B:$B,$M11))/1000</f>
        <v>13.864844</v>
      </c>
      <c r="AN11" s="205">
        <f>(SUMIFS('ES1'!AE:AE,'ES1'!$E:$E,"Storage",'ES1'!$C:$C,"Capacity (MW)",'ES1'!$B:$B,$M11)-SUMIFS('ES1'!AE:AE,'ES1'!$F:$F,"Fuel Cells",'ES1'!$C:$C,"Capacity (MW)",'ES1'!$B:$B,$M11))/1000</f>
        <v>14.146025</v>
      </c>
      <c r="AO11" s="205">
        <f>(SUMIFS('ES1'!AF:AF,'ES1'!$E:$E,"Storage",'ES1'!$C:$C,"Capacity (MW)",'ES1'!$B:$B,$M11)-SUMIFS('ES1'!AF:AF,'ES1'!$F:$F,"Fuel Cells",'ES1'!$C:$C,"Capacity (MW)",'ES1'!$B:$B,$M11))/1000</f>
        <v>14.49498</v>
      </c>
      <c r="AP11" s="205">
        <f>(SUMIFS('ES1'!AG:AG,'ES1'!$E:$E,"Storage",'ES1'!$C:$C,"Capacity (MW)",'ES1'!$B:$B,$M11)-SUMIFS('ES1'!AG:AG,'ES1'!$F:$F,"Fuel Cells",'ES1'!$C:$C,"Capacity (MW)",'ES1'!$B:$B,$M11))/1000</f>
        <v>14.533910000000001</v>
      </c>
      <c r="AQ11" s="205">
        <f>(SUMIFS('ES1'!AH:AH,'ES1'!$E:$E,"Storage",'ES1'!$C:$C,"Capacity (MW)",'ES1'!$B:$B,$M11)-SUMIFS('ES1'!AH:AH,'ES1'!$F:$F,"Fuel Cells",'ES1'!$C:$C,"Capacity (MW)",'ES1'!$B:$B,$M11))/1000</f>
        <v>14.63166</v>
      </c>
      <c r="AR11" s="205">
        <f>(SUMIFS('ES1'!AI:AI,'ES1'!$E:$E,"Storage",'ES1'!$C:$C,"Capacity (MW)",'ES1'!$B:$B,$M11)-SUMIFS('ES1'!AI:AI,'ES1'!$F:$F,"Fuel Cells",'ES1'!$C:$C,"Capacity (MW)",'ES1'!$B:$B,$M11))/1000</f>
        <v>14.764190000000001</v>
      </c>
      <c r="AS11" s="205">
        <f>(SUMIFS('ES1'!AJ:AJ,'ES1'!$E:$E,"Storage",'ES1'!$C:$C,"Capacity (MW)",'ES1'!$B:$B,$M11)-SUMIFS('ES1'!AJ:AJ,'ES1'!$F:$F,"Fuel Cells",'ES1'!$C:$C,"Capacity (MW)",'ES1'!$B:$B,$M11))/1000</f>
        <v>15.00665</v>
      </c>
      <c r="AT11" s="205">
        <f>(SUMIFS('ES1'!AK:AK,'ES1'!$E:$E,"Storage",'ES1'!$C:$C,"Capacity (MW)",'ES1'!$B:$B,$M11)-SUMIFS('ES1'!AK:AK,'ES1'!$F:$F,"Fuel Cells",'ES1'!$C:$C,"Capacity (MW)",'ES1'!$B:$B,$M11))/1000</f>
        <v>15.3072</v>
      </c>
      <c r="AU11" s="205">
        <f>(SUMIFS('ES1'!AL:AL,'ES1'!$E:$E,"Storage",'ES1'!$C:$C,"Capacity (MW)",'ES1'!$B:$B,$M11)-SUMIFS('ES1'!AL:AL,'ES1'!$F:$F,"Fuel Cells",'ES1'!$C:$C,"Capacity (MW)",'ES1'!$B:$B,$M11))/1000</f>
        <v>15.502450000000001</v>
      </c>
      <c r="AV11" s="205">
        <f>(SUMIFS('ES1'!AM:AM,'ES1'!$E:$E,"Storage",'ES1'!$C:$C,"Capacity (MW)",'ES1'!$B:$B,$M11)-SUMIFS('ES1'!AM:AM,'ES1'!$F:$F,"Fuel Cells",'ES1'!$C:$C,"Capacity (MW)",'ES1'!$B:$B,$M11))/1000</f>
        <v>15.68717</v>
      </c>
      <c r="AW11" s="205">
        <f>(SUMIFS('ES1'!AN:AN,'ES1'!$E:$E,"Storage",'ES1'!$C:$C,"Capacity (MW)",'ES1'!$B:$B,$M11)-SUMIFS('ES1'!AN:AN,'ES1'!$F:$F,"Fuel Cells",'ES1'!$C:$C,"Capacity (MW)",'ES1'!$B:$B,$M11))/1000</f>
        <v>15.77753</v>
      </c>
    </row>
    <row r="12" spans="1:49" ht="15" customHeight="1" x14ac:dyDescent="0.2">
      <c r="M12" s="191" t="s">
        <v>732</v>
      </c>
    </row>
    <row r="13" spans="1:49" ht="15" customHeight="1" x14ac:dyDescent="0.2">
      <c r="M13" s="613" t="s">
        <v>715</v>
      </c>
    </row>
  </sheetData>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K13"/>
  <sheetViews>
    <sheetView zoomScale="85" zoomScaleNormal="85" workbookViewId="0"/>
  </sheetViews>
  <sheetFormatPr defaultColWidth="9" defaultRowHeight="15" customHeight="1" x14ac:dyDescent="0.2"/>
  <cols>
    <col min="1" max="1" width="9" style="133" customWidth="1"/>
    <col min="2" max="2" width="9" style="133"/>
    <col min="3" max="3" width="22.625" style="133" customWidth="1"/>
    <col min="4" max="11" width="9" style="133"/>
    <col min="12" max="12" width="25.25" style="133" bestFit="1" customWidth="1"/>
    <col min="13" max="37" width="9" style="133"/>
    <col min="38" max="16384" width="9" style="148"/>
  </cols>
  <sheetData>
    <row r="1" spans="1:17" s="368" customFormat="1" ht="25.5" customHeight="1" x14ac:dyDescent="0.25">
      <c r="A1" s="185" t="s">
        <v>483</v>
      </c>
      <c r="C1" s="369"/>
      <c r="D1" s="369"/>
      <c r="E1" s="369"/>
      <c r="F1" s="369"/>
      <c r="G1" s="369"/>
      <c r="H1" s="369"/>
      <c r="I1" s="369"/>
    </row>
    <row r="6" spans="1:17" ht="15" customHeight="1" x14ac:dyDescent="0.25">
      <c r="A6" s="467"/>
      <c r="L6" s="376" t="s">
        <v>414</v>
      </c>
      <c r="M6" s="145"/>
      <c r="N6" s="145"/>
      <c r="O6" s="145"/>
      <c r="P6" s="145"/>
      <c r="Q6" s="145"/>
    </row>
    <row r="7" spans="1:17" ht="15" customHeight="1" x14ac:dyDescent="0.2">
      <c r="L7" s="377" t="s">
        <v>34</v>
      </c>
      <c r="M7" s="377">
        <v>2018</v>
      </c>
      <c r="N7" s="377">
        <v>2020</v>
      </c>
      <c r="O7" s="377">
        <v>2025</v>
      </c>
      <c r="P7" s="377">
        <v>2030</v>
      </c>
      <c r="Q7" s="377">
        <v>2050</v>
      </c>
    </row>
    <row r="8" spans="1:17" ht="15" customHeight="1" x14ac:dyDescent="0.2">
      <c r="L8" s="377" t="s">
        <v>217</v>
      </c>
      <c r="M8" s="378">
        <f>SUMIFS('ES1'!$H:$H,'ES1'!$C:$C,"Capacity (MW)",'ES1'!$E:$E,"Interconnectors",'ES1'!$B:$B,$L8)/1000</f>
        <v>3.95</v>
      </c>
      <c r="N8" s="378">
        <f>SUMIFS('ES1'!$J:$J,'ES1'!$C:$C,"Capacity (MW)",'ES1'!$E:$E,"Interconnectors",'ES1'!$B:$B,$L8)/1000</f>
        <v>6.95</v>
      </c>
      <c r="O8" s="379">
        <f>SUMIFS('ES1'!$O:$O,'ES1'!$C:$C,"Capacity (MW)",'ES1'!$E:$E,"Interconnectors",'ES1'!$B:$B,$L8)/1000</f>
        <v>13.705</v>
      </c>
      <c r="P8" s="379">
        <f>SUMIFS('ES1'!$T:$T,'ES1'!$C:$C,"Capacity (MW)",'ES1'!$E:$E,"Interconnectors",'ES1'!$B:$B,$L8)/1000</f>
        <v>16.504999999999999</v>
      </c>
      <c r="Q8" s="379">
        <f>SUMIFS('ES1'!$AN:$AN,'ES1'!$C:$C,"Capacity (MW)",'ES1'!$E:$E,"Interconnectors",'ES1'!$B:$B,$L8)/1000</f>
        <v>16.504999999999999</v>
      </c>
    </row>
    <row r="9" spans="1:17" ht="15" customHeight="1" x14ac:dyDescent="0.2">
      <c r="L9" s="377" t="s">
        <v>71</v>
      </c>
      <c r="M9" s="378">
        <f>SUMIFS('ES1'!$H:$H,'ES1'!$C:$C,"Capacity (MW)",'ES1'!$E:$E,"Interconnectors",'ES1'!$B:$B,$L9)/1000</f>
        <v>3.95</v>
      </c>
      <c r="N9" s="378">
        <f>SUMIFS('ES1'!$J:$J,'ES1'!$C:$C,"Capacity (MW)",'ES1'!$E:$E,"Interconnectors",'ES1'!$B:$B,$L9)/1000</f>
        <v>6.95</v>
      </c>
      <c r="O9" s="379">
        <f>SUMIFS('ES1'!$O:$O,'ES1'!$C:$C,"Capacity (MW)",'ES1'!$E:$E,"Interconnectors",'ES1'!$B:$B,$L9)/1000</f>
        <v>16.45</v>
      </c>
      <c r="P9" s="379">
        <f>SUMIFS('ES1'!$T:$T,'ES1'!$C:$C,"Capacity (MW)",'ES1'!$E:$E,"Interconnectors",'ES1'!$B:$B,$L9)/1000</f>
        <v>19.75</v>
      </c>
      <c r="Q9" s="379">
        <f>SUMIFS('ES1'!$AN:$AN,'ES1'!$C:$C,"Capacity (MW)",'ES1'!$E:$E,"Interconnectors",'ES1'!$B:$B,$L9)/1000</f>
        <v>19.75</v>
      </c>
    </row>
    <row r="10" spans="1:17" ht="15" customHeight="1" x14ac:dyDescent="0.2">
      <c r="L10" s="377" t="s">
        <v>215</v>
      </c>
      <c r="M10" s="378">
        <f>SUMIFS('ES1'!$H:$H,'ES1'!$C:$C,"Capacity (MW)",'ES1'!$E:$E,"Interconnectors",'ES1'!$B:$B,$L10)/1000</f>
        <v>3.95</v>
      </c>
      <c r="N10" s="378">
        <f>SUMIFS('ES1'!$J:$J,'ES1'!$C:$C,"Capacity (MW)",'ES1'!$E:$E,"Interconnectors",'ES1'!$B:$B,$L10)/1000</f>
        <v>5.95</v>
      </c>
      <c r="O10" s="379">
        <f>SUMIFS('ES1'!$O:$O,'ES1'!$C:$C,"Capacity (MW)",'ES1'!$E:$E,"Interconnectors",'ES1'!$B:$B,$L10)/1000</f>
        <v>11.15</v>
      </c>
      <c r="P10" s="379">
        <f>SUMIFS('ES1'!$T:$T,'ES1'!$C:$C,"Capacity (MW)",'ES1'!$E:$E,"Interconnectors",'ES1'!$B:$B,$L10)/1000</f>
        <v>15.05</v>
      </c>
      <c r="Q10" s="379">
        <f>SUMIFS('ES1'!$AN:$AN,'ES1'!$C:$C,"Capacity (MW)",'ES1'!$E:$E,"Interconnectors",'ES1'!$B:$B,$L10)/1000</f>
        <v>15.05</v>
      </c>
    </row>
    <row r="11" spans="1:17" ht="15" customHeight="1" x14ac:dyDescent="0.2">
      <c r="L11" s="377" t="s">
        <v>216</v>
      </c>
      <c r="M11" s="378">
        <f>SUMIFS('ES1'!$H:$H,'ES1'!$C:$C,"Capacity (MW)",'ES1'!$E:$E,"Interconnectors",'ES1'!$B:$B,$L11)/1000</f>
        <v>3.95</v>
      </c>
      <c r="N11" s="378">
        <f>SUMIFS('ES1'!$J:$J,'ES1'!$C:$C,"Capacity (MW)",'ES1'!$E:$E,"Interconnectors",'ES1'!$B:$B,$L11)/1000</f>
        <v>4.95</v>
      </c>
      <c r="O11" s="379">
        <f>SUMIFS('ES1'!$O:$O,'ES1'!$C:$C,"Capacity (MW)",'ES1'!$E:$E,"Interconnectors",'ES1'!$B:$B,$L11)/1000</f>
        <v>9.75</v>
      </c>
      <c r="P11" s="379">
        <f>SUMIFS('ES1'!$T:$T,'ES1'!$C:$C,"Capacity (MW)",'ES1'!$E:$E,"Interconnectors",'ES1'!$B:$B,$L11)/1000</f>
        <v>9.75</v>
      </c>
      <c r="Q11" s="379">
        <f>SUMIFS('ES1'!$AN:$AN,'ES1'!$C:$C,"Capacity (MW)",'ES1'!$E:$E,"Interconnectors",'ES1'!$B:$B,$L11)/1000</f>
        <v>9.75</v>
      </c>
    </row>
    <row r="13" spans="1:17" ht="15" customHeight="1" x14ac:dyDescent="0.2">
      <c r="L13" s="199" t="s">
        <v>714</v>
      </c>
    </row>
  </sheetData>
  <pageMargins left="0.7" right="0.7" top="0.75" bottom="0.75" header="0.3" footer="0.3"/>
  <pageSetup paperSize="9" orientation="portrait" verticalDpi="0"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V38"/>
  <sheetViews>
    <sheetView showGridLines="0" zoomScale="85" zoomScaleNormal="85" workbookViewId="0"/>
  </sheetViews>
  <sheetFormatPr defaultColWidth="9" defaultRowHeight="15" customHeight="1" x14ac:dyDescent="0.2"/>
  <cols>
    <col min="1" max="1" width="3.625" style="199" customWidth="1"/>
    <col min="2" max="8" width="9" style="199"/>
    <col min="9" max="9" width="15.5" style="199" customWidth="1"/>
    <col min="10" max="10" width="9" style="199"/>
    <col min="11" max="11" width="18.625" style="199" customWidth="1"/>
    <col min="12" max="12" width="22.75" style="199" customWidth="1"/>
    <col min="13" max="13" width="10.25" style="199" customWidth="1"/>
    <col min="14" max="22" width="9" style="199"/>
    <col min="23" max="23" width="10.25" style="199" customWidth="1"/>
    <col min="24" max="16384" width="9" style="199"/>
  </cols>
  <sheetData>
    <row r="1" spans="1:48" s="368" customFormat="1" ht="25.5" customHeight="1" x14ac:dyDescent="0.25">
      <c r="A1" s="185" t="s">
        <v>518</v>
      </c>
      <c r="C1" s="369"/>
      <c r="D1" s="369"/>
      <c r="E1" s="369"/>
      <c r="F1" s="369"/>
      <c r="G1" s="369"/>
      <c r="H1" s="369"/>
      <c r="I1" s="369"/>
    </row>
    <row r="2" spans="1:48" s="368" customFormat="1" ht="15" customHeight="1" x14ac:dyDescent="0.25">
      <c r="A2" s="185"/>
      <c r="C2" s="369"/>
      <c r="D2" s="369"/>
      <c r="E2" s="369"/>
      <c r="F2" s="369"/>
      <c r="G2" s="369"/>
      <c r="H2" s="369"/>
      <c r="I2" s="369"/>
    </row>
    <row r="3" spans="1:48" s="368" customFormat="1" ht="15" customHeight="1" x14ac:dyDescent="0.25">
      <c r="A3" s="185"/>
      <c r="C3" s="369"/>
      <c r="D3" s="369"/>
      <c r="E3" s="369"/>
      <c r="F3" s="369"/>
      <c r="G3" s="369"/>
      <c r="H3" s="369"/>
      <c r="I3" s="369"/>
    </row>
    <row r="4" spans="1:48" ht="15" customHeight="1" x14ac:dyDescent="0.2">
      <c r="B4" s="133"/>
      <c r="K4" s="148"/>
    </row>
    <row r="5" spans="1:48" ht="15" customHeight="1" x14ac:dyDescent="0.2">
      <c r="B5" s="133"/>
      <c r="K5" s="148"/>
    </row>
    <row r="6" spans="1:48" ht="15" customHeight="1" x14ac:dyDescent="0.25">
      <c r="A6" s="202" t="str">
        <f>L6</f>
        <v>Net annual interconnector flows (TWh)</v>
      </c>
      <c r="B6" s="133"/>
      <c r="K6" s="148"/>
      <c r="L6" s="191" t="s">
        <v>416</v>
      </c>
      <c r="M6" s="191"/>
      <c r="N6" s="191"/>
      <c r="O6" s="191"/>
      <c r="P6" s="191"/>
      <c r="Q6" s="191"/>
      <c r="R6" s="200"/>
      <c r="S6" s="200"/>
      <c r="T6" s="200"/>
      <c r="U6" s="200"/>
      <c r="V6" s="200"/>
      <c r="W6" s="200"/>
      <c r="X6" s="200"/>
      <c r="Y6" s="200"/>
      <c r="Z6" s="200"/>
      <c r="AA6" s="200"/>
      <c r="AB6" s="200"/>
      <c r="AC6" s="200"/>
      <c r="AD6" s="200"/>
      <c r="AE6" s="200"/>
      <c r="AF6" s="200"/>
      <c r="AG6" s="200"/>
      <c r="AH6" s="200"/>
      <c r="AI6" s="200"/>
      <c r="AJ6" s="191"/>
      <c r="AK6" s="191"/>
      <c r="AL6" s="191"/>
      <c r="AM6" s="191"/>
      <c r="AN6" s="191"/>
      <c r="AO6" s="191"/>
      <c r="AP6" s="191"/>
      <c r="AQ6" s="191"/>
      <c r="AR6" s="191"/>
      <c r="AS6" s="191"/>
      <c r="AT6" s="191"/>
      <c r="AU6" s="191"/>
      <c r="AV6" s="191"/>
    </row>
    <row r="7" spans="1:48" s="191" customFormat="1" ht="15" customHeight="1" x14ac:dyDescent="0.2">
      <c r="A7" s="199"/>
      <c r="B7" s="199"/>
      <c r="C7" s="199"/>
      <c r="D7" s="199"/>
      <c r="E7" s="199"/>
      <c r="F7" s="199"/>
      <c r="G7" s="199"/>
      <c r="H7" s="199"/>
      <c r="I7" s="199"/>
      <c r="J7" s="199"/>
      <c r="K7" s="148"/>
      <c r="L7" s="201" t="s">
        <v>34</v>
      </c>
      <c r="M7" s="579">
        <v>2015</v>
      </c>
      <c r="N7" s="333">
        <v>42370</v>
      </c>
      <c r="O7" s="333">
        <v>42736</v>
      </c>
      <c r="P7" s="333">
        <v>43101</v>
      </c>
      <c r="Q7" s="333">
        <v>43466</v>
      </c>
      <c r="R7" s="333">
        <v>43831</v>
      </c>
      <c r="S7" s="333">
        <v>44197</v>
      </c>
      <c r="T7" s="333">
        <v>44562</v>
      </c>
      <c r="U7" s="333">
        <v>44927</v>
      </c>
      <c r="V7" s="333">
        <v>45292</v>
      </c>
      <c r="W7" s="333">
        <v>45658</v>
      </c>
      <c r="X7" s="333">
        <v>46023</v>
      </c>
      <c r="Y7" s="333">
        <v>46388</v>
      </c>
      <c r="Z7" s="333">
        <v>46753</v>
      </c>
      <c r="AA7" s="333">
        <v>47119</v>
      </c>
      <c r="AB7" s="333">
        <v>47484</v>
      </c>
      <c r="AC7" s="333">
        <v>47849</v>
      </c>
      <c r="AD7" s="333">
        <v>48214</v>
      </c>
      <c r="AE7" s="333">
        <v>48580</v>
      </c>
      <c r="AF7" s="333">
        <v>48945</v>
      </c>
      <c r="AG7" s="333">
        <v>49310</v>
      </c>
      <c r="AH7" s="333">
        <v>49675</v>
      </c>
      <c r="AI7" s="333">
        <v>50041</v>
      </c>
      <c r="AJ7" s="333">
        <v>50406</v>
      </c>
      <c r="AK7" s="333">
        <v>50771</v>
      </c>
      <c r="AL7" s="333">
        <v>51136</v>
      </c>
      <c r="AM7" s="333">
        <v>51502</v>
      </c>
      <c r="AN7" s="333">
        <v>51867</v>
      </c>
      <c r="AO7" s="333">
        <v>52232</v>
      </c>
      <c r="AP7" s="333">
        <v>52597</v>
      </c>
      <c r="AQ7" s="333">
        <v>52963</v>
      </c>
      <c r="AR7" s="333">
        <v>53328</v>
      </c>
      <c r="AS7" s="333">
        <v>53693</v>
      </c>
      <c r="AT7" s="333">
        <v>54058</v>
      </c>
      <c r="AU7" s="333">
        <v>54424</v>
      </c>
      <c r="AV7" s="333">
        <v>54789</v>
      </c>
    </row>
    <row r="8" spans="1:48" s="191" customFormat="1" ht="15" customHeight="1" x14ac:dyDescent="0.2">
      <c r="A8" s="199"/>
      <c r="B8" s="199"/>
      <c r="C8" s="199"/>
      <c r="D8" s="199"/>
      <c r="E8" s="199"/>
      <c r="F8" s="199"/>
      <c r="G8" s="199"/>
      <c r="H8" s="199"/>
      <c r="I8" s="199"/>
      <c r="J8" s="199"/>
      <c r="K8" s="148"/>
      <c r="L8" s="201" t="s">
        <v>33</v>
      </c>
      <c r="M8" s="580">
        <f>M20+M32</f>
        <v>20.6</v>
      </c>
      <c r="N8" s="580">
        <f t="shared" ref="N8:AC12" si="0">N20+N32</f>
        <v>17.47</v>
      </c>
      <c r="O8" s="580">
        <f t="shared" si="0"/>
        <v>17.72</v>
      </c>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1"/>
      <c r="AO8" s="581"/>
      <c r="AP8" s="581"/>
      <c r="AQ8" s="581"/>
      <c r="AR8" s="581"/>
      <c r="AS8" s="581"/>
      <c r="AT8" s="581"/>
      <c r="AU8" s="581"/>
      <c r="AV8" s="581"/>
    </row>
    <row r="9" spans="1:48" s="191" customFormat="1" ht="15" customHeight="1" x14ac:dyDescent="0.2">
      <c r="A9" s="199"/>
      <c r="B9" s="199"/>
      <c r="C9" s="199"/>
      <c r="D9" s="199"/>
      <c r="E9" s="199"/>
      <c r="F9" s="199"/>
      <c r="G9" s="199"/>
      <c r="H9" s="199"/>
      <c r="I9" s="199"/>
      <c r="J9" s="199"/>
      <c r="K9" s="199"/>
      <c r="L9" s="151" t="s">
        <v>217</v>
      </c>
      <c r="M9" s="579"/>
      <c r="N9" s="582"/>
      <c r="O9" s="580">
        <f>O8</f>
        <v>17.72</v>
      </c>
      <c r="P9" s="580">
        <f t="shared" si="0"/>
        <v>24.667860000000001</v>
      </c>
      <c r="Q9" s="580">
        <f t="shared" si="0"/>
        <v>30.920020000000001</v>
      </c>
      <c r="R9" s="580">
        <f t="shared" si="0"/>
        <v>37.882440000000003</v>
      </c>
      <c r="S9" s="580">
        <f t="shared" si="0"/>
        <v>33.245960000000004</v>
      </c>
      <c r="T9" s="580">
        <f t="shared" si="0"/>
        <v>34.349980000000002</v>
      </c>
      <c r="U9" s="580">
        <f t="shared" si="0"/>
        <v>38.841990000000003</v>
      </c>
      <c r="V9" s="580">
        <f t="shared" si="0"/>
        <v>40.716520000000003</v>
      </c>
      <c r="W9" s="580">
        <f t="shared" si="0"/>
        <v>35.695900000000002</v>
      </c>
      <c r="X9" s="580">
        <f t="shared" si="0"/>
        <v>33.274250000000002</v>
      </c>
      <c r="Y9" s="580">
        <f t="shared" si="0"/>
        <v>28.429700000000004</v>
      </c>
      <c r="Z9" s="580">
        <f t="shared" si="0"/>
        <v>27.712629999999997</v>
      </c>
      <c r="AA9" s="580">
        <f t="shared" si="0"/>
        <v>24.359100000000005</v>
      </c>
      <c r="AB9" s="580">
        <f t="shared" si="0"/>
        <v>18.843809999999998</v>
      </c>
      <c r="AC9" s="580">
        <f t="shared" si="0"/>
        <v>20.93862</v>
      </c>
      <c r="AD9" s="580">
        <f t="shared" ref="AD9:AV12" si="1">AD21+AD33</f>
        <v>21.304969999999997</v>
      </c>
      <c r="AE9" s="580">
        <f t="shared" si="1"/>
        <v>23.70532</v>
      </c>
      <c r="AF9" s="580">
        <f t="shared" si="1"/>
        <v>16.359429999999996</v>
      </c>
      <c r="AG9" s="580">
        <f t="shared" si="1"/>
        <v>11.519559999999998</v>
      </c>
      <c r="AH9" s="580">
        <f t="shared" si="1"/>
        <v>13.46105</v>
      </c>
      <c r="AI9" s="580">
        <f t="shared" si="1"/>
        <v>10.369799999999998</v>
      </c>
      <c r="AJ9" s="580">
        <f t="shared" si="1"/>
        <v>8.4816700000000012</v>
      </c>
      <c r="AK9" s="580">
        <f t="shared" si="1"/>
        <v>11.828310000000002</v>
      </c>
      <c r="AL9" s="580">
        <f t="shared" si="1"/>
        <v>15.407749999999993</v>
      </c>
      <c r="AM9" s="580">
        <f t="shared" si="1"/>
        <v>16.256840000000004</v>
      </c>
      <c r="AN9" s="580">
        <f t="shared" si="1"/>
        <v>18.148410000000005</v>
      </c>
      <c r="AO9" s="580">
        <f t="shared" si="1"/>
        <v>20.323530000000005</v>
      </c>
      <c r="AP9" s="580">
        <f t="shared" si="1"/>
        <v>22.764779999999995</v>
      </c>
      <c r="AQ9" s="580">
        <f t="shared" si="1"/>
        <v>23.581289999999996</v>
      </c>
      <c r="AR9" s="580">
        <f t="shared" si="1"/>
        <v>25.902589999999996</v>
      </c>
      <c r="AS9" s="580">
        <f t="shared" si="1"/>
        <v>27.973270000000007</v>
      </c>
      <c r="AT9" s="580">
        <f t="shared" si="1"/>
        <v>30.733720000000005</v>
      </c>
      <c r="AU9" s="580">
        <f t="shared" si="1"/>
        <v>29.391300000000008</v>
      </c>
      <c r="AV9" s="580">
        <f t="shared" si="1"/>
        <v>32.025370000000002</v>
      </c>
    </row>
    <row r="10" spans="1:48" s="191" customFormat="1" ht="15" customHeight="1" x14ac:dyDescent="0.25">
      <c r="A10" s="199"/>
      <c r="B10" s="199"/>
      <c r="C10" s="199"/>
      <c r="D10" s="199"/>
      <c r="E10" s="199"/>
      <c r="F10" s="199"/>
      <c r="G10" s="199"/>
      <c r="H10" s="199"/>
      <c r="I10" s="199"/>
      <c r="J10" s="199"/>
      <c r="K10" s="202"/>
      <c r="L10" s="151" t="s">
        <v>71</v>
      </c>
      <c r="M10" s="579"/>
      <c r="N10" s="582"/>
      <c r="O10" s="580">
        <f t="shared" ref="O10:O12" si="2">O9</f>
        <v>17.72</v>
      </c>
      <c r="P10" s="580">
        <f t="shared" si="0"/>
        <v>24.540659999999999</v>
      </c>
      <c r="Q10" s="580">
        <f t="shared" si="0"/>
        <v>30.378620000000002</v>
      </c>
      <c r="R10" s="580">
        <f t="shared" si="0"/>
        <v>37.190260000000002</v>
      </c>
      <c r="S10" s="580">
        <f t="shared" si="0"/>
        <v>37.221019999999996</v>
      </c>
      <c r="T10" s="580">
        <f t="shared" si="0"/>
        <v>34.774659999999997</v>
      </c>
      <c r="U10" s="580">
        <f t="shared" si="0"/>
        <v>39.635590000000001</v>
      </c>
      <c r="V10" s="580">
        <f t="shared" si="0"/>
        <v>39.951250000000002</v>
      </c>
      <c r="W10" s="580">
        <f t="shared" si="0"/>
        <v>27.07216</v>
      </c>
      <c r="X10" s="580">
        <f t="shared" si="0"/>
        <v>10.375579999999999</v>
      </c>
      <c r="Y10" s="580">
        <f t="shared" si="0"/>
        <v>0.35079000000000349</v>
      </c>
      <c r="Z10" s="580">
        <f t="shared" si="0"/>
        <v>-10.811800000000005</v>
      </c>
      <c r="AA10" s="580">
        <f t="shared" si="0"/>
        <v>-14.697589999999998</v>
      </c>
      <c r="AB10" s="580">
        <f t="shared" si="0"/>
        <v>-25.533189999999991</v>
      </c>
      <c r="AC10" s="580">
        <f t="shared" si="0"/>
        <v>-33.653689999999997</v>
      </c>
      <c r="AD10" s="580">
        <f t="shared" si="1"/>
        <v>-34.697319999999998</v>
      </c>
      <c r="AE10" s="580">
        <f t="shared" si="1"/>
        <v>-45.354080000000003</v>
      </c>
      <c r="AF10" s="580">
        <f t="shared" si="1"/>
        <v>-44.205860000000008</v>
      </c>
      <c r="AG10" s="580">
        <f t="shared" si="1"/>
        <v>-47.796340000000001</v>
      </c>
      <c r="AH10" s="580">
        <f t="shared" si="1"/>
        <v>-47.958140000000007</v>
      </c>
      <c r="AI10" s="580">
        <f t="shared" si="1"/>
        <v>-49.764039999999994</v>
      </c>
      <c r="AJ10" s="580">
        <f t="shared" si="1"/>
        <v>-53.467400000000005</v>
      </c>
      <c r="AK10" s="580">
        <f t="shared" si="1"/>
        <v>-49.220080000000003</v>
      </c>
      <c r="AL10" s="580">
        <f t="shared" si="1"/>
        <v>-46.55172000000001</v>
      </c>
      <c r="AM10" s="580">
        <f t="shared" si="1"/>
        <v>-48.56682</v>
      </c>
      <c r="AN10" s="580">
        <f t="shared" si="1"/>
        <v>-49.273769999999999</v>
      </c>
      <c r="AO10" s="580">
        <f t="shared" si="1"/>
        <v>-49.242739999999998</v>
      </c>
      <c r="AP10" s="580">
        <f t="shared" si="1"/>
        <v>-48.082420000000006</v>
      </c>
      <c r="AQ10" s="580">
        <f t="shared" si="1"/>
        <v>-48.368869999999994</v>
      </c>
      <c r="AR10" s="580">
        <f t="shared" si="1"/>
        <v>-48.068460000000002</v>
      </c>
      <c r="AS10" s="580">
        <f t="shared" si="1"/>
        <v>-47.733529999999995</v>
      </c>
      <c r="AT10" s="580">
        <f t="shared" si="1"/>
        <v>-47.479870000000005</v>
      </c>
      <c r="AU10" s="580">
        <f t="shared" si="1"/>
        <v>-47.355470000000004</v>
      </c>
      <c r="AV10" s="580">
        <f t="shared" si="1"/>
        <v>-46.825900000000004</v>
      </c>
    </row>
    <row r="11" spans="1:48" s="191" customFormat="1" ht="15" customHeight="1" x14ac:dyDescent="0.2">
      <c r="A11" s="199"/>
      <c r="B11" s="199"/>
      <c r="C11" s="199"/>
      <c r="D11" s="199"/>
      <c r="E11" s="199"/>
      <c r="F11" s="199"/>
      <c r="G11" s="199"/>
      <c r="H11" s="199"/>
      <c r="I11" s="199"/>
      <c r="J11" s="199"/>
      <c r="K11" s="199"/>
      <c r="L11" s="151" t="s">
        <v>215</v>
      </c>
      <c r="M11" s="579"/>
      <c r="N11" s="582"/>
      <c r="O11" s="580">
        <f t="shared" si="2"/>
        <v>17.72</v>
      </c>
      <c r="P11" s="580">
        <f t="shared" si="0"/>
        <v>25.268350000000002</v>
      </c>
      <c r="Q11" s="580">
        <f t="shared" si="0"/>
        <v>32.733170000000001</v>
      </c>
      <c r="R11" s="580">
        <f t="shared" si="0"/>
        <v>37.09431</v>
      </c>
      <c r="S11" s="580">
        <f t="shared" si="0"/>
        <v>43.322560000000003</v>
      </c>
      <c r="T11" s="580">
        <f t="shared" si="0"/>
        <v>50.809870000000004</v>
      </c>
      <c r="U11" s="580">
        <f t="shared" si="0"/>
        <v>49.33578</v>
      </c>
      <c r="V11" s="580">
        <f t="shared" si="0"/>
        <v>47.714150000000004</v>
      </c>
      <c r="W11" s="580">
        <f t="shared" si="0"/>
        <v>42.999400000000001</v>
      </c>
      <c r="X11" s="580">
        <f t="shared" si="0"/>
        <v>40.625369999999997</v>
      </c>
      <c r="Y11" s="580">
        <f t="shared" si="0"/>
        <v>33.898969999999998</v>
      </c>
      <c r="Z11" s="580">
        <f t="shared" si="0"/>
        <v>33.150099999999995</v>
      </c>
      <c r="AA11" s="580">
        <f t="shared" si="0"/>
        <v>33.074749999999995</v>
      </c>
      <c r="AB11" s="580">
        <f t="shared" si="0"/>
        <v>36.121670000000002</v>
      </c>
      <c r="AC11" s="580">
        <f t="shared" si="0"/>
        <v>28.265139999999999</v>
      </c>
      <c r="AD11" s="580">
        <f t="shared" si="1"/>
        <v>23.686030000000002</v>
      </c>
      <c r="AE11" s="580">
        <f t="shared" si="1"/>
        <v>17.073969999999996</v>
      </c>
      <c r="AF11" s="580">
        <f t="shared" si="1"/>
        <v>11.077460000000002</v>
      </c>
      <c r="AG11" s="580">
        <f t="shared" si="1"/>
        <v>1.9424500000000009</v>
      </c>
      <c r="AH11" s="580">
        <f t="shared" si="1"/>
        <v>1.085560000000001</v>
      </c>
      <c r="AI11" s="580">
        <f t="shared" si="1"/>
        <v>-4.1772900000000064</v>
      </c>
      <c r="AJ11" s="580">
        <f t="shared" si="1"/>
        <v>-7.8736199999999954</v>
      </c>
      <c r="AK11" s="580">
        <f t="shared" si="1"/>
        <v>-5.4613399999999999</v>
      </c>
      <c r="AL11" s="580">
        <f t="shared" si="1"/>
        <v>-8.5418100000000052</v>
      </c>
      <c r="AM11" s="580">
        <f t="shared" si="1"/>
        <v>-11.876200000000004</v>
      </c>
      <c r="AN11" s="580">
        <f t="shared" si="1"/>
        <v>-12.488349999999997</v>
      </c>
      <c r="AO11" s="580">
        <f t="shared" si="1"/>
        <v>-13.068290000000005</v>
      </c>
      <c r="AP11" s="580">
        <f t="shared" si="1"/>
        <v>-9.9477000000000046</v>
      </c>
      <c r="AQ11" s="580">
        <f t="shared" si="1"/>
        <v>-11.827649999999998</v>
      </c>
      <c r="AR11" s="580">
        <f t="shared" si="1"/>
        <v>-9.5445899999999995</v>
      </c>
      <c r="AS11" s="580">
        <f t="shared" si="1"/>
        <v>-10.71058</v>
      </c>
      <c r="AT11" s="580">
        <f t="shared" si="1"/>
        <v>-11.668100000000003</v>
      </c>
      <c r="AU11" s="580">
        <f t="shared" si="1"/>
        <v>-9.8232599999999977</v>
      </c>
      <c r="AV11" s="580">
        <f t="shared" si="1"/>
        <v>-9.720799999999997</v>
      </c>
    </row>
    <row r="12" spans="1:48" s="191" customFormat="1" ht="15" customHeight="1" x14ac:dyDescent="0.2">
      <c r="A12" s="199"/>
      <c r="B12" s="199"/>
      <c r="C12" s="199"/>
      <c r="D12" s="199"/>
      <c r="E12" s="199"/>
      <c r="F12" s="199"/>
      <c r="G12" s="199"/>
      <c r="H12" s="199"/>
      <c r="I12" s="199"/>
      <c r="J12" s="199"/>
      <c r="K12" s="199"/>
      <c r="L12" s="151" t="s">
        <v>216</v>
      </c>
      <c r="M12" s="579"/>
      <c r="N12" s="582"/>
      <c r="O12" s="580">
        <f t="shared" si="2"/>
        <v>17.72</v>
      </c>
      <c r="P12" s="580">
        <f t="shared" si="0"/>
        <v>24.898810000000001</v>
      </c>
      <c r="Q12" s="580">
        <f t="shared" si="0"/>
        <v>24.35679</v>
      </c>
      <c r="R12" s="580">
        <f t="shared" si="0"/>
        <v>30.610129999999998</v>
      </c>
      <c r="S12" s="580">
        <f t="shared" si="0"/>
        <v>44.490850000000002</v>
      </c>
      <c r="T12" s="580">
        <f t="shared" si="0"/>
        <v>41.29374</v>
      </c>
      <c r="U12" s="580">
        <f t="shared" si="0"/>
        <v>51.417629999999996</v>
      </c>
      <c r="V12" s="580">
        <f t="shared" si="0"/>
        <v>48.835700000000003</v>
      </c>
      <c r="W12" s="580">
        <f t="shared" si="0"/>
        <v>51.250519999999995</v>
      </c>
      <c r="X12" s="580">
        <f t="shared" si="0"/>
        <v>49.381920000000001</v>
      </c>
      <c r="Y12" s="580">
        <f t="shared" si="0"/>
        <v>44.178280000000001</v>
      </c>
      <c r="Z12" s="580">
        <f t="shared" si="0"/>
        <v>46.930149999999998</v>
      </c>
      <c r="AA12" s="580">
        <f t="shared" si="0"/>
        <v>46.300399999999996</v>
      </c>
      <c r="AB12" s="580">
        <f t="shared" si="0"/>
        <v>33.221919999999997</v>
      </c>
      <c r="AC12" s="580">
        <f t="shared" si="0"/>
        <v>30.056149999999995</v>
      </c>
      <c r="AD12" s="580">
        <f t="shared" si="1"/>
        <v>26.47869</v>
      </c>
      <c r="AE12" s="580">
        <f t="shared" si="1"/>
        <v>24.960109999999997</v>
      </c>
      <c r="AF12" s="580">
        <f t="shared" si="1"/>
        <v>24.755529999999997</v>
      </c>
      <c r="AG12" s="580">
        <f t="shared" si="1"/>
        <v>20.018540000000002</v>
      </c>
      <c r="AH12" s="580">
        <f t="shared" si="1"/>
        <v>22.015849999999997</v>
      </c>
      <c r="AI12" s="580">
        <f t="shared" si="1"/>
        <v>17.073879999999999</v>
      </c>
      <c r="AJ12" s="580">
        <f t="shared" si="1"/>
        <v>19.222440000000002</v>
      </c>
      <c r="AK12" s="580">
        <f t="shared" si="1"/>
        <v>19.227929999999997</v>
      </c>
      <c r="AL12" s="580">
        <f t="shared" si="1"/>
        <v>16.180970000000002</v>
      </c>
      <c r="AM12" s="580">
        <f t="shared" si="1"/>
        <v>16.017029999999998</v>
      </c>
      <c r="AN12" s="580">
        <f t="shared" si="1"/>
        <v>16.061879999999999</v>
      </c>
      <c r="AO12" s="580">
        <f t="shared" si="1"/>
        <v>17.148539999999997</v>
      </c>
      <c r="AP12" s="580">
        <f t="shared" si="1"/>
        <v>16.5136</v>
      </c>
      <c r="AQ12" s="580">
        <f t="shared" si="1"/>
        <v>15.769550000000002</v>
      </c>
      <c r="AR12" s="580">
        <f t="shared" si="1"/>
        <v>15.075669999999999</v>
      </c>
      <c r="AS12" s="580">
        <f t="shared" si="1"/>
        <v>13.326619999999998</v>
      </c>
      <c r="AT12" s="580">
        <f t="shared" si="1"/>
        <v>13.825420000000001</v>
      </c>
      <c r="AU12" s="580">
        <f t="shared" si="1"/>
        <v>13.767629999999997</v>
      </c>
      <c r="AV12" s="580">
        <f t="shared" si="1"/>
        <v>14.47174</v>
      </c>
    </row>
    <row r="13" spans="1:48" s="191" customFormat="1" ht="15" customHeight="1" x14ac:dyDescent="0.2">
      <c r="A13" s="199"/>
      <c r="B13" s="199"/>
      <c r="C13" s="199"/>
      <c r="D13" s="199"/>
      <c r="E13" s="199"/>
      <c r="F13" s="199"/>
      <c r="G13" s="199"/>
      <c r="H13" s="199"/>
      <c r="I13" s="199"/>
      <c r="J13" s="199"/>
      <c r="K13" s="199"/>
      <c r="L13" s="148" t="s">
        <v>415</v>
      </c>
      <c r="M13" s="583"/>
      <c r="N13" s="583"/>
      <c r="O13" s="583"/>
      <c r="P13" s="583"/>
      <c r="Q13" s="583"/>
      <c r="R13" s="583"/>
      <c r="S13" s="583"/>
      <c r="T13" s="583"/>
      <c r="U13" s="583"/>
      <c r="V13" s="583"/>
      <c r="W13" s="583"/>
      <c r="X13" s="583"/>
      <c r="Y13" s="583"/>
      <c r="Z13" s="583"/>
      <c r="AA13" s="583"/>
      <c r="AB13" s="583"/>
      <c r="AC13" s="583"/>
      <c r="AD13" s="583"/>
      <c r="AE13" s="583"/>
      <c r="AF13" s="583"/>
      <c r="AG13" s="583"/>
      <c r="AH13" s="583"/>
      <c r="AI13" s="583"/>
      <c r="AJ13" s="583"/>
      <c r="AK13" s="583"/>
      <c r="AL13" s="583"/>
      <c r="AM13" s="583"/>
      <c r="AN13" s="583"/>
      <c r="AO13" s="583"/>
      <c r="AP13" s="583"/>
      <c r="AQ13" s="583"/>
      <c r="AR13" s="583"/>
      <c r="AS13" s="583"/>
      <c r="AT13" s="583"/>
      <c r="AU13" s="583"/>
      <c r="AV13" s="583"/>
    </row>
    <row r="14" spans="1:48" ht="15" customHeight="1" x14ac:dyDescent="0.2">
      <c r="M14" s="583"/>
      <c r="N14" s="583"/>
      <c r="O14" s="583"/>
      <c r="P14" s="584"/>
      <c r="Q14" s="584"/>
      <c r="R14" s="584"/>
      <c r="S14" s="584"/>
      <c r="T14" s="584"/>
      <c r="U14" s="584"/>
      <c r="V14" s="584"/>
      <c r="W14" s="584"/>
      <c r="X14" s="584"/>
      <c r="Y14" s="584"/>
      <c r="Z14" s="584"/>
      <c r="AA14" s="584"/>
      <c r="AB14" s="584"/>
      <c r="AC14" s="584"/>
      <c r="AD14" s="584"/>
      <c r="AE14" s="584"/>
      <c r="AF14" s="584"/>
      <c r="AG14" s="584"/>
      <c r="AH14" s="584"/>
      <c r="AI14" s="584"/>
      <c r="AJ14" s="584"/>
      <c r="AK14" s="584"/>
      <c r="AL14" s="584"/>
      <c r="AM14" s="584"/>
      <c r="AN14" s="584"/>
      <c r="AO14" s="584"/>
      <c r="AP14" s="584"/>
      <c r="AQ14" s="584"/>
      <c r="AR14" s="584"/>
      <c r="AS14" s="584"/>
      <c r="AT14" s="584"/>
      <c r="AU14" s="584"/>
      <c r="AV14" s="584"/>
    </row>
    <row r="15" spans="1:48" ht="15" customHeight="1" x14ac:dyDescent="0.2">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c r="AO15" s="583"/>
      <c r="AP15" s="583"/>
      <c r="AQ15" s="583"/>
      <c r="AR15" s="583"/>
      <c r="AS15" s="583"/>
      <c r="AT15" s="583"/>
      <c r="AU15" s="583"/>
      <c r="AV15" s="583"/>
    </row>
    <row r="16" spans="1:48" ht="15" customHeight="1" x14ac:dyDescent="0.2">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c r="AO16" s="583"/>
      <c r="AP16" s="583"/>
      <c r="AQ16" s="583"/>
      <c r="AR16" s="583"/>
      <c r="AS16" s="583"/>
      <c r="AT16" s="583"/>
      <c r="AU16" s="583"/>
      <c r="AV16" s="583"/>
    </row>
    <row r="17" spans="9:48" ht="15" customHeight="1" x14ac:dyDescent="0.2">
      <c r="L17" s="148"/>
      <c r="M17" s="583"/>
      <c r="N17" s="583"/>
      <c r="O17" s="583"/>
      <c r="P17" s="583"/>
      <c r="Q17" s="583"/>
      <c r="R17" s="583"/>
      <c r="S17" s="583"/>
      <c r="T17" s="583"/>
      <c r="U17" s="583"/>
      <c r="V17" s="583"/>
      <c r="W17" s="583"/>
      <c r="X17" s="583"/>
      <c r="Y17" s="583"/>
      <c r="Z17" s="583"/>
      <c r="AA17" s="583"/>
      <c r="AB17" s="583"/>
      <c r="AC17" s="583"/>
      <c r="AD17" s="583"/>
      <c r="AE17" s="583"/>
      <c r="AF17" s="583"/>
      <c r="AG17" s="583"/>
      <c r="AH17" s="583"/>
      <c r="AI17" s="583"/>
      <c r="AJ17" s="583"/>
      <c r="AK17" s="583"/>
      <c r="AL17" s="583"/>
      <c r="AM17" s="583"/>
      <c r="AN17" s="583"/>
      <c r="AO17" s="583"/>
      <c r="AP17" s="583"/>
      <c r="AQ17" s="583"/>
      <c r="AR17" s="583"/>
      <c r="AS17" s="583"/>
      <c r="AT17" s="583"/>
      <c r="AU17" s="583"/>
      <c r="AV17" s="583"/>
    </row>
    <row r="18" spans="9:48" ht="15" customHeight="1" x14ac:dyDescent="0.2">
      <c r="L18" s="191" t="s">
        <v>645</v>
      </c>
      <c r="M18" s="583"/>
      <c r="N18" s="585"/>
      <c r="O18" s="585"/>
      <c r="P18" s="585"/>
      <c r="Q18" s="585"/>
      <c r="R18" s="586"/>
      <c r="S18" s="586"/>
      <c r="T18" s="586"/>
      <c r="U18" s="586"/>
      <c r="V18" s="586"/>
      <c r="W18" s="586"/>
      <c r="X18" s="586"/>
      <c r="Y18" s="586"/>
      <c r="Z18" s="586"/>
      <c r="AA18" s="586"/>
      <c r="AB18" s="586"/>
      <c r="AC18" s="586"/>
      <c r="AD18" s="586"/>
      <c r="AE18" s="586"/>
      <c r="AF18" s="586"/>
      <c r="AG18" s="586"/>
      <c r="AH18" s="586"/>
      <c r="AI18" s="586"/>
      <c r="AJ18" s="585"/>
      <c r="AK18" s="585"/>
      <c r="AL18" s="585"/>
      <c r="AM18" s="585"/>
      <c r="AN18" s="585"/>
      <c r="AO18" s="585"/>
      <c r="AP18" s="585"/>
      <c r="AQ18" s="585"/>
      <c r="AR18" s="585"/>
      <c r="AS18" s="585"/>
      <c r="AT18" s="585"/>
      <c r="AU18" s="585"/>
      <c r="AV18" s="583"/>
    </row>
    <row r="19" spans="9:48" ht="15" customHeight="1" x14ac:dyDescent="0.2">
      <c r="L19" s="201" t="s">
        <v>34</v>
      </c>
      <c r="M19" s="579">
        <v>2015</v>
      </c>
      <c r="N19" s="333">
        <v>42370</v>
      </c>
      <c r="O19" s="333">
        <v>42736</v>
      </c>
      <c r="P19" s="333">
        <v>43101</v>
      </c>
      <c r="Q19" s="333">
        <v>43466</v>
      </c>
      <c r="R19" s="333">
        <v>43831</v>
      </c>
      <c r="S19" s="333">
        <v>44197</v>
      </c>
      <c r="T19" s="333">
        <v>44562</v>
      </c>
      <c r="U19" s="333">
        <v>44927</v>
      </c>
      <c r="V19" s="333">
        <v>45292</v>
      </c>
      <c r="W19" s="333">
        <v>45658</v>
      </c>
      <c r="X19" s="333">
        <v>46023</v>
      </c>
      <c r="Y19" s="333">
        <v>46388</v>
      </c>
      <c r="Z19" s="333">
        <v>46753</v>
      </c>
      <c r="AA19" s="333">
        <v>47119</v>
      </c>
      <c r="AB19" s="333">
        <v>47484</v>
      </c>
      <c r="AC19" s="333">
        <v>47849</v>
      </c>
      <c r="AD19" s="333">
        <v>48214</v>
      </c>
      <c r="AE19" s="333">
        <v>48580</v>
      </c>
      <c r="AF19" s="333">
        <v>48945</v>
      </c>
      <c r="AG19" s="333">
        <v>49310</v>
      </c>
      <c r="AH19" s="333">
        <v>49675</v>
      </c>
      <c r="AI19" s="333">
        <v>50041</v>
      </c>
      <c r="AJ19" s="333">
        <v>50406</v>
      </c>
      <c r="AK19" s="333">
        <v>50771</v>
      </c>
      <c r="AL19" s="333">
        <v>51136</v>
      </c>
      <c r="AM19" s="333">
        <v>51502</v>
      </c>
      <c r="AN19" s="333">
        <v>51867</v>
      </c>
      <c r="AO19" s="333">
        <v>52232</v>
      </c>
      <c r="AP19" s="333">
        <v>52597</v>
      </c>
      <c r="AQ19" s="333">
        <v>52963</v>
      </c>
      <c r="AR19" s="333">
        <v>53328</v>
      </c>
      <c r="AS19" s="333">
        <v>53693</v>
      </c>
      <c r="AT19" s="333">
        <v>54058</v>
      </c>
      <c r="AU19" s="333">
        <v>54424</v>
      </c>
      <c r="AV19" s="333">
        <v>54789</v>
      </c>
    </row>
    <row r="20" spans="9:48" ht="15" customHeight="1" x14ac:dyDescent="0.2">
      <c r="L20" s="201" t="s">
        <v>33</v>
      </c>
      <c r="M20" s="580">
        <v>22.3</v>
      </c>
      <c r="N20" s="580">
        <v>19.5</v>
      </c>
      <c r="O20" s="580">
        <f>O21</f>
        <v>20.96</v>
      </c>
      <c r="P20" s="581"/>
      <c r="Q20" s="581"/>
      <c r="R20" s="581"/>
      <c r="S20" s="581"/>
      <c r="T20" s="581"/>
      <c r="U20" s="581"/>
      <c r="V20" s="581"/>
      <c r="W20" s="581"/>
      <c r="X20" s="581"/>
      <c r="Y20" s="581"/>
      <c r="Z20" s="581"/>
      <c r="AA20" s="581"/>
      <c r="AB20" s="581"/>
      <c r="AC20" s="581"/>
      <c r="AD20" s="581"/>
      <c r="AE20" s="581"/>
      <c r="AF20" s="581"/>
      <c r="AG20" s="581"/>
      <c r="AH20" s="581"/>
      <c r="AI20" s="581"/>
      <c r="AJ20" s="581"/>
      <c r="AK20" s="581"/>
      <c r="AL20" s="581"/>
      <c r="AM20" s="581"/>
      <c r="AN20" s="581"/>
      <c r="AO20" s="581"/>
      <c r="AP20" s="581"/>
      <c r="AQ20" s="581"/>
      <c r="AR20" s="581"/>
      <c r="AS20" s="581"/>
      <c r="AT20" s="581"/>
      <c r="AU20" s="581"/>
      <c r="AV20" s="581"/>
    </row>
    <row r="21" spans="9:48" ht="15" customHeight="1" x14ac:dyDescent="0.2">
      <c r="L21" s="151" t="s">
        <v>217</v>
      </c>
      <c r="M21" s="579"/>
      <c r="N21" s="582"/>
      <c r="O21" s="580">
        <f>SUMIFS('ES1'!G:G,'ES1'!$B:$B,$L21,'ES1'!$C:$C,"Import (TWh)")</f>
        <v>20.96</v>
      </c>
      <c r="P21" s="580">
        <f>SUMIFS('ES1'!H:H,'ES1'!$B:$B,$L21,'ES1'!$C:$C,"Import (TWh)")</f>
        <v>26.815650000000002</v>
      </c>
      <c r="Q21" s="580">
        <f>SUMIFS('ES1'!I:I,'ES1'!$B:$B,$L21,'ES1'!$C:$C,"Import (TWh)")</f>
        <v>33.879530000000003</v>
      </c>
      <c r="R21" s="580">
        <f>SUMIFS('ES1'!J:J,'ES1'!$B:$B,$L21,'ES1'!$C:$C,"Import (TWh)")</f>
        <v>42.933900000000001</v>
      </c>
      <c r="S21" s="580">
        <f>SUMIFS('ES1'!K:K,'ES1'!$B:$B,$L21,'ES1'!$C:$C,"Import (TWh)")</f>
        <v>39.225610000000003</v>
      </c>
      <c r="T21" s="580">
        <f>SUMIFS('ES1'!L:L,'ES1'!$B:$B,$L21,'ES1'!$C:$C,"Import (TWh)")</f>
        <v>43.069070000000004</v>
      </c>
      <c r="U21" s="580">
        <f>SUMIFS('ES1'!M:M,'ES1'!$B:$B,$L21,'ES1'!$C:$C,"Import (TWh)")</f>
        <v>48.231140000000003</v>
      </c>
      <c r="V21" s="580">
        <f>SUMIFS('ES1'!N:N,'ES1'!$B:$B,$L21,'ES1'!$C:$C,"Import (TWh)")</f>
        <v>52.902920000000002</v>
      </c>
      <c r="W21" s="580">
        <f>SUMIFS('ES1'!O:O,'ES1'!$B:$B,$L21,'ES1'!$C:$C,"Import (TWh)")</f>
        <v>51.7727</v>
      </c>
      <c r="X21" s="580">
        <f>SUMIFS('ES1'!P:P,'ES1'!$B:$B,$L21,'ES1'!$C:$C,"Import (TWh)")</f>
        <v>54.245950000000001</v>
      </c>
      <c r="Y21" s="580">
        <f>SUMIFS('ES1'!Q:Q,'ES1'!$B:$B,$L21,'ES1'!$C:$C,"Import (TWh)")</f>
        <v>54.896900000000002</v>
      </c>
      <c r="Z21" s="580">
        <f>SUMIFS('ES1'!R:R,'ES1'!$B:$B,$L21,'ES1'!$C:$C,"Import (TWh)")</f>
        <v>57.242629999999998</v>
      </c>
      <c r="AA21" s="580">
        <f>SUMIFS('ES1'!S:S,'ES1'!$B:$B,$L21,'ES1'!$C:$C,"Import (TWh)")</f>
        <v>57.787300000000002</v>
      </c>
      <c r="AB21" s="580">
        <f>SUMIFS('ES1'!T:T,'ES1'!$B:$B,$L21,'ES1'!$C:$C,"Import (TWh)")</f>
        <v>55.225909999999999</v>
      </c>
      <c r="AC21" s="580">
        <f>SUMIFS('ES1'!U:U,'ES1'!$B:$B,$L21,'ES1'!$C:$C,"Import (TWh)")</f>
        <v>57.581220000000002</v>
      </c>
      <c r="AD21" s="580">
        <f>SUMIFS('ES1'!V:V,'ES1'!$B:$B,$L21,'ES1'!$C:$C,"Import (TWh)")</f>
        <v>59.630969999999998</v>
      </c>
      <c r="AE21" s="580">
        <f>SUMIFS('ES1'!W:W,'ES1'!$B:$B,$L21,'ES1'!$C:$C,"Import (TWh)")</f>
        <v>62.409120000000001</v>
      </c>
      <c r="AF21" s="580">
        <f>SUMIFS('ES1'!X:X,'ES1'!$B:$B,$L21,'ES1'!$C:$C,"Import (TWh)")</f>
        <v>59.953029999999998</v>
      </c>
      <c r="AG21" s="580">
        <f>SUMIFS('ES1'!Y:Y,'ES1'!$B:$B,$L21,'ES1'!$C:$C,"Import (TWh)")</f>
        <v>58.07376</v>
      </c>
      <c r="AH21" s="580">
        <f>SUMIFS('ES1'!Z:Z,'ES1'!$B:$B,$L21,'ES1'!$C:$C,"Import (TWh)")</f>
        <v>60.756050000000002</v>
      </c>
      <c r="AI21" s="580">
        <f>SUMIFS('ES1'!AA:AA,'ES1'!$B:$B,$L21,'ES1'!$C:$C,"Import (TWh)")</f>
        <v>60.0623</v>
      </c>
      <c r="AJ21" s="580">
        <f>SUMIFS('ES1'!AB:AB,'ES1'!$B:$B,$L21,'ES1'!$C:$C,"Import (TWh)")</f>
        <v>59.982170000000004</v>
      </c>
      <c r="AK21" s="580">
        <f>SUMIFS('ES1'!AC:AC,'ES1'!$B:$B,$L21,'ES1'!$C:$C,"Import (TWh)")</f>
        <v>62.58211</v>
      </c>
      <c r="AL21" s="580">
        <f>SUMIFS('ES1'!AD:AD,'ES1'!$B:$B,$L21,'ES1'!$C:$C,"Import (TWh)")</f>
        <v>64.774249999999995</v>
      </c>
      <c r="AM21" s="580">
        <f>SUMIFS('ES1'!AE:AE,'ES1'!$B:$B,$L21,'ES1'!$C:$C,"Import (TWh)")</f>
        <v>65.500540000000001</v>
      </c>
      <c r="AN21" s="580">
        <f>SUMIFS('ES1'!AF:AF,'ES1'!$B:$B,$L21,'ES1'!$C:$C,"Import (TWh)")</f>
        <v>66.571510000000004</v>
      </c>
      <c r="AO21" s="580">
        <f>SUMIFS('ES1'!AG:AG,'ES1'!$B:$B,$L21,'ES1'!$C:$C,"Import (TWh)")</f>
        <v>67.732330000000005</v>
      </c>
      <c r="AP21" s="580">
        <f>SUMIFS('ES1'!AH:AH,'ES1'!$B:$B,$L21,'ES1'!$C:$C,"Import (TWh)")</f>
        <v>69.539379999999994</v>
      </c>
      <c r="AQ21" s="580">
        <f>SUMIFS('ES1'!AI:AI,'ES1'!$B:$B,$L21,'ES1'!$C:$C,"Import (TWh)")</f>
        <v>69.695589999999996</v>
      </c>
      <c r="AR21" s="580">
        <f>SUMIFS('ES1'!AJ:AJ,'ES1'!$B:$B,$L21,'ES1'!$C:$C,"Import (TWh)")</f>
        <v>71.116489999999999</v>
      </c>
      <c r="AS21" s="580">
        <f>SUMIFS('ES1'!AK:AK,'ES1'!$B:$B,$L21,'ES1'!$C:$C,"Import (TWh)")</f>
        <v>72.306470000000004</v>
      </c>
      <c r="AT21" s="580">
        <f>SUMIFS('ES1'!AL:AL,'ES1'!$B:$B,$L21,'ES1'!$C:$C,"Import (TWh)")</f>
        <v>73.823520000000002</v>
      </c>
      <c r="AU21" s="580">
        <f>SUMIFS('ES1'!AM:AM,'ES1'!$B:$B,$L21,'ES1'!$C:$C,"Import (TWh)")</f>
        <v>73.339200000000005</v>
      </c>
      <c r="AV21" s="580">
        <f>SUMIFS('ES1'!AN:AN,'ES1'!$B:$B,$L21,'ES1'!$C:$C,"Import (TWh)")</f>
        <v>74.867570000000001</v>
      </c>
    </row>
    <row r="22" spans="9:48" ht="15" customHeight="1" x14ac:dyDescent="0.2">
      <c r="L22" s="151" t="s">
        <v>71</v>
      </c>
      <c r="M22" s="579"/>
      <c r="N22" s="582"/>
      <c r="O22" s="580">
        <f>SUMIFS('ES1'!G:G,'ES1'!$B:$B,$L22,'ES1'!$C:$C,"Import (TWh)")</f>
        <v>20.96</v>
      </c>
      <c r="P22" s="580">
        <f>SUMIFS('ES1'!H:H,'ES1'!$B:$B,$L22,'ES1'!$C:$C,"Import (TWh)")</f>
        <v>26.75508</v>
      </c>
      <c r="Q22" s="580">
        <f>SUMIFS('ES1'!I:I,'ES1'!$B:$B,$L22,'ES1'!$C:$C,"Import (TWh)")</f>
        <v>33.510370000000002</v>
      </c>
      <c r="R22" s="580">
        <f>SUMIFS('ES1'!J:J,'ES1'!$B:$B,$L22,'ES1'!$C:$C,"Import (TWh)")</f>
        <v>42.460250000000002</v>
      </c>
      <c r="S22" s="580">
        <f>SUMIFS('ES1'!K:K,'ES1'!$B:$B,$L22,'ES1'!$C:$C,"Import (TWh)")</f>
        <v>44.85868</v>
      </c>
      <c r="T22" s="580">
        <f>SUMIFS('ES1'!L:L,'ES1'!$B:$B,$L22,'ES1'!$C:$C,"Import (TWh)")</f>
        <v>45.623159999999999</v>
      </c>
      <c r="U22" s="580">
        <f>SUMIFS('ES1'!M:M,'ES1'!$B:$B,$L22,'ES1'!$C:$C,"Import (TWh)")</f>
        <v>55.040990000000001</v>
      </c>
      <c r="V22" s="580">
        <f>SUMIFS('ES1'!N:N,'ES1'!$B:$B,$L22,'ES1'!$C:$C,"Import (TWh)")</f>
        <v>57.685650000000003</v>
      </c>
      <c r="W22" s="580">
        <f>SUMIFS('ES1'!O:O,'ES1'!$B:$B,$L22,'ES1'!$C:$C,"Import (TWh)")</f>
        <v>51.80386</v>
      </c>
      <c r="X22" s="580">
        <f>SUMIFS('ES1'!P:P,'ES1'!$B:$B,$L22,'ES1'!$C:$C,"Import (TWh)")</f>
        <v>46.242980000000003</v>
      </c>
      <c r="Y22" s="580">
        <f>SUMIFS('ES1'!Q:Q,'ES1'!$B:$B,$L22,'ES1'!$C:$C,"Import (TWh)")</f>
        <v>45.875390000000003</v>
      </c>
      <c r="Z22" s="580">
        <f>SUMIFS('ES1'!R:R,'ES1'!$B:$B,$L22,'ES1'!$C:$C,"Import (TWh)")</f>
        <v>43.920099999999998</v>
      </c>
      <c r="AA22" s="580">
        <f>SUMIFS('ES1'!S:S,'ES1'!$B:$B,$L22,'ES1'!$C:$C,"Import (TWh)")</f>
        <v>44.799109999999999</v>
      </c>
      <c r="AB22" s="580">
        <f>SUMIFS('ES1'!T:T,'ES1'!$B:$B,$L22,'ES1'!$C:$C,"Import (TWh)")</f>
        <v>40.766710000000003</v>
      </c>
      <c r="AC22" s="580">
        <f>SUMIFS('ES1'!U:U,'ES1'!$B:$B,$L22,'ES1'!$C:$C,"Import (TWh)")</f>
        <v>40.139409999999998</v>
      </c>
      <c r="AD22" s="580">
        <f>SUMIFS('ES1'!V:V,'ES1'!$B:$B,$L22,'ES1'!$C:$C,"Import (TWh)")</f>
        <v>42.177280000000003</v>
      </c>
      <c r="AE22" s="580">
        <f>SUMIFS('ES1'!W:W,'ES1'!$B:$B,$L22,'ES1'!$C:$C,"Import (TWh)")</f>
        <v>40.321620000000003</v>
      </c>
      <c r="AF22" s="580">
        <f>SUMIFS('ES1'!X:X,'ES1'!$B:$B,$L22,'ES1'!$C:$C,"Import (TWh)")</f>
        <v>42.719839999999998</v>
      </c>
      <c r="AG22" s="580">
        <f>SUMIFS('ES1'!Y:Y,'ES1'!$B:$B,$L22,'ES1'!$C:$C,"Import (TWh)")</f>
        <v>42.364559999999997</v>
      </c>
      <c r="AH22" s="580">
        <f>SUMIFS('ES1'!Z:Z,'ES1'!$B:$B,$L22,'ES1'!$C:$C,"Import (TWh)")</f>
        <v>44.290759999999999</v>
      </c>
      <c r="AI22" s="580">
        <f>SUMIFS('ES1'!AA:AA,'ES1'!$B:$B,$L22,'ES1'!$C:$C,"Import (TWh)")</f>
        <v>44.702860000000001</v>
      </c>
      <c r="AJ22" s="580">
        <f>SUMIFS('ES1'!AB:AB,'ES1'!$B:$B,$L22,'ES1'!$C:$C,"Import (TWh)")</f>
        <v>44.307600000000001</v>
      </c>
      <c r="AK22" s="580">
        <f>SUMIFS('ES1'!AC:AC,'ES1'!$B:$B,$L22,'ES1'!$C:$C,"Import (TWh)")</f>
        <v>47.083120000000001</v>
      </c>
      <c r="AL22" s="580">
        <f>SUMIFS('ES1'!AD:AD,'ES1'!$B:$B,$L22,'ES1'!$C:$C,"Import (TWh)")</f>
        <v>48.568779999999997</v>
      </c>
      <c r="AM22" s="580">
        <f>SUMIFS('ES1'!AE:AE,'ES1'!$B:$B,$L22,'ES1'!$C:$C,"Import (TWh)")</f>
        <v>47.718179999999997</v>
      </c>
      <c r="AN22" s="580">
        <f>SUMIFS('ES1'!AF:AF,'ES1'!$B:$B,$L22,'ES1'!$C:$C,"Import (TWh)")</f>
        <v>47.457329999999999</v>
      </c>
      <c r="AO22" s="580">
        <f>SUMIFS('ES1'!AG:AG,'ES1'!$B:$B,$L22,'ES1'!$C:$C,"Import (TWh)")</f>
        <v>47.216059999999999</v>
      </c>
      <c r="AP22" s="580">
        <f>SUMIFS('ES1'!AH:AH,'ES1'!$B:$B,$L22,'ES1'!$C:$C,"Import (TWh)")</f>
        <v>47.63438</v>
      </c>
      <c r="AQ22" s="580">
        <f>SUMIFS('ES1'!AI:AI,'ES1'!$B:$B,$L22,'ES1'!$C:$C,"Import (TWh)")</f>
        <v>46.588230000000003</v>
      </c>
      <c r="AR22" s="580">
        <f>SUMIFS('ES1'!AJ:AJ,'ES1'!$B:$B,$L22,'ES1'!$C:$C,"Import (TWh)")</f>
        <v>47.10454</v>
      </c>
      <c r="AS22" s="580">
        <f>SUMIFS('ES1'!AK:AK,'ES1'!$B:$B,$L22,'ES1'!$C:$C,"Import (TWh)")</f>
        <v>47.095170000000003</v>
      </c>
      <c r="AT22" s="580">
        <f>SUMIFS('ES1'!AL:AL,'ES1'!$B:$B,$L22,'ES1'!$C:$C,"Import (TWh)")</f>
        <v>47.573329999999999</v>
      </c>
      <c r="AU22" s="580">
        <f>SUMIFS('ES1'!AM:AM,'ES1'!$B:$B,$L22,'ES1'!$C:$C,"Import (TWh)")</f>
        <v>47.798830000000002</v>
      </c>
      <c r="AV22" s="580">
        <f>SUMIFS('ES1'!AN:AN,'ES1'!$B:$B,$L22,'ES1'!$C:$C,"Import (TWh)")</f>
        <v>48.190899999999999</v>
      </c>
    </row>
    <row r="23" spans="9:48" ht="15" customHeight="1" x14ac:dyDescent="0.2">
      <c r="L23" s="151" t="s">
        <v>215</v>
      </c>
      <c r="M23" s="579"/>
      <c r="N23" s="582"/>
      <c r="O23" s="580">
        <f>SUMIFS('ES1'!G:G,'ES1'!$B:$B,$L23,'ES1'!$C:$C,"Import (TWh)")</f>
        <v>20.96</v>
      </c>
      <c r="P23" s="580">
        <f>SUMIFS('ES1'!H:H,'ES1'!$B:$B,$L23,'ES1'!$C:$C,"Import (TWh)")</f>
        <v>27.339230000000001</v>
      </c>
      <c r="Q23" s="580">
        <f>SUMIFS('ES1'!I:I,'ES1'!$B:$B,$L23,'ES1'!$C:$C,"Import (TWh)")</f>
        <v>35.396079999999998</v>
      </c>
      <c r="R23" s="580">
        <f>SUMIFS('ES1'!J:J,'ES1'!$B:$B,$L23,'ES1'!$C:$C,"Import (TWh)")</f>
        <v>40.886009999999999</v>
      </c>
      <c r="S23" s="580">
        <f>SUMIFS('ES1'!K:K,'ES1'!$B:$B,$L23,'ES1'!$C:$C,"Import (TWh)")</f>
        <v>46.69012</v>
      </c>
      <c r="T23" s="580">
        <f>SUMIFS('ES1'!L:L,'ES1'!$B:$B,$L23,'ES1'!$C:$C,"Import (TWh)")</f>
        <v>54.981650000000002</v>
      </c>
      <c r="U23" s="580">
        <f>SUMIFS('ES1'!M:M,'ES1'!$B:$B,$L23,'ES1'!$C:$C,"Import (TWh)")</f>
        <v>53.804670000000002</v>
      </c>
      <c r="V23" s="580">
        <f>SUMIFS('ES1'!N:N,'ES1'!$B:$B,$L23,'ES1'!$C:$C,"Import (TWh)")</f>
        <v>54.456020000000002</v>
      </c>
      <c r="W23" s="580">
        <f>SUMIFS('ES1'!O:O,'ES1'!$B:$B,$L23,'ES1'!$C:$C,"Import (TWh)")</f>
        <v>53.042900000000003</v>
      </c>
      <c r="X23" s="580">
        <f>SUMIFS('ES1'!P:P,'ES1'!$B:$B,$L23,'ES1'!$C:$C,"Import (TWh)")</f>
        <v>55.204369999999997</v>
      </c>
      <c r="Y23" s="580">
        <f>SUMIFS('ES1'!Q:Q,'ES1'!$B:$B,$L23,'ES1'!$C:$C,"Import (TWh)")</f>
        <v>54.167769999999997</v>
      </c>
      <c r="Z23" s="580">
        <f>SUMIFS('ES1'!R:R,'ES1'!$B:$B,$L23,'ES1'!$C:$C,"Import (TWh)")</f>
        <v>54.560899999999997</v>
      </c>
      <c r="AA23" s="580">
        <f>SUMIFS('ES1'!S:S,'ES1'!$B:$B,$L23,'ES1'!$C:$C,"Import (TWh)")</f>
        <v>56.075949999999999</v>
      </c>
      <c r="AB23" s="580">
        <f>SUMIFS('ES1'!T:T,'ES1'!$B:$B,$L23,'ES1'!$C:$C,"Import (TWh)")</f>
        <v>58.354170000000003</v>
      </c>
      <c r="AC23" s="580">
        <f>SUMIFS('ES1'!U:U,'ES1'!$B:$B,$L23,'ES1'!$C:$C,"Import (TWh)")</f>
        <v>54.734639999999999</v>
      </c>
      <c r="AD23" s="580">
        <f>SUMIFS('ES1'!V:V,'ES1'!$B:$B,$L23,'ES1'!$C:$C,"Import (TWh)")</f>
        <v>52.981430000000003</v>
      </c>
      <c r="AE23" s="580">
        <f>SUMIFS('ES1'!W:W,'ES1'!$B:$B,$L23,'ES1'!$C:$C,"Import (TWh)")</f>
        <v>50.094369999999998</v>
      </c>
      <c r="AF23" s="580">
        <f>SUMIFS('ES1'!X:X,'ES1'!$B:$B,$L23,'ES1'!$C:$C,"Import (TWh)")</f>
        <v>47.895859999999999</v>
      </c>
      <c r="AG23" s="580">
        <f>SUMIFS('ES1'!Y:Y,'ES1'!$B:$B,$L23,'ES1'!$C:$C,"Import (TWh)")</f>
        <v>43.424550000000004</v>
      </c>
      <c r="AH23" s="580">
        <f>SUMIFS('ES1'!Z:Z,'ES1'!$B:$B,$L23,'ES1'!$C:$C,"Import (TWh)")</f>
        <v>43.946660000000001</v>
      </c>
      <c r="AI23" s="580">
        <f>SUMIFS('ES1'!AA:AA,'ES1'!$B:$B,$L23,'ES1'!$C:$C,"Import (TWh)")</f>
        <v>42.024009999999997</v>
      </c>
      <c r="AJ23" s="580">
        <f>SUMIFS('ES1'!AB:AB,'ES1'!$B:$B,$L23,'ES1'!$C:$C,"Import (TWh)")</f>
        <v>40.998280000000001</v>
      </c>
      <c r="AK23" s="580">
        <f>SUMIFS('ES1'!AC:AC,'ES1'!$B:$B,$L23,'ES1'!$C:$C,"Import (TWh)")</f>
        <v>42.548760000000001</v>
      </c>
      <c r="AL23" s="580">
        <f>SUMIFS('ES1'!AD:AD,'ES1'!$B:$B,$L23,'ES1'!$C:$C,"Import (TWh)")</f>
        <v>41.155189999999997</v>
      </c>
      <c r="AM23" s="580">
        <f>SUMIFS('ES1'!AE:AE,'ES1'!$B:$B,$L23,'ES1'!$C:$C,"Import (TWh)")</f>
        <v>38.764499999999998</v>
      </c>
      <c r="AN23" s="580">
        <f>SUMIFS('ES1'!AF:AF,'ES1'!$B:$B,$L23,'ES1'!$C:$C,"Import (TWh)")</f>
        <v>38.710250000000002</v>
      </c>
      <c r="AO23" s="580">
        <f>SUMIFS('ES1'!AG:AG,'ES1'!$B:$B,$L23,'ES1'!$C:$C,"Import (TWh)")</f>
        <v>38.012009999999997</v>
      </c>
      <c r="AP23" s="580">
        <f>SUMIFS('ES1'!AH:AH,'ES1'!$B:$B,$L23,'ES1'!$C:$C,"Import (TWh)")</f>
        <v>39.536099999999998</v>
      </c>
      <c r="AQ23" s="580">
        <f>SUMIFS('ES1'!AI:AI,'ES1'!$B:$B,$L23,'ES1'!$C:$C,"Import (TWh)")</f>
        <v>37.360050000000001</v>
      </c>
      <c r="AR23" s="580">
        <f>SUMIFS('ES1'!AJ:AJ,'ES1'!$B:$B,$L23,'ES1'!$C:$C,"Import (TWh)")</f>
        <v>38.441510000000001</v>
      </c>
      <c r="AS23" s="580">
        <f>SUMIFS('ES1'!AK:AK,'ES1'!$B:$B,$L23,'ES1'!$C:$C,"Import (TWh)")</f>
        <v>37.875419999999998</v>
      </c>
      <c r="AT23" s="580">
        <f>SUMIFS('ES1'!AL:AL,'ES1'!$B:$B,$L23,'ES1'!$C:$C,"Import (TWh)")</f>
        <v>37.528399999999998</v>
      </c>
      <c r="AU23" s="580">
        <f>SUMIFS('ES1'!AM:AM,'ES1'!$B:$B,$L23,'ES1'!$C:$C,"Import (TWh)")</f>
        <v>38.425240000000002</v>
      </c>
      <c r="AV23" s="580">
        <f>SUMIFS('ES1'!AN:AN,'ES1'!$B:$B,$L23,'ES1'!$C:$C,"Import (TWh)")</f>
        <v>38.7562</v>
      </c>
    </row>
    <row r="24" spans="9:48" ht="15" customHeight="1" x14ac:dyDescent="0.2">
      <c r="L24" s="151" t="s">
        <v>216</v>
      </c>
      <c r="M24" s="579"/>
      <c r="N24" s="582"/>
      <c r="O24" s="580">
        <f>SUMIFS('ES1'!G:G,'ES1'!$B:$B,$L24,'ES1'!$C:$C,"Import (TWh)")</f>
        <v>20.96</v>
      </c>
      <c r="P24" s="580">
        <f>SUMIFS('ES1'!H:H,'ES1'!$B:$B,$L24,'ES1'!$C:$C,"Import (TWh)")</f>
        <v>27.11224</v>
      </c>
      <c r="Q24" s="580">
        <f>SUMIFS('ES1'!I:I,'ES1'!$B:$B,$L24,'ES1'!$C:$C,"Import (TWh)")</f>
        <v>27.234200000000001</v>
      </c>
      <c r="R24" s="580">
        <f>SUMIFS('ES1'!J:J,'ES1'!$B:$B,$L24,'ES1'!$C:$C,"Import (TWh)")</f>
        <v>34.267189999999999</v>
      </c>
      <c r="S24" s="580">
        <f>SUMIFS('ES1'!K:K,'ES1'!$B:$B,$L24,'ES1'!$C:$C,"Import (TWh)")</f>
        <v>48.105409999999999</v>
      </c>
      <c r="T24" s="580">
        <f>SUMIFS('ES1'!L:L,'ES1'!$B:$B,$L24,'ES1'!$C:$C,"Import (TWh)")</f>
        <v>45.611519999999999</v>
      </c>
      <c r="U24" s="580">
        <f>SUMIFS('ES1'!M:M,'ES1'!$B:$B,$L24,'ES1'!$C:$C,"Import (TWh)")</f>
        <v>55.817839999999997</v>
      </c>
      <c r="V24" s="580">
        <f>SUMIFS('ES1'!N:N,'ES1'!$B:$B,$L24,'ES1'!$C:$C,"Import (TWh)")</f>
        <v>53.530760000000001</v>
      </c>
      <c r="W24" s="580">
        <f>SUMIFS('ES1'!O:O,'ES1'!$B:$B,$L24,'ES1'!$C:$C,"Import (TWh)")</f>
        <v>57.456719999999997</v>
      </c>
      <c r="X24" s="580">
        <f>SUMIFS('ES1'!P:P,'ES1'!$B:$B,$L24,'ES1'!$C:$C,"Import (TWh)")</f>
        <v>56.28763</v>
      </c>
      <c r="Y24" s="580">
        <f>SUMIFS('ES1'!Q:Q,'ES1'!$B:$B,$L24,'ES1'!$C:$C,"Import (TWh)")</f>
        <v>53.375839999999997</v>
      </c>
      <c r="Z24" s="580">
        <f>SUMIFS('ES1'!R:R,'ES1'!$B:$B,$L24,'ES1'!$C:$C,"Import (TWh)")</f>
        <v>55.329509999999999</v>
      </c>
      <c r="AA24" s="580">
        <f>SUMIFS('ES1'!S:S,'ES1'!$B:$B,$L24,'ES1'!$C:$C,"Import (TWh)")</f>
        <v>55.30885</v>
      </c>
      <c r="AB24" s="580">
        <f>SUMIFS('ES1'!T:T,'ES1'!$B:$B,$L24,'ES1'!$C:$C,"Import (TWh)")</f>
        <v>47.991819999999997</v>
      </c>
      <c r="AC24" s="580">
        <f>SUMIFS('ES1'!U:U,'ES1'!$B:$B,$L24,'ES1'!$C:$C,"Import (TWh)")</f>
        <v>46.727649999999997</v>
      </c>
      <c r="AD24" s="580">
        <f>SUMIFS('ES1'!V:V,'ES1'!$B:$B,$L24,'ES1'!$C:$C,"Import (TWh)")</f>
        <v>45.001190000000001</v>
      </c>
      <c r="AE24" s="580">
        <f>SUMIFS('ES1'!W:W,'ES1'!$B:$B,$L24,'ES1'!$C:$C,"Import (TWh)")</f>
        <v>44.210209999999996</v>
      </c>
      <c r="AF24" s="580">
        <f>SUMIFS('ES1'!X:X,'ES1'!$B:$B,$L24,'ES1'!$C:$C,"Import (TWh)")</f>
        <v>44.310229999999997</v>
      </c>
      <c r="AG24" s="580">
        <f>SUMIFS('ES1'!Y:Y,'ES1'!$B:$B,$L24,'ES1'!$C:$C,"Import (TWh)")</f>
        <v>41.73854</v>
      </c>
      <c r="AH24" s="580">
        <f>SUMIFS('ES1'!Z:Z,'ES1'!$B:$B,$L24,'ES1'!$C:$C,"Import (TWh)")</f>
        <v>42.900849999999998</v>
      </c>
      <c r="AI24" s="580">
        <f>SUMIFS('ES1'!AA:AA,'ES1'!$B:$B,$L24,'ES1'!$C:$C,"Import (TWh)")</f>
        <v>40.449179999999998</v>
      </c>
      <c r="AJ24" s="580">
        <f>SUMIFS('ES1'!AB:AB,'ES1'!$B:$B,$L24,'ES1'!$C:$C,"Import (TWh)")</f>
        <v>41.935540000000003</v>
      </c>
      <c r="AK24" s="580">
        <f>SUMIFS('ES1'!AC:AC,'ES1'!$B:$B,$L24,'ES1'!$C:$C,"Import (TWh)")</f>
        <v>42.284529999999997</v>
      </c>
      <c r="AL24" s="580">
        <f>SUMIFS('ES1'!AD:AD,'ES1'!$B:$B,$L24,'ES1'!$C:$C,"Import (TWh)")</f>
        <v>40.715670000000003</v>
      </c>
      <c r="AM24" s="580">
        <f>SUMIFS('ES1'!AE:AE,'ES1'!$B:$B,$L24,'ES1'!$C:$C,"Import (TWh)")</f>
        <v>40.479129999999998</v>
      </c>
      <c r="AN24" s="580">
        <f>SUMIFS('ES1'!AF:AF,'ES1'!$B:$B,$L24,'ES1'!$C:$C,"Import (TWh)")</f>
        <v>40.625579999999999</v>
      </c>
      <c r="AO24" s="580">
        <f>SUMIFS('ES1'!AG:AG,'ES1'!$B:$B,$L24,'ES1'!$C:$C,"Import (TWh)")</f>
        <v>41.200539999999997</v>
      </c>
      <c r="AP24" s="580">
        <f>SUMIFS('ES1'!AH:AH,'ES1'!$B:$B,$L24,'ES1'!$C:$C,"Import (TWh)")</f>
        <v>40.987200000000001</v>
      </c>
      <c r="AQ24" s="580">
        <f>SUMIFS('ES1'!AI:AI,'ES1'!$B:$B,$L24,'ES1'!$C:$C,"Import (TWh)")</f>
        <v>40.363050000000001</v>
      </c>
      <c r="AR24" s="580">
        <f>SUMIFS('ES1'!AJ:AJ,'ES1'!$B:$B,$L24,'ES1'!$C:$C,"Import (TWh)")</f>
        <v>40.22627</v>
      </c>
      <c r="AS24" s="580">
        <f>SUMIFS('ES1'!AK:AK,'ES1'!$B:$B,$L24,'ES1'!$C:$C,"Import (TWh)")</f>
        <v>39.38382</v>
      </c>
      <c r="AT24" s="580">
        <f>SUMIFS('ES1'!AL:AL,'ES1'!$B:$B,$L24,'ES1'!$C:$C,"Import (TWh)")</f>
        <v>39.84552</v>
      </c>
      <c r="AU24" s="580">
        <f>SUMIFS('ES1'!AM:AM,'ES1'!$B:$B,$L24,'ES1'!$C:$C,"Import (TWh)")</f>
        <v>39.877029999999998</v>
      </c>
      <c r="AV24" s="580">
        <f>SUMIFS('ES1'!AN:AN,'ES1'!$B:$B,$L24,'ES1'!$C:$C,"Import (TWh)")</f>
        <v>40.347439999999999</v>
      </c>
    </row>
    <row r="25" spans="9:48" ht="15" customHeight="1" x14ac:dyDescent="0.2">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c r="AO25" s="583"/>
      <c r="AP25" s="583"/>
      <c r="AQ25" s="583"/>
      <c r="AR25" s="583"/>
      <c r="AS25" s="583"/>
      <c r="AT25" s="583"/>
      <c r="AU25" s="583"/>
      <c r="AV25" s="583"/>
    </row>
    <row r="26" spans="9:48" ht="15" customHeight="1" x14ac:dyDescent="0.2">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c r="AO26" s="583"/>
      <c r="AP26" s="583"/>
      <c r="AQ26" s="583"/>
      <c r="AR26" s="583"/>
      <c r="AS26" s="583"/>
      <c r="AT26" s="583"/>
      <c r="AU26" s="583"/>
      <c r="AV26" s="583"/>
    </row>
    <row r="27" spans="9:48" ht="15" customHeight="1" x14ac:dyDescent="0.2">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583"/>
      <c r="AL27" s="583"/>
      <c r="AM27" s="583"/>
      <c r="AN27" s="583"/>
      <c r="AO27" s="583"/>
      <c r="AP27" s="583"/>
      <c r="AQ27" s="583"/>
      <c r="AR27" s="583"/>
      <c r="AS27" s="583"/>
      <c r="AT27" s="583"/>
      <c r="AU27" s="583"/>
      <c r="AV27" s="583"/>
    </row>
    <row r="28" spans="9:48" ht="15" customHeight="1" x14ac:dyDescent="0.2">
      <c r="M28" s="583"/>
      <c r="N28" s="583"/>
      <c r="O28" s="583"/>
      <c r="P28" s="583"/>
      <c r="Q28" s="583"/>
      <c r="R28" s="583"/>
      <c r="S28" s="583"/>
      <c r="T28" s="583"/>
      <c r="U28" s="583"/>
      <c r="V28" s="583"/>
      <c r="W28" s="583"/>
      <c r="X28" s="583"/>
      <c r="Y28" s="583"/>
      <c r="Z28" s="583"/>
      <c r="AA28" s="583"/>
      <c r="AB28" s="583"/>
      <c r="AC28" s="583"/>
      <c r="AD28" s="583"/>
      <c r="AE28" s="583"/>
      <c r="AF28" s="583"/>
      <c r="AG28" s="583"/>
      <c r="AH28" s="583"/>
      <c r="AI28" s="583"/>
      <c r="AJ28" s="583"/>
      <c r="AK28" s="583"/>
      <c r="AL28" s="583"/>
      <c r="AM28" s="583"/>
      <c r="AN28" s="583"/>
      <c r="AO28" s="583"/>
      <c r="AP28" s="583"/>
      <c r="AQ28" s="583"/>
      <c r="AR28" s="583"/>
      <c r="AS28" s="583"/>
      <c r="AT28" s="583"/>
      <c r="AU28" s="583"/>
      <c r="AV28" s="583"/>
    </row>
    <row r="29" spans="9:48" ht="15" customHeight="1" x14ac:dyDescent="0.2">
      <c r="L29" s="148"/>
      <c r="M29" s="583"/>
      <c r="N29" s="583"/>
      <c r="O29" s="583"/>
      <c r="P29" s="583"/>
      <c r="Q29" s="583"/>
      <c r="R29" s="583"/>
      <c r="S29" s="583"/>
      <c r="T29" s="583"/>
      <c r="U29" s="583"/>
      <c r="V29" s="583"/>
      <c r="W29" s="583"/>
      <c r="X29" s="583"/>
      <c r="Y29" s="583"/>
      <c r="Z29" s="583"/>
      <c r="AA29" s="583"/>
      <c r="AB29" s="583"/>
      <c r="AC29" s="583"/>
      <c r="AD29" s="583"/>
      <c r="AE29" s="583"/>
      <c r="AF29" s="583"/>
      <c r="AG29" s="583"/>
      <c r="AH29" s="583"/>
      <c r="AI29" s="583"/>
      <c r="AJ29" s="583"/>
      <c r="AK29" s="583"/>
      <c r="AL29" s="583"/>
      <c r="AM29" s="583"/>
      <c r="AN29" s="583"/>
      <c r="AO29" s="583"/>
      <c r="AP29" s="583"/>
      <c r="AQ29" s="583"/>
      <c r="AR29" s="583"/>
      <c r="AS29" s="583"/>
      <c r="AT29" s="583"/>
      <c r="AU29" s="583"/>
      <c r="AV29" s="583"/>
    </row>
    <row r="30" spans="9:48" ht="15" customHeight="1" x14ac:dyDescent="0.2">
      <c r="L30" s="191" t="s">
        <v>644</v>
      </c>
      <c r="M30" s="583"/>
      <c r="N30" s="585"/>
      <c r="O30" s="585"/>
      <c r="P30" s="585"/>
      <c r="Q30" s="585"/>
      <c r="R30" s="586"/>
      <c r="S30" s="586"/>
      <c r="T30" s="586"/>
      <c r="U30" s="586"/>
      <c r="V30" s="586"/>
      <c r="W30" s="586"/>
      <c r="X30" s="586"/>
      <c r="Y30" s="586"/>
      <c r="Z30" s="586"/>
      <c r="AA30" s="586"/>
      <c r="AB30" s="586"/>
      <c r="AC30" s="586"/>
      <c r="AD30" s="586"/>
      <c r="AE30" s="586"/>
      <c r="AF30" s="586"/>
      <c r="AG30" s="586"/>
      <c r="AH30" s="586"/>
      <c r="AI30" s="586"/>
      <c r="AJ30" s="585"/>
      <c r="AK30" s="585"/>
      <c r="AL30" s="585"/>
      <c r="AM30" s="585"/>
      <c r="AN30" s="585"/>
      <c r="AO30" s="585"/>
      <c r="AP30" s="585"/>
      <c r="AQ30" s="585"/>
      <c r="AR30" s="585"/>
      <c r="AS30" s="585"/>
      <c r="AT30" s="585"/>
      <c r="AU30" s="585"/>
      <c r="AV30" s="583"/>
    </row>
    <row r="31" spans="9:48" ht="15" customHeight="1" x14ac:dyDescent="0.2">
      <c r="L31" s="201" t="s">
        <v>34</v>
      </c>
      <c r="M31" s="579">
        <v>2015</v>
      </c>
      <c r="N31" s="333">
        <v>42370</v>
      </c>
      <c r="O31" s="333">
        <v>42736</v>
      </c>
      <c r="P31" s="333">
        <v>43101</v>
      </c>
      <c r="Q31" s="333">
        <v>43466</v>
      </c>
      <c r="R31" s="333">
        <v>43831</v>
      </c>
      <c r="S31" s="333">
        <v>44197</v>
      </c>
      <c r="T31" s="333">
        <v>44562</v>
      </c>
      <c r="U31" s="333">
        <v>44927</v>
      </c>
      <c r="V31" s="333">
        <v>45292</v>
      </c>
      <c r="W31" s="333">
        <v>45658</v>
      </c>
      <c r="X31" s="333">
        <v>46023</v>
      </c>
      <c r="Y31" s="333">
        <v>46388</v>
      </c>
      <c r="Z31" s="333">
        <v>46753</v>
      </c>
      <c r="AA31" s="333">
        <v>47119</v>
      </c>
      <c r="AB31" s="333">
        <v>47484</v>
      </c>
      <c r="AC31" s="333">
        <v>47849</v>
      </c>
      <c r="AD31" s="333">
        <v>48214</v>
      </c>
      <c r="AE31" s="333">
        <v>48580</v>
      </c>
      <c r="AF31" s="333">
        <v>48945</v>
      </c>
      <c r="AG31" s="333">
        <v>49310</v>
      </c>
      <c r="AH31" s="333">
        <v>49675</v>
      </c>
      <c r="AI31" s="333">
        <v>50041</v>
      </c>
      <c r="AJ31" s="333">
        <v>50406</v>
      </c>
      <c r="AK31" s="333">
        <v>50771</v>
      </c>
      <c r="AL31" s="333">
        <v>51136</v>
      </c>
      <c r="AM31" s="333">
        <v>51502</v>
      </c>
      <c r="AN31" s="333">
        <v>51867</v>
      </c>
      <c r="AO31" s="333">
        <v>52232</v>
      </c>
      <c r="AP31" s="333">
        <v>52597</v>
      </c>
      <c r="AQ31" s="333">
        <v>52963</v>
      </c>
      <c r="AR31" s="333">
        <v>53328</v>
      </c>
      <c r="AS31" s="333">
        <v>53693</v>
      </c>
      <c r="AT31" s="333">
        <v>54058</v>
      </c>
      <c r="AU31" s="333">
        <v>54424</v>
      </c>
      <c r="AV31" s="333">
        <v>54789</v>
      </c>
    </row>
    <row r="32" spans="9:48" ht="15" customHeight="1" x14ac:dyDescent="0.2">
      <c r="I32" s="204"/>
      <c r="J32" s="204"/>
      <c r="L32" s="201" t="s">
        <v>33</v>
      </c>
      <c r="M32" s="580">
        <v>-1.7</v>
      </c>
      <c r="N32" s="580">
        <v>-2.0299999999999998</v>
      </c>
      <c r="O32" s="580">
        <f>O33</f>
        <v>-3.24</v>
      </c>
      <c r="P32" s="581"/>
      <c r="Q32" s="581"/>
      <c r="R32" s="581"/>
      <c r="S32" s="581"/>
      <c r="T32" s="581"/>
      <c r="U32" s="581"/>
      <c r="V32" s="581"/>
      <c r="W32" s="581"/>
      <c r="X32" s="581"/>
      <c r="Y32" s="581"/>
      <c r="Z32" s="581"/>
      <c r="AA32" s="581"/>
      <c r="AB32" s="581"/>
      <c r="AC32" s="581"/>
      <c r="AD32" s="581"/>
      <c r="AE32" s="581"/>
      <c r="AF32" s="581"/>
      <c r="AG32" s="581"/>
      <c r="AH32" s="581"/>
      <c r="AI32" s="581"/>
      <c r="AJ32" s="581"/>
      <c r="AK32" s="581"/>
      <c r="AL32" s="581"/>
      <c r="AM32" s="581"/>
      <c r="AN32" s="581"/>
      <c r="AO32" s="581"/>
      <c r="AP32" s="581"/>
      <c r="AQ32" s="581"/>
      <c r="AR32" s="581"/>
      <c r="AS32" s="581"/>
      <c r="AT32" s="581"/>
      <c r="AU32" s="581"/>
      <c r="AV32" s="581"/>
    </row>
    <row r="33" spans="9:48" ht="15" customHeight="1" x14ac:dyDescent="0.2">
      <c r="I33" s="204"/>
      <c r="J33" s="204"/>
      <c r="L33" s="151" t="s">
        <v>217</v>
      </c>
      <c r="M33" s="579"/>
      <c r="N33" s="582"/>
      <c r="O33" s="580">
        <f>SUMIFS('ES1'!G:G,'ES1'!$B:$B,$L33,'ES1'!$C:$C,"Export (TWh)")</f>
        <v>-3.24</v>
      </c>
      <c r="P33" s="580">
        <f>SUMIFS('ES1'!H:H,'ES1'!$B:$B,$L33,'ES1'!$C:$C,"Export (TWh)")</f>
        <v>-2.1477900000000001</v>
      </c>
      <c r="Q33" s="580">
        <f>SUMIFS('ES1'!I:I,'ES1'!$B:$B,$L33,'ES1'!$C:$C,"Export (TWh)")</f>
        <v>-2.9595099999999999</v>
      </c>
      <c r="R33" s="580">
        <f>SUMIFS('ES1'!J:J,'ES1'!$B:$B,$L33,'ES1'!$C:$C,"Export (TWh)")</f>
        <v>-5.0514599999999996</v>
      </c>
      <c r="S33" s="580">
        <f>SUMIFS('ES1'!K:K,'ES1'!$B:$B,$L33,'ES1'!$C:$C,"Export (TWh)")</f>
        <v>-5.9796500000000004</v>
      </c>
      <c r="T33" s="580">
        <f>SUMIFS('ES1'!L:L,'ES1'!$B:$B,$L33,'ES1'!$C:$C,"Export (TWh)")</f>
        <v>-8.7190899999999996</v>
      </c>
      <c r="U33" s="580">
        <f>SUMIFS('ES1'!M:M,'ES1'!$B:$B,$L33,'ES1'!$C:$C,"Export (TWh)")</f>
        <v>-9.3891500000000008</v>
      </c>
      <c r="V33" s="580">
        <f>SUMIFS('ES1'!N:N,'ES1'!$B:$B,$L33,'ES1'!$C:$C,"Export (TWh)")</f>
        <v>-12.186400000000001</v>
      </c>
      <c r="W33" s="580">
        <f>SUMIFS('ES1'!O:O,'ES1'!$B:$B,$L33,'ES1'!$C:$C,"Export (TWh)")</f>
        <v>-16.076799999999999</v>
      </c>
      <c r="X33" s="580">
        <f>SUMIFS('ES1'!P:P,'ES1'!$B:$B,$L33,'ES1'!$C:$C,"Export (TWh)")</f>
        <v>-20.971699999999998</v>
      </c>
      <c r="Y33" s="580">
        <f>SUMIFS('ES1'!Q:Q,'ES1'!$B:$B,$L33,'ES1'!$C:$C,"Export (TWh)")</f>
        <v>-26.467199999999998</v>
      </c>
      <c r="Z33" s="580">
        <f>SUMIFS('ES1'!R:R,'ES1'!$B:$B,$L33,'ES1'!$C:$C,"Export (TWh)")</f>
        <v>-29.53</v>
      </c>
      <c r="AA33" s="580">
        <f>SUMIFS('ES1'!S:S,'ES1'!$B:$B,$L33,'ES1'!$C:$C,"Export (TWh)")</f>
        <v>-33.428199999999997</v>
      </c>
      <c r="AB33" s="580">
        <f>SUMIFS('ES1'!T:T,'ES1'!$B:$B,$L33,'ES1'!$C:$C,"Export (TWh)")</f>
        <v>-36.382100000000001</v>
      </c>
      <c r="AC33" s="580">
        <f>SUMIFS('ES1'!U:U,'ES1'!$B:$B,$L33,'ES1'!$C:$C,"Export (TWh)")</f>
        <v>-36.642600000000002</v>
      </c>
      <c r="AD33" s="580">
        <f>SUMIFS('ES1'!V:V,'ES1'!$B:$B,$L33,'ES1'!$C:$C,"Export (TWh)")</f>
        <v>-38.326000000000001</v>
      </c>
      <c r="AE33" s="580">
        <f>SUMIFS('ES1'!W:W,'ES1'!$B:$B,$L33,'ES1'!$C:$C,"Export (TWh)")</f>
        <v>-38.703800000000001</v>
      </c>
      <c r="AF33" s="580">
        <f>SUMIFS('ES1'!X:X,'ES1'!$B:$B,$L33,'ES1'!$C:$C,"Export (TWh)")</f>
        <v>-43.593600000000002</v>
      </c>
      <c r="AG33" s="580">
        <f>SUMIFS('ES1'!Y:Y,'ES1'!$B:$B,$L33,'ES1'!$C:$C,"Export (TWh)")</f>
        <v>-46.554200000000002</v>
      </c>
      <c r="AH33" s="580">
        <f>SUMIFS('ES1'!Z:Z,'ES1'!$B:$B,$L33,'ES1'!$C:$C,"Export (TWh)")</f>
        <v>-47.295000000000002</v>
      </c>
      <c r="AI33" s="580">
        <f>SUMIFS('ES1'!AA:AA,'ES1'!$B:$B,$L33,'ES1'!$C:$C,"Export (TWh)")</f>
        <v>-49.692500000000003</v>
      </c>
      <c r="AJ33" s="580">
        <f>SUMIFS('ES1'!AB:AB,'ES1'!$B:$B,$L33,'ES1'!$C:$C,"Export (TWh)")</f>
        <v>-51.500500000000002</v>
      </c>
      <c r="AK33" s="580">
        <f>SUMIFS('ES1'!AC:AC,'ES1'!$B:$B,$L33,'ES1'!$C:$C,"Export (TWh)")</f>
        <v>-50.753799999999998</v>
      </c>
      <c r="AL33" s="580">
        <f>SUMIFS('ES1'!AD:AD,'ES1'!$B:$B,$L33,'ES1'!$C:$C,"Export (TWh)")</f>
        <v>-49.366500000000002</v>
      </c>
      <c r="AM33" s="580">
        <f>SUMIFS('ES1'!AE:AE,'ES1'!$B:$B,$L33,'ES1'!$C:$C,"Export (TWh)")</f>
        <v>-49.243699999999997</v>
      </c>
      <c r="AN33" s="580">
        <f>SUMIFS('ES1'!AF:AF,'ES1'!$B:$B,$L33,'ES1'!$C:$C,"Export (TWh)")</f>
        <v>-48.423099999999998</v>
      </c>
      <c r="AO33" s="580">
        <f>SUMIFS('ES1'!AG:AG,'ES1'!$B:$B,$L33,'ES1'!$C:$C,"Export (TWh)")</f>
        <v>-47.408799999999999</v>
      </c>
      <c r="AP33" s="580">
        <f>SUMIFS('ES1'!AH:AH,'ES1'!$B:$B,$L33,'ES1'!$C:$C,"Export (TWh)")</f>
        <v>-46.7746</v>
      </c>
      <c r="AQ33" s="580">
        <f>SUMIFS('ES1'!AI:AI,'ES1'!$B:$B,$L33,'ES1'!$C:$C,"Export (TWh)")</f>
        <v>-46.1143</v>
      </c>
      <c r="AR33" s="580">
        <f>SUMIFS('ES1'!AJ:AJ,'ES1'!$B:$B,$L33,'ES1'!$C:$C,"Export (TWh)")</f>
        <v>-45.213900000000002</v>
      </c>
      <c r="AS33" s="580">
        <f>SUMIFS('ES1'!AK:AK,'ES1'!$B:$B,$L33,'ES1'!$C:$C,"Export (TWh)")</f>
        <v>-44.333199999999998</v>
      </c>
      <c r="AT33" s="580">
        <f>SUMIFS('ES1'!AL:AL,'ES1'!$B:$B,$L33,'ES1'!$C:$C,"Export (TWh)")</f>
        <v>-43.089799999999997</v>
      </c>
      <c r="AU33" s="580">
        <f>SUMIFS('ES1'!AM:AM,'ES1'!$B:$B,$L33,'ES1'!$C:$C,"Export (TWh)")</f>
        <v>-43.947899999999997</v>
      </c>
      <c r="AV33" s="580">
        <f>SUMIFS('ES1'!AN:AN,'ES1'!$B:$B,$L33,'ES1'!$C:$C,"Export (TWh)")</f>
        <v>-42.842199999999998</v>
      </c>
    </row>
    <row r="34" spans="9:48" ht="15" customHeight="1" x14ac:dyDescent="0.2">
      <c r="I34" s="204"/>
      <c r="J34" s="204"/>
      <c r="L34" s="151" t="s">
        <v>71</v>
      </c>
      <c r="M34" s="579"/>
      <c r="N34" s="582"/>
      <c r="O34" s="580">
        <f>SUMIFS('ES1'!G:G,'ES1'!$B:$B,$L34,'ES1'!$C:$C,"Export (TWh)")</f>
        <v>-3.24</v>
      </c>
      <c r="P34" s="580">
        <f>SUMIFS('ES1'!H:H,'ES1'!$B:$B,$L34,'ES1'!$C:$C,"Export (TWh)")</f>
        <v>-2.2144200000000001</v>
      </c>
      <c r="Q34" s="580">
        <f>SUMIFS('ES1'!I:I,'ES1'!$B:$B,$L34,'ES1'!$C:$C,"Export (TWh)")</f>
        <v>-3.1317499999999998</v>
      </c>
      <c r="R34" s="580">
        <f>SUMIFS('ES1'!J:J,'ES1'!$B:$B,$L34,'ES1'!$C:$C,"Export (TWh)")</f>
        <v>-5.26999</v>
      </c>
      <c r="S34" s="580">
        <f>SUMIFS('ES1'!K:K,'ES1'!$B:$B,$L34,'ES1'!$C:$C,"Export (TWh)")</f>
        <v>-7.6376600000000003</v>
      </c>
      <c r="T34" s="580">
        <f>SUMIFS('ES1'!L:L,'ES1'!$B:$B,$L34,'ES1'!$C:$C,"Export (TWh)")</f>
        <v>-10.8485</v>
      </c>
      <c r="U34" s="580">
        <f>SUMIFS('ES1'!M:M,'ES1'!$B:$B,$L34,'ES1'!$C:$C,"Export (TWh)")</f>
        <v>-15.4054</v>
      </c>
      <c r="V34" s="580">
        <f>SUMIFS('ES1'!N:N,'ES1'!$B:$B,$L34,'ES1'!$C:$C,"Export (TWh)")</f>
        <v>-17.734400000000001</v>
      </c>
      <c r="W34" s="580">
        <f>SUMIFS('ES1'!O:O,'ES1'!$B:$B,$L34,'ES1'!$C:$C,"Export (TWh)")</f>
        <v>-24.7317</v>
      </c>
      <c r="X34" s="580">
        <f>SUMIFS('ES1'!P:P,'ES1'!$B:$B,$L34,'ES1'!$C:$C,"Export (TWh)")</f>
        <v>-35.867400000000004</v>
      </c>
      <c r="Y34" s="580">
        <f>SUMIFS('ES1'!Q:Q,'ES1'!$B:$B,$L34,'ES1'!$C:$C,"Export (TWh)")</f>
        <v>-45.5246</v>
      </c>
      <c r="Z34" s="580">
        <f>SUMIFS('ES1'!R:R,'ES1'!$B:$B,$L34,'ES1'!$C:$C,"Export (TWh)")</f>
        <v>-54.731900000000003</v>
      </c>
      <c r="AA34" s="580">
        <f>SUMIFS('ES1'!S:S,'ES1'!$B:$B,$L34,'ES1'!$C:$C,"Export (TWh)")</f>
        <v>-59.496699999999997</v>
      </c>
      <c r="AB34" s="580">
        <f>SUMIFS('ES1'!T:T,'ES1'!$B:$B,$L34,'ES1'!$C:$C,"Export (TWh)")</f>
        <v>-66.299899999999994</v>
      </c>
      <c r="AC34" s="580">
        <f>SUMIFS('ES1'!U:U,'ES1'!$B:$B,$L34,'ES1'!$C:$C,"Export (TWh)")</f>
        <v>-73.793099999999995</v>
      </c>
      <c r="AD34" s="580">
        <f>SUMIFS('ES1'!V:V,'ES1'!$B:$B,$L34,'ES1'!$C:$C,"Export (TWh)")</f>
        <v>-76.874600000000001</v>
      </c>
      <c r="AE34" s="580">
        <f>SUMIFS('ES1'!W:W,'ES1'!$B:$B,$L34,'ES1'!$C:$C,"Export (TWh)")</f>
        <v>-85.675700000000006</v>
      </c>
      <c r="AF34" s="580">
        <f>SUMIFS('ES1'!X:X,'ES1'!$B:$B,$L34,'ES1'!$C:$C,"Export (TWh)")</f>
        <v>-86.925700000000006</v>
      </c>
      <c r="AG34" s="580">
        <f>SUMIFS('ES1'!Y:Y,'ES1'!$B:$B,$L34,'ES1'!$C:$C,"Export (TWh)")</f>
        <v>-90.160899999999998</v>
      </c>
      <c r="AH34" s="580">
        <f>SUMIFS('ES1'!Z:Z,'ES1'!$B:$B,$L34,'ES1'!$C:$C,"Export (TWh)")</f>
        <v>-92.248900000000006</v>
      </c>
      <c r="AI34" s="580">
        <f>SUMIFS('ES1'!AA:AA,'ES1'!$B:$B,$L34,'ES1'!$C:$C,"Export (TWh)")</f>
        <v>-94.466899999999995</v>
      </c>
      <c r="AJ34" s="580">
        <f>SUMIFS('ES1'!AB:AB,'ES1'!$B:$B,$L34,'ES1'!$C:$C,"Export (TWh)")</f>
        <v>-97.775000000000006</v>
      </c>
      <c r="AK34" s="580">
        <f>SUMIFS('ES1'!AC:AC,'ES1'!$B:$B,$L34,'ES1'!$C:$C,"Export (TWh)")</f>
        <v>-96.303200000000004</v>
      </c>
      <c r="AL34" s="580">
        <f>SUMIFS('ES1'!AD:AD,'ES1'!$B:$B,$L34,'ES1'!$C:$C,"Export (TWh)")</f>
        <v>-95.120500000000007</v>
      </c>
      <c r="AM34" s="580">
        <f>SUMIFS('ES1'!AE:AE,'ES1'!$B:$B,$L34,'ES1'!$C:$C,"Export (TWh)")</f>
        <v>-96.284999999999997</v>
      </c>
      <c r="AN34" s="580">
        <f>SUMIFS('ES1'!AF:AF,'ES1'!$B:$B,$L34,'ES1'!$C:$C,"Export (TWh)")</f>
        <v>-96.731099999999998</v>
      </c>
      <c r="AO34" s="580">
        <f>SUMIFS('ES1'!AG:AG,'ES1'!$B:$B,$L34,'ES1'!$C:$C,"Export (TWh)")</f>
        <v>-96.458799999999997</v>
      </c>
      <c r="AP34" s="580">
        <f>SUMIFS('ES1'!AH:AH,'ES1'!$B:$B,$L34,'ES1'!$C:$C,"Export (TWh)")</f>
        <v>-95.716800000000006</v>
      </c>
      <c r="AQ34" s="580">
        <f>SUMIFS('ES1'!AI:AI,'ES1'!$B:$B,$L34,'ES1'!$C:$C,"Export (TWh)")</f>
        <v>-94.957099999999997</v>
      </c>
      <c r="AR34" s="580">
        <f>SUMIFS('ES1'!AJ:AJ,'ES1'!$B:$B,$L34,'ES1'!$C:$C,"Export (TWh)")</f>
        <v>-95.173000000000002</v>
      </c>
      <c r="AS34" s="580">
        <f>SUMIFS('ES1'!AK:AK,'ES1'!$B:$B,$L34,'ES1'!$C:$C,"Export (TWh)")</f>
        <v>-94.828699999999998</v>
      </c>
      <c r="AT34" s="580">
        <f>SUMIFS('ES1'!AL:AL,'ES1'!$B:$B,$L34,'ES1'!$C:$C,"Export (TWh)")</f>
        <v>-95.053200000000004</v>
      </c>
      <c r="AU34" s="580">
        <f>SUMIFS('ES1'!AM:AM,'ES1'!$B:$B,$L34,'ES1'!$C:$C,"Export (TWh)")</f>
        <v>-95.154300000000006</v>
      </c>
      <c r="AV34" s="580">
        <f>SUMIFS('ES1'!AN:AN,'ES1'!$B:$B,$L34,'ES1'!$C:$C,"Export (TWh)")</f>
        <v>-95.016800000000003</v>
      </c>
    </row>
    <row r="35" spans="9:48" ht="15" customHeight="1" x14ac:dyDescent="0.2">
      <c r="L35" s="151" t="s">
        <v>215</v>
      </c>
      <c r="M35" s="579"/>
      <c r="N35" s="582"/>
      <c r="O35" s="580">
        <f>SUMIFS('ES1'!G:G,'ES1'!$B:$B,$L35,'ES1'!$C:$C,"Export (TWh)")</f>
        <v>-3.24</v>
      </c>
      <c r="P35" s="580">
        <f>SUMIFS('ES1'!H:H,'ES1'!$B:$B,$L35,'ES1'!$C:$C,"Export (TWh)")</f>
        <v>-2.0708799999999998</v>
      </c>
      <c r="Q35" s="580">
        <f>SUMIFS('ES1'!I:I,'ES1'!$B:$B,$L35,'ES1'!$C:$C,"Export (TWh)")</f>
        <v>-2.6629100000000001</v>
      </c>
      <c r="R35" s="580">
        <f>SUMIFS('ES1'!J:J,'ES1'!$B:$B,$L35,'ES1'!$C:$C,"Export (TWh)")</f>
        <v>-3.7917000000000001</v>
      </c>
      <c r="S35" s="580">
        <f>SUMIFS('ES1'!K:K,'ES1'!$B:$B,$L35,'ES1'!$C:$C,"Export (TWh)")</f>
        <v>-3.3675600000000001</v>
      </c>
      <c r="T35" s="580">
        <f>SUMIFS('ES1'!L:L,'ES1'!$B:$B,$L35,'ES1'!$C:$C,"Export (TWh)")</f>
        <v>-4.17178</v>
      </c>
      <c r="U35" s="580">
        <f>SUMIFS('ES1'!M:M,'ES1'!$B:$B,$L35,'ES1'!$C:$C,"Export (TWh)")</f>
        <v>-4.46889</v>
      </c>
      <c r="V35" s="580">
        <f>SUMIFS('ES1'!N:N,'ES1'!$B:$B,$L35,'ES1'!$C:$C,"Export (TWh)")</f>
        <v>-6.7418699999999996</v>
      </c>
      <c r="W35" s="580">
        <f>SUMIFS('ES1'!O:O,'ES1'!$B:$B,$L35,'ES1'!$C:$C,"Export (TWh)")</f>
        <v>-10.0435</v>
      </c>
      <c r="X35" s="580">
        <f>SUMIFS('ES1'!P:P,'ES1'!$B:$B,$L35,'ES1'!$C:$C,"Export (TWh)")</f>
        <v>-14.579000000000001</v>
      </c>
      <c r="Y35" s="580">
        <f>SUMIFS('ES1'!Q:Q,'ES1'!$B:$B,$L35,'ES1'!$C:$C,"Export (TWh)")</f>
        <v>-20.268799999999999</v>
      </c>
      <c r="Z35" s="580">
        <f>SUMIFS('ES1'!R:R,'ES1'!$B:$B,$L35,'ES1'!$C:$C,"Export (TWh)")</f>
        <v>-21.410799999999998</v>
      </c>
      <c r="AA35" s="580">
        <f>SUMIFS('ES1'!S:S,'ES1'!$B:$B,$L35,'ES1'!$C:$C,"Export (TWh)")</f>
        <v>-23.001200000000001</v>
      </c>
      <c r="AB35" s="580">
        <f>SUMIFS('ES1'!T:T,'ES1'!$B:$B,$L35,'ES1'!$C:$C,"Export (TWh)")</f>
        <v>-22.232500000000002</v>
      </c>
      <c r="AC35" s="580">
        <f>SUMIFS('ES1'!U:U,'ES1'!$B:$B,$L35,'ES1'!$C:$C,"Export (TWh)")</f>
        <v>-26.4695</v>
      </c>
      <c r="AD35" s="580">
        <f>SUMIFS('ES1'!V:V,'ES1'!$B:$B,$L35,'ES1'!$C:$C,"Export (TWh)")</f>
        <v>-29.295400000000001</v>
      </c>
      <c r="AE35" s="580">
        <f>SUMIFS('ES1'!W:W,'ES1'!$B:$B,$L35,'ES1'!$C:$C,"Export (TWh)")</f>
        <v>-33.020400000000002</v>
      </c>
      <c r="AF35" s="580">
        <f>SUMIFS('ES1'!X:X,'ES1'!$B:$B,$L35,'ES1'!$C:$C,"Export (TWh)")</f>
        <v>-36.818399999999997</v>
      </c>
      <c r="AG35" s="580">
        <f>SUMIFS('ES1'!Y:Y,'ES1'!$B:$B,$L35,'ES1'!$C:$C,"Export (TWh)")</f>
        <v>-41.482100000000003</v>
      </c>
      <c r="AH35" s="580">
        <f>SUMIFS('ES1'!Z:Z,'ES1'!$B:$B,$L35,'ES1'!$C:$C,"Export (TWh)")</f>
        <v>-42.8611</v>
      </c>
      <c r="AI35" s="580">
        <f>SUMIFS('ES1'!AA:AA,'ES1'!$B:$B,$L35,'ES1'!$C:$C,"Export (TWh)")</f>
        <v>-46.201300000000003</v>
      </c>
      <c r="AJ35" s="580">
        <f>SUMIFS('ES1'!AB:AB,'ES1'!$B:$B,$L35,'ES1'!$C:$C,"Export (TWh)")</f>
        <v>-48.871899999999997</v>
      </c>
      <c r="AK35" s="580">
        <f>SUMIFS('ES1'!AC:AC,'ES1'!$B:$B,$L35,'ES1'!$C:$C,"Export (TWh)")</f>
        <v>-48.010100000000001</v>
      </c>
      <c r="AL35" s="580">
        <f>SUMIFS('ES1'!AD:AD,'ES1'!$B:$B,$L35,'ES1'!$C:$C,"Export (TWh)")</f>
        <v>-49.697000000000003</v>
      </c>
      <c r="AM35" s="580">
        <f>SUMIFS('ES1'!AE:AE,'ES1'!$B:$B,$L35,'ES1'!$C:$C,"Export (TWh)")</f>
        <v>-50.640700000000002</v>
      </c>
      <c r="AN35" s="580">
        <f>SUMIFS('ES1'!AF:AF,'ES1'!$B:$B,$L35,'ES1'!$C:$C,"Export (TWh)")</f>
        <v>-51.198599999999999</v>
      </c>
      <c r="AO35" s="580">
        <f>SUMIFS('ES1'!AG:AG,'ES1'!$B:$B,$L35,'ES1'!$C:$C,"Export (TWh)")</f>
        <v>-51.080300000000001</v>
      </c>
      <c r="AP35" s="580">
        <f>SUMIFS('ES1'!AH:AH,'ES1'!$B:$B,$L35,'ES1'!$C:$C,"Export (TWh)")</f>
        <v>-49.483800000000002</v>
      </c>
      <c r="AQ35" s="580">
        <f>SUMIFS('ES1'!AI:AI,'ES1'!$B:$B,$L35,'ES1'!$C:$C,"Export (TWh)")</f>
        <v>-49.1877</v>
      </c>
      <c r="AR35" s="580">
        <f>SUMIFS('ES1'!AJ:AJ,'ES1'!$B:$B,$L35,'ES1'!$C:$C,"Export (TWh)")</f>
        <v>-47.9861</v>
      </c>
      <c r="AS35" s="580">
        <f>SUMIFS('ES1'!AK:AK,'ES1'!$B:$B,$L35,'ES1'!$C:$C,"Export (TWh)")</f>
        <v>-48.585999999999999</v>
      </c>
      <c r="AT35" s="580">
        <f>SUMIFS('ES1'!AL:AL,'ES1'!$B:$B,$L35,'ES1'!$C:$C,"Export (TWh)")</f>
        <v>-49.1965</v>
      </c>
      <c r="AU35" s="580">
        <f>SUMIFS('ES1'!AM:AM,'ES1'!$B:$B,$L35,'ES1'!$C:$C,"Export (TWh)")</f>
        <v>-48.2485</v>
      </c>
      <c r="AV35" s="580">
        <f>SUMIFS('ES1'!AN:AN,'ES1'!$B:$B,$L35,'ES1'!$C:$C,"Export (TWh)")</f>
        <v>-48.476999999999997</v>
      </c>
    </row>
    <row r="36" spans="9:48" ht="15" customHeight="1" x14ac:dyDescent="0.2">
      <c r="L36" s="151" t="s">
        <v>216</v>
      </c>
      <c r="M36" s="579"/>
      <c r="N36" s="582"/>
      <c r="O36" s="580">
        <f>SUMIFS('ES1'!G:G,'ES1'!$B:$B,$L36,'ES1'!$C:$C,"Export (TWh)")</f>
        <v>-3.24</v>
      </c>
      <c r="P36" s="580">
        <f>SUMIFS('ES1'!H:H,'ES1'!$B:$B,$L36,'ES1'!$C:$C,"Export (TWh)")</f>
        <v>-2.2134299999999998</v>
      </c>
      <c r="Q36" s="580">
        <f>SUMIFS('ES1'!I:I,'ES1'!$B:$B,$L36,'ES1'!$C:$C,"Export (TWh)")</f>
        <v>-2.8774099999999998</v>
      </c>
      <c r="R36" s="580">
        <f>SUMIFS('ES1'!J:J,'ES1'!$B:$B,$L36,'ES1'!$C:$C,"Export (TWh)")</f>
        <v>-3.65706</v>
      </c>
      <c r="S36" s="580">
        <f>SUMIFS('ES1'!K:K,'ES1'!$B:$B,$L36,'ES1'!$C:$C,"Export (TWh)")</f>
        <v>-3.61456</v>
      </c>
      <c r="T36" s="580">
        <f>SUMIFS('ES1'!L:L,'ES1'!$B:$B,$L36,'ES1'!$C:$C,"Export (TWh)")</f>
        <v>-4.31778</v>
      </c>
      <c r="U36" s="580">
        <f>SUMIFS('ES1'!M:M,'ES1'!$B:$B,$L36,'ES1'!$C:$C,"Export (TWh)")</f>
        <v>-4.4002100000000004</v>
      </c>
      <c r="V36" s="580">
        <f>SUMIFS('ES1'!N:N,'ES1'!$B:$B,$L36,'ES1'!$C:$C,"Export (TWh)")</f>
        <v>-4.6950599999999998</v>
      </c>
      <c r="W36" s="580">
        <f>SUMIFS('ES1'!O:O,'ES1'!$B:$B,$L36,'ES1'!$C:$C,"Export (TWh)")</f>
        <v>-6.2061999999999999</v>
      </c>
      <c r="X36" s="580">
        <f>SUMIFS('ES1'!P:P,'ES1'!$B:$B,$L36,'ES1'!$C:$C,"Export (TWh)")</f>
        <v>-6.90571</v>
      </c>
      <c r="Y36" s="580">
        <f>SUMIFS('ES1'!Q:Q,'ES1'!$B:$B,$L36,'ES1'!$C:$C,"Export (TWh)")</f>
        <v>-9.1975599999999993</v>
      </c>
      <c r="Z36" s="580">
        <f>SUMIFS('ES1'!R:R,'ES1'!$B:$B,$L36,'ES1'!$C:$C,"Export (TWh)")</f>
        <v>-8.3993599999999997</v>
      </c>
      <c r="AA36" s="580">
        <f>SUMIFS('ES1'!S:S,'ES1'!$B:$B,$L36,'ES1'!$C:$C,"Export (TWh)")</f>
        <v>-9.0084499999999998</v>
      </c>
      <c r="AB36" s="580">
        <f>SUMIFS('ES1'!T:T,'ES1'!$B:$B,$L36,'ES1'!$C:$C,"Export (TWh)")</f>
        <v>-14.7699</v>
      </c>
      <c r="AC36" s="580">
        <f>SUMIFS('ES1'!U:U,'ES1'!$B:$B,$L36,'ES1'!$C:$C,"Export (TWh)")</f>
        <v>-16.671500000000002</v>
      </c>
      <c r="AD36" s="580">
        <f>SUMIFS('ES1'!V:V,'ES1'!$B:$B,$L36,'ES1'!$C:$C,"Export (TWh)")</f>
        <v>-18.522500000000001</v>
      </c>
      <c r="AE36" s="580">
        <f>SUMIFS('ES1'!W:W,'ES1'!$B:$B,$L36,'ES1'!$C:$C,"Export (TWh)")</f>
        <v>-19.2501</v>
      </c>
      <c r="AF36" s="580">
        <f>SUMIFS('ES1'!X:X,'ES1'!$B:$B,$L36,'ES1'!$C:$C,"Export (TWh)")</f>
        <v>-19.5547</v>
      </c>
      <c r="AG36" s="580">
        <f>SUMIFS('ES1'!Y:Y,'ES1'!$B:$B,$L36,'ES1'!$C:$C,"Export (TWh)")</f>
        <v>-21.72</v>
      </c>
      <c r="AH36" s="580">
        <f>SUMIFS('ES1'!Z:Z,'ES1'!$B:$B,$L36,'ES1'!$C:$C,"Export (TWh)")</f>
        <v>-20.885000000000002</v>
      </c>
      <c r="AI36" s="580">
        <f>SUMIFS('ES1'!AA:AA,'ES1'!$B:$B,$L36,'ES1'!$C:$C,"Export (TWh)")</f>
        <v>-23.375299999999999</v>
      </c>
      <c r="AJ36" s="580">
        <f>SUMIFS('ES1'!AB:AB,'ES1'!$B:$B,$L36,'ES1'!$C:$C,"Export (TWh)")</f>
        <v>-22.713100000000001</v>
      </c>
      <c r="AK36" s="580">
        <f>SUMIFS('ES1'!AC:AC,'ES1'!$B:$B,$L36,'ES1'!$C:$C,"Export (TWh)")</f>
        <v>-23.0566</v>
      </c>
      <c r="AL36" s="580">
        <f>SUMIFS('ES1'!AD:AD,'ES1'!$B:$B,$L36,'ES1'!$C:$C,"Export (TWh)")</f>
        <v>-24.534700000000001</v>
      </c>
      <c r="AM36" s="580">
        <f>SUMIFS('ES1'!AE:AE,'ES1'!$B:$B,$L36,'ES1'!$C:$C,"Export (TWh)")</f>
        <v>-24.4621</v>
      </c>
      <c r="AN36" s="580">
        <f>SUMIFS('ES1'!AF:AF,'ES1'!$B:$B,$L36,'ES1'!$C:$C,"Export (TWh)")</f>
        <v>-24.563700000000001</v>
      </c>
      <c r="AO36" s="580">
        <f>SUMIFS('ES1'!AG:AG,'ES1'!$B:$B,$L36,'ES1'!$C:$C,"Export (TWh)")</f>
        <v>-24.052</v>
      </c>
      <c r="AP36" s="580">
        <f>SUMIFS('ES1'!AH:AH,'ES1'!$B:$B,$L36,'ES1'!$C:$C,"Export (TWh)")</f>
        <v>-24.473600000000001</v>
      </c>
      <c r="AQ36" s="580">
        <f>SUMIFS('ES1'!AI:AI,'ES1'!$B:$B,$L36,'ES1'!$C:$C,"Export (TWh)")</f>
        <v>-24.593499999999999</v>
      </c>
      <c r="AR36" s="580">
        <f>SUMIFS('ES1'!AJ:AJ,'ES1'!$B:$B,$L36,'ES1'!$C:$C,"Export (TWh)")</f>
        <v>-25.150600000000001</v>
      </c>
      <c r="AS36" s="580">
        <f>SUMIFS('ES1'!AK:AK,'ES1'!$B:$B,$L36,'ES1'!$C:$C,"Export (TWh)")</f>
        <v>-26.057200000000002</v>
      </c>
      <c r="AT36" s="580">
        <f>SUMIFS('ES1'!AL:AL,'ES1'!$B:$B,$L36,'ES1'!$C:$C,"Export (TWh)")</f>
        <v>-26.020099999999999</v>
      </c>
      <c r="AU36" s="580">
        <f>SUMIFS('ES1'!AM:AM,'ES1'!$B:$B,$L36,'ES1'!$C:$C,"Export (TWh)")</f>
        <v>-26.109400000000001</v>
      </c>
      <c r="AV36" s="580">
        <f>SUMIFS('ES1'!AN:AN,'ES1'!$B:$B,$L36,'ES1'!$C:$C,"Export (TWh)")</f>
        <v>-25.875699999999998</v>
      </c>
    </row>
    <row r="38" spans="9:48" ht="15" customHeight="1" x14ac:dyDescent="0.2">
      <c r="L38" s="199" t="s">
        <v>714</v>
      </c>
    </row>
  </sheetData>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M18"/>
  <sheetViews>
    <sheetView zoomScale="85" zoomScaleNormal="85" workbookViewId="0"/>
  </sheetViews>
  <sheetFormatPr defaultColWidth="9" defaultRowHeight="15" customHeight="1" x14ac:dyDescent="0.2"/>
  <cols>
    <col min="1" max="1" width="9" style="18" customWidth="1"/>
    <col min="2" max="13" width="9" style="18"/>
    <col min="14" max="14" width="18.875" style="18" bestFit="1" customWidth="1"/>
    <col min="15" max="64" width="9" style="18"/>
    <col min="65" max="65" width="12.375" style="18" bestFit="1" customWidth="1"/>
    <col min="66" max="16384" width="9" style="18"/>
  </cols>
  <sheetData>
    <row r="1" spans="1:65" s="368" customFormat="1" ht="25.5" customHeight="1" x14ac:dyDescent="0.25">
      <c r="A1" s="185" t="s">
        <v>670</v>
      </c>
      <c r="B1" s="369"/>
      <c r="C1" s="369"/>
      <c r="D1" s="369"/>
      <c r="E1" s="369"/>
      <c r="F1" s="369"/>
      <c r="G1" s="369"/>
      <c r="H1" s="369"/>
    </row>
    <row r="6" spans="1:65" ht="15" customHeight="1" x14ac:dyDescent="0.25">
      <c r="A6" s="481"/>
      <c r="N6" s="479" t="s">
        <v>622</v>
      </c>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row>
    <row r="7" spans="1:65" ht="15" customHeight="1" x14ac:dyDescent="0.2">
      <c r="N7" s="14" t="s">
        <v>34</v>
      </c>
      <c r="O7" s="477" t="s">
        <v>44</v>
      </c>
      <c r="P7" s="477" t="s">
        <v>45</v>
      </c>
      <c r="Q7" s="477" t="s">
        <v>46</v>
      </c>
      <c r="R7" s="477" t="s">
        <v>47</v>
      </c>
      <c r="S7" s="477" t="s">
        <v>48</v>
      </c>
      <c r="T7" s="477" t="s">
        <v>49</v>
      </c>
      <c r="U7" s="477" t="s">
        <v>50</v>
      </c>
      <c r="V7" s="477" t="s">
        <v>51</v>
      </c>
      <c r="W7" s="477" t="s">
        <v>52</v>
      </c>
      <c r="X7" s="477" t="s">
        <v>53</v>
      </c>
      <c r="Y7" s="477" t="s">
        <v>54</v>
      </c>
      <c r="Z7" s="477" t="s">
        <v>55</v>
      </c>
      <c r="AA7" s="477" t="s">
        <v>56</v>
      </c>
      <c r="AB7" s="477" t="s">
        <v>57</v>
      </c>
      <c r="AC7" s="477" t="s">
        <v>58</v>
      </c>
      <c r="AD7" s="477">
        <v>2015</v>
      </c>
      <c r="AE7" s="477">
        <v>2016</v>
      </c>
      <c r="AF7" s="477">
        <v>2017</v>
      </c>
      <c r="AG7" s="477">
        <v>2018</v>
      </c>
      <c r="AH7" s="478">
        <v>2019</v>
      </c>
      <c r="AI7" s="478">
        <v>2020</v>
      </c>
      <c r="AJ7" s="478">
        <v>2021</v>
      </c>
      <c r="AK7" s="478">
        <v>2022</v>
      </c>
      <c r="AL7" s="478">
        <v>2023</v>
      </c>
      <c r="AM7" s="478">
        <v>2024</v>
      </c>
      <c r="AN7" s="478">
        <v>2025</v>
      </c>
      <c r="AO7" s="478">
        <v>2026</v>
      </c>
      <c r="AP7" s="478">
        <v>2027</v>
      </c>
      <c r="AQ7" s="478">
        <v>2028</v>
      </c>
      <c r="AR7" s="478">
        <v>2029</v>
      </c>
      <c r="AS7" s="478">
        <v>2030</v>
      </c>
      <c r="AT7" s="478">
        <v>2031</v>
      </c>
      <c r="AU7" s="478">
        <v>2032</v>
      </c>
      <c r="AV7" s="478">
        <v>2033</v>
      </c>
      <c r="AW7" s="478">
        <v>2034</v>
      </c>
      <c r="AX7" s="478">
        <v>2035</v>
      </c>
      <c r="AY7" s="358">
        <v>2036</v>
      </c>
      <c r="AZ7" s="477">
        <v>2037</v>
      </c>
      <c r="BA7" s="477">
        <v>2038</v>
      </c>
      <c r="BB7" s="477">
        <v>2039</v>
      </c>
      <c r="BC7" s="477">
        <v>2040</v>
      </c>
      <c r="BD7" s="477">
        <v>2041</v>
      </c>
      <c r="BE7" s="477">
        <v>2042</v>
      </c>
      <c r="BF7" s="477">
        <v>2043</v>
      </c>
      <c r="BG7" s="477">
        <v>2044</v>
      </c>
      <c r="BH7" s="477">
        <v>2045</v>
      </c>
      <c r="BI7" s="477">
        <v>2046</v>
      </c>
      <c r="BJ7" s="477">
        <v>2047</v>
      </c>
      <c r="BK7" s="477">
        <v>2048</v>
      </c>
      <c r="BL7" s="477">
        <v>2049</v>
      </c>
      <c r="BM7" s="477">
        <v>2050</v>
      </c>
    </row>
    <row r="8" spans="1:65" ht="15" customHeight="1" x14ac:dyDescent="0.2">
      <c r="N8" s="15" t="s">
        <v>59</v>
      </c>
      <c r="O8" s="16">
        <v>94.816000000000003</v>
      </c>
      <c r="P8" s="16">
        <v>95.234999999999999</v>
      </c>
      <c r="Q8" s="16">
        <v>92.441999999999993</v>
      </c>
      <c r="R8" s="16">
        <v>93.799000000000007</v>
      </c>
      <c r="S8" s="16">
        <v>90.501999999999995</v>
      </c>
      <c r="T8" s="16">
        <v>82.179000000000002</v>
      </c>
      <c r="U8" s="16">
        <v>74.906999999999996</v>
      </c>
      <c r="V8" s="16">
        <v>66.838999999999999</v>
      </c>
      <c r="W8" s="16">
        <v>63.444000000000003</v>
      </c>
      <c r="X8" s="16">
        <v>54.758000000000003</v>
      </c>
      <c r="Y8" s="16">
        <v>52.106999999999999</v>
      </c>
      <c r="Z8" s="16">
        <v>40.012999999999998</v>
      </c>
      <c r="AA8" s="16">
        <v>33.228000000000002</v>
      </c>
      <c r="AB8" s="16">
        <v>32</v>
      </c>
      <c r="AC8" s="16">
        <v>31</v>
      </c>
      <c r="AD8" s="16">
        <v>33</v>
      </c>
      <c r="AE8" s="16">
        <v>34.754460049934494</v>
      </c>
      <c r="AF8" s="16">
        <v>38.099458945035728</v>
      </c>
      <c r="AG8" s="16">
        <v>37.485500000000002</v>
      </c>
      <c r="AH8" s="16">
        <v>34.692600530126256</v>
      </c>
      <c r="AI8" s="16">
        <v>33.28286203736765</v>
      </c>
      <c r="AJ8" s="16">
        <v>31.248340553080059</v>
      </c>
      <c r="AK8" s="16">
        <v>25.446994459247527</v>
      </c>
      <c r="AL8" s="16">
        <v>23.884249367868115</v>
      </c>
      <c r="AM8" s="16">
        <v>20.091912567288635</v>
      </c>
      <c r="AN8" s="16">
        <v>16.139617569752534</v>
      </c>
      <c r="AO8" s="16">
        <v>14.647581428517702</v>
      </c>
      <c r="AP8" s="16">
        <v>13.825138422120373</v>
      </c>
      <c r="AQ8" s="16">
        <v>13.279917839710155</v>
      </c>
      <c r="AR8" s="16">
        <v>11.865571554231536</v>
      </c>
      <c r="AS8" s="16">
        <v>8.7788664398751077</v>
      </c>
      <c r="AT8" s="16">
        <v>7.4784404212011681</v>
      </c>
      <c r="AU8" s="16">
        <v>6.5354981450437748</v>
      </c>
      <c r="AV8" s="16">
        <v>5.2310708698374837</v>
      </c>
      <c r="AW8" s="16">
        <v>4.5367039501737834</v>
      </c>
      <c r="AX8" s="16">
        <v>3.397913627475015</v>
      </c>
      <c r="AY8" s="16">
        <v>2.8466331501541071</v>
      </c>
      <c r="AZ8" s="16">
        <v>2.4069725113810789</v>
      </c>
      <c r="BA8" s="16">
        <v>1.9389257571260488</v>
      </c>
      <c r="BB8" s="16">
        <v>1.5015368689429729</v>
      </c>
      <c r="BC8" s="16">
        <v>0.87243997249999994</v>
      </c>
      <c r="BD8" s="16">
        <v>0.6315140575</v>
      </c>
      <c r="BE8" s="16">
        <v>0</v>
      </c>
      <c r="BF8" s="16">
        <v>0</v>
      </c>
      <c r="BG8" s="16">
        <v>0</v>
      </c>
      <c r="BH8" s="16">
        <v>0</v>
      </c>
      <c r="BI8" s="16">
        <v>0</v>
      </c>
      <c r="BJ8" s="16">
        <v>0</v>
      </c>
      <c r="BK8" s="16">
        <v>0</v>
      </c>
      <c r="BL8" s="16">
        <v>0</v>
      </c>
      <c r="BM8" s="16">
        <v>0</v>
      </c>
    </row>
    <row r="9" spans="1:65" ht="15" customHeight="1" x14ac:dyDescent="0.2">
      <c r="N9" s="15" t="s">
        <v>60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row>
    <row r="10" spans="1:65" ht="15" customHeight="1" x14ac:dyDescent="0.2">
      <c r="N10" s="15" t="s">
        <v>61</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0.2</v>
      </c>
      <c r="AF10" s="16">
        <v>0.25</v>
      </c>
      <c r="AG10" s="16">
        <v>0.25549999999999995</v>
      </c>
      <c r="AH10" s="16">
        <v>0.41855088918399996</v>
      </c>
      <c r="AI10" s="16">
        <v>0.50949135071423368</v>
      </c>
      <c r="AJ10" s="16">
        <v>0.60935066583336639</v>
      </c>
      <c r="AK10" s="16">
        <v>0.71697695182153887</v>
      </c>
      <c r="AL10" s="16">
        <v>0.83133661162132722</v>
      </c>
      <c r="AM10" s="16">
        <v>0.9805743809669637</v>
      </c>
      <c r="AN10" s="16">
        <v>1.1601709413876504</v>
      </c>
      <c r="AO10" s="16">
        <v>1.3271452577644551</v>
      </c>
      <c r="AP10" s="16">
        <v>1.4831426214787848</v>
      </c>
      <c r="AQ10" s="16">
        <v>1.6756812451293055</v>
      </c>
      <c r="AR10" s="16">
        <v>1.9122896135334864</v>
      </c>
      <c r="AS10" s="16">
        <v>2.1754556351522627</v>
      </c>
      <c r="AT10" s="16">
        <v>2.6189557010789741</v>
      </c>
      <c r="AU10" s="16">
        <v>3.2781125209942523</v>
      </c>
      <c r="AV10" s="16">
        <v>3.7332683285144044</v>
      </c>
      <c r="AW10" s="16">
        <v>4.2647860623895264</v>
      </c>
      <c r="AX10" s="16">
        <v>5.0830506191640925</v>
      </c>
      <c r="AY10" s="16">
        <v>5.6067031501222973</v>
      </c>
      <c r="AZ10" s="16">
        <v>6.3455383076284111</v>
      </c>
      <c r="BA10" s="16">
        <v>6.7398152230098329</v>
      </c>
      <c r="BB10" s="16">
        <v>7.1398059841603256</v>
      </c>
      <c r="BC10" s="16">
        <v>7.5457962833683414</v>
      </c>
      <c r="BD10" s="16">
        <v>7.9580860975367589</v>
      </c>
      <c r="BE10" s="16">
        <v>8.3769904024135968</v>
      </c>
      <c r="BF10" s="16">
        <v>8.8028399225342771</v>
      </c>
      <c r="BG10" s="16">
        <v>9.2359819186609897</v>
      </c>
      <c r="BH10" s="16">
        <v>9.6767810145940398</v>
      </c>
      <c r="BI10" s="16">
        <v>10.125620065323742</v>
      </c>
      <c r="BJ10" s="16">
        <v>10.58290106858993</v>
      </c>
      <c r="BK10" s="16">
        <v>11.049046122019426</v>
      </c>
      <c r="BL10" s="16">
        <v>11.524498428120395</v>
      </c>
      <c r="BM10" s="16">
        <v>11.899723349526417</v>
      </c>
    </row>
    <row r="11" spans="1:65" ht="15" customHeight="1" x14ac:dyDescent="0.2">
      <c r="N11" s="15" t="s">
        <v>62</v>
      </c>
      <c r="O11" s="16">
        <v>1.2</v>
      </c>
      <c r="P11" s="16">
        <v>1.375</v>
      </c>
      <c r="Q11" s="16">
        <v>3.4289999999999998</v>
      </c>
      <c r="R11" s="16">
        <v>5.1609999999999996</v>
      </c>
      <c r="S11" s="16">
        <v>7.069</v>
      </c>
      <c r="T11" s="16">
        <v>9.2880000000000003</v>
      </c>
      <c r="U11" s="16">
        <v>13.113</v>
      </c>
      <c r="V11" s="16">
        <v>20.085000000000001</v>
      </c>
      <c r="W11" s="16">
        <v>26.189</v>
      </c>
      <c r="X11" s="16">
        <v>23.727</v>
      </c>
      <c r="Y11" s="16">
        <v>25.356999999999999</v>
      </c>
      <c r="Z11" s="16">
        <v>21.864999999999998</v>
      </c>
      <c r="AA11" s="16">
        <v>27.858000000000001</v>
      </c>
      <c r="AB11" s="16">
        <v>29</v>
      </c>
      <c r="AC11" s="16">
        <v>25</v>
      </c>
      <c r="AD11" s="16">
        <v>29</v>
      </c>
      <c r="AE11" s="16">
        <v>32.272986723755473</v>
      </c>
      <c r="AF11" s="16">
        <v>35.213381343294635</v>
      </c>
      <c r="AG11" s="16">
        <v>34.5655</v>
      </c>
      <c r="AH11" s="16">
        <v>28.390554982427624</v>
      </c>
      <c r="AI11" s="16">
        <v>27.102941024564355</v>
      </c>
      <c r="AJ11" s="16">
        <v>26.335179485703378</v>
      </c>
      <c r="AK11" s="16">
        <v>26.006497810056491</v>
      </c>
      <c r="AL11" s="16">
        <v>25.212376840349805</v>
      </c>
      <c r="AM11" s="16">
        <v>24.154066497462352</v>
      </c>
      <c r="AN11" s="16">
        <v>24.040399637336783</v>
      </c>
      <c r="AO11" s="16">
        <v>23.02738484714915</v>
      </c>
      <c r="AP11" s="16">
        <v>21.907087503023561</v>
      </c>
      <c r="AQ11" s="16">
        <v>20.340975736645962</v>
      </c>
      <c r="AR11" s="16">
        <v>18.753610162661477</v>
      </c>
      <c r="AS11" s="16">
        <v>17.228710385813748</v>
      </c>
      <c r="AT11" s="16">
        <v>15.094604790412411</v>
      </c>
      <c r="AU11" s="16">
        <v>13.635893213064408</v>
      </c>
      <c r="AV11" s="16">
        <v>11.675825427755708</v>
      </c>
      <c r="AW11" s="16">
        <v>10.654121413784017</v>
      </c>
      <c r="AX11" s="16">
        <v>9.9968821443685485</v>
      </c>
      <c r="AY11" s="16">
        <v>8.9765612367053809</v>
      </c>
      <c r="AZ11" s="16">
        <v>8.0769249532445642</v>
      </c>
      <c r="BA11" s="16">
        <v>7.7659961312480759</v>
      </c>
      <c r="BB11" s="16">
        <v>7.4563087021558356</v>
      </c>
      <c r="BC11" s="16">
        <v>6.8216527106652123</v>
      </c>
      <c r="BD11" s="16">
        <v>6.2894280978191315</v>
      </c>
      <c r="BE11" s="16">
        <v>5.7070125666970002</v>
      </c>
      <c r="BF11" s="16">
        <v>5.5163852509817151</v>
      </c>
      <c r="BG11" s="16">
        <v>4.8156165687779389</v>
      </c>
      <c r="BH11" s="16">
        <v>4.5136838589765933</v>
      </c>
      <c r="BI11" s="16">
        <v>4.2467766081613059</v>
      </c>
      <c r="BJ11" s="16">
        <v>3.8421326457438321</v>
      </c>
      <c r="BK11" s="16">
        <v>3.6682760134566412</v>
      </c>
      <c r="BL11" s="16">
        <v>3.5031122127838086</v>
      </c>
      <c r="BM11" s="16">
        <v>3.3462066021446182</v>
      </c>
    </row>
    <row r="12" spans="1:65" ht="15" customHeight="1" x14ac:dyDescent="0.2">
      <c r="N12" s="15" t="s">
        <v>63</v>
      </c>
      <c r="O12" s="16">
        <v>0.26100000000000001</v>
      </c>
      <c r="P12" s="16">
        <v>0.36599999999999999</v>
      </c>
      <c r="Q12" s="16">
        <v>0.61</v>
      </c>
      <c r="R12" s="16">
        <v>0.59199999999999997</v>
      </c>
      <c r="S12" s="16">
        <v>2.3570000000000002</v>
      </c>
      <c r="T12" s="16">
        <v>2.2269999999999999</v>
      </c>
      <c r="U12" s="16">
        <v>3.6680000000000001</v>
      </c>
      <c r="V12" s="16">
        <v>7.6999999999999993</v>
      </c>
      <c r="W12" s="16">
        <v>9.5569999999999986</v>
      </c>
      <c r="X12" s="16">
        <v>7.2330000000000005</v>
      </c>
      <c r="Y12" s="16">
        <v>9.5449999999999999</v>
      </c>
      <c r="Z12" s="16">
        <v>6.2640000000000002</v>
      </c>
      <c r="AA12" s="16">
        <v>8.0920000000000005</v>
      </c>
      <c r="AB12" s="16">
        <v>11</v>
      </c>
      <c r="AC12" s="16">
        <v>7</v>
      </c>
      <c r="AD12" s="16">
        <v>3.5</v>
      </c>
      <c r="AE12" s="16">
        <v>6</v>
      </c>
      <c r="AF12" s="16">
        <v>4.6758713309999971</v>
      </c>
      <c r="AG12" s="16">
        <v>4.38</v>
      </c>
      <c r="AH12" s="16">
        <v>4.5949999999999998</v>
      </c>
      <c r="AI12" s="16">
        <v>3.8649999999999993</v>
      </c>
      <c r="AJ12" s="16">
        <v>3.5000000000000004</v>
      </c>
      <c r="AK12" s="16">
        <v>3.8650000000000007</v>
      </c>
      <c r="AL12" s="16">
        <v>3.5000000000000004</v>
      </c>
      <c r="AM12" s="16">
        <v>3.8650000000000007</v>
      </c>
      <c r="AN12" s="16">
        <v>4.2300000000000004</v>
      </c>
      <c r="AO12" s="16">
        <v>4.5949999999999998</v>
      </c>
      <c r="AP12" s="16">
        <v>4.5949999999999998</v>
      </c>
      <c r="AQ12" s="16">
        <v>4.5949999999999998</v>
      </c>
      <c r="AR12" s="16">
        <v>4.5949999999999998</v>
      </c>
      <c r="AS12" s="16">
        <v>4.5949999999999998</v>
      </c>
      <c r="AT12" s="16">
        <v>4.5949999999999998</v>
      </c>
      <c r="AU12" s="16">
        <v>4.5949999999999998</v>
      </c>
      <c r="AV12" s="16">
        <v>4.96</v>
      </c>
      <c r="AW12" s="16">
        <v>4.96</v>
      </c>
      <c r="AX12" s="16">
        <v>4.96</v>
      </c>
      <c r="AY12" s="16">
        <v>4.96</v>
      </c>
      <c r="AZ12" s="16">
        <v>4.96</v>
      </c>
      <c r="BA12" s="16">
        <v>4.96</v>
      </c>
      <c r="BB12" s="16">
        <v>4.96</v>
      </c>
      <c r="BC12" s="16">
        <v>4.96</v>
      </c>
      <c r="BD12" s="16">
        <v>4.96</v>
      </c>
      <c r="BE12" s="16">
        <v>4.96</v>
      </c>
      <c r="BF12" s="16">
        <v>5.3250000000000002</v>
      </c>
      <c r="BG12" s="16">
        <v>5.3250000000000002</v>
      </c>
      <c r="BH12" s="16">
        <v>5.3250000000000002</v>
      </c>
      <c r="BI12" s="16">
        <v>5.3250000000000002</v>
      </c>
      <c r="BJ12" s="16">
        <v>5.3250000000000002</v>
      </c>
      <c r="BK12" s="16">
        <v>4.96</v>
      </c>
      <c r="BL12" s="16">
        <v>4.96</v>
      </c>
      <c r="BM12" s="16">
        <v>4.96</v>
      </c>
    </row>
    <row r="13" spans="1:65" ht="15" customHeight="1" x14ac:dyDescent="0.2">
      <c r="N13" s="15" t="s">
        <v>64</v>
      </c>
      <c r="O13" s="17">
        <v>0</v>
      </c>
      <c r="P13" s="17">
        <v>0</v>
      </c>
      <c r="Q13" s="17">
        <v>0</v>
      </c>
      <c r="R13" s="17">
        <v>0</v>
      </c>
      <c r="S13" s="17">
        <v>0</v>
      </c>
      <c r="T13" s="17">
        <v>0</v>
      </c>
      <c r="U13" s="17">
        <v>0</v>
      </c>
      <c r="V13" s="17">
        <v>0</v>
      </c>
      <c r="W13" s="17">
        <v>0</v>
      </c>
      <c r="X13" s="17">
        <v>6.4050000000000002</v>
      </c>
      <c r="Y13" s="17">
        <v>18.687999999999999</v>
      </c>
      <c r="Z13" s="17">
        <v>24.779</v>
      </c>
      <c r="AA13" s="17">
        <v>13.573</v>
      </c>
      <c r="AB13" s="17">
        <v>9</v>
      </c>
      <c r="AC13" s="17">
        <v>11</v>
      </c>
      <c r="AD13" s="17">
        <v>12.5</v>
      </c>
      <c r="AE13" s="17">
        <v>9.0488797600000002</v>
      </c>
      <c r="AF13" s="17">
        <v>5.2818590699999994</v>
      </c>
      <c r="AG13" s="17">
        <v>4.1609999999999996</v>
      </c>
      <c r="AH13" s="17">
        <v>5.6470282999999997</v>
      </c>
      <c r="AI13" s="17">
        <v>5.2820283000000003</v>
      </c>
      <c r="AJ13" s="17">
        <v>5.2820283000000003</v>
      </c>
      <c r="AK13" s="16">
        <v>5.2820283000000003</v>
      </c>
      <c r="AL13" s="16">
        <v>7.1118094333333319</v>
      </c>
      <c r="AM13" s="16">
        <v>7.4768094333333321</v>
      </c>
      <c r="AN13" s="16">
        <v>7.4768094333333321</v>
      </c>
      <c r="AO13" s="16">
        <v>7.4768094333333321</v>
      </c>
      <c r="AP13" s="16">
        <v>7.4768094333333321</v>
      </c>
      <c r="AQ13" s="16">
        <v>8.1250713833333315</v>
      </c>
      <c r="AR13" s="16">
        <v>8.1250713833333315</v>
      </c>
      <c r="AS13" s="16">
        <v>8.1250713833333315</v>
      </c>
      <c r="AT13" s="16">
        <v>8.1250713833333315</v>
      </c>
      <c r="AU13" s="16">
        <v>8.1250713833333315</v>
      </c>
      <c r="AV13" s="16">
        <v>8.1250713833333315</v>
      </c>
      <c r="AW13" s="16">
        <v>8.1250713833333315</v>
      </c>
      <c r="AX13" s="16">
        <v>8.1250713833333315</v>
      </c>
      <c r="AY13" s="16">
        <v>8.1250713833333315</v>
      </c>
      <c r="AZ13" s="17">
        <v>8.1250713833333315</v>
      </c>
      <c r="BA13" s="17">
        <v>8.1250713833333315</v>
      </c>
      <c r="BB13" s="17">
        <v>8.1250713833333315</v>
      </c>
      <c r="BC13" s="17">
        <v>8.4900713833333317</v>
      </c>
      <c r="BD13" s="17">
        <v>8.4900713833333317</v>
      </c>
      <c r="BE13" s="17">
        <v>8.4900713833333317</v>
      </c>
      <c r="BF13" s="17">
        <v>8.4900713833333317</v>
      </c>
      <c r="BG13" s="17">
        <v>8.4900713833333317</v>
      </c>
      <c r="BH13" s="17">
        <v>8.1250713833333315</v>
      </c>
      <c r="BI13" s="17">
        <v>8.1250713833333315</v>
      </c>
      <c r="BJ13" s="17">
        <v>7.7600713833333321</v>
      </c>
      <c r="BK13" s="17">
        <v>7.7600713833333321</v>
      </c>
      <c r="BL13" s="17">
        <v>7.3950713833333319</v>
      </c>
      <c r="BM13" s="17">
        <v>7.0300713833333317</v>
      </c>
    </row>
    <row r="14" spans="1:65" ht="15" customHeight="1" x14ac:dyDescent="0.2">
      <c r="N14" s="15" t="s">
        <v>65</v>
      </c>
      <c r="O14" s="17">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0.62193365937400702</v>
      </c>
      <c r="AH14" s="16">
        <v>3.0328558293167722</v>
      </c>
      <c r="AI14" s="16">
        <v>3.1161619915948187</v>
      </c>
      <c r="AJ14" s="16">
        <v>3.9926999458810197</v>
      </c>
      <c r="AK14" s="16">
        <v>7.5979135392603254</v>
      </c>
      <c r="AL14" s="16">
        <v>7.5367443461295167</v>
      </c>
      <c r="AM14" s="16">
        <v>9.9968168803491864</v>
      </c>
      <c r="AN14" s="16">
        <v>11.520822882134544</v>
      </c>
      <c r="AO14" s="16">
        <v>10.711491853161778</v>
      </c>
      <c r="AP14" s="16">
        <v>10.922982395046652</v>
      </c>
      <c r="AQ14" s="16">
        <v>11.087924953933991</v>
      </c>
      <c r="AR14" s="16">
        <v>12.180995845946379</v>
      </c>
      <c r="AS14" s="16">
        <v>15.542040992503635</v>
      </c>
      <c r="AT14" s="16">
        <v>17.396628762961999</v>
      </c>
      <c r="AU14" s="16">
        <v>16.794295196798732</v>
      </c>
      <c r="AV14" s="16">
        <v>17.952597799267316</v>
      </c>
      <c r="AW14" s="16">
        <v>17.670673492762688</v>
      </c>
      <c r="AX14" s="16">
        <v>17.42849539406172</v>
      </c>
      <c r="AY14" s="16">
        <v>17.358420310954333</v>
      </c>
      <c r="AZ14" s="17">
        <v>16.50413950485606</v>
      </c>
      <c r="BA14" s="16">
        <v>15.926791606071975</v>
      </c>
      <c r="BB14" s="16">
        <v>14.86625844252811</v>
      </c>
      <c r="BC14" s="16">
        <v>14.166637261978456</v>
      </c>
      <c r="BD14" s="16">
        <v>13.50005339619082</v>
      </c>
      <c r="BE14" s="16">
        <v>13.378517359686413</v>
      </c>
      <c r="BF14" s="16">
        <v>11.826108650519288</v>
      </c>
      <c r="BG14" s="16">
        <v>10.697926501956177</v>
      </c>
      <c r="BH14" s="16">
        <v>9.7641100112552408</v>
      </c>
      <c r="BI14" s="16">
        <v>8.4792811320776806</v>
      </c>
      <c r="BJ14" s="16">
        <v>7.2240073238207785</v>
      </c>
      <c r="BK14" s="16">
        <v>5.9225194327726616</v>
      </c>
      <c r="BL14" s="16">
        <v>4.6194970088274516</v>
      </c>
      <c r="BM14" s="16">
        <v>3.2502338053768489</v>
      </c>
    </row>
    <row r="15" spans="1:65" ht="15" customHeight="1" x14ac:dyDescent="0.2">
      <c r="N15" s="15" t="s">
        <v>66</v>
      </c>
      <c r="O15" s="17">
        <v>103.018</v>
      </c>
      <c r="P15" s="17">
        <v>105.02200000000001</v>
      </c>
      <c r="Q15" s="17">
        <v>103.727</v>
      </c>
      <c r="R15" s="17">
        <v>107.878</v>
      </c>
      <c r="S15" s="17">
        <v>103.91500000000001</v>
      </c>
      <c r="T15" s="17">
        <v>99.929000000000002</v>
      </c>
      <c r="U15" s="17">
        <v>97.686999999999998</v>
      </c>
      <c r="V15" s="17">
        <v>99.813999999999993</v>
      </c>
      <c r="W15" s="17">
        <v>104.295</v>
      </c>
      <c r="X15" s="17">
        <v>100.212</v>
      </c>
      <c r="Y15" s="17">
        <v>112.572</v>
      </c>
      <c r="Z15" s="17">
        <v>96.215000000000003</v>
      </c>
      <c r="AA15" s="17">
        <v>87.846000000000004</v>
      </c>
      <c r="AB15" s="17">
        <v>81</v>
      </c>
      <c r="AC15" s="17">
        <v>74</v>
      </c>
      <c r="AD15" s="17">
        <v>78</v>
      </c>
      <c r="AE15" s="17">
        <v>87</v>
      </c>
      <c r="AF15" s="17">
        <v>87.946442020330352</v>
      </c>
      <c r="AG15" s="17">
        <v>81.469433659374005</v>
      </c>
      <c r="AH15" s="17">
        <v>76.776590531054651</v>
      </c>
      <c r="AI15" s="17">
        <v>73.158484704241062</v>
      </c>
      <c r="AJ15" s="17">
        <v>70.96759895049783</v>
      </c>
      <c r="AK15" s="17">
        <v>68.915411060385878</v>
      </c>
      <c r="AL15" s="17">
        <v>68.076516599302096</v>
      </c>
      <c r="AM15" s="17">
        <v>66.565179759400479</v>
      </c>
      <c r="AN15" s="17">
        <v>64.567820463944841</v>
      </c>
      <c r="AO15" s="17">
        <v>61.785412819926407</v>
      </c>
      <c r="AP15" s="17">
        <v>60.210160375002701</v>
      </c>
      <c r="AQ15" s="17">
        <v>59.104571158752748</v>
      </c>
      <c r="AR15" s="17">
        <v>57.432538559706209</v>
      </c>
      <c r="AS15" s="17">
        <v>56.445144836678089</v>
      </c>
      <c r="AT15" s="17">
        <v>55.308701058987879</v>
      </c>
      <c r="AU15" s="17">
        <v>52.963870459234499</v>
      </c>
      <c r="AV15" s="17">
        <v>51.67783380870825</v>
      </c>
      <c r="AW15" s="17">
        <v>50.211356302443349</v>
      </c>
      <c r="AX15" s="17">
        <v>48.991413168402708</v>
      </c>
      <c r="AY15" s="17">
        <v>47.873389231269449</v>
      </c>
      <c r="AZ15" s="17">
        <v>46.418646660443443</v>
      </c>
      <c r="BA15" s="17">
        <v>45.456600100789267</v>
      </c>
      <c r="BB15" s="17">
        <v>44.048981381120576</v>
      </c>
      <c r="BC15" s="17">
        <v>42.856597611845345</v>
      </c>
      <c r="BD15" s="17">
        <v>41.829153032380042</v>
      </c>
      <c r="BE15" s="17">
        <v>40.912591712130343</v>
      </c>
      <c r="BF15" s="17">
        <v>39.960405207368609</v>
      </c>
      <c r="BG15" s="17">
        <v>38.564596372728438</v>
      </c>
      <c r="BH15" s="17">
        <v>37.404646268159205</v>
      </c>
      <c r="BI15" s="17">
        <v>36.301749188896061</v>
      </c>
      <c r="BJ15" s="17">
        <v>34.734112421487872</v>
      </c>
      <c r="BK15" s="17">
        <v>33.359912951582061</v>
      </c>
      <c r="BL15" s="17">
        <v>32.002179033064991</v>
      </c>
      <c r="BM15" s="17">
        <v>30.486235140381215</v>
      </c>
    </row>
    <row r="16" spans="1:65" ht="15" customHeight="1" x14ac:dyDescent="0.2">
      <c r="N16" s="15" t="s">
        <v>67</v>
      </c>
      <c r="O16" s="22">
        <v>1.418198761381506E-2</v>
      </c>
      <c r="P16" s="22">
        <v>1.6577479004399077E-2</v>
      </c>
      <c r="Q16" s="22">
        <v>3.8938752687342731E-2</v>
      </c>
      <c r="R16" s="22">
        <v>5.3328760266226655E-2</v>
      </c>
      <c r="S16" s="22">
        <v>9.0708752345667124E-2</v>
      </c>
      <c r="T16" s="22">
        <v>0.11523181458835774</v>
      </c>
      <c r="U16" s="22">
        <v>0.17178334885911123</v>
      </c>
      <c r="V16" s="22">
        <v>0.27836776404111652</v>
      </c>
      <c r="W16" s="22">
        <v>0.34273934512680371</v>
      </c>
      <c r="X16" s="22">
        <v>0.3728595377799066</v>
      </c>
      <c r="Y16" s="22">
        <v>0.47605088299044168</v>
      </c>
      <c r="Z16" s="22">
        <v>0.54989346775450809</v>
      </c>
      <c r="AA16" s="22">
        <v>0.56374792250073991</v>
      </c>
      <c r="AB16" s="22">
        <v>0.60493827160493829</v>
      </c>
      <c r="AC16" s="22">
        <v>0.58108108108108103</v>
      </c>
      <c r="AD16" s="22">
        <v>0.57692307692307687</v>
      </c>
      <c r="AE16" s="22">
        <v>0.54392949981328131</v>
      </c>
      <c r="AF16" s="22">
        <v>0.51362068443715492</v>
      </c>
      <c r="AG16" s="22">
        <v>0.53674650350711683</v>
      </c>
      <c r="AH16" s="22">
        <v>0.54268415442193318</v>
      </c>
      <c r="AI16" s="22">
        <v>0.53809385849509095</v>
      </c>
      <c r="AJ16" s="22">
        <v>0.55109526473996695</v>
      </c>
      <c r="AK16" s="22">
        <v>0.62034658128726305</v>
      </c>
      <c r="AL16" s="22">
        <v>0.63694402689601159</v>
      </c>
      <c r="AM16" s="22">
        <v>0.68343078131206114</v>
      </c>
      <c r="AN16" s="22">
        <v>0.73206794984197254</v>
      </c>
      <c r="AO16" s="22">
        <v>0.74144824875022697</v>
      </c>
      <c r="AP16" s="22">
        <v>0.74575252833980721</v>
      </c>
      <c r="AQ16" s="22">
        <v>0.74696374930681309</v>
      </c>
      <c r="AR16" s="22">
        <v>0.76010356649233402</v>
      </c>
      <c r="AS16" s="22">
        <v>0.8059297729375432</v>
      </c>
      <c r="AT16" s="22">
        <v>0.81743566692135738</v>
      </c>
      <c r="AU16" s="22">
        <v>0.8147112252003671</v>
      </c>
      <c r="AV16" s="22">
        <v>0.82653415327866719</v>
      </c>
      <c r="AW16" s="22">
        <v>0.82471116773766528</v>
      </c>
      <c r="AX16" s="22">
        <v>0.82688876074085249</v>
      </c>
      <c r="AY16" s="22">
        <v>0.82342306579883962</v>
      </c>
      <c r="AZ16" s="22">
        <v>0.81144407584661205</v>
      </c>
      <c r="BA16" s="22">
        <v>0.80907632861030465</v>
      </c>
      <c r="BB16" s="22">
        <v>0.8038242297060928</v>
      </c>
      <c r="BC16" s="22">
        <v>0.80357198832924648</v>
      </c>
      <c r="BD16" s="22">
        <v>0.79465039255307113</v>
      </c>
      <c r="BE16" s="22">
        <v>0.79524664530284772</v>
      </c>
      <c r="BF16" s="22">
        <v>0.77971094444980626</v>
      </c>
      <c r="BG16" s="22">
        <v>0.76050619512791373</v>
      </c>
      <c r="BH16" s="22">
        <v>0.74129467913638791</v>
      </c>
      <c r="BI16" s="22">
        <v>0.7210707392463348</v>
      </c>
      <c r="BJ16" s="22">
        <v>0.69531678425607513</v>
      </c>
      <c r="BK16" s="22">
        <v>0.66879271723353118</v>
      </c>
      <c r="BL16" s="22">
        <v>0.63988394614588073</v>
      </c>
      <c r="BM16" s="22">
        <v>0.60966897700777822</v>
      </c>
    </row>
    <row r="18" spans="14:14" ht="15" customHeight="1" x14ac:dyDescent="0.2">
      <c r="N18" s="612" t="s">
        <v>713</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BA31"/>
  <sheetViews>
    <sheetView showGridLines="0" zoomScale="85" zoomScaleNormal="85" workbookViewId="0"/>
  </sheetViews>
  <sheetFormatPr defaultColWidth="9" defaultRowHeight="15" customHeight="1" x14ac:dyDescent="0.2"/>
  <cols>
    <col min="1" max="11" width="9.75" style="3" customWidth="1"/>
    <col min="12" max="12" width="11.125" style="3" customWidth="1"/>
    <col min="13" max="47" width="6.5" style="3" customWidth="1"/>
    <col min="48" max="52" width="7" style="3" customWidth="1"/>
    <col min="53" max="59" width="7.25" style="3" customWidth="1"/>
    <col min="60" max="16384" width="9" style="3"/>
  </cols>
  <sheetData>
    <row r="1" spans="1:53" s="147" customFormat="1" ht="25.5" customHeight="1" x14ac:dyDescent="0.25">
      <c r="A1" s="126" t="s">
        <v>616</v>
      </c>
      <c r="C1" s="163"/>
      <c r="D1" s="163"/>
      <c r="E1" s="163"/>
      <c r="F1" s="163"/>
      <c r="G1" s="163"/>
      <c r="H1" s="163"/>
      <c r="I1" s="163"/>
    </row>
    <row r="2" spans="1:53" ht="15" customHeight="1" x14ac:dyDescent="0.2">
      <c r="K2" s="305"/>
    </row>
    <row r="3" spans="1:53" s="147" customFormat="1" ht="15" customHeight="1" x14ac:dyDescent="0.2">
      <c r="A3" s="3"/>
      <c r="B3" s="3"/>
      <c r="C3" s="3"/>
      <c r="D3" s="3"/>
      <c r="E3" s="3"/>
      <c r="F3" s="3"/>
      <c r="G3" s="3"/>
      <c r="H3" s="3"/>
      <c r="I3" s="3"/>
      <c r="J3" s="3"/>
      <c r="K3" s="305"/>
    </row>
    <row r="4" spans="1:53" s="147" customFormat="1" ht="15" customHeight="1" x14ac:dyDescent="0.2">
      <c r="A4" s="3"/>
      <c r="B4" s="3"/>
      <c r="C4" s="3"/>
      <c r="D4" s="3"/>
      <c r="E4" s="3"/>
      <c r="F4" s="3"/>
      <c r="G4" s="3"/>
      <c r="H4" s="3"/>
      <c r="I4" s="3"/>
      <c r="J4" s="3"/>
      <c r="K4" s="305"/>
    </row>
    <row r="5" spans="1:53" s="147" customFormat="1" ht="15" customHeight="1" x14ac:dyDescent="0.2">
      <c r="A5" s="3"/>
      <c r="B5" s="3"/>
      <c r="C5" s="3"/>
      <c r="D5" s="3"/>
      <c r="E5" s="3"/>
      <c r="F5" s="3"/>
      <c r="G5" s="3"/>
      <c r="H5" s="3"/>
      <c r="I5" s="3"/>
      <c r="J5" s="3"/>
      <c r="K5" s="3"/>
    </row>
    <row r="6" spans="1:53" s="147" customFormat="1" ht="15" customHeight="1" x14ac:dyDescent="0.3">
      <c r="A6" s="261"/>
      <c r="B6" s="3"/>
      <c r="C6" s="3"/>
      <c r="D6" s="3"/>
      <c r="E6" s="3"/>
      <c r="F6" s="3"/>
      <c r="G6" s="3"/>
      <c r="H6" s="3"/>
      <c r="I6" s="3"/>
      <c r="J6" s="3"/>
      <c r="K6" s="3"/>
      <c r="L6" s="306" t="s">
        <v>609</v>
      </c>
    </row>
    <row r="7" spans="1:53" ht="15" customHeight="1" x14ac:dyDescent="0.2">
      <c r="L7" s="307" t="s">
        <v>34</v>
      </c>
      <c r="M7" s="308">
        <v>2010</v>
      </c>
      <c r="N7" s="308">
        <v>2011</v>
      </c>
      <c r="O7" s="308">
        <v>2012</v>
      </c>
      <c r="P7" s="308">
        <v>2013</v>
      </c>
      <c r="Q7" s="308">
        <v>2014</v>
      </c>
      <c r="R7" s="308">
        <v>2015</v>
      </c>
      <c r="S7" s="308">
        <v>2016</v>
      </c>
      <c r="T7" s="308">
        <v>2017</v>
      </c>
      <c r="U7" s="308">
        <v>2018</v>
      </c>
      <c r="V7" s="308">
        <v>2019</v>
      </c>
      <c r="W7" s="308">
        <v>2020</v>
      </c>
      <c r="X7" s="308">
        <v>2021</v>
      </c>
      <c r="Y7" s="308">
        <v>2022</v>
      </c>
      <c r="Z7" s="308">
        <v>2023</v>
      </c>
      <c r="AA7" s="308">
        <v>2024</v>
      </c>
      <c r="AB7" s="308">
        <v>2025</v>
      </c>
      <c r="AC7" s="308">
        <v>2026</v>
      </c>
      <c r="AD7" s="308">
        <v>2027</v>
      </c>
      <c r="AE7" s="308">
        <v>2028</v>
      </c>
      <c r="AF7" s="308">
        <v>2029</v>
      </c>
      <c r="AG7" s="308">
        <v>2030</v>
      </c>
      <c r="AH7" s="308">
        <v>2031</v>
      </c>
      <c r="AI7" s="308">
        <v>2032</v>
      </c>
      <c r="AJ7" s="308">
        <v>2033</v>
      </c>
      <c r="AK7" s="308">
        <v>2034</v>
      </c>
      <c r="AL7" s="308">
        <v>2035</v>
      </c>
      <c r="AM7" s="308">
        <v>2036</v>
      </c>
      <c r="AN7" s="308">
        <v>2037</v>
      </c>
      <c r="AO7" s="308">
        <v>2038</v>
      </c>
      <c r="AP7" s="308">
        <v>2039</v>
      </c>
      <c r="AQ7" s="308">
        <v>2040</v>
      </c>
      <c r="AR7" s="308">
        <v>2041</v>
      </c>
      <c r="AS7" s="308">
        <v>2042</v>
      </c>
      <c r="AT7" s="308">
        <v>2043</v>
      </c>
      <c r="AU7" s="308">
        <v>2044</v>
      </c>
      <c r="AV7" s="308">
        <v>2045</v>
      </c>
      <c r="AW7" s="308">
        <v>2046</v>
      </c>
      <c r="AX7" s="308">
        <v>2047</v>
      </c>
      <c r="AY7" s="308">
        <v>2048</v>
      </c>
      <c r="AZ7" s="308">
        <v>2049</v>
      </c>
      <c r="BA7" s="308">
        <v>2050</v>
      </c>
    </row>
    <row r="8" spans="1:53" ht="15" customHeight="1" x14ac:dyDescent="0.2">
      <c r="L8" s="307" t="s">
        <v>33</v>
      </c>
      <c r="M8" s="309">
        <v>14.2</v>
      </c>
      <c r="N8" s="309">
        <v>12.4</v>
      </c>
      <c r="O8" s="309">
        <v>7.5</v>
      </c>
      <c r="P8" s="309">
        <v>15.76</v>
      </c>
      <c r="Q8" s="309">
        <v>13</v>
      </c>
      <c r="R8" s="309">
        <v>21.52</v>
      </c>
      <c r="S8" s="309">
        <v>22.38</v>
      </c>
      <c r="T8" s="309">
        <v>22.3</v>
      </c>
      <c r="U8" s="309"/>
      <c r="V8" s="309"/>
      <c r="W8" s="309"/>
      <c r="X8" s="309"/>
      <c r="Y8" s="309"/>
      <c r="Z8" s="309"/>
      <c r="AA8" s="309"/>
      <c r="AB8" s="309"/>
      <c r="AC8" s="309"/>
      <c r="AD8" s="309"/>
      <c r="AE8" s="309"/>
      <c r="AF8" s="309"/>
      <c r="AG8" s="309"/>
      <c r="AH8" s="309"/>
      <c r="AI8" s="309"/>
      <c r="AJ8" s="309"/>
      <c r="AK8" s="309"/>
      <c r="AL8" s="309"/>
      <c r="AM8" s="309"/>
      <c r="AN8" s="309"/>
      <c r="AO8" s="309"/>
      <c r="AP8" s="310"/>
      <c r="AQ8" s="310"/>
      <c r="AR8" s="310"/>
      <c r="AS8" s="310"/>
      <c r="AT8" s="310"/>
      <c r="AU8" s="310"/>
      <c r="AV8" s="310"/>
      <c r="AW8" s="310"/>
      <c r="AX8" s="310"/>
      <c r="AY8" s="310"/>
      <c r="AZ8" s="310"/>
      <c r="BA8" s="310"/>
    </row>
    <row r="9" spans="1:53" ht="15" customHeight="1" x14ac:dyDescent="0.2">
      <c r="L9" s="307" t="s">
        <v>68</v>
      </c>
      <c r="M9" s="309"/>
      <c r="N9" s="309"/>
      <c r="O9" s="309"/>
      <c r="P9" s="309"/>
      <c r="Q9" s="309"/>
      <c r="R9" s="309"/>
      <c r="S9" s="309"/>
      <c r="T9" s="309">
        <v>23</v>
      </c>
      <c r="U9" s="309">
        <v>23</v>
      </c>
      <c r="V9" s="309">
        <v>23</v>
      </c>
      <c r="W9" s="309">
        <v>23</v>
      </c>
      <c r="X9" s="309">
        <v>23</v>
      </c>
      <c r="Y9" s="309">
        <v>26.18</v>
      </c>
      <c r="Z9" s="309">
        <v>31.34</v>
      </c>
      <c r="AA9" s="309">
        <v>36.57</v>
      </c>
      <c r="AB9" s="309">
        <v>41.01</v>
      </c>
      <c r="AC9" s="309">
        <v>44.66</v>
      </c>
      <c r="AD9" s="309">
        <v>47.55</v>
      </c>
      <c r="AE9" s="309">
        <v>50.45</v>
      </c>
      <c r="AF9" s="309">
        <v>53.35</v>
      </c>
      <c r="AG9" s="309">
        <v>56.25</v>
      </c>
      <c r="AH9" s="309">
        <v>59.13</v>
      </c>
      <c r="AI9" s="309">
        <v>62</v>
      </c>
      <c r="AJ9" s="309">
        <v>64.87</v>
      </c>
      <c r="AK9" s="309">
        <v>67.75</v>
      </c>
      <c r="AL9" s="309">
        <v>70.680000000000007</v>
      </c>
      <c r="AM9" s="309">
        <v>73.67</v>
      </c>
      <c r="AN9" s="309">
        <v>76.709999999999994</v>
      </c>
      <c r="AO9" s="309">
        <v>79.760000000000005</v>
      </c>
      <c r="AP9" s="310">
        <v>82.81</v>
      </c>
      <c r="AQ9" s="310">
        <v>85.94</v>
      </c>
      <c r="AR9" s="310">
        <v>89.18</v>
      </c>
      <c r="AS9" s="310">
        <v>92.6</v>
      </c>
      <c r="AT9" s="310">
        <v>96.14</v>
      </c>
      <c r="AU9" s="310">
        <v>99.82</v>
      </c>
      <c r="AV9" s="310">
        <v>103.64</v>
      </c>
      <c r="AW9" s="310">
        <v>107.6</v>
      </c>
      <c r="AX9" s="310">
        <v>111.72</v>
      </c>
      <c r="AY9" s="310">
        <v>115.99</v>
      </c>
      <c r="AZ9" s="310">
        <v>120.43</v>
      </c>
      <c r="BA9" s="310">
        <v>122.67</v>
      </c>
    </row>
    <row r="10" spans="1:53" ht="15" customHeight="1" x14ac:dyDescent="0.2">
      <c r="L10" s="307" t="s">
        <v>69</v>
      </c>
      <c r="M10" s="309"/>
      <c r="N10" s="309"/>
      <c r="O10" s="309"/>
      <c r="P10" s="309"/>
      <c r="Q10" s="309"/>
      <c r="R10" s="309"/>
      <c r="S10" s="309"/>
      <c r="T10" s="309">
        <v>23</v>
      </c>
      <c r="U10" s="309">
        <v>23</v>
      </c>
      <c r="V10" s="309">
        <v>23</v>
      </c>
      <c r="W10" s="309">
        <v>23</v>
      </c>
      <c r="X10" s="309">
        <v>23</v>
      </c>
      <c r="Y10" s="309">
        <v>23</v>
      </c>
      <c r="Z10" s="309">
        <v>23</v>
      </c>
      <c r="AA10" s="309">
        <v>23</v>
      </c>
      <c r="AB10" s="309">
        <v>23.84</v>
      </c>
      <c r="AC10" s="309">
        <v>26.18</v>
      </c>
      <c r="AD10" s="309">
        <v>28.82</v>
      </c>
      <c r="AE10" s="309">
        <v>31.47</v>
      </c>
      <c r="AF10" s="309">
        <v>34.130000000000003</v>
      </c>
      <c r="AG10" s="309">
        <v>36.51</v>
      </c>
      <c r="AH10" s="309">
        <v>38.61</v>
      </c>
      <c r="AI10" s="309">
        <v>40.450000000000003</v>
      </c>
      <c r="AJ10" s="309">
        <v>42.28</v>
      </c>
      <c r="AK10" s="309">
        <v>44.11</v>
      </c>
      <c r="AL10" s="309">
        <v>45.97</v>
      </c>
      <c r="AM10" s="309">
        <v>47.88</v>
      </c>
      <c r="AN10" s="309">
        <v>49.82</v>
      </c>
      <c r="AO10" s="309">
        <v>51.76</v>
      </c>
      <c r="AP10" s="310">
        <v>53.7</v>
      </c>
      <c r="AQ10" s="310">
        <v>55.7</v>
      </c>
      <c r="AR10" s="310">
        <v>57.76</v>
      </c>
      <c r="AS10" s="310">
        <v>59.93</v>
      </c>
      <c r="AT10" s="310">
        <v>62.18</v>
      </c>
      <c r="AU10" s="310">
        <v>64.52</v>
      </c>
      <c r="AV10" s="310">
        <v>66.94</v>
      </c>
      <c r="AW10" s="310">
        <v>69.459999999999994</v>
      </c>
      <c r="AX10" s="310">
        <v>72.06</v>
      </c>
      <c r="AY10" s="310">
        <v>74.77</v>
      </c>
      <c r="AZ10" s="310">
        <v>77.58</v>
      </c>
      <c r="BA10" s="310">
        <v>79</v>
      </c>
    </row>
    <row r="11" spans="1:53" ht="15" customHeight="1" x14ac:dyDescent="0.2">
      <c r="L11" s="307" t="s">
        <v>70</v>
      </c>
      <c r="M11" s="309"/>
      <c r="N11" s="309"/>
      <c r="O11" s="309"/>
      <c r="P11" s="309"/>
      <c r="Q11" s="309"/>
      <c r="R11" s="309"/>
      <c r="S11" s="309"/>
      <c r="T11" s="309">
        <v>23</v>
      </c>
      <c r="U11" s="309">
        <v>23</v>
      </c>
      <c r="V11" s="309">
        <v>23</v>
      </c>
      <c r="W11" s="309">
        <v>23</v>
      </c>
      <c r="X11" s="309">
        <v>23</v>
      </c>
      <c r="Y11" s="309">
        <v>23</v>
      </c>
      <c r="Z11" s="309">
        <v>23</v>
      </c>
      <c r="AA11" s="309">
        <v>23</v>
      </c>
      <c r="AB11" s="309">
        <v>23</v>
      </c>
      <c r="AC11" s="309">
        <v>23</v>
      </c>
      <c r="AD11" s="309">
        <v>23</v>
      </c>
      <c r="AE11" s="309">
        <v>23</v>
      </c>
      <c r="AF11" s="309">
        <v>23</v>
      </c>
      <c r="AG11" s="309">
        <v>23</v>
      </c>
      <c r="AH11" s="309">
        <v>23</v>
      </c>
      <c r="AI11" s="309">
        <v>23</v>
      </c>
      <c r="AJ11" s="309">
        <v>23</v>
      </c>
      <c r="AK11" s="309">
        <v>23</v>
      </c>
      <c r="AL11" s="309">
        <v>23</v>
      </c>
      <c r="AM11" s="309">
        <v>23</v>
      </c>
      <c r="AN11" s="309">
        <v>23.13</v>
      </c>
      <c r="AO11" s="309">
        <v>23.82</v>
      </c>
      <c r="AP11" s="310">
        <v>24.51</v>
      </c>
      <c r="AQ11" s="310">
        <v>25.21</v>
      </c>
      <c r="AR11" s="310">
        <v>25.93</v>
      </c>
      <c r="AS11" s="310">
        <v>26.68</v>
      </c>
      <c r="AT11" s="310">
        <v>27.46</v>
      </c>
      <c r="AU11" s="310">
        <v>28.25</v>
      </c>
      <c r="AV11" s="310">
        <v>29.07</v>
      </c>
      <c r="AW11" s="310">
        <v>29.91</v>
      </c>
      <c r="AX11" s="310">
        <v>30.77</v>
      </c>
      <c r="AY11" s="310">
        <v>31.66</v>
      </c>
      <c r="AZ11" s="310">
        <v>32.58</v>
      </c>
      <c r="BA11" s="310">
        <v>33.04</v>
      </c>
    </row>
    <row r="12" spans="1:53" ht="15" customHeight="1" x14ac:dyDescent="0.2">
      <c r="L12" s="147" t="s">
        <v>607</v>
      </c>
    </row>
    <row r="16" spans="1:53" ht="15" customHeight="1" x14ac:dyDescent="0.3">
      <c r="L16" s="306" t="s">
        <v>608</v>
      </c>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c r="AP16" s="147"/>
      <c r="AQ16" s="147"/>
      <c r="AR16" s="147"/>
      <c r="AS16" s="147"/>
      <c r="AT16" s="147"/>
      <c r="AU16" s="147"/>
      <c r="AV16" s="147"/>
      <c r="AW16" s="147"/>
      <c r="AX16" s="147"/>
      <c r="AY16" s="147"/>
      <c r="AZ16" s="147"/>
      <c r="BA16" s="147"/>
    </row>
    <row r="17" spans="1:53" ht="15" customHeight="1" x14ac:dyDescent="0.2">
      <c r="L17" s="307" t="s">
        <v>34</v>
      </c>
      <c r="M17" s="308">
        <v>2010</v>
      </c>
      <c r="N17" s="308">
        <v>2011</v>
      </c>
      <c r="O17" s="308">
        <v>2012</v>
      </c>
      <c r="P17" s="308">
        <v>2013</v>
      </c>
      <c r="Q17" s="308">
        <v>2014</v>
      </c>
      <c r="R17" s="308">
        <v>2015</v>
      </c>
      <c r="S17" s="308">
        <v>2016</v>
      </c>
      <c r="T17" s="308">
        <v>2017</v>
      </c>
      <c r="U17" s="308">
        <v>2018</v>
      </c>
      <c r="V17" s="308">
        <v>2019</v>
      </c>
      <c r="W17" s="308">
        <v>2020</v>
      </c>
      <c r="X17" s="308">
        <v>2021</v>
      </c>
      <c r="Y17" s="308">
        <v>2022</v>
      </c>
      <c r="Z17" s="308">
        <v>2023</v>
      </c>
      <c r="AA17" s="308">
        <v>2024</v>
      </c>
      <c r="AB17" s="308">
        <v>2025</v>
      </c>
      <c r="AC17" s="308">
        <v>2026</v>
      </c>
      <c r="AD17" s="308">
        <v>2027</v>
      </c>
      <c r="AE17" s="308">
        <v>2028</v>
      </c>
      <c r="AF17" s="308">
        <v>2029</v>
      </c>
      <c r="AG17" s="308">
        <v>2030</v>
      </c>
      <c r="AH17" s="308">
        <v>2031</v>
      </c>
      <c r="AI17" s="308">
        <v>2032</v>
      </c>
      <c r="AJ17" s="308">
        <v>2033</v>
      </c>
      <c r="AK17" s="308">
        <v>2034</v>
      </c>
      <c r="AL17" s="308">
        <v>2035</v>
      </c>
      <c r="AM17" s="308">
        <v>2036</v>
      </c>
      <c r="AN17" s="308">
        <v>2037</v>
      </c>
      <c r="AO17" s="308">
        <v>2038</v>
      </c>
      <c r="AP17" s="308">
        <v>2039</v>
      </c>
      <c r="AQ17" s="308">
        <v>2040</v>
      </c>
      <c r="AR17" s="308">
        <v>2041</v>
      </c>
      <c r="AS17" s="308">
        <v>2042</v>
      </c>
      <c r="AT17" s="308">
        <v>2043</v>
      </c>
      <c r="AU17" s="308">
        <v>2044</v>
      </c>
      <c r="AV17" s="308">
        <v>2045</v>
      </c>
      <c r="AW17" s="308">
        <v>2046</v>
      </c>
      <c r="AX17" s="308">
        <v>2047</v>
      </c>
      <c r="AY17" s="308">
        <v>2048</v>
      </c>
      <c r="AZ17" s="308">
        <v>2049</v>
      </c>
      <c r="BA17" s="308">
        <v>2050</v>
      </c>
    </row>
    <row r="18" spans="1:53" ht="15" customHeight="1" x14ac:dyDescent="0.2">
      <c r="L18" s="307" t="s">
        <v>33</v>
      </c>
      <c r="M18" s="309">
        <v>14.2</v>
      </c>
      <c r="N18" s="309">
        <v>12.4</v>
      </c>
      <c r="O18" s="309">
        <v>7.5</v>
      </c>
      <c r="P18" s="309">
        <v>4.4000000000000004</v>
      </c>
      <c r="Q18" s="309">
        <v>6</v>
      </c>
      <c r="R18" s="309">
        <v>7.8</v>
      </c>
      <c r="S18" s="309">
        <v>6.8</v>
      </c>
      <c r="T18" s="309">
        <v>4.7</v>
      </c>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10"/>
      <c r="AV18" s="310"/>
      <c r="AW18" s="310"/>
      <c r="AX18" s="310"/>
      <c r="AY18" s="310"/>
      <c r="AZ18" s="310"/>
      <c r="BA18" s="310"/>
    </row>
    <row r="19" spans="1:53" ht="15" customHeight="1" x14ac:dyDescent="0.2">
      <c r="L19" s="307" t="s">
        <v>68</v>
      </c>
      <c r="M19" s="309"/>
      <c r="N19" s="309"/>
      <c r="O19" s="309"/>
      <c r="P19" s="309"/>
      <c r="Q19" s="309"/>
      <c r="R19" s="309"/>
      <c r="S19" s="309"/>
      <c r="T19" s="309">
        <v>4.7</v>
      </c>
      <c r="U19" s="309">
        <v>8.6626893593139336</v>
      </c>
      <c r="V19" s="309">
        <v>12.461306301322152</v>
      </c>
      <c r="W19" s="309">
        <v>16.663460352982128</v>
      </c>
      <c r="X19" s="309">
        <v>21.096645975968727</v>
      </c>
      <c r="Y19" s="309">
        <v>26.180534828332693</v>
      </c>
      <c r="Z19" s="309">
        <v>31.343294420769272</v>
      </c>
      <c r="AA19" s="309">
        <v>36.569626733611351</v>
      </c>
      <c r="AB19" s="309">
        <v>41.005563209565047</v>
      </c>
      <c r="AC19" s="309">
        <v>44.660786116674423</v>
      </c>
      <c r="AD19" s="309">
        <v>47.546926992947988</v>
      </c>
      <c r="AE19" s="309">
        <v>50.445903124836398</v>
      </c>
      <c r="AF19" s="309">
        <v>53.353285910872124</v>
      </c>
      <c r="AG19" s="309">
        <v>56.247341599168237</v>
      </c>
      <c r="AH19" s="309">
        <v>59.130276789990624</v>
      </c>
      <c r="AI19" s="309">
        <v>62.001207419478227</v>
      </c>
      <c r="AJ19" s="309">
        <v>64.872822469277196</v>
      </c>
      <c r="AK19" s="309">
        <v>67.745193099573839</v>
      </c>
      <c r="AL19" s="309">
        <v>70.676482129442363</v>
      </c>
      <c r="AM19" s="309">
        <v>73.665259304100516</v>
      </c>
      <c r="AN19" s="309">
        <v>76.71262187583487</v>
      </c>
      <c r="AO19" s="309">
        <v>79.760667702774796</v>
      </c>
      <c r="AP19" s="309">
        <v>82.809208747635935</v>
      </c>
      <c r="AQ19" s="309">
        <v>85.936338649249478</v>
      </c>
      <c r="AR19" s="309">
        <v>89.183540734522737</v>
      </c>
      <c r="AS19" s="309">
        <v>92.595598224709818</v>
      </c>
      <c r="AT19" s="309">
        <v>96.138197025776208</v>
      </c>
      <c r="AU19" s="310">
        <v>99.816331494908184</v>
      </c>
      <c r="AV19" s="310">
        <v>103.63518706753025</v>
      </c>
      <c r="AW19" s="310">
        <v>107.60014756773415</v>
      </c>
      <c r="AX19" s="310">
        <v>111.71680279839609</v>
      </c>
      <c r="AY19" s="310">
        <v>115.99095642168307</v>
      </c>
      <c r="AZ19" s="310">
        <v>120.42863414105811</v>
      </c>
      <c r="BA19" s="310">
        <v>122.67471421520202</v>
      </c>
    </row>
    <row r="20" spans="1:53" ht="15" customHeight="1" x14ac:dyDescent="0.2">
      <c r="L20" s="307" t="s">
        <v>69</v>
      </c>
      <c r="M20" s="309"/>
      <c r="N20" s="309"/>
      <c r="O20" s="309"/>
      <c r="P20" s="309"/>
      <c r="Q20" s="309"/>
      <c r="R20" s="309"/>
      <c r="S20" s="309"/>
      <c r="T20" s="309">
        <v>4.7</v>
      </c>
      <c r="U20" s="309">
        <v>7.7798770598715068</v>
      </c>
      <c r="V20" s="309">
        <v>10.953494124172757</v>
      </c>
      <c r="W20" s="309">
        <v>13.758742444316411</v>
      </c>
      <c r="X20" s="309">
        <v>16.289156044295094</v>
      </c>
      <c r="Y20" s="309">
        <v>18.247723922372789</v>
      </c>
      <c r="Z20" s="309">
        <v>20.095152133408227</v>
      </c>
      <c r="AA20" s="309">
        <v>21.819454551995424</v>
      </c>
      <c r="AB20" s="309">
        <v>23.844864443899514</v>
      </c>
      <c r="AC20" s="309">
        <v>26.177633621522599</v>
      </c>
      <c r="AD20" s="309">
        <v>28.821342290907179</v>
      </c>
      <c r="AE20" s="309">
        <v>31.472777863488091</v>
      </c>
      <c r="AF20" s="309">
        <v>34.128213090549814</v>
      </c>
      <c r="AG20" s="309">
        <v>36.508407549583787</v>
      </c>
      <c r="AH20" s="309">
        <v>38.613909137106482</v>
      </c>
      <c r="AI20" s="309">
        <v>40.445072602797339</v>
      </c>
      <c r="AJ20" s="309">
        <v>42.275306063682734</v>
      </c>
      <c r="AK20" s="309">
        <v>44.10603402609965</v>
      </c>
      <c r="AL20" s="309">
        <v>45.973267178548518</v>
      </c>
      <c r="AM20" s="309">
        <v>47.878350807673122</v>
      </c>
      <c r="AN20" s="309">
        <v>49.819720387999894</v>
      </c>
      <c r="AO20" s="309">
        <v>51.761532106119141</v>
      </c>
      <c r="AP20" s="309">
        <v>53.703663352480014</v>
      </c>
      <c r="AQ20" s="309">
        <v>55.696141231675149</v>
      </c>
      <c r="AR20" s="309">
        <v>57.763483204348773</v>
      </c>
      <c r="AS20" s="309">
        <v>59.932775075243846</v>
      </c>
      <c r="AT20" s="309">
        <v>62.183534111207258</v>
      </c>
      <c r="AU20" s="310">
        <v>64.518819789422949</v>
      </c>
      <c r="AV20" s="310">
        <v>66.941806484906763</v>
      </c>
      <c r="AW20" s="310">
        <v>69.455787785463215</v>
      </c>
      <c r="AX20" s="310">
        <v>72.064180968689314</v>
      </c>
      <c r="AY20" s="310">
        <v>74.770531647111014</v>
      </c>
      <c r="AZ20" s="310">
        <v>77.578518587766453</v>
      </c>
      <c r="BA20" s="310">
        <v>78.999443763326269</v>
      </c>
    </row>
    <row r="21" spans="1:53" ht="15" customHeight="1" x14ac:dyDescent="0.2">
      <c r="L21" s="307" t="s">
        <v>70</v>
      </c>
      <c r="M21" s="309"/>
      <c r="N21" s="309"/>
      <c r="O21" s="309"/>
      <c r="P21" s="309"/>
      <c r="Q21" s="309"/>
      <c r="R21" s="309"/>
      <c r="S21" s="309"/>
      <c r="T21" s="309">
        <v>4.7</v>
      </c>
      <c r="U21" s="309">
        <v>6.4496932092511585</v>
      </c>
      <c r="V21" s="309">
        <v>8.2923953553996217</v>
      </c>
      <c r="W21" s="309">
        <v>9.7698064286170663</v>
      </c>
      <c r="X21" s="309">
        <v>10.98296193069978</v>
      </c>
      <c r="Y21" s="309">
        <v>11.794853091662276</v>
      </c>
      <c r="Z21" s="309">
        <v>12.663034060396498</v>
      </c>
      <c r="AA21" s="309">
        <v>13.576504839183167</v>
      </c>
      <c r="AB21" s="309">
        <v>14.446741469338347</v>
      </c>
      <c r="AC21" s="309">
        <v>15.276940080434557</v>
      </c>
      <c r="AD21" s="309">
        <v>16.069902538384301</v>
      </c>
      <c r="AE21" s="309">
        <v>16.867851472975499</v>
      </c>
      <c r="AF21" s="309">
        <v>17.669607970231905</v>
      </c>
      <c r="AG21" s="309">
        <v>18.422187167453163</v>
      </c>
      <c r="AH21" s="309">
        <v>19.127247847114592</v>
      </c>
      <c r="AI21" s="309">
        <v>19.783572411399931</v>
      </c>
      <c r="AJ21" s="309">
        <v>20.441515943058928</v>
      </c>
      <c r="AK21" s="309">
        <v>21.098330378981771</v>
      </c>
      <c r="AL21" s="309">
        <v>21.766490063262694</v>
      </c>
      <c r="AM21" s="309">
        <v>22.444589590826808</v>
      </c>
      <c r="AN21" s="309">
        <v>23.133915936864014</v>
      </c>
      <c r="AO21" s="309">
        <v>23.822058816588967</v>
      </c>
      <c r="AP21" s="309">
        <v>24.510337763519775</v>
      </c>
      <c r="AQ21" s="309">
        <v>25.212095017620531</v>
      </c>
      <c r="AR21" s="309">
        <v>25.934232270329606</v>
      </c>
      <c r="AS21" s="309">
        <v>26.683950019923028</v>
      </c>
      <c r="AT21" s="309">
        <v>27.455340927148285</v>
      </c>
      <c r="AU21" s="310">
        <v>28.249031528808036</v>
      </c>
      <c r="AV21" s="310">
        <v>29.065666473895707</v>
      </c>
      <c r="AW21" s="310">
        <v>29.905909047190324</v>
      </c>
      <c r="AX21" s="310">
        <v>30.770441707987697</v>
      </c>
      <c r="AY21" s="310">
        <v>31.659966644405444</v>
      </c>
      <c r="AZ21" s="310">
        <v>32.575206343712132</v>
      </c>
      <c r="BA21" s="310">
        <v>33.037110827162849</v>
      </c>
    </row>
    <row r="23" spans="1:53" ht="15" customHeight="1" x14ac:dyDescent="0.2">
      <c r="L23" s="616" t="s">
        <v>719</v>
      </c>
    </row>
    <row r="27" spans="1:53" ht="15" customHeight="1" x14ac:dyDescent="0.25">
      <c r="A27" s="146" t="s">
        <v>224</v>
      </c>
    </row>
    <row r="31" spans="1:53" ht="15" customHeight="1" x14ac:dyDescent="0.3">
      <c r="A31" s="261" t="s">
        <v>610</v>
      </c>
    </row>
  </sheetData>
  <pageMargins left="0.7" right="0.7" top="0.75" bottom="0.75" header="0.3" footer="0.3"/>
  <pageSetup paperSize="9" scale="33" orientation="landscape"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M18"/>
  <sheetViews>
    <sheetView zoomScale="85" zoomScaleNormal="85" workbookViewId="0"/>
  </sheetViews>
  <sheetFormatPr defaultColWidth="9" defaultRowHeight="15" customHeight="1" x14ac:dyDescent="0.2"/>
  <cols>
    <col min="1" max="1" width="9" style="18" customWidth="1"/>
    <col min="2" max="13" width="9" style="18"/>
    <col min="14" max="14" width="18.875" style="18" bestFit="1" customWidth="1"/>
    <col min="15" max="15" width="9" style="18" customWidth="1"/>
    <col min="16" max="16384" width="9" style="18"/>
  </cols>
  <sheetData>
    <row r="1" spans="1:65" s="368" customFormat="1" ht="25.5" customHeight="1" x14ac:dyDescent="0.25">
      <c r="A1" s="185" t="s">
        <v>671</v>
      </c>
      <c r="C1" s="369"/>
      <c r="D1" s="369"/>
      <c r="E1" s="369"/>
      <c r="F1" s="369"/>
      <c r="G1" s="369"/>
      <c r="H1" s="369"/>
      <c r="I1" s="369"/>
    </row>
    <row r="6" spans="1:65" ht="15" customHeight="1" x14ac:dyDescent="0.25">
      <c r="A6" s="481"/>
      <c r="N6" s="479" t="s">
        <v>622</v>
      </c>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row>
    <row r="7" spans="1:65" ht="15" customHeight="1" x14ac:dyDescent="0.2">
      <c r="N7" s="14" t="s">
        <v>34</v>
      </c>
      <c r="O7" s="477" t="s">
        <v>44</v>
      </c>
      <c r="P7" s="477" t="s">
        <v>45</v>
      </c>
      <c r="Q7" s="477" t="s">
        <v>46</v>
      </c>
      <c r="R7" s="477" t="s">
        <v>47</v>
      </c>
      <c r="S7" s="477" t="s">
        <v>48</v>
      </c>
      <c r="T7" s="477" t="s">
        <v>49</v>
      </c>
      <c r="U7" s="477" t="s">
        <v>50</v>
      </c>
      <c r="V7" s="477" t="s">
        <v>51</v>
      </c>
      <c r="W7" s="477" t="s">
        <v>52</v>
      </c>
      <c r="X7" s="477" t="s">
        <v>53</v>
      </c>
      <c r="Y7" s="477" t="s">
        <v>54</v>
      </c>
      <c r="Z7" s="477" t="s">
        <v>55</v>
      </c>
      <c r="AA7" s="477" t="s">
        <v>56</v>
      </c>
      <c r="AB7" s="477" t="s">
        <v>57</v>
      </c>
      <c r="AC7" s="477" t="s">
        <v>58</v>
      </c>
      <c r="AD7" s="477">
        <v>2015</v>
      </c>
      <c r="AE7" s="477">
        <v>2016</v>
      </c>
      <c r="AF7" s="477">
        <v>2017</v>
      </c>
      <c r="AG7" s="477">
        <v>2018</v>
      </c>
      <c r="AH7" s="478">
        <v>2019</v>
      </c>
      <c r="AI7" s="478">
        <v>2020</v>
      </c>
      <c r="AJ7" s="478">
        <v>2021</v>
      </c>
      <c r="AK7" s="478">
        <v>2022</v>
      </c>
      <c r="AL7" s="478">
        <v>2023</v>
      </c>
      <c r="AM7" s="478">
        <v>2024</v>
      </c>
      <c r="AN7" s="478">
        <v>2025</v>
      </c>
      <c r="AO7" s="478">
        <v>2026</v>
      </c>
      <c r="AP7" s="478">
        <v>2027</v>
      </c>
      <c r="AQ7" s="478">
        <v>2028</v>
      </c>
      <c r="AR7" s="478">
        <v>2029</v>
      </c>
      <c r="AS7" s="478">
        <v>2030</v>
      </c>
      <c r="AT7" s="478">
        <v>2031</v>
      </c>
      <c r="AU7" s="478">
        <v>2032</v>
      </c>
      <c r="AV7" s="478">
        <v>2033</v>
      </c>
      <c r="AW7" s="478">
        <v>2034</v>
      </c>
      <c r="AX7" s="478">
        <v>2035</v>
      </c>
      <c r="AY7" s="358">
        <v>2036</v>
      </c>
      <c r="AZ7" s="477">
        <v>2037</v>
      </c>
      <c r="BA7" s="477">
        <v>2038</v>
      </c>
      <c r="BB7" s="477">
        <v>2039</v>
      </c>
      <c r="BC7" s="477">
        <v>2040</v>
      </c>
      <c r="BD7" s="477">
        <v>2041</v>
      </c>
      <c r="BE7" s="477">
        <v>2042</v>
      </c>
      <c r="BF7" s="477">
        <v>2043</v>
      </c>
      <c r="BG7" s="477">
        <v>2044</v>
      </c>
      <c r="BH7" s="477">
        <v>2045</v>
      </c>
      <c r="BI7" s="477">
        <v>2046</v>
      </c>
      <c r="BJ7" s="477">
        <v>2047</v>
      </c>
      <c r="BK7" s="477">
        <v>2048</v>
      </c>
      <c r="BL7" s="477">
        <v>2049</v>
      </c>
      <c r="BM7" s="477">
        <v>2050</v>
      </c>
    </row>
    <row r="8" spans="1:65" ht="15" customHeight="1" x14ac:dyDescent="0.2">
      <c r="N8" s="15" t="s">
        <v>59</v>
      </c>
      <c r="O8" s="16">
        <v>94.816000000000003</v>
      </c>
      <c r="P8" s="16">
        <v>95.234999999999999</v>
      </c>
      <c r="Q8" s="16">
        <v>92.441999999999993</v>
      </c>
      <c r="R8" s="16">
        <v>93.799000000000007</v>
      </c>
      <c r="S8" s="16">
        <v>90.501999999999995</v>
      </c>
      <c r="T8" s="16">
        <v>82.179000000000002</v>
      </c>
      <c r="U8" s="16">
        <v>74.906999999999996</v>
      </c>
      <c r="V8" s="16">
        <v>66.838999999999999</v>
      </c>
      <c r="W8" s="16">
        <v>63.444000000000003</v>
      </c>
      <c r="X8" s="16">
        <v>54.758000000000003</v>
      </c>
      <c r="Y8" s="16">
        <v>52.106999999999999</v>
      </c>
      <c r="Z8" s="16">
        <v>40.012999999999998</v>
      </c>
      <c r="AA8" s="16">
        <v>33.228000000000002</v>
      </c>
      <c r="AB8" s="16">
        <v>32</v>
      </c>
      <c r="AC8" s="16">
        <v>31</v>
      </c>
      <c r="AD8" s="16">
        <v>33</v>
      </c>
      <c r="AE8" s="16">
        <v>34.754460049934494</v>
      </c>
      <c r="AF8" s="16">
        <v>38.099458945035728</v>
      </c>
      <c r="AG8" s="16">
        <v>37.485500000000002</v>
      </c>
      <c r="AH8" s="16">
        <v>37.674548128544878</v>
      </c>
      <c r="AI8" s="16">
        <v>37.056481625148741</v>
      </c>
      <c r="AJ8" s="16">
        <v>36.033464963503114</v>
      </c>
      <c r="AK8" s="16">
        <v>32.155730038946764</v>
      </c>
      <c r="AL8" s="16">
        <v>27.725398346897741</v>
      </c>
      <c r="AM8" s="16">
        <v>23.87119190422337</v>
      </c>
      <c r="AN8" s="16">
        <v>22.669830759001897</v>
      </c>
      <c r="AO8" s="16">
        <v>21.538664313312598</v>
      </c>
      <c r="AP8" s="16">
        <v>20.206673101246206</v>
      </c>
      <c r="AQ8" s="16">
        <v>18.724736492687697</v>
      </c>
      <c r="AR8" s="16">
        <v>17.526479322294552</v>
      </c>
      <c r="AS8" s="16">
        <v>17.081376933560477</v>
      </c>
      <c r="AT8" s="16">
        <v>15.228444674646939</v>
      </c>
      <c r="AU8" s="16">
        <v>13.993521064760802</v>
      </c>
      <c r="AV8" s="16">
        <v>12.767872346820148</v>
      </c>
      <c r="AW8" s="16">
        <v>11.199014543540734</v>
      </c>
      <c r="AX8" s="16">
        <v>9.7229968799048887</v>
      </c>
      <c r="AY8" s="16">
        <v>8.0060960819871294</v>
      </c>
      <c r="AZ8" s="16">
        <v>7.3966962918301649</v>
      </c>
      <c r="BA8" s="16">
        <v>6.1765509136275885</v>
      </c>
      <c r="BB8" s="16">
        <v>5.2853334258180693</v>
      </c>
      <c r="BC8" s="16">
        <v>4.2970354999999998</v>
      </c>
      <c r="BD8" s="16">
        <v>3.7592627500000004</v>
      </c>
      <c r="BE8" s="16">
        <v>3.2808937499999997</v>
      </c>
      <c r="BF8" s="16">
        <v>2.4884422499999999</v>
      </c>
      <c r="BG8" s="16">
        <v>1.8790382499999998</v>
      </c>
      <c r="BH8" s="16">
        <v>1.3205517499999999</v>
      </c>
      <c r="BI8" s="16">
        <v>1.1564842499999999</v>
      </c>
      <c r="BJ8" s="16">
        <v>1.0082577500000001</v>
      </c>
      <c r="BK8" s="16">
        <v>0.44071925000000006</v>
      </c>
      <c r="BL8" s="16">
        <v>0</v>
      </c>
      <c r="BM8" s="16">
        <v>0</v>
      </c>
    </row>
    <row r="9" spans="1:65" ht="15" customHeight="1" x14ac:dyDescent="0.2">
      <c r="N9" s="15" t="s">
        <v>60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6">
        <v>0</v>
      </c>
      <c r="AZ9" s="16">
        <v>0</v>
      </c>
      <c r="BA9" s="16">
        <v>0</v>
      </c>
      <c r="BB9" s="16">
        <v>0</v>
      </c>
      <c r="BC9" s="16">
        <v>0</v>
      </c>
      <c r="BD9" s="16">
        <v>0</v>
      </c>
      <c r="BE9" s="16">
        <v>0</v>
      </c>
      <c r="BF9" s="16">
        <v>0</v>
      </c>
      <c r="BG9" s="16">
        <v>0</v>
      </c>
      <c r="BH9" s="16">
        <v>0</v>
      </c>
      <c r="BI9" s="16">
        <v>0</v>
      </c>
      <c r="BJ9" s="16">
        <v>0</v>
      </c>
      <c r="BK9" s="16">
        <v>0</v>
      </c>
      <c r="BL9" s="16">
        <v>0</v>
      </c>
      <c r="BM9" s="16">
        <v>0</v>
      </c>
    </row>
    <row r="10" spans="1:65" ht="15" customHeight="1" x14ac:dyDescent="0.2">
      <c r="N10" s="15" t="s">
        <v>61</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0.2</v>
      </c>
      <c r="AF10" s="16">
        <v>0.25</v>
      </c>
      <c r="AG10" s="16">
        <v>0.25549999999999995</v>
      </c>
      <c r="AH10" s="16">
        <v>0.3722324025696</v>
      </c>
      <c r="AI10" s="16">
        <v>0.43039470859309698</v>
      </c>
      <c r="AJ10" s="16">
        <v>0.49209146002861692</v>
      </c>
      <c r="AK10" s="16">
        <v>0.55714306299951444</v>
      </c>
      <c r="AL10" s="16">
        <v>0.62602984886964119</v>
      </c>
      <c r="AM10" s="16">
        <v>0.72892593220206658</v>
      </c>
      <c r="AN10" s="16">
        <v>0.79376735792360531</v>
      </c>
      <c r="AO10" s="16">
        <v>0.88575926299049268</v>
      </c>
      <c r="AP10" s="16">
        <v>0.97243968578673368</v>
      </c>
      <c r="AQ10" s="16">
        <v>1.0728090852921472</v>
      </c>
      <c r="AR10" s="16">
        <v>1.1952148808744796</v>
      </c>
      <c r="AS10" s="16">
        <v>1.3324132811673857</v>
      </c>
      <c r="AT10" s="16">
        <v>1.5502536846780124</v>
      </c>
      <c r="AU10" s="16">
        <v>1.8643564326010327</v>
      </c>
      <c r="AV10" s="16">
        <v>2.0901551967733947</v>
      </c>
      <c r="AW10" s="16">
        <v>2.3510977861781854</v>
      </c>
      <c r="AX10" s="16">
        <v>2.7398470022419654</v>
      </c>
      <c r="AY10" s="16">
        <v>3.0037514364272377</v>
      </c>
      <c r="AZ10" s="16">
        <v>3.3645151834082001</v>
      </c>
      <c r="BA10" s="16">
        <v>3.5759917063353672</v>
      </c>
      <c r="BB10" s="16">
        <v>3.7924489866161757</v>
      </c>
      <c r="BC10" s="16">
        <v>4.0141703614563493</v>
      </c>
      <c r="BD10" s="16">
        <v>4.2414554100318496</v>
      </c>
      <c r="BE10" s="16">
        <v>4.4746208911315355</v>
      </c>
      <c r="BF10" s="16">
        <v>4.7140017352773897</v>
      </c>
      <c r="BG10" s="16">
        <v>4.9727745470667113</v>
      </c>
      <c r="BH10" s="16">
        <v>5.2401723818322958</v>
      </c>
      <c r="BI10" s="16">
        <v>5.5167568453194669</v>
      </c>
      <c r="BJ10" s="16">
        <v>5.80312682659532</v>
      </c>
      <c r="BK10" s="16">
        <v>6.0999210119490641</v>
      </c>
      <c r="BL10" s="16">
        <v>6.3798205703585875</v>
      </c>
      <c r="BM10" s="16">
        <v>6.6553520223401197</v>
      </c>
    </row>
    <row r="11" spans="1:65" ht="15" customHeight="1" x14ac:dyDescent="0.2">
      <c r="N11" s="15" t="s">
        <v>62</v>
      </c>
      <c r="O11" s="16">
        <v>1.2</v>
      </c>
      <c r="P11" s="16">
        <v>1.375</v>
      </c>
      <c r="Q11" s="16">
        <v>3.4289999999999998</v>
      </c>
      <c r="R11" s="16">
        <v>5.1609999999999996</v>
      </c>
      <c r="S11" s="16">
        <v>7.069</v>
      </c>
      <c r="T11" s="16">
        <v>9.2880000000000003</v>
      </c>
      <c r="U11" s="16">
        <v>13.113</v>
      </c>
      <c r="V11" s="16">
        <v>20.085000000000001</v>
      </c>
      <c r="W11" s="16">
        <v>26.189</v>
      </c>
      <c r="X11" s="16">
        <v>23.727</v>
      </c>
      <c r="Y11" s="16">
        <v>25.356999999999999</v>
      </c>
      <c r="Z11" s="16">
        <v>21.864999999999998</v>
      </c>
      <c r="AA11" s="16">
        <v>27.858000000000001</v>
      </c>
      <c r="AB11" s="16">
        <v>29</v>
      </c>
      <c r="AC11" s="16">
        <v>25</v>
      </c>
      <c r="AD11" s="16">
        <v>29</v>
      </c>
      <c r="AE11" s="16">
        <v>32.272986723755473</v>
      </c>
      <c r="AF11" s="16">
        <v>35.213381343294635</v>
      </c>
      <c r="AG11" s="16">
        <v>34.930500000000002</v>
      </c>
      <c r="AH11" s="16">
        <v>31.020829643143408</v>
      </c>
      <c r="AI11" s="16">
        <v>29.398461102091616</v>
      </c>
      <c r="AJ11" s="16">
        <v>28.638352693060682</v>
      </c>
      <c r="AK11" s="16">
        <v>28.876815948462777</v>
      </c>
      <c r="AL11" s="16">
        <v>28.62066480633818</v>
      </c>
      <c r="AM11" s="16">
        <v>28.839038767552431</v>
      </c>
      <c r="AN11" s="16">
        <v>28.997736468943849</v>
      </c>
      <c r="AO11" s="16">
        <v>28.164045073883518</v>
      </c>
      <c r="AP11" s="16">
        <v>26.821789154659264</v>
      </c>
      <c r="AQ11" s="16">
        <v>25.975232841330147</v>
      </c>
      <c r="AR11" s="16">
        <v>24.883547282813353</v>
      </c>
      <c r="AS11" s="16">
        <v>25.059616612431316</v>
      </c>
      <c r="AT11" s="16">
        <v>24.625352953100087</v>
      </c>
      <c r="AU11" s="16">
        <v>23.825585614526076</v>
      </c>
      <c r="AV11" s="16">
        <v>23.234226824986365</v>
      </c>
      <c r="AW11" s="16">
        <v>22.722382341375642</v>
      </c>
      <c r="AX11" s="16">
        <v>22.12232833126275</v>
      </c>
      <c r="AY11" s="16">
        <v>20.972482409925366</v>
      </c>
      <c r="AZ11" s="16">
        <v>20.542514781109844</v>
      </c>
      <c r="BA11" s="16">
        <v>20.345783428582916</v>
      </c>
      <c r="BB11" s="16">
        <v>20.41697626173103</v>
      </c>
      <c r="BC11" s="16">
        <v>20.194540356489398</v>
      </c>
      <c r="BD11" s="16">
        <v>19.820845465382313</v>
      </c>
      <c r="BE11" s="16">
        <v>19.535567786244115</v>
      </c>
      <c r="BF11" s="16">
        <v>19.124342761519561</v>
      </c>
      <c r="BG11" s="16">
        <v>18.517696419491859</v>
      </c>
      <c r="BH11" s="16">
        <v>18.289412458324001</v>
      </c>
      <c r="BI11" s="16">
        <v>17.709487169708506</v>
      </c>
      <c r="BJ11" s="16">
        <v>17.507924079180412</v>
      </c>
      <c r="BK11" s="16">
        <v>17.319731041426916</v>
      </c>
      <c r="BL11" s="16">
        <v>17.144917565679677</v>
      </c>
      <c r="BM11" s="380">
        <v>16.618492369130539</v>
      </c>
    </row>
    <row r="12" spans="1:65" ht="15" customHeight="1" x14ac:dyDescent="0.2">
      <c r="N12" s="15" t="s">
        <v>63</v>
      </c>
      <c r="O12" s="16">
        <v>0.26100000000000001</v>
      </c>
      <c r="P12" s="16">
        <v>0.36599999999999999</v>
      </c>
      <c r="Q12" s="16">
        <v>0.61</v>
      </c>
      <c r="R12" s="16">
        <v>0.59199999999999997</v>
      </c>
      <c r="S12" s="16">
        <v>2.3570000000000002</v>
      </c>
      <c r="T12" s="16">
        <v>2.2269999999999999</v>
      </c>
      <c r="U12" s="16">
        <v>3.6680000000000001</v>
      </c>
      <c r="V12" s="16">
        <v>7.6999999999999993</v>
      </c>
      <c r="W12" s="16">
        <v>9.5569999999999986</v>
      </c>
      <c r="X12" s="16">
        <v>7.2330000000000005</v>
      </c>
      <c r="Y12" s="16">
        <v>9.5449999999999999</v>
      </c>
      <c r="Z12" s="16">
        <v>6.2640000000000002</v>
      </c>
      <c r="AA12" s="16">
        <v>8.0920000000000005</v>
      </c>
      <c r="AB12" s="16">
        <v>11</v>
      </c>
      <c r="AC12" s="16">
        <v>7</v>
      </c>
      <c r="AD12" s="16">
        <v>3.5</v>
      </c>
      <c r="AE12" s="16">
        <v>6</v>
      </c>
      <c r="AF12" s="16">
        <v>4.6758713309999971</v>
      </c>
      <c r="AG12" s="16">
        <v>4.7450000000000001</v>
      </c>
      <c r="AH12" s="16">
        <v>2.7700000000000005</v>
      </c>
      <c r="AI12" s="16">
        <v>2.7699999999999996</v>
      </c>
      <c r="AJ12" s="16">
        <v>2.4050000000000002</v>
      </c>
      <c r="AK12" s="16">
        <v>2.7700000000000005</v>
      </c>
      <c r="AL12" s="16">
        <v>3.1350000000000007</v>
      </c>
      <c r="AM12" s="16">
        <v>3.5000000000000004</v>
      </c>
      <c r="AN12" s="16">
        <v>3.5000000000000004</v>
      </c>
      <c r="AO12" s="16">
        <v>3.5000000000000004</v>
      </c>
      <c r="AP12" s="16">
        <v>3.5000000000000004</v>
      </c>
      <c r="AQ12" s="16">
        <v>3.5000000000000004</v>
      </c>
      <c r="AR12" s="16">
        <v>3.5000000000000004</v>
      </c>
      <c r="AS12" s="16">
        <v>3.8650000000000007</v>
      </c>
      <c r="AT12" s="16">
        <v>4.2300000000000004</v>
      </c>
      <c r="AU12" s="16">
        <v>4.2300000000000004</v>
      </c>
      <c r="AV12" s="16">
        <v>4.2300000000000004</v>
      </c>
      <c r="AW12" s="16">
        <v>4.2300000000000004</v>
      </c>
      <c r="AX12" s="16">
        <v>4.5949999999999998</v>
      </c>
      <c r="AY12" s="16">
        <v>4.5949999999999998</v>
      </c>
      <c r="AZ12" s="16">
        <v>4.5949999999999998</v>
      </c>
      <c r="BA12" s="16">
        <v>4.96</v>
      </c>
      <c r="BB12" s="16">
        <v>4.96</v>
      </c>
      <c r="BC12" s="16">
        <v>4.96</v>
      </c>
      <c r="BD12" s="16">
        <v>5.3250000000000002</v>
      </c>
      <c r="BE12" s="16">
        <v>5.3250000000000002</v>
      </c>
      <c r="BF12" s="16">
        <v>5.3250000000000002</v>
      </c>
      <c r="BG12" s="16">
        <v>5.3250000000000002</v>
      </c>
      <c r="BH12" s="16">
        <v>5.69</v>
      </c>
      <c r="BI12" s="16">
        <v>5.69</v>
      </c>
      <c r="BJ12" s="16">
        <v>5.69</v>
      </c>
      <c r="BK12" s="16">
        <v>5.69</v>
      </c>
      <c r="BL12" s="16">
        <v>6.0549999999999997</v>
      </c>
      <c r="BM12" s="16">
        <v>6.0549999999999997</v>
      </c>
    </row>
    <row r="13" spans="1:65" ht="15" customHeight="1" x14ac:dyDescent="0.2">
      <c r="N13" s="15" t="s">
        <v>64</v>
      </c>
      <c r="O13" s="17">
        <v>0</v>
      </c>
      <c r="P13" s="17">
        <v>0</v>
      </c>
      <c r="Q13" s="17">
        <v>0</v>
      </c>
      <c r="R13" s="17">
        <v>0</v>
      </c>
      <c r="S13" s="17">
        <v>0</v>
      </c>
      <c r="T13" s="17">
        <v>0</v>
      </c>
      <c r="U13" s="17">
        <v>0</v>
      </c>
      <c r="V13" s="17">
        <v>0</v>
      </c>
      <c r="W13" s="17">
        <v>0</v>
      </c>
      <c r="X13" s="17">
        <v>6.4050000000000002</v>
      </c>
      <c r="Y13" s="17">
        <v>18.687999999999999</v>
      </c>
      <c r="Z13" s="17">
        <v>24.779</v>
      </c>
      <c r="AA13" s="17">
        <v>13.573</v>
      </c>
      <c r="AB13" s="17">
        <v>9</v>
      </c>
      <c r="AC13" s="17">
        <v>11</v>
      </c>
      <c r="AD13" s="17">
        <v>12.5</v>
      </c>
      <c r="AE13" s="17">
        <v>9.0488797600000002</v>
      </c>
      <c r="AF13" s="17">
        <v>5.2818590699999994</v>
      </c>
      <c r="AG13" s="17">
        <v>3.7959999999999998</v>
      </c>
      <c r="AH13" s="17">
        <v>3.8220282999999995</v>
      </c>
      <c r="AI13" s="17">
        <v>3.4570282999999993</v>
      </c>
      <c r="AJ13" s="17">
        <v>3.4570282999999993</v>
      </c>
      <c r="AK13" s="16">
        <v>3.8220282999999995</v>
      </c>
      <c r="AL13" s="16">
        <v>5.2868094333333318</v>
      </c>
      <c r="AM13" s="16">
        <v>5.651809433333332</v>
      </c>
      <c r="AN13" s="16">
        <v>5.651809433333332</v>
      </c>
      <c r="AO13" s="16">
        <v>6.0168094333333322</v>
      </c>
      <c r="AP13" s="16">
        <v>6.0168094333333322</v>
      </c>
      <c r="AQ13" s="16">
        <v>6.6650713833333324</v>
      </c>
      <c r="AR13" s="16">
        <v>7.0300713833333317</v>
      </c>
      <c r="AS13" s="16">
        <v>7.3950713833333319</v>
      </c>
      <c r="AT13" s="16">
        <v>7.3950713833333319</v>
      </c>
      <c r="AU13" s="16">
        <v>7.3950713833333319</v>
      </c>
      <c r="AV13" s="16">
        <v>7.3950713833333319</v>
      </c>
      <c r="AW13" s="16">
        <v>7.3950713833333319</v>
      </c>
      <c r="AX13" s="16">
        <v>7.7600713833333321</v>
      </c>
      <c r="AY13" s="16">
        <v>7.7600713833333321</v>
      </c>
      <c r="AZ13" s="17">
        <v>7.7600713833333321</v>
      </c>
      <c r="BA13" s="17">
        <v>7.7600713833333321</v>
      </c>
      <c r="BB13" s="17">
        <v>7.7600713833333321</v>
      </c>
      <c r="BC13" s="17">
        <v>8.1250713833333315</v>
      </c>
      <c r="BD13" s="17">
        <v>8.1250713833333315</v>
      </c>
      <c r="BE13" s="17">
        <v>8.1250713833333315</v>
      </c>
      <c r="BF13" s="17">
        <v>8.1250713833333315</v>
      </c>
      <c r="BG13" s="17">
        <v>8.1250713833333315</v>
      </c>
      <c r="BH13" s="17">
        <v>8.4900713833333317</v>
      </c>
      <c r="BI13" s="17">
        <v>8.4900713833333317</v>
      </c>
      <c r="BJ13" s="17">
        <v>8.8550713833333319</v>
      </c>
      <c r="BK13" s="17">
        <v>8.8550713833333319</v>
      </c>
      <c r="BL13" s="17">
        <v>8.8550713833333319</v>
      </c>
      <c r="BM13" s="17">
        <v>8.8550713833333319</v>
      </c>
    </row>
    <row r="14" spans="1:65" ht="15" customHeight="1" x14ac:dyDescent="0.2">
      <c r="N14" s="15" t="s">
        <v>65</v>
      </c>
      <c r="O14" s="17">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0.48470847828062119</v>
      </c>
      <c r="AH14" s="16">
        <v>0.63991246597499807</v>
      </c>
      <c r="AI14" s="16">
        <v>0.36405859701324561</v>
      </c>
      <c r="AJ14" s="16">
        <v>0.16033098922088812</v>
      </c>
      <c r="AK14" s="16">
        <v>1.1372158759108117</v>
      </c>
      <c r="AL14" s="16">
        <v>2.7474705999272588</v>
      </c>
      <c r="AM14" s="16">
        <v>4.7123116474427116</v>
      </c>
      <c r="AN14" s="16">
        <v>4.1935997993003893</v>
      </c>
      <c r="AO14" s="16">
        <v>3.2925387036730918</v>
      </c>
      <c r="AP14" s="16">
        <v>5.0973891168287153</v>
      </c>
      <c r="AQ14" s="16">
        <v>3.9594901435027552</v>
      </c>
      <c r="AR14" s="16">
        <v>4.611522040668417</v>
      </c>
      <c r="AS14" s="16">
        <v>4.1268761064281927</v>
      </c>
      <c r="AT14" s="16">
        <v>5.6860810385653062</v>
      </c>
      <c r="AU14" s="16">
        <v>7.4417317455662646</v>
      </c>
      <c r="AV14" s="16">
        <v>8.8211672833987294</v>
      </c>
      <c r="AW14" s="16">
        <v>10.820607744413529</v>
      </c>
      <c r="AX14" s="16">
        <v>11.805726918910874</v>
      </c>
      <c r="AY14" s="16">
        <v>14.406712208845974</v>
      </c>
      <c r="AZ14" s="17">
        <v>15.47876682834905</v>
      </c>
      <c r="BA14" s="16">
        <v>16.357355285544116</v>
      </c>
      <c r="BB14" s="16">
        <v>17.187478607229441</v>
      </c>
      <c r="BC14" s="16">
        <v>17.981666983474657</v>
      </c>
      <c r="BD14" s="16">
        <v>18.817948117117293</v>
      </c>
      <c r="BE14" s="16">
        <v>19.767460539150349</v>
      </c>
      <c r="BF14" s="16">
        <v>21.645971522394316</v>
      </c>
      <c r="BG14" s="16">
        <v>23.092000955428901</v>
      </c>
      <c r="BH14" s="16">
        <v>23.386091923917718</v>
      </c>
      <c r="BI14" s="16">
        <v>24.036456586256218</v>
      </c>
      <c r="BJ14" s="16">
        <v>23.4838831089892</v>
      </c>
      <c r="BK14" s="16">
        <v>23.985657994377085</v>
      </c>
      <c r="BL14" s="16">
        <v>23.568104581345906</v>
      </c>
      <c r="BM14" s="16">
        <v>23.332076163476589</v>
      </c>
    </row>
    <row r="15" spans="1:65" ht="15" customHeight="1" x14ac:dyDescent="0.2">
      <c r="N15" s="15" t="s">
        <v>66</v>
      </c>
      <c r="O15" s="17">
        <v>103.018</v>
      </c>
      <c r="P15" s="17">
        <v>105.02200000000001</v>
      </c>
      <c r="Q15" s="17">
        <v>103.727</v>
      </c>
      <c r="R15" s="17">
        <v>107.878</v>
      </c>
      <c r="S15" s="17">
        <v>103.91500000000001</v>
      </c>
      <c r="T15" s="17">
        <v>99.929000000000002</v>
      </c>
      <c r="U15" s="17">
        <v>97.686999999999998</v>
      </c>
      <c r="V15" s="17">
        <v>99.813999999999993</v>
      </c>
      <c r="W15" s="17">
        <v>104.295</v>
      </c>
      <c r="X15" s="17">
        <v>100.212</v>
      </c>
      <c r="Y15" s="17">
        <v>112.572</v>
      </c>
      <c r="Z15" s="17">
        <v>96.215000000000003</v>
      </c>
      <c r="AA15" s="17">
        <v>87.846000000000004</v>
      </c>
      <c r="AB15" s="17">
        <v>81</v>
      </c>
      <c r="AC15" s="17">
        <v>74</v>
      </c>
      <c r="AD15" s="17">
        <v>78</v>
      </c>
      <c r="AE15" s="17">
        <v>87</v>
      </c>
      <c r="AF15" s="17">
        <v>87.946442020330352</v>
      </c>
      <c r="AG15" s="17">
        <v>81.697208478280643</v>
      </c>
      <c r="AH15" s="17">
        <v>76.299550940232876</v>
      </c>
      <c r="AI15" s="17">
        <v>73.476424332846705</v>
      </c>
      <c r="AJ15" s="17">
        <v>71.186268405813294</v>
      </c>
      <c r="AK15" s="17">
        <v>69.318933226319871</v>
      </c>
      <c r="AL15" s="17">
        <v>68.141373035366144</v>
      </c>
      <c r="AM15" s="17">
        <v>67.303277684753908</v>
      </c>
      <c r="AN15" s="17">
        <v>65.80674381850308</v>
      </c>
      <c r="AO15" s="17">
        <v>63.397816787193037</v>
      </c>
      <c r="AP15" s="17">
        <v>62.615100491854257</v>
      </c>
      <c r="AQ15" s="17">
        <v>59.897339946146076</v>
      </c>
      <c r="AR15" s="17">
        <v>58.746834909984138</v>
      </c>
      <c r="AS15" s="17">
        <v>58.860354316920706</v>
      </c>
      <c r="AT15" s="17">
        <v>58.71520373432368</v>
      </c>
      <c r="AU15" s="17">
        <v>58.750266240787504</v>
      </c>
      <c r="AV15" s="17">
        <v>58.538493035311966</v>
      </c>
      <c r="AW15" s="17">
        <v>58.718173798841427</v>
      </c>
      <c r="AX15" s="17">
        <v>58.745970515653809</v>
      </c>
      <c r="AY15" s="17">
        <v>58.744113520519043</v>
      </c>
      <c r="AZ15" s="17">
        <v>59.137564468030597</v>
      </c>
      <c r="BA15" s="17">
        <v>59.175752717423322</v>
      </c>
      <c r="BB15" s="17">
        <v>59.402308664728054</v>
      </c>
      <c r="BC15" s="17">
        <v>59.572484584753738</v>
      </c>
      <c r="BD15" s="17">
        <v>60.089583125864792</v>
      </c>
      <c r="BE15" s="17">
        <v>60.508614349859329</v>
      </c>
      <c r="BF15" s="17">
        <v>61.422829652524598</v>
      </c>
      <c r="BG15" s="17">
        <v>61.911581555320801</v>
      </c>
      <c r="BH15" s="17">
        <v>62.416299897407349</v>
      </c>
      <c r="BI15" s="17">
        <v>62.599256234617528</v>
      </c>
      <c r="BJ15" s="17">
        <v>62.348263148098269</v>
      </c>
      <c r="BK15" s="17">
        <v>62.3911006810864</v>
      </c>
      <c r="BL15" s="17">
        <v>62.002914100717504</v>
      </c>
      <c r="BM15" s="17">
        <v>61.515991938280578</v>
      </c>
    </row>
    <row r="16" spans="1:65" ht="15" customHeight="1" x14ac:dyDescent="0.2">
      <c r="N16" s="15" t="s">
        <v>67</v>
      </c>
      <c r="O16" s="22">
        <v>1.418198761381506E-2</v>
      </c>
      <c r="P16" s="22">
        <v>1.6577479004399077E-2</v>
      </c>
      <c r="Q16" s="22">
        <v>3.8938752687342731E-2</v>
      </c>
      <c r="R16" s="22">
        <v>5.3328760266226655E-2</v>
      </c>
      <c r="S16" s="22">
        <v>9.0708752345667124E-2</v>
      </c>
      <c r="T16" s="22">
        <v>0.11523181458835774</v>
      </c>
      <c r="U16" s="22">
        <v>0.17178334885911123</v>
      </c>
      <c r="V16" s="22">
        <v>0.27836776404111652</v>
      </c>
      <c r="W16" s="22">
        <v>0.34273934512680371</v>
      </c>
      <c r="X16" s="22">
        <v>0.3728595377799066</v>
      </c>
      <c r="Y16" s="22">
        <v>0.47605088299044168</v>
      </c>
      <c r="Z16" s="22">
        <v>0.54989346775450809</v>
      </c>
      <c r="AA16" s="22">
        <v>0.56374792250073991</v>
      </c>
      <c r="AB16" s="22">
        <v>0.60493827160493829</v>
      </c>
      <c r="AC16" s="22">
        <v>0.58108108108108103</v>
      </c>
      <c r="AD16" s="22">
        <v>0.57692307692307687</v>
      </c>
      <c r="AE16" s="22">
        <v>0.54392949981328131</v>
      </c>
      <c r="AF16" s="22">
        <v>0.51362068443715492</v>
      </c>
      <c r="AG16" s="22">
        <v>0.53803807127591718</v>
      </c>
      <c r="AH16" s="22">
        <v>0.50134987608357817</v>
      </c>
      <c r="AI16" s="22">
        <v>0.48981082470852061</v>
      </c>
      <c r="AJ16" s="22">
        <v>0.48690165615495401</v>
      </c>
      <c r="AK16" s="22">
        <v>0.52808170034668889</v>
      </c>
      <c r="AL16" s="22">
        <v>0.58393224361574492</v>
      </c>
      <c r="AM16" s="22">
        <v>0.6344885615875725</v>
      </c>
      <c r="AN16" s="22">
        <v>0.64344690596394194</v>
      </c>
      <c r="AO16" s="22">
        <v>0.64629028706816527</v>
      </c>
      <c r="AP16" s="22">
        <v>0.66175710618258632</v>
      </c>
      <c r="AQ16" s="22">
        <v>0.66947537911066024</v>
      </c>
      <c r="AR16" s="22">
        <v>0.68131569586930629</v>
      </c>
      <c r="AS16" s="22">
        <v>0.68716141062313629</v>
      </c>
      <c r="AT16" s="22">
        <v>0.71423588283461104</v>
      </c>
      <c r="AU16" s="22">
        <v>0.73007990410854584</v>
      </c>
      <c r="AV16" s="22">
        <v>0.7461836345081384</v>
      </c>
      <c r="AW16" s="22">
        <v>0.76923477940340368</v>
      </c>
      <c r="AX16" s="22">
        <v>0.78785193652003871</v>
      </c>
      <c r="AY16" s="22">
        <v>0.81257956144714505</v>
      </c>
      <c r="AZ16" s="22">
        <v>0.81803086461134511</v>
      </c>
      <c r="BA16" s="22">
        <v>0.8351936025802088</v>
      </c>
      <c r="BB16" s="22">
        <v>0.84718131977546429</v>
      </c>
      <c r="BC16" s="22">
        <v>0.86048582798939655</v>
      </c>
      <c r="BD16" s="22">
        <v>0.8668534920058707</v>
      </c>
      <c r="BE16" s="22">
        <v>0.87182792525557873</v>
      </c>
      <c r="BF16" s="22">
        <v>0.88273995148021722</v>
      </c>
      <c r="BG16" s="22">
        <v>0.88932906210860885</v>
      </c>
      <c r="BH16" s="22">
        <v>0.89488764725534753</v>
      </c>
      <c r="BI16" s="22">
        <v>0.89339743797739957</v>
      </c>
      <c r="BJ16" s="22">
        <v>0.89075261711114606</v>
      </c>
      <c r="BK16" s="22">
        <v>0.89516709609946288</v>
      </c>
      <c r="BL16" s="22">
        <v>0.89710450447546364</v>
      </c>
      <c r="BM16" s="22">
        <v>0.89181102648856769</v>
      </c>
    </row>
    <row r="18" spans="14:14" ht="15" customHeight="1" x14ac:dyDescent="0.2">
      <c r="N18" s="612" t="s">
        <v>713</v>
      </c>
    </row>
  </sheetData>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M18"/>
  <sheetViews>
    <sheetView zoomScale="85" zoomScaleNormal="85" workbookViewId="0"/>
  </sheetViews>
  <sheetFormatPr defaultColWidth="9" defaultRowHeight="15" customHeight="1" x14ac:dyDescent="0.2"/>
  <cols>
    <col min="1" max="1" width="9" style="18" customWidth="1"/>
    <col min="2" max="13" width="9" style="18"/>
    <col min="14" max="14" width="18.875" style="18" bestFit="1" customWidth="1"/>
    <col min="15" max="16384" width="9" style="18"/>
  </cols>
  <sheetData>
    <row r="1" spans="1:65" s="368" customFormat="1" ht="25.5" customHeight="1" x14ac:dyDescent="0.25">
      <c r="A1" s="185" t="s">
        <v>672</v>
      </c>
      <c r="C1" s="369"/>
      <c r="D1" s="369"/>
      <c r="E1" s="369"/>
      <c r="F1" s="369"/>
      <c r="G1" s="369"/>
      <c r="H1" s="369"/>
      <c r="I1" s="369"/>
    </row>
    <row r="6" spans="1:65" ht="15" customHeight="1" x14ac:dyDescent="0.25">
      <c r="A6" s="481"/>
      <c r="N6" s="479" t="s">
        <v>622</v>
      </c>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row>
    <row r="7" spans="1:65" ht="15" customHeight="1" x14ac:dyDescent="0.2">
      <c r="N7" s="14" t="s">
        <v>34</v>
      </c>
      <c r="O7" s="477" t="s">
        <v>44</v>
      </c>
      <c r="P7" s="477" t="s">
        <v>45</v>
      </c>
      <c r="Q7" s="477" t="s">
        <v>46</v>
      </c>
      <c r="R7" s="477" t="s">
        <v>47</v>
      </c>
      <c r="S7" s="477" t="s">
        <v>48</v>
      </c>
      <c r="T7" s="477" t="s">
        <v>49</v>
      </c>
      <c r="U7" s="477" t="s">
        <v>50</v>
      </c>
      <c r="V7" s="477" t="s">
        <v>51</v>
      </c>
      <c r="W7" s="477" t="s">
        <v>52</v>
      </c>
      <c r="X7" s="477" t="s">
        <v>53</v>
      </c>
      <c r="Y7" s="477" t="s">
        <v>54</v>
      </c>
      <c r="Z7" s="477" t="s">
        <v>55</v>
      </c>
      <c r="AA7" s="477" t="s">
        <v>56</v>
      </c>
      <c r="AB7" s="477" t="s">
        <v>57</v>
      </c>
      <c r="AC7" s="477" t="s">
        <v>58</v>
      </c>
      <c r="AD7" s="477">
        <v>2015</v>
      </c>
      <c r="AE7" s="477">
        <v>2016</v>
      </c>
      <c r="AF7" s="477">
        <v>2017</v>
      </c>
      <c r="AG7" s="477">
        <v>2018</v>
      </c>
      <c r="AH7" s="478">
        <v>2019</v>
      </c>
      <c r="AI7" s="478">
        <v>2020</v>
      </c>
      <c r="AJ7" s="478">
        <v>2021</v>
      </c>
      <c r="AK7" s="478">
        <v>2022</v>
      </c>
      <c r="AL7" s="478">
        <v>2023</v>
      </c>
      <c r="AM7" s="478">
        <v>2024</v>
      </c>
      <c r="AN7" s="478">
        <v>2025</v>
      </c>
      <c r="AO7" s="478">
        <v>2026</v>
      </c>
      <c r="AP7" s="478">
        <v>2027</v>
      </c>
      <c r="AQ7" s="478">
        <v>2028</v>
      </c>
      <c r="AR7" s="478">
        <v>2029</v>
      </c>
      <c r="AS7" s="478">
        <v>2030</v>
      </c>
      <c r="AT7" s="478">
        <v>2031</v>
      </c>
      <c r="AU7" s="478">
        <v>2032</v>
      </c>
      <c r="AV7" s="478">
        <v>2033</v>
      </c>
      <c r="AW7" s="478">
        <v>2034</v>
      </c>
      <c r="AX7" s="478">
        <v>2035</v>
      </c>
      <c r="AY7" s="358">
        <v>2036</v>
      </c>
      <c r="AZ7" s="477">
        <v>2037</v>
      </c>
      <c r="BA7" s="477">
        <v>2038</v>
      </c>
      <c r="BB7" s="477">
        <v>2039</v>
      </c>
      <c r="BC7" s="477">
        <v>2040</v>
      </c>
      <c r="BD7" s="477">
        <v>2041</v>
      </c>
      <c r="BE7" s="477">
        <v>2042</v>
      </c>
      <c r="BF7" s="477">
        <v>2043</v>
      </c>
      <c r="BG7" s="477">
        <v>2044</v>
      </c>
      <c r="BH7" s="477">
        <v>2045</v>
      </c>
      <c r="BI7" s="477">
        <v>2046</v>
      </c>
      <c r="BJ7" s="477">
        <v>2047</v>
      </c>
      <c r="BK7" s="477">
        <v>2048</v>
      </c>
      <c r="BL7" s="477">
        <v>2049</v>
      </c>
      <c r="BM7" s="477">
        <v>2050</v>
      </c>
    </row>
    <row r="8" spans="1:65" ht="15" customHeight="1" x14ac:dyDescent="0.2">
      <c r="N8" s="15" t="s">
        <v>59</v>
      </c>
      <c r="O8" s="16">
        <v>94.816000000000003</v>
      </c>
      <c r="P8" s="16">
        <v>95.234999999999999</v>
      </c>
      <c r="Q8" s="16">
        <v>92.441999999999993</v>
      </c>
      <c r="R8" s="16">
        <v>93.799000000000007</v>
      </c>
      <c r="S8" s="16">
        <v>90.501999999999995</v>
      </c>
      <c r="T8" s="16">
        <v>82.179000000000002</v>
      </c>
      <c r="U8" s="16">
        <v>74.906999999999996</v>
      </c>
      <c r="V8" s="16">
        <v>66.838999999999999</v>
      </c>
      <c r="W8" s="16">
        <v>63.444000000000003</v>
      </c>
      <c r="X8" s="16">
        <v>54.758000000000003</v>
      </c>
      <c r="Y8" s="16">
        <v>52.106999999999999</v>
      </c>
      <c r="Z8" s="16">
        <v>40.012999999999998</v>
      </c>
      <c r="AA8" s="16">
        <v>33.228000000000002</v>
      </c>
      <c r="AB8" s="16">
        <v>32</v>
      </c>
      <c r="AC8" s="16">
        <v>31</v>
      </c>
      <c r="AD8" s="16">
        <v>33</v>
      </c>
      <c r="AE8" s="16">
        <v>34.754460049934494</v>
      </c>
      <c r="AF8" s="16">
        <v>38.099458945035728</v>
      </c>
      <c r="AG8" s="16">
        <v>37.850499999999997</v>
      </c>
      <c r="AH8" s="16">
        <v>40.202597156613464</v>
      </c>
      <c r="AI8" s="16">
        <v>40.378649747060408</v>
      </c>
      <c r="AJ8" s="16">
        <v>40.125576829494847</v>
      </c>
      <c r="AK8" s="16">
        <v>36.822834319570951</v>
      </c>
      <c r="AL8" s="16">
        <v>33.465332684762892</v>
      </c>
      <c r="AM8" s="16">
        <v>31.08904828427681</v>
      </c>
      <c r="AN8" s="16">
        <v>27.992418685466806</v>
      </c>
      <c r="AO8" s="16">
        <v>26.97149828873091</v>
      </c>
      <c r="AP8" s="16">
        <v>25.927170247272691</v>
      </c>
      <c r="AQ8" s="16">
        <v>24.338685254737719</v>
      </c>
      <c r="AR8" s="16">
        <v>23.80604299661918</v>
      </c>
      <c r="AS8" s="16">
        <v>22.325407374853121</v>
      </c>
      <c r="AT8" s="16">
        <v>21.286167149735043</v>
      </c>
      <c r="AU8" s="16">
        <v>19.949443453619725</v>
      </c>
      <c r="AV8" s="16">
        <v>19.149803440619579</v>
      </c>
      <c r="AW8" s="16">
        <v>18.348595412598929</v>
      </c>
      <c r="AX8" s="16">
        <v>17.468221422376303</v>
      </c>
      <c r="AY8" s="16">
        <v>16.311268810660742</v>
      </c>
      <c r="AZ8" s="16">
        <v>14.456204550026925</v>
      </c>
      <c r="BA8" s="16">
        <v>12.85007410616806</v>
      </c>
      <c r="BB8" s="16">
        <v>11.289748151923963</v>
      </c>
      <c r="BC8" s="16">
        <v>9.8862804999999998</v>
      </c>
      <c r="BD8" s="16">
        <v>8.5615494999999999</v>
      </c>
      <c r="BE8" s="16">
        <v>7.2577512499999992</v>
      </c>
      <c r="BF8" s="16">
        <v>5.8265468299999981</v>
      </c>
      <c r="BG8" s="16">
        <v>4.6392302999999995</v>
      </c>
      <c r="BH8" s="16">
        <v>3.6396310799999996</v>
      </c>
      <c r="BI8" s="16">
        <v>2.8430550800000001</v>
      </c>
      <c r="BJ8" s="16">
        <v>2.1760358300000004</v>
      </c>
      <c r="BK8" s="16">
        <v>1.6182063300000002</v>
      </c>
      <c r="BL8" s="16">
        <v>1.1972076649999999</v>
      </c>
      <c r="BM8" s="16">
        <v>0.90867516500000001</v>
      </c>
    </row>
    <row r="9" spans="1:65" ht="15" customHeight="1" x14ac:dyDescent="0.2">
      <c r="N9" s="15" t="s">
        <v>60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0.1846084131650769</v>
      </c>
      <c r="AL9" s="16">
        <v>0.50172998260082757</v>
      </c>
      <c r="AM9" s="16">
        <v>1.1079378903494026</v>
      </c>
      <c r="AN9" s="16">
        <v>2.1415175330243486</v>
      </c>
      <c r="AO9" s="16">
        <v>3.4583201656927085</v>
      </c>
      <c r="AP9" s="16">
        <v>5.4623848369266845</v>
      </c>
      <c r="AQ9" s="16">
        <v>6.9956224397116067</v>
      </c>
      <c r="AR9" s="16">
        <v>8.6389244930358462</v>
      </c>
      <c r="AS9" s="16">
        <v>9.8728069671012406</v>
      </c>
      <c r="AT9" s="16">
        <v>10.978928811419738</v>
      </c>
      <c r="AU9" s="16">
        <v>12.05</v>
      </c>
      <c r="AV9" s="16">
        <v>13.229008246759633</v>
      </c>
      <c r="AW9" s="16">
        <v>14.449999999999998</v>
      </c>
      <c r="AX9" s="16">
        <v>15.041129894008151</v>
      </c>
      <c r="AY9" s="16">
        <v>15.628500000000001</v>
      </c>
      <c r="AZ9" s="16">
        <v>15.95</v>
      </c>
      <c r="BA9" s="16">
        <v>15.951448138564999</v>
      </c>
      <c r="BB9" s="16">
        <v>15.951448138564999</v>
      </c>
      <c r="BC9" s="16">
        <v>15.951448138564999</v>
      </c>
      <c r="BD9" s="16">
        <v>15.951109481385661</v>
      </c>
      <c r="BE9" s="16">
        <v>15.951109481385661</v>
      </c>
      <c r="BF9" s="16">
        <v>15.951109481385661</v>
      </c>
      <c r="BG9" s="16">
        <v>15.951109481385661</v>
      </c>
      <c r="BH9" s="16">
        <v>15.951109481385661</v>
      </c>
      <c r="BI9" s="16">
        <v>15.951109481385661</v>
      </c>
      <c r="BJ9" s="16">
        <v>15.951109481385661</v>
      </c>
      <c r="BK9" s="16">
        <v>15.951109481385661</v>
      </c>
      <c r="BL9" s="16">
        <v>15.951109481385661</v>
      </c>
      <c r="BM9" s="16">
        <v>15.951109481385661</v>
      </c>
    </row>
    <row r="10" spans="1:65" ht="15" customHeight="1" x14ac:dyDescent="0.2">
      <c r="N10" s="15" t="s">
        <v>61</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0.2</v>
      </c>
      <c r="AF10" s="16">
        <v>0.25</v>
      </c>
      <c r="AG10" s="16">
        <v>0.25549999999999995</v>
      </c>
      <c r="AH10" s="16">
        <v>0.31745999999999996</v>
      </c>
      <c r="AI10" s="16">
        <v>0.32031999999999999</v>
      </c>
      <c r="AJ10" s="16">
        <v>0.32031999999999999</v>
      </c>
      <c r="AK10" s="16">
        <v>0.32031999999999999</v>
      </c>
      <c r="AL10" s="16">
        <v>0.32031999999999999</v>
      </c>
      <c r="AM10" s="16">
        <v>0.32031999999999999</v>
      </c>
      <c r="AN10" s="16">
        <v>0.32031999999999999</v>
      </c>
      <c r="AO10" s="16">
        <v>0.32031999999999999</v>
      </c>
      <c r="AP10" s="16">
        <v>0.32031999999999999</v>
      </c>
      <c r="AQ10" s="16">
        <v>0.32031999999999999</v>
      </c>
      <c r="AR10" s="16">
        <v>0.32031999999999999</v>
      </c>
      <c r="AS10" s="16">
        <v>0.32031999999999999</v>
      </c>
      <c r="AT10" s="16">
        <v>0.32031999999999999</v>
      </c>
      <c r="AU10" s="16">
        <v>0.32031999999999999</v>
      </c>
      <c r="AV10" s="16">
        <v>0.32031999999999999</v>
      </c>
      <c r="AW10" s="16">
        <v>0.32031999999999999</v>
      </c>
      <c r="AX10" s="16">
        <v>0.32031999999999999</v>
      </c>
      <c r="AY10" s="16">
        <v>0.32031999999999999</v>
      </c>
      <c r="AZ10" s="16">
        <v>0.32031999999999999</v>
      </c>
      <c r="BA10" s="16">
        <v>0.32031999999999999</v>
      </c>
      <c r="BB10" s="16">
        <v>0.32031999999999999</v>
      </c>
      <c r="BC10" s="16">
        <v>0.32031999999999999</v>
      </c>
      <c r="BD10" s="16">
        <v>0.32031999999999999</v>
      </c>
      <c r="BE10" s="16">
        <v>0.32031999999999999</v>
      </c>
      <c r="BF10" s="16">
        <v>0.32031999999999999</v>
      </c>
      <c r="BG10" s="16">
        <v>0.32031999999999999</v>
      </c>
      <c r="BH10" s="16">
        <v>0.32031999999999999</v>
      </c>
      <c r="BI10" s="16">
        <v>0.32031999999999999</v>
      </c>
      <c r="BJ10" s="16">
        <v>0.32031999999999999</v>
      </c>
      <c r="BK10" s="16">
        <v>0.32031999999999999</v>
      </c>
      <c r="BL10" s="16">
        <v>0.32031999999999999</v>
      </c>
      <c r="BM10" s="16">
        <v>0.32031999999999999</v>
      </c>
    </row>
    <row r="11" spans="1:65" ht="15" customHeight="1" x14ac:dyDescent="0.2">
      <c r="N11" s="15" t="s">
        <v>62</v>
      </c>
      <c r="O11" s="16">
        <v>1.2</v>
      </c>
      <c r="P11" s="16">
        <v>1.375</v>
      </c>
      <c r="Q11" s="16">
        <v>3.4289999999999998</v>
      </c>
      <c r="R11" s="16">
        <v>5.1609999999999996</v>
      </c>
      <c r="S11" s="16">
        <v>7.069</v>
      </c>
      <c r="T11" s="16">
        <v>9.2880000000000003</v>
      </c>
      <c r="U11" s="16">
        <v>13.113</v>
      </c>
      <c r="V11" s="16">
        <v>20.085000000000001</v>
      </c>
      <c r="W11" s="16">
        <v>26.189</v>
      </c>
      <c r="X11" s="16">
        <v>23.727</v>
      </c>
      <c r="Y11" s="16">
        <v>25.356999999999999</v>
      </c>
      <c r="Z11" s="16">
        <v>21.864999999999998</v>
      </c>
      <c r="AA11" s="16">
        <v>27.858000000000001</v>
      </c>
      <c r="AB11" s="16">
        <v>29</v>
      </c>
      <c r="AC11" s="16">
        <v>25</v>
      </c>
      <c r="AD11" s="16">
        <v>29</v>
      </c>
      <c r="AE11" s="16">
        <v>32.272986723755473</v>
      </c>
      <c r="AF11" s="16">
        <v>35.213381343294635</v>
      </c>
      <c r="AG11" s="16">
        <v>35.295499999999997</v>
      </c>
      <c r="AH11" s="16">
        <v>31.750829643143405</v>
      </c>
      <c r="AI11" s="16">
        <v>30.858461102091617</v>
      </c>
      <c r="AJ11" s="16">
        <v>30.098352693060683</v>
      </c>
      <c r="AK11" s="16">
        <v>29.971815948462776</v>
      </c>
      <c r="AL11" s="16">
        <v>30.080664806338181</v>
      </c>
      <c r="AM11" s="16">
        <v>29.569038767552431</v>
      </c>
      <c r="AN11" s="16">
        <v>29.362736468943847</v>
      </c>
      <c r="AO11" s="16">
        <v>28.529045073883516</v>
      </c>
      <c r="AP11" s="16">
        <v>27.186789154659266</v>
      </c>
      <c r="AQ11" s="16">
        <v>26.340232841330149</v>
      </c>
      <c r="AR11" s="16">
        <v>25.613547282813354</v>
      </c>
      <c r="AS11" s="16">
        <v>24.694616612431318</v>
      </c>
      <c r="AT11" s="16">
        <v>23.895352953100087</v>
      </c>
      <c r="AU11" s="16">
        <v>23.095585614526076</v>
      </c>
      <c r="AV11" s="16">
        <v>22.504226824986368</v>
      </c>
      <c r="AW11" s="16">
        <v>21.992382341375645</v>
      </c>
      <c r="AX11" s="16">
        <v>21.39232833126275</v>
      </c>
      <c r="AY11" s="16">
        <v>20.607482409925368</v>
      </c>
      <c r="AZ11" s="16">
        <v>20.177514781109842</v>
      </c>
      <c r="BA11" s="16">
        <v>19.980783428582917</v>
      </c>
      <c r="BB11" s="16">
        <v>19.686976261731029</v>
      </c>
      <c r="BC11" s="16">
        <v>19.829540356489396</v>
      </c>
      <c r="BD11" s="16">
        <v>19.090845465382312</v>
      </c>
      <c r="BE11" s="16">
        <v>18.805567786244115</v>
      </c>
      <c r="BF11" s="16">
        <v>18.759342761519562</v>
      </c>
      <c r="BG11" s="16">
        <v>18.152696419491857</v>
      </c>
      <c r="BH11" s="16">
        <v>17.559412458324001</v>
      </c>
      <c r="BI11" s="16">
        <v>16.979487169708506</v>
      </c>
      <c r="BJ11" s="16">
        <v>16.777924079180412</v>
      </c>
      <c r="BK11" s="16">
        <v>16.224731041426917</v>
      </c>
      <c r="BL11" s="16">
        <v>15.684917565679676</v>
      </c>
      <c r="BM11" s="16">
        <v>15.158492369130535</v>
      </c>
    </row>
    <row r="12" spans="1:65" ht="15" customHeight="1" x14ac:dyDescent="0.2">
      <c r="N12" s="15" t="s">
        <v>63</v>
      </c>
      <c r="O12" s="16">
        <v>0.26100000000000001</v>
      </c>
      <c r="P12" s="16">
        <v>0.36599999999999999</v>
      </c>
      <c r="Q12" s="16">
        <v>0.61</v>
      </c>
      <c r="R12" s="16">
        <v>0.59199999999999997</v>
      </c>
      <c r="S12" s="16">
        <v>2.3570000000000002</v>
      </c>
      <c r="T12" s="16">
        <v>2.2269999999999999</v>
      </c>
      <c r="U12" s="16">
        <v>3.6680000000000001</v>
      </c>
      <c r="V12" s="16">
        <v>7.6999999999999993</v>
      </c>
      <c r="W12" s="16">
        <v>9.5569999999999986</v>
      </c>
      <c r="X12" s="16">
        <v>7.2330000000000005</v>
      </c>
      <c r="Y12" s="16">
        <v>9.5449999999999999</v>
      </c>
      <c r="Z12" s="16">
        <v>6.2640000000000002</v>
      </c>
      <c r="AA12" s="16">
        <v>8.0920000000000005</v>
      </c>
      <c r="AB12" s="16">
        <v>11</v>
      </c>
      <c r="AC12" s="16">
        <v>7</v>
      </c>
      <c r="AD12" s="16">
        <v>3.5</v>
      </c>
      <c r="AE12" s="16">
        <v>6</v>
      </c>
      <c r="AF12" s="16">
        <v>4.6758713309999971</v>
      </c>
      <c r="AG12" s="16">
        <v>4.38</v>
      </c>
      <c r="AH12" s="16">
        <v>3.1350000000000007</v>
      </c>
      <c r="AI12" s="16">
        <v>2.7699999999999996</v>
      </c>
      <c r="AJ12" s="16">
        <v>2.0400000000000005</v>
      </c>
      <c r="AK12" s="16">
        <v>2.4050000000000002</v>
      </c>
      <c r="AL12" s="16">
        <v>2.7700000000000005</v>
      </c>
      <c r="AM12" s="16">
        <v>3.1350000000000007</v>
      </c>
      <c r="AN12" s="16">
        <v>3.5000000000000004</v>
      </c>
      <c r="AO12" s="16">
        <v>3.5000000000000004</v>
      </c>
      <c r="AP12" s="16">
        <v>3.5000000000000004</v>
      </c>
      <c r="AQ12" s="16">
        <v>3.5000000000000004</v>
      </c>
      <c r="AR12" s="16">
        <v>3.5000000000000004</v>
      </c>
      <c r="AS12" s="16">
        <v>3.8650000000000007</v>
      </c>
      <c r="AT12" s="16">
        <v>3.8650000000000007</v>
      </c>
      <c r="AU12" s="16">
        <v>3.8650000000000007</v>
      </c>
      <c r="AV12" s="16">
        <v>3.8650000000000007</v>
      </c>
      <c r="AW12" s="16">
        <v>3.8650000000000007</v>
      </c>
      <c r="AX12" s="16">
        <v>4.2300000000000004</v>
      </c>
      <c r="AY12" s="16">
        <v>4.2300000000000004</v>
      </c>
      <c r="AZ12" s="16">
        <v>4.2300000000000004</v>
      </c>
      <c r="BA12" s="16">
        <v>4.2300000000000004</v>
      </c>
      <c r="BB12" s="16">
        <v>4.2300000000000004</v>
      </c>
      <c r="BC12" s="16">
        <v>4.2300000000000004</v>
      </c>
      <c r="BD12" s="16">
        <v>4.5949999999999998</v>
      </c>
      <c r="BE12" s="16">
        <v>4.96</v>
      </c>
      <c r="BF12" s="16">
        <v>4.96</v>
      </c>
      <c r="BG12" s="16">
        <v>5.3250000000000002</v>
      </c>
      <c r="BH12" s="16">
        <v>5.69</v>
      </c>
      <c r="BI12" s="16">
        <v>5.69</v>
      </c>
      <c r="BJ12" s="16">
        <v>5.69</v>
      </c>
      <c r="BK12" s="16">
        <v>6.0549999999999997</v>
      </c>
      <c r="BL12" s="16">
        <v>6.0549999999999997</v>
      </c>
      <c r="BM12" s="16">
        <v>6.0549999999999997</v>
      </c>
    </row>
    <row r="13" spans="1:65" ht="15" customHeight="1" x14ac:dyDescent="0.2">
      <c r="N13" s="15" t="s">
        <v>64</v>
      </c>
      <c r="O13" s="17">
        <v>0</v>
      </c>
      <c r="P13" s="17">
        <v>0</v>
      </c>
      <c r="Q13" s="17">
        <v>0</v>
      </c>
      <c r="R13" s="17">
        <v>0</v>
      </c>
      <c r="S13" s="17">
        <v>0</v>
      </c>
      <c r="T13" s="17">
        <v>0</v>
      </c>
      <c r="U13" s="17">
        <v>0</v>
      </c>
      <c r="V13" s="17">
        <v>0</v>
      </c>
      <c r="W13" s="17">
        <v>0</v>
      </c>
      <c r="X13" s="17">
        <v>6.4050000000000002</v>
      </c>
      <c r="Y13" s="17">
        <v>18.687999999999999</v>
      </c>
      <c r="Z13" s="17">
        <v>24.779</v>
      </c>
      <c r="AA13" s="17">
        <v>13.573</v>
      </c>
      <c r="AB13" s="17">
        <v>9</v>
      </c>
      <c r="AC13" s="17">
        <v>11</v>
      </c>
      <c r="AD13" s="17">
        <v>12.5</v>
      </c>
      <c r="AE13" s="17">
        <v>9.0488797600000002</v>
      </c>
      <c r="AF13" s="17">
        <v>5.2818590699999994</v>
      </c>
      <c r="AG13" s="17">
        <v>3.431</v>
      </c>
      <c r="AH13" s="17">
        <v>3.8220282999999995</v>
      </c>
      <c r="AI13" s="17">
        <v>3.4570282999999993</v>
      </c>
      <c r="AJ13" s="17">
        <v>3.4570282999999993</v>
      </c>
      <c r="AK13" s="16">
        <v>3.4570282999999993</v>
      </c>
      <c r="AL13" s="16">
        <v>4.5568094333333322</v>
      </c>
      <c r="AM13" s="16">
        <v>4.9218094333333315</v>
      </c>
      <c r="AN13" s="16">
        <v>5.2868094333333318</v>
      </c>
      <c r="AO13" s="16">
        <v>5.2868094333333318</v>
      </c>
      <c r="AP13" s="16">
        <v>5.2868094333333318</v>
      </c>
      <c r="AQ13" s="16">
        <v>5.935071383333332</v>
      </c>
      <c r="AR13" s="16">
        <v>5.935071383333332</v>
      </c>
      <c r="AS13" s="16">
        <v>5.935071383333332</v>
      </c>
      <c r="AT13" s="16">
        <v>5.935071383333332</v>
      </c>
      <c r="AU13" s="16">
        <v>5.935071383333332</v>
      </c>
      <c r="AV13" s="16">
        <v>5.935071383333332</v>
      </c>
      <c r="AW13" s="16">
        <v>5.935071383333332</v>
      </c>
      <c r="AX13" s="16">
        <v>5.935071383333332</v>
      </c>
      <c r="AY13" s="16">
        <v>5.935071383333332</v>
      </c>
      <c r="AZ13" s="17">
        <v>5.935071383333332</v>
      </c>
      <c r="BA13" s="17">
        <v>7.0300713833333317</v>
      </c>
      <c r="BB13" s="17">
        <v>7.0300713833333317</v>
      </c>
      <c r="BC13" s="17">
        <v>7.7600713833333321</v>
      </c>
      <c r="BD13" s="17">
        <v>8.4900713833333317</v>
      </c>
      <c r="BE13" s="17">
        <v>8.8550713833333319</v>
      </c>
      <c r="BF13" s="17">
        <v>9.2200713833333321</v>
      </c>
      <c r="BG13" s="17">
        <v>9.2200713833333321</v>
      </c>
      <c r="BH13" s="17">
        <v>9.2200713833333321</v>
      </c>
      <c r="BI13" s="17">
        <v>9.2200713833333321</v>
      </c>
      <c r="BJ13" s="17">
        <v>9.2200713833333321</v>
      </c>
      <c r="BK13" s="17">
        <v>9.2200713833333321</v>
      </c>
      <c r="BL13" s="17">
        <v>9.5850713833333323</v>
      </c>
      <c r="BM13" s="17">
        <v>9.5850713833333323</v>
      </c>
    </row>
    <row r="14" spans="1:65" ht="15" customHeight="1" x14ac:dyDescent="0.2">
      <c r="N14" s="15" t="s">
        <v>65</v>
      </c>
      <c r="O14" s="17">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1.604550986259923</v>
      </c>
      <c r="AH14" s="16">
        <v>1.3063369783238243</v>
      </c>
      <c r="AI14" s="16">
        <v>1.3578308314032672</v>
      </c>
      <c r="AJ14" s="16">
        <v>1.9332150611081809</v>
      </c>
      <c r="AK14" s="16">
        <v>2.7873129680808586</v>
      </c>
      <c r="AL14" s="16">
        <v>5.7508896128445306</v>
      </c>
      <c r="AM14" s="16">
        <v>5.814177522771363</v>
      </c>
      <c r="AN14" s="16">
        <v>7.2450408155945532</v>
      </c>
      <c r="AO14" s="16">
        <v>6.7195160656461779</v>
      </c>
      <c r="AP14" s="16">
        <v>6.8925960077161923</v>
      </c>
      <c r="AQ14" s="16">
        <v>7.4466992818172768</v>
      </c>
      <c r="AR14" s="16">
        <v>6.7736573960110018</v>
      </c>
      <c r="AS14" s="16">
        <v>8.6643290670132629</v>
      </c>
      <c r="AT14" s="16">
        <v>7.1861823304550132</v>
      </c>
      <c r="AU14" s="16">
        <v>5.6861103850935679</v>
      </c>
      <c r="AV14" s="16">
        <v>5.5355950372732083</v>
      </c>
      <c r="AW14" s="16">
        <v>4.6615433773765202</v>
      </c>
      <c r="AX14" s="16">
        <v>4.2717237256399727</v>
      </c>
      <c r="AY14" s="16">
        <v>5.3028291063779101</v>
      </c>
      <c r="AZ14" s="17">
        <v>6.6401661145491886</v>
      </c>
      <c r="BA14" s="16">
        <v>6.0830553046215092</v>
      </c>
      <c r="BB14" s="16">
        <v>7.7386546463560002</v>
      </c>
      <c r="BC14" s="16">
        <v>7.883496088522139</v>
      </c>
      <c r="BD14" s="16">
        <v>10.207341585951079</v>
      </c>
      <c r="BE14" s="16">
        <v>10.126628819325916</v>
      </c>
      <c r="BF14" s="16">
        <v>12.270225893636347</v>
      </c>
      <c r="BG14" s="16">
        <v>13.349662650227128</v>
      </c>
      <c r="BH14" s="16">
        <v>15.136933969069956</v>
      </c>
      <c r="BI14" s="16">
        <v>16.580455558156235</v>
      </c>
      <c r="BJ14" s="16">
        <v>17.581421915732712</v>
      </c>
      <c r="BK14" s="16">
        <v>18.801818734385193</v>
      </c>
      <c r="BL14" s="16">
        <v>18.459836243550185</v>
      </c>
      <c r="BM14" s="16">
        <v>19.575973364600046</v>
      </c>
    </row>
    <row r="15" spans="1:65" ht="15" customHeight="1" x14ac:dyDescent="0.2">
      <c r="N15" s="15" t="s">
        <v>66</v>
      </c>
      <c r="O15" s="17">
        <v>103.018</v>
      </c>
      <c r="P15" s="17">
        <v>105.02200000000001</v>
      </c>
      <c r="Q15" s="17">
        <v>103.727</v>
      </c>
      <c r="R15" s="17">
        <v>107.878</v>
      </c>
      <c r="S15" s="17">
        <v>103.91500000000001</v>
      </c>
      <c r="T15" s="17">
        <v>99.929000000000002</v>
      </c>
      <c r="U15" s="17">
        <v>97.686999999999998</v>
      </c>
      <c r="V15" s="17">
        <v>99.813999999999993</v>
      </c>
      <c r="W15" s="17">
        <v>104.295</v>
      </c>
      <c r="X15" s="17">
        <v>100.212</v>
      </c>
      <c r="Y15" s="17">
        <v>112.572</v>
      </c>
      <c r="Z15" s="17">
        <v>96.215000000000003</v>
      </c>
      <c r="AA15" s="17">
        <v>87.846000000000004</v>
      </c>
      <c r="AB15" s="17">
        <v>81</v>
      </c>
      <c r="AC15" s="17">
        <v>74</v>
      </c>
      <c r="AD15" s="17">
        <v>78</v>
      </c>
      <c r="AE15" s="17">
        <v>87</v>
      </c>
      <c r="AF15" s="17">
        <v>87.946442020330352</v>
      </c>
      <c r="AG15" s="17">
        <v>82.817050986259915</v>
      </c>
      <c r="AH15" s="17">
        <v>80.534252078080698</v>
      </c>
      <c r="AI15" s="17">
        <v>79.14228998055529</v>
      </c>
      <c r="AJ15" s="17">
        <v>77.974492883663729</v>
      </c>
      <c r="AK15" s="17">
        <v>75.94891994927967</v>
      </c>
      <c r="AL15" s="17">
        <v>77.445746519879762</v>
      </c>
      <c r="AM15" s="17">
        <v>75.957331898283343</v>
      </c>
      <c r="AN15" s="17">
        <v>75.848842936362885</v>
      </c>
      <c r="AO15" s="17">
        <v>74.785509027286636</v>
      </c>
      <c r="AP15" s="17">
        <v>74.576069679908173</v>
      </c>
      <c r="AQ15" s="17">
        <v>74.876631200930078</v>
      </c>
      <c r="AR15" s="17">
        <v>74.587563551812721</v>
      </c>
      <c r="AS15" s="17">
        <v>75.67755140473227</v>
      </c>
      <c r="AT15" s="17">
        <v>73.467022628043225</v>
      </c>
      <c r="AU15" s="17">
        <v>70.901530836572704</v>
      </c>
      <c r="AV15" s="17">
        <v>70.539024932972126</v>
      </c>
      <c r="AW15" s="17">
        <v>69.572912514684432</v>
      </c>
      <c r="AX15" s="17">
        <v>68.658794756620523</v>
      </c>
      <c r="AY15" s="17">
        <v>68.335471710297355</v>
      </c>
      <c r="AZ15" s="17">
        <v>67.709276829019274</v>
      </c>
      <c r="BA15" s="17">
        <v>66.445752361270806</v>
      </c>
      <c r="BB15" s="17">
        <v>66.247218581909323</v>
      </c>
      <c r="BC15" s="17">
        <v>65.861156466909875</v>
      </c>
      <c r="BD15" s="17">
        <v>67.21623741605238</v>
      </c>
      <c r="BE15" s="17">
        <v>66.276448720289025</v>
      </c>
      <c r="BF15" s="17">
        <v>67.307616349874905</v>
      </c>
      <c r="BG15" s="17">
        <v>66.958090234437975</v>
      </c>
      <c r="BH15" s="17">
        <v>67.517478372112947</v>
      </c>
      <c r="BI15" s="17">
        <v>67.584498672583734</v>
      </c>
      <c r="BJ15" s="17">
        <v>67.716882689632115</v>
      </c>
      <c r="BK15" s="17">
        <v>68.1912569705311</v>
      </c>
      <c r="BL15" s="17">
        <v>67.25346233894885</v>
      </c>
      <c r="BM15" s="17">
        <v>67.554641763449581</v>
      </c>
    </row>
    <row r="16" spans="1:65" ht="15" customHeight="1" x14ac:dyDescent="0.2">
      <c r="N16" s="15" t="s">
        <v>67</v>
      </c>
      <c r="O16" s="22">
        <v>1.418198761381506E-2</v>
      </c>
      <c r="P16" s="22">
        <v>1.6577479004399077E-2</v>
      </c>
      <c r="Q16" s="22">
        <v>3.8938752687342731E-2</v>
      </c>
      <c r="R16" s="22">
        <v>5.3328760266226655E-2</v>
      </c>
      <c r="S16" s="22">
        <v>9.0708752345667124E-2</v>
      </c>
      <c r="T16" s="22">
        <v>0.11523181458835774</v>
      </c>
      <c r="U16" s="22">
        <v>0.17178334885911123</v>
      </c>
      <c r="V16" s="22">
        <v>0.27836776404111652</v>
      </c>
      <c r="W16" s="22">
        <v>0.34273934512680371</v>
      </c>
      <c r="X16" s="22">
        <v>0.3728595377799066</v>
      </c>
      <c r="Y16" s="22">
        <v>0.47605088299044168</v>
      </c>
      <c r="Z16" s="22">
        <v>0.54989346775450809</v>
      </c>
      <c r="AA16" s="22">
        <v>0.56374792250073991</v>
      </c>
      <c r="AB16" s="22">
        <v>0.60493827160493829</v>
      </c>
      <c r="AC16" s="22">
        <v>0.58108108108108103</v>
      </c>
      <c r="AD16" s="22">
        <v>0.57692307692307687</v>
      </c>
      <c r="AE16" s="22">
        <v>0.54392949981328131</v>
      </c>
      <c r="AF16" s="22">
        <v>0.51362068443715492</v>
      </c>
      <c r="AG16" s="22">
        <v>0.53987736165198497</v>
      </c>
      <c r="AH16" s="22">
        <v>0.49685933486626416</v>
      </c>
      <c r="AI16" s="22">
        <v>0.48574940455905613</v>
      </c>
      <c r="AJ16" s="22">
        <v>0.48129323662496554</v>
      </c>
      <c r="AK16" s="22">
        <v>0.50851489714844766</v>
      </c>
      <c r="AL16" s="22">
        <v>0.55727222981106661</v>
      </c>
      <c r="AM16" s="22">
        <v>0.57190036350709272</v>
      </c>
      <c r="AN16" s="22">
        <v>0.59848753073211347</v>
      </c>
      <c r="AO16" s="22">
        <v>0.58882223502411468</v>
      </c>
      <c r="AP16" s="22">
        <v>0.57479825337667989</v>
      </c>
      <c r="AQ16" s="22">
        <v>0.57724289692594866</v>
      </c>
      <c r="AR16" s="22">
        <v>0.56071379826082646</v>
      </c>
      <c r="AS16" s="22">
        <v>0.57030144688427498</v>
      </c>
      <c r="AT16" s="22">
        <v>0.55646200437260462</v>
      </c>
      <c r="AU16" s="22">
        <v>0.54415986407802053</v>
      </c>
      <c r="AV16" s="22">
        <v>0.53643913112705044</v>
      </c>
      <c r="AW16" s="22">
        <v>0.52396824833790479</v>
      </c>
      <c r="AX16" s="22">
        <v>0.52184317489466536</v>
      </c>
      <c r="AY16" s="22">
        <v>0.5279159124352758</v>
      </c>
      <c r="AZ16" s="22">
        <v>0.54619919176484333</v>
      </c>
      <c r="BA16" s="22">
        <v>0.56172003160720807</v>
      </c>
      <c r="BB16" s="22">
        <v>0.58395964569574532</v>
      </c>
      <c r="BC16" s="22">
        <v>0.60283040806142851</v>
      </c>
      <c r="BD16" s="22">
        <v>0.63055089162942168</v>
      </c>
      <c r="BE16" s="22">
        <v>0.64498428648934625</v>
      </c>
      <c r="BF16" s="22">
        <v>0.67168683858128142</v>
      </c>
      <c r="BG16" s="22">
        <v>0.6877052540152816</v>
      </c>
      <c r="BH16" s="22">
        <v>0.70509768668123707</v>
      </c>
      <c r="BI16" s="22">
        <v>0.71717649850468401</v>
      </c>
      <c r="BJ16" s="22">
        <v>0.72757952553817007</v>
      </c>
      <c r="BK16" s="22">
        <v>0.73765499264639334</v>
      </c>
      <c r="BL16" s="22">
        <v>0.74025668658743604</v>
      </c>
      <c r="BM16" s="22">
        <v>0.74568580044367927</v>
      </c>
    </row>
    <row r="18" spans="14:14" ht="15" customHeight="1" x14ac:dyDescent="0.2">
      <c r="N18" s="612" t="s">
        <v>713</v>
      </c>
    </row>
  </sheetData>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M18"/>
  <sheetViews>
    <sheetView zoomScale="85" zoomScaleNormal="85" workbookViewId="0"/>
  </sheetViews>
  <sheetFormatPr defaultColWidth="9" defaultRowHeight="15" customHeight="1" x14ac:dyDescent="0.2"/>
  <cols>
    <col min="1" max="1" width="9" style="13" customWidth="1"/>
    <col min="2" max="13" width="9" style="13"/>
    <col min="14" max="14" width="18.875" style="13" bestFit="1" customWidth="1"/>
    <col min="15" max="16384" width="9" style="13"/>
  </cols>
  <sheetData>
    <row r="1" spans="1:65" s="368" customFormat="1" ht="25.5" customHeight="1" x14ac:dyDescent="0.25">
      <c r="A1" s="185" t="s">
        <v>673</v>
      </c>
      <c r="C1" s="369"/>
      <c r="D1" s="369"/>
      <c r="E1" s="369"/>
      <c r="F1" s="369"/>
      <c r="G1" s="369"/>
      <c r="H1" s="369"/>
      <c r="I1" s="369"/>
    </row>
    <row r="6" spans="1:65" ht="15" customHeight="1" x14ac:dyDescent="0.25">
      <c r="A6" s="480"/>
      <c r="N6" s="479" t="s">
        <v>622</v>
      </c>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row>
    <row r="7" spans="1:65" ht="15" customHeight="1" x14ac:dyDescent="0.2">
      <c r="N7" s="14" t="s">
        <v>34</v>
      </c>
      <c r="O7" s="477" t="s">
        <v>44</v>
      </c>
      <c r="P7" s="477" t="s">
        <v>45</v>
      </c>
      <c r="Q7" s="477" t="s">
        <v>46</v>
      </c>
      <c r="R7" s="477" t="s">
        <v>47</v>
      </c>
      <c r="S7" s="477" t="s">
        <v>48</v>
      </c>
      <c r="T7" s="477" t="s">
        <v>49</v>
      </c>
      <c r="U7" s="477" t="s">
        <v>50</v>
      </c>
      <c r="V7" s="477" t="s">
        <v>51</v>
      </c>
      <c r="W7" s="477" t="s">
        <v>52</v>
      </c>
      <c r="X7" s="477" t="s">
        <v>53</v>
      </c>
      <c r="Y7" s="477" t="s">
        <v>54</v>
      </c>
      <c r="Z7" s="477" t="s">
        <v>55</v>
      </c>
      <c r="AA7" s="477" t="s">
        <v>56</v>
      </c>
      <c r="AB7" s="477" t="s">
        <v>57</v>
      </c>
      <c r="AC7" s="477" t="s">
        <v>58</v>
      </c>
      <c r="AD7" s="477">
        <v>2015</v>
      </c>
      <c r="AE7" s="477">
        <v>2016</v>
      </c>
      <c r="AF7" s="477">
        <v>2017</v>
      </c>
      <c r="AG7" s="477">
        <v>2018</v>
      </c>
      <c r="AH7" s="478">
        <v>2019</v>
      </c>
      <c r="AI7" s="478">
        <v>2020</v>
      </c>
      <c r="AJ7" s="478">
        <v>2021</v>
      </c>
      <c r="AK7" s="478">
        <v>2022</v>
      </c>
      <c r="AL7" s="478">
        <v>2023</v>
      </c>
      <c r="AM7" s="478">
        <v>2024</v>
      </c>
      <c r="AN7" s="478">
        <v>2025</v>
      </c>
      <c r="AO7" s="478">
        <v>2026</v>
      </c>
      <c r="AP7" s="478">
        <v>2027</v>
      </c>
      <c r="AQ7" s="478">
        <v>2028</v>
      </c>
      <c r="AR7" s="478">
        <v>2029</v>
      </c>
      <c r="AS7" s="478">
        <v>2030</v>
      </c>
      <c r="AT7" s="478">
        <v>2031</v>
      </c>
      <c r="AU7" s="478">
        <v>2032</v>
      </c>
      <c r="AV7" s="478">
        <v>2033</v>
      </c>
      <c r="AW7" s="478">
        <v>2034</v>
      </c>
      <c r="AX7" s="478">
        <v>2035</v>
      </c>
      <c r="AY7" s="358">
        <v>2036</v>
      </c>
      <c r="AZ7" s="477">
        <v>2037</v>
      </c>
      <c r="BA7" s="477">
        <v>2038</v>
      </c>
      <c r="BB7" s="477">
        <v>2039</v>
      </c>
      <c r="BC7" s="477">
        <v>2040</v>
      </c>
      <c r="BD7" s="477">
        <v>2041</v>
      </c>
      <c r="BE7" s="477">
        <v>2042</v>
      </c>
      <c r="BF7" s="477">
        <v>2043</v>
      </c>
      <c r="BG7" s="477">
        <v>2044</v>
      </c>
      <c r="BH7" s="477">
        <v>2045</v>
      </c>
      <c r="BI7" s="477">
        <v>2046</v>
      </c>
      <c r="BJ7" s="477">
        <v>2047</v>
      </c>
      <c r="BK7" s="477">
        <v>2048</v>
      </c>
      <c r="BL7" s="477">
        <v>2049</v>
      </c>
      <c r="BM7" s="477">
        <v>2050</v>
      </c>
    </row>
    <row r="8" spans="1:65" ht="15" customHeight="1" x14ac:dyDescent="0.2">
      <c r="N8" s="15" t="s">
        <v>59</v>
      </c>
      <c r="O8" s="16">
        <v>94.816000000000003</v>
      </c>
      <c r="P8" s="16">
        <v>95.234999999999999</v>
      </c>
      <c r="Q8" s="16">
        <v>92.441999999999993</v>
      </c>
      <c r="R8" s="16">
        <v>93.799000000000007</v>
      </c>
      <c r="S8" s="16">
        <v>90.501999999999995</v>
      </c>
      <c r="T8" s="16">
        <v>82.179000000000002</v>
      </c>
      <c r="U8" s="16">
        <v>74.906999999999996</v>
      </c>
      <c r="V8" s="16">
        <v>66.838999999999999</v>
      </c>
      <c r="W8" s="16">
        <v>63.444000000000003</v>
      </c>
      <c r="X8" s="16">
        <v>54.758000000000003</v>
      </c>
      <c r="Y8" s="16">
        <v>52.106999999999999</v>
      </c>
      <c r="Z8" s="16">
        <v>40.012999999999998</v>
      </c>
      <c r="AA8" s="16">
        <v>33.228000000000002</v>
      </c>
      <c r="AB8" s="16">
        <v>32</v>
      </c>
      <c r="AC8" s="16">
        <v>31</v>
      </c>
      <c r="AD8" s="16">
        <v>33</v>
      </c>
      <c r="AE8" s="16">
        <v>34.754460049934494</v>
      </c>
      <c r="AF8" s="16">
        <v>38.099458945035728</v>
      </c>
      <c r="AG8" s="16">
        <v>38.383322629052302</v>
      </c>
      <c r="AH8" s="16">
        <v>37.674548128544878</v>
      </c>
      <c r="AI8" s="16">
        <v>36.691481625148739</v>
      </c>
      <c r="AJ8" s="16">
        <v>36.398464963503116</v>
      </c>
      <c r="AK8" s="16">
        <v>32.520730038946766</v>
      </c>
      <c r="AL8" s="16">
        <v>28.090398346897743</v>
      </c>
      <c r="AM8" s="16">
        <v>24.966191904223372</v>
      </c>
      <c r="AN8" s="16">
        <v>22.304830759001895</v>
      </c>
      <c r="AO8" s="16">
        <v>21.173664313312599</v>
      </c>
      <c r="AP8" s="16">
        <v>19.841673101246208</v>
      </c>
      <c r="AQ8" s="16">
        <v>18.359736492687698</v>
      </c>
      <c r="AR8" s="16">
        <v>16.431479322294553</v>
      </c>
      <c r="AS8" s="16">
        <v>15.621376933560477</v>
      </c>
      <c r="AT8" s="16">
        <v>13.768444674646938</v>
      </c>
      <c r="AU8" s="16">
        <v>12.533521064760802</v>
      </c>
      <c r="AV8" s="16">
        <v>10.577872346820145</v>
      </c>
      <c r="AW8" s="16">
        <v>9.3740145435407332</v>
      </c>
      <c r="AX8" s="16">
        <v>7.8979968799048894</v>
      </c>
      <c r="AY8" s="17">
        <v>6.1810960819871301</v>
      </c>
      <c r="AZ8" s="16">
        <v>4.4766962918301649</v>
      </c>
      <c r="BA8" s="16">
        <v>3.9865509136275881</v>
      </c>
      <c r="BB8" s="16">
        <v>3.0953334258180694</v>
      </c>
      <c r="BC8" s="16">
        <v>2.1070354999999998</v>
      </c>
      <c r="BD8" s="16">
        <v>1.56926275</v>
      </c>
      <c r="BE8" s="16">
        <v>1.09089375</v>
      </c>
      <c r="BF8" s="16">
        <v>1.0284422499999999</v>
      </c>
      <c r="BG8" s="16">
        <v>0.78403824999999983</v>
      </c>
      <c r="BH8" s="16">
        <v>0.59055174999999982</v>
      </c>
      <c r="BI8" s="16">
        <v>0.42648424999999995</v>
      </c>
      <c r="BJ8" s="16">
        <v>0</v>
      </c>
      <c r="BK8" s="16">
        <v>0</v>
      </c>
      <c r="BL8" s="16">
        <v>0</v>
      </c>
      <c r="BM8" s="16">
        <v>0</v>
      </c>
    </row>
    <row r="9" spans="1:65" ht="15" customHeight="1" x14ac:dyDescent="0.2">
      <c r="N9" s="15" t="s">
        <v>60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9.0848594655755899E-2</v>
      </c>
      <c r="AJ9" s="16">
        <v>0.36921682633015379</v>
      </c>
      <c r="AK9" s="16">
        <v>1.0034599652016551</v>
      </c>
      <c r="AL9" s="16">
        <v>2.2158757806988052</v>
      </c>
      <c r="AM9" s="16">
        <v>4.2830350660486971</v>
      </c>
      <c r="AN9" s="16">
        <v>6.916640331385417</v>
      </c>
      <c r="AO9" s="16">
        <v>10.924769673853369</v>
      </c>
      <c r="AP9" s="16">
        <v>13.991244879423213</v>
      </c>
      <c r="AQ9" s="16">
        <v>17.277848986071692</v>
      </c>
      <c r="AR9" s="16">
        <v>19.745613934202481</v>
      </c>
      <c r="AS9" s="16">
        <v>21.957857622839477</v>
      </c>
      <c r="AT9" s="16">
        <v>24.1</v>
      </c>
      <c r="AU9" s="16">
        <v>26.458016493519267</v>
      </c>
      <c r="AV9" s="16">
        <v>28.899999999999995</v>
      </c>
      <c r="AW9" s="16">
        <v>30.082259788016302</v>
      </c>
      <c r="AX9" s="16">
        <v>31.257000000000001</v>
      </c>
      <c r="AY9" s="17">
        <v>31.9</v>
      </c>
      <c r="AZ9" s="16">
        <v>31.902896277129997</v>
      </c>
      <c r="BA9" s="16">
        <v>31.902896277129997</v>
      </c>
      <c r="BB9" s="16">
        <v>31.902896277129997</v>
      </c>
      <c r="BC9" s="16">
        <v>31.902218962771322</v>
      </c>
      <c r="BD9" s="16">
        <v>31.902218962771322</v>
      </c>
      <c r="BE9" s="16">
        <v>31.902218962771322</v>
      </c>
      <c r="BF9" s="16">
        <v>31.902218962771322</v>
      </c>
      <c r="BG9" s="16">
        <v>31.902218962771322</v>
      </c>
      <c r="BH9" s="16">
        <v>31.902218962771322</v>
      </c>
      <c r="BI9" s="16">
        <v>31.902218962771322</v>
      </c>
      <c r="BJ9" s="16">
        <v>31.902218962771322</v>
      </c>
      <c r="BK9" s="16">
        <v>31.902218962771322</v>
      </c>
      <c r="BL9" s="16">
        <v>31.902218962771322</v>
      </c>
      <c r="BM9" s="16">
        <v>31.902218962771322</v>
      </c>
    </row>
    <row r="10" spans="1:65" ht="15" customHeight="1" x14ac:dyDescent="0.2">
      <c r="N10" s="15" t="s">
        <v>61</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0.2</v>
      </c>
      <c r="AF10" s="16">
        <v>0.25</v>
      </c>
      <c r="AG10" s="16">
        <v>0.25690375039999996</v>
      </c>
      <c r="AH10" s="16">
        <v>0.25589337920319999</v>
      </c>
      <c r="AI10" s="16">
        <v>0.29381972553143265</v>
      </c>
      <c r="AJ10" s="16">
        <v>0.33235988748116568</v>
      </c>
      <c r="AK10" s="16">
        <v>0.37214440119299275</v>
      </c>
      <c r="AL10" s="16">
        <v>0.41413305082250945</v>
      </c>
      <c r="AM10" s="16">
        <v>0.4847131074645441</v>
      </c>
      <c r="AN10" s="16">
        <v>0.49802466311601962</v>
      </c>
      <c r="AO10" s="16">
        <v>0.54890276115997527</v>
      </c>
      <c r="AP10" s="16">
        <v>0.5973299492023334</v>
      </c>
      <c r="AQ10" s="16">
        <v>0.64906800712907464</v>
      </c>
      <c r="AR10" s="16">
        <v>0.71151056756038389</v>
      </c>
      <c r="AS10" s="16">
        <v>0.78224100289778686</v>
      </c>
      <c r="AT10" s="16">
        <v>0.88520075457310299</v>
      </c>
      <c r="AU10" s="16">
        <v>1.0264898212247755</v>
      </c>
      <c r="AV10" s="16">
        <v>1.0801172764088747</v>
      </c>
      <c r="AW10" s="16">
        <v>1.2033518176316118</v>
      </c>
      <c r="AX10" s="16">
        <v>1.3773223485983246</v>
      </c>
      <c r="AY10" s="17">
        <v>1.507018596688523</v>
      </c>
      <c r="AZ10" s="16">
        <v>1.6759417677881783</v>
      </c>
      <c r="BA10" s="16">
        <v>1.7891052407393637</v>
      </c>
      <c r="BB10" s="16">
        <v>1.9062353038040947</v>
      </c>
      <c r="BC10" s="16">
        <v>1.9910719356842428</v>
      </c>
      <c r="BD10" s="16">
        <v>2.1168696337931396</v>
      </c>
      <c r="BE10" s="16">
        <v>2.2473982926376248</v>
      </c>
      <c r="BF10" s="16">
        <v>2.3829441353422003</v>
      </c>
      <c r="BG10" s="16">
        <v>2.5393808224973604</v>
      </c>
      <c r="BH10" s="16">
        <v>2.7035013797656742</v>
      </c>
      <c r="BI10" s="16">
        <v>2.8758482883771315</v>
      </c>
      <c r="BJ10" s="16">
        <v>3.0570023287365564</v>
      </c>
      <c r="BK10" s="16">
        <v>3.247585284345357</v>
      </c>
      <c r="BL10" s="16">
        <v>3.4142628366201397</v>
      </c>
      <c r="BM10" s="16">
        <v>3.6121476640855219</v>
      </c>
    </row>
    <row r="11" spans="1:65" ht="15" customHeight="1" x14ac:dyDescent="0.2">
      <c r="N11" s="15" t="s">
        <v>62</v>
      </c>
      <c r="O11" s="16">
        <v>1.2</v>
      </c>
      <c r="P11" s="16">
        <v>1.375</v>
      </c>
      <c r="Q11" s="16">
        <v>3.4289999999999998</v>
      </c>
      <c r="R11" s="16">
        <v>5.1609999999999996</v>
      </c>
      <c r="S11" s="16">
        <v>7.069</v>
      </c>
      <c r="T11" s="16">
        <v>9.2880000000000003</v>
      </c>
      <c r="U11" s="16">
        <v>13.113</v>
      </c>
      <c r="V11" s="16">
        <v>20.085000000000001</v>
      </c>
      <c r="W11" s="16">
        <v>26.189</v>
      </c>
      <c r="X11" s="16">
        <v>23.727</v>
      </c>
      <c r="Y11" s="16">
        <v>25.356999999999999</v>
      </c>
      <c r="Z11" s="16">
        <v>21.864999999999998</v>
      </c>
      <c r="AA11" s="16">
        <v>27.858000000000001</v>
      </c>
      <c r="AB11" s="16">
        <v>29</v>
      </c>
      <c r="AC11" s="16">
        <v>25</v>
      </c>
      <c r="AD11" s="16">
        <v>29</v>
      </c>
      <c r="AE11" s="16">
        <v>32.272986723755473</v>
      </c>
      <c r="AF11" s="16">
        <v>35.213381343294635</v>
      </c>
      <c r="AG11" s="16">
        <v>35.937110399999966</v>
      </c>
      <c r="AH11" s="16">
        <v>35.10338399999997</v>
      </c>
      <c r="AI11" s="16">
        <v>34.005487703999961</v>
      </c>
      <c r="AJ11" s="16">
        <v>32.03065056799997</v>
      </c>
      <c r="AK11" s="16">
        <v>32.51981999999996</v>
      </c>
      <c r="AL11" s="16">
        <v>31.440447999999972</v>
      </c>
      <c r="AM11" s="16">
        <v>31.055675199999968</v>
      </c>
      <c r="AN11" s="16">
        <v>30.917405279999958</v>
      </c>
      <c r="AO11" s="16">
        <v>29.306683951999968</v>
      </c>
      <c r="AP11" s="16">
        <v>28.581142756799967</v>
      </c>
      <c r="AQ11" s="16">
        <v>27.177922081119995</v>
      </c>
      <c r="AR11" s="16">
        <v>26.399458673007796</v>
      </c>
      <c r="AS11" s="16">
        <v>26.185108272373842</v>
      </c>
      <c r="AT11" s="16">
        <v>25.347358556247443</v>
      </c>
      <c r="AU11" s="16">
        <v>25.053141959141549</v>
      </c>
      <c r="AV11" s="16">
        <v>24.857454694869102</v>
      </c>
      <c r="AW11" s="16">
        <v>24.828205002376194</v>
      </c>
      <c r="AX11" s="16">
        <v>24.130607336607934</v>
      </c>
      <c r="AY11" s="17">
        <v>23.851707307043249</v>
      </c>
      <c r="AZ11" s="16">
        <v>23.609472222867833</v>
      </c>
      <c r="BA11" s="16">
        <v>23.311416486817286</v>
      </c>
      <c r="BB11" s="16">
        <v>23.161317565684211</v>
      </c>
      <c r="BC11" s="16">
        <v>23.084165768669124</v>
      </c>
      <c r="BD11" s="16">
        <v>22.819162012991715</v>
      </c>
      <c r="BE11" s="16">
        <v>22.292294345432094</v>
      </c>
      <c r="BF11" s="16">
        <v>21.696906465314719</v>
      </c>
      <c r="BG11" s="16">
        <v>20.676187456525309</v>
      </c>
      <c r="BH11" s="16">
        <v>19.875646702804758</v>
      </c>
      <c r="BI11" s="16">
        <v>19.329622884240099</v>
      </c>
      <c r="BJ11" s="16">
        <v>18.417933510849139</v>
      </c>
      <c r="BK11" s="16">
        <v>18.176413920878201</v>
      </c>
      <c r="BL11" s="16">
        <v>17.558277299458204</v>
      </c>
      <c r="BM11" s="16">
        <v>16.898179243452365</v>
      </c>
    </row>
    <row r="12" spans="1:65" ht="15" customHeight="1" x14ac:dyDescent="0.2">
      <c r="N12" s="15" t="s">
        <v>63</v>
      </c>
      <c r="O12" s="16">
        <v>0.26100000000000001</v>
      </c>
      <c r="P12" s="16">
        <v>0.36599999999999999</v>
      </c>
      <c r="Q12" s="16">
        <v>0.61</v>
      </c>
      <c r="R12" s="16">
        <v>0.59199999999999997</v>
      </c>
      <c r="S12" s="16">
        <v>2.3570000000000002</v>
      </c>
      <c r="T12" s="16">
        <v>2.2269999999999999</v>
      </c>
      <c r="U12" s="16">
        <v>3.6680000000000001</v>
      </c>
      <c r="V12" s="16">
        <v>7.6999999999999993</v>
      </c>
      <c r="W12" s="16">
        <v>9.5569999999999986</v>
      </c>
      <c r="X12" s="16">
        <v>7.2330000000000005</v>
      </c>
      <c r="Y12" s="16">
        <v>9.5449999999999999</v>
      </c>
      <c r="Z12" s="16">
        <v>6.2640000000000002</v>
      </c>
      <c r="AA12" s="16">
        <v>8.0920000000000005</v>
      </c>
      <c r="AB12" s="16">
        <v>11</v>
      </c>
      <c r="AC12" s="16">
        <v>7</v>
      </c>
      <c r="AD12" s="16">
        <v>3.5</v>
      </c>
      <c r="AE12" s="16">
        <v>6</v>
      </c>
      <c r="AF12" s="16">
        <v>4.6758713309999971</v>
      </c>
      <c r="AG12" s="16">
        <v>2.7700000000000005</v>
      </c>
      <c r="AH12" s="16">
        <v>2.7700000000000005</v>
      </c>
      <c r="AI12" s="16">
        <v>2.7699999999999996</v>
      </c>
      <c r="AJ12" s="16">
        <v>2.0400000000000005</v>
      </c>
      <c r="AK12" s="16">
        <v>2.4050000000000002</v>
      </c>
      <c r="AL12" s="16">
        <v>2.4050000000000002</v>
      </c>
      <c r="AM12" s="16">
        <v>2.7700000000000005</v>
      </c>
      <c r="AN12" s="16">
        <v>2.7700000000000005</v>
      </c>
      <c r="AO12" s="16">
        <v>2.4050000000000002</v>
      </c>
      <c r="AP12" s="16">
        <v>2.4050000000000002</v>
      </c>
      <c r="AQ12" s="16">
        <v>2.4050000000000002</v>
      </c>
      <c r="AR12" s="16">
        <v>2.4050000000000002</v>
      </c>
      <c r="AS12" s="16">
        <v>2.0400000000000005</v>
      </c>
      <c r="AT12" s="16">
        <v>2.4050000000000002</v>
      </c>
      <c r="AU12" s="16">
        <v>2.4050000000000002</v>
      </c>
      <c r="AV12" s="16">
        <v>2.4050000000000002</v>
      </c>
      <c r="AW12" s="16">
        <v>2.4050000000000002</v>
      </c>
      <c r="AX12" s="16">
        <v>2.4050000000000002</v>
      </c>
      <c r="AY12" s="17">
        <v>2.4050000000000002</v>
      </c>
      <c r="AZ12" s="16">
        <v>2.4050000000000002</v>
      </c>
      <c r="BA12" s="16">
        <v>2.4050000000000002</v>
      </c>
      <c r="BB12" s="16">
        <v>2.4050000000000002</v>
      </c>
      <c r="BC12" s="16">
        <v>2.4050000000000002</v>
      </c>
      <c r="BD12" s="16">
        <v>2.4050000000000002</v>
      </c>
      <c r="BE12" s="16">
        <v>2.4050000000000002</v>
      </c>
      <c r="BF12" s="16">
        <v>2.4050000000000002</v>
      </c>
      <c r="BG12" s="16">
        <v>2.4050000000000002</v>
      </c>
      <c r="BH12" s="16">
        <v>2.0400000000000005</v>
      </c>
      <c r="BI12" s="16">
        <v>2.0400000000000005</v>
      </c>
      <c r="BJ12" s="16">
        <v>2.0400000000000005</v>
      </c>
      <c r="BK12" s="16">
        <v>2.0400000000000005</v>
      </c>
      <c r="BL12" s="16">
        <v>2.4050000000000002</v>
      </c>
      <c r="BM12" s="16">
        <v>2.4050000000000002</v>
      </c>
    </row>
    <row r="13" spans="1:65" ht="15" customHeight="1" x14ac:dyDescent="0.2">
      <c r="N13" s="15" t="s">
        <v>64</v>
      </c>
      <c r="O13" s="17">
        <v>0</v>
      </c>
      <c r="P13" s="17">
        <v>0</v>
      </c>
      <c r="Q13" s="17">
        <v>0</v>
      </c>
      <c r="R13" s="17">
        <v>0</v>
      </c>
      <c r="S13" s="17">
        <v>0</v>
      </c>
      <c r="T13" s="17">
        <v>0</v>
      </c>
      <c r="U13" s="17">
        <v>0</v>
      </c>
      <c r="V13" s="17">
        <v>0</v>
      </c>
      <c r="W13" s="17">
        <v>0</v>
      </c>
      <c r="X13" s="17">
        <v>6.4050000000000002</v>
      </c>
      <c r="Y13" s="17">
        <v>18.687999999999999</v>
      </c>
      <c r="Z13" s="17">
        <v>24.779</v>
      </c>
      <c r="AA13" s="17">
        <v>13.573</v>
      </c>
      <c r="AB13" s="17">
        <v>9</v>
      </c>
      <c r="AC13" s="17">
        <v>11</v>
      </c>
      <c r="AD13" s="17">
        <v>12.5</v>
      </c>
      <c r="AE13" s="17">
        <v>9.0488797600000002</v>
      </c>
      <c r="AF13" s="17">
        <v>5.2818590699999994</v>
      </c>
      <c r="AG13" s="17">
        <v>3.8220282999999995</v>
      </c>
      <c r="AH13" s="17">
        <v>3.8220282999999995</v>
      </c>
      <c r="AI13" s="17">
        <v>3.4570282999999993</v>
      </c>
      <c r="AJ13" s="17">
        <v>2.3620282999999995</v>
      </c>
      <c r="AK13" s="16">
        <v>3.8220282999999995</v>
      </c>
      <c r="AL13" s="16">
        <v>5.2868094333333318</v>
      </c>
      <c r="AM13" s="16">
        <v>5.2868094333333318</v>
      </c>
      <c r="AN13" s="16">
        <v>6.0168094333333322</v>
      </c>
      <c r="AO13" s="16">
        <v>6.0168094333333322</v>
      </c>
      <c r="AP13" s="16">
        <v>6.7468094333333317</v>
      </c>
      <c r="AQ13" s="16">
        <v>6.6650713833333324</v>
      </c>
      <c r="AR13" s="16">
        <v>5.935071383333332</v>
      </c>
      <c r="AS13" s="16">
        <v>5.5700713833333317</v>
      </c>
      <c r="AT13" s="16">
        <v>5.5700713833333317</v>
      </c>
      <c r="AU13" s="16">
        <v>4.8400713833333322</v>
      </c>
      <c r="AV13" s="16">
        <v>4.1100713833333318</v>
      </c>
      <c r="AW13" s="16">
        <v>4.1100713833333318</v>
      </c>
      <c r="AX13" s="16">
        <v>3.745071383333332</v>
      </c>
      <c r="AY13" s="17">
        <v>3.745071383333332</v>
      </c>
      <c r="AZ13" s="17">
        <v>3.745071383333332</v>
      </c>
      <c r="BA13" s="17">
        <v>3.745071383333332</v>
      </c>
      <c r="BB13" s="17">
        <v>3.745071383333332</v>
      </c>
      <c r="BC13" s="17">
        <v>3.745071383333332</v>
      </c>
      <c r="BD13" s="17">
        <v>3.745071383333332</v>
      </c>
      <c r="BE13" s="17">
        <v>3.745071383333332</v>
      </c>
      <c r="BF13" s="17">
        <v>3.745071383333332</v>
      </c>
      <c r="BG13" s="17">
        <v>3.745071383333332</v>
      </c>
      <c r="BH13" s="17">
        <v>3.745071383333332</v>
      </c>
      <c r="BI13" s="17">
        <v>3.745071383333332</v>
      </c>
      <c r="BJ13" s="17">
        <v>3.745071383333332</v>
      </c>
      <c r="BK13" s="17">
        <v>3.745071383333332</v>
      </c>
      <c r="BL13" s="17">
        <v>3.745071383333332</v>
      </c>
      <c r="BM13" s="17">
        <v>3.745071383333332</v>
      </c>
    </row>
    <row r="14" spans="1:65" ht="15" customHeight="1" x14ac:dyDescent="0.2">
      <c r="N14" s="15" t="s">
        <v>65</v>
      </c>
      <c r="O14" s="17">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1.4846717487482397</v>
      </c>
      <c r="AH14" s="16">
        <v>2.038485656669438</v>
      </c>
      <c r="AI14" s="16">
        <v>2.0533210238640085</v>
      </c>
      <c r="AJ14" s="16">
        <v>1.5536179854117571</v>
      </c>
      <c r="AK14" s="16">
        <v>3.4720216273584374</v>
      </c>
      <c r="AL14" s="16">
        <v>6.3439136115178707</v>
      </c>
      <c r="AM14" s="16">
        <v>9.7335310222315705</v>
      </c>
      <c r="AN14" s="16">
        <v>6.2803023771922541</v>
      </c>
      <c r="AO14" s="16">
        <v>4.4528875432040751</v>
      </c>
      <c r="AP14" s="16">
        <v>2.9731742588519032</v>
      </c>
      <c r="AQ14" s="16">
        <v>2.679370483745497</v>
      </c>
      <c r="AR14" s="16">
        <v>2.7384636777225637</v>
      </c>
      <c r="AS14" s="16">
        <v>5.7974478837830565</v>
      </c>
      <c r="AT14" s="16">
        <v>5.7599331457683229</v>
      </c>
      <c r="AU14" s="16">
        <v>4.4306185191359146</v>
      </c>
      <c r="AV14" s="16">
        <v>2.323443141042044</v>
      </c>
      <c r="AW14" s="16">
        <v>2.4559380354989764</v>
      </c>
      <c r="AX14" s="16">
        <v>1.9841288967472241</v>
      </c>
      <c r="AY14" s="17">
        <v>3.2689829330096694</v>
      </c>
      <c r="AZ14" s="17">
        <v>3.6451503049942002</v>
      </c>
      <c r="BA14" s="16">
        <v>4.4612248652169413</v>
      </c>
      <c r="BB14" s="16">
        <v>4.6915809573574512</v>
      </c>
      <c r="BC14" s="16">
        <v>4.0086219065675639</v>
      </c>
      <c r="BD14" s="16">
        <v>4.3652387678626035</v>
      </c>
      <c r="BE14" s="16">
        <v>4.9308333506732165</v>
      </c>
      <c r="BF14" s="16">
        <v>5.5148217661728376</v>
      </c>
      <c r="BG14" s="16">
        <v>5.7213476508134775</v>
      </c>
      <c r="BH14" s="16">
        <v>6.692036158815335</v>
      </c>
      <c r="BI14" s="16">
        <v>6.729066086708773</v>
      </c>
      <c r="BJ14" s="16">
        <v>7.2070761684669513</v>
      </c>
      <c r="BK14" s="16">
        <v>7.1057459270322507</v>
      </c>
      <c r="BL14" s="16">
        <v>6.788853416488152</v>
      </c>
      <c r="BM14" s="16">
        <v>7.0175807617692865</v>
      </c>
    </row>
    <row r="15" spans="1:65" ht="15" customHeight="1" x14ac:dyDescent="0.2">
      <c r="N15" s="15" t="s">
        <v>66</v>
      </c>
      <c r="O15" s="17">
        <v>103.018</v>
      </c>
      <c r="P15" s="17">
        <v>105.02200000000001</v>
      </c>
      <c r="Q15" s="17">
        <v>103.727</v>
      </c>
      <c r="R15" s="17">
        <v>107.878</v>
      </c>
      <c r="S15" s="17">
        <v>103.91500000000001</v>
      </c>
      <c r="T15" s="17">
        <v>99.929000000000002</v>
      </c>
      <c r="U15" s="17">
        <v>97.686999999999998</v>
      </c>
      <c r="V15" s="17">
        <v>99.813999999999993</v>
      </c>
      <c r="W15" s="17">
        <v>104.295</v>
      </c>
      <c r="X15" s="17">
        <v>100.212</v>
      </c>
      <c r="Y15" s="17">
        <v>112.572</v>
      </c>
      <c r="Z15" s="17">
        <v>96.215000000000003</v>
      </c>
      <c r="AA15" s="17">
        <v>87.846000000000004</v>
      </c>
      <c r="AB15" s="17">
        <v>81</v>
      </c>
      <c r="AC15" s="17">
        <v>74</v>
      </c>
      <c r="AD15" s="17">
        <v>78</v>
      </c>
      <c r="AE15" s="17">
        <v>87</v>
      </c>
      <c r="AF15" s="17">
        <v>87.946442020330352</v>
      </c>
      <c r="AG15" s="17">
        <v>82.654036828200503</v>
      </c>
      <c r="AH15" s="17">
        <v>81.66433946441748</v>
      </c>
      <c r="AI15" s="17">
        <v>79.361986973199905</v>
      </c>
      <c r="AJ15" s="17">
        <v>75.086338530726181</v>
      </c>
      <c r="AK15" s="17">
        <v>76.115204332699818</v>
      </c>
      <c r="AL15" s="17">
        <v>76.196578223270237</v>
      </c>
      <c r="AM15" s="17">
        <v>78.579955733301489</v>
      </c>
      <c r="AN15" s="17">
        <v>75.704012844028881</v>
      </c>
      <c r="AO15" s="17">
        <v>74.82871767686332</v>
      </c>
      <c r="AP15" s="17">
        <v>75.136374378856942</v>
      </c>
      <c r="AQ15" s="17">
        <v>75.214017434087282</v>
      </c>
      <c r="AR15" s="17">
        <v>74.366597558121114</v>
      </c>
      <c r="AS15" s="17">
        <v>77.954103098787968</v>
      </c>
      <c r="AT15" s="17">
        <v>77.836008514569144</v>
      </c>
      <c r="AU15" s="17">
        <v>76.746859241115658</v>
      </c>
      <c r="AV15" s="17">
        <v>74.253958842473509</v>
      </c>
      <c r="AW15" s="17">
        <v>74.458840570397157</v>
      </c>
      <c r="AX15" s="17">
        <v>72.797126845191698</v>
      </c>
      <c r="AY15" s="17">
        <v>72.858876302061887</v>
      </c>
      <c r="AZ15" s="17">
        <v>71.460228247943704</v>
      </c>
      <c r="BA15" s="17">
        <v>71.601265166864522</v>
      </c>
      <c r="BB15" s="17">
        <v>70.907434913127148</v>
      </c>
      <c r="BC15" s="17">
        <v>69.243185457025589</v>
      </c>
      <c r="BD15" s="17">
        <v>68.92282351075211</v>
      </c>
      <c r="BE15" s="17">
        <v>68.613710084847597</v>
      </c>
      <c r="BF15" s="17">
        <v>68.675404962934408</v>
      </c>
      <c r="BG15" s="17">
        <v>67.773244525940811</v>
      </c>
      <c r="BH15" s="17">
        <v>67.549026337490432</v>
      </c>
      <c r="BI15" s="17">
        <v>67.048311855430654</v>
      </c>
      <c r="BJ15" s="17">
        <v>66.369302354157298</v>
      </c>
      <c r="BK15" s="17">
        <v>66.217035478360458</v>
      </c>
      <c r="BL15" s="17">
        <v>65.813683898671144</v>
      </c>
      <c r="BM15" s="17">
        <v>65.580198015411824</v>
      </c>
    </row>
    <row r="16" spans="1:65" ht="15" customHeight="1" x14ac:dyDescent="0.2">
      <c r="N16" s="15" t="s">
        <v>67</v>
      </c>
      <c r="O16" s="22">
        <v>1.418198761381506E-2</v>
      </c>
      <c r="P16" s="22">
        <v>1.6577479004399077E-2</v>
      </c>
      <c r="Q16" s="22">
        <v>3.8938752687342731E-2</v>
      </c>
      <c r="R16" s="22">
        <v>5.3328760266226655E-2</v>
      </c>
      <c r="S16" s="22">
        <v>9.0708752345667124E-2</v>
      </c>
      <c r="T16" s="22">
        <v>0.11523181458835774</v>
      </c>
      <c r="U16" s="22">
        <v>0.17178334885911123</v>
      </c>
      <c r="V16" s="22">
        <v>0.27836776404111652</v>
      </c>
      <c r="W16" s="22">
        <v>0.34273934512680371</v>
      </c>
      <c r="X16" s="22">
        <v>0.3728595377799066</v>
      </c>
      <c r="Y16" s="22">
        <v>0.47605088299044168</v>
      </c>
      <c r="Z16" s="22">
        <v>0.54989346775450809</v>
      </c>
      <c r="AA16" s="22">
        <v>0.56374792250073991</v>
      </c>
      <c r="AB16" s="22">
        <v>0.60493827160493829</v>
      </c>
      <c r="AC16" s="22">
        <v>0.58108108108108103</v>
      </c>
      <c r="AD16" s="22">
        <v>0.57692307692307687</v>
      </c>
      <c r="AE16" s="22">
        <v>0.54392949981328131</v>
      </c>
      <c r="AF16" s="22">
        <v>0.51362068443715492</v>
      </c>
      <c r="AG16" s="22">
        <v>0.53250648289850089</v>
      </c>
      <c r="AH16" s="22">
        <v>0.5355323785570445</v>
      </c>
      <c r="AI16" s="22">
        <v>0.53282230751283544</v>
      </c>
      <c r="AJ16" s="22">
        <v>0.50590157406419944</v>
      </c>
      <c r="AK16" s="22">
        <v>0.55467065085734479</v>
      </c>
      <c r="AL16" s="22">
        <v>0.59682694558274618</v>
      </c>
      <c r="AM16" s="22">
        <v>0.62160910119811075</v>
      </c>
      <c r="AN16" s="22">
        <v>0.60742509363758979</v>
      </c>
      <c r="AO16" s="22">
        <v>0.5637057835294117</v>
      </c>
      <c r="AP16" s="22">
        <v>0.54176325096196998</v>
      </c>
      <c r="AQ16" s="22">
        <v>0.51755464308647325</v>
      </c>
      <c r="AR16" s="22">
        <v>0.50396273279509418</v>
      </c>
      <c r="AS16" s="22">
        <v>0.50789664643201848</v>
      </c>
      <c r="AT16" s="22">
        <v>0.5021116040146606</v>
      </c>
      <c r="AU16" s="22">
        <v>0.47857113925952066</v>
      </c>
      <c r="AV16" s="22">
        <v>0.45379357201316339</v>
      </c>
      <c r="AW16" s="22">
        <v>0.45393151655716441</v>
      </c>
      <c r="AX16" s="22">
        <v>0.44321539894427314</v>
      </c>
      <c r="AY16" s="22">
        <v>0.45664664776671415</v>
      </c>
      <c r="AZ16" s="22">
        <v>0.46745853924916059</v>
      </c>
      <c r="BA16" s="22">
        <v>0.47377253259857538</v>
      </c>
      <c r="BB16" s="22">
        <v>0.47954026186441556</v>
      </c>
      <c r="BC16" s="22">
        <v>0.48008852913333316</v>
      </c>
      <c r="BD16" s="22">
        <v>0.48364925384966856</v>
      </c>
      <c r="BE16" s="22">
        <v>0.4863925742853637</v>
      </c>
      <c r="BF16" s="22">
        <v>0.48578963069569037</v>
      </c>
      <c r="BG16" s="22">
        <v>0.48024270814147368</v>
      </c>
      <c r="BH16" s="22">
        <v>0.47895219219462382</v>
      </c>
      <c r="BI16" s="22">
        <v>0.47493754090250045</v>
      </c>
      <c r="BJ16" s="22">
        <v>0.47326218520484309</v>
      </c>
      <c r="BK16" s="22">
        <v>0.46917278924992745</v>
      </c>
      <c r="BL16" s="22">
        <v>0.46338694770884059</v>
      </c>
      <c r="BM16" s="90">
        <v>0.45845899064667806</v>
      </c>
    </row>
    <row r="18" spans="14:14" ht="15" customHeight="1" x14ac:dyDescent="0.2">
      <c r="N18" s="612" t="s">
        <v>713</v>
      </c>
    </row>
  </sheetData>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M18"/>
  <sheetViews>
    <sheetView zoomScale="85" zoomScaleNormal="85" workbookViewId="0"/>
  </sheetViews>
  <sheetFormatPr defaultColWidth="9" defaultRowHeight="15" customHeight="1" x14ac:dyDescent="0.2"/>
  <cols>
    <col min="1" max="1" width="9" style="13" customWidth="1"/>
    <col min="2" max="13" width="9" style="13"/>
    <col min="14" max="14" width="18.875" style="13" bestFit="1" customWidth="1"/>
    <col min="15" max="16384" width="9" style="13"/>
  </cols>
  <sheetData>
    <row r="1" spans="1:65" s="368" customFormat="1" ht="25.5" customHeight="1" x14ac:dyDescent="0.25">
      <c r="A1" s="185" t="s">
        <v>794</v>
      </c>
      <c r="C1" s="369"/>
      <c r="D1" s="369"/>
      <c r="E1" s="369"/>
      <c r="F1" s="369"/>
      <c r="G1" s="369"/>
      <c r="H1" s="369"/>
      <c r="I1" s="369"/>
    </row>
    <row r="6" spans="1:65" ht="15" customHeight="1" x14ac:dyDescent="0.25">
      <c r="A6" s="480"/>
      <c r="N6" s="479" t="s">
        <v>622</v>
      </c>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row>
    <row r="7" spans="1:65" ht="15" customHeight="1" x14ac:dyDescent="0.2">
      <c r="N7" s="14" t="s">
        <v>34</v>
      </c>
      <c r="O7" s="477" t="s">
        <v>44</v>
      </c>
      <c r="P7" s="477" t="s">
        <v>45</v>
      </c>
      <c r="Q7" s="477" t="s">
        <v>46</v>
      </c>
      <c r="R7" s="477" t="s">
        <v>47</v>
      </c>
      <c r="S7" s="477" t="s">
        <v>48</v>
      </c>
      <c r="T7" s="477" t="s">
        <v>49</v>
      </c>
      <c r="U7" s="477" t="s">
        <v>50</v>
      </c>
      <c r="V7" s="477" t="s">
        <v>51</v>
      </c>
      <c r="W7" s="477" t="s">
        <v>52</v>
      </c>
      <c r="X7" s="477" t="s">
        <v>53</v>
      </c>
      <c r="Y7" s="477" t="s">
        <v>54</v>
      </c>
      <c r="Z7" s="477" t="s">
        <v>55</v>
      </c>
      <c r="AA7" s="477" t="s">
        <v>56</v>
      </c>
      <c r="AB7" s="477" t="s">
        <v>57</v>
      </c>
      <c r="AC7" s="477" t="s">
        <v>58</v>
      </c>
      <c r="AD7" s="477">
        <v>2015</v>
      </c>
      <c r="AE7" s="477">
        <v>2016</v>
      </c>
      <c r="AF7" s="477">
        <v>2017</v>
      </c>
      <c r="AG7" s="477">
        <v>2018</v>
      </c>
      <c r="AH7" s="478">
        <v>2019</v>
      </c>
      <c r="AI7" s="478">
        <v>2020</v>
      </c>
      <c r="AJ7" s="478">
        <v>2021</v>
      </c>
      <c r="AK7" s="478">
        <v>2022</v>
      </c>
      <c r="AL7" s="478">
        <v>2023</v>
      </c>
      <c r="AM7" s="478">
        <v>2024</v>
      </c>
      <c r="AN7" s="478">
        <v>2025</v>
      </c>
      <c r="AO7" s="478">
        <v>2026</v>
      </c>
      <c r="AP7" s="478">
        <v>2027</v>
      </c>
      <c r="AQ7" s="478">
        <v>2028</v>
      </c>
      <c r="AR7" s="478">
        <v>2029</v>
      </c>
      <c r="AS7" s="478">
        <v>2030</v>
      </c>
      <c r="AT7" s="478">
        <v>2031</v>
      </c>
      <c r="AU7" s="478">
        <v>2032</v>
      </c>
      <c r="AV7" s="478">
        <v>2033</v>
      </c>
      <c r="AW7" s="478">
        <v>2034</v>
      </c>
      <c r="AX7" s="478">
        <v>2035</v>
      </c>
      <c r="AY7" s="358">
        <v>2036</v>
      </c>
      <c r="AZ7" s="477">
        <v>2037</v>
      </c>
      <c r="BA7" s="477">
        <v>2038</v>
      </c>
      <c r="BB7" s="477">
        <v>2039</v>
      </c>
      <c r="BC7" s="477">
        <v>2040</v>
      </c>
      <c r="BD7" s="477">
        <v>2041</v>
      </c>
      <c r="BE7" s="477">
        <v>2042</v>
      </c>
      <c r="BF7" s="477">
        <v>2043</v>
      </c>
      <c r="BG7" s="477">
        <v>2044</v>
      </c>
      <c r="BH7" s="477">
        <v>2045</v>
      </c>
      <c r="BI7" s="477">
        <v>2046</v>
      </c>
      <c r="BJ7" s="477">
        <v>2047</v>
      </c>
      <c r="BK7" s="477">
        <v>2048</v>
      </c>
      <c r="BL7" s="477">
        <v>2049</v>
      </c>
      <c r="BM7" s="477">
        <v>2050</v>
      </c>
    </row>
    <row r="8" spans="1:65" ht="15" customHeight="1" x14ac:dyDescent="0.2">
      <c r="N8" s="15" t="s">
        <v>59</v>
      </c>
      <c r="O8" s="16">
        <v>94.816000000000003</v>
      </c>
      <c r="P8" s="16">
        <v>95.234999999999999</v>
      </c>
      <c r="Q8" s="16">
        <v>92.441999999999993</v>
      </c>
      <c r="R8" s="16">
        <v>93.799000000000007</v>
      </c>
      <c r="S8" s="16">
        <v>90.501999999999995</v>
      </c>
      <c r="T8" s="16">
        <v>82.179000000000002</v>
      </c>
      <c r="U8" s="16">
        <v>74.906999999999996</v>
      </c>
      <c r="V8" s="16">
        <v>66.838999999999999</v>
      </c>
      <c r="W8" s="16">
        <v>63.444000000000003</v>
      </c>
      <c r="X8" s="16">
        <v>54.758000000000003</v>
      </c>
      <c r="Y8" s="16">
        <v>52.106999999999999</v>
      </c>
      <c r="Z8" s="16">
        <v>40.012999999999998</v>
      </c>
      <c r="AA8" s="16">
        <v>33.228000000000002</v>
      </c>
      <c r="AB8" s="16">
        <v>32</v>
      </c>
      <c r="AC8" s="16">
        <v>31</v>
      </c>
      <c r="AD8" s="16">
        <v>33</v>
      </c>
      <c r="AE8" s="16">
        <v>34.754460049934494</v>
      </c>
      <c r="AF8" s="16">
        <v>38.099458945035728</v>
      </c>
      <c r="AG8" s="16">
        <v>37.485500000000002</v>
      </c>
      <c r="AH8" s="16">
        <v>39.837597156613462</v>
      </c>
      <c r="AI8" s="16">
        <v>40.013649747060406</v>
      </c>
      <c r="AJ8" s="16">
        <v>39.760576829494852</v>
      </c>
      <c r="AK8" s="16">
        <v>36.822834319570951</v>
      </c>
      <c r="AL8" s="16">
        <v>33.465332684762892</v>
      </c>
      <c r="AM8" s="16">
        <v>31.08904828427681</v>
      </c>
      <c r="AN8" s="16">
        <v>27.992418685466806</v>
      </c>
      <c r="AO8" s="16">
        <v>26.97149828873091</v>
      </c>
      <c r="AP8" s="16">
        <v>25.927170247272691</v>
      </c>
      <c r="AQ8" s="16">
        <v>24.338685254737719</v>
      </c>
      <c r="AR8" s="16">
        <v>23.80604299661918</v>
      </c>
      <c r="AS8" s="16">
        <v>22.325407374853121</v>
      </c>
      <c r="AT8" s="16">
        <v>21.286167149735043</v>
      </c>
      <c r="AU8" s="16">
        <v>19.949443453619725</v>
      </c>
      <c r="AV8" s="16">
        <v>19.149803440619579</v>
      </c>
      <c r="AW8" s="16">
        <v>18.348595412598929</v>
      </c>
      <c r="AX8" s="16">
        <v>17.468221422376303</v>
      </c>
      <c r="AY8" s="17">
        <v>16.311268810660742</v>
      </c>
      <c r="AZ8" s="16">
        <v>14.456204550026925</v>
      </c>
      <c r="BA8" s="16">
        <v>12.85007410616806</v>
      </c>
      <c r="BB8" s="16">
        <v>11.289748151923963</v>
      </c>
      <c r="BC8" s="16">
        <v>9.8862804999999998</v>
      </c>
      <c r="BD8" s="16">
        <v>8.5615494999999999</v>
      </c>
      <c r="BE8" s="16">
        <v>7.2577512499999992</v>
      </c>
      <c r="BF8" s="16">
        <v>5.8265468299999981</v>
      </c>
      <c r="BG8" s="16">
        <v>4.6392302999999995</v>
      </c>
      <c r="BH8" s="16">
        <v>3.6396310799999996</v>
      </c>
      <c r="BI8" s="16">
        <v>2.8430550800000001</v>
      </c>
      <c r="BJ8" s="16">
        <v>2.1760358300000004</v>
      </c>
      <c r="BK8" s="16">
        <v>1.6182063300000002</v>
      </c>
      <c r="BL8" s="16">
        <v>1.1972076649999999</v>
      </c>
      <c r="BM8" s="16">
        <v>0.90867516500000001</v>
      </c>
    </row>
    <row r="9" spans="1:65" ht="15" customHeight="1" x14ac:dyDescent="0.2">
      <c r="N9" s="15" t="s">
        <v>60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7">
        <v>0</v>
      </c>
      <c r="AZ9" s="16">
        <v>0</v>
      </c>
      <c r="BA9" s="16">
        <v>0</v>
      </c>
      <c r="BB9" s="16">
        <v>0</v>
      </c>
      <c r="BC9" s="16">
        <v>0</v>
      </c>
      <c r="BD9" s="16">
        <v>0</v>
      </c>
      <c r="BE9" s="16">
        <v>0</v>
      </c>
      <c r="BF9" s="16">
        <v>0</v>
      </c>
      <c r="BG9" s="16">
        <v>0</v>
      </c>
      <c r="BH9" s="16">
        <v>0</v>
      </c>
      <c r="BI9" s="16">
        <v>0</v>
      </c>
      <c r="BJ9" s="16">
        <v>0</v>
      </c>
      <c r="BK9" s="16">
        <v>0</v>
      </c>
      <c r="BL9" s="16">
        <v>0</v>
      </c>
      <c r="BM9" s="16">
        <v>0</v>
      </c>
    </row>
    <row r="10" spans="1:65" ht="15" customHeight="1" x14ac:dyDescent="0.2">
      <c r="N10" s="15" t="s">
        <v>61</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0.2</v>
      </c>
      <c r="AF10" s="16">
        <v>0.25</v>
      </c>
      <c r="AG10" s="16">
        <v>0.25549999999999995</v>
      </c>
      <c r="AH10" s="16">
        <v>0.31745999999999996</v>
      </c>
      <c r="AI10" s="16">
        <v>0.32031999999999999</v>
      </c>
      <c r="AJ10" s="16">
        <v>0.32031999999999999</v>
      </c>
      <c r="AK10" s="16">
        <v>0.32031999999999999</v>
      </c>
      <c r="AL10" s="16">
        <v>0.32031999999999999</v>
      </c>
      <c r="AM10" s="16">
        <v>0.41156999999999999</v>
      </c>
      <c r="AN10" s="16">
        <v>0.41156999999999999</v>
      </c>
      <c r="AO10" s="16">
        <v>0.41156999999999999</v>
      </c>
      <c r="AP10" s="16">
        <v>0.50282000000000004</v>
      </c>
      <c r="AQ10" s="16">
        <v>0.50282000000000004</v>
      </c>
      <c r="AR10" s="16">
        <v>0.50282000000000004</v>
      </c>
      <c r="AS10" s="16">
        <v>0.68532000000000004</v>
      </c>
      <c r="AT10" s="16">
        <v>0.68532000000000004</v>
      </c>
      <c r="AU10" s="16">
        <v>0.68532000000000004</v>
      </c>
      <c r="AV10" s="16">
        <v>0.68532000000000004</v>
      </c>
      <c r="AW10" s="16">
        <v>0.68532000000000004</v>
      </c>
      <c r="AX10" s="16">
        <v>1.0503200000000001</v>
      </c>
      <c r="AY10" s="17">
        <v>1.0503200000000001</v>
      </c>
      <c r="AZ10" s="16">
        <v>1.0503200000000001</v>
      </c>
      <c r="BA10" s="16">
        <v>1.0503200000000001</v>
      </c>
      <c r="BB10" s="16">
        <v>1.0503200000000001</v>
      </c>
      <c r="BC10" s="16">
        <v>1.4153200000000001</v>
      </c>
      <c r="BD10" s="16">
        <v>1.4153200000000001</v>
      </c>
      <c r="BE10" s="16">
        <v>1.4153200000000001</v>
      </c>
      <c r="BF10" s="16">
        <v>1.4153200000000001</v>
      </c>
      <c r="BG10" s="16">
        <v>1.4153200000000001</v>
      </c>
      <c r="BH10" s="16">
        <v>1.4153200000000001</v>
      </c>
      <c r="BI10" s="16">
        <v>1.7803200000000001</v>
      </c>
      <c r="BJ10" s="16">
        <v>1.7803200000000001</v>
      </c>
      <c r="BK10" s="16">
        <v>1.7803200000000001</v>
      </c>
      <c r="BL10" s="16">
        <v>1.7803200000000001</v>
      </c>
      <c r="BM10" s="16">
        <v>1.7803200000000001</v>
      </c>
    </row>
    <row r="11" spans="1:65" ht="15" customHeight="1" x14ac:dyDescent="0.2">
      <c r="N11" s="15" t="s">
        <v>62</v>
      </c>
      <c r="O11" s="16">
        <v>1.2</v>
      </c>
      <c r="P11" s="16">
        <v>1.375</v>
      </c>
      <c r="Q11" s="16">
        <v>3.4289999999999998</v>
      </c>
      <c r="R11" s="16">
        <v>5.1609999999999996</v>
      </c>
      <c r="S11" s="16">
        <v>7.069</v>
      </c>
      <c r="T11" s="16">
        <v>9.2880000000000003</v>
      </c>
      <c r="U11" s="16">
        <v>13.113</v>
      </c>
      <c r="V11" s="16">
        <v>20.085000000000001</v>
      </c>
      <c r="W11" s="16">
        <v>26.189</v>
      </c>
      <c r="X11" s="16">
        <v>23.727</v>
      </c>
      <c r="Y11" s="16">
        <v>25.356999999999999</v>
      </c>
      <c r="Z11" s="16">
        <v>21.864999999999998</v>
      </c>
      <c r="AA11" s="16">
        <v>27.858000000000001</v>
      </c>
      <c r="AB11" s="16">
        <v>29</v>
      </c>
      <c r="AC11" s="16">
        <v>25</v>
      </c>
      <c r="AD11" s="16">
        <v>29</v>
      </c>
      <c r="AE11" s="16">
        <v>32.272986723755473</v>
      </c>
      <c r="AF11" s="16">
        <v>35.213381343294635</v>
      </c>
      <c r="AG11" s="16">
        <v>35.295499999999997</v>
      </c>
      <c r="AH11" s="16">
        <v>32.845829643143404</v>
      </c>
      <c r="AI11" s="16">
        <v>31.223461102091616</v>
      </c>
      <c r="AJ11" s="16">
        <v>30.098352693060683</v>
      </c>
      <c r="AK11" s="16">
        <v>29.971815948462776</v>
      </c>
      <c r="AL11" s="16">
        <v>29.715664806338179</v>
      </c>
      <c r="AM11" s="16">
        <v>29.569038767552431</v>
      </c>
      <c r="AN11" s="16">
        <v>29.362736468943847</v>
      </c>
      <c r="AO11" s="16">
        <v>29.259045073883517</v>
      </c>
      <c r="AP11" s="16">
        <v>29.011789154659265</v>
      </c>
      <c r="AQ11" s="16">
        <v>28.165232841330148</v>
      </c>
      <c r="AR11" s="16">
        <v>27.438547282813353</v>
      </c>
      <c r="AS11" s="16">
        <v>26.519616612431317</v>
      </c>
      <c r="AT11" s="16">
        <v>25.355352953100088</v>
      </c>
      <c r="AU11" s="16">
        <v>24.555585614526077</v>
      </c>
      <c r="AV11" s="16">
        <v>23.964226824986365</v>
      </c>
      <c r="AW11" s="16">
        <v>23.452382341375642</v>
      </c>
      <c r="AX11" s="16">
        <v>22.852328331262751</v>
      </c>
      <c r="AY11" s="17">
        <v>21.702482409925366</v>
      </c>
      <c r="AZ11" s="16">
        <v>21.272514781109845</v>
      </c>
      <c r="BA11" s="16">
        <v>21.075783428582916</v>
      </c>
      <c r="BB11" s="16">
        <v>20.781976261731028</v>
      </c>
      <c r="BC11" s="16">
        <v>20.559540356489396</v>
      </c>
      <c r="BD11" s="16">
        <v>19.820845465382313</v>
      </c>
      <c r="BE11" s="16">
        <v>19.535567786244115</v>
      </c>
      <c r="BF11" s="16">
        <v>19.124342761519561</v>
      </c>
      <c r="BG11" s="16">
        <v>18.517696419491859</v>
      </c>
      <c r="BH11" s="16">
        <v>18.289412458324001</v>
      </c>
      <c r="BI11" s="16">
        <v>18.074487169708508</v>
      </c>
      <c r="BJ11" s="16">
        <v>17.507924079180412</v>
      </c>
      <c r="BK11" s="16">
        <v>17.319731041426916</v>
      </c>
      <c r="BL11" s="16">
        <v>16.779917565679675</v>
      </c>
      <c r="BM11" s="16">
        <v>16.253492369130537</v>
      </c>
    </row>
    <row r="12" spans="1:65" ht="15" customHeight="1" x14ac:dyDescent="0.2">
      <c r="N12" s="15" t="s">
        <v>63</v>
      </c>
      <c r="O12" s="16">
        <v>0.26100000000000001</v>
      </c>
      <c r="P12" s="16">
        <v>0.36599999999999999</v>
      </c>
      <c r="Q12" s="16">
        <v>0.61</v>
      </c>
      <c r="R12" s="16">
        <v>0.59199999999999997</v>
      </c>
      <c r="S12" s="16">
        <v>2.3570000000000002</v>
      </c>
      <c r="T12" s="16">
        <v>2.2269999999999999</v>
      </c>
      <c r="U12" s="16">
        <v>3.6680000000000001</v>
      </c>
      <c r="V12" s="16">
        <v>7.6999999999999993</v>
      </c>
      <c r="W12" s="16">
        <v>9.5569999999999986</v>
      </c>
      <c r="X12" s="16">
        <v>7.2330000000000005</v>
      </c>
      <c r="Y12" s="16">
        <v>9.5449999999999999</v>
      </c>
      <c r="Z12" s="16">
        <v>6.2640000000000002</v>
      </c>
      <c r="AA12" s="16">
        <v>8.0920000000000005</v>
      </c>
      <c r="AB12" s="16">
        <v>11</v>
      </c>
      <c r="AC12" s="16">
        <v>7</v>
      </c>
      <c r="AD12" s="16">
        <v>3.5</v>
      </c>
      <c r="AE12" s="16">
        <v>6</v>
      </c>
      <c r="AF12" s="16">
        <v>4.6758713309999971</v>
      </c>
      <c r="AG12" s="16">
        <v>4.7450000000000001</v>
      </c>
      <c r="AH12" s="16">
        <v>3.1350000000000007</v>
      </c>
      <c r="AI12" s="16">
        <v>3.1349999999999993</v>
      </c>
      <c r="AJ12" s="16">
        <v>3.1350000000000007</v>
      </c>
      <c r="AK12" s="16">
        <v>3.1350000000000007</v>
      </c>
      <c r="AL12" s="16">
        <v>3.1350000000000007</v>
      </c>
      <c r="AM12" s="16">
        <v>3.5000000000000004</v>
      </c>
      <c r="AN12" s="16">
        <v>3.5000000000000004</v>
      </c>
      <c r="AO12" s="16">
        <v>3.8650000000000007</v>
      </c>
      <c r="AP12" s="16">
        <v>4.5949999999999998</v>
      </c>
      <c r="AQ12" s="16">
        <v>4.96</v>
      </c>
      <c r="AR12" s="16">
        <v>4.96</v>
      </c>
      <c r="AS12" s="16">
        <v>5.69</v>
      </c>
      <c r="AT12" s="16">
        <v>5.69</v>
      </c>
      <c r="AU12" s="16">
        <v>5.69</v>
      </c>
      <c r="AV12" s="16">
        <v>6.0549999999999997</v>
      </c>
      <c r="AW12" s="16">
        <v>6.0549999999999997</v>
      </c>
      <c r="AX12" s="16">
        <v>6.0549999999999997</v>
      </c>
      <c r="AY12" s="17">
        <v>6.42</v>
      </c>
      <c r="AZ12" s="16">
        <v>6.42</v>
      </c>
      <c r="BA12" s="16">
        <v>6.42</v>
      </c>
      <c r="BB12" s="16">
        <v>6.42</v>
      </c>
      <c r="BC12" s="16">
        <v>6.42</v>
      </c>
      <c r="BD12" s="16">
        <v>6.42</v>
      </c>
      <c r="BE12" s="16">
        <v>6.42</v>
      </c>
      <c r="BF12" s="16">
        <v>6.42</v>
      </c>
      <c r="BG12" s="16">
        <v>6.42</v>
      </c>
      <c r="BH12" s="16">
        <v>7.15</v>
      </c>
      <c r="BI12" s="16">
        <v>7.15</v>
      </c>
      <c r="BJ12" s="16">
        <v>7.15</v>
      </c>
      <c r="BK12" s="16">
        <v>7.15</v>
      </c>
      <c r="BL12" s="16">
        <v>7.15</v>
      </c>
      <c r="BM12" s="16">
        <v>7.15</v>
      </c>
    </row>
    <row r="13" spans="1:65" ht="15" customHeight="1" x14ac:dyDescent="0.2">
      <c r="N13" s="15" t="s">
        <v>64</v>
      </c>
      <c r="O13" s="17">
        <v>0</v>
      </c>
      <c r="P13" s="17">
        <v>0</v>
      </c>
      <c r="Q13" s="17">
        <v>0</v>
      </c>
      <c r="R13" s="17">
        <v>0</v>
      </c>
      <c r="S13" s="17">
        <v>0</v>
      </c>
      <c r="T13" s="17">
        <v>0</v>
      </c>
      <c r="U13" s="17">
        <v>0</v>
      </c>
      <c r="V13" s="17">
        <v>0</v>
      </c>
      <c r="W13" s="17">
        <v>0</v>
      </c>
      <c r="X13" s="17">
        <v>6.4050000000000002</v>
      </c>
      <c r="Y13" s="17">
        <v>18.687999999999999</v>
      </c>
      <c r="Z13" s="17">
        <v>24.779</v>
      </c>
      <c r="AA13" s="17">
        <v>13.573</v>
      </c>
      <c r="AB13" s="17">
        <v>9</v>
      </c>
      <c r="AC13" s="17">
        <v>11</v>
      </c>
      <c r="AD13" s="17">
        <v>12.5</v>
      </c>
      <c r="AE13" s="17">
        <v>9.0488797600000002</v>
      </c>
      <c r="AF13" s="17">
        <v>5.2818590699999994</v>
      </c>
      <c r="AG13" s="17">
        <v>3.7959999999999998</v>
      </c>
      <c r="AH13" s="17">
        <v>3.8220282999999995</v>
      </c>
      <c r="AI13" s="17">
        <v>3.0920282999999995</v>
      </c>
      <c r="AJ13" s="17">
        <v>3.0920282999999995</v>
      </c>
      <c r="AK13" s="16">
        <v>3.4570282999999993</v>
      </c>
      <c r="AL13" s="16">
        <v>7.4768094333333321</v>
      </c>
      <c r="AM13" s="16">
        <v>7.4768094333333321</v>
      </c>
      <c r="AN13" s="16">
        <v>7.8418094333333324</v>
      </c>
      <c r="AO13" s="16">
        <v>8.2068094333333317</v>
      </c>
      <c r="AP13" s="16">
        <v>8.5718094333333319</v>
      </c>
      <c r="AQ13" s="16">
        <v>9.5850713833333323</v>
      </c>
      <c r="AR13" s="16">
        <v>9.5850713833333323</v>
      </c>
      <c r="AS13" s="16">
        <v>9.5850713833333323</v>
      </c>
      <c r="AT13" s="16">
        <v>9.5850713833333323</v>
      </c>
      <c r="AU13" s="16">
        <v>9.5850713833333323</v>
      </c>
      <c r="AV13" s="16">
        <v>9.5850713833333323</v>
      </c>
      <c r="AW13" s="16">
        <v>9.5850713833333323</v>
      </c>
      <c r="AX13" s="16">
        <v>9.5850713833333323</v>
      </c>
      <c r="AY13" s="17">
        <v>9.5850713833333323</v>
      </c>
      <c r="AZ13" s="17">
        <v>9.5850713833333323</v>
      </c>
      <c r="BA13" s="17">
        <v>9.5850713833333323</v>
      </c>
      <c r="BB13" s="17">
        <v>9.9500713833333325</v>
      </c>
      <c r="BC13" s="17">
        <v>9.9500713833333325</v>
      </c>
      <c r="BD13" s="17">
        <v>10.315071383333333</v>
      </c>
      <c r="BE13" s="17">
        <v>10.315071383333333</v>
      </c>
      <c r="BF13" s="17">
        <v>10.315071383333333</v>
      </c>
      <c r="BG13" s="17">
        <v>10.315071383333333</v>
      </c>
      <c r="BH13" s="17">
        <v>10.315071383333333</v>
      </c>
      <c r="BI13" s="17">
        <v>10.315071383333333</v>
      </c>
      <c r="BJ13" s="17">
        <v>10.680071383333331</v>
      </c>
      <c r="BK13" s="17">
        <v>10.680071383333331</v>
      </c>
      <c r="BL13" s="17">
        <v>10.680071383333331</v>
      </c>
      <c r="BM13" s="17">
        <v>10.680071383333331</v>
      </c>
    </row>
    <row r="14" spans="1:65" ht="15" customHeight="1" x14ac:dyDescent="0.2">
      <c r="N14" s="15" t="s">
        <v>65</v>
      </c>
      <c r="O14" s="17">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1.239550986259923</v>
      </c>
      <c r="AH14" s="16">
        <v>0.57633697832382424</v>
      </c>
      <c r="AI14" s="16">
        <v>1.3578308314032672</v>
      </c>
      <c r="AJ14" s="16">
        <v>1.5682150611081809</v>
      </c>
      <c r="AK14" s="16">
        <v>2.241921381245934</v>
      </c>
      <c r="AL14" s="16">
        <v>3.3326195954453599</v>
      </c>
      <c r="AM14" s="16">
        <v>3.9108654131207605</v>
      </c>
      <c r="AN14" s="16">
        <v>6.7403083486189086</v>
      </c>
      <c r="AO14" s="16">
        <v>6.0715862313388866</v>
      </c>
      <c r="AP14" s="16">
        <v>5.9674808446428695</v>
      </c>
      <c r="AQ14" s="16">
        <v>7.3248217215288847</v>
      </c>
      <c r="AR14" s="16">
        <v>8.2950818890468447</v>
      </c>
      <c r="AS14" s="16">
        <v>10.872136034114499</v>
      </c>
      <c r="AT14" s="16">
        <v>10.865111141874754</v>
      </c>
      <c r="AU14" s="16">
        <v>10.436110385093567</v>
      </c>
      <c r="AV14" s="16">
        <v>11.099603284032856</v>
      </c>
      <c r="AW14" s="16">
        <v>11.446543377376514</v>
      </c>
      <c r="AX14" s="16">
        <v>11.647853619648124</v>
      </c>
      <c r="AY14" s="17">
        <v>13.266329106377924</v>
      </c>
      <c r="AZ14" s="17">
        <v>14.925166114549201</v>
      </c>
      <c r="BA14" s="16">
        <v>15.464503443186516</v>
      </c>
      <c r="BB14" s="16">
        <v>16.755102784921007</v>
      </c>
      <c r="BC14" s="16">
        <v>17.629944227087144</v>
      </c>
      <c r="BD14" s="16">
        <v>20.683451067336744</v>
      </c>
      <c r="BE14" s="16">
        <v>21.332738300711583</v>
      </c>
      <c r="BF14" s="16">
        <v>24.206335375022007</v>
      </c>
      <c r="BG14" s="16">
        <v>25.650772131612783</v>
      </c>
      <c r="BH14" s="16">
        <v>26.708043450455619</v>
      </c>
      <c r="BI14" s="16">
        <v>27.4215650395419</v>
      </c>
      <c r="BJ14" s="16">
        <v>28.422531397118377</v>
      </c>
      <c r="BK14" s="16">
        <v>29.642928215770851</v>
      </c>
      <c r="BL14" s="16">
        <v>29.665945724935849</v>
      </c>
      <c r="BM14" s="16">
        <v>30.782082845985705</v>
      </c>
    </row>
    <row r="15" spans="1:65" ht="15" customHeight="1" x14ac:dyDescent="0.2">
      <c r="N15" s="15" t="s">
        <v>66</v>
      </c>
      <c r="O15" s="17">
        <v>103.018</v>
      </c>
      <c r="P15" s="17">
        <v>105.02200000000001</v>
      </c>
      <c r="Q15" s="17">
        <v>103.727</v>
      </c>
      <c r="R15" s="17">
        <v>107.878</v>
      </c>
      <c r="S15" s="17">
        <v>103.91500000000001</v>
      </c>
      <c r="T15" s="17">
        <v>99.929000000000002</v>
      </c>
      <c r="U15" s="17">
        <v>97.686999999999998</v>
      </c>
      <c r="V15" s="17">
        <v>99.813999999999993</v>
      </c>
      <c r="W15" s="17">
        <v>104.295</v>
      </c>
      <c r="X15" s="17">
        <v>100.212</v>
      </c>
      <c r="Y15" s="17">
        <v>112.572</v>
      </c>
      <c r="Z15" s="17">
        <v>96.215000000000003</v>
      </c>
      <c r="AA15" s="17">
        <v>87.846000000000004</v>
      </c>
      <c r="AB15" s="17">
        <v>81</v>
      </c>
      <c r="AC15" s="17">
        <v>74</v>
      </c>
      <c r="AD15" s="17">
        <v>78</v>
      </c>
      <c r="AE15" s="17">
        <v>87</v>
      </c>
      <c r="AF15" s="17">
        <v>87.946442020330352</v>
      </c>
      <c r="AG15" s="17">
        <v>82.817050986259929</v>
      </c>
      <c r="AH15" s="17">
        <v>80.534252078080698</v>
      </c>
      <c r="AI15" s="17">
        <v>79.14228998055529</v>
      </c>
      <c r="AJ15" s="17">
        <v>77.974492883663714</v>
      </c>
      <c r="AK15" s="17">
        <v>75.94891994927967</v>
      </c>
      <c r="AL15" s="17">
        <v>77.445746519879776</v>
      </c>
      <c r="AM15" s="17">
        <v>75.957331898283329</v>
      </c>
      <c r="AN15" s="17">
        <v>75.8488429363629</v>
      </c>
      <c r="AO15" s="17">
        <v>74.785509027286636</v>
      </c>
      <c r="AP15" s="17">
        <v>74.576069679908144</v>
      </c>
      <c r="AQ15" s="17">
        <v>74.876631200930092</v>
      </c>
      <c r="AR15" s="17">
        <v>74.587563551812707</v>
      </c>
      <c r="AS15" s="17">
        <v>75.67755140473227</v>
      </c>
      <c r="AT15" s="17">
        <v>73.46702262804321</v>
      </c>
      <c r="AU15" s="17">
        <v>70.901530836572704</v>
      </c>
      <c r="AV15" s="17">
        <v>70.539024932972126</v>
      </c>
      <c r="AW15" s="17">
        <v>69.572912514684418</v>
      </c>
      <c r="AX15" s="17">
        <v>68.658794756620523</v>
      </c>
      <c r="AY15" s="17">
        <v>68.335471710297369</v>
      </c>
      <c r="AZ15" s="17">
        <v>67.709276829019302</v>
      </c>
      <c r="BA15" s="17">
        <v>66.44575236127082</v>
      </c>
      <c r="BB15" s="17">
        <v>66.247218581909323</v>
      </c>
      <c r="BC15" s="17">
        <v>65.861156466909875</v>
      </c>
      <c r="BD15" s="17">
        <v>67.216237416052394</v>
      </c>
      <c r="BE15" s="17">
        <v>66.276448720289039</v>
      </c>
      <c r="BF15" s="17">
        <v>67.307616349874905</v>
      </c>
      <c r="BG15" s="17">
        <v>66.958090234437975</v>
      </c>
      <c r="BH15" s="17">
        <v>67.517478372112947</v>
      </c>
      <c r="BI15" s="17">
        <v>67.584498672583734</v>
      </c>
      <c r="BJ15" s="17">
        <v>67.716882689632115</v>
      </c>
      <c r="BK15" s="17">
        <v>68.1912569705311</v>
      </c>
      <c r="BL15" s="17">
        <v>67.253462338948864</v>
      </c>
      <c r="BM15" s="17">
        <v>67.554641763449581</v>
      </c>
    </row>
    <row r="16" spans="1:65" ht="15" customHeight="1" x14ac:dyDescent="0.2">
      <c r="N16" s="15" t="s">
        <v>67</v>
      </c>
      <c r="O16" s="22">
        <v>1.418198761381506E-2</v>
      </c>
      <c r="P16" s="22">
        <v>1.6577479004399077E-2</v>
      </c>
      <c r="Q16" s="22">
        <v>3.8938752687342731E-2</v>
      </c>
      <c r="R16" s="22">
        <v>5.3328760266226655E-2</v>
      </c>
      <c r="S16" s="22">
        <v>9.0708752345667124E-2</v>
      </c>
      <c r="T16" s="22">
        <v>0.11523181458835774</v>
      </c>
      <c r="U16" s="22">
        <v>0.17178334885911123</v>
      </c>
      <c r="V16" s="22">
        <v>0.27836776404111652</v>
      </c>
      <c r="W16" s="22">
        <v>0.34273934512680371</v>
      </c>
      <c r="X16" s="22">
        <v>0.3728595377799066</v>
      </c>
      <c r="Y16" s="22">
        <v>0.47605088299044168</v>
      </c>
      <c r="Z16" s="22">
        <v>0.54989346775450809</v>
      </c>
      <c r="AA16" s="22">
        <v>0.56374792250073991</v>
      </c>
      <c r="AB16" s="22">
        <v>0.60493827160493829</v>
      </c>
      <c r="AC16" s="22">
        <v>0.58108108108108103</v>
      </c>
      <c r="AD16" s="22">
        <v>0.57692307692307687</v>
      </c>
      <c r="AE16" s="22">
        <v>0.54392949981328131</v>
      </c>
      <c r="AF16" s="22">
        <v>0.51362068443715492</v>
      </c>
      <c r="AG16" s="22">
        <v>0.54428466661700414</v>
      </c>
      <c r="AH16" s="22">
        <v>0.50139156792960859</v>
      </c>
      <c r="AI16" s="22">
        <v>0.49036135096709765</v>
      </c>
      <c r="AJ16" s="22">
        <v>0.48597425456431381</v>
      </c>
      <c r="AK16" s="22">
        <v>0.51094558889874975</v>
      </c>
      <c r="AL16" s="22">
        <v>0.56375070029068197</v>
      </c>
      <c r="AM16" s="22">
        <v>0.58528535037986595</v>
      </c>
      <c r="AN16" s="22">
        <v>0.62551849723933528</v>
      </c>
      <c r="AO16" s="22">
        <v>0.63384526434473054</v>
      </c>
      <c r="AP16" s="22">
        <v>0.6455969004438793</v>
      </c>
      <c r="AQ16" s="22">
        <v>0.66823420263024391</v>
      </c>
      <c r="AR16" s="22">
        <v>0.67408959565044801</v>
      </c>
      <c r="AS16" s="22">
        <v>0.69593721060306113</v>
      </c>
      <c r="AT16" s="22">
        <v>0.70093401959441515</v>
      </c>
      <c r="AU16" s="22">
        <v>0.70896589664357679</v>
      </c>
      <c r="AV16" s="22">
        <v>0.71880638470027935</v>
      </c>
      <c r="AW16" s="22">
        <v>0.72641772890301903</v>
      </c>
      <c r="AX16" s="22">
        <v>0.73028158318216563</v>
      </c>
      <c r="AY16" s="22">
        <v>0.74593591913342194</v>
      </c>
      <c r="AZ16" s="22">
        <v>0.77098375176588752</v>
      </c>
      <c r="BA16" s="22">
        <v>0.79080086217414614</v>
      </c>
      <c r="BB16" s="22">
        <v>0.81372699992428421</v>
      </c>
      <c r="BC16" s="22">
        <v>0.82840264115802176</v>
      </c>
      <c r="BD16" s="22">
        <v>0.85157054480384586</v>
      </c>
      <c r="BE16" s="22">
        <v>0.86913796050534398</v>
      </c>
      <c r="BF16" s="22">
        <v>0.89240642853320318</v>
      </c>
      <c r="BG16" s="22">
        <v>0.90957701632765475</v>
      </c>
      <c r="BH16" s="22">
        <v>0.92513122228676326</v>
      </c>
      <c r="BI16" s="22">
        <v>0.93159119071966268</v>
      </c>
      <c r="BJ16" s="22">
        <v>0.94157504490965394</v>
      </c>
      <c r="BK16" s="22">
        <v>0.95016184653307278</v>
      </c>
      <c r="BL16" s="22">
        <v>0.95572677507674397</v>
      </c>
      <c r="BM16" s="90">
        <v>0.96019525683496598</v>
      </c>
    </row>
    <row r="17" spans="14:14" ht="15" customHeight="1" x14ac:dyDescent="0.2">
      <c r="N17" s="479" t="s">
        <v>796</v>
      </c>
    </row>
    <row r="18" spans="14:14" ht="15" customHeight="1" x14ac:dyDescent="0.2">
      <c r="N18" s="612" t="s">
        <v>713</v>
      </c>
    </row>
  </sheetData>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BM18"/>
  <sheetViews>
    <sheetView zoomScale="85" zoomScaleNormal="85" workbookViewId="0"/>
  </sheetViews>
  <sheetFormatPr defaultColWidth="9" defaultRowHeight="15" customHeight="1" x14ac:dyDescent="0.2"/>
  <cols>
    <col min="1" max="1" width="9" style="13" customWidth="1"/>
    <col min="2" max="13" width="9" style="13"/>
    <col min="14" max="14" width="18.875" style="13" bestFit="1" customWidth="1"/>
    <col min="15" max="16384" width="9" style="13"/>
  </cols>
  <sheetData>
    <row r="1" spans="1:65" s="368" customFormat="1" ht="25.5" customHeight="1" x14ac:dyDescent="0.25">
      <c r="A1" s="185" t="s">
        <v>795</v>
      </c>
      <c r="C1" s="369"/>
      <c r="D1" s="369"/>
      <c r="E1" s="369"/>
      <c r="F1" s="369"/>
      <c r="G1" s="369"/>
      <c r="H1" s="369"/>
      <c r="I1" s="369"/>
    </row>
    <row r="6" spans="1:65" ht="15" customHeight="1" x14ac:dyDescent="0.25">
      <c r="A6" s="480"/>
      <c r="N6" s="479" t="s">
        <v>622</v>
      </c>
      <c r="O6" s="479"/>
      <c r="P6" s="479"/>
      <c r="Q6" s="479"/>
      <c r="R6" s="479"/>
      <c r="S6" s="479"/>
      <c r="T6" s="479"/>
      <c r="U6" s="479"/>
      <c r="V6" s="479"/>
      <c r="W6" s="479"/>
      <c r="X6" s="479"/>
      <c r="Y6" s="479"/>
      <c r="Z6" s="479"/>
      <c r="AA6" s="479"/>
      <c r="AB6" s="479"/>
      <c r="AC6" s="479"/>
      <c r="AD6" s="479"/>
      <c r="AE6" s="479"/>
      <c r="AF6" s="479"/>
      <c r="AG6" s="479"/>
      <c r="AH6" s="479"/>
      <c r="AI6" s="479"/>
      <c r="AJ6" s="479"/>
      <c r="AK6" s="479"/>
      <c r="AL6" s="479"/>
      <c r="AM6" s="479"/>
      <c r="AN6" s="479"/>
      <c r="AO6" s="479"/>
      <c r="AP6" s="479"/>
      <c r="AQ6" s="479"/>
      <c r="AR6" s="479"/>
      <c r="AS6" s="479"/>
      <c r="AT6" s="479"/>
      <c r="AU6" s="479"/>
      <c r="AV6" s="479"/>
      <c r="AW6" s="479"/>
      <c r="AX6" s="479"/>
      <c r="AY6" s="479"/>
      <c r="AZ6" s="479"/>
      <c r="BA6" s="479"/>
      <c r="BB6" s="479"/>
      <c r="BC6" s="479"/>
      <c r="BD6" s="479"/>
      <c r="BE6" s="479"/>
      <c r="BF6" s="479"/>
      <c r="BG6" s="479"/>
      <c r="BH6" s="479"/>
      <c r="BI6" s="479"/>
      <c r="BJ6" s="479"/>
      <c r="BK6" s="479"/>
      <c r="BL6" s="479"/>
      <c r="BM6" s="479"/>
    </row>
    <row r="7" spans="1:65" ht="15" customHeight="1" x14ac:dyDescent="0.2">
      <c r="N7" s="14" t="s">
        <v>34</v>
      </c>
      <c r="O7" s="477" t="s">
        <v>44</v>
      </c>
      <c r="P7" s="477" t="s">
        <v>45</v>
      </c>
      <c r="Q7" s="477" t="s">
        <v>46</v>
      </c>
      <c r="R7" s="477" t="s">
        <v>47</v>
      </c>
      <c r="S7" s="477" t="s">
        <v>48</v>
      </c>
      <c r="T7" s="477" t="s">
        <v>49</v>
      </c>
      <c r="U7" s="477" t="s">
        <v>50</v>
      </c>
      <c r="V7" s="477" t="s">
        <v>51</v>
      </c>
      <c r="W7" s="477" t="s">
        <v>52</v>
      </c>
      <c r="X7" s="477" t="s">
        <v>53</v>
      </c>
      <c r="Y7" s="477" t="s">
        <v>54</v>
      </c>
      <c r="Z7" s="477" t="s">
        <v>55</v>
      </c>
      <c r="AA7" s="477" t="s">
        <v>56</v>
      </c>
      <c r="AB7" s="477" t="s">
        <v>57</v>
      </c>
      <c r="AC7" s="477" t="s">
        <v>58</v>
      </c>
      <c r="AD7" s="477">
        <v>2015</v>
      </c>
      <c r="AE7" s="477">
        <v>2016</v>
      </c>
      <c r="AF7" s="477">
        <v>2017</v>
      </c>
      <c r="AG7" s="477">
        <v>2018</v>
      </c>
      <c r="AH7" s="478">
        <v>2019</v>
      </c>
      <c r="AI7" s="478">
        <v>2020</v>
      </c>
      <c r="AJ7" s="478">
        <v>2021</v>
      </c>
      <c r="AK7" s="478">
        <v>2022</v>
      </c>
      <c r="AL7" s="478">
        <v>2023</v>
      </c>
      <c r="AM7" s="478">
        <v>2024</v>
      </c>
      <c r="AN7" s="478">
        <v>2025</v>
      </c>
      <c r="AO7" s="478">
        <v>2026</v>
      </c>
      <c r="AP7" s="478">
        <v>2027</v>
      </c>
      <c r="AQ7" s="478">
        <v>2028</v>
      </c>
      <c r="AR7" s="478">
        <v>2029</v>
      </c>
      <c r="AS7" s="478">
        <v>2030</v>
      </c>
      <c r="AT7" s="478">
        <v>2031</v>
      </c>
      <c r="AU7" s="478">
        <v>2032</v>
      </c>
      <c r="AV7" s="478">
        <v>2033</v>
      </c>
      <c r="AW7" s="478">
        <v>2034</v>
      </c>
      <c r="AX7" s="478">
        <v>2035</v>
      </c>
      <c r="AY7" s="358">
        <v>2036</v>
      </c>
      <c r="AZ7" s="477">
        <v>2037</v>
      </c>
      <c r="BA7" s="477">
        <v>2038</v>
      </c>
      <c r="BB7" s="477">
        <v>2039</v>
      </c>
      <c r="BC7" s="477">
        <v>2040</v>
      </c>
      <c r="BD7" s="477">
        <v>2041</v>
      </c>
      <c r="BE7" s="477">
        <v>2042</v>
      </c>
      <c r="BF7" s="477">
        <v>2043</v>
      </c>
      <c r="BG7" s="477">
        <v>2044</v>
      </c>
      <c r="BH7" s="477">
        <v>2045</v>
      </c>
      <c r="BI7" s="477">
        <v>2046</v>
      </c>
      <c r="BJ7" s="477">
        <v>2047</v>
      </c>
      <c r="BK7" s="477">
        <v>2048</v>
      </c>
      <c r="BL7" s="477">
        <v>2049</v>
      </c>
      <c r="BM7" s="477">
        <v>2050</v>
      </c>
    </row>
    <row r="8" spans="1:65" ht="15" customHeight="1" x14ac:dyDescent="0.2">
      <c r="N8" s="15" t="s">
        <v>59</v>
      </c>
      <c r="O8" s="16">
        <v>94.816000000000003</v>
      </c>
      <c r="P8" s="16">
        <v>95.234999999999999</v>
      </c>
      <c r="Q8" s="16">
        <v>92.441999999999993</v>
      </c>
      <c r="R8" s="16">
        <v>93.799000000000007</v>
      </c>
      <c r="S8" s="16">
        <v>90.501999999999995</v>
      </c>
      <c r="T8" s="16">
        <v>82.179000000000002</v>
      </c>
      <c r="U8" s="16">
        <v>74.906999999999996</v>
      </c>
      <c r="V8" s="16">
        <v>66.838999999999999</v>
      </c>
      <c r="W8" s="16">
        <v>63.444000000000003</v>
      </c>
      <c r="X8" s="16">
        <v>54.758000000000003</v>
      </c>
      <c r="Y8" s="16">
        <v>52.106999999999999</v>
      </c>
      <c r="Z8" s="16">
        <v>40.012999999999998</v>
      </c>
      <c r="AA8" s="16">
        <v>33.228000000000002</v>
      </c>
      <c r="AB8" s="16">
        <v>32</v>
      </c>
      <c r="AC8" s="16">
        <v>31</v>
      </c>
      <c r="AD8" s="16">
        <v>33</v>
      </c>
      <c r="AE8" s="16">
        <v>34.754460049934494</v>
      </c>
      <c r="AF8" s="16">
        <v>38.099458945035728</v>
      </c>
      <c r="AG8" s="16">
        <v>39.4783226290523</v>
      </c>
      <c r="AH8" s="16">
        <v>38.03954812854488</v>
      </c>
      <c r="AI8" s="16">
        <v>37.421481625148743</v>
      </c>
      <c r="AJ8" s="16">
        <v>36.033464963503114</v>
      </c>
      <c r="AK8" s="16">
        <v>34.345730038946769</v>
      </c>
      <c r="AL8" s="16">
        <v>31.375398346897743</v>
      </c>
      <c r="AM8" s="16">
        <v>27.88619190422337</v>
      </c>
      <c r="AN8" s="16">
        <v>26.319830759001896</v>
      </c>
      <c r="AO8" s="16">
        <v>25.188664313312596</v>
      </c>
      <c r="AP8" s="16">
        <v>23.856673101246209</v>
      </c>
      <c r="AQ8" s="16">
        <v>22.374736492687699</v>
      </c>
      <c r="AR8" s="16">
        <v>21.176479322294551</v>
      </c>
      <c r="AS8" s="16">
        <v>21.096376933560478</v>
      </c>
      <c r="AT8" s="16">
        <v>19.243444674646938</v>
      </c>
      <c r="AU8" s="16">
        <v>18.008521064760799</v>
      </c>
      <c r="AV8" s="16">
        <v>16.417872346820147</v>
      </c>
      <c r="AW8" s="16">
        <v>14.849014543540736</v>
      </c>
      <c r="AX8" s="16">
        <v>13.372996879904891</v>
      </c>
      <c r="AY8" s="17">
        <v>12.021096081987128</v>
      </c>
      <c r="AZ8" s="16">
        <v>10.681696291830166</v>
      </c>
      <c r="BA8" s="16">
        <v>9.4615509136275886</v>
      </c>
      <c r="BB8" s="16">
        <v>8.5703334258180686</v>
      </c>
      <c r="BC8" s="16">
        <v>7.9470355000000001</v>
      </c>
      <c r="BD8" s="16">
        <v>7.4092627499999999</v>
      </c>
      <c r="BE8" s="16">
        <v>6.9308937500000001</v>
      </c>
      <c r="BF8" s="16">
        <v>6.50344225</v>
      </c>
      <c r="BG8" s="16">
        <v>5.8940382499999995</v>
      </c>
      <c r="BH8" s="16">
        <v>5.3355517500000005</v>
      </c>
      <c r="BI8" s="16">
        <v>4.8064842500000005</v>
      </c>
      <c r="BJ8" s="16">
        <v>4.2932577499999995</v>
      </c>
      <c r="BK8" s="16">
        <v>3.72571925</v>
      </c>
      <c r="BL8" s="16">
        <v>3.2017435000000001</v>
      </c>
      <c r="BM8" s="16">
        <v>2.7450920000000001</v>
      </c>
    </row>
    <row r="9" spans="1:65" ht="15" customHeight="1" x14ac:dyDescent="0.2">
      <c r="N9" s="15" t="s">
        <v>60</v>
      </c>
      <c r="O9" s="16">
        <v>0</v>
      </c>
      <c r="P9" s="16">
        <v>0</v>
      </c>
      <c r="Q9" s="16">
        <v>0</v>
      </c>
      <c r="R9" s="16">
        <v>0</v>
      </c>
      <c r="S9" s="16">
        <v>0</v>
      </c>
      <c r="T9" s="16">
        <v>0</v>
      </c>
      <c r="U9" s="16">
        <v>0</v>
      </c>
      <c r="V9" s="16">
        <v>0</v>
      </c>
      <c r="W9" s="16">
        <v>0</v>
      </c>
      <c r="X9" s="16">
        <v>0</v>
      </c>
      <c r="Y9" s="16">
        <v>0</v>
      </c>
      <c r="Z9" s="16">
        <v>0</v>
      </c>
      <c r="AA9" s="16">
        <v>0</v>
      </c>
      <c r="AB9" s="16">
        <v>0</v>
      </c>
      <c r="AC9" s="16">
        <v>0</v>
      </c>
      <c r="AD9" s="16">
        <v>0</v>
      </c>
      <c r="AE9" s="16">
        <v>0</v>
      </c>
      <c r="AF9" s="16">
        <v>0</v>
      </c>
      <c r="AG9" s="16">
        <v>0</v>
      </c>
      <c r="AH9" s="16">
        <v>0</v>
      </c>
      <c r="AI9" s="16">
        <v>0</v>
      </c>
      <c r="AJ9" s="16">
        <v>0</v>
      </c>
      <c r="AK9" s="16">
        <v>0</v>
      </c>
      <c r="AL9" s="16">
        <v>0</v>
      </c>
      <c r="AM9" s="16">
        <v>0</v>
      </c>
      <c r="AN9" s="16">
        <v>0</v>
      </c>
      <c r="AO9" s="16">
        <v>0</v>
      </c>
      <c r="AP9" s="16">
        <v>0</v>
      </c>
      <c r="AQ9" s="16">
        <v>0</v>
      </c>
      <c r="AR9" s="16">
        <v>0</v>
      </c>
      <c r="AS9" s="16">
        <v>0</v>
      </c>
      <c r="AT9" s="16">
        <v>0</v>
      </c>
      <c r="AU9" s="16">
        <v>0</v>
      </c>
      <c r="AV9" s="16">
        <v>0</v>
      </c>
      <c r="AW9" s="16">
        <v>0</v>
      </c>
      <c r="AX9" s="16">
        <v>0</v>
      </c>
      <c r="AY9" s="17">
        <v>0</v>
      </c>
      <c r="AZ9" s="16">
        <v>0</v>
      </c>
      <c r="BA9" s="16">
        <v>0</v>
      </c>
      <c r="BB9" s="16">
        <v>0</v>
      </c>
      <c r="BC9" s="16">
        <v>0</v>
      </c>
      <c r="BD9" s="16">
        <v>0</v>
      </c>
      <c r="BE9" s="16">
        <v>0</v>
      </c>
      <c r="BF9" s="16">
        <v>0</v>
      </c>
      <c r="BG9" s="16">
        <v>0</v>
      </c>
      <c r="BH9" s="16">
        <v>0</v>
      </c>
      <c r="BI9" s="16">
        <v>0</v>
      </c>
      <c r="BJ9" s="16">
        <v>0</v>
      </c>
      <c r="BK9" s="16">
        <v>0</v>
      </c>
      <c r="BL9" s="16">
        <v>0</v>
      </c>
      <c r="BM9" s="16">
        <v>0</v>
      </c>
    </row>
    <row r="10" spans="1:65" ht="15" customHeight="1" x14ac:dyDescent="0.2">
      <c r="N10" s="15" t="s">
        <v>61</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0.2</v>
      </c>
      <c r="AF10" s="16">
        <v>0.25</v>
      </c>
      <c r="AG10" s="16">
        <v>0.31165375039999998</v>
      </c>
      <c r="AH10" s="16">
        <v>0.34714337920319999</v>
      </c>
      <c r="AI10" s="16">
        <v>0.38506972553143265</v>
      </c>
      <c r="AJ10" s="16">
        <v>0.42360988748116568</v>
      </c>
      <c r="AK10" s="16">
        <v>0.46339440119299274</v>
      </c>
      <c r="AL10" s="16">
        <v>0.50538305082250945</v>
      </c>
      <c r="AM10" s="16">
        <v>0.6672131074645441</v>
      </c>
      <c r="AN10" s="16">
        <v>0.68052466311601956</v>
      </c>
      <c r="AO10" s="16">
        <v>0.73140276115997527</v>
      </c>
      <c r="AP10" s="16">
        <v>0.87107994920233345</v>
      </c>
      <c r="AQ10" s="16">
        <v>0.92281800712907469</v>
      </c>
      <c r="AR10" s="16">
        <v>0.98526056756038383</v>
      </c>
      <c r="AS10" s="16">
        <v>1.2384910028977867</v>
      </c>
      <c r="AT10" s="16">
        <v>1.3414507545731031</v>
      </c>
      <c r="AU10" s="16">
        <v>1.4827398212247755</v>
      </c>
      <c r="AV10" s="16">
        <v>1.5911172764088746</v>
      </c>
      <c r="AW10" s="16">
        <v>1.7143518176316115</v>
      </c>
      <c r="AX10" s="16">
        <v>2.2533223485983243</v>
      </c>
      <c r="AY10" s="17">
        <v>2.3830185966885233</v>
      </c>
      <c r="AZ10" s="16">
        <v>2.5519417677881786</v>
      </c>
      <c r="BA10" s="16">
        <v>2.6651052407393641</v>
      </c>
      <c r="BB10" s="16">
        <v>2.7822353038040948</v>
      </c>
      <c r="BC10" s="16">
        <v>3.2685719356842426</v>
      </c>
      <c r="BD10" s="16">
        <v>3.3943696337931391</v>
      </c>
      <c r="BE10" s="16">
        <v>3.5248982926376247</v>
      </c>
      <c r="BF10" s="16">
        <v>3.6604441353422001</v>
      </c>
      <c r="BG10" s="16">
        <v>3.8168808224973603</v>
      </c>
      <c r="BH10" s="16">
        <v>3.9810013797656745</v>
      </c>
      <c r="BI10" s="16">
        <v>4.5183482883771315</v>
      </c>
      <c r="BJ10" s="16">
        <v>4.6995023287365569</v>
      </c>
      <c r="BK10" s="16">
        <v>4.8900852843453579</v>
      </c>
      <c r="BL10" s="16">
        <v>5.0567628366201394</v>
      </c>
      <c r="BM10" s="16">
        <v>5.254647664085522</v>
      </c>
    </row>
    <row r="11" spans="1:65" ht="15" customHeight="1" x14ac:dyDescent="0.2">
      <c r="N11" s="15" t="s">
        <v>62</v>
      </c>
      <c r="O11" s="16">
        <v>1.2</v>
      </c>
      <c r="P11" s="16">
        <v>1.375</v>
      </c>
      <c r="Q11" s="16">
        <v>3.4289999999999998</v>
      </c>
      <c r="R11" s="16">
        <v>5.1609999999999996</v>
      </c>
      <c r="S11" s="16">
        <v>7.069</v>
      </c>
      <c r="T11" s="16">
        <v>9.2880000000000003</v>
      </c>
      <c r="U11" s="16">
        <v>13.113</v>
      </c>
      <c r="V11" s="16">
        <v>20.085000000000001</v>
      </c>
      <c r="W11" s="16">
        <v>26.189</v>
      </c>
      <c r="X11" s="16">
        <v>23.727</v>
      </c>
      <c r="Y11" s="16">
        <v>25.356999999999999</v>
      </c>
      <c r="Z11" s="16">
        <v>21.864999999999998</v>
      </c>
      <c r="AA11" s="16">
        <v>27.858000000000001</v>
      </c>
      <c r="AB11" s="16">
        <v>29</v>
      </c>
      <c r="AC11" s="16">
        <v>25</v>
      </c>
      <c r="AD11" s="16">
        <v>29</v>
      </c>
      <c r="AE11" s="16">
        <v>32.272986723755473</v>
      </c>
      <c r="AF11" s="16">
        <v>35.213381343294635</v>
      </c>
      <c r="AG11" s="16">
        <v>35.937110399999966</v>
      </c>
      <c r="AH11" s="16">
        <v>35.833383999999967</v>
      </c>
      <c r="AI11" s="16">
        <v>34.735487703999965</v>
      </c>
      <c r="AJ11" s="16">
        <v>33.490650567999971</v>
      </c>
      <c r="AK11" s="16">
        <v>33.614819999999966</v>
      </c>
      <c r="AL11" s="16">
        <v>33.630447999999966</v>
      </c>
      <c r="AM11" s="16">
        <v>33.245675199999965</v>
      </c>
      <c r="AN11" s="16">
        <v>33.107405279999959</v>
      </c>
      <c r="AO11" s="16">
        <v>32.226683951999966</v>
      </c>
      <c r="AP11" s="16">
        <v>31.866142756799967</v>
      </c>
      <c r="AQ11" s="16">
        <v>31.922922081119996</v>
      </c>
      <c r="AR11" s="16">
        <v>31.874458673007798</v>
      </c>
      <c r="AS11" s="16">
        <v>31.660108272373844</v>
      </c>
      <c r="AT11" s="16">
        <v>31.552358556247444</v>
      </c>
      <c r="AU11" s="16">
        <v>31.623141959141545</v>
      </c>
      <c r="AV11" s="16">
        <v>31.427454694869102</v>
      </c>
      <c r="AW11" s="16">
        <v>31.398205002376194</v>
      </c>
      <c r="AX11" s="16">
        <v>31.065607336607933</v>
      </c>
      <c r="AY11" s="17">
        <v>30.786707307043248</v>
      </c>
      <c r="AZ11" s="16">
        <v>30.544472222867832</v>
      </c>
      <c r="BA11" s="16">
        <v>30.246416486817285</v>
      </c>
      <c r="BB11" s="16">
        <v>30.09631756568421</v>
      </c>
      <c r="BC11" s="16">
        <v>30.019165768669126</v>
      </c>
      <c r="BD11" s="16">
        <v>29.754162012991713</v>
      </c>
      <c r="BE11" s="16">
        <v>29.227294345432092</v>
      </c>
      <c r="BF11" s="16">
        <v>28.631906465314717</v>
      </c>
      <c r="BG11" s="16">
        <v>27.611187456525307</v>
      </c>
      <c r="BH11" s="16">
        <v>26.81064670280476</v>
      </c>
      <c r="BI11" s="16">
        <v>26.264622884240101</v>
      </c>
      <c r="BJ11" s="16">
        <v>25.352933510849141</v>
      </c>
      <c r="BK11" s="16">
        <v>25.111413920878199</v>
      </c>
      <c r="BL11" s="16">
        <v>24.493277299458203</v>
      </c>
      <c r="BM11" s="16">
        <v>23.833179243452363</v>
      </c>
    </row>
    <row r="12" spans="1:65" ht="15" customHeight="1" x14ac:dyDescent="0.2">
      <c r="N12" s="15" t="s">
        <v>63</v>
      </c>
      <c r="O12" s="16">
        <v>0.26100000000000001</v>
      </c>
      <c r="P12" s="16">
        <v>0.36599999999999999</v>
      </c>
      <c r="Q12" s="16">
        <v>0.61</v>
      </c>
      <c r="R12" s="16">
        <v>0.59199999999999997</v>
      </c>
      <c r="S12" s="16">
        <v>2.3570000000000002</v>
      </c>
      <c r="T12" s="16">
        <v>2.2269999999999999</v>
      </c>
      <c r="U12" s="16">
        <v>3.6680000000000001</v>
      </c>
      <c r="V12" s="16">
        <v>7.6999999999999993</v>
      </c>
      <c r="W12" s="16">
        <v>9.5569999999999986</v>
      </c>
      <c r="X12" s="16">
        <v>7.2330000000000005</v>
      </c>
      <c r="Y12" s="16">
        <v>9.5449999999999999</v>
      </c>
      <c r="Z12" s="16">
        <v>6.2640000000000002</v>
      </c>
      <c r="AA12" s="16">
        <v>8.0920000000000005</v>
      </c>
      <c r="AB12" s="16">
        <v>11</v>
      </c>
      <c r="AC12" s="16">
        <v>7</v>
      </c>
      <c r="AD12" s="16">
        <v>3.5</v>
      </c>
      <c r="AE12" s="16">
        <v>6</v>
      </c>
      <c r="AF12" s="16">
        <v>4.6758713309999971</v>
      </c>
      <c r="AG12" s="16">
        <v>3.1350000000000007</v>
      </c>
      <c r="AH12" s="16">
        <v>3.1350000000000007</v>
      </c>
      <c r="AI12" s="16">
        <v>2.7699999999999996</v>
      </c>
      <c r="AJ12" s="16">
        <v>2.4050000000000002</v>
      </c>
      <c r="AK12" s="16">
        <v>3.1350000000000007</v>
      </c>
      <c r="AL12" s="16">
        <v>3.5000000000000004</v>
      </c>
      <c r="AM12" s="16">
        <v>4.5949999999999998</v>
      </c>
      <c r="AN12" s="16">
        <v>4.5949999999999998</v>
      </c>
      <c r="AO12" s="16">
        <v>4.96</v>
      </c>
      <c r="AP12" s="16">
        <v>4.96</v>
      </c>
      <c r="AQ12" s="16">
        <v>4.96</v>
      </c>
      <c r="AR12" s="16">
        <v>5.69</v>
      </c>
      <c r="AS12" s="16">
        <v>5.69</v>
      </c>
      <c r="AT12" s="16">
        <v>5.69</v>
      </c>
      <c r="AU12" s="16">
        <v>5.69</v>
      </c>
      <c r="AV12" s="16">
        <v>6.0549999999999997</v>
      </c>
      <c r="AW12" s="16">
        <v>6.0549999999999997</v>
      </c>
      <c r="AX12" s="16">
        <v>6.0549999999999997</v>
      </c>
      <c r="AY12" s="17">
        <v>6.42</v>
      </c>
      <c r="AZ12" s="16">
        <v>6.42</v>
      </c>
      <c r="BA12" s="16">
        <v>6.42</v>
      </c>
      <c r="BB12" s="16">
        <v>6.42</v>
      </c>
      <c r="BC12" s="16">
        <v>6.42</v>
      </c>
      <c r="BD12" s="16">
        <v>6.42</v>
      </c>
      <c r="BE12" s="16">
        <v>6.42</v>
      </c>
      <c r="BF12" s="16">
        <v>6.42</v>
      </c>
      <c r="BG12" s="16">
        <v>6.42</v>
      </c>
      <c r="BH12" s="16">
        <v>7.15</v>
      </c>
      <c r="BI12" s="16">
        <v>7.15</v>
      </c>
      <c r="BJ12" s="16">
        <v>7.15</v>
      </c>
      <c r="BK12" s="16">
        <v>7.15</v>
      </c>
      <c r="BL12" s="16">
        <v>7.15</v>
      </c>
      <c r="BM12" s="16">
        <v>7.15</v>
      </c>
    </row>
    <row r="13" spans="1:65" ht="15" customHeight="1" x14ac:dyDescent="0.2">
      <c r="N13" s="15" t="s">
        <v>64</v>
      </c>
      <c r="O13" s="17">
        <v>0</v>
      </c>
      <c r="P13" s="17">
        <v>0</v>
      </c>
      <c r="Q13" s="17">
        <v>0</v>
      </c>
      <c r="R13" s="17">
        <v>0</v>
      </c>
      <c r="S13" s="17">
        <v>0</v>
      </c>
      <c r="T13" s="17">
        <v>0</v>
      </c>
      <c r="U13" s="17">
        <v>0</v>
      </c>
      <c r="V13" s="17">
        <v>0</v>
      </c>
      <c r="W13" s="17">
        <v>0</v>
      </c>
      <c r="X13" s="17">
        <v>6.4050000000000002</v>
      </c>
      <c r="Y13" s="17">
        <v>18.687999999999999</v>
      </c>
      <c r="Z13" s="17">
        <v>24.779</v>
      </c>
      <c r="AA13" s="17">
        <v>13.573</v>
      </c>
      <c r="AB13" s="17">
        <v>9</v>
      </c>
      <c r="AC13" s="17">
        <v>11</v>
      </c>
      <c r="AD13" s="17">
        <v>12.5</v>
      </c>
      <c r="AE13" s="17">
        <v>9.0488797600000002</v>
      </c>
      <c r="AF13" s="17">
        <v>5.2818590699999994</v>
      </c>
      <c r="AG13" s="17">
        <v>3.4570282999999993</v>
      </c>
      <c r="AH13" s="17">
        <v>3.8220282999999995</v>
      </c>
      <c r="AI13" s="17">
        <v>3.4570282999999993</v>
      </c>
      <c r="AJ13" s="17">
        <v>2.3620282999999995</v>
      </c>
      <c r="AK13" s="16">
        <v>3.8220282999999995</v>
      </c>
      <c r="AL13" s="16">
        <v>5.2868094333333318</v>
      </c>
      <c r="AM13" s="16">
        <v>6.0168094333333322</v>
      </c>
      <c r="AN13" s="16">
        <v>6.7468094333333317</v>
      </c>
      <c r="AO13" s="16">
        <v>7.1118094333333319</v>
      </c>
      <c r="AP13" s="16">
        <v>7.4768094333333321</v>
      </c>
      <c r="AQ13" s="16">
        <v>8.4900713833333317</v>
      </c>
      <c r="AR13" s="16">
        <v>8.8550713833333319</v>
      </c>
      <c r="AS13" s="16">
        <v>9.2200713833333321</v>
      </c>
      <c r="AT13" s="16">
        <v>9.5850713833333323</v>
      </c>
      <c r="AU13" s="16">
        <v>9.5850713833333323</v>
      </c>
      <c r="AV13" s="16">
        <v>9.5850713833333323</v>
      </c>
      <c r="AW13" s="16">
        <v>9.9500713833333325</v>
      </c>
      <c r="AX13" s="16">
        <v>9.9500713833333325</v>
      </c>
      <c r="AY13" s="17">
        <v>9.9500713833333325</v>
      </c>
      <c r="AZ13" s="17">
        <v>10.315071383333333</v>
      </c>
      <c r="BA13" s="17">
        <v>10.315071383333333</v>
      </c>
      <c r="BB13" s="17">
        <v>10.315071383333333</v>
      </c>
      <c r="BC13" s="17">
        <v>10.680071383333331</v>
      </c>
      <c r="BD13" s="17">
        <v>10.680071383333331</v>
      </c>
      <c r="BE13" s="17">
        <v>10.680071383333331</v>
      </c>
      <c r="BF13" s="17">
        <v>11.045071383333331</v>
      </c>
      <c r="BG13" s="17">
        <v>11.045071383333331</v>
      </c>
      <c r="BH13" s="17">
        <v>11.045071383333331</v>
      </c>
      <c r="BI13" s="17">
        <v>11.045071383333331</v>
      </c>
      <c r="BJ13" s="17">
        <v>11.045071383333331</v>
      </c>
      <c r="BK13" s="17">
        <v>11.045071383333331</v>
      </c>
      <c r="BL13" s="17">
        <v>11.045071383333331</v>
      </c>
      <c r="BM13" s="17">
        <v>11.045071383333331</v>
      </c>
    </row>
    <row r="14" spans="1:65" ht="15" customHeight="1" x14ac:dyDescent="0.2">
      <c r="N14" s="15" t="s">
        <v>65</v>
      </c>
      <c r="O14" s="17">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0.33492174874823766</v>
      </c>
      <c r="AH14" s="16">
        <v>0.48723565666943797</v>
      </c>
      <c r="AI14" s="16">
        <v>0.5929196185197646</v>
      </c>
      <c r="AJ14" s="16">
        <v>0.37158481174191754</v>
      </c>
      <c r="AK14" s="16">
        <v>0.73423159256008608</v>
      </c>
      <c r="AL14" s="16">
        <v>1.8985393922166638</v>
      </c>
      <c r="AM14" s="16">
        <v>6.1690660882802622</v>
      </c>
      <c r="AN14" s="16">
        <v>4.2544427085776713</v>
      </c>
      <c r="AO14" s="16">
        <v>4.6101572170574396</v>
      </c>
      <c r="AP14" s="16">
        <v>6.1056691382751191</v>
      </c>
      <c r="AQ14" s="16">
        <v>6.5434694698171851</v>
      </c>
      <c r="AR14" s="16">
        <v>5.7853276119250348</v>
      </c>
      <c r="AS14" s="16">
        <v>9.0490555066225404</v>
      </c>
      <c r="AT14" s="16">
        <v>10.423683145768322</v>
      </c>
      <c r="AU14" s="16">
        <v>10.357385012655177</v>
      </c>
      <c r="AV14" s="16">
        <v>9.1774431410420405</v>
      </c>
      <c r="AW14" s="16">
        <v>10.492197823515273</v>
      </c>
      <c r="AX14" s="16">
        <v>10.100128896747229</v>
      </c>
      <c r="AY14" s="17">
        <v>11.297982933009674</v>
      </c>
      <c r="AZ14" s="17">
        <v>10.9470465821242</v>
      </c>
      <c r="BA14" s="16">
        <v>12.493121142346931</v>
      </c>
      <c r="BB14" s="16">
        <v>12.723477234487442</v>
      </c>
      <c r="BC14" s="16">
        <v>10.908340869338886</v>
      </c>
      <c r="BD14" s="16">
        <v>11.264957730633926</v>
      </c>
      <c r="BE14" s="16">
        <v>11.830552313444548</v>
      </c>
      <c r="BF14" s="16">
        <v>12.41454072894417</v>
      </c>
      <c r="BG14" s="16">
        <v>12.986066613584798</v>
      </c>
      <c r="BH14" s="16">
        <v>13.226755121586669</v>
      </c>
      <c r="BI14" s="16">
        <v>13.263785049480106</v>
      </c>
      <c r="BJ14" s="16">
        <v>13.828537381238286</v>
      </c>
      <c r="BK14" s="16">
        <v>14.294745639803585</v>
      </c>
      <c r="BL14" s="16">
        <v>14.866828879259479</v>
      </c>
      <c r="BM14" s="16">
        <v>15.552207724540617</v>
      </c>
    </row>
    <row r="15" spans="1:65" ht="15" customHeight="1" x14ac:dyDescent="0.2">
      <c r="N15" s="15" t="s">
        <v>66</v>
      </c>
      <c r="O15" s="17">
        <v>103.018</v>
      </c>
      <c r="P15" s="17">
        <v>105.02200000000001</v>
      </c>
      <c r="Q15" s="17">
        <v>103.727</v>
      </c>
      <c r="R15" s="17">
        <v>107.878</v>
      </c>
      <c r="S15" s="17">
        <v>103.91500000000001</v>
      </c>
      <c r="T15" s="17">
        <v>99.929000000000002</v>
      </c>
      <c r="U15" s="17">
        <v>97.686999999999998</v>
      </c>
      <c r="V15" s="17">
        <v>99.813999999999993</v>
      </c>
      <c r="W15" s="17">
        <v>104.295</v>
      </c>
      <c r="X15" s="17">
        <v>100.212</v>
      </c>
      <c r="Y15" s="17">
        <v>112.572</v>
      </c>
      <c r="Z15" s="17">
        <v>96.215000000000003</v>
      </c>
      <c r="AA15" s="17">
        <v>87.846000000000004</v>
      </c>
      <c r="AB15" s="17">
        <v>81</v>
      </c>
      <c r="AC15" s="17">
        <v>74</v>
      </c>
      <c r="AD15" s="17">
        <v>78</v>
      </c>
      <c r="AE15" s="17">
        <v>87</v>
      </c>
      <c r="AF15" s="17">
        <v>87.946442020330352</v>
      </c>
      <c r="AG15" s="17">
        <v>82.654036828200518</v>
      </c>
      <c r="AH15" s="17">
        <v>81.664339464417495</v>
      </c>
      <c r="AI15" s="17">
        <v>79.361986973199905</v>
      </c>
      <c r="AJ15" s="17">
        <v>75.086338530726167</v>
      </c>
      <c r="AK15" s="17">
        <v>76.115204332699832</v>
      </c>
      <c r="AL15" s="17">
        <v>76.196578223270208</v>
      </c>
      <c r="AM15" s="17">
        <v>78.579955733301475</v>
      </c>
      <c r="AN15" s="17">
        <v>75.704012844028867</v>
      </c>
      <c r="AO15" s="17">
        <v>74.828717676863306</v>
      </c>
      <c r="AP15" s="17">
        <v>75.136374378856956</v>
      </c>
      <c r="AQ15" s="17">
        <v>75.214017434087282</v>
      </c>
      <c r="AR15" s="17">
        <v>74.366597558121114</v>
      </c>
      <c r="AS15" s="17">
        <v>77.954103098787982</v>
      </c>
      <c r="AT15" s="17">
        <v>77.83600851456913</v>
      </c>
      <c r="AU15" s="17">
        <v>76.746859241115615</v>
      </c>
      <c r="AV15" s="17">
        <v>74.253958842473509</v>
      </c>
      <c r="AW15" s="17">
        <v>74.458840570397143</v>
      </c>
      <c r="AX15" s="17">
        <v>72.797126845191713</v>
      </c>
      <c r="AY15" s="17">
        <v>72.858876302061901</v>
      </c>
      <c r="AZ15" s="17">
        <v>71.460228247943704</v>
      </c>
      <c r="BA15" s="17">
        <v>71.601265166864508</v>
      </c>
      <c r="BB15" s="17">
        <v>70.907434913127148</v>
      </c>
      <c r="BC15" s="17">
        <v>69.243185457025589</v>
      </c>
      <c r="BD15" s="17">
        <v>68.92282351075211</v>
      </c>
      <c r="BE15" s="17">
        <v>68.613710084847597</v>
      </c>
      <c r="BF15" s="17">
        <v>68.675404962934422</v>
      </c>
      <c r="BG15" s="17">
        <v>67.773244525940797</v>
      </c>
      <c r="BH15" s="17">
        <v>67.549026337490432</v>
      </c>
      <c r="BI15" s="17">
        <v>67.048311855430669</v>
      </c>
      <c r="BJ15" s="17">
        <v>66.369302354157313</v>
      </c>
      <c r="BK15" s="17">
        <v>66.217035478360472</v>
      </c>
      <c r="BL15" s="17">
        <v>65.813683898671144</v>
      </c>
      <c r="BM15" s="17">
        <v>65.580198015411838</v>
      </c>
    </row>
    <row r="16" spans="1:65" ht="15" customHeight="1" x14ac:dyDescent="0.2">
      <c r="N16" s="15" t="s">
        <v>67</v>
      </c>
      <c r="O16" s="22">
        <v>1.418198761381506E-2</v>
      </c>
      <c r="P16" s="22">
        <v>1.6577479004399077E-2</v>
      </c>
      <c r="Q16" s="22">
        <v>3.8938752687342731E-2</v>
      </c>
      <c r="R16" s="22">
        <v>5.3328760266226655E-2</v>
      </c>
      <c r="S16" s="22">
        <v>9.0708752345667124E-2</v>
      </c>
      <c r="T16" s="22">
        <v>0.11523181458835774</v>
      </c>
      <c r="U16" s="22">
        <v>0.17178334885911123</v>
      </c>
      <c r="V16" s="22">
        <v>0.27836776404111652</v>
      </c>
      <c r="W16" s="22">
        <v>0.34273934512680371</v>
      </c>
      <c r="X16" s="22">
        <v>0.3728595377799066</v>
      </c>
      <c r="Y16" s="22">
        <v>0.47605088299044168</v>
      </c>
      <c r="Z16" s="22">
        <v>0.54989346775450809</v>
      </c>
      <c r="AA16" s="22">
        <v>0.56374792250073991</v>
      </c>
      <c r="AB16" s="22">
        <v>0.60493827160493829</v>
      </c>
      <c r="AC16" s="22">
        <v>0.58108108108108103</v>
      </c>
      <c r="AD16" s="22">
        <v>0.57692307692307687</v>
      </c>
      <c r="AE16" s="22">
        <v>0.54392949981328131</v>
      </c>
      <c r="AF16" s="22">
        <v>0.51362068443715492</v>
      </c>
      <c r="AG16" s="22">
        <v>0.51859609153564679</v>
      </c>
      <c r="AH16" s="22">
        <v>0.52994548465706004</v>
      </c>
      <c r="AI16" s="22">
        <v>0.52361889120231786</v>
      </c>
      <c r="AJ16" s="22">
        <v>0.51446460748561285</v>
      </c>
      <c r="AK16" s="22">
        <v>0.54267843402234095</v>
      </c>
      <c r="AL16" s="22">
        <v>0.5815982536078772</v>
      </c>
      <c r="AM16" s="22">
        <v>0.63663246249975625</v>
      </c>
      <c r="AN16" s="22">
        <v>0.64334314116550095</v>
      </c>
      <c r="AO16" s="22">
        <v>0.65360802805141582</v>
      </c>
      <c r="AP16" s="22">
        <v>0.6708950457768319</v>
      </c>
      <c r="AQ16" s="22">
        <v>0.69024983248324356</v>
      </c>
      <c r="AR16" s="22">
        <v>0.70199335968632326</v>
      </c>
      <c r="AS16" s="22">
        <v>0.71348694874785201</v>
      </c>
      <c r="AT16" s="22">
        <v>0.73553505861792745</v>
      </c>
      <c r="AU16" s="22">
        <v>0.74603181056895285</v>
      </c>
      <c r="AV16" s="22">
        <v>0.75746761648851191</v>
      </c>
      <c r="AW16" s="22">
        <v>0.77755003658010902</v>
      </c>
      <c r="AX16" s="22">
        <v>0.78534428615934659</v>
      </c>
      <c r="AY16" s="22">
        <v>0.80230116892060799</v>
      </c>
      <c r="AZ16" s="22">
        <v>0.81481114202851512</v>
      </c>
      <c r="BA16" s="22">
        <v>0.83063628657809085</v>
      </c>
      <c r="BB16" s="22">
        <v>0.83989593272509633</v>
      </c>
      <c r="BC16" s="22">
        <v>0.8380258308213594</v>
      </c>
      <c r="BD16" s="22">
        <v>0.84325029310344846</v>
      </c>
      <c r="BE16" s="22">
        <v>0.84761366161794771</v>
      </c>
      <c r="BF16" s="22">
        <v>0.85200107096815991</v>
      </c>
      <c r="BG16" s="22">
        <v>0.85671456132249324</v>
      </c>
      <c r="BH16" s="22">
        <v>0.86207716624636399</v>
      </c>
      <c r="BI16" s="22">
        <v>0.86092367905573375</v>
      </c>
      <c r="BJ16" s="22">
        <v>0.86450422469789212</v>
      </c>
      <c r="BK16" s="22">
        <v>0.86988537810393252</v>
      </c>
      <c r="BL16" s="22">
        <v>0.87451688087639656</v>
      </c>
      <c r="BM16" s="90">
        <v>0.87801592696921205</v>
      </c>
    </row>
    <row r="17" spans="14:14" ht="15" customHeight="1" x14ac:dyDescent="0.2">
      <c r="N17" s="479" t="s">
        <v>797</v>
      </c>
    </row>
    <row r="18" spans="14:14" ht="15" customHeight="1" x14ac:dyDescent="0.2">
      <c r="N18" s="612" t="s">
        <v>713</v>
      </c>
    </row>
  </sheetData>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O13"/>
  <sheetViews>
    <sheetView zoomScale="85" zoomScaleNormal="85" workbookViewId="0"/>
  </sheetViews>
  <sheetFormatPr defaultColWidth="9" defaultRowHeight="15" customHeight="1" x14ac:dyDescent="0.2"/>
  <cols>
    <col min="1" max="1" width="9" style="100" customWidth="1"/>
    <col min="2" max="35" width="9" style="100"/>
    <col min="36" max="16384" width="9" style="98"/>
  </cols>
  <sheetData>
    <row r="1" spans="1:41" s="368" customFormat="1" ht="25.5" customHeight="1" x14ac:dyDescent="0.25">
      <c r="A1" s="185" t="s">
        <v>674</v>
      </c>
      <c r="C1" s="369"/>
      <c r="D1" s="369"/>
      <c r="E1" s="369"/>
      <c r="F1" s="369"/>
      <c r="G1" s="369"/>
      <c r="H1" s="369"/>
      <c r="I1" s="369"/>
    </row>
    <row r="2" spans="1:41" ht="15" customHeight="1" x14ac:dyDescent="0.2">
      <c r="M2" s="368"/>
      <c r="N2" s="368"/>
      <c r="O2" s="368"/>
      <c r="P2" s="368"/>
      <c r="Q2" s="368"/>
      <c r="R2" s="368"/>
      <c r="S2" s="368"/>
      <c r="T2" s="368"/>
      <c r="U2" s="368"/>
      <c r="V2" s="368"/>
      <c r="W2" s="368"/>
      <c r="X2" s="368"/>
      <c r="Y2" s="368"/>
      <c r="Z2" s="368"/>
      <c r="AA2" s="368"/>
    </row>
    <row r="3" spans="1:41" ht="15" customHeight="1" x14ac:dyDescent="0.2">
      <c r="M3" s="368"/>
      <c r="N3" s="368"/>
      <c r="O3" s="368"/>
      <c r="P3" s="368"/>
      <c r="Q3" s="368"/>
      <c r="R3" s="368"/>
      <c r="S3" s="368"/>
      <c r="T3" s="368"/>
      <c r="U3" s="368"/>
      <c r="V3" s="368"/>
      <c r="W3" s="368"/>
      <c r="X3" s="368"/>
      <c r="Y3" s="368"/>
      <c r="Z3" s="368"/>
      <c r="AA3" s="368"/>
    </row>
    <row r="4" spans="1:41" ht="15" customHeight="1" x14ac:dyDescent="0.2">
      <c r="M4" s="368"/>
      <c r="N4" s="368"/>
      <c r="O4" s="368"/>
      <c r="P4" s="368"/>
      <c r="Q4" s="368"/>
      <c r="R4" s="368"/>
      <c r="S4" s="368"/>
      <c r="T4" s="368"/>
      <c r="U4" s="368"/>
      <c r="V4" s="368"/>
      <c r="W4" s="368"/>
      <c r="X4" s="368"/>
      <c r="Y4" s="368"/>
      <c r="Z4" s="368"/>
      <c r="AA4" s="368"/>
      <c r="AC4" s="196"/>
      <c r="AD4" s="196"/>
      <c r="AE4" s="196"/>
      <c r="AF4" s="196"/>
      <c r="AG4" s="196"/>
      <c r="AH4" s="196"/>
      <c r="AI4" s="196"/>
      <c r="AJ4" s="197"/>
      <c r="AK4" s="197"/>
      <c r="AL4" s="197"/>
      <c r="AM4" s="197"/>
      <c r="AN4" s="197"/>
      <c r="AO4" s="197"/>
    </row>
    <row r="5" spans="1:41" ht="15" customHeight="1" x14ac:dyDescent="0.2">
      <c r="M5" s="368"/>
      <c r="N5" s="368"/>
      <c r="O5" s="368"/>
      <c r="P5" s="368"/>
      <c r="Q5" s="368"/>
      <c r="R5" s="368"/>
      <c r="S5" s="368"/>
      <c r="T5" s="368"/>
      <c r="U5" s="368"/>
      <c r="V5" s="368"/>
      <c r="W5" s="368"/>
      <c r="X5" s="368"/>
      <c r="Y5" s="368"/>
      <c r="Z5" s="368"/>
      <c r="AC5" s="196"/>
      <c r="AD5" s="196"/>
      <c r="AE5" s="196"/>
      <c r="AF5" s="196"/>
      <c r="AG5" s="196"/>
      <c r="AH5" s="196"/>
      <c r="AI5" s="196"/>
      <c r="AJ5" s="197"/>
      <c r="AK5" s="197"/>
      <c r="AL5" s="197"/>
      <c r="AM5" s="197"/>
      <c r="AN5" s="197"/>
      <c r="AO5" s="197"/>
    </row>
    <row r="6" spans="1:41" ht="15" customHeight="1" x14ac:dyDescent="0.25">
      <c r="A6" s="476"/>
      <c r="M6" s="381" t="s">
        <v>621</v>
      </c>
      <c r="N6" s="381"/>
      <c r="O6" s="381"/>
      <c r="P6" s="381"/>
      <c r="Q6" s="381"/>
      <c r="R6" s="381"/>
      <c r="S6" s="381"/>
      <c r="T6" s="381"/>
      <c r="U6" s="381"/>
      <c r="V6" s="381"/>
      <c r="W6" s="381"/>
      <c r="X6" s="381"/>
      <c r="Y6" s="381"/>
      <c r="Z6" s="381"/>
      <c r="AC6" s="196"/>
      <c r="AD6" s="196"/>
      <c r="AE6" s="196"/>
      <c r="AF6" s="196"/>
      <c r="AG6" s="196"/>
      <c r="AH6" s="196"/>
      <c r="AI6" s="196"/>
      <c r="AJ6" s="197"/>
      <c r="AK6" s="197"/>
      <c r="AL6" s="197"/>
      <c r="AM6" s="197"/>
      <c r="AN6" s="197"/>
      <c r="AO6" s="197"/>
    </row>
    <row r="7" spans="1:41" ht="15" customHeight="1" x14ac:dyDescent="0.2">
      <c r="M7" s="382"/>
      <c r="N7" s="385" t="s">
        <v>59</v>
      </c>
      <c r="O7" s="385"/>
      <c r="P7" s="385" t="s">
        <v>62</v>
      </c>
      <c r="Q7" s="385"/>
      <c r="R7" s="385" t="s">
        <v>530</v>
      </c>
      <c r="S7" s="385"/>
      <c r="T7" s="385" t="s">
        <v>531</v>
      </c>
      <c r="U7" s="385"/>
      <c r="V7" s="385" t="s">
        <v>64</v>
      </c>
      <c r="W7" s="385"/>
      <c r="X7" s="385" t="s">
        <v>89</v>
      </c>
      <c r="Y7" s="385"/>
      <c r="Z7" s="381"/>
      <c r="AC7" s="196"/>
      <c r="AD7" s="196"/>
      <c r="AE7" s="196"/>
      <c r="AF7" s="196"/>
      <c r="AG7" s="196"/>
      <c r="AH7" s="196"/>
      <c r="AI7" s="196"/>
      <c r="AJ7" s="197"/>
      <c r="AK7" s="197"/>
      <c r="AL7" s="197"/>
      <c r="AM7" s="197"/>
      <c r="AN7" s="197"/>
      <c r="AO7" s="197"/>
    </row>
    <row r="8" spans="1:41" ht="15" customHeight="1" x14ac:dyDescent="0.2">
      <c r="M8" s="382"/>
      <c r="N8" s="385" t="s">
        <v>532</v>
      </c>
      <c r="O8" s="385" t="s">
        <v>533</v>
      </c>
      <c r="P8" s="385" t="s">
        <v>532</v>
      </c>
      <c r="Q8" s="385" t="s">
        <v>533</v>
      </c>
      <c r="R8" s="385" t="s">
        <v>532</v>
      </c>
      <c r="S8" s="385" t="s">
        <v>533</v>
      </c>
      <c r="T8" s="385" t="s">
        <v>532</v>
      </c>
      <c r="U8" s="385" t="s">
        <v>533</v>
      </c>
      <c r="V8" s="385" t="s">
        <v>532</v>
      </c>
      <c r="W8" s="385" t="s">
        <v>533</v>
      </c>
      <c r="X8" s="385" t="s">
        <v>532</v>
      </c>
      <c r="Y8" s="385" t="s">
        <v>533</v>
      </c>
      <c r="Z8" s="381"/>
      <c r="AC8" s="196"/>
      <c r="AD8" s="196"/>
      <c r="AE8" s="196"/>
      <c r="AF8" s="196"/>
      <c r="AG8" s="196"/>
      <c r="AH8" s="196"/>
      <c r="AI8" s="196"/>
      <c r="AJ8" s="197"/>
      <c r="AK8" s="197"/>
      <c r="AL8" s="197"/>
      <c r="AM8" s="197"/>
      <c r="AN8" s="197"/>
      <c r="AO8" s="197"/>
    </row>
    <row r="9" spans="1:41" ht="15" customHeight="1" x14ac:dyDescent="0.2">
      <c r="M9" s="385" t="s">
        <v>532</v>
      </c>
      <c r="N9" s="198">
        <v>53</v>
      </c>
      <c r="O9" s="383"/>
      <c r="P9" s="198">
        <v>27</v>
      </c>
      <c r="Q9" s="383"/>
      <c r="R9" s="198">
        <v>0</v>
      </c>
      <c r="S9" s="383"/>
      <c r="T9" s="198">
        <v>-59.292527999999997</v>
      </c>
      <c r="U9" s="383"/>
      <c r="V9" s="198">
        <v>6</v>
      </c>
      <c r="W9" s="383"/>
      <c r="X9" s="198">
        <v>0</v>
      </c>
      <c r="Y9" s="382"/>
      <c r="Z9" s="384" t="s">
        <v>534</v>
      </c>
      <c r="AC9" s="196"/>
      <c r="AD9" s="196"/>
      <c r="AE9" s="196"/>
      <c r="AF9" s="196"/>
      <c r="AG9" s="196"/>
      <c r="AH9" s="196"/>
      <c r="AI9" s="196"/>
      <c r="AJ9" s="197"/>
      <c r="AK9" s="197"/>
      <c r="AL9" s="197"/>
      <c r="AM9" s="197"/>
      <c r="AN9" s="197"/>
      <c r="AO9" s="197"/>
    </row>
    <row r="10" spans="1:41" ht="15" customHeight="1" x14ac:dyDescent="0.2">
      <c r="M10" s="195"/>
      <c r="N10" s="198">
        <v>58</v>
      </c>
      <c r="O10" s="383"/>
      <c r="P10" s="198">
        <v>82</v>
      </c>
      <c r="Q10" s="383"/>
      <c r="R10" s="198">
        <v>3</v>
      </c>
      <c r="S10" s="383"/>
      <c r="T10" s="198">
        <v>0</v>
      </c>
      <c r="U10" s="383"/>
      <c r="V10" s="198">
        <v>44</v>
      </c>
      <c r="W10" s="383"/>
      <c r="X10" s="198">
        <v>69</v>
      </c>
      <c r="Y10" s="382"/>
      <c r="Z10" s="384" t="s">
        <v>535</v>
      </c>
      <c r="AC10" s="196"/>
      <c r="AD10" s="196"/>
      <c r="AE10" s="196"/>
      <c r="AF10" s="196"/>
      <c r="AG10" s="196"/>
      <c r="AH10" s="196"/>
      <c r="AI10" s="196"/>
      <c r="AJ10" s="197"/>
      <c r="AK10" s="197"/>
      <c r="AL10" s="197"/>
      <c r="AM10" s="197"/>
      <c r="AN10" s="197"/>
      <c r="AO10" s="197"/>
    </row>
    <row r="11" spans="1:41" ht="15" customHeight="1" x14ac:dyDescent="0.2">
      <c r="M11" s="195"/>
      <c r="N11" s="382"/>
      <c r="O11" s="382"/>
      <c r="P11" s="382"/>
      <c r="Q11" s="382"/>
      <c r="R11" s="382"/>
      <c r="S11" s="382"/>
      <c r="T11" s="382"/>
      <c r="U11" s="382"/>
      <c r="V11" s="382"/>
      <c r="W11" s="382"/>
      <c r="X11" s="382"/>
      <c r="Y11" s="382"/>
      <c r="Z11" s="384"/>
      <c r="AC11" s="196"/>
      <c r="AD11" s="196"/>
      <c r="AE11" s="196"/>
      <c r="AF11" s="196"/>
      <c r="AG11" s="196"/>
      <c r="AH11" s="196"/>
      <c r="AI11" s="196"/>
      <c r="AJ11" s="197"/>
      <c r="AK11" s="197"/>
      <c r="AL11" s="197"/>
      <c r="AM11" s="197"/>
      <c r="AN11" s="197"/>
      <c r="AO11" s="197"/>
    </row>
    <row r="12" spans="1:41" ht="15" customHeight="1" x14ac:dyDescent="0.2">
      <c r="M12" s="385" t="s">
        <v>533</v>
      </c>
      <c r="N12" s="383"/>
      <c r="O12" s="198">
        <v>62</v>
      </c>
      <c r="P12" s="383"/>
      <c r="Q12" s="198">
        <v>53</v>
      </c>
      <c r="R12" s="383"/>
      <c r="S12" s="198">
        <v>0</v>
      </c>
      <c r="T12" s="383"/>
      <c r="U12" s="198">
        <v>0</v>
      </c>
      <c r="V12" s="383"/>
      <c r="W12" s="198">
        <v>5</v>
      </c>
      <c r="X12" s="383"/>
      <c r="Y12" s="198">
        <v>0</v>
      </c>
      <c r="Z12" s="384" t="s">
        <v>536</v>
      </c>
      <c r="AC12" s="196"/>
      <c r="AD12" s="196"/>
      <c r="AE12" s="196"/>
      <c r="AF12" s="196"/>
      <c r="AG12" s="196"/>
      <c r="AH12" s="196"/>
      <c r="AI12" s="196"/>
      <c r="AJ12" s="197"/>
      <c r="AK12" s="197"/>
      <c r="AL12" s="197"/>
      <c r="AM12" s="197"/>
      <c r="AN12" s="197"/>
      <c r="AO12" s="197"/>
    </row>
    <row r="13" spans="1:41" ht="15" customHeight="1" x14ac:dyDescent="0.2">
      <c r="M13" s="195"/>
      <c r="N13" s="383"/>
      <c r="O13" s="198">
        <v>66</v>
      </c>
      <c r="P13" s="383"/>
      <c r="Q13" s="198">
        <v>75</v>
      </c>
      <c r="R13" s="383"/>
      <c r="S13" s="198">
        <v>44.8</v>
      </c>
      <c r="T13" s="383"/>
      <c r="U13" s="198">
        <v>67</v>
      </c>
      <c r="V13" s="383"/>
      <c r="W13" s="198">
        <v>80</v>
      </c>
      <c r="X13" s="383"/>
      <c r="Y13" s="198">
        <v>90</v>
      </c>
      <c r="Z13" s="384" t="s">
        <v>537</v>
      </c>
      <c r="AC13" s="196"/>
      <c r="AD13" s="196"/>
      <c r="AE13" s="196"/>
      <c r="AF13" s="196"/>
      <c r="AG13" s="196"/>
      <c r="AH13" s="196"/>
      <c r="AI13" s="196"/>
      <c r="AJ13" s="197"/>
      <c r="AK13" s="197"/>
      <c r="AL13" s="197"/>
      <c r="AM13" s="197"/>
      <c r="AN13" s="197"/>
      <c r="AO13" s="197"/>
    </row>
  </sheetData>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X13"/>
  <sheetViews>
    <sheetView showGridLines="0" zoomScale="85" zoomScaleNormal="85" workbookViewId="0"/>
  </sheetViews>
  <sheetFormatPr defaultColWidth="9" defaultRowHeight="15" customHeight="1" x14ac:dyDescent="0.2"/>
  <cols>
    <col min="1" max="1" width="3.125" style="19" customWidth="1"/>
    <col min="2" max="12" width="9.75" style="19" customWidth="1"/>
    <col min="13" max="13" width="21.75" style="19" customWidth="1"/>
    <col min="14" max="16" width="7" style="19" customWidth="1"/>
    <col min="17" max="16384" width="9" style="19"/>
  </cols>
  <sheetData>
    <row r="1" spans="1:50" s="368" customFormat="1" ht="25.5" customHeight="1" x14ac:dyDescent="0.25">
      <c r="A1" s="185" t="s">
        <v>676</v>
      </c>
      <c r="C1" s="369"/>
      <c r="D1" s="369"/>
      <c r="E1" s="369"/>
      <c r="F1" s="369"/>
      <c r="G1" s="369"/>
      <c r="H1" s="369"/>
      <c r="I1" s="369"/>
    </row>
    <row r="2" spans="1:50" ht="15" customHeight="1" x14ac:dyDescent="0.2">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c r="AR2" s="386"/>
      <c r="AS2" s="386"/>
      <c r="AT2" s="386"/>
      <c r="AU2" s="386"/>
      <c r="AV2" s="386"/>
      <c r="AW2" s="386"/>
      <c r="AX2" s="386"/>
    </row>
    <row r="3" spans="1:50" ht="15" customHeight="1" x14ac:dyDescent="0.2">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row>
    <row r="4" spans="1:50" ht="15" customHeight="1" x14ac:dyDescent="0.2">
      <c r="AX4" s="386"/>
    </row>
    <row r="5" spans="1:50" ht="15" customHeight="1" x14ac:dyDescent="0.2">
      <c r="AX5" s="386"/>
    </row>
    <row r="6" spans="1:50" ht="15" customHeight="1" x14ac:dyDescent="0.25">
      <c r="A6" s="475"/>
      <c r="M6" s="386" t="s">
        <v>620</v>
      </c>
      <c r="N6" s="386"/>
      <c r="O6" s="386"/>
      <c r="P6" s="386"/>
      <c r="AX6" s="386"/>
    </row>
    <row r="7" spans="1:50" ht="15" customHeight="1" x14ac:dyDescent="0.2">
      <c r="M7" s="387"/>
      <c r="N7" s="620">
        <v>2015</v>
      </c>
      <c r="O7" s="620">
        <v>2016</v>
      </c>
      <c r="P7" s="620">
        <v>2017</v>
      </c>
      <c r="Q7" s="387">
        <v>2018</v>
      </c>
      <c r="R7" s="387">
        <v>2019</v>
      </c>
      <c r="S7" s="387">
        <v>2020</v>
      </c>
      <c r="T7" s="387">
        <v>2021</v>
      </c>
      <c r="U7" s="387">
        <v>2022</v>
      </c>
      <c r="V7" s="387">
        <v>2023</v>
      </c>
      <c r="W7" s="387">
        <v>2024</v>
      </c>
      <c r="X7" s="387">
        <v>2025</v>
      </c>
      <c r="Y7" s="387">
        <v>2026</v>
      </c>
      <c r="Z7" s="387">
        <v>2027</v>
      </c>
      <c r="AA7" s="387">
        <v>2028</v>
      </c>
      <c r="AB7" s="387">
        <v>2029</v>
      </c>
      <c r="AC7" s="387">
        <v>2030</v>
      </c>
      <c r="AD7" s="387">
        <v>2031</v>
      </c>
      <c r="AE7" s="387">
        <v>2032</v>
      </c>
      <c r="AF7" s="387">
        <v>2033</v>
      </c>
      <c r="AG7" s="387">
        <v>2034</v>
      </c>
      <c r="AH7" s="387">
        <v>2035</v>
      </c>
      <c r="AI7" s="387">
        <v>2036</v>
      </c>
      <c r="AJ7" s="387">
        <v>2037</v>
      </c>
      <c r="AK7" s="387">
        <v>2038</v>
      </c>
      <c r="AL7" s="387">
        <v>2039</v>
      </c>
      <c r="AM7" s="387">
        <v>2040</v>
      </c>
      <c r="AN7" s="387">
        <v>2041</v>
      </c>
      <c r="AO7" s="387">
        <v>2042</v>
      </c>
      <c r="AP7" s="387">
        <v>2043</v>
      </c>
      <c r="AQ7" s="387">
        <v>2044</v>
      </c>
      <c r="AR7" s="387">
        <v>2045</v>
      </c>
      <c r="AS7" s="387">
        <v>2046</v>
      </c>
      <c r="AT7" s="387">
        <v>2047</v>
      </c>
      <c r="AU7" s="387">
        <v>2048</v>
      </c>
      <c r="AV7" s="387">
        <v>2049</v>
      </c>
      <c r="AW7" s="387">
        <v>2050</v>
      </c>
      <c r="AX7" s="386"/>
    </row>
    <row r="8" spans="1:50" ht="15" customHeight="1" x14ac:dyDescent="0.2">
      <c r="M8" s="532" t="s">
        <v>217</v>
      </c>
      <c r="N8" s="621"/>
      <c r="O8" s="621"/>
      <c r="P8" s="621"/>
      <c r="Q8" s="388">
        <v>93.197510057595707</v>
      </c>
      <c r="R8" s="388">
        <v>100.48587024774241</v>
      </c>
      <c r="S8" s="388">
        <v>106.68433005996098</v>
      </c>
      <c r="T8" s="388">
        <v>97.411031174476818</v>
      </c>
      <c r="U8" s="388">
        <v>95.081995508006344</v>
      </c>
      <c r="V8" s="388">
        <v>92.199610678651595</v>
      </c>
      <c r="W8" s="388">
        <v>88.928994003143316</v>
      </c>
      <c r="X8" s="388">
        <v>87.872840195496963</v>
      </c>
      <c r="Y8" s="388">
        <v>100.2885449222149</v>
      </c>
      <c r="Z8" s="388">
        <v>108.90675481367833</v>
      </c>
      <c r="AA8" s="388">
        <v>114.75543641966084</v>
      </c>
      <c r="AB8" s="388">
        <v>117.92652332272098</v>
      </c>
      <c r="AC8" s="388">
        <v>122.47808940490512</v>
      </c>
      <c r="AD8" s="388">
        <v>126.69150091289748</v>
      </c>
      <c r="AE8" s="388">
        <v>129.45496058572252</v>
      </c>
      <c r="AF8" s="388">
        <v>137.99726427482744</v>
      </c>
      <c r="AG8" s="388">
        <v>147.76226888343189</v>
      </c>
      <c r="AH8" s="388">
        <v>160.51619935941989</v>
      </c>
      <c r="AI8" s="388">
        <v>171.39024628748837</v>
      </c>
      <c r="AJ8" s="388">
        <v>177.15968861382038</v>
      </c>
      <c r="AK8" s="388">
        <v>183.644621816653</v>
      </c>
      <c r="AL8" s="388">
        <v>191.35719180442635</v>
      </c>
      <c r="AM8" s="388">
        <v>200.23854155724268</v>
      </c>
      <c r="AN8" s="388">
        <v>209.03920527087638</v>
      </c>
      <c r="AO8" s="388">
        <v>212.82025987265507</v>
      </c>
      <c r="AP8" s="388">
        <v>220.31943309148039</v>
      </c>
      <c r="AQ8" s="388">
        <v>230.98473783800438</v>
      </c>
      <c r="AR8" s="388">
        <v>242.63639363918247</v>
      </c>
      <c r="AS8" s="388">
        <v>250.65334202294201</v>
      </c>
      <c r="AT8" s="388">
        <v>261.09728594975519</v>
      </c>
      <c r="AU8" s="388">
        <v>272.52127217771766</v>
      </c>
      <c r="AV8" s="388">
        <v>281.64585759254527</v>
      </c>
      <c r="AW8" s="388">
        <v>293.73592831796475</v>
      </c>
      <c r="AX8" s="386"/>
    </row>
    <row r="9" spans="1:50" ht="15" customHeight="1" x14ac:dyDescent="0.2">
      <c r="M9" s="532" t="s">
        <v>71</v>
      </c>
      <c r="N9" s="621"/>
      <c r="O9" s="621"/>
      <c r="P9" s="621"/>
      <c r="Q9" s="388">
        <v>100.16214485355437</v>
      </c>
      <c r="R9" s="388">
        <v>112.61582005036382</v>
      </c>
      <c r="S9" s="388">
        <v>120.85873540091325</v>
      </c>
      <c r="T9" s="388">
        <v>121.38455991795712</v>
      </c>
      <c r="U9" s="388">
        <v>113.86870836713263</v>
      </c>
      <c r="V9" s="388">
        <v>107.57095233790744</v>
      </c>
      <c r="W9" s="388">
        <v>110.96251731253949</v>
      </c>
      <c r="X9" s="388">
        <v>112.20337509662755</v>
      </c>
      <c r="Y9" s="388">
        <v>118.80331736881931</v>
      </c>
      <c r="Z9" s="388">
        <v>120.34118869533705</v>
      </c>
      <c r="AA9" s="388">
        <v>129.72072199509921</v>
      </c>
      <c r="AB9" s="388">
        <v>139.06155579630496</v>
      </c>
      <c r="AC9" s="388">
        <v>137.60062389594202</v>
      </c>
      <c r="AD9" s="388">
        <v>137.62107054591968</v>
      </c>
      <c r="AE9" s="388">
        <v>137.88753750316505</v>
      </c>
      <c r="AF9" s="388">
        <v>136.74621319136008</v>
      </c>
      <c r="AG9" s="388">
        <v>138.5011839410148</v>
      </c>
      <c r="AH9" s="388">
        <v>148.43605973959109</v>
      </c>
      <c r="AI9" s="388">
        <v>155.81940029013674</v>
      </c>
      <c r="AJ9" s="388">
        <v>157.42296068777944</v>
      </c>
      <c r="AK9" s="388">
        <v>158.64886475193799</v>
      </c>
      <c r="AL9" s="388">
        <v>162.98105703423488</v>
      </c>
      <c r="AM9" s="388">
        <v>169.81663042194356</v>
      </c>
      <c r="AN9" s="388">
        <v>171.20583166508101</v>
      </c>
      <c r="AO9" s="388">
        <v>170.08386310979233</v>
      </c>
      <c r="AP9" s="388">
        <v>170.52299044297422</v>
      </c>
      <c r="AQ9" s="388">
        <v>174.73350128123548</v>
      </c>
      <c r="AR9" s="388">
        <v>178.7306559957824</v>
      </c>
      <c r="AS9" s="388">
        <v>180.74957706529</v>
      </c>
      <c r="AT9" s="388">
        <v>185.87395567330395</v>
      </c>
      <c r="AU9" s="388">
        <v>190.84524410505912</v>
      </c>
      <c r="AV9" s="388">
        <v>195.48303001534572</v>
      </c>
      <c r="AW9" s="388">
        <v>200.05543229832364</v>
      </c>
      <c r="AX9" s="386"/>
    </row>
    <row r="10" spans="1:50" ht="15" customHeight="1" x14ac:dyDescent="0.2">
      <c r="M10" s="532" t="s">
        <v>215</v>
      </c>
      <c r="N10" s="621"/>
      <c r="O10" s="621"/>
      <c r="P10" s="621"/>
      <c r="Q10" s="388">
        <v>102.50777751182773</v>
      </c>
      <c r="R10" s="388">
        <v>108.67888403135913</v>
      </c>
      <c r="S10" s="388">
        <v>111.67660420567159</v>
      </c>
      <c r="T10" s="388">
        <v>104.76525687185932</v>
      </c>
      <c r="U10" s="388">
        <v>102.80592701105081</v>
      </c>
      <c r="V10" s="388">
        <v>94.030391614343614</v>
      </c>
      <c r="W10" s="388">
        <v>90.30855446098127</v>
      </c>
      <c r="X10" s="388">
        <v>84.333208629324758</v>
      </c>
      <c r="Y10" s="388">
        <v>85.309317617857573</v>
      </c>
      <c r="Z10" s="388">
        <v>90.352563498224185</v>
      </c>
      <c r="AA10" s="388">
        <v>93.391325729134451</v>
      </c>
      <c r="AB10" s="388">
        <v>96.992980468292842</v>
      </c>
      <c r="AC10" s="388">
        <v>94.096500911313626</v>
      </c>
      <c r="AD10" s="388">
        <v>93.652456543104677</v>
      </c>
      <c r="AE10" s="388">
        <v>93.709659333811828</v>
      </c>
      <c r="AF10" s="388">
        <v>102.74182924960098</v>
      </c>
      <c r="AG10" s="388">
        <v>114.0414076611529</v>
      </c>
      <c r="AH10" s="388">
        <v>119.36168573521866</v>
      </c>
      <c r="AI10" s="388">
        <v>120.39738169747079</v>
      </c>
      <c r="AJ10" s="388">
        <v>117.81759719600979</v>
      </c>
      <c r="AK10" s="388">
        <v>112.60906968770632</v>
      </c>
      <c r="AL10" s="388">
        <v>108.43135273809162</v>
      </c>
      <c r="AM10" s="388">
        <v>106.63406478040127</v>
      </c>
      <c r="AN10" s="388">
        <v>98.62614865546567</v>
      </c>
      <c r="AO10" s="388">
        <v>91.940324792639274</v>
      </c>
      <c r="AP10" s="388">
        <v>80.984209022164123</v>
      </c>
      <c r="AQ10" s="388">
        <v>78.068174329433305</v>
      </c>
      <c r="AR10" s="388">
        <v>72.187731701976929</v>
      </c>
      <c r="AS10" s="388">
        <v>71.17858028346501</v>
      </c>
      <c r="AT10" s="388">
        <v>67.531821002090169</v>
      </c>
      <c r="AU10" s="388">
        <v>64.764631735026398</v>
      </c>
      <c r="AV10" s="388">
        <v>63.602102508537257</v>
      </c>
      <c r="AW10" s="388">
        <v>61.975297169905446</v>
      </c>
      <c r="AX10" s="386"/>
    </row>
    <row r="11" spans="1:50" ht="15" customHeight="1" x14ac:dyDescent="0.2">
      <c r="M11" s="532" t="s">
        <v>216</v>
      </c>
      <c r="N11" s="621"/>
      <c r="O11" s="621"/>
      <c r="P11" s="621"/>
      <c r="Q11" s="388">
        <v>99.145758606964364</v>
      </c>
      <c r="R11" s="388">
        <v>99.915608317253998</v>
      </c>
      <c r="S11" s="388">
        <v>104.82022025098598</v>
      </c>
      <c r="T11" s="388">
        <v>105.00882401507596</v>
      </c>
      <c r="U11" s="388">
        <v>94.991449140436771</v>
      </c>
      <c r="V11" s="388">
        <v>87.05774002682449</v>
      </c>
      <c r="W11" s="388">
        <v>77.447227180307721</v>
      </c>
      <c r="X11" s="388">
        <v>80.1202974276963</v>
      </c>
      <c r="Y11" s="388">
        <v>95.121473351483701</v>
      </c>
      <c r="Z11" s="388">
        <v>101.48804024929325</v>
      </c>
      <c r="AA11" s="388">
        <v>108.95013756798085</v>
      </c>
      <c r="AB11" s="388">
        <v>121.30752915932322</v>
      </c>
      <c r="AC11" s="388">
        <v>117.05081138352188</v>
      </c>
      <c r="AD11" s="388">
        <v>116.67681190279762</v>
      </c>
      <c r="AE11" s="388">
        <v>121.69217681131823</v>
      </c>
      <c r="AF11" s="388">
        <v>133.16092826900211</v>
      </c>
      <c r="AG11" s="388">
        <v>143.18162538983182</v>
      </c>
      <c r="AH11" s="388">
        <v>150.94181181229442</v>
      </c>
      <c r="AI11" s="388">
        <v>155.31143802748397</v>
      </c>
      <c r="AJ11" s="388">
        <v>158.06581168950595</v>
      </c>
      <c r="AK11" s="388">
        <v>156.08194931289654</v>
      </c>
      <c r="AL11" s="388">
        <v>157.45076817869233</v>
      </c>
      <c r="AM11" s="388">
        <v>163.3914463841827</v>
      </c>
      <c r="AN11" s="388">
        <v>163.058081493781</v>
      </c>
      <c r="AO11" s="388">
        <v>162.22804044689366</v>
      </c>
      <c r="AP11" s="388">
        <v>162.37142879650764</v>
      </c>
      <c r="AQ11" s="388">
        <v>164.8544921017251</v>
      </c>
      <c r="AR11" s="388">
        <v>166.86155962748893</v>
      </c>
      <c r="AS11" s="388">
        <v>169.44716020258915</v>
      </c>
      <c r="AT11" s="388">
        <v>175.26368605721501</v>
      </c>
      <c r="AU11" s="388">
        <v>179.54557350069786</v>
      </c>
      <c r="AV11" s="388">
        <v>181.61334962262697</v>
      </c>
      <c r="AW11" s="388">
        <v>187.8119298773077</v>
      </c>
    </row>
    <row r="13" spans="1:50" ht="15" customHeight="1" x14ac:dyDescent="0.2">
      <c r="M13" s="281" t="s">
        <v>202</v>
      </c>
      <c r="N13" s="281"/>
      <c r="O13" s="281"/>
      <c r="P13" s="281"/>
    </row>
  </sheetData>
  <pageMargins left="0.7" right="0.7" top="0.75" bottom="0.75" header="0.3" footer="0.3"/>
  <pageSetup orientation="portrait" horizontalDpi="90" verticalDpi="90"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AN432"/>
  <sheetViews>
    <sheetView zoomScale="85" zoomScaleNormal="85" workbookViewId="0">
      <pane ySplit="11" topLeftCell="A12" activePane="bottomLeft" state="frozen"/>
      <selection pane="bottomLeft"/>
    </sheetView>
  </sheetViews>
  <sheetFormatPr defaultColWidth="9" defaultRowHeight="15" customHeight="1" x14ac:dyDescent="0.2"/>
  <cols>
    <col min="1" max="1" width="12.625" style="468" customWidth="1"/>
    <col min="2" max="2" width="19.875" style="468" customWidth="1"/>
    <col min="3" max="3" width="20.625" style="468" customWidth="1"/>
    <col min="4" max="4" width="15.75" style="468" customWidth="1"/>
    <col min="5" max="5" width="27.375" style="468" customWidth="1"/>
    <col min="6" max="6" width="17.875" style="468" customWidth="1"/>
    <col min="7" max="7" width="10.25" style="468" customWidth="1"/>
    <col min="8" max="40" width="8" style="468" customWidth="1"/>
    <col min="41" max="16384" width="9" style="468"/>
  </cols>
  <sheetData>
    <row r="1" spans="1:40" s="394" customFormat="1" ht="25.5" customHeight="1" x14ac:dyDescent="0.25">
      <c r="A1" s="185" t="s">
        <v>344</v>
      </c>
      <c r="C1" s="395"/>
      <c r="D1" s="395"/>
      <c r="E1" s="395"/>
      <c r="F1" s="395"/>
      <c r="G1" s="395"/>
      <c r="H1" s="395"/>
      <c r="I1" s="395"/>
    </row>
    <row r="2" spans="1:40" s="394" customFormat="1" ht="15" customHeight="1" x14ac:dyDescent="0.25">
      <c r="A2" s="185"/>
      <c r="C2" s="395"/>
      <c r="D2" s="395"/>
      <c r="E2" s="395"/>
      <c r="F2" s="395"/>
      <c r="G2" s="395"/>
      <c r="H2" s="395"/>
      <c r="I2" s="395"/>
    </row>
    <row r="3" spans="1:40" s="394" customFormat="1" ht="15" customHeight="1" x14ac:dyDescent="0.25">
      <c r="A3" s="185"/>
      <c r="C3" s="395"/>
      <c r="D3" s="395"/>
      <c r="E3" s="395"/>
      <c r="F3" s="395"/>
      <c r="G3" s="395"/>
      <c r="H3" s="395"/>
      <c r="I3" s="395"/>
    </row>
    <row r="6" spans="1:40" ht="15" customHeight="1" x14ac:dyDescent="0.2">
      <c r="A6" s="468" t="s">
        <v>345</v>
      </c>
      <c r="B6" s="610" t="s">
        <v>706</v>
      </c>
    </row>
    <row r="7" spans="1:40" ht="15" customHeight="1" x14ac:dyDescent="0.2">
      <c r="B7" s="468" t="s">
        <v>346</v>
      </c>
    </row>
    <row r="8" spans="1:40" ht="15" customHeight="1" x14ac:dyDescent="0.2">
      <c r="B8" s="468" t="s">
        <v>347</v>
      </c>
    </row>
    <row r="9" spans="1:40" ht="15" customHeight="1" x14ac:dyDescent="0.2">
      <c r="B9" s="468" t="s">
        <v>348</v>
      </c>
    </row>
    <row r="11" spans="1:40" s="471" customFormat="1" ht="15" customHeight="1" x14ac:dyDescent="0.25">
      <c r="A11" s="469" t="s">
        <v>349</v>
      </c>
      <c r="B11" s="469" t="s">
        <v>207</v>
      </c>
      <c r="C11" s="469" t="s">
        <v>350</v>
      </c>
      <c r="D11" s="469" t="s">
        <v>351</v>
      </c>
      <c r="E11" s="469" t="s">
        <v>352</v>
      </c>
      <c r="F11" s="469" t="s">
        <v>353</v>
      </c>
      <c r="G11" s="470">
        <v>2017</v>
      </c>
      <c r="H11" s="470">
        <v>2018</v>
      </c>
      <c r="I11" s="470">
        <v>2019</v>
      </c>
      <c r="J11" s="470">
        <v>2020</v>
      </c>
      <c r="K11" s="470">
        <v>2021</v>
      </c>
      <c r="L11" s="470">
        <v>2022</v>
      </c>
      <c r="M11" s="470">
        <v>2023</v>
      </c>
      <c r="N11" s="470">
        <v>2024</v>
      </c>
      <c r="O11" s="470">
        <v>2025</v>
      </c>
      <c r="P11" s="470">
        <v>2026</v>
      </c>
      <c r="Q11" s="470">
        <v>2027</v>
      </c>
      <c r="R11" s="470">
        <v>2028</v>
      </c>
      <c r="S11" s="470">
        <v>2029</v>
      </c>
      <c r="T11" s="470">
        <v>2030</v>
      </c>
      <c r="U11" s="470">
        <v>2031</v>
      </c>
      <c r="V11" s="470">
        <v>2032</v>
      </c>
      <c r="W11" s="470">
        <v>2033</v>
      </c>
      <c r="X11" s="470">
        <v>2034</v>
      </c>
      <c r="Y11" s="470">
        <v>2035</v>
      </c>
      <c r="Z11" s="470">
        <v>2036</v>
      </c>
      <c r="AA11" s="470">
        <v>2037</v>
      </c>
      <c r="AB11" s="470">
        <v>2038</v>
      </c>
      <c r="AC11" s="470">
        <v>2039</v>
      </c>
      <c r="AD11" s="470">
        <v>2040</v>
      </c>
      <c r="AE11" s="470">
        <v>2041</v>
      </c>
      <c r="AF11" s="470">
        <v>2042</v>
      </c>
      <c r="AG11" s="470">
        <v>2043</v>
      </c>
      <c r="AH11" s="470">
        <v>2044</v>
      </c>
      <c r="AI11" s="470">
        <v>2045</v>
      </c>
      <c r="AJ11" s="470">
        <v>2046</v>
      </c>
      <c r="AK11" s="470">
        <v>2047</v>
      </c>
      <c r="AL11" s="470">
        <v>2048</v>
      </c>
      <c r="AM11" s="470">
        <v>2049</v>
      </c>
      <c r="AN11" s="470">
        <v>2050</v>
      </c>
    </row>
    <row r="12" spans="1:40" ht="15" customHeight="1" x14ac:dyDescent="0.2">
      <c r="A12" s="472" t="s">
        <v>354</v>
      </c>
      <c r="B12" s="472" t="s">
        <v>217</v>
      </c>
      <c r="C12" s="472" t="s">
        <v>355</v>
      </c>
      <c r="D12" s="472" t="s">
        <v>356</v>
      </c>
      <c r="E12" s="472" t="s">
        <v>90</v>
      </c>
      <c r="F12" s="472" t="s">
        <v>90</v>
      </c>
      <c r="G12" s="473">
        <v>536.35469999999998</v>
      </c>
      <c r="H12" s="473">
        <v>733.85</v>
      </c>
      <c r="I12" s="473">
        <v>784.91</v>
      </c>
      <c r="J12" s="473">
        <v>794.91099999999994</v>
      </c>
      <c r="K12" s="473">
        <v>794.91099999999994</v>
      </c>
      <c r="L12" s="473">
        <v>794.91099999999994</v>
      </c>
      <c r="M12" s="473">
        <v>794.91099999999994</v>
      </c>
      <c r="N12" s="473">
        <v>794.91099999999994</v>
      </c>
      <c r="O12" s="473">
        <v>794.91099999999994</v>
      </c>
      <c r="P12" s="473">
        <v>794.91099999999994</v>
      </c>
      <c r="Q12" s="473">
        <v>794.91099999999994</v>
      </c>
      <c r="R12" s="473">
        <v>794.91099999999994</v>
      </c>
      <c r="S12" s="473">
        <v>794.91099999999994</v>
      </c>
      <c r="T12" s="473">
        <v>794.91099999999994</v>
      </c>
      <c r="U12" s="473">
        <v>794.91099999999994</v>
      </c>
      <c r="V12" s="473">
        <v>794.91099999999994</v>
      </c>
      <c r="W12" s="473">
        <v>794.91099999999994</v>
      </c>
      <c r="X12" s="473">
        <v>794.91099999999994</v>
      </c>
      <c r="Y12" s="473">
        <v>794.91099999999994</v>
      </c>
      <c r="Z12" s="473">
        <v>794.91099999999994</v>
      </c>
      <c r="AA12" s="473">
        <v>794.91099999999994</v>
      </c>
      <c r="AB12" s="473">
        <v>794.91099999999994</v>
      </c>
      <c r="AC12" s="473">
        <v>794.91099999999994</v>
      </c>
      <c r="AD12" s="473">
        <v>794.91099999999994</v>
      </c>
      <c r="AE12" s="473">
        <v>794.91099999999994</v>
      </c>
      <c r="AF12" s="473">
        <v>794.91099999999994</v>
      </c>
      <c r="AG12" s="473">
        <v>794.91099999999994</v>
      </c>
      <c r="AH12" s="473">
        <v>794.91099999999994</v>
      </c>
      <c r="AI12" s="473">
        <v>794.91099999999994</v>
      </c>
      <c r="AJ12" s="473">
        <v>794.91099999999994</v>
      </c>
      <c r="AK12" s="473">
        <v>794.91099999999994</v>
      </c>
      <c r="AL12" s="473">
        <v>794.91099999999994</v>
      </c>
      <c r="AM12" s="473">
        <v>794.91099999999994</v>
      </c>
      <c r="AN12" s="473">
        <v>794.91099999999994</v>
      </c>
    </row>
    <row r="13" spans="1:40" ht="15" customHeight="1" x14ac:dyDescent="0.2">
      <c r="A13" s="472" t="s">
        <v>354</v>
      </c>
      <c r="B13" s="472" t="s">
        <v>217</v>
      </c>
      <c r="C13" s="472" t="s">
        <v>355</v>
      </c>
      <c r="D13" s="472" t="s">
        <v>356</v>
      </c>
      <c r="E13" s="472" t="s">
        <v>90</v>
      </c>
      <c r="F13" s="472" t="s">
        <v>357</v>
      </c>
      <c r="G13" s="473">
        <v>230.27599999999995</v>
      </c>
      <c r="H13" s="473">
        <v>344.59</v>
      </c>
      <c r="I13" s="473">
        <v>387.99700000000001</v>
      </c>
      <c r="J13" s="473">
        <v>426.64100000000002</v>
      </c>
      <c r="K13" s="473">
        <v>490.87099999999998</v>
      </c>
      <c r="L13" s="473">
        <v>655.21</v>
      </c>
      <c r="M13" s="473">
        <v>732.98800000000006</v>
      </c>
      <c r="N13" s="473">
        <v>811.03</v>
      </c>
      <c r="O13" s="473">
        <v>887.40899999999999</v>
      </c>
      <c r="P13" s="473">
        <v>960.702</v>
      </c>
      <c r="Q13" s="473">
        <v>1031.07</v>
      </c>
      <c r="R13" s="473">
        <v>1098.1890000000001</v>
      </c>
      <c r="S13" s="473">
        <v>1162.598</v>
      </c>
      <c r="T13" s="473">
        <v>1225.001</v>
      </c>
      <c r="U13" s="473">
        <v>1284.9079999999999</v>
      </c>
      <c r="V13" s="473">
        <v>1357.5509999999999</v>
      </c>
      <c r="W13" s="473">
        <v>1428.31</v>
      </c>
      <c r="X13" s="473">
        <v>1535.4</v>
      </c>
      <c r="Y13" s="473">
        <v>1601.46</v>
      </c>
      <c r="Z13" s="473">
        <v>1667.8420000000001</v>
      </c>
      <c r="AA13" s="473">
        <v>1736.6489999999999</v>
      </c>
      <c r="AB13" s="473">
        <v>1811.617</v>
      </c>
      <c r="AC13" s="473">
        <v>1895.34</v>
      </c>
      <c r="AD13" s="473">
        <v>1998.27</v>
      </c>
      <c r="AE13" s="473">
        <v>2124.5</v>
      </c>
      <c r="AF13" s="473">
        <v>2213.9989999999998</v>
      </c>
      <c r="AG13" s="473">
        <v>2308.09</v>
      </c>
      <c r="AH13" s="473">
        <v>2415.1289999999999</v>
      </c>
      <c r="AI13" s="473">
        <v>2538.7860000000001</v>
      </c>
      <c r="AJ13" s="473">
        <v>2673.83</v>
      </c>
      <c r="AK13" s="473">
        <v>2828.931</v>
      </c>
      <c r="AL13" s="473">
        <v>3000.0790000000002</v>
      </c>
      <c r="AM13" s="473">
        <v>3196.799</v>
      </c>
      <c r="AN13" s="473">
        <v>3421.8809999999999</v>
      </c>
    </row>
    <row r="14" spans="1:40" ht="15" customHeight="1" x14ac:dyDescent="0.2">
      <c r="A14" s="472" t="s">
        <v>354</v>
      </c>
      <c r="B14" s="472" t="s">
        <v>217</v>
      </c>
      <c r="C14" s="472" t="s">
        <v>355</v>
      </c>
      <c r="D14" s="472" t="s">
        <v>565</v>
      </c>
      <c r="E14" s="472" t="s">
        <v>92</v>
      </c>
      <c r="F14" s="472" t="s">
        <v>358</v>
      </c>
      <c r="G14" s="473">
        <v>422</v>
      </c>
      <c r="H14" s="473">
        <v>422</v>
      </c>
      <c r="I14" s="473">
        <v>422</v>
      </c>
      <c r="J14" s="473">
        <v>422</v>
      </c>
      <c r="K14" s="473">
        <v>422</v>
      </c>
      <c r="L14" s="473">
        <v>0</v>
      </c>
      <c r="M14" s="473">
        <v>0</v>
      </c>
      <c r="N14" s="473">
        <v>0</v>
      </c>
      <c r="O14" s="473">
        <v>0</v>
      </c>
      <c r="P14" s="473">
        <v>0</v>
      </c>
      <c r="Q14" s="473">
        <v>0</v>
      </c>
      <c r="R14" s="473">
        <v>0</v>
      </c>
      <c r="S14" s="473">
        <v>0</v>
      </c>
      <c r="T14" s="473">
        <v>0</v>
      </c>
      <c r="U14" s="473">
        <v>0</v>
      </c>
      <c r="V14" s="473">
        <v>0</v>
      </c>
      <c r="W14" s="473">
        <v>0</v>
      </c>
      <c r="X14" s="473">
        <v>0</v>
      </c>
      <c r="Y14" s="473">
        <v>0</v>
      </c>
      <c r="Z14" s="473">
        <v>0</v>
      </c>
      <c r="AA14" s="473">
        <v>0</v>
      </c>
      <c r="AB14" s="473">
        <v>0</v>
      </c>
      <c r="AC14" s="473">
        <v>0</v>
      </c>
      <c r="AD14" s="473">
        <v>0</v>
      </c>
      <c r="AE14" s="473">
        <v>0</v>
      </c>
      <c r="AF14" s="473">
        <v>0</v>
      </c>
      <c r="AG14" s="473">
        <v>0</v>
      </c>
      <c r="AH14" s="473">
        <v>0</v>
      </c>
      <c r="AI14" s="473">
        <v>0</v>
      </c>
      <c r="AJ14" s="473">
        <v>0</v>
      </c>
      <c r="AK14" s="473">
        <v>0</v>
      </c>
      <c r="AL14" s="473">
        <v>0</v>
      </c>
      <c r="AM14" s="473">
        <v>0</v>
      </c>
      <c r="AN14" s="473">
        <v>0</v>
      </c>
    </row>
    <row r="15" spans="1:40" ht="15" customHeight="1" x14ac:dyDescent="0.2">
      <c r="A15" s="472" t="s">
        <v>354</v>
      </c>
      <c r="B15" s="472" t="s">
        <v>217</v>
      </c>
      <c r="C15" s="472" t="s">
        <v>355</v>
      </c>
      <c r="D15" s="472" t="s">
        <v>565</v>
      </c>
      <c r="E15" s="472" t="s">
        <v>92</v>
      </c>
      <c r="F15" s="472" t="s">
        <v>359</v>
      </c>
      <c r="G15" s="473">
        <v>1690.9677074182512</v>
      </c>
      <c r="H15" s="473">
        <v>1680.0920000000001</v>
      </c>
      <c r="I15" s="473">
        <v>1699.3489999999999</v>
      </c>
      <c r="J15" s="473">
        <v>1715.2909999999999</v>
      </c>
      <c r="K15" s="473">
        <v>1732.098</v>
      </c>
      <c r="L15" s="473">
        <v>1750.0119999999999</v>
      </c>
      <c r="M15" s="473">
        <v>1768.6010000000001</v>
      </c>
      <c r="N15" s="473">
        <v>1788.288</v>
      </c>
      <c r="O15" s="473">
        <v>1817.4760000000001</v>
      </c>
      <c r="P15" s="473">
        <v>1851.3979999999999</v>
      </c>
      <c r="Q15" s="473">
        <v>1888.8389999999999</v>
      </c>
      <c r="R15" s="473">
        <v>1929.6790000000001</v>
      </c>
      <c r="S15" s="473">
        <v>1972.6420000000001</v>
      </c>
      <c r="T15" s="473">
        <v>2021.94</v>
      </c>
      <c r="U15" s="473">
        <v>2077.5050000000001</v>
      </c>
      <c r="V15" s="473">
        <v>2140.5500000000002</v>
      </c>
      <c r="W15" s="473">
        <v>2091.0430000000001</v>
      </c>
      <c r="X15" s="473">
        <v>2062.6379999999999</v>
      </c>
      <c r="Y15" s="473">
        <v>2028.652</v>
      </c>
      <c r="Z15" s="473">
        <v>2013.759</v>
      </c>
      <c r="AA15" s="473">
        <v>2026.75</v>
      </c>
      <c r="AB15" s="473">
        <v>2014.3920000000001</v>
      </c>
      <c r="AC15" s="473">
        <v>1980.8820000000001</v>
      </c>
      <c r="AD15" s="473">
        <v>1945.479</v>
      </c>
      <c r="AE15" s="473">
        <v>1917.2729999999999</v>
      </c>
      <c r="AF15" s="473">
        <v>1890.261</v>
      </c>
      <c r="AG15" s="473">
        <v>1872.357</v>
      </c>
      <c r="AH15" s="473">
        <v>1854.77</v>
      </c>
      <c r="AI15" s="473">
        <v>1845.8430000000001</v>
      </c>
      <c r="AJ15" s="473">
        <v>1845.76</v>
      </c>
      <c r="AK15" s="473">
        <v>1845.4390000000001</v>
      </c>
      <c r="AL15" s="473">
        <v>1839.08</v>
      </c>
      <c r="AM15" s="473">
        <v>1792.242</v>
      </c>
      <c r="AN15" s="473">
        <v>1653.5820000000001</v>
      </c>
    </row>
    <row r="16" spans="1:40" ht="15" customHeight="1" x14ac:dyDescent="0.2">
      <c r="A16" s="472" t="s">
        <v>354</v>
      </c>
      <c r="B16" s="472" t="s">
        <v>217</v>
      </c>
      <c r="C16" s="472" t="s">
        <v>355</v>
      </c>
      <c r="D16" s="472" t="s">
        <v>565</v>
      </c>
      <c r="E16" s="472" t="s">
        <v>92</v>
      </c>
      <c r="F16" s="472" t="s">
        <v>360</v>
      </c>
      <c r="G16" s="473">
        <v>487.077</v>
      </c>
      <c r="H16" s="473">
        <v>1159.69</v>
      </c>
      <c r="I16" s="473">
        <v>1617.921</v>
      </c>
      <c r="J16" s="473">
        <v>2076.16</v>
      </c>
      <c r="K16" s="473">
        <v>2466.3290000000002</v>
      </c>
      <c r="L16" s="473">
        <v>2897.9409999999998</v>
      </c>
      <c r="M16" s="473">
        <v>3405.07</v>
      </c>
      <c r="N16" s="473">
        <v>4000.96</v>
      </c>
      <c r="O16" s="473">
        <v>4601.1099999999997</v>
      </c>
      <c r="P16" s="473">
        <v>5291.268</v>
      </c>
      <c r="Q16" s="473">
        <v>5952.68</v>
      </c>
      <c r="R16" s="473">
        <v>6696.7690000000002</v>
      </c>
      <c r="S16" s="473">
        <v>7366.44</v>
      </c>
      <c r="T16" s="473">
        <v>7918.93</v>
      </c>
      <c r="U16" s="473">
        <v>8354.4709999999995</v>
      </c>
      <c r="V16" s="473">
        <v>8730.4189999999999</v>
      </c>
      <c r="W16" s="473">
        <v>9035.9789999999994</v>
      </c>
      <c r="X16" s="473">
        <v>9261.8790000000008</v>
      </c>
      <c r="Y16" s="473">
        <v>9354.4989999999998</v>
      </c>
      <c r="Z16" s="473">
        <v>9401.27</v>
      </c>
      <c r="AA16" s="473">
        <v>9401.27</v>
      </c>
      <c r="AB16" s="473">
        <v>9401.27</v>
      </c>
      <c r="AC16" s="473">
        <v>9401.27</v>
      </c>
      <c r="AD16" s="473">
        <v>9401.27</v>
      </c>
      <c r="AE16" s="473">
        <v>9401.27</v>
      </c>
      <c r="AF16" s="473">
        <v>9401.27</v>
      </c>
      <c r="AG16" s="473">
        <v>9401.27</v>
      </c>
      <c r="AH16" s="473">
        <v>9401.27</v>
      </c>
      <c r="AI16" s="473">
        <v>9401.27</v>
      </c>
      <c r="AJ16" s="473">
        <v>9401.27</v>
      </c>
      <c r="AK16" s="473">
        <v>9401.27</v>
      </c>
      <c r="AL16" s="473">
        <v>9401.27</v>
      </c>
      <c r="AM16" s="473">
        <v>9401.27</v>
      </c>
      <c r="AN16" s="473">
        <v>9401.27</v>
      </c>
    </row>
    <row r="17" spans="1:40" ht="15" customHeight="1" x14ac:dyDescent="0.2">
      <c r="A17" s="472" t="s">
        <v>354</v>
      </c>
      <c r="B17" s="472" t="s">
        <v>217</v>
      </c>
      <c r="C17" s="472" t="s">
        <v>355</v>
      </c>
      <c r="D17" s="472" t="s">
        <v>565</v>
      </c>
      <c r="E17" s="472" t="s">
        <v>92</v>
      </c>
      <c r="F17" s="472" t="s">
        <v>361</v>
      </c>
      <c r="G17" s="473">
        <v>477.21599999999989</v>
      </c>
      <c r="H17" s="473">
        <v>477.21699999999998</v>
      </c>
      <c r="I17" s="473">
        <v>477.21699999999998</v>
      </c>
      <c r="J17" s="473">
        <v>477.21699999999998</v>
      </c>
      <c r="K17" s="473">
        <v>477.21699999999998</v>
      </c>
      <c r="L17" s="473">
        <v>477.21699999999998</v>
      </c>
      <c r="M17" s="473">
        <v>477.21699999999998</v>
      </c>
      <c r="N17" s="473">
        <v>318.07900000000001</v>
      </c>
      <c r="O17" s="473">
        <v>318.07900000000001</v>
      </c>
      <c r="P17" s="473">
        <v>318.07900000000001</v>
      </c>
      <c r="Q17" s="473">
        <v>318.07900000000001</v>
      </c>
      <c r="R17" s="473">
        <v>318.07900000000001</v>
      </c>
      <c r="S17" s="473">
        <v>318.07900000000001</v>
      </c>
      <c r="T17" s="473">
        <v>318.07900000000001</v>
      </c>
      <c r="U17" s="473">
        <v>318.07900000000001</v>
      </c>
      <c r="V17" s="473">
        <v>318.07900000000001</v>
      </c>
      <c r="W17" s="473">
        <v>318.07900000000001</v>
      </c>
      <c r="X17" s="473">
        <v>318.07900000000001</v>
      </c>
      <c r="Y17" s="473">
        <v>318.07900000000001</v>
      </c>
      <c r="Z17" s="473">
        <v>318.07900000000001</v>
      </c>
      <c r="AA17" s="473">
        <v>318.07900000000001</v>
      </c>
      <c r="AB17" s="473">
        <v>318.07900000000001</v>
      </c>
      <c r="AC17" s="473">
        <v>318.07900000000001</v>
      </c>
      <c r="AD17" s="473">
        <v>318.07900000000001</v>
      </c>
      <c r="AE17" s="473">
        <v>318.07900000000001</v>
      </c>
      <c r="AF17" s="473">
        <v>318.07900000000001</v>
      </c>
      <c r="AG17" s="473">
        <v>318.07900000000001</v>
      </c>
      <c r="AH17" s="473">
        <v>318.07900000000001</v>
      </c>
      <c r="AI17" s="473">
        <v>318.07900000000001</v>
      </c>
      <c r="AJ17" s="473">
        <v>318.07900000000001</v>
      </c>
      <c r="AK17" s="473">
        <v>318.07900000000001</v>
      </c>
      <c r="AL17" s="473">
        <v>318.07900000000001</v>
      </c>
      <c r="AM17" s="473">
        <v>318.07900000000001</v>
      </c>
      <c r="AN17" s="473">
        <v>318.07900000000001</v>
      </c>
    </row>
    <row r="18" spans="1:40" ht="15" customHeight="1" x14ac:dyDescent="0.2">
      <c r="A18" s="472" t="s">
        <v>354</v>
      </c>
      <c r="B18" s="472" t="s">
        <v>217</v>
      </c>
      <c r="C18" s="472" t="s">
        <v>355</v>
      </c>
      <c r="D18" s="472" t="s">
        <v>565</v>
      </c>
      <c r="E18" s="472" t="s">
        <v>92</v>
      </c>
      <c r="F18" s="472" t="s">
        <v>362</v>
      </c>
      <c r="G18" s="473">
        <v>881.13000000000011</v>
      </c>
      <c r="H18" s="473">
        <v>926.13199999999995</v>
      </c>
      <c r="I18" s="473">
        <v>926.13099999999997</v>
      </c>
      <c r="J18" s="473">
        <v>926.13099999999997</v>
      </c>
      <c r="K18" s="473">
        <v>926.13099999999997</v>
      </c>
      <c r="L18" s="473">
        <v>926.13099999999997</v>
      </c>
      <c r="M18" s="473">
        <v>926.13099999999997</v>
      </c>
      <c r="N18" s="473">
        <v>926.13099999999997</v>
      </c>
      <c r="O18" s="473">
        <v>926.13099999999997</v>
      </c>
      <c r="P18" s="473">
        <v>926.13099999999997</v>
      </c>
      <c r="Q18" s="473">
        <v>926.13099999999997</v>
      </c>
      <c r="R18" s="473">
        <v>926.13099999999997</v>
      </c>
      <c r="S18" s="473">
        <v>926.13099999999997</v>
      </c>
      <c r="T18" s="473">
        <v>926.13099999999997</v>
      </c>
      <c r="U18" s="473">
        <v>926.13099999999997</v>
      </c>
      <c r="V18" s="473">
        <v>926.13099999999997</v>
      </c>
      <c r="W18" s="473">
        <v>926.13099999999997</v>
      </c>
      <c r="X18" s="473">
        <v>926.13099999999997</v>
      </c>
      <c r="Y18" s="473">
        <v>926.13099999999997</v>
      </c>
      <c r="Z18" s="473">
        <v>926.13099999999997</v>
      </c>
      <c r="AA18" s="473">
        <v>926.13099999999997</v>
      </c>
      <c r="AB18" s="473">
        <v>926.13099999999997</v>
      </c>
      <c r="AC18" s="473">
        <v>926.13099999999997</v>
      </c>
      <c r="AD18" s="473">
        <v>926.13099999999997</v>
      </c>
      <c r="AE18" s="473">
        <v>926.13099999999997</v>
      </c>
      <c r="AF18" s="473">
        <v>926.13099999999997</v>
      </c>
      <c r="AG18" s="473">
        <v>926.13099999999997</v>
      </c>
      <c r="AH18" s="473">
        <v>926.13099999999997</v>
      </c>
      <c r="AI18" s="473">
        <v>926.13099999999997</v>
      </c>
      <c r="AJ18" s="473">
        <v>926.13099999999997</v>
      </c>
      <c r="AK18" s="473">
        <v>926.13099999999997</v>
      </c>
      <c r="AL18" s="473">
        <v>926.13099999999997</v>
      </c>
      <c r="AM18" s="473">
        <v>926.13099999999997</v>
      </c>
      <c r="AN18" s="473">
        <v>926.13099999999997</v>
      </c>
    </row>
    <row r="19" spans="1:40" ht="15" customHeight="1" x14ac:dyDescent="0.2">
      <c r="A19" s="472" t="s">
        <v>354</v>
      </c>
      <c r="B19" s="472" t="s">
        <v>217</v>
      </c>
      <c r="C19" s="472" t="s">
        <v>355</v>
      </c>
      <c r="D19" s="472" t="s">
        <v>356</v>
      </c>
      <c r="E19" s="472" t="s">
        <v>94</v>
      </c>
      <c r="F19" s="472" t="s">
        <v>94</v>
      </c>
      <c r="G19" s="473">
        <v>582.00357127826783</v>
      </c>
      <c r="H19" s="473">
        <v>602.55399999999997</v>
      </c>
      <c r="I19" s="473">
        <v>623.88900000000001</v>
      </c>
      <c r="J19" s="473">
        <v>643.97900000000004</v>
      </c>
      <c r="K19" s="473">
        <v>664.447</v>
      </c>
      <c r="L19" s="473">
        <v>685.33199999999999</v>
      </c>
      <c r="M19" s="473">
        <v>706.39300000000003</v>
      </c>
      <c r="N19" s="473">
        <v>727.601</v>
      </c>
      <c r="O19" s="473">
        <v>749.01900000000001</v>
      </c>
      <c r="P19" s="473">
        <v>770.60299999999995</v>
      </c>
      <c r="Q19" s="473">
        <v>792.38199999999995</v>
      </c>
      <c r="R19" s="473">
        <v>814.351</v>
      </c>
      <c r="S19" s="473">
        <v>836.51900000000001</v>
      </c>
      <c r="T19" s="473">
        <v>858.88699999999994</v>
      </c>
      <c r="U19" s="473">
        <v>880.86599999999999</v>
      </c>
      <c r="V19" s="473">
        <v>902.50300000000004</v>
      </c>
      <c r="W19" s="473">
        <v>923.82100000000003</v>
      </c>
      <c r="X19" s="473">
        <v>944.87900000000002</v>
      </c>
      <c r="Y19" s="473">
        <v>965.18899999999996</v>
      </c>
      <c r="Z19" s="473">
        <v>984.86599999999999</v>
      </c>
      <c r="AA19" s="473">
        <v>1001.112</v>
      </c>
      <c r="AB19" s="473">
        <v>1016.783</v>
      </c>
      <c r="AC19" s="473">
        <v>1031.6600000000001</v>
      </c>
      <c r="AD19" s="473">
        <v>1045.8720000000001</v>
      </c>
      <c r="AE19" s="473">
        <v>1059.5440000000001</v>
      </c>
      <c r="AF19" s="473">
        <v>1069.6420000000001</v>
      </c>
      <c r="AG19" s="473">
        <v>1079.3119999999999</v>
      </c>
      <c r="AH19" s="473">
        <v>1088.49</v>
      </c>
      <c r="AI19" s="473">
        <v>1097.27</v>
      </c>
      <c r="AJ19" s="473">
        <v>1105.7809999999999</v>
      </c>
      <c r="AK19" s="473">
        <v>1114.06</v>
      </c>
      <c r="AL19" s="473">
        <v>1122.1790000000001</v>
      </c>
      <c r="AM19" s="473">
        <v>1130.18</v>
      </c>
      <c r="AN19" s="473">
        <v>1138.098</v>
      </c>
    </row>
    <row r="20" spans="1:40" ht="15" customHeight="1" x14ac:dyDescent="0.2">
      <c r="A20" s="472" t="s">
        <v>354</v>
      </c>
      <c r="B20" s="472" t="s">
        <v>217</v>
      </c>
      <c r="C20" s="472" t="s">
        <v>355</v>
      </c>
      <c r="D20" s="472" t="s">
        <v>356</v>
      </c>
      <c r="E20" s="472" t="s">
        <v>96</v>
      </c>
      <c r="F20" s="472" t="s">
        <v>363</v>
      </c>
      <c r="G20" s="473">
        <v>12.2</v>
      </c>
      <c r="H20" s="473">
        <v>15.4</v>
      </c>
      <c r="I20" s="473">
        <v>15.4</v>
      </c>
      <c r="J20" s="473">
        <v>26.4</v>
      </c>
      <c r="K20" s="473">
        <v>29.4</v>
      </c>
      <c r="L20" s="473">
        <v>39.4</v>
      </c>
      <c r="M20" s="473">
        <v>47.4</v>
      </c>
      <c r="N20" s="473">
        <v>71.400000000000006</v>
      </c>
      <c r="O20" s="473">
        <v>109.9</v>
      </c>
      <c r="P20" s="473">
        <v>129.9</v>
      </c>
      <c r="Q20" s="473">
        <v>139.9</v>
      </c>
      <c r="R20" s="473">
        <v>159.9</v>
      </c>
      <c r="S20" s="473">
        <v>179.9</v>
      </c>
      <c r="T20" s="473">
        <v>214.9</v>
      </c>
      <c r="U20" s="473">
        <v>224.9</v>
      </c>
      <c r="V20" s="473">
        <v>234.9</v>
      </c>
      <c r="W20" s="473">
        <v>244.9</v>
      </c>
      <c r="X20" s="473">
        <v>254.9</v>
      </c>
      <c r="Y20" s="473">
        <v>254.9</v>
      </c>
      <c r="Z20" s="473">
        <v>254.9</v>
      </c>
      <c r="AA20" s="473">
        <v>254.9</v>
      </c>
      <c r="AB20" s="473">
        <v>254.9</v>
      </c>
      <c r="AC20" s="473">
        <v>254.9</v>
      </c>
      <c r="AD20" s="473">
        <v>254.9</v>
      </c>
      <c r="AE20" s="473">
        <v>254.9</v>
      </c>
      <c r="AF20" s="473">
        <v>254.9</v>
      </c>
      <c r="AG20" s="473">
        <v>254.9</v>
      </c>
      <c r="AH20" s="473">
        <v>254.9</v>
      </c>
      <c r="AI20" s="473">
        <v>254.9</v>
      </c>
      <c r="AJ20" s="473">
        <v>254.9</v>
      </c>
      <c r="AK20" s="473">
        <v>254.9</v>
      </c>
      <c r="AL20" s="473">
        <v>254.9</v>
      </c>
      <c r="AM20" s="473">
        <v>254.9</v>
      </c>
      <c r="AN20" s="473">
        <v>254.9</v>
      </c>
    </row>
    <row r="21" spans="1:40" ht="15" customHeight="1" x14ac:dyDescent="0.2">
      <c r="A21" s="472" t="s">
        <v>354</v>
      </c>
      <c r="B21" s="472" t="s">
        <v>217</v>
      </c>
      <c r="C21" s="472" t="s">
        <v>355</v>
      </c>
      <c r="D21" s="472" t="s">
        <v>356</v>
      </c>
      <c r="E21" s="472" t="s">
        <v>98</v>
      </c>
      <c r="F21" s="472" t="s">
        <v>98</v>
      </c>
      <c r="G21" s="473">
        <v>784.30000000000007</v>
      </c>
      <c r="H21" s="473">
        <v>784.3</v>
      </c>
      <c r="I21" s="473">
        <v>784.3</v>
      </c>
      <c r="J21" s="473">
        <v>784.3</v>
      </c>
      <c r="K21" s="473">
        <v>834.101</v>
      </c>
      <c r="L21" s="473">
        <v>834.101</v>
      </c>
      <c r="M21" s="473">
        <v>834.101</v>
      </c>
      <c r="N21" s="473">
        <v>834.101</v>
      </c>
      <c r="O21" s="473">
        <v>834.101</v>
      </c>
      <c r="P21" s="473">
        <v>834.101</v>
      </c>
      <c r="Q21" s="473">
        <v>834.101</v>
      </c>
      <c r="R21" s="473">
        <v>834.101</v>
      </c>
      <c r="S21" s="473">
        <v>834.101</v>
      </c>
      <c r="T21" s="473">
        <v>834.101</v>
      </c>
      <c r="U21" s="473">
        <v>834.101</v>
      </c>
      <c r="V21" s="473">
        <v>834.101</v>
      </c>
      <c r="W21" s="473">
        <v>834.101</v>
      </c>
      <c r="X21" s="473">
        <v>834.101</v>
      </c>
      <c r="Y21" s="473">
        <v>834.101</v>
      </c>
      <c r="Z21" s="473">
        <v>834.101</v>
      </c>
      <c r="AA21" s="473">
        <v>834.101</v>
      </c>
      <c r="AB21" s="473">
        <v>834.101</v>
      </c>
      <c r="AC21" s="473">
        <v>834.101</v>
      </c>
      <c r="AD21" s="473">
        <v>834.101</v>
      </c>
      <c r="AE21" s="473">
        <v>834.101</v>
      </c>
      <c r="AF21" s="473">
        <v>834.101</v>
      </c>
      <c r="AG21" s="473">
        <v>834.101</v>
      </c>
      <c r="AH21" s="473">
        <v>834.101</v>
      </c>
      <c r="AI21" s="473">
        <v>834.101</v>
      </c>
      <c r="AJ21" s="473">
        <v>834.101</v>
      </c>
      <c r="AK21" s="473">
        <v>834.101</v>
      </c>
      <c r="AL21" s="473">
        <v>834.101</v>
      </c>
      <c r="AM21" s="473">
        <v>834.101</v>
      </c>
      <c r="AN21" s="473">
        <v>834.101</v>
      </c>
    </row>
    <row r="22" spans="1:40" ht="15" customHeight="1" x14ac:dyDescent="0.2">
      <c r="A22" s="472" t="s">
        <v>354</v>
      </c>
      <c r="B22" s="472" t="s">
        <v>217</v>
      </c>
      <c r="C22" s="472" t="s">
        <v>355</v>
      </c>
      <c r="D22" s="472" t="s">
        <v>356</v>
      </c>
      <c r="E22" s="472" t="s">
        <v>99</v>
      </c>
      <c r="F22" s="472" t="s">
        <v>99</v>
      </c>
      <c r="G22" s="473">
        <v>5369.6486646611447</v>
      </c>
      <c r="H22" s="473">
        <v>5578.1610000000001</v>
      </c>
      <c r="I22" s="473">
        <v>5812.2690000000002</v>
      </c>
      <c r="J22" s="473">
        <v>5908.8789999999999</v>
      </c>
      <c r="K22" s="473">
        <v>6057.3909999999996</v>
      </c>
      <c r="L22" s="473">
        <v>6236.4589999999998</v>
      </c>
      <c r="M22" s="473">
        <v>6462.1229999999996</v>
      </c>
      <c r="N22" s="473">
        <v>6789.1930000000002</v>
      </c>
      <c r="O22" s="473">
        <v>7276.8180000000002</v>
      </c>
      <c r="P22" s="473">
        <v>7861.3860000000004</v>
      </c>
      <c r="Q22" s="473">
        <v>8593.098</v>
      </c>
      <c r="R22" s="473">
        <v>9451.4</v>
      </c>
      <c r="S22" s="473">
        <v>10432.42</v>
      </c>
      <c r="T22" s="473">
        <v>11515.12</v>
      </c>
      <c r="U22" s="473">
        <v>12629.94</v>
      </c>
      <c r="V22" s="473">
        <v>13724.07</v>
      </c>
      <c r="W22" s="473">
        <v>14831.96</v>
      </c>
      <c r="X22" s="473">
        <v>16003.5</v>
      </c>
      <c r="Y22" s="473">
        <v>17244.39</v>
      </c>
      <c r="Z22" s="473">
        <v>18560.759999999998</v>
      </c>
      <c r="AA22" s="473">
        <v>19959.189999999999</v>
      </c>
      <c r="AB22" s="473">
        <v>21446.89</v>
      </c>
      <c r="AC22" s="473">
        <v>23031.53</v>
      </c>
      <c r="AD22" s="473">
        <v>24612.92</v>
      </c>
      <c r="AE22" s="473">
        <v>26233.32</v>
      </c>
      <c r="AF22" s="473">
        <v>27825.15</v>
      </c>
      <c r="AG22" s="473">
        <v>29414.67</v>
      </c>
      <c r="AH22" s="473">
        <v>30943.87</v>
      </c>
      <c r="AI22" s="473">
        <v>32387.31</v>
      </c>
      <c r="AJ22" s="473">
        <v>33700.11</v>
      </c>
      <c r="AK22" s="473">
        <v>34970.15</v>
      </c>
      <c r="AL22" s="473">
        <v>36275.08</v>
      </c>
      <c r="AM22" s="473">
        <v>37498.959999999999</v>
      </c>
      <c r="AN22" s="473">
        <v>38753.18</v>
      </c>
    </row>
    <row r="23" spans="1:40" ht="15" customHeight="1" x14ac:dyDescent="0.2">
      <c r="A23" s="472" t="s">
        <v>354</v>
      </c>
      <c r="B23" s="472" t="s">
        <v>217</v>
      </c>
      <c r="C23" s="472" t="s">
        <v>355</v>
      </c>
      <c r="D23" s="472" t="s">
        <v>356</v>
      </c>
      <c r="E23" s="472" t="s">
        <v>364</v>
      </c>
      <c r="F23" s="472" t="s">
        <v>365</v>
      </c>
      <c r="G23" s="473">
        <v>85.027000000000001</v>
      </c>
      <c r="H23" s="473">
        <v>124.27</v>
      </c>
      <c r="I23" s="473">
        <v>143.6</v>
      </c>
      <c r="J23" s="473">
        <v>165.91</v>
      </c>
      <c r="K23" s="473">
        <v>191.64</v>
      </c>
      <c r="L23" s="473">
        <v>226.12</v>
      </c>
      <c r="M23" s="473">
        <v>266.77</v>
      </c>
      <c r="N23" s="473">
        <v>314.68</v>
      </c>
      <c r="O23" s="473">
        <v>369.58</v>
      </c>
      <c r="P23" s="473">
        <v>435.84</v>
      </c>
      <c r="Q23" s="473">
        <v>513.92999999999995</v>
      </c>
      <c r="R23" s="473">
        <v>605.94100000000003</v>
      </c>
      <c r="S23" s="473">
        <v>699.2</v>
      </c>
      <c r="T23" s="473">
        <v>806.73900000000003</v>
      </c>
      <c r="U23" s="473">
        <v>910.56</v>
      </c>
      <c r="V23" s="473">
        <v>1004.89</v>
      </c>
      <c r="W23" s="473">
        <v>1083.77</v>
      </c>
      <c r="X23" s="473">
        <v>1168.731</v>
      </c>
      <c r="Y23" s="473">
        <v>1231.04</v>
      </c>
      <c r="Z23" s="473">
        <v>1296.56</v>
      </c>
      <c r="AA23" s="473">
        <v>1333.059</v>
      </c>
      <c r="AB23" s="473">
        <v>1349.691</v>
      </c>
      <c r="AC23" s="473">
        <v>1359.81</v>
      </c>
      <c r="AD23" s="473">
        <v>1359.81</v>
      </c>
      <c r="AE23" s="473">
        <v>1359.81</v>
      </c>
      <c r="AF23" s="473">
        <v>1359.81</v>
      </c>
      <c r="AG23" s="473">
        <v>1359.81</v>
      </c>
      <c r="AH23" s="473">
        <v>1359.81</v>
      </c>
      <c r="AI23" s="473">
        <v>1359.81</v>
      </c>
      <c r="AJ23" s="473">
        <v>1359.81</v>
      </c>
      <c r="AK23" s="473">
        <v>1359.81</v>
      </c>
      <c r="AL23" s="473">
        <v>1359.81</v>
      </c>
      <c r="AM23" s="473">
        <v>1359.81</v>
      </c>
      <c r="AN23" s="473">
        <v>1359.81</v>
      </c>
    </row>
    <row r="24" spans="1:40" ht="15" customHeight="1" x14ac:dyDescent="0.2">
      <c r="A24" s="472" t="s">
        <v>354</v>
      </c>
      <c r="B24" s="472" t="s">
        <v>217</v>
      </c>
      <c r="C24" s="472" t="s">
        <v>355</v>
      </c>
      <c r="D24" s="472" t="s">
        <v>356</v>
      </c>
      <c r="E24" s="472" t="s">
        <v>364</v>
      </c>
      <c r="F24" s="472" t="s">
        <v>366</v>
      </c>
      <c r="G24" s="473">
        <v>1.1000000000000001</v>
      </c>
      <c r="H24" s="473">
        <v>11.1</v>
      </c>
      <c r="I24" s="473">
        <v>11.1</v>
      </c>
      <c r="J24" s="473">
        <v>11.1</v>
      </c>
      <c r="K24" s="473">
        <v>11.1</v>
      </c>
      <c r="L24" s="473">
        <v>32.401000000000003</v>
      </c>
      <c r="M24" s="473">
        <v>35.098999999999997</v>
      </c>
      <c r="N24" s="473">
        <v>37.798999999999999</v>
      </c>
      <c r="O24" s="473">
        <v>40.5</v>
      </c>
      <c r="P24" s="473">
        <v>86.399000000000001</v>
      </c>
      <c r="Q24" s="473">
        <v>91.8</v>
      </c>
      <c r="R24" s="473">
        <v>97.2</v>
      </c>
      <c r="S24" s="473">
        <v>102.6</v>
      </c>
      <c r="T24" s="473">
        <v>180</v>
      </c>
      <c r="U24" s="473">
        <v>189</v>
      </c>
      <c r="V24" s="473">
        <v>193.5</v>
      </c>
      <c r="W24" s="473">
        <v>198.001</v>
      </c>
      <c r="X24" s="473">
        <v>277.20100000000002</v>
      </c>
      <c r="Y24" s="473">
        <v>277.20100000000002</v>
      </c>
      <c r="Z24" s="473">
        <v>277.20100000000002</v>
      </c>
      <c r="AA24" s="473">
        <v>277.20100000000002</v>
      </c>
      <c r="AB24" s="473">
        <v>277.20100000000002</v>
      </c>
      <c r="AC24" s="473">
        <v>277.20100000000002</v>
      </c>
      <c r="AD24" s="473">
        <v>277.20100000000002</v>
      </c>
      <c r="AE24" s="473">
        <v>277.20100000000002</v>
      </c>
      <c r="AF24" s="473">
        <v>277.20100000000002</v>
      </c>
      <c r="AG24" s="473">
        <v>277.20100000000002</v>
      </c>
      <c r="AH24" s="473">
        <v>277.20100000000002</v>
      </c>
      <c r="AI24" s="473">
        <v>277.20100000000002</v>
      </c>
      <c r="AJ24" s="473">
        <v>277.20100000000002</v>
      </c>
      <c r="AK24" s="473">
        <v>277.20100000000002</v>
      </c>
      <c r="AL24" s="473">
        <v>277.20100000000002</v>
      </c>
      <c r="AM24" s="473">
        <v>277.20100000000002</v>
      </c>
      <c r="AN24" s="473">
        <v>277.20100000000002</v>
      </c>
    </row>
    <row r="25" spans="1:40" ht="15" customHeight="1" x14ac:dyDescent="0.2">
      <c r="A25" s="472" t="s">
        <v>354</v>
      </c>
      <c r="B25" s="472" t="s">
        <v>217</v>
      </c>
      <c r="C25" s="472" t="s">
        <v>355</v>
      </c>
      <c r="D25" s="472" t="s">
        <v>356</v>
      </c>
      <c r="E25" s="472" t="s">
        <v>364</v>
      </c>
      <c r="F25" s="472" t="s">
        <v>367</v>
      </c>
      <c r="G25" s="473">
        <v>374.07651787799932</v>
      </c>
      <c r="H25" s="473">
        <v>425.21899999999999</v>
      </c>
      <c r="I25" s="473">
        <v>443.89800000000002</v>
      </c>
      <c r="J25" s="473">
        <v>463.46199999999999</v>
      </c>
      <c r="K25" s="473">
        <v>484.05</v>
      </c>
      <c r="L25" s="473">
        <v>505.80200000000002</v>
      </c>
      <c r="M25" s="473">
        <v>528.92999999999995</v>
      </c>
      <c r="N25" s="473">
        <v>553.79</v>
      </c>
      <c r="O25" s="473">
        <v>580.82100000000003</v>
      </c>
      <c r="P25" s="473">
        <v>610.58000000000004</v>
      </c>
      <c r="Q25" s="473">
        <v>643.90200000000004</v>
      </c>
      <c r="R25" s="473">
        <v>682.00199999999995</v>
      </c>
      <c r="S25" s="473">
        <v>725.62800000000004</v>
      </c>
      <c r="T25" s="473">
        <v>775.09299999999996</v>
      </c>
      <c r="U25" s="473">
        <v>832.54</v>
      </c>
      <c r="V25" s="473">
        <v>889.31</v>
      </c>
      <c r="W25" s="473">
        <v>948.03200000000004</v>
      </c>
      <c r="X25" s="473">
        <v>1001.52</v>
      </c>
      <c r="Y25" s="473">
        <v>1055.3630000000001</v>
      </c>
      <c r="Z25" s="473">
        <v>1101.921</v>
      </c>
      <c r="AA25" s="473">
        <v>1140.6189999999999</v>
      </c>
      <c r="AB25" s="473">
        <v>1174.5999999999999</v>
      </c>
      <c r="AC25" s="473">
        <v>1198.251</v>
      </c>
      <c r="AD25" s="473">
        <v>1213.182</v>
      </c>
      <c r="AE25" s="473">
        <v>1232.5809999999999</v>
      </c>
      <c r="AF25" s="473">
        <v>1250.7809999999999</v>
      </c>
      <c r="AG25" s="473">
        <v>1267.9290000000001</v>
      </c>
      <c r="AH25" s="473">
        <v>1284.133</v>
      </c>
      <c r="AI25" s="473">
        <v>1299.472</v>
      </c>
      <c r="AJ25" s="473">
        <v>1314.0329999999999</v>
      </c>
      <c r="AK25" s="473">
        <v>1327.903</v>
      </c>
      <c r="AL25" s="473">
        <v>1341.154</v>
      </c>
      <c r="AM25" s="473">
        <v>1353.828</v>
      </c>
      <c r="AN25" s="473">
        <v>1365.999</v>
      </c>
    </row>
    <row r="26" spans="1:40" ht="15" customHeight="1" x14ac:dyDescent="0.2">
      <c r="A26" s="472" t="s">
        <v>354</v>
      </c>
      <c r="B26" s="472" t="s">
        <v>217</v>
      </c>
      <c r="C26" s="472" t="s">
        <v>355</v>
      </c>
      <c r="D26" s="472" t="s">
        <v>356</v>
      </c>
      <c r="E26" s="472" t="s">
        <v>364</v>
      </c>
      <c r="F26" s="472" t="s">
        <v>368</v>
      </c>
      <c r="G26" s="473">
        <v>142.56600000000003</v>
      </c>
      <c r="H26" s="473">
        <v>145.86099999999999</v>
      </c>
      <c r="I26" s="473">
        <v>149.1</v>
      </c>
      <c r="J26" s="473">
        <v>152.32900000000001</v>
      </c>
      <c r="K26" s="473">
        <v>155.52099999999999</v>
      </c>
      <c r="L26" s="473">
        <v>158.68799999999999</v>
      </c>
      <c r="M26" s="473">
        <v>161.84800000000001</v>
      </c>
      <c r="N26" s="473">
        <v>165.001</v>
      </c>
      <c r="O26" s="473">
        <v>168.14</v>
      </c>
      <c r="P26" s="473">
        <v>171.27</v>
      </c>
      <c r="Q26" s="473">
        <v>174.40100000000001</v>
      </c>
      <c r="R26" s="473">
        <v>177.09</v>
      </c>
      <c r="S26" s="473">
        <v>179.75700000000001</v>
      </c>
      <c r="T26" s="473">
        <v>182.41800000000001</v>
      </c>
      <c r="U26" s="473">
        <v>185.07900000000001</v>
      </c>
      <c r="V26" s="473">
        <v>187.71899999999999</v>
      </c>
      <c r="W26" s="473">
        <v>190.36799999999999</v>
      </c>
      <c r="X26" s="473">
        <v>192.52199999999999</v>
      </c>
      <c r="Y26" s="473">
        <v>194.66</v>
      </c>
      <c r="Z26" s="473">
        <v>196.78899999999999</v>
      </c>
      <c r="AA26" s="473">
        <v>198.42</v>
      </c>
      <c r="AB26" s="473">
        <v>200.02</v>
      </c>
      <c r="AC26" s="473">
        <v>201.102</v>
      </c>
      <c r="AD26" s="473">
        <v>202.16</v>
      </c>
      <c r="AE26" s="473">
        <v>203.18899999999999</v>
      </c>
      <c r="AF26" s="473">
        <v>204.19800000000001</v>
      </c>
      <c r="AG26" s="473">
        <v>205.18100000000001</v>
      </c>
      <c r="AH26" s="473">
        <v>206.149</v>
      </c>
      <c r="AI26" s="473">
        <v>207.101</v>
      </c>
      <c r="AJ26" s="473">
        <v>208.03100000000001</v>
      </c>
      <c r="AK26" s="473">
        <v>208.93100000000001</v>
      </c>
      <c r="AL26" s="473">
        <v>209.81800000000001</v>
      </c>
      <c r="AM26" s="473">
        <v>210.69</v>
      </c>
      <c r="AN26" s="473">
        <v>211.55199999999999</v>
      </c>
    </row>
    <row r="27" spans="1:40" ht="15" customHeight="1" x14ac:dyDescent="0.2">
      <c r="A27" s="472" t="s">
        <v>354</v>
      </c>
      <c r="B27" s="472" t="s">
        <v>217</v>
      </c>
      <c r="C27" s="472" t="s">
        <v>355</v>
      </c>
      <c r="D27" s="472" t="s">
        <v>356</v>
      </c>
      <c r="E27" s="472" t="s">
        <v>364</v>
      </c>
      <c r="F27" s="472" t="s">
        <v>369</v>
      </c>
      <c r="G27" s="473">
        <v>0</v>
      </c>
      <c r="H27" s="473">
        <v>7.1779999999999999</v>
      </c>
      <c r="I27" s="473">
        <v>9.6829999999999998</v>
      </c>
      <c r="J27" s="473">
        <v>12.048999999999999</v>
      </c>
      <c r="K27" s="473">
        <v>18.539000000000001</v>
      </c>
      <c r="L27" s="473">
        <v>24.030999999999999</v>
      </c>
      <c r="M27" s="473">
        <v>30.131</v>
      </c>
      <c r="N27" s="473">
        <v>36.801000000000002</v>
      </c>
      <c r="O27" s="473">
        <v>44.000999999999998</v>
      </c>
      <c r="P27" s="473">
        <v>51.83</v>
      </c>
      <c r="Q27" s="473">
        <v>60.402999999999999</v>
      </c>
      <c r="R27" s="473">
        <v>70.069999999999993</v>
      </c>
      <c r="S27" s="473">
        <v>80.902000000000001</v>
      </c>
      <c r="T27" s="473">
        <v>93.418999999999997</v>
      </c>
      <c r="U27" s="473">
        <v>107.92700000000001</v>
      </c>
      <c r="V27" s="473">
        <v>119.85</v>
      </c>
      <c r="W27" s="473">
        <v>132.77000000000001</v>
      </c>
      <c r="X27" s="473">
        <v>165.137</v>
      </c>
      <c r="Y27" s="473">
        <v>180.98</v>
      </c>
      <c r="Z27" s="473">
        <v>197.762</v>
      </c>
      <c r="AA27" s="473">
        <v>215.339</v>
      </c>
      <c r="AB27" s="473">
        <v>233.90199999999999</v>
      </c>
      <c r="AC27" s="473">
        <v>253.43</v>
      </c>
      <c r="AD27" s="473">
        <v>274.55</v>
      </c>
      <c r="AE27" s="473">
        <v>295.81599999999997</v>
      </c>
      <c r="AF27" s="473">
        <v>317.31900000000002</v>
      </c>
      <c r="AG27" s="473">
        <v>336.80900000000003</v>
      </c>
      <c r="AH27" s="473">
        <v>356.59100000000001</v>
      </c>
      <c r="AI27" s="473">
        <v>376.53199999999998</v>
      </c>
      <c r="AJ27" s="473">
        <v>395.339</v>
      </c>
      <c r="AK27" s="473">
        <v>413.87799999999999</v>
      </c>
      <c r="AL27" s="473">
        <v>431.4</v>
      </c>
      <c r="AM27" s="473">
        <v>448.851</v>
      </c>
      <c r="AN27" s="473">
        <v>466.37900000000002</v>
      </c>
    </row>
    <row r="28" spans="1:40" ht="15" customHeight="1" x14ac:dyDescent="0.2">
      <c r="A28" s="472" t="s">
        <v>354</v>
      </c>
      <c r="B28" s="472" t="s">
        <v>217</v>
      </c>
      <c r="C28" s="472" t="s">
        <v>355</v>
      </c>
      <c r="D28" s="472" t="s">
        <v>356</v>
      </c>
      <c r="E28" s="472" t="s">
        <v>364</v>
      </c>
      <c r="F28" s="472" t="s">
        <v>370</v>
      </c>
      <c r="G28" s="473">
        <v>6.7</v>
      </c>
      <c r="H28" s="473">
        <v>6.7</v>
      </c>
      <c r="I28" s="473">
        <v>6.7</v>
      </c>
      <c r="J28" s="473">
        <v>6.7</v>
      </c>
      <c r="K28" s="473">
        <v>6.7</v>
      </c>
      <c r="L28" s="473">
        <v>10.7</v>
      </c>
      <c r="M28" s="473">
        <v>10.7</v>
      </c>
      <c r="N28" s="473">
        <v>10.7</v>
      </c>
      <c r="O28" s="473">
        <v>10.7</v>
      </c>
      <c r="P28" s="473">
        <v>10.7</v>
      </c>
      <c r="Q28" s="473">
        <v>20.7</v>
      </c>
      <c r="R28" s="473">
        <v>20.7</v>
      </c>
      <c r="S28" s="473">
        <v>20.7</v>
      </c>
      <c r="T28" s="473">
        <v>20.7</v>
      </c>
      <c r="U28" s="473">
        <v>20.7</v>
      </c>
      <c r="V28" s="473">
        <v>20.7</v>
      </c>
      <c r="W28" s="473">
        <v>20.7</v>
      </c>
      <c r="X28" s="473">
        <v>20.7</v>
      </c>
      <c r="Y28" s="473">
        <v>20.7</v>
      </c>
      <c r="Z28" s="473">
        <v>20.7</v>
      </c>
      <c r="AA28" s="473">
        <v>20.7</v>
      </c>
      <c r="AB28" s="473">
        <v>20.7</v>
      </c>
      <c r="AC28" s="473">
        <v>20.7</v>
      </c>
      <c r="AD28" s="473">
        <v>20.7</v>
      </c>
      <c r="AE28" s="473">
        <v>20.7</v>
      </c>
      <c r="AF28" s="473">
        <v>20.7</v>
      </c>
      <c r="AG28" s="473">
        <v>20.7</v>
      </c>
      <c r="AH28" s="473">
        <v>20.7</v>
      </c>
      <c r="AI28" s="473">
        <v>20.7</v>
      </c>
      <c r="AJ28" s="473">
        <v>20.7</v>
      </c>
      <c r="AK28" s="473">
        <v>20.7</v>
      </c>
      <c r="AL28" s="473">
        <v>20.7</v>
      </c>
      <c r="AM28" s="473">
        <v>20.7</v>
      </c>
      <c r="AN28" s="473">
        <v>20.7</v>
      </c>
    </row>
    <row r="29" spans="1:40" ht="15" customHeight="1" x14ac:dyDescent="0.2">
      <c r="A29" s="472" t="s">
        <v>354</v>
      </c>
      <c r="B29" s="472" t="s">
        <v>217</v>
      </c>
      <c r="C29" s="472" t="s">
        <v>355</v>
      </c>
      <c r="D29" s="472" t="s">
        <v>356</v>
      </c>
      <c r="E29" s="472" t="s">
        <v>364</v>
      </c>
      <c r="F29" s="472" t="s">
        <v>371</v>
      </c>
      <c r="G29" s="473">
        <v>993.74530000000016</v>
      </c>
      <c r="H29" s="473">
        <v>988.78</v>
      </c>
      <c r="I29" s="473">
        <v>983.82899999999995</v>
      </c>
      <c r="J29" s="473">
        <v>978.90700000000004</v>
      </c>
      <c r="K29" s="473">
        <v>969.11900000000003</v>
      </c>
      <c r="L29" s="473">
        <v>959.44100000000003</v>
      </c>
      <c r="M29" s="473">
        <v>949.83799999999997</v>
      </c>
      <c r="N29" s="473">
        <v>940.34699999999998</v>
      </c>
      <c r="O29" s="473">
        <v>929.851</v>
      </c>
      <c r="P29" s="473">
        <v>918.23099999999999</v>
      </c>
      <c r="Q29" s="473">
        <v>905.63</v>
      </c>
      <c r="R29" s="473">
        <v>892.20799999999997</v>
      </c>
      <c r="S29" s="473">
        <v>878.08900000000006</v>
      </c>
      <c r="T29" s="473">
        <v>841.42100000000005</v>
      </c>
      <c r="U29" s="473">
        <v>805.58199999999999</v>
      </c>
      <c r="V29" s="473">
        <v>770.62699999999995</v>
      </c>
      <c r="W29" s="473">
        <v>736.65099999999995</v>
      </c>
      <c r="X29" s="473">
        <v>703.67200000000003</v>
      </c>
      <c r="Y29" s="473">
        <v>671.74199999999996</v>
      </c>
      <c r="Z29" s="473">
        <v>624.06899999999996</v>
      </c>
      <c r="AA29" s="473">
        <v>579.46100000000001</v>
      </c>
      <c r="AB29" s="473">
        <v>537.74199999999996</v>
      </c>
      <c r="AC29" s="473">
        <v>498.77100000000002</v>
      </c>
      <c r="AD29" s="473">
        <v>462.41</v>
      </c>
      <c r="AE29" s="473">
        <v>430.81900000000002</v>
      </c>
      <c r="AF29" s="473">
        <v>403.37</v>
      </c>
      <c r="AG29" s="473">
        <v>381.57</v>
      </c>
      <c r="AH29" s="473">
        <v>362.69799999999998</v>
      </c>
      <c r="AI29" s="473">
        <v>346.46800000000002</v>
      </c>
      <c r="AJ29" s="473">
        <v>332.59100000000001</v>
      </c>
      <c r="AK29" s="473">
        <v>320.84100000000001</v>
      </c>
      <c r="AL29" s="473">
        <v>311.01100000000002</v>
      </c>
      <c r="AM29" s="473">
        <v>301.42</v>
      </c>
      <c r="AN29" s="473">
        <v>292.02100000000002</v>
      </c>
    </row>
    <row r="30" spans="1:40" ht="15" customHeight="1" x14ac:dyDescent="0.2">
      <c r="A30" s="472" t="s">
        <v>354</v>
      </c>
      <c r="B30" s="472" t="s">
        <v>217</v>
      </c>
      <c r="C30" s="472" t="s">
        <v>355</v>
      </c>
      <c r="D30" s="472" t="s">
        <v>356</v>
      </c>
      <c r="E30" s="472" t="s">
        <v>364</v>
      </c>
      <c r="F30" s="472" t="s">
        <v>372</v>
      </c>
      <c r="G30" s="473">
        <v>55.388999999999996</v>
      </c>
      <c r="H30" s="473">
        <v>57.018999999999998</v>
      </c>
      <c r="I30" s="473">
        <v>58.118000000000002</v>
      </c>
      <c r="J30" s="473">
        <v>59.220999999999997</v>
      </c>
      <c r="K30" s="473">
        <v>60.331000000000003</v>
      </c>
      <c r="L30" s="473">
        <v>61.451000000000001</v>
      </c>
      <c r="M30" s="473">
        <v>62.588999999999999</v>
      </c>
      <c r="N30" s="473">
        <v>63.74</v>
      </c>
      <c r="O30" s="473">
        <v>64.900999999999996</v>
      </c>
      <c r="P30" s="473">
        <v>66.081000000000003</v>
      </c>
      <c r="Q30" s="473">
        <v>67.260999999999996</v>
      </c>
      <c r="R30" s="473">
        <v>68.48</v>
      </c>
      <c r="S30" s="473">
        <v>69.700999999999993</v>
      </c>
      <c r="T30" s="473">
        <v>70.569999999999993</v>
      </c>
      <c r="U30" s="473">
        <v>71.468999999999994</v>
      </c>
      <c r="V30" s="473">
        <v>72.37</v>
      </c>
      <c r="W30" s="473">
        <v>73.271000000000001</v>
      </c>
      <c r="X30" s="473">
        <v>74.17</v>
      </c>
      <c r="Y30" s="473">
        <v>75.090999999999994</v>
      </c>
      <c r="Z30" s="473">
        <v>76.010000000000005</v>
      </c>
      <c r="AA30" s="473">
        <v>76.94</v>
      </c>
      <c r="AB30" s="473">
        <v>77.489999999999995</v>
      </c>
      <c r="AC30" s="473">
        <v>77.489999999999995</v>
      </c>
      <c r="AD30" s="473">
        <v>77.489999999999995</v>
      </c>
      <c r="AE30" s="473">
        <v>77.489999999999995</v>
      </c>
      <c r="AF30" s="473">
        <v>77.489999999999995</v>
      </c>
      <c r="AG30" s="473">
        <v>77.489999999999995</v>
      </c>
      <c r="AH30" s="473">
        <v>77.489999999999995</v>
      </c>
      <c r="AI30" s="473">
        <v>77.489999999999995</v>
      </c>
      <c r="AJ30" s="473">
        <v>77.489999999999995</v>
      </c>
      <c r="AK30" s="473">
        <v>77.489999999999995</v>
      </c>
      <c r="AL30" s="473">
        <v>77.489999999999995</v>
      </c>
      <c r="AM30" s="473">
        <v>77.489999999999995</v>
      </c>
      <c r="AN30" s="473">
        <v>77.489999999999995</v>
      </c>
    </row>
    <row r="31" spans="1:40" ht="15" customHeight="1" x14ac:dyDescent="0.2">
      <c r="A31" s="472" t="s">
        <v>354</v>
      </c>
      <c r="B31" s="472" t="s">
        <v>217</v>
      </c>
      <c r="C31" s="472" t="s">
        <v>355</v>
      </c>
      <c r="D31" s="472" t="s">
        <v>356</v>
      </c>
      <c r="E31" s="472" t="s">
        <v>364</v>
      </c>
      <c r="F31" s="472" t="s">
        <v>373</v>
      </c>
      <c r="G31" s="473">
        <v>154.85583999999997</v>
      </c>
      <c r="H31" s="473">
        <v>164.62200000000001</v>
      </c>
      <c r="I31" s="473">
        <v>174.05</v>
      </c>
      <c r="J31" s="473">
        <v>183.03</v>
      </c>
      <c r="K31" s="473">
        <v>191.45</v>
      </c>
      <c r="L31" s="473">
        <v>199.191</v>
      </c>
      <c r="M31" s="473">
        <v>206.63800000000001</v>
      </c>
      <c r="N31" s="473">
        <v>214.27</v>
      </c>
      <c r="O31" s="473">
        <v>221.56100000000001</v>
      </c>
      <c r="P31" s="473">
        <v>228.46100000000001</v>
      </c>
      <c r="Q31" s="473">
        <v>234.911</v>
      </c>
      <c r="R31" s="473">
        <v>241.46799999999999</v>
      </c>
      <c r="S31" s="473">
        <v>248.14</v>
      </c>
      <c r="T31" s="473">
        <v>254.29</v>
      </c>
      <c r="U31" s="473">
        <v>260.54000000000002</v>
      </c>
      <c r="V31" s="473">
        <v>266.85899999999998</v>
      </c>
      <c r="W31" s="473">
        <v>273.29000000000002</v>
      </c>
      <c r="X31" s="473">
        <v>279.80099999999999</v>
      </c>
      <c r="Y31" s="473">
        <v>286.411</v>
      </c>
      <c r="Z31" s="473">
        <v>292.40899999999999</v>
      </c>
      <c r="AA31" s="473">
        <v>298.47000000000003</v>
      </c>
      <c r="AB31" s="473">
        <v>303.86900000000003</v>
      </c>
      <c r="AC31" s="473">
        <v>308.54899999999998</v>
      </c>
      <c r="AD31" s="473">
        <v>311.72000000000003</v>
      </c>
      <c r="AE31" s="473">
        <v>314.87</v>
      </c>
      <c r="AF31" s="473">
        <v>317.22199999999998</v>
      </c>
      <c r="AG31" s="473">
        <v>318.74799999999999</v>
      </c>
      <c r="AH31" s="473">
        <v>319.93</v>
      </c>
      <c r="AI31" s="473">
        <v>320.75900000000001</v>
      </c>
      <c r="AJ31" s="473">
        <v>321.23200000000003</v>
      </c>
      <c r="AK31" s="473">
        <v>321.23200000000003</v>
      </c>
      <c r="AL31" s="473">
        <v>321.23200000000003</v>
      </c>
      <c r="AM31" s="473">
        <v>321.23200000000003</v>
      </c>
      <c r="AN31" s="473">
        <v>321.23200000000003</v>
      </c>
    </row>
    <row r="32" spans="1:40" ht="15" customHeight="1" x14ac:dyDescent="0.2">
      <c r="A32" s="472" t="s">
        <v>354</v>
      </c>
      <c r="B32" s="472" t="s">
        <v>217</v>
      </c>
      <c r="C32" s="472" t="s">
        <v>355</v>
      </c>
      <c r="D32" s="472" t="s">
        <v>565</v>
      </c>
      <c r="E32" s="472" t="s">
        <v>101</v>
      </c>
      <c r="F32" s="472" t="s">
        <v>374</v>
      </c>
      <c r="G32" s="473">
        <v>896.26099999999985</v>
      </c>
      <c r="H32" s="473">
        <v>1150.28</v>
      </c>
      <c r="I32" s="473">
        <v>1323.009</v>
      </c>
      <c r="J32" s="473">
        <v>1404.299</v>
      </c>
      <c r="K32" s="473">
        <v>1455.3</v>
      </c>
      <c r="L32" s="473">
        <v>1477.1279999999999</v>
      </c>
      <c r="M32" s="473">
        <v>1494.12</v>
      </c>
      <c r="N32" s="473">
        <v>1509.06</v>
      </c>
      <c r="O32" s="473">
        <v>1481.57</v>
      </c>
      <c r="P32" s="473">
        <v>1429.421</v>
      </c>
      <c r="Q32" s="473">
        <v>1333.4280000000001</v>
      </c>
      <c r="R32" s="473">
        <v>1179.3109999999999</v>
      </c>
      <c r="S32" s="473">
        <v>959.101</v>
      </c>
      <c r="T32" s="473">
        <v>769.02</v>
      </c>
      <c r="U32" s="473">
        <v>612.23099999999999</v>
      </c>
      <c r="V32" s="473">
        <v>513.69100000000003</v>
      </c>
      <c r="W32" s="473">
        <v>451.88099999999997</v>
      </c>
      <c r="X32" s="473">
        <v>416.71</v>
      </c>
      <c r="Y32" s="473">
        <v>397.88099999999997</v>
      </c>
      <c r="Z32" s="473">
        <v>386.77</v>
      </c>
      <c r="AA32" s="473">
        <v>380.57900000000001</v>
      </c>
      <c r="AB32" s="473">
        <v>378.06099999999998</v>
      </c>
      <c r="AC32" s="473">
        <v>377.25799999999998</v>
      </c>
      <c r="AD32" s="473">
        <v>377.25799999999998</v>
      </c>
      <c r="AE32" s="473">
        <v>377.25799999999998</v>
      </c>
      <c r="AF32" s="473">
        <v>377.25799999999998</v>
      </c>
      <c r="AG32" s="473">
        <v>377.25799999999998</v>
      </c>
      <c r="AH32" s="473">
        <v>377.25799999999998</v>
      </c>
      <c r="AI32" s="473">
        <v>377.25799999999998</v>
      </c>
      <c r="AJ32" s="473">
        <v>377.25799999999998</v>
      </c>
      <c r="AK32" s="473">
        <v>377.25799999999998</v>
      </c>
      <c r="AL32" s="473">
        <v>377.25799999999998</v>
      </c>
      <c r="AM32" s="473">
        <v>377.25799999999998</v>
      </c>
      <c r="AN32" s="473">
        <v>377.25799999999998</v>
      </c>
    </row>
    <row r="33" spans="1:40" ht="15" customHeight="1" x14ac:dyDescent="0.2">
      <c r="A33" s="472" t="s">
        <v>354</v>
      </c>
      <c r="B33" s="472" t="s">
        <v>217</v>
      </c>
      <c r="C33" s="472" t="s">
        <v>355</v>
      </c>
      <c r="D33" s="472" t="s">
        <v>565</v>
      </c>
      <c r="E33" s="472" t="s">
        <v>101</v>
      </c>
      <c r="F33" s="472" t="s">
        <v>375</v>
      </c>
      <c r="G33" s="473">
        <v>138.69999999999999</v>
      </c>
      <c r="H33" s="473">
        <v>138.69999999999999</v>
      </c>
      <c r="I33" s="473">
        <v>138.69999999999999</v>
      </c>
      <c r="J33" s="473">
        <v>138.69999999999999</v>
      </c>
      <c r="K33" s="473">
        <v>138.69999999999999</v>
      </c>
      <c r="L33" s="473">
        <v>138.69999999999999</v>
      </c>
      <c r="M33" s="473">
        <v>138.69999999999999</v>
      </c>
      <c r="N33" s="473">
        <v>138.69999999999999</v>
      </c>
      <c r="O33" s="473">
        <v>124.5</v>
      </c>
      <c r="P33" s="473">
        <v>124.5</v>
      </c>
      <c r="Q33" s="473">
        <v>124.5</v>
      </c>
      <c r="R33" s="473">
        <v>124.5</v>
      </c>
      <c r="S33" s="473">
        <v>124.5</v>
      </c>
      <c r="T33" s="473">
        <v>124.5</v>
      </c>
      <c r="U33" s="473">
        <v>124.5</v>
      </c>
      <c r="V33" s="473">
        <v>124.5</v>
      </c>
      <c r="W33" s="473">
        <v>124.5</v>
      </c>
      <c r="X33" s="473">
        <v>124.5</v>
      </c>
      <c r="Y33" s="473">
        <v>124.5</v>
      </c>
      <c r="Z33" s="473">
        <v>124.5</v>
      </c>
      <c r="AA33" s="473">
        <v>124.5</v>
      </c>
      <c r="AB33" s="473">
        <v>124.5</v>
      </c>
      <c r="AC33" s="473">
        <v>124.5</v>
      </c>
      <c r="AD33" s="473">
        <v>124.5</v>
      </c>
      <c r="AE33" s="473">
        <v>124.5</v>
      </c>
      <c r="AF33" s="473">
        <v>124.5</v>
      </c>
      <c r="AG33" s="473">
        <v>124.5</v>
      </c>
      <c r="AH33" s="473">
        <v>124.5</v>
      </c>
      <c r="AI33" s="473">
        <v>124.5</v>
      </c>
      <c r="AJ33" s="473">
        <v>124.5</v>
      </c>
      <c r="AK33" s="473">
        <v>124.5</v>
      </c>
      <c r="AL33" s="473">
        <v>124.5</v>
      </c>
      <c r="AM33" s="473">
        <v>124.5</v>
      </c>
      <c r="AN33" s="473">
        <v>124.5</v>
      </c>
    </row>
    <row r="34" spans="1:40" ht="15" customHeight="1" x14ac:dyDescent="0.2">
      <c r="A34" s="472" t="s">
        <v>354</v>
      </c>
      <c r="B34" s="472" t="s">
        <v>217</v>
      </c>
      <c r="C34" s="472" t="s">
        <v>355</v>
      </c>
      <c r="D34" s="472" t="s">
        <v>356</v>
      </c>
      <c r="E34" s="472" t="s">
        <v>100</v>
      </c>
      <c r="F34" s="472" t="s">
        <v>376</v>
      </c>
      <c r="G34" s="473">
        <v>12403.82478006999</v>
      </c>
      <c r="H34" s="473">
        <v>13218.02</v>
      </c>
      <c r="I34" s="473">
        <v>14025.77</v>
      </c>
      <c r="J34" s="473">
        <v>14959.98</v>
      </c>
      <c r="K34" s="473">
        <v>16055.67</v>
      </c>
      <c r="L34" s="473">
        <v>17362.150000000001</v>
      </c>
      <c r="M34" s="473">
        <v>18919.509999999998</v>
      </c>
      <c r="N34" s="473">
        <v>20630.45</v>
      </c>
      <c r="O34" s="473">
        <v>22563.95</v>
      </c>
      <c r="P34" s="473">
        <v>24447.35</v>
      </c>
      <c r="Q34" s="473">
        <v>26356.17</v>
      </c>
      <c r="R34" s="473">
        <v>28373.07</v>
      </c>
      <c r="S34" s="473">
        <v>30492.41</v>
      </c>
      <c r="T34" s="473">
        <v>32821.800000000003</v>
      </c>
      <c r="U34" s="473">
        <v>35405.53</v>
      </c>
      <c r="V34" s="473">
        <v>38567.07</v>
      </c>
      <c r="W34" s="473">
        <v>41698.620000000003</v>
      </c>
      <c r="X34" s="473">
        <v>44641.919999999998</v>
      </c>
      <c r="Y34" s="473">
        <v>47629.440000000002</v>
      </c>
      <c r="Z34" s="473">
        <v>50477.75</v>
      </c>
      <c r="AA34" s="473">
        <v>52989.3</v>
      </c>
      <c r="AB34" s="473">
        <v>54673.93</v>
      </c>
      <c r="AC34" s="473">
        <v>56120.17</v>
      </c>
      <c r="AD34" s="473">
        <v>57339.31</v>
      </c>
      <c r="AE34" s="473">
        <v>58232.21</v>
      </c>
      <c r="AF34" s="473">
        <v>59098.69</v>
      </c>
      <c r="AG34" s="473">
        <v>59947</v>
      </c>
      <c r="AH34" s="473">
        <v>60780.39</v>
      </c>
      <c r="AI34" s="473">
        <v>61602.76</v>
      </c>
      <c r="AJ34" s="473">
        <v>62416.77</v>
      </c>
      <c r="AK34" s="473">
        <v>63224.08</v>
      </c>
      <c r="AL34" s="473">
        <v>64027.01</v>
      </c>
      <c r="AM34" s="473">
        <v>64827.54</v>
      </c>
      <c r="AN34" s="473">
        <v>65626.64</v>
      </c>
    </row>
    <row r="35" spans="1:40" ht="15" customHeight="1" x14ac:dyDescent="0.2">
      <c r="A35" s="472" t="s">
        <v>354</v>
      </c>
      <c r="B35" s="472" t="s">
        <v>217</v>
      </c>
      <c r="C35" s="472" t="s">
        <v>355</v>
      </c>
      <c r="D35" s="472" t="s">
        <v>89</v>
      </c>
      <c r="E35" s="472" t="s">
        <v>89</v>
      </c>
      <c r="F35" s="472" t="s">
        <v>377</v>
      </c>
      <c r="G35" s="473">
        <v>195.65899999999996</v>
      </c>
      <c r="H35" s="473">
        <v>513.80200000000002</v>
      </c>
      <c r="I35" s="473">
        <v>873.02200000000005</v>
      </c>
      <c r="J35" s="473">
        <v>934.98199999999997</v>
      </c>
      <c r="K35" s="473">
        <v>1184.432</v>
      </c>
      <c r="L35" s="473">
        <v>1295.8520000000001</v>
      </c>
      <c r="M35" s="473">
        <v>1393.982</v>
      </c>
      <c r="N35" s="473">
        <v>1733.3510000000001</v>
      </c>
      <c r="O35" s="473">
        <v>2139.7310000000002</v>
      </c>
      <c r="P35" s="473">
        <v>2616.3409999999999</v>
      </c>
      <c r="Q35" s="473">
        <v>2879.8609999999999</v>
      </c>
      <c r="R35" s="473">
        <v>3335.7269999999999</v>
      </c>
      <c r="S35" s="473">
        <v>3746.6410000000001</v>
      </c>
      <c r="T35" s="473">
        <v>4357.6130000000003</v>
      </c>
      <c r="U35" s="473">
        <v>4839.1220000000003</v>
      </c>
      <c r="V35" s="473">
        <v>6833.2759999999998</v>
      </c>
      <c r="W35" s="473">
        <v>7854.9669999999996</v>
      </c>
      <c r="X35" s="473">
        <v>9818.7860000000001</v>
      </c>
      <c r="Y35" s="473">
        <v>11372.68</v>
      </c>
      <c r="Z35" s="473">
        <v>12428.37</v>
      </c>
      <c r="AA35" s="473">
        <v>12478.08</v>
      </c>
      <c r="AB35" s="473">
        <v>12670.11</v>
      </c>
      <c r="AC35" s="473">
        <v>12670.04</v>
      </c>
      <c r="AD35" s="473">
        <v>12714.97</v>
      </c>
      <c r="AE35" s="473">
        <v>12942.58</v>
      </c>
      <c r="AF35" s="473">
        <v>13670.19</v>
      </c>
      <c r="AG35" s="473">
        <v>14215.11</v>
      </c>
      <c r="AH35" s="473">
        <v>16757.18</v>
      </c>
      <c r="AI35" s="473">
        <v>17482.28</v>
      </c>
      <c r="AJ35" s="473">
        <v>19027.32</v>
      </c>
      <c r="AK35" s="473">
        <v>20389.63</v>
      </c>
      <c r="AL35" s="473">
        <v>21344.54</v>
      </c>
      <c r="AM35" s="473">
        <v>21344.44</v>
      </c>
      <c r="AN35" s="473">
        <v>21661.91</v>
      </c>
    </row>
    <row r="36" spans="1:40" ht="15" customHeight="1" x14ac:dyDescent="0.2">
      <c r="A36" s="472" t="s">
        <v>354</v>
      </c>
      <c r="B36" s="472" t="s">
        <v>217</v>
      </c>
      <c r="C36" s="472" t="s">
        <v>355</v>
      </c>
      <c r="D36" s="472" t="s">
        <v>89</v>
      </c>
      <c r="E36" s="472" t="s">
        <v>89</v>
      </c>
      <c r="F36" s="472" t="s">
        <v>378</v>
      </c>
      <c r="G36" s="473">
        <v>0</v>
      </c>
      <c r="H36" s="473">
        <v>2.8000000000000001E-2</v>
      </c>
      <c r="I36" s="473">
        <v>7.0999999999999994E-2</v>
      </c>
      <c r="J36" s="473">
        <v>0.111</v>
      </c>
      <c r="K36" s="473">
        <v>0.19800000000000001</v>
      </c>
      <c r="L36" s="473">
        <v>0.35</v>
      </c>
      <c r="M36" s="473">
        <v>0.63900000000000001</v>
      </c>
      <c r="N36" s="473">
        <v>0.76200000000000001</v>
      </c>
      <c r="O36" s="473">
        <v>0.96899999999999997</v>
      </c>
      <c r="P36" s="473">
        <v>1.5109999999999999</v>
      </c>
      <c r="Q36" s="473">
        <v>2.58</v>
      </c>
      <c r="R36" s="473">
        <v>4.1070000000000002</v>
      </c>
      <c r="S36" s="473">
        <v>5.9020000000000001</v>
      </c>
      <c r="T36" s="473">
        <v>9.4480000000000004</v>
      </c>
      <c r="U36" s="473">
        <v>12.81</v>
      </c>
      <c r="V36" s="473">
        <v>16.672000000000001</v>
      </c>
      <c r="W36" s="473">
        <v>22.64</v>
      </c>
      <c r="X36" s="473">
        <v>28.460999999999999</v>
      </c>
      <c r="Y36" s="473">
        <v>36.121000000000002</v>
      </c>
      <c r="Z36" s="473">
        <v>44.654000000000003</v>
      </c>
      <c r="AA36" s="473">
        <v>58.597000000000001</v>
      </c>
      <c r="AB36" s="473">
        <v>74.650999999999996</v>
      </c>
      <c r="AC36" s="473">
        <v>90.248999999999995</v>
      </c>
      <c r="AD36" s="473">
        <v>106.71</v>
      </c>
      <c r="AE36" s="473">
        <v>122.126</v>
      </c>
      <c r="AF36" s="473">
        <v>135.09800000000001</v>
      </c>
      <c r="AG36" s="473">
        <v>148.851</v>
      </c>
      <c r="AH36" s="473">
        <v>161.559</v>
      </c>
      <c r="AI36" s="473">
        <v>172.279</v>
      </c>
      <c r="AJ36" s="473">
        <v>181.85</v>
      </c>
      <c r="AK36" s="473">
        <v>192.44200000000001</v>
      </c>
      <c r="AL36" s="473">
        <v>201.06100000000001</v>
      </c>
      <c r="AM36" s="473">
        <v>209.00200000000001</v>
      </c>
      <c r="AN36" s="473">
        <v>216.94</v>
      </c>
    </row>
    <row r="37" spans="1:40" ht="15" customHeight="1" x14ac:dyDescent="0.2">
      <c r="A37" s="472" t="s">
        <v>354</v>
      </c>
      <c r="B37" s="472" t="s">
        <v>217</v>
      </c>
      <c r="C37" s="472" t="s">
        <v>355</v>
      </c>
      <c r="D37" s="472" t="s">
        <v>89</v>
      </c>
      <c r="E37" s="472" t="s">
        <v>89</v>
      </c>
      <c r="F37" s="472" t="s">
        <v>379</v>
      </c>
      <c r="G37" s="473">
        <v>0</v>
      </c>
      <c r="H37" s="473">
        <v>0</v>
      </c>
      <c r="I37" s="473">
        <v>0</v>
      </c>
      <c r="J37" s="473">
        <v>0</v>
      </c>
      <c r="K37" s="473">
        <v>0</v>
      </c>
      <c r="L37" s="473">
        <v>0</v>
      </c>
      <c r="M37" s="473">
        <v>0</v>
      </c>
      <c r="N37" s="473">
        <v>0</v>
      </c>
      <c r="O37" s="473">
        <v>0</v>
      </c>
      <c r="P37" s="473">
        <v>0</v>
      </c>
      <c r="Q37" s="473">
        <v>0</v>
      </c>
      <c r="R37" s="473">
        <v>0</v>
      </c>
      <c r="S37" s="473">
        <v>0</v>
      </c>
      <c r="T37" s="473">
        <v>0</v>
      </c>
      <c r="U37" s="473">
        <v>0</v>
      </c>
      <c r="V37" s="473">
        <v>19.899999999999999</v>
      </c>
      <c r="W37" s="473">
        <v>19.97</v>
      </c>
      <c r="X37" s="473">
        <v>59.84</v>
      </c>
      <c r="Y37" s="473">
        <v>99.9</v>
      </c>
      <c r="Z37" s="473">
        <v>99.84</v>
      </c>
      <c r="AA37" s="473">
        <v>99.68</v>
      </c>
      <c r="AB37" s="473">
        <v>119.54</v>
      </c>
      <c r="AC37" s="473">
        <v>119.84</v>
      </c>
      <c r="AD37" s="473">
        <v>119.75</v>
      </c>
      <c r="AE37" s="473">
        <v>119.8</v>
      </c>
      <c r="AF37" s="473">
        <v>119.88</v>
      </c>
      <c r="AG37" s="473">
        <v>119.77</v>
      </c>
      <c r="AH37" s="473">
        <v>119.8</v>
      </c>
      <c r="AI37" s="473">
        <v>119.85</v>
      </c>
      <c r="AJ37" s="473">
        <v>119.65</v>
      </c>
      <c r="AK37" s="473">
        <v>119.94</v>
      </c>
      <c r="AL37" s="473">
        <v>120.02</v>
      </c>
      <c r="AM37" s="473">
        <v>119.84</v>
      </c>
      <c r="AN37" s="473">
        <v>119.79</v>
      </c>
    </row>
    <row r="38" spans="1:40" ht="15" customHeight="1" x14ac:dyDescent="0.2">
      <c r="A38" s="472" t="s">
        <v>354</v>
      </c>
      <c r="B38" s="472" t="s">
        <v>217</v>
      </c>
      <c r="C38" s="472" t="s">
        <v>355</v>
      </c>
      <c r="D38" s="472" t="s">
        <v>89</v>
      </c>
      <c r="E38" s="472" t="s">
        <v>380</v>
      </c>
      <c r="F38" s="472" t="s">
        <v>380</v>
      </c>
      <c r="G38" s="473">
        <v>0</v>
      </c>
      <c r="H38" s="473">
        <v>0</v>
      </c>
      <c r="I38" s="473">
        <v>0</v>
      </c>
      <c r="J38" s="473">
        <v>0</v>
      </c>
      <c r="K38" s="473">
        <v>0</v>
      </c>
      <c r="L38" s="473">
        <v>0</v>
      </c>
      <c r="M38" s="473">
        <v>0</v>
      </c>
      <c r="N38" s="473">
        <v>0</v>
      </c>
      <c r="O38" s="473">
        <v>52.716999999999999</v>
      </c>
      <c r="P38" s="473">
        <v>135.583</v>
      </c>
      <c r="Q38" s="473">
        <v>259.714</v>
      </c>
      <c r="R38" s="473">
        <v>439.37600000000003</v>
      </c>
      <c r="S38" s="473">
        <v>691.86599999999999</v>
      </c>
      <c r="T38" s="473">
        <v>1092.7629999999999</v>
      </c>
      <c r="U38" s="473">
        <v>1700.1670000000001</v>
      </c>
      <c r="V38" s="473">
        <v>2494.2330000000002</v>
      </c>
      <c r="W38" s="473">
        <v>3486.6790000000001</v>
      </c>
      <c r="X38" s="473">
        <v>4670.0640000000003</v>
      </c>
      <c r="Y38" s="473">
        <v>6011.4670000000006</v>
      </c>
      <c r="Z38" s="473">
        <v>7463.7709999999997</v>
      </c>
      <c r="AA38" s="473">
        <v>8963.8220000000001</v>
      </c>
      <c r="AB38" s="473">
        <v>10465.175000000001</v>
      </c>
      <c r="AC38" s="473">
        <v>12100.123</v>
      </c>
      <c r="AD38" s="473">
        <v>13013.532000000001</v>
      </c>
      <c r="AE38" s="473">
        <v>13914.068000000001</v>
      </c>
      <c r="AF38" s="473">
        <v>14798.105</v>
      </c>
      <c r="AG38" s="473">
        <v>15661.366</v>
      </c>
      <c r="AH38" s="473">
        <v>16498.881000000001</v>
      </c>
      <c r="AI38" s="473">
        <v>17304.896000000001</v>
      </c>
      <c r="AJ38" s="473">
        <v>18072.746999999999</v>
      </c>
      <c r="AK38" s="473">
        <v>18794.776000000002</v>
      </c>
      <c r="AL38" s="473">
        <v>19462.225999999999</v>
      </c>
      <c r="AM38" s="473">
        <v>20065.115000000002</v>
      </c>
      <c r="AN38" s="468">
        <v>20590.100999999999</v>
      </c>
    </row>
    <row r="39" spans="1:40" ht="15" customHeight="1" x14ac:dyDescent="0.2">
      <c r="A39" s="472" t="s">
        <v>354</v>
      </c>
      <c r="B39" s="472" t="s">
        <v>217</v>
      </c>
      <c r="C39" s="472" t="s">
        <v>355</v>
      </c>
      <c r="D39" s="472" t="s">
        <v>356</v>
      </c>
      <c r="E39" s="472" t="s">
        <v>381</v>
      </c>
      <c r="F39" s="472" t="s">
        <v>381</v>
      </c>
      <c r="G39" s="473">
        <v>811.3660000000001</v>
      </c>
      <c r="H39" s="473">
        <v>819.57100000000003</v>
      </c>
      <c r="I39" s="473">
        <v>891.471</v>
      </c>
      <c r="J39" s="473">
        <v>1034.2190000000001</v>
      </c>
      <c r="K39" s="473">
        <v>1067.269</v>
      </c>
      <c r="L39" s="473">
        <v>1074.1189999999999</v>
      </c>
      <c r="M39" s="473">
        <v>1080.27</v>
      </c>
      <c r="N39" s="473">
        <v>1085.739</v>
      </c>
      <c r="O39" s="473">
        <v>1090.598</v>
      </c>
      <c r="P39" s="473">
        <v>1094.8900000000001</v>
      </c>
      <c r="Q39" s="473">
        <v>1098.6479999999999</v>
      </c>
      <c r="R39" s="473">
        <v>1101.93</v>
      </c>
      <c r="S39" s="473">
        <v>1104.73</v>
      </c>
      <c r="T39" s="473">
        <v>1107.1010000000001</v>
      </c>
      <c r="U39" s="473">
        <v>1109.068</v>
      </c>
      <c r="V39" s="473">
        <v>1110.6590000000001</v>
      </c>
      <c r="W39" s="473">
        <v>1111.8900000000001</v>
      </c>
      <c r="X39" s="473">
        <v>1112.789</v>
      </c>
      <c r="Y39" s="473">
        <v>1113.3900000000001</v>
      </c>
      <c r="Z39" s="473">
        <v>1113.681</v>
      </c>
      <c r="AA39" s="473">
        <v>1113.691</v>
      </c>
      <c r="AB39" s="473">
        <v>1113.691</v>
      </c>
      <c r="AC39" s="473">
        <v>1113.691</v>
      </c>
      <c r="AD39" s="473">
        <v>1113.691</v>
      </c>
      <c r="AE39" s="473">
        <v>1113.691</v>
      </c>
      <c r="AF39" s="473">
        <v>1113.691</v>
      </c>
      <c r="AG39" s="473">
        <v>1113.691</v>
      </c>
      <c r="AH39" s="473">
        <v>1113.691</v>
      </c>
      <c r="AI39" s="473">
        <v>1113.691</v>
      </c>
      <c r="AJ39" s="473">
        <v>1113.691</v>
      </c>
      <c r="AK39" s="473">
        <v>1113.691</v>
      </c>
      <c r="AL39" s="473">
        <v>1113.691</v>
      </c>
      <c r="AM39" s="473">
        <v>1113.691</v>
      </c>
      <c r="AN39" s="473">
        <v>1113.691</v>
      </c>
    </row>
    <row r="40" spans="1:40" ht="15" customHeight="1" x14ac:dyDescent="0.2">
      <c r="A40" s="472" t="s">
        <v>354</v>
      </c>
      <c r="B40" s="472" t="s">
        <v>217</v>
      </c>
      <c r="C40" s="472" t="s">
        <v>355</v>
      </c>
      <c r="D40" s="472" t="s">
        <v>356</v>
      </c>
      <c r="E40" s="472" t="s">
        <v>381</v>
      </c>
      <c r="F40" s="472" t="s">
        <v>382</v>
      </c>
      <c r="G40" s="473">
        <v>457.88</v>
      </c>
      <c r="H40" s="473">
        <v>530.03899999999999</v>
      </c>
      <c r="I40" s="473">
        <v>615.899</v>
      </c>
      <c r="J40" s="473">
        <v>642.36099999999999</v>
      </c>
      <c r="K40" s="473">
        <v>668.41899999999998</v>
      </c>
      <c r="L40" s="473">
        <v>727.13</v>
      </c>
      <c r="M40" s="473">
        <v>753.73</v>
      </c>
      <c r="N40" s="473">
        <v>780.04</v>
      </c>
      <c r="O40" s="473">
        <v>806.11099999999999</v>
      </c>
      <c r="P40" s="473">
        <v>831.98199999999997</v>
      </c>
      <c r="Q40" s="473">
        <v>857.67</v>
      </c>
      <c r="R40" s="473">
        <v>883.20100000000002</v>
      </c>
      <c r="S40" s="473">
        <v>908.62199999999996</v>
      </c>
      <c r="T40" s="473">
        <v>933.94100000000003</v>
      </c>
      <c r="U40" s="473">
        <v>956.84900000000005</v>
      </c>
      <c r="V40" s="473">
        <v>979.58100000000002</v>
      </c>
      <c r="W40" s="473">
        <v>1002.15</v>
      </c>
      <c r="X40" s="473">
        <v>1024.5889999999999</v>
      </c>
      <c r="Y40" s="473">
        <v>1046.9000000000001</v>
      </c>
      <c r="Z40" s="473">
        <v>1061.249</v>
      </c>
      <c r="AA40" s="473">
        <v>1075.25</v>
      </c>
      <c r="AB40" s="473">
        <v>1088.8989999999999</v>
      </c>
      <c r="AC40" s="473">
        <v>1101.1199999999999</v>
      </c>
      <c r="AD40" s="473">
        <v>1111.9100000000001</v>
      </c>
      <c r="AE40" s="473">
        <v>1121.239</v>
      </c>
      <c r="AF40" s="473">
        <v>1129.1010000000001</v>
      </c>
      <c r="AG40" s="473">
        <v>1135.481</v>
      </c>
      <c r="AH40" s="473">
        <v>1140.3800000000001</v>
      </c>
      <c r="AI40" s="473">
        <v>1143.8009999999999</v>
      </c>
      <c r="AJ40" s="473">
        <v>1145.729</v>
      </c>
      <c r="AK40" s="473">
        <v>1146.1890000000001</v>
      </c>
      <c r="AL40" s="473">
        <v>1146.1890000000001</v>
      </c>
      <c r="AM40" s="473">
        <v>1146.1890000000001</v>
      </c>
      <c r="AN40" s="473">
        <v>1146.1890000000001</v>
      </c>
    </row>
    <row r="41" spans="1:40" ht="15" customHeight="1" x14ac:dyDescent="0.2">
      <c r="A41" s="472" t="s">
        <v>228</v>
      </c>
      <c r="B41" s="472" t="s">
        <v>217</v>
      </c>
      <c r="C41" s="472" t="s">
        <v>355</v>
      </c>
      <c r="D41" s="472" t="s">
        <v>356</v>
      </c>
      <c r="E41" s="472" t="s">
        <v>90</v>
      </c>
      <c r="F41" s="472" t="s">
        <v>90</v>
      </c>
      <c r="G41" s="473">
        <v>2440</v>
      </c>
      <c r="H41" s="473">
        <v>3075</v>
      </c>
      <c r="I41" s="473">
        <v>3360</v>
      </c>
      <c r="J41" s="473">
        <v>3360</v>
      </c>
      <c r="K41" s="473">
        <v>3360</v>
      </c>
      <c r="L41" s="473">
        <v>3360</v>
      </c>
      <c r="M41" s="473">
        <v>3360</v>
      </c>
      <c r="N41" s="473">
        <v>3360</v>
      </c>
      <c r="O41" s="473">
        <v>3570</v>
      </c>
      <c r="P41" s="473">
        <v>3659</v>
      </c>
      <c r="Q41" s="473">
        <v>3659</v>
      </c>
      <c r="R41" s="473">
        <v>3968</v>
      </c>
      <c r="S41" s="473">
        <v>3968</v>
      </c>
      <c r="T41" s="473">
        <v>3968</v>
      </c>
      <c r="U41" s="473">
        <v>3968</v>
      </c>
      <c r="V41" s="473">
        <v>3968</v>
      </c>
      <c r="W41" s="473">
        <v>3968</v>
      </c>
      <c r="X41" s="473">
        <v>3968</v>
      </c>
      <c r="Y41" s="473">
        <v>3968</v>
      </c>
      <c r="Z41" s="473">
        <v>3968</v>
      </c>
      <c r="AA41" s="473">
        <v>3968</v>
      </c>
      <c r="AB41" s="473">
        <v>3333</v>
      </c>
      <c r="AC41" s="473">
        <v>3333</v>
      </c>
      <c r="AD41" s="473">
        <v>3333</v>
      </c>
      <c r="AE41" s="473">
        <v>2698</v>
      </c>
      <c r="AF41" s="473">
        <v>2615</v>
      </c>
      <c r="AG41" s="473">
        <v>2615</v>
      </c>
      <c r="AH41" s="473">
        <v>1980</v>
      </c>
      <c r="AI41" s="473">
        <v>1345</v>
      </c>
      <c r="AJ41" s="473">
        <v>1345</v>
      </c>
      <c r="AK41" s="473">
        <v>1345</v>
      </c>
      <c r="AL41" s="473">
        <v>1345</v>
      </c>
      <c r="AM41" s="473">
        <v>1345</v>
      </c>
      <c r="AN41" s="473">
        <v>1345</v>
      </c>
    </row>
    <row r="42" spans="1:40" ht="15" customHeight="1" x14ac:dyDescent="0.2">
      <c r="A42" s="472" t="s">
        <v>228</v>
      </c>
      <c r="B42" s="472" t="s">
        <v>217</v>
      </c>
      <c r="C42" s="472" t="s">
        <v>355</v>
      </c>
      <c r="D42" s="472" t="s">
        <v>356</v>
      </c>
      <c r="E42" s="472" t="s">
        <v>90</v>
      </c>
      <c r="F42" s="472" t="s">
        <v>357</v>
      </c>
      <c r="G42" s="473">
        <v>87</v>
      </c>
      <c r="H42" s="473">
        <v>87</v>
      </c>
      <c r="I42" s="473">
        <v>87</v>
      </c>
      <c r="J42" s="473">
        <v>87</v>
      </c>
      <c r="K42" s="473">
        <v>87</v>
      </c>
      <c r="L42" s="473">
        <v>102</v>
      </c>
      <c r="M42" s="473">
        <v>102</v>
      </c>
      <c r="N42" s="473">
        <v>212</v>
      </c>
      <c r="O42" s="473">
        <v>212</v>
      </c>
      <c r="P42" s="473">
        <v>212</v>
      </c>
      <c r="Q42" s="473">
        <v>212</v>
      </c>
      <c r="R42" s="473">
        <v>212</v>
      </c>
      <c r="S42" s="473">
        <v>212</v>
      </c>
      <c r="T42" s="473">
        <v>212</v>
      </c>
      <c r="U42" s="473">
        <v>212</v>
      </c>
      <c r="V42" s="473">
        <v>212</v>
      </c>
      <c r="W42" s="473">
        <v>212</v>
      </c>
      <c r="X42" s="473">
        <v>212</v>
      </c>
      <c r="Y42" s="473">
        <v>212</v>
      </c>
      <c r="Z42" s="473">
        <v>212</v>
      </c>
      <c r="AA42" s="473">
        <v>212</v>
      </c>
      <c r="AB42" s="473">
        <v>212</v>
      </c>
      <c r="AC42" s="473">
        <v>212</v>
      </c>
      <c r="AD42" s="473">
        <v>212</v>
      </c>
      <c r="AE42" s="473">
        <v>212</v>
      </c>
      <c r="AF42" s="473">
        <v>212</v>
      </c>
      <c r="AG42" s="473">
        <v>212</v>
      </c>
      <c r="AH42" s="473">
        <v>212</v>
      </c>
      <c r="AI42" s="473">
        <v>212</v>
      </c>
      <c r="AJ42" s="473">
        <v>212</v>
      </c>
      <c r="AK42" s="473">
        <v>212</v>
      </c>
      <c r="AL42" s="473">
        <v>212</v>
      </c>
      <c r="AM42" s="473">
        <v>212</v>
      </c>
      <c r="AN42" s="473">
        <v>212</v>
      </c>
    </row>
    <row r="43" spans="1:40" ht="15" customHeight="1" x14ac:dyDescent="0.2">
      <c r="A43" s="472" t="s">
        <v>228</v>
      </c>
      <c r="B43" s="472" t="s">
        <v>217</v>
      </c>
      <c r="C43" s="472" t="s">
        <v>355</v>
      </c>
      <c r="D43" s="472" t="s">
        <v>565</v>
      </c>
      <c r="E43" s="472" t="s">
        <v>93</v>
      </c>
      <c r="F43" s="472" t="s">
        <v>93</v>
      </c>
      <c r="G43" s="473">
        <v>12711</v>
      </c>
      <c r="H43" s="473">
        <v>8780</v>
      </c>
      <c r="I43" s="473">
        <v>6780</v>
      </c>
      <c r="J43" s="473">
        <v>5260</v>
      </c>
      <c r="K43" s="473">
        <v>1636</v>
      </c>
      <c r="L43" s="473">
        <v>0</v>
      </c>
      <c r="M43" s="473">
        <v>0</v>
      </c>
      <c r="N43" s="473">
        <v>0</v>
      </c>
      <c r="O43" s="473">
        <v>0</v>
      </c>
      <c r="P43" s="473">
        <v>0</v>
      </c>
      <c r="Q43" s="473">
        <v>0</v>
      </c>
      <c r="R43" s="473">
        <v>0</v>
      </c>
      <c r="S43" s="473">
        <v>0</v>
      </c>
      <c r="T43" s="473">
        <v>0</v>
      </c>
      <c r="U43" s="473">
        <v>0</v>
      </c>
      <c r="V43" s="473">
        <v>0</v>
      </c>
      <c r="W43" s="473">
        <v>0</v>
      </c>
      <c r="X43" s="473">
        <v>0</v>
      </c>
      <c r="Y43" s="473">
        <v>0</v>
      </c>
      <c r="Z43" s="473">
        <v>0</v>
      </c>
      <c r="AA43" s="473">
        <v>0</v>
      </c>
      <c r="AB43" s="473">
        <v>0</v>
      </c>
      <c r="AC43" s="473">
        <v>0</v>
      </c>
      <c r="AD43" s="473">
        <v>0</v>
      </c>
      <c r="AE43" s="473">
        <v>0</v>
      </c>
      <c r="AF43" s="473">
        <v>0</v>
      </c>
      <c r="AG43" s="473">
        <v>0</v>
      </c>
      <c r="AH43" s="473">
        <v>0</v>
      </c>
      <c r="AI43" s="473">
        <v>0</v>
      </c>
      <c r="AJ43" s="473">
        <v>0</v>
      </c>
      <c r="AK43" s="473">
        <v>0</v>
      </c>
      <c r="AL43" s="473">
        <v>0</v>
      </c>
      <c r="AM43" s="473">
        <v>0</v>
      </c>
      <c r="AN43" s="473">
        <v>0</v>
      </c>
    </row>
    <row r="44" spans="1:40" ht="15" customHeight="1" x14ac:dyDescent="0.2">
      <c r="A44" s="472" t="s">
        <v>228</v>
      </c>
      <c r="B44" s="472" t="s">
        <v>217</v>
      </c>
      <c r="C44" s="472" t="s">
        <v>355</v>
      </c>
      <c r="D44" s="472" t="s">
        <v>565</v>
      </c>
      <c r="E44" s="472" t="s">
        <v>92</v>
      </c>
      <c r="F44" s="472" t="s">
        <v>358</v>
      </c>
      <c r="G44" s="473">
        <v>28073</v>
      </c>
      <c r="H44" s="473">
        <v>28108</v>
      </c>
      <c r="I44" s="473">
        <v>26183</v>
      </c>
      <c r="J44" s="473">
        <v>26183</v>
      </c>
      <c r="K44" s="473">
        <v>26467</v>
      </c>
      <c r="L44" s="473">
        <v>25207</v>
      </c>
      <c r="M44" s="473">
        <v>25752</v>
      </c>
      <c r="N44" s="473">
        <v>25752</v>
      </c>
      <c r="O44" s="473">
        <v>23467</v>
      </c>
      <c r="P44" s="473">
        <v>22128</v>
      </c>
      <c r="Q44" s="473">
        <v>20763</v>
      </c>
      <c r="R44" s="473">
        <v>19953</v>
      </c>
      <c r="S44" s="473">
        <v>18311</v>
      </c>
      <c r="T44" s="473">
        <v>18287</v>
      </c>
      <c r="U44" s="473">
        <v>19988</v>
      </c>
      <c r="V44" s="473">
        <v>21068</v>
      </c>
      <c r="W44" s="473">
        <v>21517</v>
      </c>
      <c r="X44" s="473">
        <v>20226</v>
      </c>
      <c r="Y44" s="473">
        <v>17737</v>
      </c>
      <c r="Z44" s="473">
        <v>17737</v>
      </c>
      <c r="AA44" s="473">
        <v>16279</v>
      </c>
      <c r="AB44" s="473">
        <v>15359</v>
      </c>
      <c r="AC44" s="473">
        <v>15359</v>
      </c>
      <c r="AD44" s="473">
        <v>15359</v>
      </c>
      <c r="AE44" s="473">
        <v>15359</v>
      </c>
      <c r="AF44" s="473">
        <v>13607</v>
      </c>
      <c r="AG44" s="473">
        <v>13607</v>
      </c>
      <c r="AH44" s="473">
        <v>12757</v>
      </c>
      <c r="AI44" s="473">
        <v>12757</v>
      </c>
      <c r="AJ44" s="473">
        <v>10558</v>
      </c>
      <c r="AK44" s="473">
        <v>9648</v>
      </c>
      <c r="AL44" s="473">
        <v>9268</v>
      </c>
      <c r="AM44" s="473">
        <v>9268</v>
      </c>
      <c r="AN44" s="473">
        <v>9268</v>
      </c>
    </row>
    <row r="45" spans="1:40" ht="15" customHeight="1" x14ac:dyDescent="0.2">
      <c r="A45" s="472" t="s">
        <v>228</v>
      </c>
      <c r="B45" s="472" t="s">
        <v>217</v>
      </c>
      <c r="C45" s="472" t="s">
        <v>355</v>
      </c>
      <c r="D45" s="472" t="s">
        <v>565</v>
      </c>
      <c r="E45" s="472" t="s">
        <v>92</v>
      </c>
      <c r="F45" s="472" t="s">
        <v>359</v>
      </c>
      <c r="G45" s="473">
        <v>1808</v>
      </c>
      <c r="H45" s="473">
        <v>1808</v>
      </c>
      <c r="I45" s="473">
        <v>1821</v>
      </c>
      <c r="J45" s="473">
        <v>1838</v>
      </c>
      <c r="K45" s="473">
        <v>1838</v>
      </c>
      <c r="L45" s="473">
        <v>1683</v>
      </c>
      <c r="M45" s="473">
        <v>1683</v>
      </c>
      <c r="N45" s="473">
        <v>1683</v>
      </c>
      <c r="O45" s="473">
        <v>1683</v>
      </c>
      <c r="P45" s="473">
        <v>1525</v>
      </c>
      <c r="Q45" s="473">
        <v>1525</v>
      </c>
      <c r="R45" s="473">
        <v>1525</v>
      </c>
      <c r="S45" s="473">
        <v>1525</v>
      </c>
      <c r="T45" s="473">
        <v>1509</v>
      </c>
      <c r="U45" s="473">
        <v>1389</v>
      </c>
      <c r="V45" s="473">
        <v>171</v>
      </c>
      <c r="W45" s="473">
        <v>171</v>
      </c>
      <c r="X45" s="473">
        <v>30</v>
      </c>
      <c r="Y45" s="473">
        <v>30</v>
      </c>
      <c r="Z45" s="473">
        <v>30</v>
      </c>
      <c r="AA45" s="473">
        <v>30</v>
      </c>
      <c r="AB45" s="473">
        <v>30</v>
      </c>
      <c r="AC45" s="473">
        <v>30</v>
      </c>
      <c r="AD45" s="473">
        <v>30</v>
      </c>
      <c r="AE45" s="473">
        <v>30</v>
      </c>
      <c r="AF45" s="473">
        <v>30</v>
      </c>
      <c r="AG45" s="473">
        <v>30</v>
      </c>
      <c r="AH45" s="473">
        <v>30</v>
      </c>
      <c r="AI45" s="473">
        <v>30</v>
      </c>
      <c r="AJ45" s="473">
        <v>30</v>
      </c>
      <c r="AK45" s="473">
        <v>30</v>
      </c>
      <c r="AL45" s="473">
        <v>30</v>
      </c>
      <c r="AM45" s="473">
        <v>30</v>
      </c>
      <c r="AN45" s="473">
        <v>30</v>
      </c>
    </row>
    <row r="46" spans="1:40" ht="15" customHeight="1" x14ac:dyDescent="0.2">
      <c r="A46" s="472" t="s">
        <v>228</v>
      </c>
      <c r="B46" s="472" t="s">
        <v>217</v>
      </c>
      <c r="C46" s="472" t="s">
        <v>355</v>
      </c>
      <c r="D46" s="472" t="s">
        <v>565</v>
      </c>
      <c r="E46" s="472" t="s">
        <v>92</v>
      </c>
      <c r="F46" s="472" t="s">
        <v>361</v>
      </c>
      <c r="G46" s="473">
        <v>1108</v>
      </c>
      <c r="H46" s="473">
        <v>1153</v>
      </c>
      <c r="I46" s="473">
        <v>1153</v>
      </c>
      <c r="J46" s="473">
        <v>1453</v>
      </c>
      <c r="K46" s="473">
        <v>1424</v>
      </c>
      <c r="L46" s="473">
        <v>515</v>
      </c>
      <c r="M46" s="473">
        <v>515</v>
      </c>
      <c r="N46" s="473">
        <v>375</v>
      </c>
      <c r="O46" s="473">
        <v>375</v>
      </c>
      <c r="P46" s="473">
        <v>375</v>
      </c>
      <c r="Q46" s="473">
        <v>375</v>
      </c>
      <c r="R46" s="473">
        <v>375</v>
      </c>
      <c r="S46" s="473">
        <v>675</v>
      </c>
      <c r="T46" s="473">
        <v>675</v>
      </c>
      <c r="U46" s="473">
        <v>675</v>
      </c>
      <c r="V46" s="473">
        <v>974</v>
      </c>
      <c r="W46" s="473">
        <v>1274</v>
      </c>
      <c r="X46" s="473">
        <v>1242</v>
      </c>
      <c r="Y46" s="473">
        <v>1541</v>
      </c>
      <c r="Z46" s="473">
        <v>1541</v>
      </c>
      <c r="AA46" s="473">
        <v>1541</v>
      </c>
      <c r="AB46" s="473">
        <v>1541</v>
      </c>
      <c r="AC46" s="473">
        <v>1541</v>
      </c>
      <c r="AD46" s="473">
        <v>1541</v>
      </c>
      <c r="AE46" s="473">
        <v>1541</v>
      </c>
      <c r="AF46" s="473">
        <v>1541</v>
      </c>
      <c r="AG46" s="473">
        <v>1541</v>
      </c>
      <c r="AH46" s="473">
        <v>1541</v>
      </c>
      <c r="AI46" s="473">
        <v>1541</v>
      </c>
      <c r="AJ46" s="473">
        <v>1541</v>
      </c>
      <c r="AK46" s="473">
        <v>1541</v>
      </c>
      <c r="AL46" s="473">
        <v>1241</v>
      </c>
      <c r="AM46" s="473">
        <v>1241</v>
      </c>
      <c r="AN46" s="473">
        <v>1241</v>
      </c>
    </row>
    <row r="47" spans="1:40" ht="15" customHeight="1" x14ac:dyDescent="0.2">
      <c r="A47" s="472" t="s">
        <v>228</v>
      </c>
      <c r="B47" s="472" t="s">
        <v>217</v>
      </c>
      <c r="C47" s="472" t="s">
        <v>355</v>
      </c>
      <c r="D47" s="472" t="s">
        <v>356</v>
      </c>
      <c r="E47" s="472" t="s">
        <v>94</v>
      </c>
      <c r="F47" s="472" t="s">
        <v>94</v>
      </c>
      <c r="G47" s="473">
        <v>1208</v>
      </c>
      <c r="H47" s="473">
        <v>1236</v>
      </c>
      <c r="I47" s="473">
        <v>1288</v>
      </c>
      <c r="J47" s="473">
        <v>1298</v>
      </c>
      <c r="K47" s="473">
        <v>1298</v>
      </c>
      <c r="L47" s="473">
        <v>1298</v>
      </c>
      <c r="M47" s="473">
        <v>1298</v>
      </c>
      <c r="N47" s="473">
        <v>1298</v>
      </c>
      <c r="O47" s="473">
        <v>1298</v>
      </c>
      <c r="P47" s="473">
        <v>1298</v>
      </c>
      <c r="Q47" s="473">
        <v>1298</v>
      </c>
      <c r="R47" s="473">
        <v>1298</v>
      </c>
      <c r="S47" s="473">
        <v>1298</v>
      </c>
      <c r="T47" s="473">
        <v>1298</v>
      </c>
      <c r="U47" s="473">
        <v>1298</v>
      </c>
      <c r="V47" s="473">
        <v>1298</v>
      </c>
      <c r="W47" s="473">
        <v>1298</v>
      </c>
      <c r="X47" s="473">
        <v>1298</v>
      </c>
      <c r="Y47" s="473">
        <v>1298</v>
      </c>
      <c r="Z47" s="473">
        <v>1298</v>
      </c>
      <c r="AA47" s="473">
        <v>1298</v>
      </c>
      <c r="AB47" s="473">
        <v>1298</v>
      </c>
      <c r="AC47" s="473">
        <v>1298</v>
      </c>
      <c r="AD47" s="473">
        <v>1298</v>
      </c>
      <c r="AE47" s="473">
        <v>1298</v>
      </c>
      <c r="AF47" s="473">
        <v>1298</v>
      </c>
      <c r="AG47" s="473">
        <v>1298</v>
      </c>
      <c r="AH47" s="473">
        <v>1298</v>
      </c>
      <c r="AI47" s="473">
        <v>1298</v>
      </c>
      <c r="AJ47" s="473">
        <v>1298</v>
      </c>
      <c r="AK47" s="473">
        <v>1298</v>
      </c>
      <c r="AL47" s="473">
        <v>1298</v>
      </c>
      <c r="AM47" s="473">
        <v>1298</v>
      </c>
      <c r="AN47" s="473">
        <v>1298</v>
      </c>
    </row>
    <row r="48" spans="1:40" ht="15" customHeight="1" x14ac:dyDescent="0.2">
      <c r="A48" s="472" t="s">
        <v>228</v>
      </c>
      <c r="B48" s="472" t="s">
        <v>217</v>
      </c>
      <c r="C48" s="472" t="s">
        <v>355</v>
      </c>
      <c r="D48" s="472" t="s">
        <v>95</v>
      </c>
      <c r="E48" s="472" t="s">
        <v>95</v>
      </c>
      <c r="F48" s="472" t="s">
        <v>95</v>
      </c>
      <c r="G48" s="473">
        <v>3950</v>
      </c>
      <c r="H48" s="473">
        <v>3950</v>
      </c>
      <c r="I48" s="473">
        <v>4950</v>
      </c>
      <c r="J48" s="473">
        <v>6950</v>
      </c>
      <c r="K48" s="473">
        <v>6950</v>
      </c>
      <c r="L48" s="473">
        <v>8405</v>
      </c>
      <c r="M48" s="473">
        <v>9805</v>
      </c>
      <c r="N48" s="473">
        <v>11705</v>
      </c>
      <c r="O48" s="473">
        <v>13705</v>
      </c>
      <c r="P48" s="473">
        <v>15105</v>
      </c>
      <c r="Q48" s="473">
        <v>16505</v>
      </c>
      <c r="R48" s="473">
        <v>16505</v>
      </c>
      <c r="S48" s="473">
        <v>16505</v>
      </c>
      <c r="T48" s="473">
        <v>16505</v>
      </c>
      <c r="U48" s="473">
        <v>16505</v>
      </c>
      <c r="V48" s="473">
        <v>16505</v>
      </c>
      <c r="W48" s="473">
        <v>16505</v>
      </c>
      <c r="X48" s="473">
        <v>16505</v>
      </c>
      <c r="Y48" s="473">
        <v>16505</v>
      </c>
      <c r="Z48" s="473">
        <v>16505</v>
      </c>
      <c r="AA48" s="473">
        <v>16505</v>
      </c>
      <c r="AB48" s="473">
        <v>16505</v>
      </c>
      <c r="AC48" s="473">
        <v>16505</v>
      </c>
      <c r="AD48" s="473">
        <v>16505</v>
      </c>
      <c r="AE48" s="473">
        <v>16505</v>
      </c>
      <c r="AF48" s="473">
        <v>16505</v>
      </c>
      <c r="AG48" s="473">
        <v>16505</v>
      </c>
      <c r="AH48" s="473">
        <v>16505</v>
      </c>
      <c r="AI48" s="473">
        <v>16505</v>
      </c>
      <c r="AJ48" s="473">
        <v>16505</v>
      </c>
      <c r="AK48" s="473">
        <v>16505</v>
      </c>
      <c r="AL48" s="473">
        <v>16505</v>
      </c>
      <c r="AM48" s="473">
        <v>16505</v>
      </c>
      <c r="AN48" s="473">
        <v>16505</v>
      </c>
    </row>
    <row r="49" spans="1:40" ht="15" customHeight="1" x14ac:dyDescent="0.2">
      <c r="A49" s="472" t="s">
        <v>228</v>
      </c>
      <c r="B49" s="472" t="s">
        <v>217</v>
      </c>
      <c r="C49" s="472" t="s">
        <v>355</v>
      </c>
      <c r="D49" s="472" t="s">
        <v>356</v>
      </c>
      <c r="E49" s="472" t="s">
        <v>96</v>
      </c>
      <c r="F49" s="472" t="s">
        <v>363</v>
      </c>
      <c r="G49" s="473">
        <v>15</v>
      </c>
      <c r="H49" s="473">
        <v>15</v>
      </c>
      <c r="I49" s="473">
        <v>15</v>
      </c>
      <c r="J49" s="473">
        <v>15</v>
      </c>
      <c r="K49" s="473">
        <v>15</v>
      </c>
      <c r="L49" s="473">
        <v>15</v>
      </c>
      <c r="M49" s="473">
        <v>25</v>
      </c>
      <c r="N49" s="473">
        <v>130</v>
      </c>
      <c r="O49" s="473">
        <v>371</v>
      </c>
      <c r="P49" s="473">
        <v>436</v>
      </c>
      <c r="Q49" s="473">
        <v>519</v>
      </c>
      <c r="R49" s="473">
        <v>519</v>
      </c>
      <c r="S49" s="473">
        <v>922</v>
      </c>
      <c r="T49" s="473">
        <v>1692</v>
      </c>
      <c r="U49" s="473">
        <v>1692</v>
      </c>
      <c r="V49" s="473">
        <v>2362</v>
      </c>
      <c r="W49" s="473">
        <v>2362</v>
      </c>
      <c r="X49" s="473">
        <v>3272</v>
      </c>
      <c r="Y49" s="473">
        <v>3272</v>
      </c>
      <c r="Z49" s="473">
        <v>4182</v>
      </c>
      <c r="AA49" s="473">
        <v>4182</v>
      </c>
      <c r="AB49" s="473">
        <v>4182</v>
      </c>
      <c r="AC49" s="473">
        <v>4182</v>
      </c>
      <c r="AD49" s="473">
        <v>4182</v>
      </c>
      <c r="AE49" s="473">
        <v>4182</v>
      </c>
      <c r="AF49" s="473">
        <v>4182</v>
      </c>
      <c r="AG49" s="473">
        <v>4182</v>
      </c>
      <c r="AH49" s="473">
        <v>4182</v>
      </c>
      <c r="AI49" s="473">
        <v>4182</v>
      </c>
      <c r="AJ49" s="473">
        <v>4182</v>
      </c>
      <c r="AK49" s="473">
        <v>4182</v>
      </c>
      <c r="AL49" s="473">
        <v>4182</v>
      </c>
      <c r="AM49" s="473">
        <v>4182</v>
      </c>
      <c r="AN49" s="473">
        <v>4182</v>
      </c>
    </row>
    <row r="50" spans="1:40" ht="15" customHeight="1" x14ac:dyDescent="0.2">
      <c r="A50" s="472" t="s">
        <v>228</v>
      </c>
      <c r="B50" s="472" t="s">
        <v>217</v>
      </c>
      <c r="C50" s="472" t="s">
        <v>355</v>
      </c>
      <c r="D50" s="472" t="s">
        <v>383</v>
      </c>
      <c r="E50" s="472" t="s">
        <v>97</v>
      </c>
      <c r="F50" s="472" t="s">
        <v>97</v>
      </c>
      <c r="G50" s="473">
        <v>9229</v>
      </c>
      <c r="H50" s="473">
        <v>9229</v>
      </c>
      <c r="I50" s="473">
        <v>9229</v>
      </c>
      <c r="J50" s="473">
        <v>9229</v>
      </c>
      <c r="K50" s="473">
        <v>9229</v>
      </c>
      <c r="L50" s="473">
        <v>9229</v>
      </c>
      <c r="M50" s="473">
        <v>7149</v>
      </c>
      <c r="N50" s="473">
        <v>4786</v>
      </c>
      <c r="O50" s="473">
        <v>4786</v>
      </c>
      <c r="P50" s="473">
        <v>4786</v>
      </c>
      <c r="Q50" s="473">
        <v>4786</v>
      </c>
      <c r="R50" s="473">
        <v>3696</v>
      </c>
      <c r="S50" s="473">
        <v>3696</v>
      </c>
      <c r="T50" s="473">
        <v>2886</v>
      </c>
      <c r="U50" s="473">
        <v>2886</v>
      </c>
      <c r="V50" s="473">
        <v>2886</v>
      </c>
      <c r="W50" s="473">
        <v>2886</v>
      </c>
      <c r="X50" s="473">
        <v>4556</v>
      </c>
      <c r="Y50" s="473">
        <v>5956</v>
      </c>
      <c r="Z50" s="473">
        <v>5956</v>
      </c>
      <c r="AA50" s="473">
        <v>7356</v>
      </c>
      <c r="AB50" s="473">
        <v>9026</v>
      </c>
      <c r="AC50" s="473">
        <v>9026</v>
      </c>
      <c r="AD50" s="473">
        <v>9026</v>
      </c>
      <c r="AE50" s="473">
        <v>9026</v>
      </c>
      <c r="AF50" s="473">
        <v>9026</v>
      </c>
      <c r="AG50" s="473">
        <v>9026</v>
      </c>
      <c r="AH50" s="473">
        <v>9026</v>
      </c>
      <c r="AI50" s="473">
        <v>9026</v>
      </c>
      <c r="AJ50" s="473">
        <v>9026</v>
      </c>
      <c r="AK50" s="473">
        <v>9026</v>
      </c>
      <c r="AL50" s="473">
        <v>9026</v>
      </c>
      <c r="AM50" s="473">
        <v>9026</v>
      </c>
      <c r="AN50" s="473">
        <v>9026</v>
      </c>
    </row>
    <row r="51" spans="1:40" ht="15" customHeight="1" x14ac:dyDescent="0.2">
      <c r="A51" s="472" t="s">
        <v>228</v>
      </c>
      <c r="B51" s="472" t="s">
        <v>217</v>
      </c>
      <c r="C51" s="472" t="s">
        <v>355</v>
      </c>
      <c r="D51" s="472" t="s">
        <v>356</v>
      </c>
      <c r="E51" s="472" t="s">
        <v>98</v>
      </c>
      <c r="F51" s="472" t="s">
        <v>384</v>
      </c>
      <c r="G51" s="473">
        <v>5314</v>
      </c>
      <c r="H51" s="473">
        <v>7432</v>
      </c>
      <c r="I51" s="473">
        <v>7726</v>
      </c>
      <c r="J51" s="473">
        <v>8806</v>
      </c>
      <c r="K51" s="473">
        <v>9566</v>
      </c>
      <c r="L51" s="473">
        <v>10506</v>
      </c>
      <c r="M51" s="473">
        <v>11406</v>
      </c>
      <c r="N51" s="473">
        <v>13176</v>
      </c>
      <c r="O51" s="473">
        <v>14221</v>
      </c>
      <c r="P51" s="473">
        <v>16851</v>
      </c>
      <c r="Q51" s="473">
        <v>18251</v>
      </c>
      <c r="R51" s="473">
        <v>20151</v>
      </c>
      <c r="S51" s="473">
        <v>21251</v>
      </c>
      <c r="T51" s="473">
        <v>22751</v>
      </c>
      <c r="U51" s="473">
        <v>22751</v>
      </c>
      <c r="V51" s="473">
        <v>24501</v>
      </c>
      <c r="W51" s="473">
        <v>25721</v>
      </c>
      <c r="X51" s="473">
        <v>27101</v>
      </c>
      <c r="Y51" s="473">
        <v>28051</v>
      </c>
      <c r="Z51" s="473">
        <v>29431</v>
      </c>
      <c r="AA51" s="473">
        <v>30311</v>
      </c>
      <c r="AB51" s="473">
        <v>30761</v>
      </c>
      <c r="AC51" s="473">
        <v>31711</v>
      </c>
      <c r="AD51" s="473">
        <v>31711</v>
      </c>
      <c r="AE51" s="473">
        <v>31711</v>
      </c>
      <c r="AF51" s="473">
        <v>31711</v>
      </c>
      <c r="AG51" s="473">
        <v>31711</v>
      </c>
      <c r="AH51" s="473">
        <v>31711</v>
      </c>
      <c r="AI51" s="473">
        <v>31711</v>
      </c>
      <c r="AJ51" s="473">
        <v>31711</v>
      </c>
      <c r="AK51" s="473">
        <v>31711</v>
      </c>
      <c r="AL51" s="473">
        <v>31711</v>
      </c>
      <c r="AM51" s="473">
        <v>31711</v>
      </c>
      <c r="AN51" s="473">
        <v>31711</v>
      </c>
    </row>
    <row r="52" spans="1:40" ht="15" customHeight="1" x14ac:dyDescent="0.2">
      <c r="A52" s="472" t="s">
        <v>228</v>
      </c>
      <c r="B52" s="472" t="s">
        <v>217</v>
      </c>
      <c r="C52" s="472" t="s">
        <v>355</v>
      </c>
      <c r="D52" s="472" t="s">
        <v>356</v>
      </c>
      <c r="E52" s="472" t="s">
        <v>99</v>
      </c>
      <c r="F52" s="472" t="s">
        <v>99</v>
      </c>
      <c r="G52" s="473">
        <v>6130</v>
      </c>
      <c r="H52" s="473">
        <v>6946</v>
      </c>
      <c r="I52" s="473">
        <v>6976</v>
      </c>
      <c r="J52" s="473">
        <v>7120</v>
      </c>
      <c r="K52" s="473">
        <v>7355</v>
      </c>
      <c r="L52" s="473">
        <v>7777</v>
      </c>
      <c r="M52" s="473">
        <v>8334</v>
      </c>
      <c r="N52" s="473">
        <v>9335</v>
      </c>
      <c r="O52" s="473">
        <v>10468</v>
      </c>
      <c r="P52" s="473">
        <v>11233</v>
      </c>
      <c r="Q52" s="473">
        <v>11605</v>
      </c>
      <c r="R52" s="473">
        <v>11924</v>
      </c>
      <c r="S52" s="473">
        <v>11924</v>
      </c>
      <c r="T52" s="473">
        <v>11924</v>
      </c>
      <c r="U52" s="473">
        <v>11924</v>
      </c>
      <c r="V52" s="473">
        <v>11924</v>
      </c>
      <c r="W52" s="473">
        <v>11924</v>
      </c>
      <c r="X52" s="473">
        <v>11924</v>
      </c>
      <c r="Y52" s="473">
        <v>11924</v>
      </c>
      <c r="Z52" s="473">
        <v>11924</v>
      </c>
      <c r="AA52" s="473">
        <v>11924</v>
      </c>
      <c r="AB52" s="473">
        <v>11924</v>
      </c>
      <c r="AC52" s="473">
        <v>11924</v>
      </c>
      <c r="AD52" s="473">
        <v>11924</v>
      </c>
      <c r="AE52" s="473">
        <v>11924</v>
      </c>
      <c r="AF52" s="473">
        <v>11924</v>
      </c>
      <c r="AG52" s="473">
        <v>11924</v>
      </c>
      <c r="AH52" s="473">
        <v>11924</v>
      </c>
      <c r="AI52" s="473">
        <v>11924</v>
      </c>
      <c r="AJ52" s="473">
        <v>11924</v>
      </c>
      <c r="AK52" s="473">
        <v>11924</v>
      </c>
      <c r="AL52" s="473">
        <v>11924</v>
      </c>
      <c r="AM52" s="473">
        <v>11924</v>
      </c>
      <c r="AN52" s="473">
        <v>11924</v>
      </c>
    </row>
    <row r="53" spans="1:40" ht="15" customHeight="1" x14ac:dyDescent="0.2">
      <c r="A53" s="472" t="s">
        <v>228</v>
      </c>
      <c r="B53" s="472" t="s">
        <v>217</v>
      </c>
      <c r="C53" s="472" t="s">
        <v>355</v>
      </c>
      <c r="D53" s="472" t="s">
        <v>565</v>
      </c>
      <c r="E53" s="472" t="s">
        <v>101</v>
      </c>
      <c r="F53" s="472" t="s">
        <v>385</v>
      </c>
      <c r="G53" s="473">
        <v>50</v>
      </c>
      <c r="H53" s="473">
        <v>50</v>
      </c>
      <c r="I53" s="473">
        <v>50</v>
      </c>
      <c r="J53" s="473">
        <v>50</v>
      </c>
      <c r="K53" s="473">
        <v>50</v>
      </c>
      <c r="L53" s="473">
        <v>68</v>
      </c>
      <c r="M53" s="473">
        <v>68</v>
      </c>
      <c r="N53" s="473">
        <v>68</v>
      </c>
      <c r="O53" s="473">
        <v>68</v>
      </c>
      <c r="P53" s="473">
        <v>68</v>
      </c>
      <c r="Q53" s="473">
        <v>68</v>
      </c>
      <c r="R53" s="473">
        <v>68</v>
      </c>
      <c r="S53" s="473">
        <v>68</v>
      </c>
      <c r="T53" s="473">
        <v>68</v>
      </c>
      <c r="U53" s="473">
        <v>68</v>
      </c>
      <c r="V53" s="473">
        <v>68</v>
      </c>
      <c r="W53" s="473">
        <v>68</v>
      </c>
      <c r="X53" s="473">
        <v>68</v>
      </c>
      <c r="Y53" s="473">
        <v>68</v>
      </c>
      <c r="Z53" s="473">
        <v>68</v>
      </c>
      <c r="AA53" s="473">
        <v>68</v>
      </c>
      <c r="AB53" s="473">
        <v>68</v>
      </c>
      <c r="AC53" s="473">
        <v>68</v>
      </c>
      <c r="AD53" s="473">
        <v>68</v>
      </c>
      <c r="AE53" s="473">
        <v>68</v>
      </c>
      <c r="AF53" s="473">
        <v>68</v>
      </c>
      <c r="AG53" s="473">
        <v>68</v>
      </c>
      <c r="AH53" s="473">
        <v>68</v>
      </c>
      <c r="AI53" s="473">
        <v>68</v>
      </c>
      <c r="AJ53" s="473">
        <v>68</v>
      </c>
      <c r="AK53" s="473">
        <v>68</v>
      </c>
      <c r="AL53" s="473">
        <v>68</v>
      </c>
      <c r="AM53" s="473">
        <v>68</v>
      </c>
      <c r="AN53" s="473">
        <v>68</v>
      </c>
    </row>
    <row r="54" spans="1:40" ht="15" customHeight="1" x14ac:dyDescent="0.2">
      <c r="A54" s="472" t="s">
        <v>228</v>
      </c>
      <c r="B54" s="472" t="s">
        <v>217</v>
      </c>
      <c r="C54" s="472" t="s">
        <v>355</v>
      </c>
      <c r="D54" s="472" t="s">
        <v>565</v>
      </c>
      <c r="E54" s="472" t="s">
        <v>101</v>
      </c>
      <c r="F54" s="472" t="s">
        <v>386</v>
      </c>
      <c r="G54" s="473">
        <v>394</v>
      </c>
      <c r="H54" s="473">
        <v>358</v>
      </c>
      <c r="I54" s="473">
        <v>358</v>
      </c>
      <c r="J54" s="473">
        <v>358</v>
      </c>
      <c r="K54" s="473">
        <v>307</v>
      </c>
      <c r="L54" s="473">
        <v>273</v>
      </c>
      <c r="M54" s="473">
        <v>273</v>
      </c>
      <c r="N54" s="473">
        <v>273</v>
      </c>
      <c r="O54" s="473">
        <v>173</v>
      </c>
      <c r="P54" s="473">
        <v>173</v>
      </c>
      <c r="Q54" s="473">
        <v>173</v>
      </c>
      <c r="R54" s="473">
        <v>173</v>
      </c>
      <c r="S54" s="473">
        <v>173</v>
      </c>
      <c r="T54" s="473">
        <v>173</v>
      </c>
      <c r="U54" s="473">
        <v>173</v>
      </c>
      <c r="V54" s="473">
        <v>173</v>
      </c>
      <c r="W54" s="473">
        <v>173</v>
      </c>
      <c r="X54" s="473">
        <v>173</v>
      </c>
      <c r="Y54" s="473">
        <v>173</v>
      </c>
      <c r="Z54" s="473">
        <v>173</v>
      </c>
      <c r="AA54" s="473">
        <v>115</v>
      </c>
      <c r="AB54" s="473">
        <v>115</v>
      </c>
      <c r="AC54" s="473">
        <v>115</v>
      </c>
      <c r="AD54" s="473">
        <v>115</v>
      </c>
      <c r="AE54" s="473">
        <v>115</v>
      </c>
      <c r="AF54" s="473">
        <v>115</v>
      </c>
      <c r="AG54" s="473">
        <v>115</v>
      </c>
      <c r="AH54" s="473">
        <v>115</v>
      </c>
      <c r="AI54" s="473">
        <v>115</v>
      </c>
      <c r="AJ54" s="473">
        <v>115</v>
      </c>
      <c r="AK54" s="473">
        <v>115</v>
      </c>
      <c r="AL54" s="473">
        <v>115</v>
      </c>
      <c r="AM54" s="473">
        <v>115</v>
      </c>
      <c r="AN54" s="473">
        <v>40</v>
      </c>
    </row>
    <row r="55" spans="1:40" ht="15" customHeight="1" x14ac:dyDescent="0.2">
      <c r="A55" s="472" t="s">
        <v>228</v>
      </c>
      <c r="B55" s="472" t="s">
        <v>217</v>
      </c>
      <c r="C55" s="472" t="s">
        <v>355</v>
      </c>
      <c r="D55" s="472" t="s">
        <v>356</v>
      </c>
      <c r="E55" s="472" t="s">
        <v>100</v>
      </c>
      <c r="F55" s="472" t="s">
        <v>376</v>
      </c>
      <c r="G55" s="473">
        <v>0</v>
      </c>
      <c r="H55" s="473">
        <v>0</v>
      </c>
      <c r="I55" s="473">
        <v>0</v>
      </c>
      <c r="J55" s="473">
        <v>0</v>
      </c>
      <c r="K55" s="473">
        <v>0</v>
      </c>
      <c r="L55" s="473">
        <v>0</v>
      </c>
      <c r="M55" s="473">
        <v>70</v>
      </c>
      <c r="N55" s="473">
        <v>70</v>
      </c>
      <c r="O55" s="473">
        <v>105</v>
      </c>
      <c r="P55" s="473">
        <v>155</v>
      </c>
      <c r="Q55" s="473">
        <v>155</v>
      </c>
      <c r="R55" s="473">
        <v>155</v>
      </c>
      <c r="S55" s="473">
        <v>215</v>
      </c>
      <c r="T55" s="473">
        <v>215</v>
      </c>
      <c r="U55" s="473">
        <v>285</v>
      </c>
      <c r="V55" s="473">
        <v>425</v>
      </c>
      <c r="W55" s="473">
        <v>425</v>
      </c>
      <c r="X55" s="473">
        <v>575</v>
      </c>
      <c r="Y55" s="473">
        <v>575</v>
      </c>
      <c r="Z55" s="473">
        <v>575</v>
      </c>
      <c r="AA55" s="473">
        <v>575</v>
      </c>
      <c r="AB55" s="473">
        <v>575</v>
      </c>
      <c r="AC55" s="473">
        <v>575</v>
      </c>
      <c r="AD55" s="473">
        <v>575</v>
      </c>
      <c r="AE55" s="473">
        <v>575</v>
      </c>
      <c r="AF55" s="473">
        <v>575</v>
      </c>
      <c r="AG55" s="473">
        <v>575</v>
      </c>
      <c r="AH55" s="473">
        <v>575</v>
      </c>
      <c r="AI55" s="473">
        <v>575</v>
      </c>
      <c r="AJ55" s="473">
        <v>575</v>
      </c>
      <c r="AK55" s="473">
        <v>575</v>
      </c>
      <c r="AL55" s="473">
        <v>575</v>
      </c>
      <c r="AM55" s="473">
        <v>575</v>
      </c>
      <c r="AN55" s="473">
        <v>575</v>
      </c>
    </row>
    <row r="56" spans="1:40" ht="15" customHeight="1" x14ac:dyDescent="0.2">
      <c r="A56" s="472" t="s">
        <v>228</v>
      </c>
      <c r="B56" s="472" t="s">
        <v>217</v>
      </c>
      <c r="C56" s="472" t="s">
        <v>355</v>
      </c>
      <c r="D56" s="472" t="s">
        <v>89</v>
      </c>
      <c r="E56" s="472" t="s">
        <v>89</v>
      </c>
      <c r="F56" s="472" t="s">
        <v>377</v>
      </c>
      <c r="G56" s="473">
        <v>0</v>
      </c>
      <c r="H56" s="473">
        <v>146</v>
      </c>
      <c r="I56" s="473">
        <v>146</v>
      </c>
      <c r="J56" s="473">
        <v>218</v>
      </c>
      <c r="K56" s="473">
        <v>280</v>
      </c>
      <c r="L56" s="473">
        <v>280</v>
      </c>
      <c r="M56" s="473">
        <v>380</v>
      </c>
      <c r="N56" s="473">
        <v>440</v>
      </c>
      <c r="O56" s="473">
        <v>490</v>
      </c>
      <c r="P56" s="473">
        <v>490</v>
      </c>
      <c r="Q56" s="473">
        <v>490</v>
      </c>
      <c r="R56" s="473">
        <v>540</v>
      </c>
      <c r="S56" s="473">
        <v>590</v>
      </c>
      <c r="T56" s="473">
        <v>670</v>
      </c>
      <c r="U56" s="473">
        <v>670</v>
      </c>
      <c r="V56" s="473">
        <v>770</v>
      </c>
      <c r="W56" s="473">
        <v>820</v>
      </c>
      <c r="X56" s="473">
        <v>840</v>
      </c>
      <c r="Y56" s="473">
        <v>840</v>
      </c>
      <c r="Z56" s="473">
        <v>840</v>
      </c>
      <c r="AA56" s="473">
        <v>920</v>
      </c>
      <c r="AB56" s="473">
        <v>1170</v>
      </c>
      <c r="AC56" s="473">
        <v>1320</v>
      </c>
      <c r="AD56" s="473">
        <v>1370</v>
      </c>
      <c r="AE56" s="473">
        <v>1370</v>
      </c>
      <c r="AF56" s="473">
        <v>1420</v>
      </c>
      <c r="AG56" s="473">
        <v>1570</v>
      </c>
      <c r="AH56" s="473">
        <v>1620</v>
      </c>
      <c r="AI56" s="473">
        <v>1720</v>
      </c>
      <c r="AJ56" s="473">
        <v>1770</v>
      </c>
      <c r="AK56" s="473">
        <v>1820</v>
      </c>
      <c r="AL56" s="473">
        <v>1970</v>
      </c>
      <c r="AM56" s="473">
        <v>2070</v>
      </c>
      <c r="AN56" s="473">
        <v>2120</v>
      </c>
    </row>
    <row r="57" spans="1:40" ht="15" customHeight="1" x14ac:dyDescent="0.2">
      <c r="A57" s="472" t="s">
        <v>228</v>
      </c>
      <c r="B57" s="472" t="s">
        <v>217</v>
      </c>
      <c r="C57" s="472" t="s">
        <v>355</v>
      </c>
      <c r="D57" s="472" t="s">
        <v>89</v>
      </c>
      <c r="E57" s="472" t="s">
        <v>89</v>
      </c>
      <c r="F57" s="472" t="s">
        <v>387</v>
      </c>
      <c r="G57" s="473">
        <v>0</v>
      </c>
      <c r="H57" s="473">
        <v>0</v>
      </c>
      <c r="I57" s="473">
        <v>0</v>
      </c>
      <c r="J57" s="473">
        <v>0</v>
      </c>
      <c r="K57" s="473">
        <v>0</v>
      </c>
      <c r="L57" s="473">
        <v>0</v>
      </c>
      <c r="M57" s="473">
        <v>0</v>
      </c>
      <c r="N57" s="473">
        <v>0</v>
      </c>
      <c r="O57" s="473">
        <v>0</v>
      </c>
      <c r="P57" s="473">
        <v>0</v>
      </c>
      <c r="Q57" s="473">
        <v>0</v>
      </c>
      <c r="R57" s="473">
        <v>0</v>
      </c>
      <c r="S57" s="473">
        <v>0</v>
      </c>
      <c r="T57" s="473">
        <v>0</v>
      </c>
      <c r="U57" s="473">
        <v>140</v>
      </c>
      <c r="V57" s="473">
        <v>140</v>
      </c>
      <c r="W57" s="473">
        <v>140</v>
      </c>
      <c r="X57" s="473">
        <v>140</v>
      </c>
      <c r="Y57" s="473">
        <v>280</v>
      </c>
      <c r="Z57" s="473">
        <v>280</v>
      </c>
      <c r="AA57" s="473">
        <v>280</v>
      </c>
      <c r="AB57" s="473">
        <v>280</v>
      </c>
      <c r="AC57" s="473">
        <v>280</v>
      </c>
      <c r="AD57" s="473">
        <v>420</v>
      </c>
      <c r="AE57" s="473">
        <v>420</v>
      </c>
      <c r="AF57" s="473">
        <v>420</v>
      </c>
      <c r="AG57" s="473">
        <v>560</v>
      </c>
      <c r="AH57" s="473">
        <v>560</v>
      </c>
      <c r="AI57" s="473">
        <v>560</v>
      </c>
      <c r="AJ57" s="473">
        <v>700</v>
      </c>
      <c r="AK57" s="473">
        <v>700</v>
      </c>
      <c r="AL57" s="473">
        <v>700</v>
      </c>
      <c r="AM57" s="473">
        <v>700</v>
      </c>
      <c r="AN57" s="473">
        <v>700</v>
      </c>
    </row>
    <row r="58" spans="1:40" ht="15" customHeight="1" x14ac:dyDescent="0.2">
      <c r="A58" s="472" t="s">
        <v>228</v>
      </c>
      <c r="B58" s="472" t="s">
        <v>217</v>
      </c>
      <c r="C58" s="472" t="s">
        <v>355</v>
      </c>
      <c r="D58" s="472" t="s">
        <v>89</v>
      </c>
      <c r="E58" s="472" t="s">
        <v>89</v>
      </c>
      <c r="F58" s="472" t="s">
        <v>379</v>
      </c>
      <c r="G58" s="473">
        <v>0</v>
      </c>
      <c r="H58" s="473">
        <v>0</v>
      </c>
      <c r="I58" s="473">
        <v>0</v>
      </c>
      <c r="J58" s="473">
        <v>0</v>
      </c>
      <c r="K58" s="473">
        <v>0</v>
      </c>
      <c r="L58" s="473">
        <v>0</v>
      </c>
      <c r="M58" s="473">
        <v>0</v>
      </c>
      <c r="N58" s="473">
        <v>0</v>
      </c>
      <c r="O58" s="473">
        <v>0</v>
      </c>
      <c r="P58" s="473">
        <v>0</v>
      </c>
      <c r="Q58" s="473">
        <v>0</v>
      </c>
      <c r="R58" s="473">
        <v>0</v>
      </c>
      <c r="S58" s="473">
        <v>0</v>
      </c>
      <c r="T58" s="473">
        <v>0</v>
      </c>
      <c r="U58" s="473">
        <v>0</v>
      </c>
      <c r="V58" s="473">
        <v>0</v>
      </c>
      <c r="W58" s="473">
        <v>0</v>
      </c>
      <c r="X58" s="473">
        <v>0</v>
      </c>
      <c r="Y58" s="473">
        <v>0</v>
      </c>
      <c r="Z58" s="473">
        <v>0</v>
      </c>
      <c r="AA58" s="473">
        <v>0</v>
      </c>
      <c r="AB58" s="473">
        <v>0</v>
      </c>
      <c r="AC58" s="473">
        <v>0</v>
      </c>
      <c r="AD58" s="473">
        <v>0</v>
      </c>
      <c r="AE58" s="473">
        <v>100</v>
      </c>
      <c r="AF58" s="473">
        <v>200</v>
      </c>
      <c r="AG58" s="473">
        <v>200</v>
      </c>
      <c r="AH58" s="473">
        <v>200</v>
      </c>
      <c r="AI58" s="473">
        <v>200</v>
      </c>
      <c r="AJ58" s="473">
        <v>200</v>
      </c>
      <c r="AK58" s="473">
        <v>200</v>
      </c>
      <c r="AL58" s="473">
        <v>200</v>
      </c>
      <c r="AM58" s="473">
        <v>200</v>
      </c>
      <c r="AN58" s="473">
        <v>200</v>
      </c>
    </row>
    <row r="59" spans="1:40" ht="15" customHeight="1" x14ac:dyDescent="0.2">
      <c r="A59" s="472" t="s">
        <v>228</v>
      </c>
      <c r="B59" s="472" t="s">
        <v>217</v>
      </c>
      <c r="C59" s="472" t="s">
        <v>355</v>
      </c>
      <c r="D59" s="472" t="s">
        <v>89</v>
      </c>
      <c r="E59" s="472" t="s">
        <v>89</v>
      </c>
      <c r="F59" s="472" t="s">
        <v>388</v>
      </c>
      <c r="G59" s="473">
        <v>2744</v>
      </c>
      <c r="H59" s="473">
        <v>2744</v>
      </c>
      <c r="I59" s="473">
        <v>2744</v>
      </c>
      <c r="J59" s="473">
        <v>2744</v>
      </c>
      <c r="K59" s="473">
        <v>2744</v>
      </c>
      <c r="L59" s="473">
        <v>2744</v>
      </c>
      <c r="M59" s="473">
        <v>2744</v>
      </c>
      <c r="N59" s="473">
        <v>2744</v>
      </c>
      <c r="O59" s="473">
        <v>2954</v>
      </c>
      <c r="P59" s="473">
        <v>2954</v>
      </c>
      <c r="Q59" s="473">
        <v>3566</v>
      </c>
      <c r="R59" s="473">
        <v>3566</v>
      </c>
      <c r="S59" s="473">
        <v>3566</v>
      </c>
      <c r="T59" s="473">
        <v>3966</v>
      </c>
      <c r="U59" s="473">
        <v>3966</v>
      </c>
      <c r="V59" s="473">
        <v>3966</v>
      </c>
      <c r="W59" s="473">
        <v>3966</v>
      </c>
      <c r="X59" s="473">
        <v>3966</v>
      </c>
      <c r="Y59" s="473">
        <v>3966</v>
      </c>
      <c r="Z59" s="473">
        <v>3966</v>
      </c>
      <c r="AA59" s="473">
        <v>3966</v>
      </c>
      <c r="AB59" s="473">
        <v>3966</v>
      </c>
      <c r="AC59" s="473">
        <v>3966</v>
      </c>
      <c r="AD59" s="473">
        <v>3966</v>
      </c>
      <c r="AE59" s="473">
        <v>3966</v>
      </c>
      <c r="AF59" s="473">
        <v>3966</v>
      </c>
      <c r="AG59" s="473">
        <v>3966</v>
      </c>
      <c r="AH59" s="473">
        <v>3966</v>
      </c>
      <c r="AI59" s="473">
        <v>3966</v>
      </c>
      <c r="AJ59" s="473">
        <v>3966</v>
      </c>
      <c r="AK59" s="473">
        <v>3966</v>
      </c>
      <c r="AL59" s="473">
        <v>3966</v>
      </c>
      <c r="AM59" s="473">
        <v>3966</v>
      </c>
      <c r="AN59" s="473">
        <v>3966</v>
      </c>
    </row>
    <row r="60" spans="1:40" ht="15" customHeight="1" x14ac:dyDescent="0.2">
      <c r="A60" s="472" t="s">
        <v>228</v>
      </c>
      <c r="B60" s="472" t="s">
        <v>217</v>
      </c>
      <c r="C60" s="472" t="s">
        <v>355</v>
      </c>
      <c r="D60" s="472" t="s">
        <v>356</v>
      </c>
      <c r="E60" s="472" t="s">
        <v>381</v>
      </c>
      <c r="F60" s="472" t="s">
        <v>381</v>
      </c>
      <c r="G60" s="473">
        <v>36</v>
      </c>
      <c r="H60" s="473">
        <v>36</v>
      </c>
      <c r="I60" s="473">
        <v>36</v>
      </c>
      <c r="J60" s="473">
        <v>36</v>
      </c>
      <c r="K60" s="473">
        <v>36</v>
      </c>
      <c r="L60" s="473">
        <v>36</v>
      </c>
      <c r="M60" s="473">
        <v>36</v>
      </c>
      <c r="N60" s="473">
        <v>256</v>
      </c>
      <c r="O60" s="473">
        <v>256</v>
      </c>
      <c r="P60" s="473">
        <v>256</v>
      </c>
      <c r="Q60" s="473">
        <v>256</v>
      </c>
      <c r="R60" s="473">
        <v>256</v>
      </c>
      <c r="S60" s="473">
        <v>256</v>
      </c>
      <c r="T60" s="473">
        <v>256</v>
      </c>
      <c r="U60" s="473">
        <v>256</v>
      </c>
      <c r="V60" s="473">
        <v>256</v>
      </c>
      <c r="W60" s="473">
        <v>256</v>
      </c>
      <c r="X60" s="473">
        <v>256</v>
      </c>
      <c r="Y60" s="473">
        <v>256</v>
      </c>
      <c r="Z60" s="473">
        <v>256</v>
      </c>
      <c r="AA60" s="473">
        <v>256</v>
      </c>
      <c r="AB60" s="473">
        <v>256</v>
      </c>
      <c r="AC60" s="473">
        <v>256</v>
      </c>
      <c r="AD60" s="473">
        <v>256</v>
      </c>
      <c r="AE60" s="473">
        <v>256</v>
      </c>
      <c r="AF60" s="473">
        <v>256</v>
      </c>
      <c r="AG60" s="473">
        <v>256</v>
      </c>
      <c r="AH60" s="473">
        <v>256</v>
      </c>
      <c r="AI60" s="473">
        <v>256</v>
      </c>
      <c r="AJ60" s="473">
        <v>256</v>
      </c>
      <c r="AK60" s="473">
        <v>256</v>
      </c>
      <c r="AL60" s="473">
        <v>256</v>
      </c>
      <c r="AM60" s="473">
        <v>256</v>
      </c>
      <c r="AN60" s="473">
        <v>256</v>
      </c>
    </row>
    <row r="61" spans="1:40" ht="15" customHeight="1" x14ac:dyDescent="0.2">
      <c r="A61" s="472" t="s">
        <v>228</v>
      </c>
      <c r="B61" s="472" t="s">
        <v>217</v>
      </c>
      <c r="C61" s="472" t="s">
        <v>355</v>
      </c>
      <c r="D61" s="472" t="s">
        <v>356</v>
      </c>
      <c r="E61" s="472" t="s">
        <v>381</v>
      </c>
      <c r="F61" s="472" t="s">
        <v>382</v>
      </c>
      <c r="G61" s="473">
        <v>0</v>
      </c>
      <c r="H61" s="473">
        <v>0</v>
      </c>
      <c r="I61" s="473">
        <v>0</v>
      </c>
      <c r="J61" s="473">
        <v>0</v>
      </c>
      <c r="K61" s="473">
        <v>0</v>
      </c>
      <c r="L61" s="473">
        <v>35</v>
      </c>
      <c r="M61" s="473">
        <v>35</v>
      </c>
      <c r="N61" s="473">
        <v>35</v>
      </c>
      <c r="O61" s="473">
        <v>35</v>
      </c>
      <c r="P61" s="473">
        <v>35</v>
      </c>
      <c r="Q61" s="473">
        <v>35</v>
      </c>
      <c r="R61" s="473">
        <v>35</v>
      </c>
      <c r="S61" s="473">
        <v>35</v>
      </c>
      <c r="T61" s="473">
        <v>35</v>
      </c>
      <c r="U61" s="473">
        <v>35</v>
      </c>
      <c r="V61" s="473">
        <v>35</v>
      </c>
      <c r="W61" s="473">
        <v>35</v>
      </c>
      <c r="X61" s="473">
        <v>35</v>
      </c>
      <c r="Y61" s="473">
        <v>35</v>
      </c>
      <c r="Z61" s="473">
        <v>35</v>
      </c>
      <c r="AA61" s="473">
        <v>35</v>
      </c>
      <c r="AB61" s="473">
        <v>35</v>
      </c>
      <c r="AC61" s="473">
        <v>35</v>
      </c>
      <c r="AD61" s="473">
        <v>35</v>
      </c>
      <c r="AE61" s="473">
        <v>35</v>
      </c>
      <c r="AF61" s="473">
        <v>35</v>
      </c>
      <c r="AG61" s="473">
        <v>35</v>
      </c>
      <c r="AH61" s="473">
        <v>35</v>
      </c>
      <c r="AI61" s="473">
        <v>35</v>
      </c>
      <c r="AJ61" s="473">
        <v>35</v>
      </c>
      <c r="AK61" s="473">
        <v>35</v>
      </c>
      <c r="AL61" s="473">
        <v>35</v>
      </c>
      <c r="AM61" s="473">
        <v>35</v>
      </c>
      <c r="AN61" s="473">
        <v>35</v>
      </c>
    </row>
    <row r="62" spans="1:40" ht="15" customHeight="1" x14ac:dyDescent="0.2">
      <c r="A62" s="472" t="s">
        <v>354</v>
      </c>
      <c r="B62" s="472" t="s">
        <v>216</v>
      </c>
      <c r="C62" s="472" t="s">
        <v>355</v>
      </c>
      <c r="D62" s="472" t="s">
        <v>356</v>
      </c>
      <c r="E62" s="472" t="s">
        <v>90</v>
      </c>
      <c r="F62" s="472" t="s">
        <v>90</v>
      </c>
      <c r="G62" s="473">
        <v>536.35469999999998</v>
      </c>
      <c r="H62" s="473">
        <v>733.851</v>
      </c>
      <c r="I62" s="473">
        <v>733.851</v>
      </c>
      <c r="J62" s="473">
        <v>733.851</v>
      </c>
      <c r="K62" s="473">
        <v>733.851</v>
      </c>
      <c r="L62" s="473">
        <v>733.851</v>
      </c>
      <c r="M62" s="473">
        <v>733.851</v>
      </c>
      <c r="N62" s="473">
        <v>733.851</v>
      </c>
      <c r="O62" s="473">
        <v>733.851</v>
      </c>
      <c r="P62" s="473">
        <v>733.851</v>
      </c>
      <c r="Q62" s="473">
        <v>733.851</v>
      </c>
      <c r="R62" s="473">
        <v>698.63199999999995</v>
      </c>
      <c r="S62" s="473">
        <v>698.63199999999995</v>
      </c>
      <c r="T62" s="473">
        <v>698.63199999999995</v>
      </c>
      <c r="U62" s="473">
        <v>698.63199999999995</v>
      </c>
      <c r="V62" s="473">
        <v>698.63199999999995</v>
      </c>
      <c r="W62" s="473">
        <v>657.03899999999999</v>
      </c>
      <c r="X62" s="473">
        <v>657.03899999999999</v>
      </c>
      <c r="Y62" s="473">
        <v>626.029</v>
      </c>
      <c r="Z62" s="473">
        <v>626.029</v>
      </c>
      <c r="AA62" s="473">
        <v>626.029</v>
      </c>
      <c r="AB62" s="473">
        <v>626.029</v>
      </c>
      <c r="AC62" s="473">
        <v>626.029</v>
      </c>
      <c r="AD62" s="473">
        <v>626.029</v>
      </c>
      <c r="AE62" s="473">
        <v>626.029</v>
      </c>
      <c r="AF62" s="473">
        <v>626.029</v>
      </c>
      <c r="AG62" s="473">
        <v>626.029</v>
      </c>
      <c r="AH62" s="473">
        <v>626.029</v>
      </c>
      <c r="AI62" s="473">
        <v>626.029</v>
      </c>
      <c r="AJ62" s="473">
        <v>626.029</v>
      </c>
      <c r="AK62" s="473">
        <v>626.029</v>
      </c>
      <c r="AL62" s="473">
        <v>626.029</v>
      </c>
      <c r="AM62" s="473">
        <v>626.029</v>
      </c>
      <c r="AN62" s="473">
        <v>626.029</v>
      </c>
    </row>
    <row r="63" spans="1:40" ht="15" customHeight="1" x14ac:dyDescent="0.2">
      <c r="A63" s="472" t="s">
        <v>354</v>
      </c>
      <c r="B63" s="472" t="s">
        <v>216</v>
      </c>
      <c r="C63" s="472" t="s">
        <v>355</v>
      </c>
      <c r="D63" s="472" t="s">
        <v>356</v>
      </c>
      <c r="E63" s="472" t="s">
        <v>90</v>
      </c>
      <c r="F63" s="472" t="s">
        <v>357</v>
      </c>
      <c r="G63" s="473">
        <v>230.27599999999995</v>
      </c>
      <c r="H63" s="473">
        <v>288.80799999999999</v>
      </c>
      <c r="I63" s="473">
        <v>294.327</v>
      </c>
      <c r="J63" s="473">
        <v>301.72000000000003</v>
      </c>
      <c r="K63" s="473">
        <v>308.392</v>
      </c>
      <c r="L63" s="473">
        <v>408.61799999999999</v>
      </c>
      <c r="M63" s="473">
        <v>417.74700000000001</v>
      </c>
      <c r="N63" s="473">
        <v>426.709</v>
      </c>
      <c r="O63" s="473">
        <v>426.37</v>
      </c>
      <c r="P63" s="473">
        <v>426.108</v>
      </c>
      <c r="Q63" s="473">
        <v>425.86599999999999</v>
      </c>
      <c r="R63" s="473">
        <v>426.04899999999998</v>
      </c>
      <c r="S63" s="473">
        <v>425.88</v>
      </c>
      <c r="T63" s="473">
        <v>425.78</v>
      </c>
      <c r="U63" s="473">
        <v>425.71899999999999</v>
      </c>
      <c r="V63" s="473">
        <v>429.46300000000002</v>
      </c>
      <c r="W63" s="473">
        <v>455.58800000000002</v>
      </c>
      <c r="X63" s="473">
        <v>485.45</v>
      </c>
      <c r="Y63" s="473">
        <v>517.01099999999997</v>
      </c>
      <c r="Z63" s="473">
        <v>550.27</v>
      </c>
      <c r="AA63" s="473">
        <v>619.44000000000005</v>
      </c>
      <c r="AB63" s="473">
        <v>652.71199999999999</v>
      </c>
      <c r="AC63" s="473">
        <v>685.00900000000001</v>
      </c>
      <c r="AD63" s="473">
        <v>719.66099999999994</v>
      </c>
      <c r="AE63" s="473">
        <v>750.09799999999996</v>
      </c>
      <c r="AF63" s="473">
        <v>779.84900000000005</v>
      </c>
      <c r="AG63" s="473">
        <v>807.7</v>
      </c>
      <c r="AH63" s="473">
        <v>834.64800000000002</v>
      </c>
      <c r="AI63" s="473">
        <v>859.78</v>
      </c>
      <c r="AJ63" s="473">
        <v>886.76099999999997</v>
      </c>
      <c r="AK63" s="473">
        <v>912.56600000000003</v>
      </c>
      <c r="AL63" s="473">
        <v>936.38099999999997</v>
      </c>
      <c r="AM63" s="473">
        <v>963.63699999999994</v>
      </c>
      <c r="AN63" s="473">
        <v>989.40899999999999</v>
      </c>
    </row>
    <row r="64" spans="1:40" ht="15" customHeight="1" x14ac:dyDescent="0.2">
      <c r="A64" s="472" t="s">
        <v>354</v>
      </c>
      <c r="B64" s="472" t="s">
        <v>216</v>
      </c>
      <c r="C64" s="472" t="s">
        <v>355</v>
      </c>
      <c r="D64" s="472" t="s">
        <v>565</v>
      </c>
      <c r="E64" s="472" t="s">
        <v>92</v>
      </c>
      <c r="F64" s="472" t="s">
        <v>358</v>
      </c>
      <c r="G64" s="473">
        <v>422</v>
      </c>
      <c r="H64" s="473">
        <v>422</v>
      </c>
      <c r="I64" s="473">
        <v>422</v>
      </c>
      <c r="J64" s="473">
        <v>422</v>
      </c>
      <c r="K64" s="473">
        <v>422</v>
      </c>
      <c r="L64" s="473">
        <v>124.999</v>
      </c>
      <c r="M64" s="473">
        <v>124.999</v>
      </c>
      <c r="N64" s="473">
        <v>124.999</v>
      </c>
      <c r="O64" s="473">
        <v>124.999</v>
      </c>
      <c r="P64" s="473">
        <v>124.999</v>
      </c>
      <c r="Q64" s="473">
        <v>124.999</v>
      </c>
      <c r="R64" s="473">
        <v>124.999</v>
      </c>
      <c r="S64" s="473">
        <v>124.999</v>
      </c>
      <c r="T64" s="473">
        <v>124.999</v>
      </c>
      <c r="U64" s="473">
        <v>124.999</v>
      </c>
      <c r="V64" s="473">
        <v>124.999</v>
      </c>
      <c r="W64" s="473">
        <v>124.999</v>
      </c>
      <c r="X64" s="473">
        <v>124.999</v>
      </c>
      <c r="Y64" s="473">
        <v>0</v>
      </c>
      <c r="Z64" s="473">
        <v>0</v>
      </c>
      <c r="AA64" s="473">
        <v>0</v>
      </c>
      <c r="AB64" s="473">
        <v>0</v>
      </c>
      <c r="AC64" s="473">
        <v>0</v>
      </c>
      <c r="AD64" s="473">
        <v>0</v>
      </c>
      <c r="AE64" s="473">
        <v>0</v>
      </c>
      <c r="AF64" s="473">
        <v>0</v>
      </c>
      <c r="AG64" s="473">
        <v>0</v>
      </c>
      <c r="AH64" s="473">
        <v>0</v>
      </c>
      <c r="AI64" s="473">
        <v>0</v>
      </c>
      <c r="AJ64" s="473">
        <v>0</v>
      </c>
      <c r="AK64" s="473">
        <v>0</v>
      </c>
      <c r="AL64" s="473">
        <v>0</v>
      </c>
      <c r="AM64" s="473">
        <v>0</v>
      </c>
      <c r="AN64" s="473">
        <v>0</v>
      </c>
    </row>
    <row r="65" spans="1:40" ht="15" customHeight="1" x14ac:dyDescent="0.2">
      <c r="A65" s="472" t="s">
        <v>354</v>
      </c>
      <c r="B65" s="472" t="s">
        <v>216</v>
      </c>
      <c r="C65" s="472" t="s">
        <v>355</v>
      </c>
      <c r="D65" s="472" t="s">
        <v>565</v>
      </c>
      <c r="E65" s="472" t="s">
        <v>92</v>
      </c>
      <c r="F65" s="472" t="s">
        <v>359</v>
      </c>
      <c r="G65" s="473">
        <v>1690.9677074182512</v>
      </c>
      <c r="H65" s="473">
        <v>1782.3779999999999</v>
      </c>
      <c r="I65" s="473">
        <v>1777.039</v>
      </c>
      <c r="J65" s="473">
        <v>1804.502</v>
      </c>
      <c r="K65" s="473">
        <v>1834.4490000000001</v>
      </c>
      <c r="L65" s="473">
        <v>1859.72</v>
      </c>
      <c r="M65" s="473">
        <v>1893.57</v>
      </c>
      <c r="N65" s="473">
        <v>1942.135</v>
      </c>
      <c r="O65" s="473">
        <v>1993.0409999999999</v>
      </c>
      <c r="P65" s="473">
        <v>2034.78</v>
      </c>
      <c r="Q65" s="473">
        <v>2069.8319999999999</v>
      </c>
      <c r="R65" s="473">
        <v>2103.1729999999998</v>
      </c>
      <c r="S65" s="473">
        <v>2133.962</v>
      </c>
      <c r="T65" s="473">
        <v>2168.9070000000002</v>
      </c>
      <c r="U65" s="473">
        <v>2205.7849999999999</v>
      </c>
      <c r="V65" s="473">
        <v>2247.1289999999999</v>
      </c>
      <c r="W65" s="473">
        <v>2287.172</v>
      </c>
      <c r="X65" s="473">
        <v>2327.5439999999999</v>
      </c>
      <c r="Y65" s="473">
        <v>2366.0030000000002</v>
      </c>
      <c r="Z65" s="473">
        <v>2406.8939999999998</v>
      </c>
      <c r="AA65" s="473">
        <v>2460.0909999999999</v>
      </c>
      <c r="AB65" s="473">
        <v>2502.2800000000002</v>
      </c>
      <c r="AC65" s="473">
        <v>2540.6480000000001</v>
      </c>
      <c r="AD65" s="473">
        <v>2581.42</v>
      </c>
      <c r="AE65" s="473">
        <v>2620.7890000000002</v>
      </c>
      <c r="AF65" s="473">
        <v>2660.489</v>
      </c>
      <c r="AG65" s="473">
        <v>2702.252</v>
      </c>
      <c r="AH65" s="473">
        <v>2746.0810000000001</v>
      </c>
      <c r="AI65" s="473">
        <v>2788.0219999999999</v>
      </c>
      <c r="AJ65" s="473">
        <v>2834.3710000000001</v>
      </c>
      <c r="AK65" s="473">
        <v>2885.6990000000001</v>
      </c>
      <c r="AL65" s="473">
        <v>2938.5529999999999</v>
      </c>
      <c r="AM65" s="473">
        <v>2998.962</v>
      </c>
      <c r="AN65" s="473">
        <v>3065.288</v>
      </c>
    </row>
    <row r="66" spans="1:40" ht="15" customHeight="1" x14ac:dyDescent="0.2">
      <c r="A66" s="472" t="s">
        <v>354</v>
      </c>
      <c r="B66" s="472" t="s">
        <v>216</v>
      </c>
      <c r="C66" s="472" t="s">
        <v>355</v>
      </c>
      <c r="D66" s="472" t="s">
        <v>565</v>
      </c>
      <c r="E66" s="472" t="s">
        <v>92</v>
      </c>
      <c r="F66" s="472" t="s">
        <v>360</v>
      </c>
      <c r="G66" s="473">
        <v>487.077</v>
      </c>
      <c r="H66" s="473">
        <v>1159.69</v>
      </c>
      <c r="I66" s="473">
        <v>1617.921</v>
      </c>
      <c r="J66" s="473">
        <v>2076.16</v>
      </c>
      <c r="K66" s="473">
        <v>2466.3290000000002</v>
      </c>
      <c r="L66" s="473">
        <v>2897.9409999999998</v>
      </c>
      <c r="M66" s="473">
        <v>3405.07</v>
      </c>
      <c r="N66" s="473">
        <v>4000.96</v>
      </c>
      <c r="O66" s="473">
        <v>4601.1099999999997</v>
      </c>
      <c r="P66" s="473">
        <v>5291.268</v>
      </c>
      <c r="Q66" s="473">
        <v>5952.68</v>
      </c>
      <c r="R66" s="473">
        <v>6696.7690000000002</v>
      </c>
      <c r="S66" s="473">
        <v>7366.44</v>
      </c>
      <c r="T66" s="473">
        <v>7918.93</v>
      </c>
      <c r="U66" s="473">
        <v>8354.4709999999995</v>
      </c>
      <c r="V66" s="473">
        <v>8730.4189999999999</v>
      </c>
      <c r="W66" s="473">
        <v>9035.9789999999994</v>
      </c>
      <c r="X66" s="473">
        <v>9261.8790000000008</v>
      </c>
      <c r="Y66" s="473">
        <v>9354.4989999999998</v>
      </c>
      <c r="Z66" s="473">
        <v>9401.27</v>
      </c>
      <c r="AA66" s="473">
        <v>9401.27</v>
      </c>
      <c r="AB66" s="473">
        <v>9401.27</v>
      </c>
      <c r="AC66" s="473">
        <v>9401.27</v>
      </c>
      <c r="AD66" s="473">
        <v>9401.27</v>
      </c>
      <c r="AE66" s="473">
        <v>9401.27</v>
      </c>
      <c r="AF66" s="473">
        <v>9401.27</v>
      </c>
      <c r="AG66" s="473">
        <v>9401.27</v>
      </c>
      <c r="AH66" s="473">
        <v>9401.27</v>
      </c>
      <c r="AI66" s="473">
        <v>9401.27</v>
      </c>
      <c r="AJ66" s="473">
        <v>9401.27</v>
      </c>
      <c r="AK66" s="473">
        <v>9401.27</v>
      </c>
      <c r="AL66" s="473">
        <v>9401.27</v>
      </c>
      <c r="AM66" s="473">
        <v>9401.27</v>
      </c>
      <c r="AN66" s="473">
        <v>9401.27</v>
      </c>
    </row>
    <row r="67" spans="1:40" ht="15" customHeight="1" x14ac:dyDescent="0.2">
      <c r="A67" s="472" t="s">
        <v>354</v>
      </c>
      <c r="B67" s="472" t="s">
        <v>216</v>
      </c>
      <c r="C67" s="472" t="s">
        <v>355</v>
      </c>
      <c r="D67" s="472" t="s">
        <v>565</v>
      </c>
      <c r="E67" s="472" t="s">
        <v>92</v>
      </c>
      <c r="F67" s="472" t="s">
        <v>361</v>
      </c>
      <c r="G67" s="473">
        <v>477.21599999999989</v>
      </c>
      <c r="H67" s="473">
        <v>477.21699999999998</v>
      </c>
      <c r="I67" s="473">
        <v>477.21699999999998</v>
      </c>
      <c r="J67" s="473">
        <v>477.21699999999998</v>
      </c>
      <c r="K67" s="473">
        <v>477.21699999999998</v>
      </c>
      <c r="L67" s="473">
        <v>477.21699999999998</v>
      </c>
      <c r="M67" s="473">
        <v>530.25900000000001</v>
      </c>
      <c r="N67" s="473">
        <v>530.25900000000001</v>
      </c>
      <c r="O67" s="473">
        <v>530.25900000000001</v>
      </c>
      <c r="P67" s="473">
        <v>583.30100000000004</v>
      </c>
      <c r="Q67" s="473">
        <v>583.30100000000004</v>
      </c>
      <c r="R67" s="473">
        <v>636.351</v>
      </c>
      <c r="S67" s="473">
        <v>636.351</v>
      </c>
      <c r="T67" s="473">
        <v>636.351</v>
      </c>
      <c r="U67" s="473">
        <v>689.39200000000005</v>
      </c>
      <c r="V67" s="473">
        <v>689.39200000000005</v>
      </c>
      <c r="W67" s="473">
        <v>689.39200000000005</v>
      </c>
      <c r="X67" s="473">
        <v>742.43899999999996</v>
      </c>
      <c r="Y67" s="473">
        <v>742.43899999999996</v>
      </c>
      <c r="Z67" s="473">
        <v>742.43899999999996</v>
      </c>
      <c r="AA67" s="473">
        <v>795.48199999999997</v>
      </c>
      <c r="AB67" s="473">
        <v>848.52</v>
      </c>
      <c r="AC67" s="473">
        <v>954.61099999999999</v>
      </c>
      <c r="AD67" s="473">
        <v>1060.6990000000001</v>
      </c>
      <c r="AE67" s="473">
        <v>1166.79</v>
      </c>
      <c r="AF67" s="473">
        <v>1272.8800000000001</v>
      </c>
      <c r="AG67" s="473">
        <v>1378.97</v>
      </c>
      <c r="AH67" s="473">
        <v>1485.05</v>
      </c>
      <c r="AI67" s="473">
        <v>1591.1410000000001</v>
      </c>
      <c r="AJ67" s="473">
        <v>1644.192</v>
      </c>
      <c r="AK67" s="473">
        <v>1697.231</v>
      </c>
      <c r="AL67" s="473">
        <v>1750.269</v>
      </c>
      <c r="AM67" s="473">
        <v>1803.3209999999999</v>
      </c>
      <c r="AN67" s="473">
        <v>1856.3610000000001</v>
      </c>
    </row>
    <row r="68" spans="1:40" ht="15" customHeight="1" x14ac:dyDescent="0.2">
      <c r="A68" s="472" t="s">
        <v>354</v>
      </c>
      <c r="B68" s="472" t="s">
        <v>216</v>
      </c>
      <c r="C68" s="472" t="s">
        <v>355</v>
      </c>
      <c r="D68" s="472" t="s">
        <v>565</v>
      </c>
      <c r="E68" s="472" t="s">
        <v>92</v>
      </c>
      <c r="F68" s="472" t="s">
        <v>362</v>
      </c>
      <c r="G68" s="473">
        <v>881.13000000000011</v>
      </c>
      <c r="H68" s="473">
        <v>926.13199999999995</v>
      </c>
      <c r="I68" s="473">
        <v>926.13099999999997</v>
      </c>
      <c r="J68" s="473">
        <v>926.13099999999997</v>
      </c>
      <c r="K68" s="473">
        <v>926.13099999999997</v>
      </c>
      <c r="L68" s="473">
        <v>926.13099999999997</v>
      </c>
      <c r="M68" s="473">
        <v>926.13099999999997</v>
      </c>
      <c r="N68" s="473">
        <v>926.13099999999997</v>
      </c>
      <c r="O68" s="473">
        <v>926.13099999999997</v>
      </c>
      <c r="P68" s="473">
        <v>926.13099999999997</v>
      </c>
      <c r="Q68" s="473">
        <v>926.13099999999997</v>
      </c>
      <c r="R68" s="473">
        <v>926.13099999999997</v>
      </c>
      <c r="S68" s="473">
        <v>926.13099999999997</v>
      </c>
      <c r="T68" s="473">
        <v>926.13099999999997</v>
      </c>
      <c r="U68" s="473">
        <v>926.13099999999997</v>
      </c>
      <c r="V68" s="473">
        <v>926.13099999999997</v>
      </c>
      <c r="W68" s="473">
        <v>926.13099999999997</v>
      </c>
      <c r="X68" s="473">
        <v>926.13099999999997</v>
      </c>
      <c r="Y68" s="473">
        <v>926.13099999999997</v>
      </c>
      <c r="Z68" s="473">
        <v>926.13099999999997</v>
      </c>
      <c r="AA68" s="473">
        <v>926.13099999999997</v>
      </c>
      <c r="AB68" s="473">
        <v>926.13099999999997</v>
      </c>
      <c r="AC68" s="473">
        <v>926.13099999999997</v>
      </c>
      <c r="AD68" s="473">
        <v>926.13099999999997</v>
      </c>
      <c r="AE68" s="473">
        <v>926.13099999999997</v>
      </c>
      <c r="AF68" s="473">
        <v>926.13099999999997</v>
      </c>
      <c r="AG68" s="473">
        <v>926.13099999999997</v>
      </c>
      <c r="AH68" s="473">
        <v>926.13099999999997</v>
      </c>
      <c r="AI68" s="473">
        <v>926.13099999999997</v>
      </c>
      <c r="AJ68" s="473">
        <v>926.13099999999997</v>
      </c>
      <c r="AK68" s="473">
        <v>926.13099999999997</v>
      </c>
      <c r="AL68" s="473">
        <v>926.13099999999997</v>
      </c>
      <c r="AM68" s="473">
        <v>926.13099999999997</v>
      </c>
      <c r="AN68" s="473">
        <v>926.13099999999997</v>
      </c>
    </row>
    <row r="69" spans="1:40" ht="15" customHeight="1" x14ac:dyDescent="0.2">
      <c r="A69" s="472" t="s">
        <v>354</v>
      </c>
      <c r="B69" s="472" t="s">
        <v>216</v>
      </c>
      <c r="C69" s="472" t="s">
        <v>355</v>
      </c>
      <c r="D69" s="472" t="s">
        <v>356</v>
      </c>
      <c r="E69" s="472" t="s">
        <v>94</v>
      </c>
      <c r="F69" s="472" t="s">
        <v>94</v>
      </c>
      <c r="G69" s="473">
        <v>582.00357127826783</v>
      </c>
      <c r="H69" s="473">
        <v>597.42600000000004</v>
      </c>
      <c r="I69" s="473">
        <v>612.76099999999997</v>
      </c>
      <c r="J69" s="473">
        <v>623.99699999999996</v>
      </c>
      <c r="K69" s="473">
        <v>635.03800000000001</v>
      </c>
      <c r="L69" s="473">
        <v>645.84799999999996</v>
      </c>
      <c r="M69" s="473">
        <v>656.45600000000002</v>
      </c>
      <c r="N69" s="473">
        <v>666.81200000000001</v>
      </c>
      <c r="O69" s="473">
        <v>676.94200000000001</v>
      </c>
      <c r="P69" s="473">
        <v>686.88199999999995</v>
      </c>
      <c r="Q69" s="473">
        <v>696.58900000000006</v>
      </c>
      <c r="R69" s="473">
        <v>706.07799999999997</v>
      </c>
      <c r="S69" s="473">
        <v>715.37699999999995</v>
      </c>
      <c r="T69" s="473">
        <v>724.47500000000002</v>
      </c>
      <c r="U69" s="473">
        <v>733.404</v>
      </c>
      <c r="V69" s="473">
        <v>742.13199999999995</v>
      </c>
      <c r="W69" s="473">
        <v>750.702</v>
      </c>
      <c r="X69" s="473">
        <v>759.101</v>
      </c>
      <c r="Y69" s="473">
        <v>767.32100000000003</v>
      </c>
      <c r="Z69" s="473">
        <v>775.36</v>
      </c>
      <c r="AA69" s="473">
        <v>783.22</v>
      </c>
      <c r="AB69" s="473">
        <v>790.88800000000003</v>
      </c>
      <c r="AC69" s="473">
        <v>798.34900000000005</v>
      </c>
      <c r="AD69" s="473">
        <v>805.59400000000005</v>
      </c>
      <c r="AE69" s="473">
        <v>812.63499999999999</v>
      </c>
      <c r="AF69" s="473">
        <v>819.43200000000002</v>
      </c>
      <c r="AG69" s="473">
        <v>826.00400000000002</v>
      </c>
      <c r="AH69" s="473">
        <v>832.31399999999996</v>
      </c>
      <c r="AI69" s="473">
        <v>838.31200000000001</v>
      </c>
      <c r="AJ69" s="473">
        <v>844.04300000000001</v>
      </c>
      <c r="AK69" s="473">
        <v>849.39300000000003</v>
      </c>
      <c r="AL69" s="473">
        <v>854.35199999999998</v>
      </c>
      <c r="AM69" s="473">
        <v>858.80100000000004</v>
      </c>
      <c r="AN69" s="473">
        <v>862.47900000000004</v>
      </c>
    </row>
    <row r="70" spans="1:40" ht="15" customHeight="1" x14ac:dyDescent="0.2">
      <c r="A70" s="472" t="s">
        <v>354</v>
      </c>
      <c r="B70" s="472" t="s">
        <v>216</v>
      </c>
      <c r="C70" s="472" t="s">
        <v>355</v>
      </c>
      <c r="D70" s="472" t="s">
        <v>356</v>
      </c>
      <c r="E70" s="472" t="s">
        <v>96</v>
      </c>
      <c r="F70" s="472" t="s">
        <v>363</v>
      </c>
      <c r="G70" s="473">
        <v>12.2</v>
      </c>
      <c r="H70" s="473">
        <v>13.7</v>
      </c>
      <c r="I70" s="473">
        <v>13.7</v>
      </c>
      <c r="J70" s="473">
        <v>13.7</v>
      </c>
      <c r="K70" s="473">
        <v>13.7</v>
      </c>
      <c r="L70" s="473">
        <v>13.7</v>
      </c>
      <c r="M70" s="473">
        <v>13.7</v>
      </c>
      <c r="N70" s="473">
        <v>13.7</v>
      </c>
      <c r="O70" s="473">
        <v>13.7</v>
      </c>
      <c r="P70" s="473">
        <v>13.7</v>
      </c>
      <c r="Q70" s="473">
        <v>13.7</v>
      </c>
      <c r="R70" s="473">
        <v>13.7</v>
      </c>
      <c r="S70" s="473">
        <v>13.7</v>
      </c>
      <c r="T70" s="473">
        <v>13.7</v>
      </c>
      <c r="U70" s="473">
        <v>13.7</v>
      </c>
      <c r="V70" s="473">
        <v>13.7</v>
      </c>
      <c r="W70" s="473">
        <v>13.7</v>
      </c>
      <c r="X70" s="473">
        <v>13.7</v>
      </c>
      <c r="Y70" s="473">
        <v>13.7</v>
      </c>
      <c r="Z70" s="473">
        <v>13.7</v>
      </c>
      <c r="AA70" s="473">
        <v>13.7</v>
      </c>
      <c r="AB70" s="473">
        <v>13.7</v>
      </c>
      <c r="AC70" s="473">
        <v>13.7</v>
      </c>
      <c r="AD70" s="473">
        <v>13.7</v>
      </c>
      <c r="AE70" s="473">
        <v>13.7</v>
      </c>
      <c r="AF70" s="473">
        <v>13.7</v>
      </c>
      <c r="AG70" s="473">
        <v>13.7</v>
      </c>
      <c r="AH70" s="473">
        <v>13.7</v>
      </c>
      <c r="AI70" s="473">
        <v>13.7</v>
      </c>
      <c r="AJ70" s="473">
        <v>13.7</v>
      </c>
      <c r="AK70" s="473">
        <v>13.7</v>
      </c>
      <c r="AL70" s="473">
        <v>13.7</v>
      </c>
      <c r="AM70" s="473">
        <v>13.7</v>
      </c>
      <c r="AN70" s="473">
        <v>13.7</v>
      </c>
    </row>
    <row r="71" spans="1:40" ht="15" customHeight="1" x14ac:dyDescent="0.2">
      <c r="A71" s="472" t="s">
        <v>354</v>
      </c>
      <c r="B71" s="472" t="s">
        <v>216</v>
      </c>
      <c r="C71" s="472" t="s">
        <v>355</v>
      </c>
      <c r="D71" s="472" t="s">
        <v>356</v>
      </c>
      <c r="E71" s="472" t="s">
        <v>98</v>
      </c>
      <c r="F71" s="472" t="s">
        <v>98</v>
      </c>
      <c r="G71" s="473">
        <v>784.30000000000007</v>
      </c>
      <c r="H71" s="473">
        <v>784.3</v>
      </c>
      <c r="I71" s="473">
        <v>784.3</v>
      </c>
      <c r="J71" s="473">
        <v>784.3</v>
      </c>
      <c r="K71" s="473">
        <v>784.3</v>
      </c>
      <c r="L71" s="473">
        <v>784.3</v>
      </c>
      <c r="M71" s="473">
        <v>784.3</v>
      </c>
      <c r="N71" s="473">
        <v>784.3</v>
      </c>
      <c r="O71" s="473">
        <v>784.3</v>
      </c>
      <c r="P71" s="473">
        <v>784.3</v>
      </c>
      <c r="Q71" s="473">
        <v>784.3</v>
      </c>
      <c r="R71" s="473">
        <v>784.3</v>
      </c>
      <c r="S71" s="473">
        <v>784.3</v>
      </c>
      <c r="T71" s="473">
        <v>784.3</v>
      </c>
      <c r="U71" s="473">
        <v>784.3</v>
      </c>
      <c r="V71" s="473">
        <v>784.3</v>
      </c>
      <c r="W71" s="473">
        <v>784.3</v>
      </c>
      <c r="X71" s="473">
        <v>784.3</v>
      </c>
      <c r="Y71" s="473">
        <v>784.3</v>
      </c>
      <c r="Z71" s="473">
        <v>784.3</v>
      </c>
      <c r="AA71" s="473">
        <v>784.3</v>
      </c>
      <c r="AB71" s="473">
        <v>784.3</v>
      </c>
      <c r="AC71" s="473">
        <v>784.3</v>
      </c>
      <c r="AD71" s="473">
        <v>784.3</v>
      </c>
      <c r="AE71" s="473">
        <v>784.3</v>
      </c>
      <c r="AF71" s="473">
        <v>784.3</v>
      </c>
      <c r="AG71" s="473">
        <v>784.3</v>
      </c>
      <c r="AH71" s="473">
        <v>784.3</v>
      </c>
      <c r="AI71" s="473">
        <v>784.3</v>
      </c>
      <c r="AJ71" s="473">
        <v>784.3</v>
      </c>
      <c r="AK71" s="473">
        <v>784.3</v>
      </c>
      <c r="AL71" s="473">
        <v>784.3</v>
      </c>
      <c r="AM71" s="473">
        <v>784.3</v>
      </c>
      <c r="AN71" s="473">
        <v>784.3</v>
      </c>
    </row>
    <row r="72" spans="1:40" ht="15" customHeight="1" x14ac:dyDescent="0.2">
      <c r="A72" s="472" t="s">
        <v>354</v>
      </c>
      <c r="B72" s="472" t="s">
        <v>216</v>
      </c>
      <c r="C72" s="472" t="s">
        <v>355</v>
      </c>
      <c r="D72" s="472" t="s">
        <v>356</v>
      </c>
      <c r="E72" s="472" t="s">
        <v>99</v>
      </c>
      <c r="F72" s="472" t="s">
        <v>99</v>
      </c>
      <c r="G72" s="473">
        <v>5369.6486646611447</v>
      </c>
      <c r="H72" s="473">
        <v>5520.5060000000003</v>
      </c>
      <c r="I72" s="473">
        <v>5694.6329999999998</v>
      </c>
      <c r="J72" s="473">
        <v>5819.4489999999996</v>
      </c>
      <c r="K72" s="473">
        <v>5929.5389999999998</v>
      </c>
      <c r="L72" s="473">
        <v>6057.482</v>
      </c>
      <c r="M72" s="473">
        <v>6248.143</v>
      </c>
      <c r="N72" s="473">
        <v>6524.4489999999996</v>
      </c>
      <c r="O72" s="473">
        <v>6931.1239999999998</v>
      </c>
      <c r="P72" s="473">
        <v>7369.9780000000001</v>
      </c>
      <c r="Q72" s="473">
        <v>7857.5529999999999</v>
      </c>
      <c r="R72" s="473">
        <v>8387.1270000000004</v>
      </c>
      <c r="S72" s="473">
        <v>8957.4169999999995</v>
      </c>
      <c r="T72" s="473">
        <v>9557.7479999999996</v>
      </c>
      <c r="U72" s="473">
        <v>10165.27</v>
      </c>
      <c r="V72" s="473">
        <v>10762.63</v>
      </c>
      <c r="W72" s="473">
        <v>11361.33</v>
      </c>
      <c r="X72" s="473">
        <v>11977.87</v>
      </c>
      <c r="Y72" s="473">
        <v>12614.25</v>
      </c>
      <c r="Z72" s="473">
        <v>13272.54</v>
      </c>
      <c r="AA72" s="473">
        <v>13955.01</v>
      </c>
      <c r="AB72" s="473">
        <v>14664.13</v>
      </c>
      <c r="AC72" s="473">
        <v>15384.36</v>
      </c>
      <c r="AD72" s="473">
        <v>16100.88</v>
      </c>
      <c r="AE72" s="473">
        <v>16827.669999999998</v>
      </c>
      <c r="AF72" s="473">
        <v>17542.52</v>
      </c>
      <c r="AG72" s="473">
        <v>18254.12</v>
      </c>
      <c r="AH72" s="473">
        <v>18943.47</v>
      </c>
      <c r="AI72" s="473">
        <v>19597.990000000002</v>
      </c>
      <c r="AJ72" s="473">
        <v>20203.34</v>
      </c>
      <c r="AK72" s="473">
        <v>20788.75</v>
      </c>
      <c r="AL72" s="473">
        <v>21380.16</v>
      </c>
      <c r="AM72" s="473">
        <v>21939.68</v>
      </c>
      <c r="AN72" s="473">
        <v>22504.3</v>
      </c>
    </row>
    <row r="73" spans="1:40" ht="15" customHeight="1" x14ac:dyDescent="0.2">
      <c r="A73" s="472" t="s">
        <v>354</v>
      </c>
      <c r="B73" s="472" t="s">
        <v>216</v>
      </c>
      <c r="C73" s="472" t="s">
        <v>355</v>
      </c>
      <c r="D73" s="472" t="s">
        <v>356</v>
      </c>
      <c r="E73" s="472" t="s">
        <v>364</v>
      </c>
      <c r="F73" s="472" t="s">
        <v>365</v>
      </c>
      <c r="G73" s="473">
        <v>85.027000000000001</v>
      </c>
      <c r="H73" s="473">
        <v>120.02</v>
      </c>
      <c r="I73" s="473">
        <v>132.69</v>
      </c>
      <c r="J73" s="473">
        <v>146.66</v>
      </c>
      <c r="K73" s="473">
        <v>162.08000000000001</v>
      </c>
      <c r="L73" s="473">
        <v>179.089</v>
      </c>
      <c r="M73" s="473">
        <v>197.85</v>
      </c>
      <c r="N73" s="473">
        <v>218.55</v>
      </c>
      <c r="O73" s="473">
        <v>241.37</v>
      </c>
      <c r="P73" s="473">
        <v>266.55099999999999</v>
      </c>
      <c r="Q73" s="473">
        <v>300.97000000000003</v>
      </c>
      <c r="R73" s="473">
        <v>339.81099999999998</v>
      </c>
      <c r="S73" s="473">
        <v>383.61900000000003</v>
      </c>
      <c r="T73" s="473">
        <v>442.60899999999998</v>
      </c>
      <c r="U73" s="473">
        <v>499.57</v>
      </c>
      <c r="V73" s="473">
        <v>551.31899999999996</v>
      </c>
      <c r="W73" s="473">
        <v>594.58900000000006</v>
      </c>
      <c r="X73" s="473">
        <v>641.22</v>
      </c>
      <c r="Y73" s="473">
        <v>675.40099999999995</v>
      </c>
      <c r="Z73" s="473">
        <v>694.46</v>
      </c>
      <c r="AA73" s="473">
        <v>705.33</v>
      </c>
      <c r="AB73" s="473">
        <v>714.13</v>
      </c>
      <c r="AC73" s="473">
        <v>719.48</v>
      </c>
      <c r="AD73" s="473">
        <v>719.48</v>
      </c>
      <c r="AE73" s="473">
        <v>719.48</v>
      </c>
      <c r="AF73" s="473">
        <v>719.48</v>
      </c>
      <c r="AG73" s="473">
        <v>719.48</v>
      </c>
      <c r="AH73" s="473">
        <v>719.48</v>
      </c>
      <c r="AI73" s="473">
        <v>719.48</v>
      </c>
      <c r="AJ73" s="473">
        <v>719.48</v>
      </c>
      <c r="AK73" s="473">
        <v>719.48</v>
      </c>
      <c r="AL73" s="473">
        <v>719.48</v>
      </c>
      <c r="AM73" s="473">
        <v>719.48</v>
      </c>
      <c r="AN73" s="473">
        <v>719.48</v>
      </c>
    </row>
    <row r="74" spans="1:40" ht="15" customHeight="1" x14ac:dyDescent="0.2">
      <c r="A74" s="472" t="s">
        <v>354</v>
      </c>
      <c r="B74" s="472" t="s">
        <v>216</v>
      </c>
      <c r="C74" s="472" t="s">
        <v>355</v>
      </c>
      <c r="D74" s="472" t="s">
        <v>356</v>
      </c>
      <c r="E74" s="472" t="s">
        <v>364</v>
      </c>
      <c r="F74" s="472" t="s">
        <v>366</v>
      </c>
      <c r="G74" s="473">
        <v>1.1000000000000001</v>
      </c>
      <c r="H74" s="473">
        <v>11.1</v>
      </c>
      <c r="I74" s="473">
        <v>11.1</v>
      </c>
      <c r="J74" s="473">
        <v>11.1</v>
      </c>
      <c r="K74" s="473">
        <v>11.1</v>
      </c>
      <c r="L74" s="473">
        <v>22.41</v>
      </c>
      <c r="M74" s="473">
        <v>22.41</v>
      </c>
      <c r="N74" s="473">
        <v>22.41</v>
      </c>
      <c r="O74" s="473">
        <v>22.41</v>
      </c>
      <c r="P74" s="473">
        <v>44.819000000000003</v>
      </c>
      <c r="Q74" s="473">
        <v>44.819000000000003</v>
      </c>
      <c r="R74" s="473">
        <v>44.819000000000003</v>
      </c>
      <c r="S74" s="473">
        <v>44.819000000000003</v>
      </c>
      <c r="T74" s="473">
        <v>74.700999999999993</v>
      </c>
      <c r="U74" s="473">
        <v>74.700999999999993</v>
      </c>
      <c r="V74" s="473">
        <v>74.700999999999993</v>
      </c>
      <c r="W74" s="473">
        <v>74.700999999999993</v>
      </c>
      <c r="X74" s="473">
        <v>104.58</v>
      </c>
      <c r="Y74" s="473">
        <v>104.58</v>
      </c>
      <c r="Z74" s="473">
        <v>104.58</v>
      </c>
      <c r="AA74" s="473">
        <v>104.58</v>
      </c>
      <c r="AB74" s="473">
        <v>104.58</v>
      </c>
      <c r="AC74" s="473">
        <v>104.58</v>
      </c>
      <c r="AD74" s="473">
        <v>104.58</v>
      </c>
      <c r="AE74" s="473">
        <v>104.58</v>
      </c>
      <c r="AF74" s="473">
        <v>104.58</v>
      </c>
      <c r="AG74" s="473">
        <v>104.58</v>
      </c>
      <c r="AH74" s="473">
        <v>104.58</v>
      </c>
      <c r="AI74" s="473">
        <v>104.58</v>
      </c>
      <c r="AJ74" s="473">
        <v>104.58</v>
      </c>
      <c r="AK74" s="473">
        <v>104.58</v>
      </c>
      <c r="AL74" s="473">
        <v>104.58</v>
      </c>
      <c r="AM74" s="473">
        <v>104.58</v>
      </c>
      <c r="AN74" s="473">
        <v>104.58</v>
      </c>
    </row>
    <row r="75" spans="1:40" ht="15" customHeight="1" x14ac:dyDescent="0.2">
      <c r="A75" s="472" t="s">
        <v>354</v>
      </c>
      <c r="B75" s="472" t="s">
        <v>216</v>
      </c>
      <c r="C75" s="472" t="s">
        <v>355</v>
      </c>
      <c r="D75" s="472" t="s">
        <v>356</v>
      </c>
      <c r="E75" s="472" t="s">
        <v>364</v>
      </c>
      <c r="F75" s="472" t="s">
        <v>367</v>
      </c>
      <c r="G75" s="473">
        <v>374.07651787799932</v>
      </c>
      <c r="H75" s="473">
        <v>492.82900000000001</v>
      </c>
      <c r="I75" s="473">
        <v>534.03200000000004</v>
      </c>
      <c r="J75" s="473">
        <v>560.62900000000002</v>
      </c>
      <c r="K75" s="473">
        <v>588.42899999999997</v>
      </c>
      <c r="L75" s="473">
        <v>617.529</v>
      </c>
      <c r="M75" s="473">
        <v>648.05999999999995</v>
      </c>
      <c r="N75" s="473">
        <v>680.12199999999996</v>
      </c>
      <c r="O75" s="473">
        <v>713.851</v>
      </c>
      <c r="P75" s="473">
        <v>749.34199999999998</v>
      </c>
      <c r="Q75" s="473">
        <v>786.73900000000003</v>
      </c>
      <c r="R75" s="473">
        <v>826.20799999999997</v>
      </c>
      <c r="S75" s="473">
        <v>867.87900000000002</v>
      </c>
      <c r="T75" s="473">
        <v>911.97799999999995</v>
      </c>
      <c r="U75" s="473">
        <v>962.56200000000001</v>
      </c>
      <c r="V75" s="473">
        <v>1009.809</v>
      </c>
      <c r="W75" s="473">
        <v>1060.778</v>
      </c>
      <c r="X75" s="473">
        <v>1107.6469999999999</v>
      </c>
      <c r="Y75" s="473">
        <v>1158.1479999999999</v>
      </c>
      <c r="Z75" s="473">
        <v>1202.912</v>
      </c>
      <c r="AA75" s="473">
        <v>1240.319</v>
      </c>
      <c r="AB75" s="473">
        <v>1273.691</v>
      </c>
      <c r="AC75" s="473">
        <v>1294.559</v>
      </c>
      <c r="AD75" s="473">
        <v>1304.93</v>
      </c>
      <c r="AE75" s="473">
        <v>1319.97</v>
      </c>
      <c r="AF75" s="473">
        <v>1334.24</v>
      </c>
      <c r="AG75" s="473">
        <v>1347.8489999999999</v>
      </c>
      <c r="AH75" s="473">
        <v>1360.87</v>
      </c>
      <c r="AI75" s="473">
        <v>1373.3510000000001</v>
      </c>
      <c r="AJ75" s="473">
        <v>1385.3389999999999</v>
      </c>
      <c r="AK75" s="473">
        <v>1396.8920000000001</v>
      </c>
      <c r="AL75" s="473">
        <v>1408.059</v>
      </c>
      <c r="AM75" s="473">
        <v>1418.8579999999999</v>
      </c>
      <c r="AN75" s="473">
        <v>1429.34</v>
      </c>
    </row>
    <row r="76" spans="1:40" ht="15" customHeight="1" x14ac:dyDescent="0.2">
      <c r="A76" s="472" t="s">
        <v>354</v>
      </c>
      <c r="B76" s="472" t="s">
        <v>216</v>
      </c>
      <c r="C76" s="472" t="s">
        <v>355</v>
      </c>
      <c r="D76" s="472" t="s">
        <v>356</v>
      </c>
      <c r="E76" s="472" t="s">
        <v>364</v>
      </c>
      <c r="F76" s="472" t="s">
        <v>368</v>
      </c>
      <c r="G76" s="473">
        <v>142.56600000000003</v>
      </c>
      <c r="H76" s="473">
        <v>145.14099999999999</v>
      </c>
      <c r="I76" s="473">
        <v>147.65299999999999</v>
      </c>
      <c r="J76" s="473">
        <v>150.09800000000001</v>
      </c>
      <c r="K76" s="473">
        <v>152.50200000000001</v>
      </c>
      <c r="L76" s="473">
        <v>154.85</v>
      </c>
      <c r="M76" s="473">
        <v>157.16999999999999</v>
      </c>
      <c r="N76" s="473">
        <v>159.43899999999999</v>
      </c>
      <c r="O76" s="473">
        <v>161.661</v>
      </c>
      <c r="P76" s="473">
        <v>163.86799999999999</v>
      </c>
      <c r="Q76" s="473">
        <v>166.029</v>
      </c>
      <c r="R76" s="473">
        <v>167.77099999999999</v>
      </c>
      <c r="S76" s="473">
        <v>169.46199999999999</v>
      </c>
      <c r="T76" s="473">
        <v>171.11699999999999</v>
      </c>
      <c r="U76" s="473">
        <v>172.76</v>
      </c>
      <c r="V76" s="473">
        <v>174.37</v>
      </c>
      <c r="W76" s="473">
        <v>175.95</v>
      </c>
      <c r="X76" s="473">
        <v>177.28</v>
      </c>
      <c r="Y76" s="473">
        <v>178.59</v>
      </c>
      <c r="Z76" s="473">
        <v>179.88200000000001</v>
      </c>
      <c r="AA76" s="473">
        <v>181.131</v>
      </c>
      <c r="AB76" s="473">
        <v>182.37</v>
      </c>
      <c r="AC76" s="473">
        <v>183.35</v>
      </c>
      <c r="AD76" s="473">
        <v>184.31899999999999</v>
      </c>
      <c r="AE76" s="473">
        <v>185.25899999999999</v>
      </c>
      <c r="AF76" s="473">
        <v>186.18100000000001</v>
      </c>
      <c r="AG76" s="473">
        <v>187.08</v>
      </c>
      <c r="AH76" s="473">
        <v>187.96199999999999</v>
      </c>
      <c r="AI76" s="473">
        <v>188.82900000000001</v>
      </c>
      <c r="AJ76" s="473">
        <v>189.67099999999999</v>
      </c>
      <c r="AK76" s="473">
        <v>190.489</v>
      </c>
      <c r="AL76" s="473">
        <v>191.31200000000001</v>
      </c>
      <c r="AM76" s="473">
        <v>192.108</v>
      </c>
      <c r="AN76" s="473">
        <v>192.88</v>
      </c>
    </row>
    <row r="77" spans="1:40" ht="15" customHeight="1" x14ac:dyDescent="0.2">
      <c r="A77" s="472" t="s">
        <v>354</v>
      </c>
      <c r="B77" s="472" t="s">
        <v>216</v>
      </c>
      <c r="C77" s="472" t="s">
        <v>355</v>
      </c>
      <c r="D77" s="472" t="s">
        <v>356</v>
      </c>
      <c r="E77" s="472" t="s">
        <v>364</v>
      </c>
      <c r="F77" s="472" t="s">
        <v>369</v>
      </c>
      <c r="G77" s="473">
        <v>0</v>
      </c>
      <c r="H77" s="473">
        <v>0.71899999999999997</v>
      </c>
      <c r="I77" s="473">
        <v>0.68</v>
      </c>
      <c r="J77" s="473">
        <v>1.2410000000000001</v>
      </c>
      <c r="K77" s="473">
        <v>5.39</v>
      </c>
      <c r="L77" s="473">
        <v>60.978999999999999</v>
      </c>
      <c r="M77" s="473">
        <v>71.628</v>
      </c>
      <c r="N77" s="473">
        <v>78.412000000000006</v>
      </c>
      <c r="O77" s="473">
        <v>85.754999999999995</v>
      </c>
      <c r="P77" s="473">
        <v>96.42</v>
      </c>
      <c r="Q77" s="473">
        <v>104.313</v>
      </c>
      <c r="R77" s="473">
        <v>112.80800000000001</v>
      </c>
      <c r="S77" s="473">
        <v>122.23099999999999</v>
      </c>
      <c r="T77" s="473">
        <v>132.678</v>
      </c>
      <c r="U77" s="473">
        <v>144.84</v>
      </c>
      <c r="V77" s="473">
        <v>159.768</v>
      </c>
      <c r="W77" s="473">
        <v>177.08</v>
      </c>
      <c r="X77" s="473">
        <v>197.71100000000001</v>
      </c>
      <c r="Y77" s="473">
        <v>220.95</v>
      </c>
      <c r="Z77" s="473">
        <v>247.6</v>
      </c>
      <c r="AA77" s="473">
        <v>300.85199999999998</v>
      </c>
      <c r="AB77" s="473">
        <v>334.33</v>
      </c>
      <c r="AC77" s="473">
        <v>369.39</v>
      </c>
      <c r="AD77" s="473">
        <v>408.14100000000002</v>
      </c>
      <c r="AE77" s="473">
        <v>445.38200000000001</v>
      </c>
      <c r="AF77" s="473">
        <v>483.40199999999999</v>
      </c>
      <c r="AG77" s="473">
        <v>520.55700000000002</v>
      </c>
      <c r="AH77" s="473">
        <v>557.15700000000004</v>
      </c>
      <c r="AI77" s="473">
        <v>592.00900000000001</v>
      </c>
      <c r="AJ77" s="473">
        <v>627.89</v>
      </c>
      <c r="AK77" s="473">
        <v>662.08</v>
      </c>
      <c r="AL77" s="473">
        <v>694.12199999999996</v>
      </c>
      <c r="AM77" s="473">
        <v>728.59</v>
      </c>
      <c r="AN77" s="473">
        <v>761.13199999999995</v>
      </c>
    </row>
    <row r="78" spans="1:40" ht="15" customHeight="1" x14ac:dyDescent="0.2">
      <c r="A78" s="472" t="s">
        <v>354</v>
      </c>
      <c r="B78" s="472" t="s">
        <v>216</v>
      </c>
      <c r="C78" s="472" t="s">
        <v>355</v>
      </c>
      <c r="D78" s="472" t="s">
        <v>356</v>
      </c>
      <c r="E78" s="472" t="s">
        <v>364</v>
      </c>
      <c r="F78" s="472" t="s">
        <v>370</v>
      </c>
      <c r="G78" s="473">
        <v>6.7</v>
      </c>
      <c r="H78" s="473">
        <v>6.7</v>
      </c>
      <c r="I78" s="473">
        <v>6.7</v>
      </c>
      <c r="J78" s="473">
        <v>6.7</v>
      </c>
      <c r="K78" s="473">
        <v>6.7</v>
      </c>
      <c r="L78" s="473">
        <v>6.7</v>
      </c>
      <c r="M78" s="473">
        <v>6.7</v>
      </c>
      <c r="N78" s="473">
        <v>6.7</v>
      </c>
      <c r="O78" s="473">
        <v>6.7</v>
      </c>
      <c r="P78" s="473">
        <v>6.7</v>
      </c>
      <c r="Q78" s="473">
        <v>6.7</v>
      </c>
      <c r="R78" s="473">
        <v>6.7</v>
      </c>
      <c r="S78" s="473">
        <v>6.7</v>
      </c>
      <c r="T78" s="473">
        <v>6.7</v>
      </c>
      <c r="U78" s="473">
        <v>6.7</v>
      </c>
      <c r="V78" s="473">
        <v>6.7</v>
      </c>
      <c r="W78" s="473">
        <v>6.7</v>
      </c>
      <c r="X78" s="473">
        <v>6.7</v>
      </c>
      <c r="Y78" s="473">
        <v>6.7</v>
      </c>
      <c r="Z78" s="473">
        <v>6.7</v>
      </c>
      <c r="AA78" s="473">
        <v>6.7</v>
      </c>
      <c r="AB78" s="473">
        <v>6.7</v>
      </c>
      <c r="AC78" s="473">
        <v>6.7</v>
      </c>
      <c r="AD78" s="473">
        <v>6.7</v>
      </c>
      <c r="AE78" s="473">
        <v>6.7</v>
      </c>
      <c r="AF78" s="473">
        <v>6.7</v>
      </c>
      <c r="AG78" s="473">
        <v>6.7</v>
      </c>
      <c r="AH78" s="473">
        <v>6.7</v>
      </c>
      <c r="AI78" s="473">
        <v>6.7</v>
      </c>
      <c r="AJ78" s="473">
        <v>6.7</v>
      </c>
      <c r="AK78" s="473">
        <v>6.7</v>
      </c>
      <c r="AL78" s="473">
        <v>6.7</v>
      </c>
      <c r="AM78" s="473">
        <v>6.7</v>
      </c>
      <c r="AN78" s="473">
        <v>6.7</v>
      </c>
    </row>
    <row r="79" spans="1:40" ht="15" customHeight="1" x14ac:dyDescent="0.2">
      <c r="A79" s="472" t="s">
        <v>354</v>
      </c>
      <c r="B79" s="472" t="s">
        <v>216</v>
      </c>
      <c r="C79" s="472" t="s">
        <v>355</v>
      </c>
      <c r="D79" s="472" t="s">
        <v>356</v>
      </c>
      <c r="E79" s="472" t="s">
        <v>364</v>
      </c>
      <c r="F79" s="472" t="s">
        <v>371</v>
      </c>
      <c r="G79" s="473">
        <v>993.74530000000016</v>
      </c>
      <c r="H79" s="473">
        <v>986.28</v>
      </c>
      <c r="I79" s="473">
        <v>972.61099999999999</v>
      </c>
      <c r="J79" s="473">
        <v>956.44899999999996</v>
      </c>
      <c r="K79" s="473">
        <v>935.86099999999999</v>
      </c>
      <c r="L79" s="473">
        <v>911.40899999999999</v>
      </c>
      <c r="M79" s="473">
        <v>883.61099999999999</v>
      </c>
      <c r="N79" s="473">
        <v>852.99099999999999</v>
      </c>
      <c r="O79" s="473">
        <v>820.02300000000002</v>
      </c>
      <c r="P79" s="473">
        <v>785.16399999999999</v>
      </c>
      <c r="Q79" s="473">
        <v>748.87099999999998</v>
      </c>
      <c r="R79" s="473">
        <v>711.56100000000004</v>
      </c>
      <c r="S79" s="473">
        <v>671.83799999999997</v>
      </c>
      <c r="T79" s="473">
        <v>632.02099999999996</v>
      </c>
      <c r="U79" s="473">
        <v>594.05100000000004</v>
      </c>
      <c r="V79" s="473">
        <v>557.88199999999995</v>
      </c>
      <c r="W79" s="473">
        <v>522.11099999999999</v>
      </c>
      <c r="X79" s="473">
        <v>487.01</v>
      </c>
      <c r="Y79" s="473">
        <v>453.94</v>
      </c>
      <c r="Z79" s="473">
        <v>422.86</v>
      </c>
      <c r="AA79" s="473">
        <v>393.68299999999999</v>
      </c>
      <c r="AB79" s="473">
        <v>366.33</v>
      </c>
      <c r="AC79" s="473">
        <v>340.69900000000001</v>
      </c>
      <c r="AD79" s="473">
        <v>316.7</v>
      </c>
      <c r="AE79" s="473">
        <v>294.28300000000002</v>
      </c>
      <c r="AF79" s="473">
        <v>273.33</v>
      </c>
      <c r="AG79" s="473">
        <v>255.131</v>
      </c>
      <c r="AH79" s="473">
        <v>240.61</v>
      </c>
      <c r="AI79" s="473">
        <v>229.249</v>
      </c>
      <c r="AJ79" s="473">
        <v>217.191</v>
      </c>
      <c r="AK79" s="473">
        <v>206.797</v>
      </c>
      <c r="AL79" s="473">
        <v>197.88</v>
      </c>
      <c r="AM79" s="473">
        <v>190.29</v>
      </c>
      <c r="AN79" s="473">
        <v>183.89</v>
      </c>
    </row>
    <row r="80" spans="1:40" ht="15" customHeight="1" x14ac:dyDescent="0.2">
      <c r="A80" s="472" t="s">
        <v>354</v>
      </c>
      <c r="B80" s="472" t="s">
        <v>216</v>
      </c>
      <c r="C80" s="472" t="s">
        <v>355</v>
      </c>
      <c r="D80" s="472" t="s">
        <v>356</v>
      </c>
      <c r="E80" s="472" t="s">
        <v>364</v>
      </c>
      <c r="F80" s="472" t="s">
        <v>372</v>
      </c>
      <c r="G80" s="473">
        <v>55.388999999999996</v>
      </c>
      <c r="H80" s="473">
        <v>57.018999999999998</v>
      </c>
      <c r="I80" s="473">
        <v>58.679000000000002</v>
      </c>
      <c r="J80" s="473">
        <v>60.378999999999998</v>
      </c>
      <c r="K80" s="473">
        <v>62.12</v>
      </c>
      <c r="L80" s="473">
        <v>63.9</v>
      </c>
      <c r="M80" s="473">
        <v>65.718999999999994</v>
      </c>
      <c r="N80" s="473">
        <v>67.588999999999999</v>
      </c>
      <c r="O80" s="473">
        <v>69.488</v>
      </c>
      <c r="P80" s="473">
        <v>71.450999999999993</v>
      </c>
      <c r="Q80" s="473">
        <v>73.459999999999994</v>
      </c>
      <c r="R80" s="473">
        <v>75.498999999999995</v>
      </c>
      <c r="S80" s="473">
        <v>77.59</v>
      </c>
      <c r="T80" s="473">
        <v>79.751000000000005</v>
      </c>
      <c r="U80" s="473">
        <v>81.950999999999993</v>
      </c>
      <c r="V80" s="473">
        <v>83.8</v>
      </c>
      <c r="W80" s="473">
        <v>85.691999999999993</v>
      </c>
      <c r="X80" s="473">
        <v>87.16</v>
      </c>
      <c r="Y80" s="473">
        <v>88.679000000000002</v>
      </c>
      <c r="Z80" s="473">
        <v>89.77</v>
      </c>
      <c r="AA80" s="473">
        <v>90.858999999999995</v>
      </c>
      <c r="AB80" s="473">
        <v>91.51</v>
      </c>
      <c r="AC80" s="473">
        <v>91.51</v>
      </c>
      <c r="AD80" s="473">
        <v>91.51</v>
      </c>
      <c r="AE80" s="473">
        <v>91.51</v>
      </c>
      <c r="AF80" s="473">
        <v>91.51</v>
      </c>
      <c r="AG80" s="473">
        <v>91.51</v>
      </c>
      <c r="AH80" s="473">
        <v>91.51</v>
      </c>
      <c r="AI80" s="473">
        <v>91.51</v>
      </c>
      <c r="AJ80" s="473">
        <v>91.51</v>
      </c>
      <c r="AK80" s="473">
        <v>91.51</v>
      </c>
      <c r="AL80" s="473">
        <v>91.51</v>
      </c>
      <c r="AM80" s="473">
        <v>91.51</v>
      </c>
      <c r="AN80" s="473">
        <v>91.51</v>
      </c>
    </row>
    <row r="81" spans="1:40" ht="15" customHeight="1" x14ac:dyDescent="0.2">
      <c r="A81" s="472" t="s">
        <v>354</v>
      </c>
      <c r="B81" s="472" t="s">
        <v>216</v>
      </c>
      <c r="C81" s="472" t="s">
        <v>355</v>
      </c>
      <c r="D81" s="472" t="s">
        <v>356</v>
      </c>
      <c r="E81" s="472" t="s">
        <v>364</v>
      </c>
      <c r="F81" s="472" t="s">
        <v>373</v>
      </c>
      <c r="G81" s="473">
        <v>154.85583999999997</v>
      </c>
      <c r="H81" s="473">
        <v>159.98099999999999</v>
      </c>
      <c r="I81" s="473">
        <v>164.34100000000001</v>
      </c>
      <c r="J81" s="473">
        <v>168.71199999999999</v>
      </c>
      <c r="K81" s="473">
        <v>173.09899999999999</v>
      </c>
      <c r="L81" s="473">
        <v>177.499</v>
      </c>
      <c r="M81" s="473">
        <v>181.91900000000001</v>
      </c>
      <c r="N81" s="473">
        <v>186.36</v>
      </c>
      <c r="O81" s="473">
        <v>190.839</v>
      </c>
      <c r="P81" s="473">
        <v>195.351</v>
      </c>
      <c r="Q81" s="473">
        <v>198.91</v>
      </c>
      <c r="R81" s="473">
        <v>202.48</v>
      </c>
      <c r="S81" s="473">
        <v>206.041</v>
      </c>
      <c r="T81" s="473">
        <v>209.61</v>
      </c>
      <c r="U81" s="473">
        <v>212.13200000000001</v>
      </c>
      <c r="V81" s="473">
        <v>214.63900000000001</v>
      </c>
      <c r="W81" s="473">
        <v>217.119</v>
      </c>
      <c r="X81" s="473">
        <v>219.03899999999999</v>
      </c>
      <c r="Y81" s="473">
        <v>220.93</v>
      </c>
      <c r="Z81" s="473">
        <v>222.239</v>
      </c>
      <c r="AA81" s="473">
        <v>223.51900000000001</v>
      </c>
      <c r="AB81" s="473">
        <v>223.51900000000001</v>
      </c>
      <c r="AC81" s="473">
        <v>223.51900000000001</v>
      </c>
      <c r="AD81" s="473">
        <v>223.51900000000001</v>
      </c>
      <c r="AE81" s="473">
        <v>223.51900000000001</v>
      </c>
      <c r="AF81" s="473">
        <v>223.51900000000001</v>
      </c>
      <c r="AG81" s="473">
        <v>223.51900000000001</v>
      </c>
      <c r="AH81" s="473">
        <v>223.51900000000001</v>
      </c>
      <c r="AI81" s="473">
        <v>223.51900000000001</v>
      </c>
      <c r="AJ81" s="473">
        <v>223.51900000000001</v>
      </c>
      <c r="AK81" s="473">
        <v>223.51900000000001</v>
      </c>
      <c r="AL81" s="473">
        <v>223.51900000000001</v>
      </c>
      <c r="AM81" s="473">
        <v>223.51900000000001</v>
      </c>
      <c r="AN81" s="473">
        <v>223.51900000000001</v>
      </c>
    </row>
    <row r="82" spans="1:40" ht="15" customHeight="1" x14ac:dyDescent="0.2">
      <c r="A82" s="472" t="s">
        <v>354</v>
      </c>
      <c r="B82" s="472" t="s">
        <v>216</v>
      </c>
      <c r="C82" s="472" t="s">
        <v>355</v>
      </c>
      <c r="D82" s="472" t="s">
        <v>565</v>
      </c>
      <c r="E82" s="472" t="s">
        <v>101</v>
      </c>
      <c r="F82" s="472" t="s">
        <v>374</v>
      </c>
      <c r="G82" s="473">
        <v>896.26099999999985</v>
      </c>
      <c r="H82" s="473">
        <v>1195.1110000000001</v>
      </c>
      <c r="I82" s="473">
        <v>1398.3209999999999</v>
      </c>
      <c r="J82" s="473">
        <v>1493.96</v>
      </c>
      <c r="K82" s="473">
        <v>1553.96</v>
      </c>
      <c r="L82" s="473">
        <v>1600.5719999999999</v>
      </c>
      <c r="M82" s="473">
        <v>1637.3889999999999</v>
      </c>
      <c r="N82" s="473">
        <v>1670.1320000000001</v>
      </c>
      <c r="O82" s="473">
        <v>1645.94</v>
      </c>
      <c r="P82" s="473">
        <v>1600.05</v>
      </c>
      <c r="Q82" s="473">
        <v>1513.8889999999999</v>
      </c>
      <c r="R82" s="473">
        <v>1374.579</v>
      </c>
      <c r="S82" s="473">
        <v>1174.3</v>
      </c>
      <c r="T82" s="473">
        <v>996.67</v>
      </c>
      <c r="U82" s="473">
        <v>843.13099999999997</v>
      </c>
      <c r="V82" s="473">
        <v>741.41899999999998</v>
      </c>
      <c r="W82" s="473">
        <v>673.94</v>
      </c>
      <c r="X82" s="473">
        <v>632.11</v>
      </c>
      <c r="Y82" s="473">
        <v>604.84799999999996</v>
      </c>
      <c r="Z82" s="473">
        <v>586.06100000000004</v>
      </c>
      <c r="AA82" s="473">
        <v>574.20899999999995</v>
      </c>
      <c r="AB82" s="473">
        <v>569.38800000000003</v>
      </c>
      <c r="AC82" s="473">
        <v>567.84900000000005</v>
      </c>
      <c r="AD82" s="473">
        <v>567.84900000000005</v>
      </c>
      <c r="AE82" s="473">
        <v>567.84900000000005</v>
      </c>
      <c r="AF82" s="473">
        <v>567.84900000000005</v>
      </c>
      <c r="AG82" s="473">
        <v>567.84900000000005</v>
      </c>
      <c r="AH82" s="473">
        <v>567.84900000000005</v>
      </c>
      <c r="AI82" s="473">
        <v>567.84900000000005</v>
      </c>
      <c r="AJ82" s="473">
        <v>567.84900000000005</v>
      </c>
      <c r="AK82" s="473">
        <v>567.84900000000005</v>
      </c>
      <c r="AL82" s="473">
        <v>567.84900000000005</v>
      </c>
      <c r="AM82" s="473">
        <v>567.84900000000005</v>
      </c>
      <c r="AN82" s="473">
        <v>567.84900000000005</v>
      </c>
    </row>
    <row r="83" spans="1:40" ht="15" customHeight="1" x14ac:dyDescent="0.2">
      <c r="A83" s="472" t="s">
        <v>354</v>
      </c>
      <c r="B83" s="472" t="s">
        <v>216</v>
      </c>
      <c r="C83" s="472" t="s">
        <v>355</v>
      </c>
      <c r="D83" s="472" t="s">
        <v>565</v>
      </c>
      <c r="E83" s="472" t="s">
        <v>101</v>
      </c>
      <c r="F83" s="472" t="s">
        <v>375</v>
      </c>
      <c r="G83" s="473">
        <v>138.69999999999999</v>
      </c>
      <c r="H83" s="473">
        <v>138.69999999999999</v>
      </c>
      <c r="I83" s="473">
        <v>138.69999999999999</v>
      </c>
      <c r="J83" s="473">
        <v>138.69999999999999</v>
      </c>
      <c r="K83" s="473">
        <v>138.69999999999999</v>
      </c>
      <c r="L83" s="473">
        <v>138.69999999999999</v>
      </c>
      <c r="M83" s="473">
        <v>138.69999999999999</v>
      </c>
      <c r="N83" s="473">
        <v>138.69999999999999</v>
      </c>
      <c r="O83" s="473">
        <v>124.5</v>
      </c>
      <c r="P83" s="473">
        <v>124.5</v>
      </c>
      <c r="Q83" s="473">
        <v>124.5</v>
      </c>
      <c r="R83" s="473">
        <v>124.5</v>
      </c>
      <c r="S83" s="473">
        <v>124.5</v>
      </c>
      <c r="T83" s="473">
        <v>124.5</v>
      </c>
      <c r="U83" s="473">
        <v>124.5</v>
      </c>
      <c r="V83" s="473">
        <v>124.5</v>
      </c>
      <c r="W83" s="473">
        <v>124.5</v>
      </c>
      <c r="X83" s="473">
        <v>124.5</v>
      </c>
      <c r="Y83" s="473">
        <v>124.5</v>
      </c>
      <c r="Z83" s="473">
        <v>124.5</v>
      </c>
      <c r="AA83" s="473">
        <v>124.5</v>
      </c>
      <c r="AB83" s="473">
        <v>124.5</v>
      </c>
      <c r="AC83" s="473">
        <v>124.5</v>
      </c>
      <c r="AD83" s="473">
        <v>124.5</v>
      </c>
      <c r="AE83" s="473">
        <v>124.5</v>
      </c>
      <c r="AF83" s="473">
        <v>124.5</v>
      </c>
      <c r="AG83" s="473">
        <v>124.5</v>
      </c>
      <c r="AH83" s="473">
        <v>124.5</v>
      </c>
      <c r="AI83" s="473">
        <v>124.5</v>
      </c>
      <c r="AJ83" s="473">
        <v>124.5</v>
      </c>
      <c r="AK83" s="473">
        <v>124.5</v>
      </c>
      <c r="AL83" s="473">
        <v>124.5</v>
      </c>
      <c r="AM83" s="473">
        <v>124.5</v>
      </c>
      <c r="AN83" s="473">
        <v>124.5</v>
      </c>
    </row>
    <row r="84" spans="1:40" ht="15" customHeight="1" x14ac:dyDescent="0.2">
      <c r="A84" s="472" t="s">
        <v>354</v>
      </c>
      <c r="B84" s="472" t="s">
        <v>216</v>
      </c>
      <c r="C84" s="472" t="s">
        <v>355</v>
      </c>
      <c r="D84" s="472" t="s">
        <v>356</v>
      </c>
      <c r="E84" s="472" t="s">
        <v>100</v>
      </c>
      <c r="F84" s="472" t="s">
        <v>376</v>
      </c>
      <c r="G84" s="473">
        <v>12403.82478006999</v>
      </c>
      <c r="H84" s="473">
        <v>12933.75</v>
      </c>
      <c r="I84" s="473">
        <v>13383.74</v>
      </c>
      <c r="J84" s="473">
        <v>13877.91</v>
      </c>
      <c r="K84" s="473">
        <v>14335.79</v>
      </c>
      <c r="L84" s="473">
        <v>14818.56</v>
      </c>
      <c r="M84" s="473">
        <v>15321.42</v>
      </c>
      <c r="N84" s="473">
        <v>15839.98</v>
      </c>
      <c r="O84" s="473">
        <v>16372.33</v>
      </c>
      <c r="P84" s="473">
        <v>16916.009999999998</v>
      </c>
      <c r="Q84" s="473">
        <v>17505.79</v>
      </c>
      <c r="R84" s="473">
        <v>18147.259999999998</v>
      </c>
      <c r="S84" s="473">
        <v>18847.439999999999</v>
      </c>
      <c r="T84" s="473">
        <v>19617.93</v>
      </c>
      <c r="U84" s="473">
        <v>20471.669999999998</v>
      </c>
      <c r="V84" s="473">
        <v>21531.96</v>
      </c>
      <c r="W84" s="473">
        <v>23053</v>
      </c>
      <c r="X84" s="473">
        <v>24821.919999999998</v>
      </c>
      <c r="Y84" s="473">
        <v>26978.82</v>
      </c>
      <c r="Z84" s="473">
        <v>28801.48</v>
      </c>
      <c r="AA84" s="473">
        <v>30183.64</v>
      </c>
      <c r="AB84" s="473">
        <v>31081.32</v>
      </c>
      <c r="AC84" s="473">
        <v>31746.04</v>
      </c>
      <c r="AD84" s="473">
        <v>32314.31</v>
      </c>
      <c r="AE84" s="473">
        <v>32783.07</v>
      </c>
      <c r="AF84" s="473">
        <v>33187.25</v>
      </c>
      <c r="AG84" s="473">
        <v>33549.919999999998</v>
      </c>
      <c r="AH84" s="473">
        <v>33885</v>
      </c>
      <c r="AI84" s="473">
        <v>34201.89</v>
      </c>
      <c r="AJ84" s="473">
        <v>34507.879999999997</v>
      </c>
      <c r="AK84" s="473">
        <v>34806.080000000002</v>
      </c>
      <c r="AL84" s="473">
        <v>35099.35</v>
      </c>
      <c r="AM84" s="473">
        <v>35389.42</v>
      </c>
      <c r="AN84" s="473">
        <v>35677.620000000003</v>
      </c>
    </row>
    <row r="85" spans="1:40" ht="15" customHeight="1" x14ac:dyDescent="0.2">
      <c r="A85" s="472" t="s">
        <v>354</v>
      </c>
      <c r="B85" s="472" t="s">
        <v>216</v>
      </c>
      <c r="C85" s="472" t="s">
        <v>355</v>
      </c>
      <c r="D85" s="472" t="s">
        <v>89</v>
      </c>
      <c r="E85" s="472" t="s">
        <v>89</v>
      </c>
      <c r="F85" s="472" t="s">
        <v>377</v>
      </c>
      <c r="G85" s="473">
        <v>195.65899999999996</v>
      </c>
      <c r="H85" s="473">
        <v>513.72199999999998</v>
      </c>
      <c r="I85" s="473">
        <v>793.39200000000005</v>
      </c>
      <c r="J85" s="473">
        <v>853.30200000000002</v>
      </c>
      <c r="K85" s="473">
        <v>1092.8019999999999</v>
      </c>
      <c r="L85" s="473">
        <v>1132.8219999999999</v>
      </c>
      <c r="M85" s="473">
        <v>1170.8019999999999</v>
      </c>
      <c r="N85" s="473">
        <v>1170.8920000000001</v>
      </c>
      <c r="O85" s="473">
        <v>1194.308</v>
      </c>
      <c r="P85" s="473">
        <v>1218.7739999999999</v>
      </c>
      <c r="Q85" s="473">
        <v>1314.2840000000001</v>
      </c>
      <c r="R85" s="473">
        <v>1748.3050000000001</v>
      </c>
      <c r="S85" s="473">
        <v>2370.64</v>
      </c>
      <c r="T85" s="473">
        <v>2854.6729999999998</v>
      </c>
      <c r="U85" s="473">
        <v>3455.6729999999998</v>
      </c>
      <c r="V85" s="473">
        <v>4371.8810000000003</v>
      </c>
      <c r="W85" s="473">
        <v>5702.665</v>
      </c>
      <c r="X85" s="473">
        <v>6205.2420000000002</v>
      </c>
      <c r="Y85" s="473">
        <v>6814.3620000000001</v>
      </c>
      <c r="Z85" s="473">
        <v>7549.5290000000005</v>
      </c>
      <c r="AA85" s="473">
        <v>7920.3869999999997</v>
      </c>
      <c r="AB85" s="473">
        <v>8778.9060000000009</v>
      </c>
      <c r="AC85" s="473">
        <v>9017.7510000000002</v>
      </c>
      <c r="AD85" s="473">
        <v>9278.8439999999991</v>
      </c>
      <c r="AE85" s="473">
        <v>9560.0249999999996</v>
      </c>
      <c r="AF85" s="473">
        <v>9908.98</v>
      </c>
      <c r="AG85" s="473">
        <v>9947.91</v>
      </c>
      <c r="AH85" s="473">
        <v>10015.66</v>
      </c>
      <c r="AI85" s="473">
        <v>10148.19</v>
      </c>
      <c r="AJ85" s="473">
        <v>10390.65</v>
      </c>
      <c r="AK85" s="473">
        <v>10691.2</v>
      </c>
      <c r="AL85" s="473">
        <v>10886.45</v>
      </c>
      <c r="AM85" s="473">
        <v>11071.17</v>
      </c>
      <c r="AN85" s="473">
        <v>11161.53</v>
      </c>
    </row>
    <row r="86" spans="1:40" ht="15" customHeight="1" x14ac:dyDescent="0.2">
      <c r="A86" s="472" t="s">
        <v>354</v>
      </c>
      <c r="B86" s="472" t="s">
        <v>216</v>
      </c>
      <c r="C86" s="472" t="s">
        <v>355</v>
      </c>
      <c r="D86" s="472" t="s">
        <v>89</v>
      </c>
      <c r="E86" s="472" t="s">
        <v>89</v>
      </c>
      <c r="F86" s="472" t="s">
        <v>378</v>
      </c>
      <c r="G86" s="473">
        <v>0</v>
      </c>
      <c r="H86" s="473">
        <v>2.8000000000000001E-2</v>
      </c>
      <c r="I86" s="473">
        <v>6.0999999999999999E-2</v>
      </c>
      <c r="J86" s="473">
        <v>0.111</v>
      </c>
      <c r="K86" s="473">
        <v>0.17100000000000001</v>
      </c>
      <c r="L86" s="473">
        <v>0.31900000000000001</v>
      </c>
      <c r="M86" s="473">
        <v>0.53</v>
      </c>
      <c r="N86" s="473">
        <v>0.60799999999999998</v>
      </c>
      <c r="O86" s="473">
        <v>0.86799999999999999</v>
      </c>
      <c r="P86" s="473">
        <v>1.288</v>
      </c>
      <c r="Q86" s="473">
        <v>2.077</v>
      </c>
      <c r="R86" s="473">
        <v>2.992</v>
      </c>
      <c r="S86" s="473">
        <v>4.5510000000000002</v>
      </c>
      <c r="T86" s="473">
        <v>6.181</v>
      </c>
      <c r="U86" s="473">
        <v>7.71</v>
      </c>
      <c r="V86" s="473">
        <v>10.545</v>
      </c>
      <c r="W86" s="473">
        <v>14.26</v>
      </c>
      <c r="X86" s="473">
        <v>19.77</v>
      </c>
      <c r="Y86" s="473">
        <v>25.358000000000001</v>
      </c>
      <c r="Z86" s="473">
        <v>31.07</v>
      </c>
      <c r="AA86" s="473">
        <v>37.311999999999998</v>
      </c>
      <c r="AB86" s="473">
        <v>44.06</v>
      </c>
      <c r="AC86" s="473">
        <v>50.177</v>
      </c>
      <c r="AD86" s="473">
        <v>56.191000000000003</v>
      </c>
      <c r="AE86" s="473">
        <v>61.667999999999999</v>
      </c>
      <c r="AF86" s="473">
        <v>67.911000000000001</v>
      </c>
      <c r="AG86" s="473">
        <v>73.67</v>
      </c>
      <c r="AH86" s="473">
        <v>79.319999999999993</v>
      </c>
      <c r="AI86" s="473">
        <v>84.558999999999997</v>
      </c>
      <c r="AJ86" s="473">
        <v>89.863</v>
      </c>
      <c r="AK86" s="473">
        <v>94.611000000000004</v>
      </c>
      <c r="AL86" s="473">
        <v>98.771000000000001</v>
      </c>
      <c r="AM86" s="473">
        <v>104.039</v>
      </c>
      <c r="AN86" s="473">
        <v>108.46</v>
      </c>
    </row>
    <row r="87" spans="1:40" ht="15" customHeight="1" x14ac:dyDescent="0.2">
      <c r="A87" s="472" t="s">
        <v>354</v>
      </c>
      <c r="B87" s="472" t="s">
        <v>216</v>
      </c>
      <c r="C87" s="472" t="s">
        <v>355</v>
      </c>
      <c r="D87" s="472" t="s">
        <v>89</v>
      </c>
      <c r="E87" s="472" t="s">
        <v>380</v>
      </c>
      <c r="F87" s="472" t="s">
        <v>380</v>
      </c>
      <c r="G87" s="473">
        <v>0</v>
      </c>
      <c r="H87" s="473">
        <v>0</v>
      </c>
      <c r="I87" s="473">
        <v>0</v>
      </c>
      <c r="J87" s="473">
        <v>0</v>
      </c>
      <c r="K87" s="473">
        <v>0</v>
      </c>
      <c r="L87" s="473">
        <v>0</v>
      </c>
      <c r="M87" s="473">
        <v>0</v>
      </c>
      <c r="N87" s="473">
        <v>0</v>
      </c>
      <c r="O87" s="473">
        <v>11.431000000000001</v>
      </c>
      <c r="P87" s="473">
        <v>28.602</v>
      </c>
      <c r="Q87" s="473">
        <v>53.795000000000002</v>
      </c>
      <c r="R87" s="473">
        <v>90.040999999999997</v>
      </c>
      <c r="S87" s="473">
        <v>141.61000000000001</v>
      </c>
      <c r="T87" s="473">
        <v>225.51900000000001</v>
      </c>
      <c r="U87" s="473">
        <v>358.14100000000002</v>
      </c>
      <c r="V87" s="473">
        <v>543.221</v>
      </c>
      <c r="W87" s="473">
        <v>797.25099999999998</v>
      </c>
      <c r="X87" s="473">
        <v>1138.6410000000001</v>
      </c>
      <c r="Y87" s="473">
        <v>1587.5509999999999</v>
      </c>
      <c r="Z87" s="473">
        <v>2164.085</v>
      </c>
      <c r="AA87" s="473">
        <v>2884.2870000000003</v>
      </c>
      <c r="AB87" s="473">
        <v>3758.0550000000003</v>
      </c>
      <c r="AC87" s="473">
        <v>4783.5690000000004</v>
      </c>
      <c r="AD87" s="473">
        <v>5946.6329999999998</v>
      </c>
      <c r="AE87" s="473">
        <v>7219.9960000000001</v>
      </c>
      <c r="AF87" s="473">
        <v>8564.4719999999998</v>
      </c>
      <c r="AG87" s="473">
        <v>9935.380000000001</v>
      </c>
      <c r="AH87" s="473">
        <v>11289.341</v>
      </c>
      <c r="AI87" s="473">
        <v>12591.012000000001</v>
      </c>
      <c r="AJ87" s="473">
        <v>13815.487000000001</v>
      </c>
      <c r="AK87" s="473">
        <v>14951.16</v>
      </c>
      <c r="AL87" s="473">
        <v>15996.33</v>
      </c>
      <c r="AM87" s="473">
        <v>16955.903999999999</v>
      </c>
      <c r="AN87" s="468">
        <v>17737.93</v>
      </c>
    </row>
    <row r="88" spans="1:40" ht="15" customHeight="1" x14ac:dyDescent="0.2">
      <c r="A88" s="472" t="s">
        <v>354</v>
      </c>
      <c r="B88" s="472" t="s">
        <v>216</v>
      </c>
      <c r="C88" s="472" t="s">
        <v>355</v>
      </c>
      <c r="D88" s="472" t="s">
        <v>356</v>
      </c>
      <c r="E88" s="472" t="s">
        <v>381</v>
      </c>
      <c r="F88" s="472" t="s">
        <v>381</v>
      </c>
      <c r="G88" s="473">
        <v>811.3660000000001</v>
      </c>
      <c r="H88" s="473">
        <v>845.65800000000002</v>
      </c>
      <c r="I88" s="473">
        <v>1017.189</v>
      </c>
      <c r="J88" s="473">
        <v>1085.6320000000001</v>
      </c>
      <c r="K88" s="473">
        <v>1116.0889999999999</v>
      </c>
      <c r="L88" s="473">
        <v>1131.6189999999999</v>
      </c>
      <c r="M88" s="473">
        <v>1146.579</v>
      </c>
      <c r="N88" s="473">
        <v>1160.992</v>
      </c>
      <c r="O88" s="473">
        <v>1174.9000000000001</v>
      </c>
      <c r="P88" s="473">
        <v>1188.3399999999999</v>
      </c>
      <c r="Q88" s="473">
        <v>1201.33</v>
      </c>
      <c r="R88" s="473">
        <v>1213.9090000000001</v>
      </c>
      <c r="S88" s="473">
        <v>1226.1089999999999</v>
      </c>
      <c r="T88" s="473">
        <v>1237.92</v>
      </c>
      <c r="U88" s="473">
        <v>1249.43</v>
      </c>
      <c r="V88" s="473">
        <v>1260.58</v>
      </c>
      <c r="W88" s="473">
        <v>1271.44</v>
      </c>
      <c r="X88" s="473">
        <v>1282.009</v>
      </c>
      <c r="Y88" s="473">
        <v>1287.17</v>
      </c>
      <c r="Z88" s="473">
        <v>1292.018</v>
      </c>
      <c r="AA88" s="473">
        <v>1293.9590000000001</v>
      </c>
      <c r="AB88" s="473">
        <v>1295.6210000000001</v>
      </c>
      <c r="AC88" s="473">
        <v>1295.6210000000001</v>
      </c>
      <c r="AD88" s="473">
        <v>1295.6210000000001</v>
      </c>
      <c r="AE88" s="473">
        <v>1295.6210000000001</v>
      </c>
      <c r="AF88" s="473">
        <v>1295.6210000000001</v>
      </c>
      <c r="AG88" s="473">
        <v>1295.6210000000001</v>
      </c>
      <c r="AH88" s="473">
        <v>1295.6210000000001</v>
      </c>
      <c r="AI88" s="473">
        <v>1295.6210000000001</v>
      </c>
      <c r="AJ88" s="473">
        <v>1295.6210000000001</v>
      </c>
      <c r="AK88" s="473">
        <v>1295.6210000000001</v>
      </c>
      <c r="AL88" s="473">
        <v>1295.6210000000001</v>
      </c>
      <c r="AM88" s="473">
        <v>1295.6210000000001</v>
      </c>
      <c r="AN88" s="473">
        <v>1295.6210000000001</v>
      </c>
    </row>
    <row r="89" spans="1:40" ht="15" customHeight="1" x14ac:dyDescent="0.2">
      <c r="A89" s="472" t="s">
        <v>354</v>
      </c>
      <c r="B89" s="472" t="s">
        <v>216</v>
      </c>
      <c r="C89" s="472" t="s">
        <v>355</v>
      </c>
      <c r="D89" s="472" t="s">
        <v>356</v>
      </c>
      <c r="E89" s="472" t="s">
        <v>381</v>
      </c>
      <c r="F89" s="472" t="s">
        <v>382</v>
      </c>
      <c r="G89" s="473">
        <v>457.88</v>
      </c>
      <c r="H89" s="473">
        <v>525.46</v>
      </c>
      <c r="I89" s="473">
        <v>605.85199999999998</v>
      </c>
      <c r="J89" s="473">
        <v>625.82899999999995</v>
      </c>
      <c r="K89" s="473">
        <v>644.96199999999999</v>
      </c>
      <c r="L89" s="473">
        <v>663.31</v>
      </c>
      <c r="M89" s="473">
        <v>680.94</v>
      </c>
      <c r="N89" s="473">
        <v>697.90899999999999</v>
      </c>
      <c r="O89" s="473">
        <v>714.25099999999998</v>
      </c>
      <c r="P89" s="473">
        <v>730.03</v>
      </c>
      <c r="Q89" s="473">
        <v>745.26900000000001</v>
      </c>
      <c r="R89" s="473">
        <v>760.00900000000001</v>
      </c>
      <c r="S89" s="473">
        <v>774.279</v>
      </c>
      <c r="T89" s="473">
        <v>788.10900000000004</v>
      </c>
      <c r="U89" s="473">
        <v>801.54100000000005</v>
      </c>
      <c r="V89" s="473">
        <v>814.56899999999996</v>
      </c>
      <c r="W89" s="473">
        <v>827.221</v>
      </c>
      <c r="X89" s="473">
        <v>839.54899999999998</v>
      </c>
      <c r="Y89" s="473">
        <v>851.53200000000004</v>
      </c>
      <c r="Z89" s="473">
        <v>863.19899999999996</v>
      </c>
      <c r="AA89" s="473">
        <v>874.58900000000006</v>
      </c>
      <c r="AB89" s="473">
        <v>885.68899999999996</v>
      </c>
      <c r="AC89" s="473">
        <v>894.3</v>
      </c>
      <c r="AD89" s="473">
        <v>900.38099999999997</v>
      </c>
      <c r="AE89" s="473">
        <v>903.89</v>
      </c>
      <c r="AF89" s="473">
        <v>904.80100000000004</v>
      </c>
      <c r="AG89" s="473">
        <v>904.80100000000004</v>
      </c>
      <c r="AH89" s="473">
        <v>904.80100000000004</v>
      </c>
      <c r="AI89" s="473">
        <v>904.80100000000004</v>
      </c>
      <c r="AJ89" s="473">
        <v>904.80100000000004</v>
      </c>
      <c r="AK89" s="473">
        <v>904.80100000000004</v>
      </c>
      <c r="AL89" s="473">
        <v>904.80100000000004</v>
      </c>
      <c r="AM89" s="473">
        <v>904.80100000000004</v>
      </c>
      <c r="AN89" s="473">
        <v>904.80100000000004</v>
      </c>
    </row>
    <row r="90" spans="1:40" ht="15" customHeight="1" x14ac:dyDescent="0.2">
      <c r="A90" s="472" t="s">
        <v>228</v>
      </c>
      <c r="B90" s="472" t="s">
        <v>216</v>
      </c>
      <c r="C90" s="472" t="s">
        <v>355</v>
      </c>
      <c r="D90" s="472" t="s">
        <v>356</v>
      </c>
      <c r="E90" s="472" t="s">
        <v>90</v>
      </c>
      <c r="F90" s="472" t="s">
        <v>90</v>
      </c>
      <c r="G90" s="473">
        <v>2440</v>
      </c>
      <c r="H90" s="473">
        <v>3075</v>
      </c>
      <c r="I90" s="473">
        <v>3075</v>
      </c>
      <c r="J90" s="473">
        <v>3075</v>
      </c>
      <c r="K90" s="473">
        <v>3360</v>
      </c>
      <c r="L90" s="473">
        <v>3360</v>
      </c>
      <c r="M90" s="473">
        <v>3360</v>
      </c>
      <c r="N90" s="473">
        <v>3360</v>
      </c>
      <c r="O90" s="473">
        <v>3360</v>
      </c>
      <c r="P90" s="473">
        <v>3360</v>
      </c>
      <c r="Q90" s="473">
        <v>3360</v>
      </c>
      <c r="R90" s="473">
        <v>3360</v>
      </c>
      <c r="S90" s="473">
        <v>3360</v>
      </c>
      <c r="T90" s="473">
        <v>3360</v>
      </c>
      <c r="U90" s="473">
        <v>3360</v>
      </c>
      <c r="V90" s="473">
        <v>3360</v>
      </c>
      <c r="W90" s="473">
        <v>3360</v>
      </c>
      <c r="X90" s="473">
        <v>3360</v>
      </c>
      <c r="Y90" s="473">
        <v>3360</v>
      </c>
      <c r="Z90" s="473">
        <v>3360</v>
      </c>
      <c r="AA90" s="473">
        <v>3360</v>
      </c>
      <c r="AB90" s="473">
        <v>2725</v>
      </c>
      <c r="AC90" s="473">
        <v>2090</v>
      </c>
      <c r="AD90" s="473">
        <v>2090</v>
      </c>
      <c r="AE90" s="473">
        <v>1455</v>
      </c>
      <c r="AF90" s="473">
        <v>1372</v>
      </c>
      <c r="AG90" s="473">
        <v>452</v>
      </c>
      <c r="AH90" s="473">
        <v>452</v>
      </c>
      <c r="AI90" s="473">
        <v>56</v>
      </c>
      <c r="AJ90" s="473">
        <v>56</v>
      </c>
      <c r="AK90" s="473">
        <v>56</v>
      </c>
      <c r="AL90" s="473">
        <v>56</v>
      </c>
      <c r="AM90" s="473">
        <v>56</v>
      </c>
      <c r="AN90" s="473">
        <v>56</v>
      </c>
    </row>
    <row r="91" spans="1:40" ht="15" customHeight="1" x14ac:dyDescent="0.2">
      <c r="A91" s="472" t="s">
        <v>228</v>
      </c>
      <c r="B91" s="472" t="s">
        <v>216</v>
      </c>
      <c r="C91" s="472" t="s">
        <v>355</v>
      </c>
      <c r="D91" s="472" t="s">
        <v>356</v>
      </c>
      <c r="E91" s="472" t="s">
        <v>90</v>
      </c>
      <c r="F91" s="472" t="s">
        <v>357</v>
      </c>
      <c r="G91" s="473">
        <v>87</v>
      </c>
      <c r="H91" s="473">
        <v>87</v>
      </c>
      <c r="I91" s="473">
        <v>87</v>
      </c>
      <c r="J91" s="473">
        <v>87</v>
      </c>
      <c r="K91" s="473">
        <v>87</v>
      </c>
      <c r="L91" s="473">
        <v>87</v>
      </c>
      <c r="M91" s="473">
        <v>87</v>
      </c>
      <c r="N91" s="473">
        <v>102</v>
      </c>
      <c r="O91" s="473">
        <v>102</v>
      </c>
      <c r="P91" s="473">
        <v>102</v>
      </c>
      <c r="Q91" s="473">
        <v>102</v>
      </c>
      <c r="R91" s="473">
        <v>102</v>
      </c>
      <c r="S91" s="473">
        <v>102</v>
      </c>
      <c r="T91" s="473">
        <v>102</v>
      </c>
      <c r="U91" s="473">
        <v>102</v>
      </c>
      <c r="V91" s="473">
        <v>102</v>
      </c>
      <c r="W91" s="473">
        <v>102</v>
      </c>
      <c r="X91" s="473">
        <v>102</v>
      </c>
      <c r="Y91" s="473">
        <v>102</v>
      </c>
      <c r="Z91" s="473">
        <v>102</v>
      </c>
      <c r="AA91" s="473">
        <v>102</v>
      </c>
      <c r="AB91" s="473">
        <v>102</v>
      </c>
      <c r="AC91" s="473">
        <v>102</v>
      </c>
      <c r="AD91" s="473">
        <v>102</v>
      </c>
      <c r="AE91" s="473">
        <v>102</v>
      </c>
      <c r="AF91" s="473">
        <v>102</v>
      </c>
      <c r="AG91" s="473">
        <v>102</v>
      </c>
      <c r="AH91" s="473">
        <v>102</v>
      </c>
      <c r="AI91" s="473">
        <v>102</v>
      </c>
      <c r="AJ91" s="473">
        <v>102</v>
      </c>
      <c r="AK91" s="473">
        <v>102</v>
      </c>
      <c r="AL91" s="473">
        <v>102</v>
      </c>
      <c r="AM91" s="473">
        <v>102</v>
      </c>
      <c r="AN91" s="473">
        <v>102</v>
      </c>
    </row>
    <row r="92" spans="1:40" ht="15" customHeight="1" x14ac:dyDescent="0.2">
      <c r="A92" s="472" t="s">
        <v>228</v>
      </c>
      <c r="B92" s="472" t="s">
        <v>216</v>
      </c>
      <c r="C92" s="472" t="s">
        <v>355</v>
      </c>
      <c r="D92" s="472" t="s">
        <v>565</v>
      </c>
      <c r="E92" s="472" t="s">
        <v>93</v>
      </c>
      <c r="F92" s="472" t="s">
        <v>93</v>
      </c>
      <c r="G92" s="473">
        <v>12711</v>
      </c>
      <c r="H92" s="473">
        <v>10199</v>
      </c>
      <c r="I92" s="473">
        <v>8280</v>
      </c>
      <c r="J92" s="473">
        <v>7280</v>
      </c>
      <c r="K92" s="473">
        <v>4312</v>
      </c>
      <c r="L92" s="473">
        <v>1284</v>
      </c>
      <c r="M92" s="473">
        <v>642</v>
      </c>
      <c r="N92" s="473">
        <v>0</v>
      </c>
      <c r="O92" s="473">
        <v>0</v>
      </c>
      <c r="P92" s="473">
        <v>0</v>
      </c>
      <c r="Q92" s="473">
        <v>0</v>
      </c>
      <c r="R92" s="473">
        <v>0</v>
      </c>
      <c r="S92" s="473">
        <v>0</v>
      </c>
      <c r="T92" s="473">
        <v>0</v>
      </c>
      <c r="U92" s="473">
        <v>0</v>
      </c>
      <c r="V92" s="473">
        <v>0</v>
      </c>
      <c r="W92" s="473">
        <v>0</v>
      </c>
      <c r="X92" s="473">
        <v>0</v>
      </c>
      <c r="Y92" s="473">
        <v>0</v>
      </c>
      <c r="Z92" s="473">
        <v>0</v>
      </c>
      <c r="AA92" s="473">
        <v>0</v>
      </c>
      <c r="AB92" s="473">
        <v>0</v>
      </c>
      <c r="AC92" s="473">
        <v>0</v>
      </c>
      <c r="AD92" s="473">
        <v>0</v>
      </c>
      <c r="AE92" s="473">
        <v>0</v>
      </c>
      <c r="AF92" s="473">
        <v>0</v>
      </c>
      <c r="AG92" s="473">
        <v>0</v>
      </c>
      <c r="AH92" s="473">
        <v>0</v>
      </c>
      <c r="AI92" s="473">
        <v>0</v>
      </c>
      <c r="AJ92" s="473">
        <v>0</v>
      </c>
      <c r="AK92" s="473">
        <v>0</v>
      </c>
      <c r="AL92" s="473">
        <v>0</v>
      </c>
      <c r="AM92" s="473">
        <v>0</v>
      </c>
      <c r="AN92" s="473">
        <v>0</v>
      </c>
    </row>
    <row r="93" spans="1:40" ht="15" customHeight="1" x14ac:dyDescent="0.2">
      <c r="A93" s="472" t="s">
        <v>228</v>
      </c>
      <c r="B93" s="472" t="s">
        <v>216</v>
      </c>
      <c r="C93" s="472" t="s">
        <v>355</v>
      </c>
      <c r="D93" s="472" t="s">
        <v>565</v>
      </c>
      <c r="E93" s="472" t="s">
        <v>92</v>
      </c>
      <c r="F93" s="472" t="s">
        <v>358</v>
      </c>
      <c r="G93" s="473">
        <v>28073</v>
      </c>
      <c r="H93" s="473">
        <v>28108</v>
      </c>
      <c r="I93" s="473">
        <v>26183</v>
      </c>
      <c r="J93" s="473">
        <v>26563</v>
      </c>
      <c r="K93" s="473">
        <v>26847</v>
      </c>
      <c r="L93" s="473">
        <v>25597</v>
      </c>
      <c r="M93" s="473">
        <v>25597</v>
      </c>
      <c r="N93" s="473">
        <v>27392</v>
      </c>
      <c r="O93" s="473">
        <v>26627</v>
      </c>
      <c r="P93" s="473">
        <v>25993</v>
      </c>
      <c r="Q93" s="473">
        <v>25993</v>
      </c>
      <c r="R93" s="473">
        <v>26084</v>
      </c>
      <c r="S93" s="473">
        <v>25370</v>
      </c>
      <c r="T93" s="473">
        <v>27540</v>
      </c>
      <c r="U93" s="473">
        <v>29205</v>
      </c>
      <c r="V93" s="473">
        <v>28605</v>
      </c>
      <c r="W93" s="473">
        <v>27813</v>
      </c>
      <c r="X93" s="473">
        <v>26880</v>
      </c>
      <c r="Y93" s="473">
        <v>24997</v>
      </c>
      <c r="Z93" s="473">
        <v>25012</v>
      </c>
      <c r="AA93" s="473">
        <v>23876</v>
      </c>
      <c r="AB93" s="473">
        <v>24781</v>
      </c>
      <c r="AC93" s="473">
        <v>24356</v>
      </c>
      <c r="AD93" s="473">
        <v>22898</v>
      </c>
      <c r="AE93" s="473">
        <v>23563</v>
      </c>
      <c r="AF93" s="473">
        <v>24228</v>
      </c>
      <c r="AG93" s="473">
        <v>24660</v>
      </c>
      <c r="AH93" s="473">
        <v>24660</v>
      </c>
      <c r="AI93" s="473">
        <v>24660</v>
      </c>
      <c r="AJ93" s="473">
        <v>24660</v>
      </c>
      <c r="AK93" s="473">
        <v>22908</v>
      </c>
      <c r="AL93" s="473">
        <v>22908</v>
      </c>
      <c r="AM93" s="473">
        <v>22528</v>
      </c>
      <c r="AN93" s="473">
        <v>22528</v>
      </c>
    </row>
    <row r="94" spans="1:40" ht="15" customHeight="1" x14ac:dyDescent="0.2">
      <c r="A94" s="472" t="s">
        <v>228</v>
      </c>
      <c r="B94" s="472" t="s">
        <v>216</v>
      </c>
      <c r="C94" s="472" t="s">
        <v>355</v>
      </c>
      <c r="D94" s="472" t="s">
        <v>565</v>
      </c>
      <c r="E94" s="472" t="s">
        <v>92</v>
      </c>
      <c r="F94" s="472" t="s">
        <v>359</v>
      </c>
      <c r="G94" s="473">
        <v>1808</v>
      </c>
      <c r="H94" s="473">
        <v>1821</v>
      </c>
      <c r="I94" s="473">
        <v>1838</v>
      </c>
      <c r="J94" s="473">
        <v>1838</v>
      </c>
      <c r="K94" s="473">
        <v>1838</v>
      </c>
      <c r="L94" s="473">
        <v>1838</v>
      </c>
      <c r="M94" s="473">
        <v>1683</v>
      </c>
      <c r="N94" s="473">
        <v>1683</v>
      </c>
      <c r="O94" s="473">
        <v>1683</v>
      </c>
      <c r="P94" s="473">
        <v>1683</v>
      </c>
      <c r="Q94" s="473">
        <v>1683</v>
      </c>
      <c r="R94" s="473">
        <v>1683</v>
      </c>
      <c r="S94" s="473">
        <v>1683</v>
      </c>
      <c r="T94" s="473">
        <v>1683</v>
      </c>
      <c r="U94" s="473">
        <v>1563</v>
      </c>
      <c r="V94" s="473">
        <v>1563</v>
      </c>
      <c r="W94" s="473">
        <v>187</v>
      </c>
      <c r="X94" s="473">
        <v>187</v>
      </c>
      <c r="Y94" s="473">
        <v>46</v>
      </c>
      <c r="Z94" s="473">
        <v>46</v>
      </c>
      <c r="AA94" s="473">
        <v>46</v>
      </c>
      <c r="AB94" s="473">
        <v>46</v>
      </c>
      <c r="AC94" s="473">
        <v>30</v>
      </c>
      <c r="AD94" s="473">
        <v>30</v>
      </c>
      <c r="AE94" s="473">
        <v>30</v>
      </c>
      <c r="AF94" s="473">
        <v>30</v>
      </c>
      <c r="AG94" s="473">
        <v>30</v>
      </c>
      <c r="AH94" s="473">
        <v>30</v>
      </c>
      <c r="AI94" s="473">
        <v>30</v>
      </c>
      <c r="AJ94" s="473">
        <v>30</v>
      </c>
      <c r="AK94" s="473">
        <v>30</v>
      </c>
      <c r="AL94" s="473">
        <v>30</v>
      </c>
      <c r="AM94" s="473">
        <v>30</v>
      </c>
      <c r="AN94" s="473">
        <v>30</v>
      </c>
    </row>
    <row r="95" spans="1:40" ht="15" customHeight="1" x14ac:dyDescent="0.2">
      <c r="A95" s="472" t="s">
        <v>228</v>
      </c>
      <c r="B95" s="472" t="s">
        <v>216</v>
      </c>
      <c r="C95" s="472" t="s">
        <v>355</v>
      </c>
      <c r="D95" s="472" t="s">
        <v>565</v>
      </c>
      <c r="E95" s="472" t="s">
        <v>92</v>
      </c>
      <c r="F95" s="472" t="s">
        <v>361</v>
      </c>
      <c r="G95" s="473">
        <v>1108</v>
      </c>
      <c r="H95" s="473">
        <v>1153</v>
      </c>
      <c r="I95" s="473">
        <v>1153</v>
      </c>
      <c r="J95" s="473">
        <v>1453</v>
      </c>
      <c r="K95" s="473">
        <v>1424</v>
      </c>
      <c r="L95" s="473">
        <v>540</v>
      </c>
      <c r="M95" s="473">
        <v>840</v>
      </c>
      <c r="N95" s="473">
        <v>1139</v>
      </c>
      <c r="O95" s="473">
        <v>1139</v>
      </c>
      <c r="P95" s="473">
        <v>999</v>
      </c>
      <c r="Q95" s="473">
        <v>1149</v>
      </c>
      <c r="R95" s="473">
        <v>1299</v>
      </c>
      <c r="S95" s="473">
        <v>1299</v>
      </c>
      <c r="T95" s="473">
        <v>2196</v>
      </c>
      <c r="U95" s="473">
        <v>2196</v>
      </c>
      <c r="V95" s="473">
        <v>2196</v>
      </c>
      <c r="W95" s="473">
        <v>2196</v>
      </c>
      <c r="X95" s="473">
        <v>2164</v>
      </c>
      <c r="Y95" s="473">
        <v>2164</v>
      </c>
      <c r="Z95" s="473">
        <v>2164</v>
      </c>
      <c r="AA95" s="473">
        <v>2164</v>
      </c>
      <c r="AB95" s="473">
        <v>2164</v>
      </c>
      <c r="AC95" s="473">
        <v>2164</v>
      </c>
      <c r="AD95" s="473">
        <v>2184</v>
      </c>
      <c r="AE95" s="473">
        <v>2184</v>
      </c>
      <c r="AF95" s="473">
        <v>2184</v>
      </c>
      <c r="AG95" s="473">
        <v>2184</v>
      </c>
      <c r="AH95" s="473">
        <v>2184</v>
      </c>
      <c r="AI95" s="473">
        <v>2184</v>
      </c>
      <c r="AJ95" s="473">
        <v>2184</v>
      </c>
      <c r="AK95" s="473">
        <v>2184</v>
      </c>
      <c r="AL95" s="473">
        <v>1884</v>
      </c>
      <c r="AM95" s="473">
        <v>1884</v>
      </c>
      <c r="AN95" s="473">
        <v>1585</v>
      </c>
    </row>
    <row r="96" spans="1:40" ht="15" customHeight="1" x14ac:dyDescent="0.2">
      <c r="A96" s="472" t="s">
        <v>228</v>
      </c>
      <c r="B96" s="472" t="s">
        <v>216</v>
      </c>
      <c r="C96" s="472" t="s">
        <v>355</v>
      </c>
      <c r="D96" s="472" t="s">
        <v>356</v>
      </c>
      <c r="E96" s="472" t="s">
        <v>94</v>
      </c>
      <c r="F96" s="472" t="s">
        <v>94</v>
      </c>
      <c r="G96" s="473">
        <v>1208</v>
      </c>
      <c r="H96" s="473">
        <v>1236</v>
      </c>
      <c r="I96" s="473">
        <v>1288</v>
      </c>
      <c r="J96" s="473">
        <v>1288</v>
      </c>
      <c r="K96" s="473">
        <v>1298</v>
      </c>
      <c r="L96" s="473">
        <v>1298</v>
      </c>
      <c r="M96" s="473">
        <v>1298</v>
      </c>
      <c r="N96" s="473">
        <v>1298</v>
      </c>
      <c r="O96" s="473">
        <v>1298</v>
      </c>
      <c r="P96" s="473">
        <v>1298</v>
      </c>
      <c r="Q96" s="473">
        <v>1298</v>
      </c>
      <c r="R96" s="473">
        <v>1298</v>
      </c>
      <c r="S96" s="473">
        <v>1298</v>
      </c>
      <c r="T96" s="473">
        <v>1298</v>
      </c>
      <c r="U96" s="473">
        <v>1298</v>
      </c>
      <c r="V96" s="473">
        <v>1298</v>
      </c>
      <c r="W96" s="473">
        <v>1298</v>
      </c>
      <c r="X96" s="473">
        <v>1298</v>
      </c>
      <c r="Y96" s="473">
        <v>1298</v>
      </c>
      <c r="Z96" s="473">
        <v>1298</v>
      </c>
      <c r="AA96" s="473">
        <v>1298</v>
      </c>
      <c r="AB96" s="473">
        <v>1298</v>
      </c>
      <c r="AC96" s="473">
        <v>1298</v>
      </c>
      <c r="AD96" s="473">
        <v>1298</v>
      </c>
      <c r="AE96" s="473">
        <v>1298</v>
      </c>
      <c r="AF96" s="473">
        <v>1298</v>
      </c>
      <c r="AG96" s="473">
        <v>1298</v>
      </c>
      <c r="AH96" s="473">
        <v>1298</v>
      </c>
      <c r="AI96" s="473">
        <v>1298</v>
      </c>
      <c r="AJ96" s="473">
        <v>1298</v>
      </c>
      <c r="AK96" s="473">
        <v>1298</v>
      </c>
      <c r="AL96" s="473">
        <v>1298</v>
      </c>
      <c r="AM96" s="473">
        <v>1298</v>
      </c>
      <c r="AN96" s="473">
        <v>1298</v>
      </c>
    </row>
    <row r="97" spans="1:40" ht="15" customHeight="1" x14ac:dyDescent="0.2">
      <c r="A97" s="472" t="s">
        <v>228</v>
      </c>
      <c r="B97" s="472" t="s">
        <v>216</v>
      </c>
      <c r="C97" s="472" t="s">
        <v>355</v>
      </c>
      <c r="D97" s="472" t="s">
        <v>95</v>
      </c>
      <c r="E97" s="472" t="s">
        <v>95</v>
      </c>
      <c r="F97" s="472" t="s">
        <v>95</v>
      </c>
      <c r="G97" s="473">
        <v>3950</v>
      </c>
      <c r="H97" s="473">
        <v>3950</v>
      </c>
      <c r="I97" s="473">
        <v>3950</v>
      </c>
      <c r="J97" s="473">
        <v>4950</v>
      </c>
      <c r="K97" s="473">
        <v>6950</v>
      </c>
      <c r="L97" s="473">
        <v>6950</v>
      </c>
      <c r="M97" s="473">
        <v>8350</v>
      </c>
      <c r="N97" s="473">
        <v>8350</v>
      </c>
      <c r="O97" s="473">
        <v>9750</v>
      </c>
      <c r="P97" s="473">
        <v>9750</v>
      </c>
      <c r="Q97" s="473">
        <v>9750</v>
      </c>
      <c r="R97" s="473">
        <v>9750</v>
      </c>
      <c r="S97" s="473">
        <v>9750</v>
      </c>
      <c r="T97" s="473">
        <v>9750</v>
      </c>
      <c r="U97" s="473">
        <v>9750</v>
      </c>
      <c r="V97" s="473">
        <v>9750</v>
      </c>
      <c r="W97" s="473">
        <v>9750</v>
      </c>
      <c r="X97" s="473">
        <v>9750</v>
      </c>
      <c r="Y97" s="473">
        <v>9750</v>
      </c>
      <c r="Z97" s="473">
        <v>9750</v>
      </c>
      <c r="AA97" s="473">
        <v>9750</v>
      </c>
      <c r="AB97" s="473">
        <v>9750</v>
      </c>
      <c r="AC97" s="473">
        <v>9750</v>
      </c>
      <c r="AD97" s="473">
        <v>9750</v>
      </c>
      <c r="AE97" s="473">
        <v>9750</v>
      </c>
      <c r="AF97" s="473">
        <v>9750</v>
      </c>
      <c r="AG97" s="473">
        <v>9750</v>
      </c>
      <c r="AH97" s="473">
        <v>9750</v>
      </c>
      <c r="AI97" s="473">
        <v>9750</v>
      </c>
      <c r="AJ97" s="473">
        <v>9750</v>
      </c>
      <c r="AK97" s="473">
        <v>9750</v>
      </c>
      <c r="AL97" s="473">
        <v>9750</v>
      </c>
      <c r="AM97" s="473">
        <v>9750</v>
      </c>
      <c r="AN97" s="473">
        <v>9750</v>
      </c>
    </row>
    <row r="98" spans="1:40" ht="15" customHeight="1" x14ac:dyDescent="0.2">
      <c r="A98" s="472" t="s">
        <v>228</v>
      </c>
      <c r="B98" s="472" t="s">
        <v>216</v>
      </c>
      <c r="C98" s="472" t="s">
        <v>355</v>
      </c>
      <c r="D98" s="472" t="s">
        <v>356</v>
      </c>
      <c r="E98" s="472" t="s">
        <v>96</v>
      </c>
      <c r="F98" s="472" t="s">
        <v>363</v>
      </c>
      <c r="G98" s="473">
        <v>15</v>
      </c>
      <c r="H98" s="473">
        <v>15</v>
      </c>
      <c r="I98" s="473">
        <v>15</v>
      </c>
      <c r="J98" s="473">
        <v>15</v>
      </c>
      <c r="K98" s="473">
        <v>15</v>
      </c>
      <c r="L98" s="473">
        <v>15</v>
      </c>
      <c r="M98" s="473">
        <v>15</v>
      </c>
      <c r="N98" s="473">
        <v>15</v>
      </c>
      <c r="O98" s="473">
        <v>15</v>
      </c>
      <c r="P98" s="473">
        <v>15</v>
      </c>
      <c r="Q98" s="473">
        <v>15</v>
      </c>
      <c r="R98" s="473">
        <v>15</v>
      </c>
      <c r="S98" s="473">
        <v>15</v>
      </c>
      <c r="T98" s="473">
        <v>15</v>
      </c>
      <c r="U98" s="473">
        <v>15</v>
      </c>
      <c r="V98" s="473">
        <v>25</v>
      </c>
      <c r="W98" s="473">
        <v>25</v>
      </c>
      <c r="X98" s="473">
        <v>25</v>
      </c>
      <c r="Y98" s="473">
        <v>55</v>
      </c>
      <c r="Z98" s="473">
        <v>55</v>
      </c>
      <c r="AA98" s="473">
        <v>55</v>
      </c>
      <c r="AB98" s="473">
        <v>55</v>
      </c>
      <c r="AC98" s="473">
        <v>55</v>
      </c>
      <c r="AD98" s="473">
        <v>55</v>
      </c>
      <c r="AE98" s="473">
        <v>55</v>
      </c>
      <c r="AF98" s="473">
        <v>55</v>
      </c>
      <c r="AG98" s="473">
        <v>55</v>
      </c>
      <c r="AH98" s="473">
        <v>55</v>
      </c>
      <c r="AI98" s="473">
        <v>55</v>
      </c>
      <c r="AJ98" s="473">
        <v>55</v>
      </c>
      <c r="AK98" s="473">
        <v>55</v>
      </c>
      <c r="AL98" s="473">
        <v>55</v>
      </c>
      <c r="AM98" s="473">
        <v>55</v>
      </c>
      <c r="AN98" s="473">
        <v>55</v>
      </c>
    </row>
    <row r="99" spans="1:40" ht="15" customHeight="1" x14ac:dyDescent="0.2">
      <c r="A99" s="472" t="s">
        <v>228</v>
      </c>
      <c r="B99" s="472" t="s">
        <v>216</v>
      </c>
      <c r="C99" s="472" t="s">
        <v>355</v>
      </c>
      <c r="D99" s="472" t="s">
        <v>383</v>
      </c>
      <c r="E99" s="472" t="s">
        <v>97</v>
      </c>
      <c r="F99" s="472" t="s">
        <v>97</v>
      </c>
      <c r="G99" s="473">
        <v>9229</v>
      </c>
      <c r="H99" s="473">
        <v>9229</v>
      </c>
      <c r="I99" s="473">
        <v>9229</v>
      </c>
      <c r="J99" s="473">
        <v>9229</v>
      </c>
      <c r="K99" s="473">
        <v>9229</v>
      </c>
      <c r="L99" s="473">
        <v>9229</v>
      </c>
      <c r="M99" s="473">
        <v>7149</v>
      </c>
      <c r="N99" s="473">
        <v>4786</v>
      </c>
      <c r="O99" s="473">
        <v>4786</v>
      </c>
      <c r="P99" s="473">
        <v>4786</v>
      </c>
      <c r="Q99" s="473">
        <v>4786</v>
      </c>
      <c r="R99" s="473">
        <v>3696</v>
      </c>
      <c r="S99" s="473">
        <v>3696</v>
      </c>
      <c r="T99" s="473">
        <v>1216</v>
      </c>
      <c r="U99" s="473">
        <v>1216</v>
      </c>
      <c r="V99" s="473">
        <v>1816</v>
      </c>
      <c r="W99" s="473">
        <v>3786</v>
      </c>
      <c r="X99" s="473">
        <v>3786</v>
      </c>
      <c r="Y99" s="473">
        <v>6056</v>
      </c>
      <c r="Z99" s="473">
        <v>6656</v>
      </c>
      <c r="AA99" s="473">
        <v>8356</v>
      </c>
      <c r="AB99" s="473">
        <v>8356</v>
      </c>
      <c r="AC99" s="473">
        <v>9756</v>
      </c>
      <c r="AD99" s="473">
        <v>11426</v>
      </c>
      <c r="AE99" s="473">
        <v>11726</v>
      </c>
      <c r="AF99" s="473">
        <v>12326</v>
      </c>
      <c r="AG99" s="473">
        <v>12926</v>
      </c>
      <c r="AH99" s="473">
        <v>13526</v>
      </c>
      <c r="AI99" s="473">
        <v>14126</v>
      </c>
      <c r="AJ99" s="473">
        <v>14426</v>
      </c>
      <c r="AK99" s="473">
        <v>15326</v>
      </c>
      <c r="AL99" s="473">
        <v>15326</v>
      </c>
      <c r="AM99" s="473">
        <v>15626</v>
      </c>
      <c r="AN99" s="473">
        <v>15626</v>
      </c>
    </row>
    <row r="100" spans="1:40" ht="15" customHeight="1" x14ac:dyDescent="0.2">
      <c r="A100" s="472" t="s">
        <v>228</v>
      </c>
      <c r="B100" s="472" t="s">
        <v>216</v>
      </c>
      <c r="C100" s="472" t="s">
        <v>355</v>
      </c>
      <c r="D100" s="472" t="s">
        <v>356</v>
      </c>
      <c r="E100" s="472" t="s">
        <v>98</v>
      </c>
      <c r="F100" s="472" t="s">
        <v>384</v>
      </c>
      <c r="G100" s="473">
        <v>5314</v>
      </c>
      <c r="H100" s="473">
        <v>7138</v>
      </c>
      <c r="I100" s="473">
        <v>7726</v>
      </c>
      <c r="J100" s="473">
        <v>8126</v>
      </c>
      <c r="K100" s="473">
        <v>9206</v>
      </c>
      <c r="L100" s="473">
        <v>9966</v>
      </c>
      <c r="M100" s="473">
        <v>10506</v>
      </c>
      <c r="N100" s="473">
        <v>11846</v>
      </c>
      <c r="O100" s="473">
        <v>12736</v>
      </c>
      <c r="P100" s="473">
        <v>13176</v>
      </c>
      <c r="Q100" s="473">
        <v>13176</v>
      </c>
      <c r="R100" s="473">
        <v>13176</v>
      </c>
      <c r="S100" s="473">
        <v>14121</v>
      </c>
      <c r="T100" s="473">
        <v>16051</v>
      </c>
      <c r="U100" s="473">
        <v>16751</v>
      </c>
      <c r="V100" s="473">
        <v>18451</v>
      </c>
      <c r="W100" s="473">
        <v>19051</v>
      </c>
      <c r="X100" s="473">
        <v>19051</v>
      </c>
      <c r="Y100" s="473">
        <v>19651</v>
      </c>
      <c r="Z100" s="473">
        <v>19651</v>
      </c>
      <c r="AA100" s="473">
        <v>20251</v>
      </c>
      <c r="AB100" s="473">
        <v>20251</v>
      </c>
      <c r="AC100" s="473">
        <v>20251</v>
      </c>
      <c r="AD100" s="473">
        <v>20251</v>
      </c>
      <c r="AE100" s="473">
        <v>20251</v>
      </c>
      <c r="AF100" s="473">
        <v>20251</v>
      </c>
      <c r="AG100" s="473">
        <v>20251</v>
      </c>
      <c r="AH100" s="473">
        <v>20251</v>
      </c>
      <c r="AI100" s="473">
        <v>20251</v>
      </c>
      <c r="AJ100" s="473">
        <v>20251</v>
      </c>
      <c r="AK100" s="473">
        <v>20251</v>
      </c>
      <c r="AL100" s="473">
        <v>20251</v>
      </c>
      <c r="AM100" s="473">
        <v>20251</v>
      </c>
      <c r="AN100" s="473">
        <v>20251</v>
      </c>
    </row>
    <row r="101" spans="1:40" ht="15" customHeight="1" x14ac:dyDescent="0.2">
      <c r="A101" s="472" t="s">
        <v>228</v>
      </c>
      <c r="B101" s="472" t="s">
        <v>216</v>
      </c>
      <c r="C101" s="472" t="s">
        <v>355</v>
      </c>
      <c r="D101" s="472" t="s">
        <v>356</v>
      </c>
      <c r="E101" s="472" t="s">
        <v>99</v>
      </c>
      <c r="F101" s="472" t="s">
        <v>99</v>
      </c>
      <c r="G101" s="473">
        <v>6130</v>
      </c>
      <c r="H101" s="473">
        <v>6907</v>
      </c>
      <c r="I101" s="473">
        <v>6946</v>
      </c>
      <c r="J101" s="473">
        <v>7074</v>
      </c>
      <c r="K101" s="473">
        <v>7124</v>
      </c>
      <c r="L101" s="473">
        <v>7414</v>
      </c>
      <c r="M101" s="473">
        <v>7793</v>
      </c>
      <c r="N101" s="473">
        <v>8337</v>
      </c>
      <c r="O101" s="473">
        <v>8794</v>
      </c>
      <c r="P101" s="473">
        <v>9710</v>
      </c>
      <c r="Q101" s="473">
        <v>10389</v>
      </c>
      <c r="R101" s="473">
        <v>10783</v>
      </c>
      <c r="S101" s="473">
        <v>10825</v>
      </c>
      <c r="T101" s="473">
        <v>10890</v>
      </c>
      <c r="U101" s="473">
        <v>10890</v>
      </c>
      <c r="V101" s="473">
        <v>10890</v>
      </c>
      <c r="W101" s="473">
        <v>10890</v>
      </c>
      <c r="X101" s="473">
        <v>10890</v>
      </c>
      <c r="Y101" s="473">
        <v>10890</v>
      </c>
      <c r="Z101" s="473">
        <v>10890</v>
      </c>
      <c r="AA101" s="473">
        <v>10890</v>
      </c>
      <c r="AB101" s="473">
        <v>10890</v>
      </c>
      <c r="AC101" s="473">
        <v>10890</v>
      </c>
      <c r="AD101" s="473">
        <v>10890</v>
      </c>
      <c r="AE101" s="473">
        <v>10890</v>
      </c>
      <c r="AF101" s="473">
        <v>10890</v>
      </c>
      <c r="AG101" s="473">
        <v>10890</v>
      </c>
      <c r="AH101" s="473">
        <v>10890</v>
      </c>
      <c r="AI101" s="473">
        <v>10890</v>
      </c>
      <c r="AJ101" s="473">
        <v>10890</v>
      </c>
      <c r="AK101" s="473">
        <v>10890</v>
      </c>
      <c r="AL101" s="473">
        <v>10890</v>
      </c>
      <c r="AM101" s="473">
        <v>10890</v>
      </c>
      <c r="AN101" s="473">
        <v>10890</v>
      </c>
    </row>
    <row r="102" spans="1:40" ht="15" customHeight="1" x14ac:dyDescent="0.2">
      <c r="A102" s="472" t="s">
        <v>228</v>
      </c>
      <c r="B102" s="472" t="s">
        <v>216</v>
      </c>
      <c r="C102" s="472" t="s">
        <v>355</v>
      </c>
      <c r="D102" s="472" t="s">
        <v>565</v>
      </c>
      <c r="E102" s="472" t="s">
        <v>101</v>
      </c>
      <c r="F102" s="472" t="s">
        <v>385</v>
      </c>
      <c r="G102" s="474">
        <v>50</v>
      </c>
      <c r="H102" s="473">
        <v>50</v>
      </c>
      <c r="I102" s="473">
        <v>68</v>
      </c>
      <c r="J102" s="473">
        <v>68</v>
      </c>
      <c r="K102" s="473">
        <v>68</v>
      </c>
      <c r="L102" s="473">
        <v>68</v>
      </c>
      <c r="M102" s="473">
        <v>68</v>
      </c>
      <c r="N102" s="473">
        <v>68</v>
      </c>
      <c r="O102" s="473">
        <v>68</v>
      </c>
      <c r="P102" s="473">
        <v>68</v>
      </c>
      <c r="Q102" s="473">
        <v>68</v>
      </c>
      <c r="R102" s="473">
        <v>68</v>
      </c>
      <c r="S102" s="473">
        <v>68</v>
      </c>
      <c r="T102" s="473">
        <v>68</v>
      </c>
      <c r="U102" s="473">
        <v>68</v>
      </c>
      <c r="V102" s="473">
        <v>68</v>
      </c>
      <c r="W102" s="473">
        <v>68</v>
      </c>
      <c r="X102" s="473">
        <v>68</v>
      </c>
      <c r="Y102" s="473">
        <v>68</v>
      </c>
      <c r="Z102" s="473">
        <v>68</v>
      </c>
      <c r="AA102" s="473">
        <v>68</v>
      </c>
      <c r="AB102" s="473">
        <v>68</v>
      </c>
      <c r="AC102" s="473">
        <v>68</v>
      </c>
      <c r="AD102" s="473">
        <v>68</v>
      </c>
      <c r="AE102" s="473">
        <v>68</v>
      </c>
      <c r="AF102" s="473">
        <v>68</v>
      </c>
      <c r="AG102" s="473">
        <v>68</v>
      </c>
      <c r="AH102" s="473">
        <v>68</v>
      </c>
      <c r="AI102" s="473">
        <v>68</v>
      </c>
      <c r="AJ102" s="473">
        <v>68</v>
      </c>
      <c r="AK102" s="473">
        <v>68</v>
      </c>
      <c r="AL102" s="473">
        <v>68</v>
      </c>
      <c r="AM102" s="473">
        <v>68</v>
      </c>
      <c r="AN102" s="473">
        <v>68</v>
      </c>
    </row>
    <row r="103" spans="1:40" ht="15" customHeight="1" x14ac:dyDescent="0.2">
      <c r="A103" s="472" t="s">
        <v>228</v>
      </c>
      <c r="B103" s="472" t="s">
        <v>216</v>
      </c>
      <c r="C103" s="472" t="s">
        <v>355</v>
      </c>
      <c r="D103" s="472" t="s">
        <v>565</v>
      </c>
      <c r="E103" s="472" t="s">
        <v>101</v>
      </c>
      <c r="F103" s="472" t="s">
        <v>386</v>
      </c>
      <c r="G103" s="473">
        <v>394</v>
      </c>
      <c r="H103" s="473">
        <v>394</v>
      </c>
      <c r="I103" s="473">
        <v>358</v>
      </c>
      <c r="J103" s="473">
        <v>358</v>
      </c>
      <c r="K103" s="473">
        <v>318</v>
      </c>
      <c r="L103" s="473">
        <v>233</v>
      </c>
      <c r="M103" s="473">
        <v>233</v>
      </c>
      <c r="N103" s="473">
        <v>233</v>
      </c>
      <c r="O103" s="473">
        <v>233</v>
      </c>
      <c r="P103" s="473">
        <v>133</v>
      </c>
      <c r="Q103" s="473">
        <v>133</v>
      </c>
      <c r="R103" s="473">
        <v>133</v>
      </c>
      <c r="S103" s="473">
        <v>133</v>
      </c>
      <c r="T103" s="473">
        <v>133</v>
      </c>
      <c r="U103" s="473">
        <v>133</v>
      </c>
      <c r="V103" s="473">
        <v>133</v>
      </c>
      <c r="W103" s="473">
        <v>133</v>
      </c>
      <c r="X103" s="473">
        <v>133</v>
      </c>
      <c r="Y103" s="473">
        <v>133</v>
      </c>
      <c r="Z103" s="473">
        <v>133</v>
      </c>
      <c r="AA103" s="473">
        <v>133</v>
      </c>
      <c r="AB103" s="473">
        <v>133</v>
      </c>
      <c r="AC103" s="473">
        <v>133</v>
      </c>
      <c r="AD103" s="473">
        <v>75</v>
      </c>
      <c r="AE103" s="473">
        <v>75</v>
      </c>
      <c r="AF103" s="473">
        <v>75</v>
      </c>
      <c r="AG103" s="473">
        <v>75</v>
      </c>
      <c r="AH103" s="473">
        <v>75</v>
      </c>
      <c r="AI103" s="473">
        <v>75</v>
      </c>
      <c r="AJ103" s="473">
        <v>75</v>
      </c>
      <c r="AK103" s="473">
        <v>75</v>
      </c>
      <c r="AL103" s="473">
        <v>75</v>
      </c>
      <c r="AM103" s="473">
        <v>75</v>
      </c>
      <c r="AN103" s="473">
        <v>75</v>
      </c>
    </row>
    <row r="104" spans="1:40" ht="15" customHeight="1" x14ac:dyDescent="0.2">
      <c r="A104" s="472" t="s">
        <v>228</v>
      </c>
      <c r="B104" s="472" t="s">
        <v>216</v>
      </c>
      <c r="C104" s="472" t="s">
        <v>355</v>
      </c>
      <c r="D104" s="472" t="s">
        <v>356</v>
      </c>
      <c r="E104" s="472" t="s">
        <v>100</v>
      </c>
      <c r="F104" s="472" t="s">
        <v>376</v>
      </c>
      <c r="G104" s="473">
        <v>0</v>
      </c>
      <c r="H104" s="473">
        <v>0</v>
      </c>
      <c r="I104" s="473">
        <v>0</v>
      </c>
      <c r="J104" s="473">
        <v>0</v>
      </c>
      <c r="K104" s="473">
        <v>0</v>
      </c>
      <c r="L104" s="473">
        <v>50</v>
      </c>
      <c r="M104" s="473">
        <v>85</v>
      </c>
      <c r="N104" s="473">
        <v>105</v>
      </c>
      <c r="O104" s="473">
        <v>105</v>
      </c>
      <c r="P104" s="473">
        <v>105</v>
      </c>
      <c r="Q104" s="473">
        <v>105</v>
      </c>
      <c r="R104" s="473">
        <v>155</v>
      </c>
      <c r="S104" s="473">
        <v>155</v>
      </c>
      <c r="T104" s="473">
        <v>155</v>
      </c>
      <c r="U104" s="473">
        <v>155</v>
      </c>
      <c r="V104" s="473">
        <v>155</v>
      </c>
      <c r="W104" s="473">
        <v>155</v>
      </c>
      <c r="X104" s="473">
        <v>155</v>
      </c>
      <c r="Y104" s="473">
        <v>155</v>
      </c>
      <c r="Z104" s="473">
        <v>155</v>
      </c>
      <c r="AA104" s="473">
        <v>155</v>
      </c>
      <c r="AB104" s="473">
        <v>155</v>
      </c>
      <c r="AC104" s="473">
        <v>155</v>
      </c>
      <c r="AD104" s="473">
        <v>155</v>
      </c>
      <c r="AE104" s="473">
        <v>155</v>
      </c>
      <c r="AF104" s="473">
        <v>155</v>
      </c>
      <c r="AG104" s="473">
        <v>155</v>
      </c>
      <c r="AH104" s="473">
        <v>155</v>
      </c>
      <c r="AI104" s="473">
        <v>155</v>
      </c>
      <c r="AJ104" s="473">
        <v>155</v>
      </c>
      <c r="AK104" s="473">
        <v>155</v>
      </c>
      <c r="AL104" s="473">
        <v>155</v>
      </c>
      <c r="AM104" s="473">
        <v>155</v>
      </c>
      <c r="AN104" s="473">
        <v>155</v>
      </c>
    </row>
    <row r="105" spans="1:40" ht="15" customHeight="1" x14ac:dyDescent="0.2">
      <c r="A105" s="472" t="s">
        <v>228</v>
      </c>
      <c r="B105" s="472" t="s">
        <v>216</v>
      </c>
      <c r="C105" s="472" t="s">
        <v>355</v>
      </c>
      <c r="D105" s="472" t="s">
        <v>89</v>
      </c>
      <c r="E105" s="472" t="s">
        <v>89</v>
      </c>
      <c r="F105" s="472" t="s">
        <v>377</v>
      </c>
      <c r="G105" s="473">
        <v>0</v>
      </c>
      <c r="H105" s="473">
        <v>146</v>
      </c>
      <c r="I105" s="473">
        <v>146</v>
      </c>
      <c r="J105" s="473">
        <v>218</v>
      </c>
      <c r="K105" s="473">
        <v>280</v>
      </c>
      <c r="L105" s="473">
        <v>280</v>
      </c>
      <c r="M105" s="473">
        <v>380</v>
      </c>
      <c r="N105" s="473">
        <v>410</v>
      </c>
      <c r="O105" s="473">
        <v>410</v>
      </c>
      <c r="P105" s="473">
        <v>410</v>
      </c>
      <c r="Q105" s="473">
        <v>410</v>
      </c>
      <c r="R105" s="473">
        <v>410</v>
      </c>
      <c r="S105" s="473">
        <v>410</v>
      </c>
      <c r="T105" s="473">
        <v>410</v>
      </c>
      <c r="U105" s="473">
        <v>410</v>
      </c>
      <c r="V105" s="473">
        <v>410</v>
      </c>
      <c r="W105" s="473">
        <v>410</v>
      </c>
      <c r="X105" s="473">
        <v>410</v>
      </c>
      <c r="Y105" s="473">
        <v>520</v>
      </c>
      <c r="Z105" s="473">
        <v>520</v>
      </c>
      <c r="AA105" s="473">
        <v>570</v>
      </c>
      <c r="AB105" s="473">
        <v>570</v>
      </c>
      <c r="AC105" s="473">
        <v>570</v>
      </c>
      <c r="AD105" s="473">
        <v>620</v>
      </c>
      <c r="AE105" s="473">
        <v>620</v>
      </c>
      <c r="AF105" s="473">
        <v>620</v>
      </c>
      <c r="AG105" s="473">
        <v>620</v>
      </c>
      <c r="AH105" s="473">
        <v>650</v>
      </c>
      <c r="AI105" s="473">
        <v>650</v>
      </c>
      <c r="AJ105" s="473">
        <v>650</v>
      </c>
      <c r="AK105" s="473">
        <v>650</v>
      </c>
      <c r="AL105" s="473">
        <v>650</v>
      </c>
      <c r="AM105" s="473">
        <v>650</v>
      </c>
      <c r="AN105" s="473">
        <v>650</v>
      </c>
    </row>
    <row r="106" spans="1:40" ht="15" customHeight="1" x14ac:dyDescent="0.2">
      <c r="A106" s="472" t="s">
        <v>228</v>
      </c>
      <c r="B106" s="472" t="s">
        <v>216</v>
      </c>
      <c r="C106" s="472" t="s">
        <v>355</v>
      </c>
      <c r="D106" s="472" t="s">
        <v>89</v>
      </c>
      <c r="E106" s="472" t="s">
        <v>89</v>
      </c>
      <c r="F106" s="472" t="s">
        <v>388</v>
      </c>
      <c r="G106" s="473">
        <v>2744</v>
      </c>
      <c r="H106" s="473">
        <v>2744</v>
      </c>
      <c r="I106" s="473">
        <v>2744</v>
      </c>
      <c r="J106" s="473">
        <v>2744</v>
      </c>
      <c r="K106" s="473">
        <v>2744</v>
      </c>
      <c r="L106" s="473">
        <v>2744</v>
      </c>
      <c r="M106" s="473">
        <v>2744</v>
      </c>
      <c r="N106" s="473">
        <v>2744</v>
      </c>
      <c r="O106" s="473">
        <v>2744</v>
      </c>
      <c r="P106" s="473">
        <v>2954</v>
      </c>
      <c r="Q106" s="473">
        <v>2954</v>
      </c>
      <c r="R106" s="473">
        <v>3566</v>
      </c>
      <c r="S106" s="473">
        <v>3566</v>
      </c>
      <c r="T106" s="473">
        <v>3566</v>
      </c>
      <c r="U106" s="473">
        <v>3966</v>
      </c>
      <c r="V106" s="473">
        <v>3966</v>
      </c>
      <c r="W106" s="473">
        <v>3966</v>
      </c>
      <c r="X106" s="473">
        <v>3966</v>
      </c>
      <c r="Y106" s="473">
        <v>3966</v>
      </c>
      <c r="Z106" s="473">
        <v>3966</v>
      </c>
      <c r="AA106" s="473">
        <v>3966</v>
      </c>
      <c r="AB106" s="473">
        <v>3966</v>
      </c>
      <c r="AC106" s="473">
        <v>3966</v>
      </c>
      <c r="AD106" s="473">
        <v>3966</v>
      </c>
      <c r="AE106" s="473">
        <v>3966</v>
      </c>
      <c r="AF106" s="473">
        <v>3966</v>
      </c>
      <c r="AG106" s="473">
        <v>3966</v>
      </c>
      <c r="AH106" s="473">
        <v>3966</v>
      </c>
      <c r="AI106" s="473">
        <v>3966</v>
      </c>
      <c r="AJ106" s="473">
        <v>3966</v>
      </c>
      <c r="AK106" s="473">
        <v>3966</v>
      </c>
      <c r="AL106" s="473">
        <v>3966</v>
      </c>
      <c r="AM106" s="473">
        <v>3966</v>
      </c>
      <c r="AN106" s="473">
        <v>3966</v>
      </c>
    </row>
    <row r="107" spans="1:40" ht="15" customHeight="1" x14ac:dyDescent="0.2">
      <c r="A107" s="472" t="s">
        <v>228</v>
      </c>
      <c r="B107" s="472" t="s">
        <v>216</v>
      </c>
      <c r="C107" s="472" t="s">
        <v>355</v>
      </c>
      <c r="D107" s="472" t="s">
        <v>356</v>
      </c>
      <c r="E107" s="472" t="s">
        <v>381</v>
      </c>
      <c r="F107" s="472" t="s">
        <v>381</v>
      </c>
      <c r="G107" s="473">
        <v>36</v>
      </c>
      <c r="H107" s="473">
        <v>36</v>
      </c>
      <c r="I107" s="473">
        <v>36</v>
      </c>
      <c r="J107" s="473">
        <v>36</v>
      </c>
      <c r="K107" s="473">
        <v>36</v>
      </c>
      <c r="L107" s="473">
        <v>36</v>
      </c>
      <c r="M107" s="473">
        <v>36</v>
      </c>
      <c r="N107" s="473">
        <v>36</v>
      </c>
      <c r="O107" s="473">
        <v>36</v>
      </c>
      <c r="P107" s="473">
        <v>36</v>
      </c>
      <c r="Q107" s="473">
        <v>36</v>
      </c>
      <c r="R107" s="473">
        <v>36</v>
      </c>
      <c r="S107" s="473">
        <v>36</v>
      </c>
      <c r="T107" s="473">
        <v>36</v>
      </c>
      <c r="U107" s="473">
        <v>36</v>
      </c>
      <c r="V107" s="473">
        <v>36</v>
      </c>
      <c r="W107" s="473">
        <v>36</v>
      </c>
      <c r="X107" s="473">
        <v>36</v>
      </c>
      <c r="Y107" s="473">
        <v>36</v>
      </c>
      <c r="Z107" s="473">
        <v>36</v>
      </c>
      <c r="AA107" s="473">
        <v>36</v>
      </c>
      <c r="AB107" s="473">
        <v>36</v>
      </c>
      <c r="AC107" s="473">
        <v>36</v>
      </c>
      <c r="AD107" s="473">
        <v>36</v>
      </c>
      <c r="AE107" s="473">
        <v>36</v>
      </c>
      <c r="AF107" s="473">
        <v>36</v>
      </c>
      <c r="AG107" s="473">
        <v>36</v>
      </c>
      <c r="AH107" s="473">
        <v>36</v>
      </c>
      <c r="AI107" s="473">
        <v>36</v>
      </c>
      <c r="AJ107" s="473">
        <v>36</v>
      </c>
      <c r="AK107" s="473">
        <v>36</v>
      </c>
      <c r="AL107" s="473">
        <v>36</v>
      </c>
      <c r="AM107" s="473">
        <v>36</v>
      </c>
      <c r="AN107" s="473">
        <v>36</v>
      </c>
    </row>
    <row r="108" spans="1:40" ht="15" customHeight="1" x14ac:dyDescent="0.2">
      <c r="A108" s="472" t="s">
        <v>228</v>
      </c>
      <c r="B108" s="472" t="s">
        <v>216</v>
      </c>
      <c r="C108" s="472" t="s">
        <v>355</v>
      </c>
      <c r="D108" s="472" t="s">
        <v>356</v>
      </c>
      <c r="E108" s="472" t="s">
        <v>381</v>
      </c>
      <c r="F108" s="472" t="s">
        <v>382</v>
      </c>
      <c r="G108" s="473">
        <v>0</v>
      </c>
      <c r="H108" s="473">
        <v>0</v>
      </c>
      <c r="I108" s="473">
        <v>35</v>
      </c>
      <c r="J108" s="473">
        <v>35</v>
      </c>
      <c r="K108" s="473">
        <v>35</v>
      </c>
      <c r="L108" s="473">
        <v>35</v>
      </c>
      <c r="M108" s="473">
        <v>35</v>
      </c>
      <c r="N108" s="473">
        <v>35</v>
      </c>
      <c r="O108" s="473">
        <v>35</v>
      </c>
      <c r="P108" s="473">
        <v>35</v>
      </c>
      <c r="Q108" s="473">
        <v>35</v>
      </c>
      <c r="R108" s="473">
        <v>35</v>
      </c>
      <c r="S108" s="473">
        <v>35</v>
      </c>
      <c r="T108" s="473">
        <v>35</v>
      </c>
      <c r="U108" s="473">
        <v>35</v>
      </c>
      <c r="V108" s="473">
        <v>35</v>
      </c>
      <c r="W108" s="473">
        <v>35</v>
      </c>
      <c r="X108" s="473">
        <v>35</v>
      </c>
      <c r="Y108" s="473">
        <v>35</v>
      </c>
      <c r="Z108" s="473">
        <v>35</v>
      </c>
      <c r="AA108" s="473">
        <v>35</v>
      </c>
      <c r="AB108" s="473">
        <v>35</v>
      </c>
      <c r="AC108" s="473">
        <v>35</v>
      </c>
      <c r="AD108" s="473">
        <v>35</v>
      </c>
      <c r="AE108" s="473">
        <v>35</v>
      </c>
      <c r="AF108" s="473">
        <v>35</v>
      </c>
      <c r="AG108" s="473">
        <v>35</v>
      </c>
      <c r="AH108" s="473">
        <v>35</v>
      </c>
      <c r="AI108" s="473">
        <v>35</v>
      </c>
      <c r="AJ108" s="473">
        <v>35</v>
      </c>
      <c r="AK108" s="473">
        <v>35</v>
      </c>
      <c r="AL108" s="473">
        <v>35</v>
      </c>
      <c r="AM108" s="473">
        <v>35</v>
      </c>
      <c r="AN108" s="473">
        <v>35</v>
      </c>
    </row>
    <row r="109" spans="1:40" ht="15" customHeight="1" x14ac:dyDescent="0.2">
      <c r="A109" s="472" t="s">
        <v>354</v>
      </c>
      <c r="B109" s="472" t="s">
        <v>215</v>
      </c>
      <c r="C109" s="472" t="s">
        <v>355</v>
      </c>
      <c r="D109" s="472" t="s">
        <v>356</v>
      </c>
      <c r="E109" s="472" t="s">
        <v>90</v>
      </c>
      <c r="F109" s="472" t="s">
        <v>90</v>
      </c>
      <c r="G109" s="473">
        <v>536.35469999999998</v>
      </c>
      <c r="H109" s="473">
        <v>635.10900000000004</v>
      </c>
      <c r="I109" s="473">
        <v>635.10900000000004</v>
      </c>
      <c r="J109" s="473">
        <v>635.10900000000004</v>
      </c>
      <c r="K109" s="473">
        <v>595.10199999999998</v>
      </c>
      <c r="L109" s="473">
        <v>595.10199999999998</v>
      </c>
      <c r="M109" s="473">
        <v>553.59799999999996</v>
      </c>
      <c r="N109" s="473">
        <v>553.59799999999996</v>
      </c>
      <c r="O109" s="473">
        <v>553.59799999999996</v>
      </c>
      <c r="P109" s="473">
        <v>553.59799999999996</v>
      </c>
      <c r="Q109" s="473">
        <v>553.59799999999996</v>
      </c>
      <c r="R109" s="473">
        <v>518.39</v>
      </c>
      <c r="S109" s="473">
        <v>518.39</v>
      </c>
      <c r="T109" s="473">
        <v>518.39</v>
      </c>
      <c r="U109" s="473">
        <v>518.39</v>
      </c>
      <c r="V109" s="473">
        <v>518.39</v>
      </c>
      <c r="W109" s="473">
        <v>476.78899999999999</v>
      </c>
      <c r="X109" s="473">
        <v>476.78899999999999</v>
      </c>
      <c r="Y109" s="473">
        <v>445.79</v>
      </c>
      <c r="Z109" s="473">
        <v>445.79</v>
      </c>
      <c r="AA109" s="473">
        <v>445.79</v>
      </c>
      <c r="AB109" s="473">
        <v>445.79</v>
      </c>
      <c r="AC109" s="473">
        <v>445.79</v>
      </c>
      <c r="AD109" s="473">
        <v>445.79</v>
      </c>
      <c r="AE109" s="473">
        <v>445.79</v>
      </c>
      <c r="AF109" s="473">
        <v>445.79</v>
      </c>
      <c r="AG109" s="473">
        <v>445.79</v>
      </c>
      <c r="AH109" s="473">
        <v>445.79</v>
      </c>
      <c r="AI109" s="473">
        <v>445.79</v>
      </c>
      <c r="AJ109" s="473">
        <v>445.79</v>
      </c>
      <c r="AK109" s="473">
        <v>445.79</v>
      </c>
      <c r="AL109" s="473">
        <v>445.79</v>
      </c>
      <c r="AM109" s="473">
        <v>445.79</v>
      </c>
      <c r="AN109" s="473">
        <v>445.79</v>
      </c>
    </row>
    <row r="110" spans="1:40" ht="15" customHeight="1" x14ac:dyDescent="0.2">
      <c r="A110" s="472" t="s">
        <v>354</v>
      </c>
      <c r="B110" s="472" t="s">
        <v>215</v>
      </c>
      <c r="C110" s="472" t="s">
        <v>355</v>
      </c>
      <c r="D110" s="472" t="s">
        <v>356</v>
      </c>
      <c r="E110" s="472" t="s">
        <v>90</v>
      </c>
      <c r="F110" s="472" t="s">
        <v>357</v>
      </c>
      <c r="G110" s="473">
        <v>230.27599999999995</v>
      </c>
      <c r="H110" s="473">
        <v>256.69099999999997</v>
      </c>
      <c r="I110" s="473">
        <v>264.17</v>
      </c>
      <c r="J110" s="473">
        <v>272.06099999999998</v>
      </c>
      <c r="K110" s="473">
        <v>279.49</v>
      </c>
      <c r="L110" s="473">
        <v>379.89800000000002</v>
      </c>
      <c r="M110" s="473">
        <v>389.38400000000001</v>
      </c>
      <c r="N110" s="473">
        <v>398.57</v>
      </c>
      <c r="O110" s="473">
        <v>398.452</v>
      </c>
      <c r="P110" s="473">
        <v>398.29899999999998</v>
      </c>
      <c r="Q110" s="473">
        <v>398.19099999999997</v>
      </c>
      <c r="R110" s="473">
        <v>398.26900000000001</v>
      </c>
      <c r="S110" s="473">
        <v>400.36099999999999</v>
      </c>
      <c r="T110" s="473">
        <v>412.06900000000002</v>
      </c>
      <c r="U110" s="473">
        <v>425.733</v>
      </c>
      <c r="V110" s="473">
        <v>443.18900000000002</v>
      </c>
      <c r="W110" s="473">
        <v>463.221</v>
      </c>
      <c r="X110" s="473">
        <v>486.15</v>
      </c>
      <c r="Y110" s="473">
        <v>510.34</v>
      </c>
      <c r="Z110" s="473">
        <v>535.89</v>
      </c>
      <c r="AA110" s="473">
        <v>588.86900000000003</v>
      </c>
      <c r="AB110" s="473">
        <v>614.48</v>
      </c>
      <c r="AC110" s="473">
        <v>639.33100000000002</v>
      </c>
      <c r="AD110" s="473">
        <v>666.05</v>
      </c>
      <c r="AE110" s="473">
        <v>689.50199999999995</v>
      </c>
      <c r="AF110" s="473">
        <v>712.48800000000006</v>
      </c>
      <c r="AG110" s="473">
        <v>734.029</v>
      </c>
      <c r="AH110" s="473">
        <v>754.89800000000002</v>
      </c>
      <c r="AI110" s="473">
        <v>774.399</v>
      </c>
      <c r="AJ110" s="473">
        <v>795.37099999999998</v>
      </c>
      <c r="AK110" s="473">
        <v>815.44799999999998</v>
      </c>
      <c r="AL110" s="473">
        <v>834</v>
      </c>
      <c r="AM110" s="473">
        <v>855.30899999999997</v>
      </c>
      <c r="AN110" s="473">
        <v>875.46</v>
      </c>
    </row>
    <row r="111" spans="1:40" ht="15" customHeight="1" x14ac:dyDescent="0.2">
      <c r="A111" s="472" t="s">
        <v>354</v>
      </c>
      <c r="B111" s="472" t="s">
        <v>215</v>
      </c>
      <c r="C111" s="472" t="s">
        <v>355</v>
      </c>
      <c r="D111" s="472" t="s">
        <v>565</v>
      </c>
      <c r="E111" s="472" t="s">
        <v>92</v>
      </c>
      <c r="F111" s="472" t="s">
        <v>358</v>
      </c>
      <c r="G111" s="473">
        <v>422</v>
      </c>
      <c r="H111" s="473">
        <v>422</v>
      </c>
      <c r="I111" s="473">
        <v>422</v>
      </c>
      <c r="J111" s="473">
        <v>422</v>
      </c>
      <c r="K111" s="473">
        <v>422</v>
      </c>
      <c r="L111" s="473">
        <v>268</v>
      </c>
      <c r="M111" s="473">
        <v>268</v>
      </c>
      <c r="N111" s="473">
        <v>268</v>
      </c>
      <c r="O111" s="473">
        <v>268</v>
      </c>
      <c r="P111" s="473">
        <v>268</v>
      </c>
      <c r="Q111" s="473">
        <v>268</v>
      </c>
      <c r="R111" s="473">
        <v>268</v>
      </c>
      <c r="S111" s="473">
        <v>268</v>
      </c>
      <c r="T111" s="473">
        <v>268</v>
      </c>
      <c r="U111" s="473">
        <v>268</v>
      </c>
      <c r="V111" s="473">
        <v>268</v>
      </c>
      <c r="W111" s="473">
        <v>268</v>
      </c>
      <c r="X111" s="473">
        <v>268</v>
      </c>
      <c r="Y111" s="473">
        <v>268</v>
      </c>
      <c r="Z111" s="473">
        <v>268</v>
      </c>
      <c r="AA111" s="473">
        <v>268</v>
      </c>
      <c r="AB111" s="473">
        <v>268</v>
      </c>
      <c r="AC111" s="473">
        <v>268</v>
      </c>
      <c r="AD111" s="473">
        <v>268</v>
      </c>
      <c r="AE111" s="473">
        <v>268</v>
      </c>
      <c r="AF111" s="473">
        <v>268</v>
      </c>
      <c r="AG111" s="473">
        <v>268</v>
      </c>
      <c r="AH111" s="473">
        <v>268</v>
      </c>
      <c r="AI111" s="473">
        <v>268</v>
      </c>
      <c r="AJ111" s="473">
        <v>268</v>
      </c>
      <c r="AK111" s="473">
        <v>268</v>
      </c>
      <c r="AL111" s="473">
        <v>268</v>
      </c>
      <c r="AM111" s="473">
        <v>268</v>
      </c>
      <c r="AN111" s="473">
        <v>268</v>
      </c>
    </row>
    <row r="112" spans="1:40" ht="15" customHeight="1" x14ac:dyDescent="0.2">
      <c r="A112" s="472" t="s">
        <v>354</v>
      </c>
      <c r="B112" s="472" t="s">
        <v>215</v>
      </c>
      <c r="C112" s="472" t="s">
        <v>355</v>
      </c>
      <c r="D112" s="472" t="s">
        <v>565</v>
      </c>
      <c r="E112" s="472" t="s">
        <v>92</v>
      </c>
      <c r="F112" s="472" t="s">
        <v>359</v>
      </c>
      <c r="G112" s="473">
        <v>1690.9677074182512</v>
      </c>
      <c r="H112" s="473">
        <v>1753.5409999999999</v>
      </c>
      <c r="I112" s="473">
        <v>1750.579</v>
      </c>
      <c r="J112" s="473">
        <v>1776.58</v>
      </c>
      <c r="K112" s="473">
        <v>1796.998</v>
      </c>
      <c r="L112" s="473">
        <v>1813.48</v>
      </c>
      <c r="M112" s="473">
        <v>1836.297</v>
      </c>
      <c r="N112" s="473">
        <v>1869.412</v>
      </c>
      <c r="O112" s="473">
        <v>1902.404</v>
      </c>
      <c r="P112" s="473">
        <v>1929.356</v>
      </c>
      <c r="Q112" s="473">
        <v>1951.9680000000001</v>
      </c>
      <c r="R112" s="473">
        <v>1972.951</v>
      </c>
      <c r="S112" s="473">
        <v>1992.8409999999999</v>
      </c>
      <c r="T112" s="473">
        <v>2015.8879999999999</v>
      </c>
      <c r="U112" s="473">
        <v>2040.2719999999999</v>
      </c>
      <c r="V112" s="473">
        <v>2067.4839999999999</v>
      </c>
      <c r="W112" s="473">
        <v>2093.8319999999999</v>
      </c>
      <c r="X112" s="473">
        <v>2121.4279999999999</v>
      </c>
      <c r="Y112" s="473">
        <v>2147.5610000000001</v>
      </c>
      <c r="Z112" s="473">
        <v>2174.904</v>
      </c>
      <c r="AA112" s="473">
        <v>2213.7310000000002</v>
      </c>
      <c r="AB112" s="473">
        <v>2238.8229999999999</v>
      </c>
      <c r="AC112" s="473">
        <v>2262.4659999999999</v>
      </c>
      <c r="AD112" s="473">
        <v>2286.8409999999999</v>
      </c>
      <c r="AE112" s="473">
        <v>2308.4879999999998</v>
      </c>
      <c r="AF112" s="473">
        <v>2331.0419999999999</v>
      </c>
      <c r="AG112" s="473">
        <v>2354.0729999999999</v>
      </c>
      <c r="AH112" s="473">
        <v>2376.7829999999999</v>
      </c>
      <c r="AI112" s="473">
        <v>2398.4009999999998</v>
      </c>
      <c r="AJ112" s="473">
        <v>2422.498</v>
      </c>
      <c r="AK112" s="473">
        <v>2444.89</v>
      </c>
      <c r="AL112" s="473">
        <v>2467.3989999999999</v>
      </c>
      <c r="AM112" s="473">
        <v>2494.1790000000001</v>
      </c>
      <c r="AN112" s="473">
        <v>2518.5030000000002</v>
      </c>
    </row>
    <row r="113" spans="1:40" ht="15" customHeight="1" x14ac:dyDescent="0.2">
      <c r="A113" s="472" t="s">
        <v>354</v>
      </c>
      <c r="B113" s="472" t="s">
        <v>215</v>
      </c>
      <c r="C113" s="472" t="s">
        <v>355</v>
      </c>
      <c r="D113" s="472" t="s">
        <v>565</v>
      </c>
      <c r="E113" s="472" t="s">
        <v>92</v>
      </c>
      <c r="F113" s="472" t="s">
        <v>360</v>
      </c>
      <c r="G113" s="473">
        <v>487.077</v>
      </c>
      <c r="H113" s="473">
        <v>1073.93</v>
      </c>
      <c r="I113" s="473">
        <v>1473.741</v>
      </c>
      <c r="J113" s="473">
        <v>1873.55</v>
      </c>
      <c r="K113" s="473">
        <v>2213.9690000000001</v>
      </c>
      <c r="L113" s="473">
        <v>2213.9690000000001</v>
      </c>
      <c r="M113" s="473">
        <v>2213.9690000000001</v>
      </c>
      <c r="N113" s="473">
        <v>2252.7199999999998</v>
      </c>
      <c r="O113" s="473">
        <v>2286.5100000000002</v>
      </c>
      <c r="P113" s="473">
        <v>2320.8110000000001</v>
      </c>
      <c r="Q113" s="473">
        <v>2349.819</v>
      </c>
      <c r="R113" s="473">
        <v>2379.1869999999999</v>
      </c>
      <c r="S113" s="473">
        <v>2402.9810000000002</v>
      </c>
      <c r="T113" s="473">
        <v>2421.0010000000002</v>
      </c>
      <c r="U113" s="473">
        <v>2434.3200000000002</v>
      </c>
      <c r="V113" s="473">
        <v>2445.27</v>
      </c>
      <c r="W113" s="473">
        <v>2453.8319999999999</v>
      </c>
      <c r="X113" s="473">
        <v>2459.9699999999998</v>
      </c>
      <c r="Y113" s="473">
        <v>2462.4290000000001</v>
      </c>
      <c r="Z113" s="473">
        <v>2463.66</v>
      </c>
      <c r="AA113" s="473">
        <v>2463.66</v>
      </c>
      <c r="AB113" s="473">
        <v>2463.66</v>
      </c>
      <c r="AC113" s="473">
        <v>2463.66</v>
      </c>
      <c r="AD113" s="473">
        <v>2463.66</v>
      </c>
      <c r="AE113" s="473">
        <v>2463.66</v>
      </c>
      <c r="AF113" s="473">
        <v>2463.66</v>
      </c>
      <c r="AG113" s="473">
        <v>2463.66</v>
      </c>
      <c r="AH113" s="473">
        <v>2463.66</v>
      </c>
      <c r="AI113" s="473">
        <v>2463.66</v>
      </c>
      <c r="AJ113" s="473">
        <v>2463.66</v>
      </c>
      <c r="AK113" s="473">
        <v>2463.66</v>
      </c>
      <c r="AL113" s="473">
        <v>2463.66</v>
      </c>
      <c r="AM113" s="473">
        <v>2463.66</v>
      </c>
      <c r="AN113" s="473">
        <v>2463.66</v>
      </c>
    </row>
    <row r="114" spans="1:40" ht="15" customHeight="1" x14ac:dyDescent="0.2">
      <c r="A114" s="472" t="s">
        <v>354</v>
      </c>
      <c r="B114" s="472" t="s">
        <v>215</v>
      </c>
      <c r="C114" s="472" t="s">
        <v>355</v>
      </c>
      <c r="D114" s="472" t="s">
        <v>565</v>
      </c>
      <c r="E114" s="472" t="s">
        <v>92</v>
      </c>
      <c r="F114" s="472" t="s">
        <v>361</v>
      </c>
      <c r="G114" s="473">
        <v>477.21599999999989</v>
      </c>
      <c r="H114" s="473">
        <v>477.21699999999998</v>
      </c>
      <c r="I114" s="473">
        <v>477.21699999999998</v>
      </c>
      <c r="J114" s="473">
        <v>477.21699999999998</v>
      </c>
      <c r="K114" s="473">
        <v>477.21699999999998</v>
      </c>
      <c r="L114" s="473">
        <v>477.21699999999998</v>
      </c>
      <c r="M114" s="473">
        <v>477.21699999999998</v>
      </c>
      <c r="N114" s="473">
        <v>318.07900000000001</v>
      </c>
      <c r="O114" s="473">
        <v>318.07900000000001</v>
      </c>
      <c r="P114" s="473">
        <v>318.07900000000001</v>
      </c>
      <c r="Q114" s="473">
        <v>318.07900000000001</v>
      </c>
      <c r="R114" s="473">
        <v>318.07900000000001</v>
      </c>
      <c r="S114" s="473">
        <v>318.07900000000001</v>
      </c>
      <c r="T114" s="473">
        <v>318.07900000000001</v>
      </c>
      <c r="U114" s="473">
        <v>318.07900000000001</v>
      </c>
      <c r="V114" s="473">
        <v>318.07900000000001</v>
      </c>
      <c r="W114" s="473">
        <v>318.07900000000001</v>
      </c>
      <c r="X114" s="473">
        <v>318.07900000000001</v>
      </c>
      <c r="Y114" s="473">
        <v>318.07900000000001</v>
      </c>
      <c r="Z114" s="473">
        <v>318.07900000000001</v>
      </c>
      <c r="AA114" s="473">
        <v>318.07900000000001</v>
      </c>
      <c r="AB114" s="473">
        <v>318.07900000000001</v>
      </c>
      <c r="AC114" s="473">
        <v>318.07900000000001</v>
      </c>
      <c r="AD114" s="473">
        <v>318.07900000000001</v>
      </c>
      <c r="AE114" s="473">
        <v>318.07900000000001</v>
      </c>
      <c r="AF114" s="473">
        <v>318.07900000000001</v>
      </c>
      <c r="AG114" s="473">
        <v>318.07900000000001</v>
      </c>
      <c r="AH114" s="473">
        <v>318.07900000000001</v>
      </c>
      <c r="AI114" s="473">
        <v>318.07900000000001</v>
      </c>
      <c r="AJ114" s="473">
        <v>318.07900000000001</v>
      </c>
      <c r="AK114" s="473">
        <v>318.07900000000001</v>
      </c>
      <c r="AL114" s="473">
        <v>318.07900000000001</v>
      </c>
      <c r="AM114" s="473">
        <v>318.07900000000001</v>
      </c>
      <c r="AN114" s="473">
        <v>318.07900000000001</v>
      </c>
    </row>
    <row r="115" spans="1:40" ht="15" customHeight="1" x14ac:dyDescent="0.2">
      <c r="A115" s="472" t="s">
        <v>354</v>
      </c>
      <c r="B115" s="472" t="s">
        <v>215</v>
      </c>
      <c r="C115" s="472" t="s">
        <v>355</v>
      </c>
      <c r="D115" s="472" t="s">
        <v>565</v>
      </c>
      <c r="E115" s="472" t="s">
        <v>92</v>
      </c>
      <c r="F115" s="472" t="s">
        <v>362</v>
      </c>
      <c r="G115" s="473">
        <v>881.13000000000011</v>
      </c>
      <c r="H115" s="473">
        <v>926.13199999999995</v>
      </c>
      <c r="I115" s="473">
        <v>926.13099999999997</v>
      </c>
      <c r="J115" s="473">
        <v>926.13099999999997</v>
      </c>
      <c r="K115" s="473">
        <v>926.13099999999997</v>
      </c>
      <c r="L115" s="473">
        <v>926.13099999999997</v>
      </c>
      <c r="M115" s="473">
        <v>926.13099999999997</v>
      </c>
      <c r="N115" s="473">
        <v>926.13099999999997</v>
      </c>
      <c r="O115" s="473">
        <v>926.13099999999997</v>
      </c>
      <c r="P115" s="473">
        <v>926.13099999999997</v>
      </c>
      <c r="Q115" s="473">
        <v>926.13099999999997</v>
      </c>
      <c r="R115" s="473">
        <v>926.13099999999997</v>
      </c>
      <c r="S115" s="473">
        <v>926.13099999999997</v>
      </c>
      <c r="T115" s="473">
        <v>926.13099999999997</v>
      </c>
      <c r="U115" s="473">
        <v>926.13099999999997</v>
      </c>
      <c r="V115" s="473">
        <v>926.13099999999997</v>
      </c>
      <c r="W115" s="473">
        <v>926.13099999999997</v>
      </c>
      <c r="X115" s="473">
        <v>926.13099999999997</v>
      </c>
      <c r="Y115" s="473">
        <v>926.13099999999997</v>
      </c>
      <c r="Z115" s="473">
        <v>926.13099999999997</v>
      </c>
      <c r="AA115" s="473">
        <v>926.13099999999997</v>
      </c>
      <c r="AB115" s="473">
        <v>926.13099999999997</v>
      </c>
      <c r="AC115" s="473">
        <v>926.13099999999997</v>
      </c>
      <c r="AD115" s="473">
        <v>926.13099999999997</v>
      </c>
      <c r="AE115" s="473">
        <v>926.13099999999997</v>
      </c>
      <c r="AF115" s="473">
        <v>926.13099999999997</v>
      </c>
      <c r="AG115" s="473">
        <v>926.13099999999997</v>
      </c>
      <c r="AH115" s="473">
        <v>926.13099999999997</v>
      </c>
      <c r="AI115" s="473">
        <v>926.13099999999997</v>
      </c>
      <c r="AJ115" s="473">
        <v>926.13099999999997</v>
      </c>
      <c r="AK115" s="473">
        <v>926.13099999999997</v>
      </c>
      <c r="AL115" s="473">
        <v>926.13099999999997</v>
      </c>
      <c r="AM115" s="473">
        <v>926.13099999999997</v>
      </c>
      <c r="AN115" s="473">
        <v>926.13099999999997</v>
      </c>
    </row>
    <row r="116" spans="1:40" ht="15" customHeight="1" x14ac:dyDescent="0.2">
      <c r="A116" s="472" t="s">
        <v>354</v>
      </c>
      <c r="B116" s="472" t="s">
        <v>215</v>
      </c>
      <c r="C116" s="472" t="s">
        <v>355</v>
      </c>
      <c r="D116" s="472" t="s">
        <v>356</v>
      </c>
      <c r="E116" s="472" t="s">
        <v>94</v>
      </c>
      <c r="F116" s="472" t="s">
        <v>94</v>
      </c>
      <c r="G116" s="473">
        <v>582.00357127826783</v>
      </c>
      <c r="H116" s="473">
        <v>589.64</v>
      </c>
      <c r="I116" s="473">
        <v>597.25300000000004</v>
      </c>
      <c r="J116" s="473">
        <v>604.78</v>
      </c>
      <c r="K116" s="473">
        <v>612.22900000000004</v>
      </c>
      <c r="L116" s="473">
        <v>619.61</v>
      </c>
      <c r="M116" s="473">
        <v>626.91600000000005</v>
      </c>
      <c r="N116" s="473">
        <v>633.85199999999998</v>
      </c>
      <c r="O116" s="473">
        <v>640.10199999999998</v>
      </c>
      <c r="P116" s="473">
        <v>646.03300000000002</v>
      </c>
      <c r="Q116" s="473">
        <v>651.673</v>
      </c>
      <c r="R116" s="473">
        <v>657.02700000000004</v>
      </c>
      <c r="S116" s="473">
        <v>662.10799999999995</v>
      </c>
      <c r="T116" s="473">
        <v>666.94799999999998</v>
      </c>
      <c r="U116" s="473">
        <v>671.53800000000001</v>
      </c>
      <c r="V116" s="473">
        <v>675.89800000000002</v>
      </c>
      <c r="W116" s="473">
        <v>680.04899999999998</v>
      </c>
      <c r="X116" s="473">
        <v>683.98400000000004</v>
      </c>
      <c r="Y116" s="473">
        <v>687.726</v>
      </c>
      <c r="Z116" s="473">
        <v>691.27499999999998</v>
      </c>
      <c r="AA116" s="473">
        <v>694.64300000000003</v>
      </c>
      <c r="AB116" s="473">
        <v>697.851</v>
      </c>
      <c r="AC116" s="473">
        <v>700.904</v>
      </c>
      <c r="AD116" s="473">
        <v>703.79100000000005</v>
      </c>
      <c r="AE116" s="473">
        <v>706.54100000000005</v>
      </c>
      <c r="AF116" s="473">
        <v>709.15200000000004</v>
      </c>
      <c r="AG116" s="473">
        <v>711.64</v>
      </c>
      <c r="AH116" s="473">
        <v>713.99</v>
      </c>
      <c r="AI116" s="473">
        <v>716.22699999999998</v>
      </c>
      <c r="AJ116" s="473">
        <v>718.35699999999997</v>
      </c>
      <c r="AK116" s="473">
        <v>720.37900000000002</v>
      </c>
      <c r="AL116" s="473">
        <v>722.29600000000005</v>
      </c>
      <c r="AM116" s="473">
        <v>724.12800000000004</v>
      </c>
      <c r="AN116" s="473">
        <v>725.85799999999995</v>
      </c>
    </row>
    <row r="117" spans="1:40" ht="15" customHeight="1" x14ac:dyDescent="0.2">
      <c r="A117" s="472" t="s">
        <v>354</v>
      </c>
      <c r="B117" s="472" t="s">
        <v>215</v>
      </c>
      <c r="C117" s="472" t="s">
        <v>355</v>
      </c>
      <c r="D117" s="472" t="s">
        <v>356</v>
      </c>
      <c r="E117" s="472" t="s">
        <v>96</v>
      </c>
      <c r="F117" s="472" t="s">
        <v>363</v>
      </c>
      <c r="G117" s="473">
        <v>12.2</v>
      </c>
      <c r="H117" s="473">
        <v>13.7</v>
      </c>
      <c r="I117" s="473">
        <v>13.7</v>
      </c>
      <c r="J117" s="473">
        <v>13.7</v>
      </c>
      <c r="K117" s="473">
        <v>13.7</v>
      </c>
      <c r="L117" s="473">
        <v>13.7</v>
      </c>
      <c r="M117" s="473">
        <v>13.7</v>
      </c>
      <c r="N117" s="473">
        <v>13.7</v>
      </c>
      <c r="O117" s="473">
        <v>13.7</v>
      </c>
      <c r="P117" s="473">
        <v>13.7</v>
      </c>
      <c r="Q117" s="473">
        <v>13.7</v>
      </c>
      <c r="R117" s="473">
        <v>13.7</v>
      </c>
      <c r="S117" s="473">
        <v>13.7</v>
      </c>
      <c r="T117" s="473">
        <v>13.7</v>
      </c>
      <c r="U117" s="473">
        <v>13.7</v>
      </c>
      <c r="V117" s="473">
        <v>13.7</v>
      </c>
      <c r="W117" s="473">
        <v>13.7</v>
      </c>
      <c r="X117" s="473">
        <v>13.7</v>
      </c>
      <c r="Y117" s="473">
        <v>13.7</v>
      </c>
      <c r="Z117" s="473">
        <v>13.7</v>
      </c>
      <c r="AA117" s="473">
        <v>13.7</v>
      </c>
      <c r="AB117" s="473">
        <v>13.7</v>
      </c>
      <c r="AC117" s="473">
        <v>13.7</v>
      </c>
      <c r="AD117" s="473">
        <v>13.7</v>
      </c>
      <c r="AE117" s="473">
        <v>13.7</v>
      </c>
      <c r="AF117" s="473">
        <v>13.7</v>
      </c>
      <c r="AG117" s="473">
        <v>13.7</v>
      </c>
      <c r="AH117" s="473">
        <v>13.7</v>
      </c>
      <c r="AI117" s="473">
        <v>13.7</v>
      </c>
      <c r="AJ117" s="473">
        <v>13.7</v>
      </c>
      <c r="AK117" s="473">
        <v>13.7</v>
      </c>
      <c r="AL117" s="473">
        <v>13.7</v>
      </c>
      <c r="AM117" s="473">
        <v>13.7</v>
      </c>
      <c r="AN117" s="473">
        <v>13.7</v>
      </c>
    </row>
    <row r="118" spans="1:40" ht="15" customHeight="1" x14ac:dyDescent="0.2">
      <c r="A118" s="472" t="s">
        <v>354</v>
      </c>
      <c r="B118" s="472" t="s">
        <v>215</v>
      </c>
      <c r="C118" s="472" t="s">
        <v>355</v>
      </c>
      <c r="D118" s="472" t="s">
        <v>356</v>
      </c>
      <c r="E118" s="472" t="s">
        <v>98</v>
      </c>
      <c r="F118" s="472" t="s">
        <v>98</v>
      </c>
      <c r="G118" s="473">
        <v>784.30000000000007</v>
      </c>
      <c r="H118" s="473">
        <v>784.3</v>
      </c>
      <c r="I118" s="473">
        <v>784.3</v>
      </c>
      <c r="J118" s="473">
        <v>784.3</v>
      </c>
      <c r="K118" s="473">
        <v>784.3</v>
      </c>
      <c r="L118" s="473">
        <v>784.3</v>
      </c>
      <c r="M118" s="473">
        <v>784.3</v>
      </c>
      <c r="N118" s="473">
        <v>784.3</v>
      </c>
      <c r="O118" s="473">
        <v>784.3</v>
      </c>
      <c r="P118" s="473">
        <v>784.3</v>
      </c>
      <c r="Q118" s="473">
        <v>784.3</v>
      </c>
      <c r="R118" s="473">
        <v>784.3</v>
      </c>
      <c r="S118" s="473">
        <v>784.3</v>
      </c>
      <c r="T118" s="473">
        <v>784.3</v>
      </c>
      <c r="U118" s="473">
        <v>784.3</v>
      </c>
      <c r="V118" s="473">
        <v>784.3</v>
      </c>
      <c r="W118" s="473">
        <v>784.3</v>
      </c>
      <c r="X118" s="473">
        <v>784.3</v>
      </c>
      <c r="Y118" s="473">
        <v>784.3</v>
      </c>
      <c r="Z118" s="473">
        <v>784.3</v>
      </c>
      <c r="AA118" s="473">
        <v>784.3</v>
      </c>
      <c r="AB118" s="473">
        <v>784.3</v>
      </c>
      <c r="AC118" s="473">
        <v>784.3</v>
      </c>
      <c r="AD118" s="473">
        <v>784.3</v>
      </c>
      <c r="AE118" s="473">
        <v>784.3</v>
      </c>
      <c r="AF118" s="473">
        <v>784.3</v>
      </c>
      <c r="AG118" s="473">
        <v>784.3</v>
      </c>
      <c r="AH118" s="473">
        <v>784.3</v>
      </c>
      <c r="AI118" s="473">
        <v>784.3</v>
      </c>
      <c r="AJ118" s="473">
        <v>784.3</v>
      </c>
      <c r="AK118" s="473">
        <v>784.3</v>
      </c>
      <c r="AL118" s="473">
        <v>784.3</v>
      </c>
      <c r="AM118" s="473">
        <v>784.3</v>
      </c>
      <c r="AN118" s="473">
        <v>784.3</v>
      </c>
    </row>
    <row r="119" spans="1:40" ht="15" customHeight="1" x14ac:dyDescent="0.2">
      <c r="A119" s="472" t="s">
        <v>354</v>
      </c>
      <c r="B119" s="472" t="s">
        <v>215</v>
      </c>
      <c r="C119" s="472" t="s">
        <v>355</v>
      </c>
      <c r="D119" s="472" t="s">
        <v>356</v>
      </c>
      <c r="E119" s="472" t="s">
        <v>99</v>
      </c>
      <c r="F119" s="472" t="s">
        <v>99</v>
      </c>
      <c r="G119" s="473">
        <v>5369.6486646611447</v>
      </c>
      <c r="H119" s="473">
        <v>5520.5060000000003</v>
      </c>
      <c r="I119" s="473">
        <v>5691.7669999999998</v>
      </c>
      <c r="J119" s="473">
        <v>5720.4210000000003</v>
      </c>
      <c r="K119" s="473">
        <v>5749.085</v>
      </c>
      <c r="L119" s="473">
        <v>5777.7460000000001</v>
      </c>
      <c r="M119" s="473">
        <v>5823.2690000000002</v>
      </c>
      <c r="N119" s="473">
        <v>5868.232</v>
      </c>
      <c r="O119" s="473">
        <v>5912.6819999999998</v>
      </c>
      <c r="P119" s="473">
        <v>5956.6319999999996</v>
      </c>
      <c r="Q119" s="473">
        <v>6000.13</v>
      </c>
      <c r="R119" s="473">
        <v>6051.777</v>
      </c>
      <c r="S119" s="473">
        <v>6106.7280000000001</v>
      </c>
      <c r="T119" s="473">
        <v>6161.3190000000004</v>
      </c>
      <c r="U119" s="473">
        <v>6215.5280000000002</v>
      </c>
      <c r="V119" s="473">
        <v>6268.9610000000002</v>
      </c>
      <c r="W119" s="473">
        <v>6321.6660000000002</v>
      </c>
      <c r="X119" s="473">
        <v>6373.6459999999997</v>
      </c>
      <c r="Y119" s="473">
        <v>6424.5439999999999</v>
      </c>
      <c r="Z119" s="473">
        <v>6474.3620000000001</v>
      </c>
      <c r="AA119" s="473">
        <v>6523.1419999999998</v>
      </c>
      <c r="AB119" s="473">
        <v>6570.1559999999999</v>
      </c>
      <c r="AC119" s="473">
        <v>6615.4979999999996</v>
      </c>
      <c r="AD119" s="473">
        <v>6659.2020000000002</v>
      </c>
      <c r="AE119" s="473">
        <v>6701.3620000000001</v>
      </c>
      <c r="AF119" s="473">
        <v>6743.3019999999997</v>
      </c>
      <c r="AG119" s="473">
        <v>6785.0349999999999</v>
      </c>
      <c r="AH119" s="473">
        <v>6826.5370000000003</v>
      </c>
      <c r="AI119" s="473">
        <v>6867.8670000000002</v>
      </c>
      <c r="AJ119" s="473">
        <v>6908.9970000000003</v>
      </c>
      <c r="AK119" s="473">
        <v>6949.9539999999997</v>
      </c>
      <c r="AL119" s="473">
        <v>6990.74</v>
      </c>
      <c r="AM119" s="473">
        <v>7031.3530000000001</v>
      </c>
      <c r="AN119" s="473">
        <v>7071.7910000000002</v>
      </c>
    </row>
    <row r="120" spans="1:40" ht="15" customHeight="1" x14ac:dyDescent="0.2">
      <c r="A120" s="472" t="s">
        <v>354</v>
      </c>
      <c r="B120" s="472" t="s">
        <v>215</v>
      </c>
      <c r="C120" s="472" t="s">
        <v>355</v>
      </c>
      <c r="D120" s="472" t="s">
        <v>356</v>
      </c>
      <c r="E120" s="472" t="s">
        <v>364</v>
      </c>
      <c r="F120" s="472" t="s">
        <v>365</v>
      </c>
      <c r="G120" s="473">
        <v>85.027000000000001</v>
      </c>
      <c r="H120" s="473">
        <v>120.02</v>
      </c>
      <c r="I120" s="473">
        <v>132.69</v>
      </c>
      <c r="J120" s="473">
        <v>146.66</v>
      </c>
      <c r="K120" s="473">
        <v>162.08000000000001</v>
      </c>
      <c r="L120" s="473">
        <v>179.089</v>
      </c>
      <c r="M120" s="473">
        <v>197.85</v>
      </c>
      <c r="N120" s="473">
        <v>218.55</v>
      </c>
      <c r="O120" s="473">
        <v>241.37</v>
      </c>
      <c r="P120" s="473">
        <v>266.55099999999999</v>
      </c>
      <c r="Q120" s="473">
        <v>300.97000000000003</v>
      </c>
      <c r="R120" s="473">
        <v>339.81099999999998</v>
      </c>
      <c r="S120" s="473">
        <v>383.61900000000003</v>
      </c>
      <c r="T120" s="473">
        <v>442.60899999999998</v>
      </c>
      <c r="U120" s="473">
        <v>499.57</v>
      </c>
      <c r="V120" s="473">
        <v>551.31899999999996</v>
      </c>
      <c r="W120" s="473">
        <v>594.58900000000006</v>
      </c>
      <c r="X120" s="473">
        <v>641.22</v>
      </c>
      <c r="Y120" s="473">
        <v>675.40099999999995</v>
      </c>
      <c r="Z120" s="473">
        <v>694.46</v>
      </c>
      <c r="AA120" s="473">
        <v>705.33</v>
      </c>
      <c r="AB120" s="473">
        <v>714.13</v>
      </c>
      <c r="AC120" s="473">
        <v>719.48</v>
      </c>
      <c r="AD120" s="473">
        <v>719.48</v>
      </c>
      <c r="AE120" s="473">
        <v>719.48</v>
      </c>
      <c r="AF120" s="473">
        <v>719.48</v>
      </c>
      <c r="AG120" s="473">
        <v>719.48</v>
      </c>
      <c r="AH120" s="473">
        <v>719.48</v>
      </c>
      <c r="AI120" s="473">
        <v>719.48</v>
      </c>
      <c r="AJ120" s="473">
        <v>719.48</v>
      </c>
      <c r="AK120" s="473">
        <v>719.48</v>
      </c>
      <c r="AL120" s="473">
        <v>719.48</v>
      </c>
      <c r="AM120" s="473">
        <v>719.48</v>
      </c>
      <c r="AN120" s="473">
        <v>719.48</v>
      </c>
    </row>
    <row r="121" spans="1:40" ht="15" customHeight="1" x14ac:dyDescent="0.2">
      <c r="A121" s="472" t="s">
        <v>354</v>
      </c>
      <c r="B121" s="472" t="s">
        <v>215</v>
      </c>
      <c r="C121" s="472" t="s">
        <v>355</v>
      </c>
      <c r="D121" s="472" t="s">
        <v>356</v>
      </c>
      <c r="E121" s="472" t="s">
        <v>364</v>
      </c>
      <c r="F121" s="472" t="s">
        <v>366</v>
      </c>
      <c r="G121" s="473">
        <v>1.1000000000000001</v>
      </c>
      <c r="H121" s="473">
        <v>11.1</v>
      </c>
      <c r="I121" s="473">
        <v>11.1</v>
      </c>
      <c r="J121" s="473">
        <v>11.1</v>
      </c>
      <c r="K121" s="473">
        <v>11.1</v>
      </c>
      <c r="L121" s="473">
        <v>22.41</v>
      </c>
      <c r="M121" s="473">
        <v>22.41</v>
      </c>
      <c r="N121" s="473">
        <v>22.41</v>
      </c>
      <c r="O121" s="473">
        <v>22.41</v>
      </c>
      <c r="P121" s="473">
        <v>44.819000000000003</v>
      </c>
      <c r="Q121" s="473">
        <v>44.819000000000003</v>
      </c>
      <c r="R121" s="473">
        <v>44.819000000000003</v>
      </c>
      <c r="S121" s="473">
        <v>44.819000000000003</v>
      </c>
      <c r="T121" s="473">
        <v>74.700999999999993</v>
      </c>
      <c r="U121" s="473">
        <v>74.700999999999993</v>
      </c>
      <c r="V121" s="473">
        <v>74.700999999999993</v>
      </c>
      <c r="W121" s="473">
        <v>74.700999999999993</v>
      </c>
      <c r="X121" s="473">
        <v>104.58</v>
      </c>
      <c r="Y121" s="473">
        <v>104.58</v>
      </c>
      <c r="Z121" s="473">
        <v>104.58</v>
      </c>
      <c r="AA121" s="473">
        <v>104.58</v>
      </c>
      <c r="AB121" s="473">
        <v>104.58</v>
      </c>
      <c r="AC121" s="473">
        <v>104.58</v>
      </c>
      <c r="AD121" s="473">
        <v>104.58</v>
      </c>
      <c r="AE121" s="473">
        <v>104.58</v>
      </c>
      <c r="AF121" s="473">
        <v>104.58</v>
      </c>
      <c r="AG121" s="473">
        <v>104.58</v>
      </c>
      <c r="AH121" s="473">
        <v>104.58</v>
      </c>
      <c r="AI121" s="473">
        <v>104.58</v>
      </c>
      <c r="AJ121" s="473">
        <v>104.58</v>
      </c>
      <c r="AK121" s="473">
        <v>104.58</v>
      </c>
      <c r="AL121" s="473">
        <v>104.58</v>
      </c>
      <c r="AM121" s="473">
        <v>104.58</v>
      </c>
      <c r="AN121" s="473">
        <v>104.58</v>
      </c>
    </row>
    <row r="122" spans="1:40" ht="15" customHeight="1" x14ac:dyDescent="0.2">
      <c r="A122" s="472" t="s">
        <v>354</v>
      </c>
      <c r="B122" s="472" t="s">
        <v>215</v>
      </c>
      <c r="C122" s="472" t="s">
        <v>355</v>
      </c>
      <c r="D122" s="472" t="s">
        <v>356</v>
      </c>
      <c r="E122" s="472" t="s">
        <v>364</v>
      </c>
      <c r="F122" s="472" t="s">
        <v>367</v>
      </c>
      <c r="G122" s="473">
        <v>374.07651787799932</v>
      </c>
      <c r="H122" s="473">
        <v>383.60300000000001</v>
      </c>
      <c r="I122" s="473">
        <v>393.55099999999999</v>
      </c>
      <c r="J122" s="473">
        <v>403.50900000000001</v>
      </c>
      <c r="K122" s="473">
        <v>413.53300000000002</v>
      </c>
      <c r="L122" s="473">
        <v>423.65</v>
      </c>
      <c r="M122" s="473">
        <v>433.87900000000002</v>
      </c>
      <c r="N122" s="473">
        <v>444.24099999999999</v>
      </c>
      <c r="O122" s="473">
        <v>454.74</v>
      </c>
      <c r="P122" s="473">
        <v>465.411</v>
      </c>
      <c r="Q122" s="473">
        <v>476.27</v>
      </c>
      <c r="R122" s="473">
        <v>487.32900000000001</v>
      </c>
      <c r="S122" s="473">
        <v>498.6</v>
      </c>
      <c r="T122" s="473">
        <v>510.09899999999999</v>
      </c>
      <c r="U122" s="473">
        <v>531.14300000000003</v>
      </c>
      <c r="V122" s="473">
        <v>550.43100000000004</v>
      </c>
      <c r="W122" s="473">
        <v>570.88900000000001</v>
      </c>
      <c r="X122" s="473">
        <v>588.96900000000005</v>
      </c>
      <c r="Y122" s="473">
        <v>607.928</v>
      </c>
      <c r="Z122" s="473">
        <v>623.88</v>
      </c>
      <c r="AA122" s="473">
        <v>636.32100000000003</v>
      </c>
      <c r="AB122" s="473">
        <v>646.99900000000002</v>
      </c>
      <c r="AC122" s="473">
        <v>652.49099999999999</v>
      </c>
      <c r="AD122" s="473">
        <v>653.62900000000002</v>
      </c>
      <c r="AE122" s="473">
        <v>661.26499999999999</v>
      </c>
      <c r="AF122" s="473">
        <v>668.92200000000003</v>
      </c>
      <c r="AG122" s="473">
        <v>676.55700000000002</v>
      </c>
      <c r="AH122" s="473">
        <v>684.21</v>
      </c>
      <c r="AI122" s="473">
        <v>691.84900000000005</v>
      </c>
      <c r="AJ122" s="473">
        <v>699.50199999999995</v>
      </c>
      <c r="AK122" s="473">
        <v>707.14</v>
      </c>
      <c r="AL122" s="473">
        <v>714.78099999999995</v>
      </c>
      <c r="AM122" s="473">
        <v>722.42200000000003</v>
      </c>
      <c r="AN122" s="473">
        <v>730.06</v>
      </c>
    </row>
    <row r="123" spans="1:40" ht="15" customHeight="1" x14ac:dyDescent="0.2">
      <c r="A123" s="472" t="s">
        <v>354</v>
      </c>
      <c r="B123" s="472" t="s">
        <v>215</v>
      </c>
      <c r="C123" s="472" t="s">
        <v>355</v>
      </c>
      <c r="D123" s="472" t="s">
        <v>356</v>
      </c>
      <c r="E123" s="472" t="s">
        <v>364</v>
      </c>
      <c r="F123" s="472" t="s">
        <v>368</v>
      </c>
      <c r="G123" s="473">
        <v>142.56600000000003</v>
      </c>
      <c r="H123" s="473">
        <v>144.43100000000001</v>
      </c>
      <c r="I123" s="473">
        <v>146.21199999999999</v>
      </c>
      <c r="J123" s="473">
        <v>147.899</v>
      </c>
      <c r="K123" s="473">
        <v>149.529</v>
      </c>
      <c r="L123" s="473">
        <v>151.08099999999999</v>
      </c>
      <c r="M123" s="473">
        <v>152.57900000000001</v>
      </c>
      <c r="N123" s="473">
        <v>154.01900000000001</v>
      </c>
      <c r="O123" s="473">
        <v>155.4</v>
      </c>
      <c r="P123" s="473">
        <v>156.738</v>
      </c>
      <c r="Q123" s="473">
        <v>158.041</v>
      </c>
      <c r="R123" s="473">
        <v>159.28899999999999</v>
      </c>
      <c r="S123" s="473">
        <v>160.511</v>
      </c>
      <c r="T123" s="473">
        <v>161.67099999999999</v>
      </c>
      <c r="U123" s="473">
        <v>162.821</v>
      </c>
      <c r="V123" s="473">
        <v>163.922</v>
      </c>
      <c r="W123" s="473">
        <v>164.988</v>
      </c>
      <c r="X123" s="473">
        <v>166.041</v>
      </c>
      <c r="Y123" s="473">
        <v>167.06100000000001</v>
      </c>
      <c r="Z123" s="473">
        <v>168.04900000000001</v>
      </c>
      <c r="AA123" s="473">
        <v>169.02199999999999</v>
      </c>
      <c r="AB123" s="473">
        <v>169.96100000000001</v>
      </c>
      <c r="AC123" s="473">
        <v>170.881</v>
      </c>
      <c r="AD123" s="473">
        <v>171.779</v>
      </c>
      <c r="AE123" s="473">
        <v>172.649</v>
      </c>
      <c r="AF123" s="473">
        <v>173.511</v>
      </c>
      <c r="AG123" s="473">
        <v>174.35</v>
      </c>
      <c r="AH123" s="473">
        <v>175.179</v>
      </c>
      <c r="AI123" s="473">
        <v>175.98</v>
      </c>
      <c r="AJ123" s="473">
        <v>176.77099999999999</v>
      </c>
      <c r="AK123" s="473">
        <v>177.52699999999999</v>
      </c>
      <c r="AL123" s="473">
        <v>178.29</v>
      </c>
      <c r="AM123" s="473">
        <v>179.04</v>
      </c>
      <c r="AN123" s="473">
        <v>179.75700000000001</v>
      </c>
    </row>
    <row r="124" spans="1:40" ht="15" customHeight="1" x14ac:dyDescent="0.2">
      <c r="A124" s="472" t="s">
        <v>354</v>
      </c>
      <c r="B124" s="472" t="s">
        <v>215</v>
      </c>
      <c r="C124" s="472" t="s">
        <v>355</v>
      </c>
      <c r="D124" s="472" t="s">
        <v>356</v>
      </c>
      <c r="E124" s="472" t="s">
        <v>364</v>
      </c>
      <c r="F124" s="472" t="s">
        <v>369</v>
      </c>
      <c r="G124" s="473">
        <v>0</v>
      </c>
      <c r="H124" s="473">
        <v>0.57999999999999996</v>
      </c>
      <c r="I124" s="473">
        <v>0.55300000000000005</v>
      </c>
      <c r="J124" s="473">
        <v>0.99099999999999999</v>
      </c>
      <c r="K124" s="473">
        <v>4.3109999999999999</v>
      </c>
      <c r="L124" s="473">
        <v>48.78</v>
      </c>
      <c r="M124" s="473">
        <v>57.31</v>
      </c>
      <c r="N124" s="473">
        <v>62.728999999999999</v>
      </c>
      <c r="O124" s="473">
        <v>68.599000000000004</v>
      </c>
      <c r="P124" s="473">
        <v>77.14</v>
      </c>
      <c r="Q124" s="473">
        <v>83.44</v>
      </c>
      <c r="R124" s="473">
        <v>90.248999999999995</v>
      </c>
      <c r="S124" s="473">
        <v>97.778999999999996</v>
      </c>
      <c r="T124" s="473">
        <v>106.139</v>
      </c>
      <c r="U124" s="473">
        <v>115.872</v>
      </c>
      <c r="V124" s="473">
        <v>127.813</v>
      </c>
      <c r="W124" s="473">
        <v>141.661</v>
      </c>
      <c r="X124" s="473">
        <v>158.17500000000001</v>
      </c>
      <c r="Y124" s="473">
        <v>176.761</v>
      </c>
      <c r="Z124" s="473">
        <v>198.08</v>
      </c>
      <c r="AA124" s="473">
        <v>240.68100000000001</v>
      </c>
      <c r="AB124" s="473">
        <v>267.46899999999999</v>
      </c>
      <c r="AC124" s="473">
        <v>295.51</v>
      </c>
      <c r="AD124" s="473">
        <v>326.51</v>
      </c>
      <c r="AE124" s="473">
        <v>356.30200000000002</v>
      </c>
      <c r="AF124" s="473">
        <v>386.72199999999998</v>
      </c>
      <c r="AG124" s="473">
        <v>416.45100000000002</v>
      </c>
      <c r="AH124" s="473">
        <v>445.733</v>
      </c>
      <c r="AI124" s="473">
        <v>473.61</v>
      </c>
      <c r="AJ124" s="473">
        <v>502.31900000000002</v>
      </c>
      <c r="AK124" s="473">
        <v>529.66099999999994</v>
      </c>
      <c r="AL124" s="473">
        <v>555.29899999999998</v>
      </c>
      <c r="AM124" s="473">
        <v>582.86900000000003</v>
      </c>
      <c r="AN124" s="473">
        <v>608.90200000000004</v>
      </c>
    </row>
    <row r="125" spans="1:40" ht="15" customHeight="1" x14ac:dyDescent="0.2">
      <c r="A125" s="472" t="s">
        <v>354</v>
      </c>
      <c r="B125" s="472" t="s">
        <v>215</v>
      </c>
      <c r="C125" s="472" t="s">
        <v>355</v>
      </c>
      <c r="D125" s="472" t="s">
        <v>356</v>
      </c>
      <c r="E125" s="472" t="s">
        <v>364</v>
      </c>
      <c r="F125" s="472" t="s">
        <v>370</v>
      </c>
      <c r="G125" s="473">
        <v>6.7</v>
      </c>
      <c r="H125" s="473">
        <v>6.7</v>
      </c>
      <c r="I125" s="473">
        <v>6.7</v>
      </c>
      <c r="J125" s="473">
        <v>6.7</v>
      </c>
      <c r="K125" s="473">
        <v>6.7</v>
      </c>
      <c r="L125" s="473">
        <v>6.7</v>
      </c>
      <c r="M125" s="473">
        <v>6.7</v>
      </c>
      <c r="N125" s="473">
        <v>6.7</v>
      </c>
      <c r="O125" s="473">
        <v>6.7</v>
      </c>
      <c r="P125" s="473">
        <v>6.7</v>
      </c>
      <c r="Q125" s="473">
        <v>6.7</v>
      </c>
      <c r="R125" s="473">
        <v>6.7</v>
      </c>
      <c r="S125" s="473">
        <v>6.7</v>
      </c>
      <c r="T125" s="473">
        <v>6.7</v>
      </c>
      <c r="U125" s="473">
        <v>6.7</v>
      </c>
      <c r="V125" s="473">
        <v>6.7</v>
      </c>
      <c r="W125" s="473">
        <v>6.7</v>
      </c>
      <c r="X125" s="473">
        <v>6.7</v>
      </c>
      <c r="Y125" s="473">
        <v>6.7</v>
      </c>
      <c r="Z125" s="473">
        <v>6.7</v>
      </c>
      <c r="AA125" s="473">
        <v>6.7</v>
      </c>
      <c r="AB125" s="473">
        <v>6.7</v>
      </c>
      <c r="AC125" s="473">
        <v>6.7</v>
      </c>
      <c r="AD125" s="473">
        <v>6.7</v>
      </c>
      <c r="AE125" s="473">
        <v>6.7</v>
      </c>
      <c r="AF125" s="473">
        <v>6.7</v>
      </c>
      <c r="AG125" s="473">
        <v>6.7</v>
      </c>
      <c r="AH125" s="473">
        <v>6.7</v>
      </c>
      <c r="AI125" s="473">
        <v>6.7</v>
      </c>
      <c r="AJ125" s="473">
        <v>6.7</v>
      </c>
      <c r="AK125" s="473">
        <v>6.7</v>
      </c>
      <c r="AL125" s="473">
        <v>6.7</v>
      </c>
      <c r="AM125" s="473">
        <v>6.7</v>
      </c>
      <c r="AN125" s="473">
        <v>6.7</v>
      </c>
    </row>
    <row r="126" spans="1:40" ht="15" customHeight="1" x14ac:dyDescent="0.2">
      <c r="A126" s="472" t="s">
        <v>354</v>
      </c>
      <c r="B126" s="472" t="s">
        <v>215</v>
      </c>
      <c r="C126" s="472" t="s">
        <v>355</v>
      </c>
      <c r="D126" s="472" t="s">
        <v>356</v>
      </c>
      <c r="E126" s="472" t="s">
        <v>364</v>
      </c>
      <c r="F126" s="472" t="s">
        <v>371</v>
      </c>
      <c r="G126" s="473">
        <v>993.74530000000016</v>
      </c>
      <c r="H126" s="473">
        <v>978.13099999999997</v>
      </c>
      <c r="I126" s="473">
        <v>959.67200000000003</v>
      </c>
      <c r="J126" s="473">
        <v>938.92100000000005</v>
      </c>
      <c r="K126" s="473">
        <v>916.36800000000005</v>
      </c>
      <c r="L126" s="473">
        <v>883.27</v>
      </c>
      <c r="M126" s="473">
        <v>849.70799999999997</v>
      </c>
      <c r="N126" s="473">
        <v>811.76199999999994</v>
      </c>
      <c r="O126" s="473">
        <v>770.23099999999999</v>
      </c>
      <c r="P126" s="473">
        <v>725.93799999999999</v>
      </c>
      <c r="Q126" s="473">
        <v>683.31100000000004</v>
      </c>
      <c r="R126" s="473">
        <v>642.43899999999996</v>
      </c>
      <c r="S126" s="473">
        <v>587.30200000000002</v>
      </c>
      <c r="T126" s="473">
        <v>536.34699999999998</v>
      </c>
      <c r="U126" s="473">
        <v>484.00099999999998</v>
      </c>
      <c r="V126" s="473">
        <v>436.37700000000001</v>
      </c>
      <c r="W126" s="473">
        <v>393.15100000000001</v>
      </c>
      <c r="X126" s="473">
        <v>344.09199999999998</v>
      </c>
      <c r="Y126" s="473">
        <v>300.94</v>
      </c>
      <c r="Z126" s="473">
        <v>263.03800000000001</v>
      </c>
      <c r="AA126" s="473">
        <v>229.76900000000001</v>
      </c>
      <c r="AB126" s="473">
        <v>200.59</v>
      </c>
      <c r="AC126" s="473">
        <v>175.017</v>
      </c>
      <c r="AD126" s="473">
        <v>152.62899999999999</v>
      </c>
      <c r="AE126" s="473">
        <v>133.05099999999999</v>
      </c>
      <c r="AF126" s="473">
        <v>115.928</v>
      </c>
      <c r="AG126" s="473">
        <v>101.541</v>
      </c>
      <c r="AH126" s="473">
        <v>89.921000000000006</v>
      </c>
      <c r="AI126" s="473">
        <v>80.501000000000005</v>
      </c>
      <c r="AJ126" s="473">
        <v>72.850999999999999</v>
      </c>
      <c r="AK126" s="473">
        <v>66.641000000000005</v>
      </c>
      <c r="AL126" s="473">
        <v>61.601999999999997</v>
      </c>
      <c r="AM126" s="473">
        <v>57.54</v>
      </c>
      <c r="AN126" s="473">
        <v>54.31</v>
      </c>
    </row>
    <row r="127" spans="1:40" ht="15" customHeight="1" x14ac:dyDescent="0.2">
      <c r="A127" s="472" t="s">
        <v>354</v>
      </c>
      <c r="B127" s="472" t="s">
        <v>215</v>
      </c>
      <c r="C127" s="472" t="s">
        <v>355</v>
      </c>
      <c r="D127" s="472" t="s">
        <v>356</v>
      </c>
      <c r="E127" s="472" t="s">
        <v>364</v>
      </c>
      <c r="F127" s="472" t="s">
        <v>372</v>
      </c>
      <c r="G127" s="473">
        <v>55.388999999999996</v>
      </c>
      <c r="H127" s="473">
        <v>57.018999999999998</v>
      </c>
      <c r="I127" s="473">
        <v>57.817999999999998</v>
      </c>
      <c r="J127" s="473">
        <v>58.640999999999998</v>
      </c>
      <c r="K127" s="473">
        <v>59.439</v>
      </c>
      <c r="L127" s="473">
        <v>60.26</v>
      </c>
      <c r="M127" s="473">
        <v>61.067999999999998</v>
      </c>
      <c r="N127" s="473">
        <v>61.89</v>
      </c>
      <c r="O127" s="473">
        <v>62.4</v>
      </c>
      <c r="P127" s="473">
        <v>62.899000000000001</v>
      </c>
      <c r="Q127" s="473">
        <v>62.899000000000001</v>
      </c>
      <c r="R127" s="473">
        <v>62.899000000000001</v>
      </c>
      <c r="S127" s="473">
        <v>62.899000000000001</v>
      </c>
      <c r="T127" s="473">
        <v>62.899000000000001</v>
      </c>
      <c r="U127" s="473">
        <v>62.899000000000001</v>
      </c>
      <c r="V127" s="473">
        <v>62.899000000000001</v>
      </c>
      <c r="W127" s="473">
        <v>62.899000000000001</v>
      </c>
      <c r="X127" s="473">
        <v>62.899000000000001</v>
      </c>
      <c r="Y127" s="473">
        <v>62.899000000000001</v>
      </c>
      <c r="Z127" s="473">
        <v>62.899000000000001</v>
      </c>
      <c r="AA127" s="473">
        <v>62.899000000000001</v>
      </c>
      <c r="AB127" s="473">
        <v>62.899000000000001</v>
      </c>
      <c r="AC127" s="473">
        <v>62.899000000000001</v>
      </c>
      <c r="AD127" s="473">
        <v>62.899000000000001</v>
      </c>
      <c r="AE127" s="473">
        <v>62.899000000000001</v>
      </c>
      <c r="AF127" s="473">
        <v>62.899000000000001</v>
      </c>
      <c r="AG127" s="473">
        <v>62.899000000000001</v>
      </c>
      <c r="AH127" s="473">
        <v>62.899000000000001</v>
      </c>
      <c r="AI127" s="473">
        <v>62.899000000000001</v>
      </c>
      <c r="AJ127" s="473">
        <v>62.899000000000001</v>
      </c>
      <c r="AK127" s="473">
        <v>62.899000000000001</v>
      </c>
      <c r="AL127" s="473">
        <v>62.899000000000001</v>
      </c>
      <c r="AM127" s="473">
        <v>62.899000000000001</v>
      </c>
      <c r="AN127" s="473">
        <v>62.899000000000001</v>
      </c>
    </row>
    <row r="128" spans="1:40" ht="15" customHeight="1" x14ac:dyDescent="0.2">
      <c r="A128" s="472" t="s">
        <v>354</v>
      </c>
      <c r="B128" s="472" t="s">
        <v>215</v>
      </c>
      <c r="C128" s="472" t="s">
        <v>355</v>
      </c>
      <c r="D128" s="472" t="s">
        <v>356</v>
      </c>
      <c r="E128" s="472" t="s">
        <v>364</v>
      </c>
      <c r="F128" s="472" t="s">
        <v>373</v>
      </c>
      <c r="G128" s="473">
        <v>154.85583999999997</v>
      </c>
      <c r="H128" s="473">
        <v>160.749</v>
      </c>
      <c r="I128" s="473">
        <v>164.328</v>
      </c>
      <c r="J128" s="473">
        <v>167.88</v>
      </c>
      <c r="K128" s="473">
        <v>171.411</v>
      </c>
      <c r="L128" s="473">
        <v>174.90899999999999</v>
      </c>
      <c r="M128" s="473">
        <v>178.392</v>
      </c>
      <c r="N128" s="473">
        <v>181.86099999999999</v>
      </c>
      <c r="O128" s="473">
        <v>184.399</v>
      </c>
      <c r="P128" s="473">
        <v>186.92</v>
      </c>
      <c r="Q128" s="473">
        <v>188.46100000000001</v>
      </c>
      <c r="R128" s="473">
        <v>189.95099999999999</v>
      </c>
      <c r="S128" s="473">
        <v>190.45099999999999</v>
      </c>
      <c r="T128" s="473">
        <v>190.89</v>
      </c>
      <c r="U128" s="473">
        <v>191.28</v>
      </c>
      <c r="V128" s="473">
        <v>191.61799999999999</v>
      </c>
      <c r="W128" s="473">
        <v>191.61799999999999</v>
      </c>
      <c r="X128" s="473">
        <v>191.61799999999999</v>
      </c>
      <c r="Y128" s="473">
        <v>191.61799999999999</v>
      </c>
      <c r="Z128" s="473">
        <v>191.61799999999999</v>
      </c>
      <c r="AA128" s="473">
        <v>191.61799999999999</v>
      </c>
      <c r="AB128" s="473">
        <v>191.61799999999999</v>
      </c>
      <c r="AC128" s="473">
        <v>191.61799999999999</v>
      </c>
      <c r="AD128" s="473">
        <v>191.61799999999999</v>
      </c>
      <c r="AE128" s="473">
        <v>191.61799999999999</v>
      </c>
      <c r="AF128" s="473">
        <v>191.61799999999999</v>
      </c>
      <c r="AG128" s="473">
        <v>191.61799999999999</v>
      </c>
      <c r="AH128" s="473">
        <v>191.61799999999999</v>
      </c>
      <c r="AI128" s="473">
        <v>191.61799999999999</v>
      </c>
      <c r="AJ128" s="473">
        <v>191.61799999999999</v>
      </c>
      <c r="AK128" s="473">
        <v>191.61799999999999</v>
      </c>
      <c r="AL128" s="473">
        <v>191.61799999999999</v>
      </c>
      <c r="AM128" s="473">
        <v>191.61799999999999</v>
      </c>
      <c r="AN128" s="473">
        <v>191.61799999999999</v>
      </c>
    </row>
    <row r="129" spans="1:40" ht="15" customHeight="1" x14ac:dyDescent="0.2">
      <c r="A129" s="472" t="s">
        <v>354</v>
      </c>
      <c r="B129" s="472" t="s">
        <v>215</v>
      </c>
      <c r="C129" s="472" t="s">
        <v>355</v>
      </c>
      <c r="D129" s="472" t="s">
        <v>565</v>
      </c>
      <c r="E129" s="472" t="s">
        <v>101</v>
      </c>
      <c r="F129" s="472" t="s">
        <v>374</v>
      </c>
      <c r="G129" s="473">
        <v>896.26099999999985</v>
      </c>
      <c r="H129" s="473">
        <v>1150.28</v>
      </c>
      <c r="I129" s="473">
        <v>1323.009</v>
      </c>
      <c r="J129" s="473">
        <v>1404.299</v>
      </c>
      <c r="K129" s="473">
        <v>1455.3</v>
      </c>
      <c r="L129" s="473">
        <v>1477.1279999999999</v>
      </c>
      <c r="M129" s="473">
        <v>1494.12</v>
      </c>
      <c r="N129" s="473">
        <v>1509.06</v>
      </c>
      <c r="O129" s="473">
        <v>1481.57</v>
      </c>
      <c r="P129" s="473">
        <v>1429.421</v>
      </c>
      <c r="Q129" s="473">
        <v>1333.4280000000001</v>
      </c>
      <c r="R129" s="473">
        <v>1179.3109999999999</v>
      </c>
      <c r="S129" s="473">
        <v>959.101</v>
      </c>
      <c r="T129" s="473">
        <v>769.02</v>
      </c>
      <c r="U129" s="473">
        <v>612.23099999999999</v>
      </c>
      <c r="V129" s="473">
        <v>513.69100000000003</v>
      </c>
      <c r="W129" s="473">
        <v>451.88099999999997</v>
      </c>
      <c r="X129" s="473">
        <v>416.71</v>
      </c>
      <c r="Y129" s="473">
        <v>397.88099999999997</v>
      </c>
      <c r="Z129" s="473">
        <v>386.77</v>
      </c>
      <c r="AA129" s="473">
        <v>380.57900000000001</v>
      </c>
      <c r="AB129" s="473">
        <v>378.06099999999998</v>
      </c>
      <c r="AC129" s="473">
        <v>377.25799999999998</v>
      </c>
      <c r="AD129" s="473">
        <v>377.25799999999998</v>
      </c>
      <c r="AE129" s="473">
        <v>377.25799999999998</v>
      </c>
      <c r="AF129" s="473">
        <v>377.25799999999998</v>
      </c>
      <c r="AG129" s="473">
        <v>377.25799999999998</v>
      </c>
      <c r="AH129" s="473">
        <v>377.25799999999998</v>
      </c>
      <c r="AI129" s="473">
        <v>377.25799999999998</v>
      </c>
      <c r="AJ129" s="473">
        <v>377.25799999999998</v>
      </c>
      <c r="AK129" s="473">
        <v>377.25799999999998</v>
      </c>
      <c r="AL129" s="473">
        <v>377.25799999999998</v>
      </c>
      <c r="AM129" s="473">
        <v>377.25799999999998</v>
      </c>
      <c r="AN129" s="473">
        <v>377.25799999999998</v>
      </c>
    </row>
    <row r="130" spans="1:40" ht="15" customHeight="1" x14ac:dyDescent="0.2">
      <c r="A130" s="472" t="s">
        <v>354</v>
      </c>
      <c r="B130" s="472" t="s">
        <v>215</v>
      </c>
      <c r="C130" s="472" t="s">
        <v>355</v>
      </c>
      <c r="D130" s="472" t="s">
        <v>565</v>
      </c>
      <c r="E130" s="472" t="s">
        <v>101</v>
      </c>
      <c r="F130" s="472" t="s">
        <v>375</v>
      </c>
      <c r="G130" s="473">
        <v>138.69999999999999</v>
      </c>
      <c r="H130" s="473">
        <v>138.69999999999999</v>
      </c>
      <c r="I130" s="473">
        <v>138.69999999999999</v>
      </c>
      <c r="J130" s="473">
        <v>138.69999999999999</v>
      </c>
      <c r="K130" s="473">
        <v>138.69999999999999</v>
      </c>
      <c r="L130" s="473">
        <v>138.69999999999999</v>
      </c>
      <c r="M130" s="473">
        <v>138.69999999999999</v>
      </c>
      <c r="N130" s="473">
        <v>138.69999999999999</v>
      </c>
      <c r="O130" s="473">
        <v>124.5</v>
      </c>
      <c r="P130" s="473">
        <v>124.5</v>
      </c>
      <c r="Q130" s="473">
        <v>124.5</v>
      </c>
      <c r="R130" s="473">
        <v>124.5</v>
      </c>
      <c r="S130" s="473">
        <v>124.5</v>
      </c>
      <c r="T130" s="473">
        <v>124.5</v>
      </c>
      <c r="U130" s="473">
        <v>124.5</v>
      </c>
      <c r="V130" s="473">
        <v>124.5</v>
      </c>
      <c r="W130" s="473">
        <v>124.5</v>
      </c>
      <c r="X130" s="473">
        <v>124.5</v>
      </c>
      <c r="Y130" s="473">
        <v>124.5</v>
      </c>
      <c r="Z130" s="473">
        <v>124.5</v>
      </c>
      <c r="AA130" s="473">
        <v>124.5</v>
      </c>
      <c r="AB130" s="473">
        <v>124.5</v>
      </c>
      <c r="AC130" s="473">
        <v>124.5</v>
      </c>
      <c r="AD130" s="473">
        <v>124.5</v>
      </c>
      <c r="AE130" s="473">
        <v>124.5</v>
      </c>
      <c r="AF130" s="473">
        <v>124.5</v>
      </c>
      <c r="AG130" s="473">
        <v>124.5</v>
      </c>
      <c r="AH130" s="473">
        <v>124.5</v>
      </c>
      <c r="AI130" s="473">
        <v>124.5</v>
      </c>
      <c r="AJ130" s="473">
        <v>124.5</v>
      </c>
      <c r="AK130" s="473">
        <v>124.5</v>
      </c>
      <c r="AL130" s="473">
        <v>124.5</v>
      </c>
      <c r="AM130" s="473">
        <v>124.5</v>
      </c>
      <c r="AN130" s="473">
        <v>124.5</v>
      </c>
    </row>
    <row r="131" spans="1:40" ht="15" customHeight="1" x14ac:dyDescent="0.2">
      <c r="A131" s="472" t="s">
        <v>354</v>
      </c>
      <c r="B131" s="472" t="s">
        <v>215</v>
      </c>
      <c r="C131" s="472" t="s">
        <v>355</v>
      </c>
      <c r="D131" s="472" t="s">
        <v>356</v>
      </c>
      <c r="E131" s="472" t="s">
        <v>100</v>
      </c>
      <c r="F131" s="472" t="s">
        <v>376</v>
      </c>
      <c r="G131" s="473">
        <v>12403.82478006999</v>
      </c>
      <c r="H131" s="473">
        <v>12933.75</v>
      </c>
      <c r="I131" s="473">
        <v>13346.26</v>
      </c>
      <c r="J131" s="473">
        <v>13672.59</v>
      </c>
      <c r="K131" s="473">
        <v>13907.57</v>
      </c>
      <c r="L131" s="473">
        <v>14125.07</v>
      </c>
      <c r="M131" s="473">
        <v>14327.51</v>
      </c>
      <c r="N131" s="473">
        <v>14525.32</v>
      </c>
      <c r="O131" s="473">
        <v>14731.98</v>
      </c>
      <c r="P131" s="473">
        <v>14959.56</v>
      </c>
      <c r="Q131" s="473">
        <v>15256.1</v>
      </c>
      <c r="R131" s="473">
        <v>15601.36</v>
      </c>
      <c r="S131" s="473">
        <v>15989.64</v>
      </c>
      <c r="T131" s="473">
        <v>16428.8</v>
      </c>
      <c r="U131" s="473">
        <v>16930.12</v>
      </c>
      <c r="V131" s="473">
        <v>17625.310000000001</v>
      </c>
      <c r="W131" s="473">
        <v>18760.939999999999</v>
      </c>
      <c r="X131" s="473">
        <v>20123.23</v>
      </c>
      <c r="Y131" s="473">
        <v>21850.42</v>
      </c>
      <c r="Z131" s="473">
        <v>23350.66</v>
      </c>
      <c r="AA131" s="473">
        <v>24440.2</v>
      </c>
      <c r="AB131" s="473">
        <v>25079.3</v>
      </c>
      <c r="AC131" s="473">
        <v>25523.64</v>
      </c>
      <c r="AD131" s="473">
        <v>25896.94</v>
      </c>
      <c r="AE131" s="473">
        <v>26170.720000000001</v>
      </c>
      <c r="AF131" s="473">
        <v>26379.93</v>
      </c>
      <c r="AG131" s="473">
        <v>26547.62</v>
      </c>
      <c r="AH131" s="473">
        <v>26687.74</v>
      </c>
      <c r="AI131" s="473">
        <v>26809.65</v>
      </c>
      <c r="AJ131" s="473">
        <v>26920.67</v>
      </c>
      <c r="AK131" s="473">
        <v>27023.89</v>
      </c>
      <c r="AL131" s="473">
        <v>27122.19</v>
      </c>
      <c r="AM131" s="473">
        <v>27217.29</v>
      </c>
      <c r="AN131" s="473">
        <v>27310.51</v>
      </c>
    </row>
    <row r="132" spans="1:40" ht="15" customHeight="1" x14ac:dyDescent="0.2">
      <c r="A132" s="472" t="s">
        <v>354</v>
      </c>
      <c r="B132" s="472" t="s">
        <v>215</v>
      </c>
      <c r="C132" s="472" t="s">
        <v>355</v>
      </c>
      <c r="D132" s="472" t="s">
        <v>89</v>
      </c>
      <c r="E132" s="472" t="s">
        <v>89</v>
      </c>
      <c r="F132" s="472" t="s">
        <v>377</v>
      </c>
      <c r="G132" s="473">
        <v>195.65899999999996</v>
      </c>
      <c r="H132" s="473">
        <v>513.72199999999998</v>
      </c>
      <c r="I132" s="473">
        <v>793.39200000000005</v>
      </c>
      <c r="J132" s="473">
        <v>853.39200000000005</v>
      </c>
      <c r="K132" s="473">
        <v>1093.7919999999999</v>
      </c>
      <c r="L132" s="473">
        <v>1133.8720000000001</v>
      </c>
      <c r="M132" s="473">
        <v>1181.8520000000001</v>
      </c>
      <c r="N132" s="473">
        <v>1181.932</v>
      </c>
      <c r="O132" s="473">
        <v>1210.8320000000001</v>
      </c>
      <c r="P132" s="473">
        <v>1263.8420000000001</v>
      </c>
      <c r="Q132" s="473">
        <v>1313.7819999999999</v>
      </c>
      <c r="R132" s="473">
        <v>1316.0920000000001</v>
      </c>
      <c r="S132" s="473">
        <v>1356.2819999999999</v>
      </c>
      <c r="T132" s="473">
        <v>1509.3720000000001</v>
      </c>
      <c r="U132" s="473">
        <v>1666.902</v>
      </c>
      <c r="V132" s="473">
        <v>1883.23</v>
      </c>
      <c r="W132" s="473">
        <v>2043.1420000000001</v>
      </c>
      <c r="X132" s="473">
        <v>2178.7919999999999</v>
      </c>
      <c r="Y132" s="473">
        <v>2436.8719999999998</v>
      </c>
      <c r="Z132" s="473">
        <v>2580.942</v>
      </c>
      <c r="AA132" s="473">
        <v>2917.2220000000002</v>
      </c>
      <c r="AB132" s="473">
        <v>3303.5619999999999</v>
      </c>
      <c r="AC132" s="473">
        <v>3443.1019999999999</v>
      </c>
      <c r="AD132" s="473">
        <v>3690.3119999999999</v>
      </c>
      <c r="AE132" s="473">
        <v>4073.1819999999998</v>
      </c>
      <c r="AF132" s="473">
        <v>4285.6319999999996</v>
      </c>
      <c r="AG132" s="473">
        <v>4576.192</v>
      </c>
      <c r="AH132" s="473">
        <v>4706.8999999999996</v>
      </c>
      <c r="AI132" s="473">
        <v>5180.1289999999999</v>
      </c>
      <c r="AJ132" s="473">
        <v>5455.3090000000002</v>
      </c>
      <c r="AK132" s="473">
        <v>5717.6989999999996</v>
      </c>
      <c r="AL132" s="473">
        <v>6113.8</v>
      </c>
      <c r="AM132" s="473">
        <v>6494.57</v>
      </c>
      <c r="AN132" s="473">
        <v>6799.549</v>
      </c>
    </row>
    <row r="133" spans="1:40" ht="15" customHeight="1" x14ac:dyDescent="0.2">
      <c r="A133" s="472" t="s">
        <v>354</v>
      </c>
      <c r="B133" s="472" t="s">
        <v>215</v>
      </c>
      <c r="C133" s="472" t="s">
        <v>355</v>
      </c>
      <c r="D133" s="472" t="s">
        <v>89</v>
      </c>
      <c r="E133" s="472" t="s">
        <v>89</v>
      </c>
      <c r="F133" s="472" t="s">
        <v>378</v>
      </c>
      <c r="G133" s="473">
        <v>0</v>
      </c>
      <c r="H133" s="473">
        <v>2.8000000000000001E-2</v>
      </c>
      <c r="I133" s="473">
        <v>6.0999999999999999E-2</v>
      </c>
      <c r="J133" s="473">
        <v>9.9000000000000005E-2</v>
      </c>
      <c r="K133" s="473">
        <v>0.17100000000000001</v>
      </c>
      <c r="L133" s="473">
        <v>0.28999999999999998</v>
      </c>
      <c r="M133" s="473">
        <v>0.45900000000000002</v>
      </c>
      <c r="N133" s="473">
        <v>0.53900000000000003</v>
      </c>
      <c r="O133" s="473">
        <v>0.74099999999999999</v>
      </c>
      <c r="P133" s="473">
        <v>1.2809999999999999</v>
      </c>
      <c r="Q133" s="473">
        <v>2.169</v>
      </c>
      <c r="R133" s="473">
        <v>3.012</v>
      </c>
      <c r="S133" s="473">
        <v>3.89</v>
      </c>
      <c r="T133" s="473">
        <v>4.7919999999999998</v>
      </c>
      <c r="U133" s="473">
        <v>5.6580000000000004</v>
      </c>
      <c r="V133" s="473">
        <v>7.391</v>
      </c>
      <c r="W133" s="473">
        <v>9.43</v>
      </c>
      <c r="X133" s="473">
        <v>13.079000000000001</v>
      </c>
      <c r="Y133" s="473">
        <v>16.681000000000001</v>
      </c>
      <c r="Z133" s="473">
        <v>20.731000000000002</v>
      </c>
      <c r="AA133" s="473">
        <v>25.331</v>
      </c>
      <c r="AB133" s="473">
        <v>30.61</v>
      </c>
      <c r="AC133" s="473">
        <v>35.89</v>
      </c>
      <c r="AD133" s="473">
        <v>42.22</v>
      </c>
      <c r="AE133" s="473">
        <v>47.829000000000001</v>
      </c>
      <c r="AF133" s="473">
        <v>53.058</v>
      </c>
      <c r="AG133" s="473">
        <v>57.468000000000004</v>
      </c>
      <c r="AH133" s="473">
        <v>61.521000000000001</v>
      </c>
      <c r="AI133" s="473">
        <v>65.108999999999995</v>
      </c>
      <c r="AJ133" s="473">
        <v>69.010000000000005</v>
      </c>
      <c r="AK133" s="473">
        <v>72.316999999999993</v>
      </c>
      <c r="AL133" s="473">
        <v>75.358999999999995</v>
      </c>
      <c r="AM133" s="473">
        <v>78.2</v>
      </c>
      <c r="AN133" s="473">
        <v>81.480999999999995</v>
      </c>
    </row>
    <row r="134" spans="1:40" ht="15" customHeight="1" x14ac:dyDescent="0.2">
      <c r="A134" s="472" t="s">
        <v>354</v>
      </c>
      <c r="B134" s="472" t="s">
        <v>215</v>
      </c>
      <c r="C134" s="472" t="s">
        <v>355</v>
      </c>
      <c r="D134" s="472" t="s">
        <v>89</v>
      </c>
      <c r="E134" s="472" t="s">
        <v>380</v>
      </c>
      <c r="F134" s="472" t="s">
        <v>380</v>
      </c>
      <c r="G134" s="473">
        <v>0</v>
      </c>
      <c r="H134" s="473">
        <v>0</v>
      </c>
      <c r="I134" s="473">
        <v>0</v>
      </c>
      <c r="J134" s="473">
        <v>0</v>
      </c>
      <c r="K134" s="473">
        <v>0</v>
      </c>
      <c r="L134" s="473">
        <v>0</v>
      </c>
      <c r="M134" s="473">
        <v>0</v>
      </c>
      <c r="N134" s="473">
        <v>0</v>
      </c>
      <c r="O134" s="473">
        <v>9.9610000000000003</v>
      </c>
      <c r="P134" s="473">
        <v>25.010999999999999</v>
      </c>
      <c r="Q134" s="473">
        <v>47.117000000000004</v>
      </c>
      <c r="R134" s="473">
        <v>79.093000000000004</v>
      </c>
      <c r="S134" s="473">
        <v>124.57900000000001</v>
      </c>
      <c r="T134" s="473">
        <v>198.84900000000002</v>
      </c>
      <c r="U134" s="473">
        <v>316.12</v>
      </c>
      <c r="V134" s="473">
        <v>480.27699999999999</v>
      </c>
      <c r="W134" s="473">
        <v>705.41800000000001</v>
      </c>
      <c r="X134" s="473">
        <v>1008.35</v>
      </c>
      <c r="Y134" s="473">
        <v>1406.741</v>
      </c>
      <c r="Z134" s="473">
        <v>1918.0140000000001</v>
      </c>
      <c r="AA134" s="473">
        <v>2556.9740000000002</v>
      </c>
      <c r="AB134" s="473">
        <v>3331.223</v>
      </c>
      <c r="AC134" s="473">
        <v>4239.97</v>
      </c>
      <c r="AD134" s="473">
        <v>5269.7330000000002</v>
      </c>
      <c r="AE134" s="473">
        <v>6395.3540000000003</v>
      </c>
      <c r="AF134" s="473">
        <v>7582.8060000000005</v>
      </c>
      <c r="AG134" s="473">
        <v>8791.6219999999994</v>
      </c>
      <c r="AH134" s="473">
        <v>9983.0149999999994</v>
      </c>
      <c r="AI134" s="473">
        <v>11125.163</v>
      </c>
      <c r="AJ134" s="473">
        <v>12197.108</v>
      </c>
      <c r="AK134" s="473">
        <v>13187.782999999999</v>
      </c>
      <c r="AL134" s="473">
        <v>14095.704</v>
      </c>
      <c r="AM134" s="473">
        <v>14925.127</v>
      </c>
      <c r="AN134" s="468">
        <v>15553.58</v>
      </c>
    </row>
    <row r="135" spans="1:40" ht="15" customHeight="1" x14ac:dyDescent="0.2">
      <c r="A135" s="472" t="s">
        <v>354</v>
      </c>
      <c r="B135" s="472" t="s">
        <v>215</v>
      </c>
      <c r="C135" s="472" t="s">
        <v>355</v>
      </c>
      <c r="D135" s="472" t="s">
        <v>356</v>
      </c>
      <c r="E135" s="472" t="s">
        <v>381</v>
      </c>
      <c r="F135" s="472" t="s">
        <v>381</v>
      </c>
      <c r="G135" s="473">
        <v>811.3660000000001</v>
      </c>
      <c r="H135" s="473">
        <v>815.92100000000005</v>
      </c>
      <c r="I135" s="473">
        <v>851.61199999999997</v>
      </c>
      <c r="J135" s="473">
        <v>880.24900000000002</v>
      </c>
      <c r="K135" s="473">
        <v>959.19</v>
      </c>
      <c r="L135" s="473">
        <v>961.03200000000004</v>
      </c>
      <c r="M135" s="473">
        <v>962.2</v>
      </c>
      <c r="N135" s="473">
        <v>962.74</v>
      </c>
      <c r="O135" s="473">
        <v>962.721</v>
      </c>
      <c r="P135" s="473">
        <v>962.18799999999999</v>
      </c>
      <c r="Q135" s="473">
        <v>961.15800000000002</v>
      </c>
      <c r="R135" s="473">
        <v>959.68899999999996</v>
      </c>
      <c r="S135" s="473">
        <v>957.81100000000004</v>
      </c>
      <c r="T135" s="473">
        <v>955.56</v>
      </c>
      <c r="U135" s="473">
        <v>952.96</v>
      </c>
      <c r="V135" s="473">
        <v>950.04</v>
      </c>
      <c r="W135" s="473">
        <v>946.82100000000003</v>
      </c>
      <c r="X135" s="473">
        <v>943.33</v>
      </c>
      <c r="Y135" s="473">
        <v>939.58199999999999</v>
      </c>
      <c r="Z135" s="473">
        <v>935.59900000000005</v>
      </c>
      <c r="AA135" s="473">
        <v>931.40800000000002</v>
      </c>
      <c r="AB135" s="473">
        <v>927.01099999999997</v>
      </c>
      <c r="AC135" s="473">
        <v>922.42</v>
      </c>
      <c r="AD135" s="473">
        <v>917.66</v>
      </c>
      <c r="AE135" s="473">
        <v>912.76</v>
      </c>
      <c r="AF135" s="473">
        <v>907.69</v>
      </c>
      <c r="AG135" s="473">
        <v>902.50099999999998</v>
      </c>
      <c r="AH135" s="473">
        <v>897.18</v>
      </c>
      <c r="AI135" s="473">
        <v>891.75099999999998</v>
      </c>
      <c r="AJ135" s="473">
        <v>886.20899999999995</v>
      </c>
      <c r="AK135" s="473">
        <v>880.57899999999995</v>
      </c>
      <c r="AL135" s="473">
        <v>874.85</v>
      </c>
      <c r="AM135" s="473">
        <v>869.05100000000004</v>
      </c>
      <c r="AN135" s="473">
        <v>863.17</v>
      </c>
    </row>
    <row r="136" spans="1:40" ht="15" customHeight="1" x14ac:dyDescent="0.2">
      <c r="A136" s="472" t="s">
        <v>354</v>
      </c>
      <c r="B136" s="472" t="s">
        <v>215</v>
      </c>
      <c r="C136" s="472" t="s">
        <v>355</v>
      </c>
      <c r="D136" s="472" t="s">
        <v>356</v>
      </c>
      <c r="E136" s="472" t="s">
        <v>381</v>
      </c>
      <c r="F136" s="472" t="s">
        <v>382</v>
      </c>
      <c r="G136" s="473">
        <v>457.88</v>
      </c>
      <c r="H136" s="473">
        <v>523.17999999999995</v>
      </c>
      <c r="I136" s="473">
        <v>600.87099999999998</v>
      </c>
      <c r="J136" s="473">
        <v>617.67899999999997</v>
      </c>
      <c r="K136" s="473">
        <v>633.46900000000005</v>
      </c>
      <c r="L136" s="473">
        <v>648.32000000000005</v>
      </c>
      <c r="M136" s="473">
        <v>662.31</v>
      </c>
      <c r="N136" s="473">
        <v>673.84900000000005</v>
      </c>
      <c r="O136" s="473">
        <v>684.58100000000002</v>
      </c>
      <c r="P136" s="473">
        <v>694.56899999999996</v>
      </c>
      <c r="Q136" s="473">
        <v>703.851</v>
      </c>
      <c r="R136" s="473">
        <v>710.74199999999996</v>
      </c>
      <c r="S136" s="473">
        <v>716.97</v>
      </c>
      <c r="T136" s="473">
        <v>722.62</v>
      </c>
      <c r="U136" s="473">
        <v>727.69</v>
      </c>
      <c r="V136" s="473">
        <v>732.23900000000003</v>
      </c>
      <c r="W136" s="473">
        <v>734.47</v>
      </c>
      <c r="X136" s="473">
        <v>734.47</v>
      </c>
      <c r="Y136" s="473">
        <v>734.47</v>
      </c>
      <c r="Z136" s="473">
        <v>734.47</v>
      </c>
      <c r="AA136" s="473">
        <v>734.47</v>
      </c>
      <c r="AB136" s="473">
        <v>734.47</v>
      </c>
      <c r="AC136" s="473">
        <v>734.47</v>
      </c>
      <c r="AD136" s="473">
        <v>734.47</v>
      </c>
      <c r="AE136" s="473">
        <v>734.47</v>
      </c>
      <c r="AF136" s="473">
        <v>734.47</v>
      </c>
      <c r="AG136" s="473">
        <v>734.47</v>
      </c>
      <c r="AH136" s="473">
        <v>734.47</v>
      </c>
      <c r="AI136" s="473">
        <v>734.47</v>
      </c>
      <c r="AJ136" s="473">
        <v>734.47</v>
      </c>
      <c r="AK136" s="473">
        <v>734.47</v>
      </c>
      <c r="AL136" s="473">
        <v>734.47</v>
      </c>
      <c r="AM136" s="473">
        <v>734.47</v>
      </c>
      <c r="AN136" s="473">
        <v>734.47</v>
      </c>
    </row>
    <row r="137" spans="1:40" ht="15" customHeight="1" x14ac:dyDescent="0.2">
      <c r="A137" s="472" t="s">
        <v>228</v>
      </c>
      <c r="B137" s="472" t="s">
        <v>215</v>
      </c>
      <c r="C137" s="472" t="s">
        <v>355</v>
      </c>
      <c r="D137" s="472" t="s">
        <v>356</v>
      </c>
      <c r="E137" s="472" t="s">
        <v>90</v>
      </c>
      <c r="F137" s="472" t="s">
        <v>90</v>
      </c>
      <c r="G137" s="473">
        <v>2440</v>
      </c>
      <c r="H137" s="473">
        <v>3075</v>
      </c>
      <c r="I137" s="473">
        <v>3075</v>
      </c>
      <c r="J137" s="473">
        <v>3360</v>
      </c>
      <c r="K137" s="473">
        <v>3360</v>
      </c>
      <c r="L137" s="473">
        <v>3360</v>
      </c>
      <c r="M137" s="473">
        <v>3360</v>
      </c>
      <c r="N137" s="473">
        <v>3360</v>
      </c>
      <c r="O137" s="473">
        <v>3360</v>
      </c>
      <c r="P137" s="473">
        <v>3360</v>
      </c>
      <c r="Q137" s="473">
        <v>3570</v>
      </c>
      <c r="R137" s="473">
        <v>3570</v>
      </c>
      <c r="S137" s="473">
        <v>3570</v>
      </c>
      <c r="T137" s="473">
        <v>3570</v>
      </c>
      <c r="U137" s="473">
        <v>3570</v>
      </c>
      <c r="V137" s="473">
        <v>3570</v>
      </c>
      <c r="W137" s="473">
        <v>3570</v>
      </c>
      <c r="X137" s="473">
        <v>3570</v>
      </c>
      <c r="Y137" s="473">
        <v>3570</v>
      </c>
      <c r="Z137" s="473">
        <v>3570</v>
      </c>
      <c r="AA137" s="473">
        <v>3570</v>
      </c>
      <c r="AB137" s="473">
        <v>3570</v>
      </c>
      <c r="AC137" s="473">
        <v>3570</v>
      </c>
      <c r="AD137" s="473">
        <v>2935</v>
      </c>
      <c r="AE137" s="473">
        <v>2300</v>
      </c>
      <c r="AF137" s="473">
        <v>1821</v>
      </c>
      <c r="AG137" s="473">
        <v>1186</v>
      </c>
      <c r="AH137" s="473">
        <v>1186</v>
      </c>
      <c r="AI137" s="473">
        <v>551</v>
      </c>
      <c r="AJ137" s="473">
        <v>266</v>
      </c>
      <c r="AK137" s="473">
        <v>266</v>
      </c>
      <c r="AL137" s="473">
        <v>266</v>
      </c>
      <c r="AM137" s="473">
        <v>266</v>
      </c>
      <c r="AN137" s="473">
        <v>266</v>
      </c>
    </row>
    <row r="138" spans="1:40" ht="15" customHeight="1" x14ac:dyDescent="0.2">
      <c r="A138" s="472" t="s">
        <v>228</v>
      </c>
      <c r="B138" s="472" t="s">
        <v>215</v>
      </c>
      <c r="C138" s="472" t="s">
        <v>355</v>
      </c>
      <c r="D138" s="472" t="s">
        <v>356</v>
      </c>
      <c r="E138" s="472" t="s">
        <v>90</v>
      </c>
      <c r="F138" s="472" t="s">
        <v>357</v>
      </c>
      <c r="G138" s="473">
        <v>87</v>
      </c>
      <c r="H138" s="473">
        <v>87</v>
      </c>
      <c r="I138" s="473">
        <v>87</v>
      </c>
      <c r="J138" s="473">
        <v>87</v>
      </c>
      <c r="K138" s="473">
        <v>87</v>
      </c>
      <c r="L138" s="473">
        <v>87</v>
      </c>
      <c r="M138" s="473">
        <v>87</v>
      </c>
      <c r="N138" s="473">
        <v>87</v>
      </c>
      <c r="O138" s="473">
        <v>87</v>
      </c>
      <c r="P138" s="473">
        <v>102</v>
      </c>
      <c r="Q138" s="473">
        <v>212</v>
      </c>
      <c r="R138" s="473">
        <v>212</v>
      </c>
      <c r="S138" s="473">
        <v>212</v>
      </c>
      <c r="T138" s="473">
        <v>212</v>
      </c>
      <c r="U138" s="473">
        <v>212</v>
      </c>
      <c r="V138" s="473">
        <v>212</v>
      </c>
      <c r="W138" s="473">
        <v>212</v>
      </c>
      <c r="X138" s="473">
        <v>212</v>
      </c>
      <c r="Y138" s="473">
        <v>212</v>
      </c>
      <c r="Z138" s="473">
        <v>212</v>
      </c>
      <c r="AA138" s="473">
        <v>212</v>
      </c>
      <c r="AB138" s="473">
        <v>212</v>
      </c>
      <c r="AC138" s="473">
        <v>212</v>
      </c>
      <c r="AD138" s="473">
        <v>212</v>
      </c>
      <c r="AE138" s="473">
        <v>212</v>
      </c>
      <c r="AF138" s="473">
        <v>212</v>
      </c>
      <c r="AG138" s="473">
        <v>212</v>
      </c>
      <c r="AH138" s="473">
        <v>212</v>
      </c>
      <c r="AI138" s="473">
        <v>212</v>
      </c>
      <c r="AJ138" s="473">
        <v>212</v>
      </c>
      <c r="AK138" s="473">
        <v>212</v>
      </c>
      <c r="AL138" s="473">
        <v>212</v>
      </c>
      <c r="AM138" s="473">
        <v>212</v>
      </c>
      <c r="AN138" s="473">
        <v>212</v>
      </c>
    </row>
    <row r="139" spans="1:40" ht="15" customHeight="1" x14ac:dyDescent="0.2">
      <c r="A139" s="472" t="s">
        <v>228</v>
      </c>
      <c r="B139" s="472" t="s">
        <v>215</v>
      </c>
      <c r="C139" s="472" t="s">
        <v>355</v>
      </c>
      <c r="D139" s="472" t="s">
        <v>383</v>
      </c>
      <c r="E139" s="472" t="s">
        <v>91</v>
      </c>
      <c r="F139" s="472" t="s">
        <v>389</v>
      </c>
      <c r="G139" s="473">
        <v>0</v>
      </c>
      <c r="H139" s="473">
        <v>0</v>
      </c>
      <c r="I139" s="473">
        <v>0</v>
      </c>
      <c r="J139" s="473">
        <v>0</v>
      </c>
      <c r="K139" s="473">
        <v>0</v>
      </c>
      <c r="L139" s="473">
        <v>0</v>
      </c>
      <c r="M139" s="473">
        <v>0</v>
      </c>
      <c r="N139" s="473">
        <v>0</v>
      </c>
      <c r="O139" s="473">
        <v>0</v>
      </c>
      <c r="P139" s="473">
        <v>0</v>
      </c>
      <c r="Q139" s="473">
        <v>0</v>
      </c>
      <c r="R139" s="473">
        <v>0</v>
      </c>
      <c r="S139" s="473">
        <v>0</v>
      </c>
      <c r="T139" s="473">
        <v>0</v>
      </c>
      <c r="U139" s="473">
        <v>0</v>
      </c>
      <c r="V139" s="473">
        <v>0</v>
      </c>
      <c r="W139" s="473">
        <v>0</v>
      </c>
      <c r="X139" s="473">
        <v>0</v>
      </c>
      <c r="Y139" s="473">
        <v>0</v>
      </c>
      <c r="Z139" s="473">
        <v>0</v>
      </c>
      <c r="AA139" s="473">
        <v>0</v>
      </c>
      <c r="AB139" s="473">
        <v>0</v>
      </c>
      <c r="AC139" s="473">
        <v>900</v>
      </c>
      <c r="AD139" s="473">
        <v>900</v>
      </c>
      <c r="AE139" s="473">
        <v>2200</v>
      </c>
      <c r="AF139" s="473">
        <v>2200</v>
      </c>
      <c r="AG139" s="473">
        <v>3100</v>
      </c>
      <c r="AH139" s="473">
        <v>3100</v>
      </c>
      <c r="AI139" s="473">
        <v>4000</v>
      </c>
      <c r="AJ139" s="473">
        <v>4000</v>
      </c>
      <c r="AK139" s="473">
        <v>4900</v>
      </c>
      <c r="AL139" s="473">
        <v>5800</v>
      </c>
      <c r="AM139" s="473">
        <v>5800</v>
      </c>
      <c r="AN139" s="473">
        <v>6700</v>
      </c>
    </row>
    <row r="140" spans="1:40" ht="15" customHeight="1" x14ac:dyDescent="0.2">
      <c r="A140" s="472" t="s">
        <v>228</v>
      </c>
      <c r="B140" s="472" t="s">
        <v>215</v>
      </c>
      <c r="C140" s="472" t="s">
        <v>355</v>
      </c>
      <c r="D140" s="472" t="s">
        <v>565</v>
      </c>
      <c r="E140" s="472" t="s">
        <v>93</v>
      </c>
      <c r="F140" s="472" t="s">
        <v>93</v>
      </c>
      <c r="G140" s="473">
        <v>12711</v>
      </c>
      <c r="H140" s="473">
        <v>10199</v>
      </c>
      <c r="I140" s="473">
        <v>8280</v>
      </c>
      <c r="J140" s="473">
        <v>8280</v>
      </c>
      <c r="K140" s="473">
        <v>4312</v>
      </c>
      <c r="L140" s="473">
        <v>2775</v>
      </c>
      <c r="M140" s="473">
        <v>2775</v>
      </c>
      <c r="N140" s="473">
        <v>1139</v>
      </c>
      <c r="O140" s="473">
        <v>0</v>
      </c>
      <c r="P140" s="473">
        <v>0</v>
      </c>
      <c r="Q140" s="473">
        <v>0</v>
      </c>
      <c r="R140" s="473">
        <v>0</v>
      </c>
      <c r="S140" s="473">
        <v>0</v>
      </c>
      <c r="T140" s="473">
        <v>0</v>
      </c>
      <c r="U140" s="473">
        <v>0</v>
      </c>
      <c r="V140" s="473">
        <v>0</v>
      </c>
      <c r="W140" s="473">
        <v>0</v>
      </c>
      <c r="X140" s="473">
        <v>0</v>
      </c>
      <c r="Y140" s="473">
        <v>0</v>
      </c>
      <c r="Z140" s="473">
        <v>0</v>
      </c>
      <c r="AA140" s="473">
        <v>0</v>
      </c>
      <c r="AB140" s="473">
        <v>0</v>
      </c>
      <c r="AC140" s="473">
        <v>0</v>
      </c>
      <c r="AD140" s="473">
        <v>0</v>
      </c>
      <c r="AE140" s="473">
        <v>0</v>
      </c>
      <c r="AF140" s="473">
        <v>0</v>
      </c>
      <c r="AG140" s="473">
        <v>0</v>
      </c>
      <c r="AH140" s="473">
        <v>0</v>
      </c>
      <c r="AI140" s="473">
        <v>0</v>
      </c>
      <c r="AJ140" s="473">
        <v>0</v>
      </c>
      <c r="AK140" s="473">
        <v>0</v>
      </c>
      <c r="AL140" s="473">
        <v>0</v>
      </c>
      <c r="AM140" s="473">
        <v>0</v>
      </c>
      <c r="AN140" s="473">
        <v>0</v>
      </c>
    </row>
    <row r="141" spans="1:40" ht="15" customHeight="1" x14ac:dyDescent="0.2">
      <c r="A141" s="472" t="s">
        <v>228</v>
      </c>
      <c r="B141" s="472" t="s">
        <v>215</v>
      </c>
      <c r="C141" s="472" t="s">
        <v>355</v>
      </c>
      <c r="D141" s="472" t="s">
        <v>565</v>
      </c>
      <c r="E141" s="472" t="s">
        <v>92</v>
      </c>
      <c r="F141" s="472" t="s">
        <v>358</v>
      </c>
      <c r="G141" s="473">
        <v>28073</v>
      </c>
      <c r="H141" s="473">
        <v>28343</v>
      </c>
      <c r="I141" s="473">
        <v>28108</v>
      </c>
      <c r="J141" s="473">
        <v>28868</v>
      </c>
      <c r="K141" s="473">
        <v>28272</v>
      </c>
      <c r="L141" s="473">
        <v>25402</v>
      </c>
      <c r="M141" s="473">
        <v>27078</v>
      </c>
      <c r="N141" s="473">
        <v>27784</v>
      </c>
      <c r="O141" s="473">
        <v>28329</v>
      </c>
      <c r="P141" s="473">
        <v>27210</v>
      </c>
      <c r="Q141" s="473">
        <v>27401</v>
      </c>
      <c r="R141" s="473">
        <v>27709</v>
      </c>
      <c r="S141" s="473">
        <v>29484</v>
      </c>
      <c r="T141" s="473">
        <v>31594</v>
      </c>
      <c r="U141" s="473">
        <v>31534</v>
      </c>
      <c r="V141" s="473">
        <v>32859</v>
      </c>
      <c r="W141" s="473">
        <v>29511</v>
      </c>
      <c r="X141" s="473">
        <v>29366</v>
      </c>
      <c r="Y141" s="473">
        <v>28015</v>
      </c>
      <c r="Z141" s="473">
        <v>28815</v>
      </c>
      <c r="AA141" s="473">
        <v>29608</v>
      </c>
      <c r="AB141" s="473">
        <v>28278</v>
      </c>
      <c r="AC141" s="473">
        <v>28278</v>
      </c>
      <c r="AD141" s="473">
        <v>29153</v>
      </c>
      <c r="AE141" s="473">
        <v>29157</v>
      </c>
      <c r="AF141" s="473">
        <v>29157</v>
      </c>
      <c r="AG141" s="473">
        <v>29590</v>
      </c>
      <c r="AH141" s="473">
        <v>30045</v>
      </c>
      <c r="AI141" s="473">
        <v>30484</v>
      </c>
      <c r="AJ141" s="473">
        <v>30484</v>
      </c>
      <c r="AK141" s="473">
        <v>30104</v>
      </c>
      <c r="AL141" s="473">
        <v>29254</v>
      </c>
      <c r="AM141" s="473">
        <v>28874</v>
      </c>
      <c r="AN141" s="473">
        <v>27222</v>
      </c>
    </row>
    <row r="142" spans="1:40" ht="15" customHeight="1" x14ac:dyDescent="0.2">
      <c r="A142" s="472" t="s">
        <v>228</v>
      </c>
      <c r="B142" s="472" t="s">
        <v>215</v>
      </c>
      <c r="C142" s="472" t="s">
        <v>355</v>
      </c>
      <c r="D142" s="472" t="s">
        <v>565</v>
      </c>
      <c r="E142" s="472" t="s">
        <v>92</v>
      </c>
      <c r="F142" s="472" t="s">
        <v>359</v>
      </c>
      <c r="G142" s="473">
        <v>1808</v>
      </c>
      <c r="H142" s="473">
        <v>1821</v>
      </c>
      <c r="I142" s="473">
        <v>1838</v>
      </c>
      <c r="J142" s="473">
        <v>1838</v>
      </c>
      <c r="K142" s="473">
        <v>1838</v>
      </c>
      <c r="L142" s="473">
        <v>1683</v>
      </c>
      <c r="M142" s="473">
        <v>1683</v>
      </c>
      <c r="N142" s="473">
        <v>1683</v>
      </c>
      <c r="O142" s="473">
        <v>1683</v>
      </c>
      <c r="P142" s="473">
        <v>1683</v>
      </c>
      <c r="Q142" s="473">
        <v>1683</v>
      </c>
      <c r="R142" s="473">
        <v>1683</v>
      </c>
      <c r="S142" s="473">
        <v>1683</v>
      </c>
      <c r="T142" s="473">
        <v>1683</v>
      </c>
      <c r="U142" s="473">
        <v>1683</v>
      </c>
      <c r="V142" s="473">
        <v>187</v>
      </c>
      <c r="W142" s="473">
        <v>187</v>
      </c>
      <c r="X142" s="473">
        <v>187</v>
      </c>
      <c r="Y142" s="473">
        <v>187</v>
      </c>
      <c r="Z142" s="473">
        <v>171</v>
      </c>
      <c r="AA142" s="473">
        <v>30</v>
      </c>
      <c r="AB142" s="473">
        <v>30</v>
      </c>
      <c r="AC142" s="473">
        <v>30</v>
      </c>
      <c r="AD142" s="473">
        <v>30</v>
      </c>
      <c r="AE142" s="473">
        <v>30</v>
      </c>
      <c r="AF142" s="473">
        <v>30</v>
      </c>
      <c r="AG142" s="473">
        <v>30</v>
      </c>
      <c r="AH142" s="473">
        <v>30</v>
      </c>
      <c r="AI142" s="473">
        <v>30</v>
      </c>
      <c r="AJ142" s="473">
        <v>30</v>
      </c>
      <c r="AK142" s="473">
        <v>30</v>
      </c>
      <c r="AL142" s="473">
        <v>30</v>
      </c>
      <c r="AM142" s="473">
        <v>30</v>
      </c>
      <c r="AN142" s="473">
        <v>30</v>
      </c>
    </row>
    <row r="143" spans="1:40" ht="15" customHeight="1" x14ac:dyDescent="0.2">
      <c r="A143" s="472" t="s">
        <v>228</v>
      </c>
      <c r="B143" s="472" t="s">
        <v>215</v>
      </c>
      <c r="C143" s="472" t="s">
        <v>355</v>
      </c>
      <c r="D143" s="472" t="s">
        <v>565</v>
      </c>
      <c r="E143" s="472" t="s">
        <v>92</v>
      </c>
      <c r="F143" s="472" t="s">
        <v>361</v>
      </c>
      <c r="G143" s="473">
        <v>1108</v>
      </c>
      <c r="H143" s="473">
        <v>1153</v>
      </c>
      <c r="I143" s="473">
        <v>1153</v>
      </c>
      <c r="J143" s="473">
        <v>1453</v>
      </c>
      <c r="K143" s="473">
        <v>1424</v>
      </c>
      <c r="L143" s="473">
        <v>540</v>
      </c>
      <c r="M143" s="473">
        <v>540</v>
      </c>
      <c r="N143" s="473">
        <v>839</v>
      </c>
      <c r="O143" s="473">
        <v>839</v>
      </c>
      <c r="P143" s="473">
        <v>2036</v>
      </c>
      <c r="Q143" s="473">
        <v>2036</v>
      </c>
      <c r="R143" s="473">
        <v>1896</v>
      </c>
      <c r="S143" s="473">
        <v>2046</v>
      </c>
      <c r="T143" s="473">
        <v>2196</v>
      </c>
      <c r="U143" s="473">
        <v>2196</v>
      </c>
      <c r="V143" s="473">
        <v>2496</v>
      </c>
      <c r="W143" s="473">
        <v>2496</v>
      </c>
      <c r="X143" s="473">
        <v>2464</v>
      </c>
      <c r="Y143" s="473">
        <v>2464</v>
      </c>
      <c r="Z143" s="473">
        <v>2484</v>
      </c>
      <c r="AA143" s="473">
        <v>2484</v>
      </c>
      <c r="AB143" s="473">
        <v>2484</v>
      </c>
      <c r="AC143" s="473">
        <v>2484</v>
      </c>
      <c r="AD143" s="473">
        <v>2484</v>
      </c>
      <c r="AE143" s="473">
        <v>2484</v>
      </c>
      <c r="AF143" s="473">
        <v>2484</v>
      </c>
      <c r="AG143" s="473">
        <v>2484</v>
      </c>
      <c r="AH143" s="473">
        <v>2484</v>
      </c>
      <c r="AI143" s="473">
        <v>2484</v>
      </c>
      <c r="AJ143" s="473">
        <v>2484</v>
      </c>
      <c r="AK143" s="473">
        <v>2484</v>
      </c>
      <c r="AL143" s="473">
        <v>2484</v>
      </c>
      <c r="AM143" s="473">
        <v>2484</v>
      </c>
      <c r="AN143" s="473">
        <v>2484</v>
      </c>
    </row>
    <row r="144" spans="1:40" ht="15" customHeight="1" x14ac:dyDescent="0.2">
      <c r="A144" s="472" t="s">
        <v>228</v>
      </c>
      <c r="B144" s="472" t="s">
        <v>215</v>
      </c>
      <c r="C144" s="472" t="s">
        <v>355</v>
      </c>
      <c r="D144" s="472" t="s">
        <v>356</v>
      </c>
      <c r="E144" s="472" t="s">
        <v>94</v>
      </c>
      <c r="F144" s="472" t="s">
        <v>94</v>
      </c>
      <c r="G144" s="473">
        <v>1208</v>
      </c>
      <c r="H144" s="473">
        <v>1236</v>
      </c>
      <c r="I144" s="473">
        <v>1288</v>
      </c>
      <c r="J144" s="473">
        <v>1298</v>
      </c>
      <c r="K144" s="473">
        <v>1298</v>
      </c>
      <c r="L144" s="473">
        <v>1298</v>
      </c>
      <c r="M144" s="473">
        <v>1298</v>
      </c>
      <c r="N144" s="473">
        <v>1298</v>
      </c>
      <c r="O144" s="473">
        <v>1298</v>
      </c>
      <c r="P144" s="473">
        <v>1298</v>
      </c>
      <c r="Q144" s="473">
        <v>1298</v>
      </c>
      <c r="R144" s="473">
        <v>1298</v>
      </c>
      <c r="S144" s="473">
        <v>1298</v>
      </c>
      <c r="T144" s="473">
        <v>1298</v>
      </c>
      <c r="U144" s="473">
        <v>1298</v>
      </c>
      <c r="V144" s="473">
        <v>1298</v>
      </c>
      <c r="W144" s="473">
        <v>1298</v>
      </c>
      <c r="X144" s="473">
        <v>1298</v>
      </c>
      <c r="Y144" s="473">
        <v>1298</v>
      </c>
      <c r="Z144" s="473">
        <v>1298</v>
      </c>
      <c r="AA144" s="473">
        <v>1298</v>
      </c>
      <c r="AB144" s="473">
        <v>1298</v>
      </c>
      <c r="AC144" s="473">
        <v>1298</v>
      </c>
      <c r="AD144" s="473">
        <v>1298</v>
      </c>
      <c r="AE144" s="473">
        <v>1298</v>
      </c>
      <c r="AF144" s="473">
        <v>1298</v>
      </c>
      <c r="AG144" s="473">
        <v>1298</v>
      </c>
      <c r="AH144" s="473">
        <v>1298</v>
      </c>
      <c r="AI144" s="473">
        <v>1298</v>
      </c>
      <c r="AJ144" s="473">
        <v>1298</v>
      </c>
      <c r="AK144" s="473">
        <v>1298</v>
      </c>
      <c r="AL144" s="473">
        <v>1298</v>
      </c>
      <c r="AM144" s="473">
        <v>1298</v>
      </c>
      <c r="AN144" s="473">
        <v>1298</v>
      </c>
    </row>
    <row r="145" spans="1:40" ht="15" customHeight="1" x14ac:dyDescent="0.2">
      <c r="A145" s="472" t="s">
        <v>228</v>
      </c>
      <c r="B145" s="472" t="s">
        <v>215</v>
      </c>
      <c r="C145" s="472" t="s">
        <v>355</v>
      </c>
      <c r="D145" s="472" t="s">
        <v>95</v>
      </c>
      <c r="E145" s="472" t="s">
        <v>95</v>
      </c>
      <c r="F145" s="472" t="s">
        <v>95</v>
      </c>
      <c r="G145" s="473">
        <v>3950</v>
      </c>
      <c r="H145" s="473">
        <v>3950</v>
      </c>
      <c r="I145" s="473">
        <v>4950</v>
      </c>
      <c r="J145" s="473">
        <v>5950</v>
      </c>
      <c r="K145" s="473">
        <v>6950</v>
      </c>
      <c r="L145" s="473">
        <v>8350</v>
      </c>
      <c r="M145" s="473">
        <v>8350</v>
      </c>
      <c r="N145" s="473">
        <v>9750</v>
      </c>
      <c r="O145" s="473">
        <v>11150</v>
      </c>
      <c r="P145" s="473">
        <v>13650</v>
      </c>
      <c r="Q145" s="473">
        <v>15050</v>
      </c>
      <c r="R145" s="473">
        <v>15050</v>
      </c>
      <c r="S145" s="473">
        <v>15050</v>
      </c>
      <c r="T145" s="473">
        <v>15050</v>
      </c>
      <c r="U145" s="473">
        <v>15050</v>
      </c>
      <c r="V145" s="473">
        <v>15050</v>
      </c>
      <c r="W145" s="473">
        <v>15050</v>
      </c>
      <c r="X145" s="473">
        <v>15050</v>
      </c>
      <c r="Y145" s="473">
        <v>15050</v>
      </c>
      <c r="Z145" s="473">
        <v>15050</v>
      </c>
      <c r="AA145" s="473">
        <v>15050</v>
      </c>
      <c r="AB145" s="473">
        <v>15050</v>
      </c>
      <c r="AC145" s="473">
        <v>15050</v>
      </c>
      <c r="AD145" s="473">
        <v>15050</v>
      </c>
      <c r="AE145" s="473">
        <v>15050</v>
      </c>
      <c r="AF145" s="473">
        <v>15050</v>
      </c>
      <c r="AG145" s="473">
        <v>15050</v>
      </c>
      <c r="AH145" s="473">
        <v>15050</v>
      </c>
      <c r="AI145" s="473">
        <v>15050</v>
      </c>
      <c r="AJ145" s="473">
        <v>15050</v>
      </c>
      <c r="AK145" s="473">
        <v>15050</v>
      </c>
      <c r="AL145" s="473">
        <v>15050</v>
      </c>
      <c r="AM145" s="473">
        <v>15050</v>
      </c>
      <c r="AN145" s="473">
        <v>15050</v>
      </c>
    </row>
    <row r="146" spans="1:40" ht="15" customHeight="1" x14ac:dyDescent="0.2">
      <c r="A146" s="472" t="s">
        <v>228</v>
      </c>
      <c r="B146" s="472" t="s">
        <v>215</v>
      </c>
      <c r="C146" s="472" t="s">
        <v>355</v>
      </c>
      <c r="D146" s="472" t="s">
        <v>356</v>
      </c>
      <c r="E146" s="472" t="s">
        <v>96</v>
      </c>
      <c r="F146" s="472" t="s">
        <v>363</v>
      </c>
      <c r="G146" s="473">
        <v>15</v>
      </c>
      <c r="H146" s="473">
        <v>15</v>
      </c>
      <c r="I146" s="473">
        <v>15</v>
      </c>
      <c r="J146" s="473">
        <v>15</v>
      </c>
      <c r="K146" s="473">
        <v>15</v>
      </c>
      <c r="L146" s="473">
        <v>15</v>
      </c>
      <c r="M146" s="473">
        <v>15</v>
      </c>
      <c r="N146" s="473">
        <v>15</v>
      </c>
      <c r="O146" s="473">
        <v>15</v>
      </c>
      <c r="P146" s="473">
        <v>25</v>
      </c>
      <c r="Q146" s="473">
        <v>25</v>
      </c>
      <c r="R146" s="473">
        <v>25</v>
      </c>
      <c r="S146" s="473">
        <v>25</v>
      </c>
      <c r="T146" s="473">
        <v>40</v>
      </c>
      <c r="U146" s="473">
        <v>126</v>
      </c>
      <c r="V146" s="473">
        <v>536</v>
      </c>
      <c r="W146" s="473">
        <v>774</v>
      </c>
      <c r="X146" s="473">
        <v>839</v>
      </c>
      <c r="Y146" s="473">
        <v>922</v>
      </c>
      <c r="Z146" s="473">
        <v>922</v>
      </c>
      <c r="AA146" s="473">
        <v>922</v>
      </c>
      <c r="AB146" s="473">
        <v>922</v>
      </c>
      <c r="AC146" s="473">
        <v>922</v>
      </c>
      <c r="AD146" s="473">
        <v>922</v>
      </c>
      <c r="AE146" s="473">
        <v>922</v>
      </c>
      <c r="AF146" s="473">
        <v>922</v>
      </c>
      <c r="AG146" s="473">
        <v>922</v>
      </c>
      <c r="AH146" s="473">
        <v>922</v>
      </c>
      <c r="AI146" s="473">
        <v>922</v>
      </c>
      <c r="AJ146" s="473">
        <v>922</v>
      </c>
      <c r="AK146" s="473">
        <v>922</v>
      </c>
      <c r="AL146" s="473">
        <v>922</v>
      </c>
      <c r="AM146" s="473">
        <v>922</v>
      </c>
      <c r="AN146" s="473">
        <v>922</v>
      </c>
    </row>
    <row r="147" spans="1:40" ht="15" customHeight="1" x14ac:dyDescent="0.2">
      <c r="A147" s="472" t="s">
        <v>228</v>
      </c>
      <c r="B147" s="472" t="s">
        <v>215</v>
      </c>
      <c r="C147" s="472" t="s">
        <v>355</v>
      </c>
      <c r="D147" s="472" t="s">
        <v>383</v>
      </c>
      <c r="E147" s="472" t="s">
        <v>97</v>
      </c>
      <c r="F147" s="472" t="s">
        <v>97</v>
      </c>
      <c r="G147" s="473">
        <v>9229</v>
      </c>
      <c r="H147" s="473">
        <v>9229</v>
      </c>
      <c r="I147" s="473">
        <v>9229</v>
      </c>
      <c r="J147" s="473">
        <v>9229</v>
      </c>
      <c r="K147" s="473">
        <v>9229</v>
      </c>
      <c r="L147" s="473">
        <v>9229</v>
      </c>
      <c r="M147" s="473">
        <v>7149</v>
      </c>
      <c r="N147" s="473">
        <v>7149</v>
      </c>
      <c r="O147" s="473">
        <v>7149</v>
      </c>
      <c r="P147" s="473">
        <v>7149</v>
      </c>
      <c r="Q147" s="473">
        <v>7149</v>
      </c>
      <c r="R147" s="473">
        <v>6059</v>
      </c>
      <c r="S147" s="473">
        <v>5366</v>
      </c>
      <c r="T147" s="473">
        <v>2886</v>
      </c>
      <c r="U147" s="473">
        <v>4556</v>
      </c>
      <c r="V147" s="473">
        <v>5956</v>
      </c>
      <c r="W147" s="473">
        <v>7626</v>
      </c>
      <c r="X147" s="473">
        <v>9026</v>
      </c>
      <c r="Y147" s="473">
        <v>10426</v>
      </c>
      <c r="Z147" s="473">
        <v>10426</v>
      </c>
      <c r="AA147" s="473">
        <v>11826</v>
      </c>
      <c r="AB147" s="473">
        <v>12955</v>
      </c>
      <c r="AC147" s="473">
        <v>12955</v>
      </c>
      <c r="AD147" s="473">
        <v>14084</v>
      </c>
      <c r="AE147" s="473">
        <v>14084</v>
      </c>
      <c r="AF147" s="473">
        <v>15213</v>
      </c>
      <c r="AG147" s="473">
        <v>15213</v>
      </c>
      <c r="AH147" s="473">
        <v>15213</v>
      </c>
      <c r="AI147" s="473">
        <v>15213</v>
      </c>
      <c r="AJ147" s="473">
        <v>15213</v>
      </c>
      <c r="AK147" s="473">
        <v>15213</v>
      </c>
      <c r="AL147" s="473">
        <v>15213</v>
      </c>
      <c r="AM147" s="473">
        <v>15213</v>
      </c>
      <c r="AN147" s="473">
        <v>15213</v>
      </c>
    </row>
    <row r="148" spans="1:40" ht="15" customHeight="1" x14ac:dyDescent="0.2">
      <c r="A148" s="472" t="s">
        <v>228</v>
      </c>
      <c r="B148" s="472" t="s">
        <v>215</v>
      </c>
      <c r="C148" s="472" t="s">
        <v>355</v>
      </c>
      <c r="D148" s="472" t="s">
        <v>356</v>
      </c>
      <c r="E148" s="472" t="s">
        <v>98</v>
      </c>
      <c r="F148" s="472" t="s">
        <v>384</v>
      </c>
      <c r="G148" s="473">
        <v>5314</v>
      </c>
      <c r="H148" s="473">
        <v>7432</v>
      </c>
      <c r="I148" s="473">
        <v>8595</v>
      </c>
      <c r="J148" s="473">
        <v>9206</v>
      </c>
      <c r="K148" s="473">
        <v>9966</v>
      </c>
      <c r="L148" s="473">
        <v>10956</v>
      </c>
      <c r="M148" s="473">
        <v>13176</v>
      </c>
      <c r="N148" s="473">
        <v>14821</v>
      </c>
      <c r="O148" s="473">
        <v>16851</v>
      </c>
      <c r="P148" s="473">
        <v>18851</v>
      </c>
      <c r="Q148" s="473">
        <v>20751</v>
      </c>
      <c r="R148" s="473">
        <v>21851</v>
      </c>
      <c r="S148" s="473">
        <v>22691</v>
      </c>
      <c r="T148" s="473">
        <v>24021</v>
      </c>
      <c r="U148" s="473">
        <v>25471</v>
      </c>
      <c r="V148" s="473">
        <v>26751</v>
      </c>
      <c r="W148" s="473">
        <v>27601</v>
      </c>
      <c r="X148" s="473">
        <v>28481</v>
      </c>
      <c r="Y148" s="473">
        <v>30261</v>
      </c>
      <c r="Z148" s="473">
        <v>31711</v>
      </c>
      <c r="AA148" s="473">
        <v>32211</v>
      </c>
      <c r="AB148" s="473">
        <v>33461</v>
      </c>
      <c r="AC148" s="473">
        <v>33461</v>
      </c>
      <c r="AD148" s="473">
        <v>34211</v>
      </c>
      <c r="AE148" s="473">
        <v>34211</v>
      </c>
      <c r="AF148" s="473">
        <v>34211</v>
      </c>
      <c r="AG148" s="473">
        <v>34211</v>
      </c>
      <c r="AH148" s="473">
        <v>34211</v>
      </c>
      <c r="AI148" s="473">
        <v>34211</v>
      </c>
      <c r="AJ148" s="473">
        <v>34211</v>
      </c>
      <c r="AK148" s="473">
        <v>34211</v>
      </c>
      <c r="AL148" s="473">
        <v>34211</v>
      </c>
      <c r="AM148" s="473">
        <v>34211</v>
      </c>
      <c r="AN148" s="473">
        <v>34211</v>
      </c>
    </row>
    <row r="149" spans="1:40" ht="15" customHeight="1" x14ac:dyDescent="0.2">
      <c r="A149" s="472" t="s">
        <v>228</v>
      </c>
      <c r="B149" s="472" t="s">
        <v>215</v>
      </c>
      <c r="C149" s="472" t="s">
        <v>355</v>
      </c>
      <c r="D149" s="472" t="s">
        <v>356</v>
      </c>
      <c r="E149" s="472" t="s">
        <v>99</v>
      </c>
      <c r="F149" s="472" t="s">
        <v>99</v>
      </c>
      <c r="G149" s="473">
        <v>6130</v>
      </c>
      <c r="H149" s="473">
        <v>6856</v>
      </c>
      <c r="I149" s="473">
        <v>6946</v>
      </c>
      <c r="J149" s="473">
        <v>7044</v>
      </c>
      <c r="K149" s="473">
        <v>7074</v>
      </c>
      <c r="L149" s="473">
        <v>7183</v>
      </c>
      <c r="M149" s="473">
        <v>7183</v>
      </c>
      <c r="N149" s="473">
        <v>7417</v>
      </c>
      <c r="O149" s="473">
        <v>7796</v>
      </c>
      <c r="P149" s="473">
        <v>8111</v>
      </c>
      <c r="Q149" s="473">
        <v>8183</v>
      </c>
      <c r="R149" s="473">
        <v>8992</v>
      </c>
      <c r="S149" s="473">
        <v>9172</v>
      </c>
      <c r="T149" s="473">
        <v>9330</v>
      </c>
      <c r="U149" s="473">
        <v>9330</v>
      </c>
      <c r="V149" s="473">
        <v>9330</v>
      </c>
      <c r="W149" s="473">
        <v>9330</v>
      </c>
      <c r="X149" s="473">
        <v>9330</v>
      </c>
      <c r="Y149" s="473">
        <v>9330</v>
      </c>
      <c r="Z149" s="473">
        <v>9330</v>
      </c>
      <c r="AA149" s="473">
        <v>9330</v>
      </c>
      <c r="AB149" s="473">
        <v>9330</v>
      </c>
      <c r="AC149" s="473">
        <v>9330</v>
      </c>
      <c r="AD149" s="473">
        <v>9330</v>
      </c>
      <c r="AE149" s="473">
        <v>9330</v>
      </c>
      <c r="AF149" s="473">
        <v>9330</v>
      </c>
      <c r="AG149" s="473">
        <v>9330</v>
      </c>
      <c r="AH149" s="473">
        <v>9330</v>
      </c>
      <c r="AI149" s="473">
        <v>9330</v>
      </c>
      <c r="AJ149" s="473">
        <v>9330</v>
      </c>
      <c r="AK149" s="473">
        <v>9330</v>
      </c>
      <c r="AL149" s="473">
        <v>9330</v>
      </c>
      <c r="AM149" s="473">
        <v>9330</v>
      </c>
      <c r="AN149" s="473">
        <v>9330</v>
      </c>
    </row>
    <row r="150" spans="1:40" ht="15" customHeight="1" x14ac:dyDescent="0.2">
      <c r="A150" s="472" t="s">
        <v>228</v>
      </c>
      <c r="B150" s="472" t="s">
        <v>215</v>
      </c>
      <c r="C150" s="472" t="s">
        <v>355</v>
      </c>
      <c r="D150" s="472" t="s">
        <v>565</v>
      </c>
      <c r="E150" s="472" t="s">
        <v>101</v>
      </c>
      <c r="F150" s="472" t="s">
        <v>385</v>
      </c>
      <c r="G150" s="473">
        <v>50</v>
      </c>
      <c r="H150" s="473">
        <v>50</v>
      </c>
      <c r="I150" s="473">
        <v>68</v>
      </c>
      <c r="J150" s="473">
        <v>68</v>
      </c>
      <c r="K150" s="473">
        <v>68</v>
      </c>
      <c r="L150" s="473">
        <v>68</v>
      </c>
      <c r="M150" s="473">
        <v>68</v>
      </c>
      <c r="N150" s="473">
        <v>68</v>
      </c>
      <c r="O150" s="473">
        <v>68</v>
      </c>
      <c r="P150" s="473">
        <v>68</v>
      </c>
      <c r="Q150" s="473">
        <v>68</v>
      </c>
      <c r="R150" s="473">
        <v>68</v>
      </c>
      <c r="S150" s="473">
        <v>68</v>
      </c>
      <c r="T150" s="473">
        <v>68</v>
      </c>
      <c r="U150" s="473">
        <v>68</v>
      </c>
      <c r="V150" s="473">
        <v>68</v>
      </c>
      <c r="W150" s="473">
        <v>68</v>
      </c>
      <c r="X150" s="473">
        <v>68</v>
      </c>
      <c r="Y150" s="473">
        <v>68</v>
      </c>
      <c r="Z150" s="473">
        <v>68</v>
      </c>
      <c r="AA150" s="473">
        <v>68</v>
      </c>
      <c r="AB150" s="473">
        <v>68</v>
      </c>
      <c r="AC150" s="473">
        <v>68</v>
      </c>
      <c r="AD150" s="473">
        <v>68</v>
      </c>
      <c r="AE150" s="473">
        <v>68</v>
      </c>
      <c r="AF150" s="473">
        <v>68</v>
      </c>
      <c r="AG150" s="473">
        <v>68</v>
      </c>
      <c r="AH150" s="473">
        <v>68</v>
      </c>
      <c r="AI150" s="473">
        <v>68</v>
      </c>
      <c r="AJ150" s="473">
        <v>68</v>
      </c>
      <c r="AK150" s="473">
        <v>68</v>
      </c>
      <c r="AL150" s="473">
        <v>68</v>
      </c>
      <c r="AM150" s="473">
        <v>68</v>
      </c>
      <c r="AN150" s="473">
        <v>68</v>
      </c>
    </row>
    <row r="151" spans="1:40" ht="15" customHeight="1" x14ac:dyDescent="0.2">
      <c r="A151" s="472" t="s">
        <v>228</v>
      </c>
      <c r="B151" s="472" t="s">
        <v>215</v>
      </c>
      <c r="C151" s="472" t="s">
        <v>355</v>
      </c>
      <c r="D151" s="472" t="s">
        <v>565</v>
      </c>
      <c r="E151" s="472" t="s">
        <v>101</v>
      </c>
      <c r="F151" s="472" t="s">
        <v>386</v>
      </c>
      <c r="G151" s="473">
        <v>394</v>
      </c>
      <c r="H151" s="473">
        <v>394</v>
      </c>
      <c r="I151" s="473">
        <v>358</v>
      </c>
      <c r="J151" s="473">
        <v>358</v>
      </c>
      <c r="K151" s="473">
        <v>358</v>
      </c>
      <c r="L151" s="473">
        <v>307</v>
      </c>
      <c r="M151" s="473">
        <v>307</v>
      </c>
      <c r="N151" s="473">
        <v>307</v>
      </c>
      <c r="O151" s="473">
        <v>273</v>
      </c>
      <c r="P151" s="473">
        <v>173</v>
      </c>
      <c r="Q151" s="473">
        <v>173</v>
      </c>
      <c r="R151" s="473">
        <v>173</v>
      </c>
      <c r="S151" s="473">
        <v>173</v>
      </c>
      <c r="T151" s="473">
        <v>173</v>
      </c>
      <c r="U151" s="473">
        <v>173</v>
      </c>
      <c r="V151" s="473">
        <v>173</v>
      </c>
      <c r="W151" s="473">
        <v>173</v>
      </c>
      <c r="X151" s="473">
        <v>198</v>
      </c>
      <c r="Y151" s="473">
        <v>198</v>
      </c>
      <c r="Z151" s="473">
        <v>198</v>
      </c>
      <c r="AA151" s="473">
        <v>198</v>
      </c>
      <c r="AB151" s="473">
        <v>198</v>
      </c>
      <c r="AC151" s="473">
        <v>198</v>
      </c>
      <c r="AD151" s="473">
        <v>198</v>
      </c>
      <c r="AE151" s="473">
        <v>198</v>
      </c>
      <c r="AF151" s="473">
        <v>198</v>
      </c>
      <c r="AG151" s="473">
        <v>198</v>
      </c>
      <c r="AH151" s="473">
        <v>198</v>
      </c>
      <c r="AI151" s="473">
        <v>198</v>
      </c>
      <c r="AJ151" s="473">
        <v>198</v>
      </c>
      <c r="AK151" s="473">
        <v>198</v>
      </c>
      <c r="AL151" s="473">
        <v>198</v>
      </c>
      <c r="AM151" s="473">
        <v>198</v>
      </c>
      <c r="AN151" s="473">
        <v>198</v>
      </c>
    </row>
    <row r="152" spans="1:40" ht="15" customHeight="1" x14ac:dyDescent="0.2">
      <c r="A152" s="472" t="s">
        <v>228</v>
      </c>
      <c r="B152" s="472" t="s">
        <v>215</v>
      </c>
      <c r="C152" s="472" t="s">
        <v>355</v>
      </c>
      <c r="D152" s="472" t="s">
        <v>89</v>
      </c>
      <c r="E152" s="472" t="s">
        <v>89</v>
      </c>
      <c r="F152" s="472" t="s">
        <v>377</v>
      </c>
      <c r="G152" s="473">
        <v>0</v>
      </c>
      <c r="H152" s="473">
        <v>146</v>
      </c>
      <c r="I152" s="473">
        <v>146</v>
      </c>
      <c r="J152" s="473">
        <v>218</v>
      </c>
      <c r="K152" s="473">
        <v>280</v>
      </c>
      <c r="L152" s="473">
        <v>280</v>
      </c>
      <c r="M152" s="473">
        <v>280</v>
      </c>
      <c r="N152" s="473">
        <v>410</v>
      </c>
      <c r="O152" s="473">
        <v>410</v>
      </c>
      <c r="P152" s="473">
        <v>410</v>
      </c>
      <c r="Q152" s="473">
        <v>410</v>
      </c>
      <c r="R152" s="473">
        <v>440</v>
      </c>
      <c r="S152" s="473">
        <v>440</v>
      </c>
      <c r="T152" s="473">
        <v>440</v>
      </c>
      <c r="U152" s="473">
        <v>440</v>
      </c>
      <c r="V152" s="473">
        <v>440</v>
      </c>
      <c r="W152" s="473">
        <v>440</v>
      </c>
      <c r="X152" s="473">
        <v>520</v>
      </c>
      <c r="Y152" s="473">
        <v>520</v>
      </c>
      <c r="Z152" s="473">
        <v>520</v>
      </c>
      <c r="AA152" s="473">
        <v>520</v>
      </c>
      <c r="AB152" s="473">
        <v>520</v>
      </c>
      <c r="AC152" s="473">
        <v>520</v>
      </c>
      <c r="AD152" s="473">
        <v>570</v>
      </c>
      <c r="AE152" s="473">
        <v>570</v>
      </c>
      <c r="AF152" s="473">
        <v>570</v>
      </c>
      <c r="AG152" s="473">
        <v>570</v>
      </c>
      <c r="AH152" s="473">
        <v>570</v>
      </c>
      <c r="AI152" s="473">
        <v>720</v>
      </c>
      <c r="AJ152" s="473">
        <v>740</v>
      </c>
      <c r="AK152" s="473">
        <v>940</v>
      </c>
      <c r="AL152" s="473">
        <v>940</v>
      </c>
      <c r="AM152" s="473">
        <v>940</v>
      </c>
      <c r="AN152" s="473">
        <v>970</v>
      </c>
    </row>
    <row r="153" spans="1:40" ht="15" customHeight="1" x14ac:dyDescent="0.2">
      <c r="A153" s="472" t="s">
        <v>228</v>
      </c>
      <c r="B153" s="472" t="s">
        <v>215</v>
      </c>
      <c r="C153" s="472" t="s">
        <v>355</v>
      </c>
      <c r="D153" s="472" t="s">
        <v>89</v>
      </c>
      <c r="E153" s="472" t="s">
        <v>89</v>
      </c>
      <c r="F153" s="472" t="s">
        <v>388</v>
      </c>
      <c r="G153" s="473">
        <v>2744</v>
      </c>
      <c r="H153" s="473">
        <v>2744</v>
      </c>
      <c r="I153" s="473">
        <v>2744</v>
      </c>
      <c r="J153" s="473">
        <v>2744</v>
      </c>
      <c r="K153" s="473">
        <v>2744</v>
      </c>
      <c r="L153" s="473">
        <v>2744</v>
      </c>
      <c r="M153" s="473">
        <v>2744</v>
      </c>
      <c r="N153" s="473">
        <v>2744</v>
      </c>
      <c r="O153" s="473">
        <v>2954</v>
      </c>
      <c r="P153" s="473">
        <v>2954</v>
      </c>
      <c r="Q153" s="473">
        <v>3566</v>
      </c>
      <c r="R153" s="473">
        <v>3566</v>
      </c>
      <c r="S153" s="473">
        <v>3566</v>
      </c>
      <c r="T153" s="473">
        <v>3966</v>
      </c>
      <c r="U153" s="473">
        <v>3966</v>
      </c>
      <c r="V153" s="473">
        <v>3966</v>
      </c>
      <c r="W153" s="473">
        <v>3966</v>
      </c>
      <c r="X153" s="473">
        <v>3966</v>
      </c>
      <c r="Y153" s="473">
        <v>3966</v>
      </c>
      <c r="Z153" s="473">
        <v>3966</v>
      </c>
      <c r="AA153" s="473">
        <v>3966</v>
      </c>
      <c r="AB153" s="473">
        <v>3966</v>
      </c>
      <c r="AC153" s="473">
        <v>3966</v>
      </c>
      <c r="AD153" s="473">
        <v>3966</v>
      </c>
      <c r="AE153" s="473">
        <v>3966</v>
      </c>
      <c r="AF153" s="473">
        <v>3966</v>
      </c>
      <c r="AG153" s="473">
        <v>3966</v>
      </c>
      <c r="AH153" s="473">
        <v>3966</v>
      </c>
      <c r="AI153" s="473">
        <v>3966</v>
      </c>
      <c r="AJ153" s="473">
        <v>3966</v>
      </c>
      <c r="AK153" s="473">
        <v>3966</v>
      </c>
      <c r="AL153" s="473">
        <v>3966</v>
      </c>
      <c r="AM153" s="473">
        <v>3966</v>
      </c>
      <c r="AN153" s="473">
        <v>3966</v>
      </c>
    </row>
    <row r="154" spans="1:40" ht="15" customHeight="1" x14ac:dyDescent="0.2">
      <c r="A154" s="472" t="s">
        <v>228</v>
      </c>
      <c r="B154" s="472" t="s">
        <v>215</v>
      </c>
      <c r="C154" s="472" t="s">
        <v>355</v>
      </c>
      <c r="D154" s="472" t="s">
        <v>356</v>
      </c>
      <c r="E154" s="472" t="s">
        <v>381</v>
      </c>
      <c r="F154" s="472" t="s">
        <v>381</v>
      </c>
      <c r="G154" s="473">
        <v>36</v>
      </c>
      <c r="H154" s="473">
        <v>36</v>
      </c>
      <c r="I154" s="473">
        <v>36</v>
      </c>
      <c r="J154" s="473">
        <v>36</v>
      </c>
      <c r="K154" s="473">
        <v>36</v>
      </c>
      <c r="L154" s="473">
        <v>36</v>
      </c>
      <c r="M154" s="473">
        <v>36</v>
      </c>
      <c r="N154" s="473">
        <v>36</v>
      </c>
      <c r="O154" s="473">
        <v>36</v>
      </c>
      <c r="P154" s="473">
        <v>36</v>
      </c>
      <c r="Q154" s="473">
        <v>36</v>
      </c>
      <c r="R154" s="473">
        <v>36</v>
      </c>
      <c r="S154" s="473">
        <v>36</v>
      </c>
      <c r="T154" s="473">
        <v>36</v>
      </c>
      <c r="U154" s="473">
        <v>36</v>
      </c>
      <c r="V154" s="473">
        <v>36</v>
      </c>
      <c r="W154" s="473">
        <v>36</v>
      </c>
      <c r="X154" s="473">
        <v>36</v>
      </c>
      <c r="Y154" s="473">
        <v>36</v>
      </c>
      <c r="Z154" s="473">
        <v>36</v>
      </c>
      <c r="AA154" s="473">
        <v>36</v>
      </c>
      <c r="AB154" s="473">
        <v>36</v>
      </c>
      <c r="AC154" s="473">
        <v>36</v>
      </c>
      <c r="AD154" s="473">
        <v>36</v>
      </c>
      <c r="AE154" s="473">
        <v>36</v>
      </c>
      <c r="AF154" s="473">
        <v>36</v>
      </c>
      <c r="AG154" s="473">
        <v>36</v>
      </c>
      <c r="AH154" s="473">
        <v>36</v>
      </c>
      <c r="AI154" s="473">
        <v>36</v>
      </c>
      <c r="AJ154" s="473">
        <v>36</v>
      </c>
      <c r="AK154" s="473">
        <v>36</v>
      </c>
      <c r="AL154" s="473">
        <v>36</v>
      </c>
      <c r="AM154" s="473">
        <v>36</v>
      </c>
      <c r="AN154" s="473">
        <v>36</v>
      </c>
    </row>
    <row r="155" spans="1:40" ht="15" customHeight="1" x14ac:dyDescent="0.2">
      <c r="A155" s="472" t="s">
        <v>228</v>
      </c>
      <c r="B155" s="472" t="s">
        <v>215</v>
      </c>
      <c r="C155" s="472" t="s">
        <v>355</v>
      </c>
      <c r="D155" s="472" t="s">
        <v>356</v>
      </c>
      <c r="E155" s="472" t="s">
        <v>381</v>
      </c>
      <c r="F155" s="472" t="s">
        <v>382</v>
      </c>
      <c r="G155" s="473">
        <v>0</v>
      </c>
      <c r="H155" s="473">
        <v>0</v>
      </c>
      <c r="I155" s="473">
        <v>0</v>
      </c>
      <c r="J155" s="473">
        <v>0</v>
      </c>
      <c r="K155" s="473">
        <v>0</v>
      </c>
      <c r="L155" s="473">
        <v>0</v>
      </c>
      <c r="M155" s="473">
        <v>0</v>
      </c>
      <c r="N155" s="473">
        <v>0</v>
      </c>
      <c r="O155" s="473">
        <v>0</v>
      </c>
      <c r="P155" s="473">
        <v>0</v>
      </c>
      <c r="Q155" s="473">
        <v>0</v>
      </c>
      <c r="R155" s="473">
        <v>35</v>
      </c>
      <c r="S155" s="473">
        <v>35</v>
      </c>
      <c r="T155" s="473">
        <v>35</v>
      </c>
      <c r="U155" s="473">
        <v>35</v>
      </c>
      <c r="V155" s="473">
        <v>35</v>
      </c>
      <c r="W155" s="473">
        <v>35</v>
      </c>
      <c r="X155" s="473">
        <v>35</v>
      </c>
      <c r="Y155" s="473">
        <v>35</v>
      </c>
      <c r="Z155" s="473">
        <v>35</v>
      </c>
      <c r="AA155" s="473">
        <v>35</v>
      </c>
      <c r="AB155" s="473">
        <v>35</v>
      </c>
      <c r="AC155" s="473">
        <v>35</v>
      </c>
      <c r="AD155" s="473">
        <v>35</v>
      </c>
      <c r="AE155" s="473">
        <v>35</v>
      </c>
      <c r="AF155" s="473">
        <v>35</v>
      </c>
      <c r="AG155" s="473">
        <v>35</v>
      </c>
      <c r="AH155" s="473">
        <v>35</v>
      </c>
      <c r="AI155" s="473">
        <v>35</v>
      </c>
      <c r="AJ155" s="473">
        <v>35</v>
      </c>
      <c r="AK155" s="473">
        <v>35</v>
      </c>
      <c r="AL155" s="473">
        <v>35</v>
      </c>
      <c r="AM155" s="473">
        <v>35</v>
      </c>
      <c r="AN155" s="473">
        <v>35</v>
      </c>
    </row>
    <row r="156" spans="1:40" ht="15" customHeight="1" x14ac:dyDescent="0.2">
      <c r="A156" s="472" t="s">
        <v>354</v>
      </c>
      <c r="B156" s="472" t="s">
        <v>71</v>
      </c>
      <c r="C156" s="472" t="s">
        <v>355</v>
      </c>
      <c r="D156" s="472" t="s">
        <v>356</v>
      </c>
      <c r="E156" s="472" t="s">
        <v>90</v>
      </c>
      <c r="F156" s="472" t="s">
        <v>90</v>
      </c>
      <c r="G156" s="473">
        <v>536.35469999999998</v>
      </c>
      <c r="H156" s="473">
        <v>635.10900000000004</v>
      </c>
      <c r="I156" s="473">
        <v>635.10900000000004</v>
      </c>
      <c r="J156" s="473">
        <v>635.10900000000004</v>
      </c>
      <c r="K156" s="473">
        <v>595.10199999999998</v>
      </c>
      <c r="L156" s="473">
        <v>595.10199999999998</v>
      </c>
      <c r="M156" s="473">
        <v>553.59799999999996</v>
      </c>
      <c r="N156" s="473">
        <v>553.59799999999996</v>
      </c>
      <c r="O156" s="473">
        <v>553.59799999999996</v>
      </c>
      <c r="P156" s="473">
        <v>553.59799999999996</v>
      </c>
      <c r="Q156" s="473">
        <v>553.59799999999996</v>
      </c>
      <c r="R156" s="473">
        <v>518.39</v>
      </c>
      <c r="S156" s="473">
        <v>518.39</v>
      </c>
      <c r="T156" s="473">
        <v>518.39</v>
      </c>
      <c r="U156" s="473">
        <v>518.39</v>
      </c>
      <c r="V156" s="473">
        <v>518.39</v>
      </c>
      <c r="W156" s="473">
        <v>476.78899999999999</v>
      </c>
      <c r="X156" s="473">
        <v>476.78899999999999</v>
      </c>
      <c r="Y156" s="473">
        <v>445.79</v>
      </c>
      <c r="Z156" s="473">
        <v>445.79</v>
      </c>
      <c r="AA156" s="473">
        <v>445.79</v>
      </c>
      <c r="AB156" s="473">
        <v>445.79</v>
      </c>
      <c r="AC156" s="473">
        <v>445.79</v>
      </c>
      <c r="AD156" s="473">
        <v>445.79</v>
      </c>
      <c r="AE156" s="473">
        <v>445.79</v>
      </c>
      <c r="AF156" s="473">
        <v>445.79</v>
      </c>
      <c r="AG156" s="473">
        <v>445.79</v>
      </c>
      <c r="AH156" s="473">
        <v>445.79</v>
      </c>
      <c r="AI156" s="473">
        <v>445.79</v>
      </c>
      <c r="AJ156" s="473">
        <v>445.79</v>
      </c>
      <c r="AK156" s="473">
        <v>445.79</v>
      </c>
      <c r="AL156" s="473">
        <v>445.79</v>
      </c>
      <c r="AM156" s="473">
        <v>445.79</v>
      </c>
      <c r="AN156" s="473">
        <v>445.79</v>
      </c>
    </row>
    <row r="157" spans="1:40" ht="15" customHeight="1" x14ac:dyDescent="0.2">
      <c r="A157" s="472" t="s">
        <v>354</v>
      </c>
      <c r="B157" s="472" t="s">
        <v>71</v>
      </c>
      <c r="C157" s="472" t="s">
        <v>355</v>
      </c>
      <c r="D157" s="472" t="s">
        <v>356</v>
      </c>
      <c r="E157" s="472" t="s">
        <v>90</v>
      </c>
      <c r="F157" s="472" t="s">
        <v>357</v>
      </c>
      <c r="G157" s="473">
        <v>230.27599999999995</v>
      </c>
      <c r="H157" s="473">
        <v>341.09399999999999</v>
      </c>
      <c r="I157" s="473">
        <v>391.05200000000002</v>
      </c>
      <c r="J157" s="473">
        <v>425.77800000000002</v>
      </c>
      <c r="K157" s="473">
        <v>470.291</v>
      </c>
      <c r="L157" s="473">
        <v>606.11199999999997</v>
      </c>
      <c r="M157" s="473">
        <v>659.87</v>
      </c>
      <c r="N157" s="473">
        <v>731.89200000000005</v>
      </c>
      <c r="O157" s="473">
        <v>803.88900000000001</v>
      </c>
      <c r="P157" s="473">
        <v>872.25900000000001</v>
      </c>
      <c r="Q157" s="473">
        <v>937.62199999999996</v>
      </c>
      <c r="R157" s="473">
        <v>999.72900000000004</v>
      </c>
      <c r="S157" s="473">
        <v>1059.5509999999999</v>
      </c>
      <c r="T157" s="473">
        <v>1116.6600000000001</v>
      </c>
      <c r="U157" s="473">
        <v>1171.58</v>
      </c>
      <c r="V157" s="473">
        <v>1238.3240000000001</v>
      </c>
      <c r="W157" s="473">
        <v>1305.1400000000001</v>
      </c>
      <c r="X157" s="473">
        <v>1371.5119999999999</v>
      </c>
      <c r="Y157" s="473">
        <v>1437.65</v>
      </c>
      <c r="Z157" s="473">
        <v>1504.798</v>
      </c>
      <c r="AA157" s="473">
        <v>1601.37</v>
      </c>
      <c r="AB157" s="473">
        <v>1672.5920000000001</v>
      </c>
      <c r="AC157" s="473">
        <v>1753.14</v>
      </c>
      <c r="AD157" s="473">
        <v>1850.21</v>
      </c>
      <c r="AE157" s="473">
        <v>1973.1089999999999</v>
      </c>
      <c r="AF157" s="473">
        <v>2054.962</v>
      </c>
      <c r="AG157" s="473">
        <v>2136.9769999999999</v>
      </c>
      <c r="AH157" s="473">
        <v>2230.96</v>
      </c>
      <c r="AI157" s="473">
        <v>2338.3620000000001</v>
      </c>
      <c r="AJ157" s="473">
        <v>2453.8000000000002</v>
      </c>
      <c r="AK157" s="473">
        <v>2584.6790000000001</v>
      </c>
      <c r="AL157" s="473">
        <v>2725.9720000000002</v>
      </c>
      <c r="AM157" s="473">
        <v>2886.7310000000002</v>
      </c>
      <c r="AN157" s="473">
        <v>3068.817</v>
      </c>
    </row>
    <row r="158" spans="1:40" ht="15" customHeight="1" x14ac:dyDescent="0.2">
      <c r="A158" s="472" t="s">
        <v>354</v>
      </c>
      <c r="B158" s="472" t="s">
        <v>71</v>
      </c>
      <c r="C158" s="472" t="s">
        <v>355</v>
      </c>
      <c r="D158" s="472" t="s">
        <v>565</v>
      </c>
      <c r="E158" s="472" t="s">
        <v>92</v>
      </c>
      <c r="F158" s="472" t="s">
        <v>358</v>
      </c>
      <c r="G158" s="473">
        <v>422</v>
      </c>
      <c r="H158" s="473">
        <v>422</v>
      </c>
      <c r="I158" s="473">
        <v>422</v>
      </c>
      <c r="J158" s="473">
        <v>422</v>
      </c>
      <c r="K158" s="473">
        <v>422</v>
      </c>
      <c r="L158" s="473">
        <v>124.999</v>
      </c>
      <c r="M158" s="473">
        <v>124.999</v>
      </c>
      <c r="N158" s="473">
        <v>124.999</v>
      </c>
      <c r="O158" s="473">
        <v>124.999</v>
      </c>
      <c r="P158" s="473">
        <v>124.999</v>
      </c>
      <c r="Q158" s="473">
        <v>124.999</v>
      </c>
      <c r="R158" s="473">
        <v>124.999</v>
      </c>
      <c r="S158" s="473">
        <v>124.999</v>
      </c>
      <c r="T158" s="473">
        <v>124.999</v>
      </c>
      <c r="U158" s="473">
        <v>124.999</v>
      </c>
      <c r="V158" s="473">
        <v>124.999</v>
      </c>
      <c r="W158" s="473">
        <v>124.999</v>
      </c>
      <c r="X158" s="473">
        <v>124.999</v>
      </c>
      <c r="Y158" s="473">
        <v>0</v>
      </c>
      <c r="Z158" s="473">
        <v>0</v>
      </c>
      <c r="AA158" s="473">
        <v>0</v>
      </c>
      <c r="AB158" s="473">
        <v>0</v>
      </c>
      <c r="AC158" s="473">
        <v>0</v>
      </c>
      <c r="AD158" s="473">
        <v>0</v>
      </c>
      <c r="AE158" s="473">
        <v>0</v>
      </c>
      <c r="AF158" s="473">
        <v>0</v>
      </c>
      <c r="AG158" s="473">
        <v>0</v>
      </c>
      <c r="AH158" s="473">
        <v>0</v>
      </c>
      <c r="AI158" s="473">
        <v>0</v>
      </c>
      <c r="AJ158" s="473">
        <v>0</v>
      </c>
      <c r="AK158" s="473">
        <v>0</v>
      </c>
      <c r="AL158" s="473">
        <v>0</v>
      </c>
      <c r="AM158" s="473">
        <v>0</v>
      </c>
      <c r="AN158" s="473">
        <v>0</v>
      </c>
    </row>
    <row r="159" spans="1:40" ht="15" customHeight="1" x14ac:dyDescent="0.2">
      <c r="A159" s="472" t="s">
        <v>354</v>
      </c>
      <c r="B159" s="472" t="s">
        <v>71</v>
      </c>
      <c r="C159" s="472" t="s">
        <v>355</v>
      </c>
      <c r="D159" s="472" t="s">
        <v>565</v>
      </c>
      <c r="E159" s="472" t="s">
        <v>92</v>
      </c>
      <c r="F159" s="472" t="s">
        <v>359</v>
      </c>
      <c r="G159" s="473">
        <v>1690.9677074182512</v>
      </c>
      <c r="H159" s="473">
        <v>1694.289</v>
      </c>
      <c r="I159" s="473">
        <v>1722.5740000000001</v>
      </c>
      <c r="J159" s="473">
        <v>1748.8589999999999</v>
      </c>
      <c r="K159" s="473">
        <v>1776.539</v>
      </c>
      <c r="L159" s="473">
        <v>1802.9680000000001</v>
      </c>
      <c r="M159" s="473">
        <v>1834.318</v>
      </c>
      <c r="N159" s="473">
        <v>1875.932</v>
      </c>
      <c r="O159" s="473">
        <v>1930.191</v>
      </c>
      <c r="P159" s="473">
        <v>1992.777</v>
      </c>
      <c r="Q159" s="473">
        <v>2062.7379999999998</v>
      </c>
      <c r="R159" s="473">
        <v>2139.346</v>
      </c>
      <c r="S159" s="473">
        <v>2223.1889999999999</v>
      </c>
      <c r="T159" s="473">
        <v>2320.1390000000001</v>
      </c>
      <c r="U159" s="473">
        <v>2431.998</v>
      </c>
      <c r="V159" s="473">
        <v>2559.7550000000001</v>
      </c>
      <c r="W159" s="473">
        <v>2584.1889999999999</v>
      </c>
      <c r="X159" s="473">
        <v>2626.6930000000002</v>
      </c>
      <c r="Y159" s="473">
        <v>2692.84</v>
      </c>
      <c r="Z159" s="473">
        <v>2791.2510000000002</v>
      </c>
      <c r="AA159" s="473">
        <v>2897.52</v>
      </c>
      <c r="AB159" s="473">
        <v>2937.0540000000001</v>
      </c>
      <c r="AC159" s="473">
        <v>2951.36</v>
      </c>
      <c r="AD159" s="473">
        <v>2963.0790000000002</v>
      </c>
      <c r="AE159" s="473">
        <v>2983.39</v>
      </c>
      <c r="AF159" s="473">
        <v>3008.6309999999999</v>
      </c>
      <c r="AG159" s="473">
        <v>3046.8490000000002</v>
      </c>
      <c r="AH159" s="473">
        <v>3093.922</v>
      </c>
      <c r="AI159" s="473">
        <v>3158.9780000000001</v>
      </c>
      <c r="AJ159" s="473">
        <v>3249.9279999999999</v>
      </c>
      <c r="AK159" s="473">
        <v>3356.5729999999999</v>
      </c>
      <c r="AL159" s="473">
        <v>3473.66</v>
      </c>
      <c r="AM159" s="473">
        <v>3574.8209999999999</v>
      </c>
      <c r="AN159" s="473">
        <v>3610.5189999999998</v>
      </c>
    </row>
    <row r="160" spans="1:40" ht="15" customHeight="1" x14ac:dyDescent="0.2">
      <c r="A160" s="472" t="s">
        <v>354</v>
      </c>
      <c r="B160" s="472" t="s">
        <v>71</v>
      </c>
      <c r="C160" s="472" t="s">
        <v>355</v>
      </c>
      <c r="D160" s="472" t="s">
        <v>565</v>
      </c>
      <c r="E160" s="472" t="s">
        <v>92</v>
      </c>
      <c r="F160" s="472" t="s">
        <v>360</v>
      </c>
      <c r="G160" s="473">
        <v>487.077</v>
      </c>
      <c r="H160" s="473">
        <v>1073.93</v>
      </c>
      <c r="I160" s="473">
        <v>1473.741</v>
      </c>
      <c r="J160" s="473">
        <v>1873.55</v>
      </c>
      <c r="K160" s="473">
        <v>2213.9690000000001</v>
      </c>
      <c r="L160" s="473">
        <v>2213.9690000000001</v>
      </c>
      <c r="M160" s="473">
        <v>2213.9690000000001</v>
      </c>
      <c r="N160" s="473">
        <v>2252.7199999999998</v>
      </c>
      <c r="O160" s="473">
        <v>2286.5100000000002</v>
      </c>
      <c r="P160" s="473">
        <v>2320.8110000000001</v>
      </c>
      <c r="Q160" s="473">
        <v>2349.819</v>
      </c>
      <c r="R160" s="473">
        <v>2379.1869999999999</v>
      </c>
      <c r="S160" s="473">
        <v>2402.9810000000002</v>
      </c>
      <c r="T160" s="473">
        <v>2421.0010000000002</v>
      </c>
      <c r="U160" s="473">
        <v>2434.3200000000002</v>
      </c>
      <c r="V160" s="473">
        <v>2445.27</v>
      </c>
      <c r="W160" s="473">
        <v>2453.8319999999999</v>
      </c>
      <c r="X160" s="473">
        <v>2459.9699999999998</v>
      </c>
      <c r="Y160" s="473">
        <v>2462.4290000000001</v>
      </c>
      <c r="Z160" s="473">
        <v>2463.66</v>
      </c>
      <c r="AA160" s="473">
        <v>2463.66</v>
      </c>
      <c r="AB160" s="473">
        <v>2463.66</v>
      </c>
      <c r="AC160" s="473">
        <v>2463.66</v>
      </c>
      <c r="AD160" s="473">
        <v>2463.66</v>
      </c>
      <c r="AE160" s="473">
        <v>2463.66</v>
      </c>
      <c r="AF160" s="473">
        <v>2463.66</v>
      </c>
      <c r="AG160" s="473">
        <v>2463.66</v>
      </c>
      <c r="AH160" s="473">
        <v>2463.66</v>
      </c>
      <c r="AI160" s="473">
        <v>2463.66</v>
      </c>
      <c r="AJ160" s="473">
        <v>2463.66</v>
      </c>
      <c r="AK160" s="473">
        <v>2463.66</v>
      </c>
      <c r="AL160" s="473">
        <v>2463.66</v>
      </c>
      <c r="AM160" s="473">
        <v>2463.66</v>
      </c>
      <c r="AN160" s="473">
        <v>2463.66</v>
      </c>
    </row>
    <row r="161" spans="1:40" ht="15" customHeight="1" x14ac:dyDescent="0.2">
      <c r="A161" s="472" t="s">
        <v>354</v>
      </c>
      <c r="B161" s="472" t="s">
        <v>71</v>
      </c>
      <c r="C161" s="472" t="s">
        <v>355</v>
      </c>
      <c r="D161" s="472" t="s">
        <v>565</v>
      </c>
      <c r="E161" s="472" t="s">
        <v>92</v>
      </c>
      <c r="F161" s="472" t="s">
        <v>361</v>
      </c>
      <c r="G161" s="473">
        <v>477.21599999999989</v>
      </c>
      <c r="H161" s="473">
        <v>477.21699999999998</v>
      </c>
      <c r="I161" s="473">
        <v>477.21699999999998</v>
      </c>
      <c r="J161" s="473">
        <v>477.21699999999998</v>
      </c>
      <c r="K161" s="473">
        <v>477.21699999999998</v>
      </c>
      <c r="L161" s="473">
        <v>477.21699999999998</v>
      </c>
      <c r="M161" s="473">
        <v>477.21699999999998</v>
      </c>
      <c r="N161" s="473">
        <v>477.21699999999998</v>
      </c>
      <c r="O161" s="473">
        <v>477.21699999999998</v>
      </c>
      <c r="P161" s="473">
        <v>477.21699999999998</v>
      </c>
      <c r="Q161" s="473">
        <v>477.21699999999998</v>
      </c>
      <c r="R161" s="473">
        <v>477.21699999999998</v>
      </c>
      <c r="S161" s="473">
        <v>477.21699999999998</v>
      </c>
      <c r="T161" s="473">
        <v>477.21699999999998</v>
      </c>
      <c r="U161" s="473">
        <v>477.21699999999998</v>
      </c>
      <c r="V161" s="473">
        <v>477.21699999999998</v>
      </c>
      <c r="W161" s="473">
        <v>477.21699999999998</v>
      </c>
      <c r="X161" s="473">
        <v>477.21699999999998</v>
      </c>
      <c r="Y161" s="473">
        <v>477.21699999999998</v>
      </c>
      <c r="Z161" s="473">
        <v>477.21699999999998</v>
      </c>
      <c r="AA161" s="473">
        <v>477.21699999999998</v>
      </c>
      <c r="AB161" s="473">
        <v>477.21699999999998</v>
      </c>
      <c r="AC161" s="473">
        <v>477.21699999999998</v>
      </c>
      <c r="AD161" s="473">
        <v>477.21699999999998</v>
      </c>
      <c r="AE161" s="473">
        <v>477.21699999999998</v>
      </c>
      <c r="AF161" s="473">
        <v>477.21699999999998</v>
      </c>
      <c r="AG161" s="473">
        <v>477.21699999999998</v>
      </c>
      <c r="AH161" s="473">
        <v>477.21699999999998</v>
      </c>
      <c r="AI161" s="473">
        <v>477.21699999999998</v>
      </c>
      <c r="AJ161" s="473">
        <v>477.21699999999998</v>
      </c>
      <c r="AK161" s="473">
        <v>477.21699999999998</v>
      </c>
      <c r="AL161" s="473">
        <v>477.21699999999998</v>
      </c>
      <c r="AM161" s="473">
        <v>477.21699999999998</v>
      </c>
      <c r="AN161" s="473">
        <v>477.21699999999998</v>
      </c>
    </row>
    <row r="162" spans="1:40" ht="15" customHeight="1" x14ac:dyDescent="0.2">
      <c r="A162" s="472" t="s">
        <v>354</v>
      </c>
      <c r="B162" s="472" t="s">
        <v>71</v>
      </c>
      <c r="C162" s="472" t="s">
        <v>355</v>
      </c>
      <c r="D162" s="472" t="s">
        <v>565</v>
      </c>
      <c r="E162" s="472" t="s">
        <v>92</v>
      </c>
      <c r="F162" s="472" t="s">
        <v>362</v>
      </c>
      <c r="G162" s="473">
        <v>881.13000000000011</v>
      </c>
      <c r="H162" s="473">
        <v>926.13199999999995</v>
      </c>
      <c r="I162" s="473">
        <v>926.13099999999997</v>
      </c>
      <c r="J162" s="473">
        <v>926.13099999999997</v>
      </c>
      <c r="K162" s="473">
        <v>926.13099999999997</v>
      </c>
      <c r="L162" s="473">
        <v>926.13099999999997</v>
      </c>
      <c r="M162" s="473">
        <v>926.13099999999997</v>
      </c>
      <c r="N162" s="473">
        <v>926.13099999999997</v>
      </c>
      <c r="O162" s="473">
        <v>926.13099999999997</v>
      </c>
      <c r="P162" s="473">
        <v>926.13099999999997</v>
      </c>
      <c r="Q162" s="473">
        <v>926.13099999999997</v>
      </c>
      <c r="R162" s="473">
        <v>926.13099999999997</v>
      </c>
      <c r="S162" s="473">
        <v>926.13099999999997</v>
      </c>
      <c r="T162" s="473">
        <v>926.13099999999997</v>
      </c>
      <c r="U162" s="473">
        <v>926.13099999999997</v>
      </c>
      <c r="V162" s="473">
        <v>926.13099999999997</v>
      </c>
      <c r="W162" s="473">
        <v>926.13099999999997</v>
      </c>
      <c r="X162" s="473">
        <v>926.13099999999997</v>
      </c>
      <c r="Y162" s="473">
        <v>926.13099999999997</v>
      </c>
      <c r="Z162" s="473">
        <v>926.13099999999997</v>
      </c>
      <c r="AA162" s="473">
        <v>926.13099999999997</v>
      </c>
      <c r="AB162" s="473">
        <v>926.13099999999997</v>
      </c>
      <c r="AC162" s="473">
        <v>926.13099999999997</v>
      </c>
      <c r="AD162" s="473">
        <v>926.13099999999997</v>
      </c>
      <c r="AE162" s="473">
        <v>926.13099999999997</v>
      </c>
      <c r="AF162" s="473">
        <v>926.13099999999997</v>
      </c>
      <c r="AG162" s="473">
        <v>926.13099999999997</v>
      </c>
      <c r="AH162" s="473">
        <v>926.13099999999997</v>
      </c>
      <c r="AI162" s="473">
        <v>926.13099999999997</v>
      </c>
      <c r="AJ162" s="473">
        <v>926.13099999999997</v>
      </c>
      <c r="AK162" s="473">
        <v>926.13099999999997</v>
      </c>
      <c r="AL162" s="473">
        <v>926.13099999999997</v>
      </c>
      <c r="AM162" s="473">
        <v>926.13099999999997</v>
      </c>
      <c r="AN162" s="473">
        <v>926.13099999999997</v>
      </c>
    </row>
    <row r="163" spans="1:40" ht="15" customHeight="1" x14ac:dyDescent="0.2">
      <c r="A163" s="472" t="s">
        <v>354</v>
      </c>
      <c r="B163" s="472" t="s">
        <v>71</v>
      </c>
      <c r="C163" s="472" t="s">
        <v>355</v>
      </c>
      <c r="D163" s="472" t="s">
        <v>356</v>
      </c>
      <c r="E163" s="472" t="s">
        <v>94</v>
      </c>
      <c r="F163" s="472" t="s">
        <v>94</v>
      </c>
      <c r="G163" s="473">
        <v>582.00357127826783</v>
      </c>
      <c r="H163" s="473">
        <v>596.14200000000005</v>
      </c>
      <c r="I163" s="473">
        <v>610.32399999999996</v>
      </c>
      <c r="J163" s="473">
        <v>620.51</v>
      </c>
      <c r="K163" s="473">
        <v>630.62800000000004</v>
      </c>
      <c r="L163" s="473">
        <v>640.65899999999999</v>
      </c>
      <c r="M163" s="473">
        <v>650.61800000000005</v>
      </c>
      <c r="N163" s="473">
        <v>660.18200000000002</v>
      </c>
      <c r="O163" s="473">
        <v>669.053</v>
      </c>
      <c r="P163" s="473">
        <v>677.63300000000004</v>
      </c>
      <c r="Q163" s="473">
        <v>685.89300000000003</v>
      </c>
      <c r="R163" s="473">
        <v>693.86800000000005</v>
      </c>
      <c r="S163" s="473">
        <v>701.56899999999996</v>
      </c>
      <c r="T163" s="473">
        <v>709.02800000000002</v>
      </c>
      <c r="U163" s="473">
        <v>716.24900000000002</v>
      </c>
      <c r="V163" s="473">
        <v>723.22900000000004</v>
      </c>
      <c r="W163" s="473">
        <v>730.00900000000001</v>
      </c>
      <c r="X163" s="473">
        <v>736.58399999999995</v>
      </c>
      <c r="Y163" s="473">
        <v>742.95600000000002</v>
      </c>
      <c r="Z163" s="473">
        <v>749.14300000000003</v>
      </c>
      <c r="AA163" s="473">
        <v>755.16200000000003</v>
      </c>
      <c r="AB163" s="473">
        <v>761.02099999999996</v>
      </c>
      <c r="AC163" s="473">
        <v>766.72199999999998</v>
      </c>
      <c r="AD163" s="473">
        <v>772.26199999999994</v>
      </c>
      <c r="AE163" s="473">
        <v>777.68200000000002</v>
      </c>
      <c r="AF163" s="473">
        <v>782.96299999999997</v>
      </c>
      <c r="AG163" s="473">
        <v>788.13</v>
      </c>
      <c r="AH163" s="473">
        <v>793.16800000000001</v>
      </c>
      <c r="AI163" s="473">
        <v>798.08799999999997</v>
      </c>
      <c r="AJ163" s="473">
        <v>802.93799999999999</v>
      </c>
      <c r="AK163" s="473">
        <v>807.66</v>
      </c>
      <c r="AL163" s="473">
        <v>812.29600000000005</v>
      </c>
      <c r="AM163" s="473">
        <v>816.84699999999998</v>
      </c>
      <c r="AN163" s="473">
        <v>821.30899999999997</v>
      </c>
    </row>
    <row r="164" spans="1:40" ht="15" customHeight="1" x14ac:dyDescent="0.2">
      <c r="A164" s="472" t="s">
        <v>354</v>
      </c>
      <c r="B164" s="472" t="s">
        <v>71</v>
      </c>
      <c r="C164" s="472" t="s">
        <v>355</v>
      </c>
      <c r="D164" s="472" t="s">
        <v>356</v>
      </c>
      <c r="E164" s="472" t="s">
        <v>96</v>
      </c>
      <c r="F164" s="472" t="s">
        <v>363</v>
      </c>
      <c r="G164" s="473">
        <v>12.2</v>
      </c>
      <c r="H164" s="473">
        <v>13.7</v>
      </c>
      <c r="I164" s="473">
        <v>14.2</v>
      </c>
      <c r="J164" s="473">
        <v>15.4</v>
      </c>
      <c r="K164" s="473">
        <v>16.399999999999999</v>
      </c>
      <c r="L164" s="473">
        <v>16.399999999999999</v>
      </c>
      <c r="M164" s="473">
        <v>26.4</v>
      </c>
      <c r="N164" s="473">
        <v>26.4</v>
      </c>
      <c r="O164" s="473">
        <v>47.4</v>
      </c>
      <c r="P164" s="473">
        <v>47.4</v>
      </c>
      <c r="Q164" s="473">
        <v>57.4</v>
      </c>
      <c r="R164" s="473">
        <v>57.4</v>
      </c>
      <c r="S164" s="473">
        <v>77.400000000000006</v>
      </c>
      <c r="T164" s="473">
        <v>77.400000000000006</v>
      </c>
      <c r="U164" s="473">
        <v>77.400000000000006</v>
      </c>
      <c r="V164" s="473">
        <v>91.4</v>
      </c>
      <c r="W164" s="473">
        <v>101.4</v>
      </c>
      <c r="X164" s="473">
        <v>101.4</v>
      </c>
      <c r="Y164" s="473">
        <v>101.4</v>
      </c>
      <c r="Z164" s="473">
        <v>101.4</v>
      </c>
      <c r="AA164" s="473">
        <v>101.4</v>
      </c>
      <c r="AB164" s="473">
        <v>101.4</v>
      </c>
      <c r="AC164" s="473">
        <v>101.4</v>
      </c>
      <c r="AD164" s="473">
        <v>101.4</v>
      </c>
      <c r="AE164" s="473">
        <v>101.4</v>
      </c>
      <c r="AF164" s="473">
        <v>101.4</v>
      </c>
      <c r="AG164" s="473">
        <v>101.4</v>
      </c>
      <c r="AH164" s="473">
        <v>101.4</v>
      </c>
      <c r="AI164" s="473">
        <v>101.4</v>
      </c>
      <c r="AJ164" s="473">
        <v>101.4</v>
      </c>
      <c r="AK164" s="473">
        <v>101.4</v>
      </c>
      <c r="AL164" s="473">
        <v>101.4</v>
      </c>
      <c r="AM164" s="473">
        <v>101.4</v>
      </c>
      <c r="AN164" s="473">
        <v>101.4</v>
      </c>
    </row>
    <row r="165" spans="1:40" ht="15" customHeight="1" x14ac:dyDescent="0.2">
      <c r="A165" s="472" t="s">
        <v>354</v>
      </c>
      <c r="B165" s="472" t="s">
        <v>71</v>
      </c>
      <c r="C165" s="472" t="s">
        <v>355</v>
      </c>
      <c r="D165" s="472" t="s">
        <v>356</v>
      </c>
      <c r="E165" s="472" t="s">
        <v>98</v>
      </c>
      <c r="F165" s="472" t="s">
        <v>98</v>
      </c>
      <c r="G165" s="473">
        <v>784.30000000000007</v>
      </c>
      <c r="H165" s="473">
        <v>784.3</v>
      </c>
      <c r="I165" s="473">
        <v>784.3</v>
      </c>
      <c r="J165" s="473">
        <v>784.3</v>
      </c>
      <c r="K165" s="473">
        <v>784.3</v>
      </c>
      <c r="L165" s="473">
        <v>784.3</v>
      </c>
      <c r="M165" s="473">
        <v>784.3</v>
      </c>
      <c r="N165" s="473">
        <v>784.3</v>
      </c>
      <c r="O165" s="473">
        <v>784.3</v>
      </c>
      <c r="P165" s="473">
        <v>834.101</v>
      </c>
      <c r="Q165" s="473">
        <v>834.101</v>
      </c>
      <c r="R165" s="473">
        <v>834.101</v>
      </c>
      <c r="S165" s="473">
        <v>834.101</v>
      </c>
      <c r="T165" s="473">
        <v>834.101</v>
      </c>
      <c r="U165" s="473">
        <v>834.101</v>
      </c>
      <c r="V165" s="473">
        <v>834.101</v>
      </c>
      <c r="W165" s="473">
        <v>834.101</v>
      </c>
      <c r="X165" s="473">
        <v>834.101</v>
      </c>
      <c r="Y165" s="473">
        <v>834.101</v>
      </c>
      <c r="Z165" s="473">
        <v>834.101</v>
      </c>
      <c r="AA165" s="473">
        <v>834.101</v>
      </c>
      <c r="AB165" s="473">
        <v>834.101</v>
      </c>
      <c r="AC165" s="473">
        <v>834.101</v>
      </c>
      <c r="AD165" s="473">
        <v>834.101</v>
      </c>
      <c r="AE165" s="473">
        <v>834.101</v>
      </c>
      <c r="AF165" s="473">
        <v>834.101</v>
      </c>
      <c r="AG165" s="473">
        <v>834.101</v>
      </c>
      <c r="AH165" s="473">
        <v>834.101</v>
      </c>
      <c r="AI165" s="473">
        <v>834.101</v>
      </c>
      <c r="AJ165" s="473">
        <v>834.101</v>
      </c>
      <c r="AK165" s="473">
        <v>834.101</v>
      </c>
      <c r="AL165" s="473">
        <v>834.101</v>
      </c>
      <c r="AM165" s="473">
        <v>834.101</v>
      </c>
      <c r="AN165" s="473">
        <v>834.101</v>
      </c>
    </row>
    <row r="166" spans="1:40" ht="15" customHeight="1" x14ac:dyDescent="0.2">
      <c r="A166" s="472" t="s">
        <v>354</v>
      </c>
      <c r="B166" s="472" t="s">
        <v>71</v>
      </c>
      <c r="C166" s="472" t="s">
        <v>355</v>
      </c>
      <c r="D166" s="472" t="s">
        <v>356</v>
      </c>
      <c r="E166" s="472" t="s">
        <v>99</v>
      </c>
      <c r="F166" s="472" t="s">
        <v>99</v>
      </c>
      <c r="G166" s="473">
        <v>5369.6486646611447</v>
      </c>
      <c r="H166" s="473">
        <v>5520.5060000000003</v>
      </c>
      <c r="I166" s="473">
        <v>5693.1980000000003</v>
      </c>
      <c r="J166" s="473">
        <v>5766.1610000000001</v>
      </c>
      <c r="K166" s="473">
        <v>5844.0029999999997</v>
      </c>
      <c r="L166" s="473">
        <v>5923.7619999999997</v>
      </c>
      <c r="M166" s="473">
        <v>6045.2489999999998</v>
      </c>
      <c r="N166" s="473">
        <v>6182.08</v>
      </c>
      <c r="O166" s="473">
        <v>6321.6450000000004</v>
      </c>
      <c r="P166" s="473">
        <v>6464.1040000000003</v>
      </c>
      <c r="Q166" s="473">
        <v>6609.6289999999999</v>
      </c>
      <c r="R166" s="473">
        <v>6772.99</v>
      </c>
      <c r="S166" s="473">
        <v>6940.5069999999996</v>
      </c>
      <c r="T166" s="473">
        <v>7112.38</v>
      </c>
      <c r="U166" s="473">
        <v>7284.7020000000002</v>
      </c>
      <c r="V166" s="473">
        <v>7457.4709999999995</v>
      </c>
      <c r="W166" s="473">
        <v>7630.7250000000004</v>
      </c>
      <c r="X166" s="473">
        <v>7804.5029999999997</v>
      </c>
      <c r="Y166" s="473">
        <v>7974.6329999999998</v>
      </c>
      <c r="Z166" s="473">
        <v>8141.357</v>
      </c>
      <c r="AA166" s="473">
        <v>8304.8919999999998</v>
      </c>
      <c r="AB166" s="473">
        <v>8465.4470000000001</v>
      </c>
      <c r="AC166" s="473">
        <v>8596.2029999999995</v>
      </c>
      <c r="AD166" s="473">
        <v>8724.3919999999998</v>
      </c>
      <c r="AE166" s="473">
        <v>8850.1669999999995</v>
      </c>
      <c r="AF166" s="473">
        <v>8973.7080000000005</v>
      </c>
      <c r="AG166" s="473">
        <v>9095.15</v>
      </c>
      <c r="AH166" s="473">
        <v>9214.6620000000003</v>
      </c>
      <c r="AI166" s="473">
        <v>9332.3549999999996</v>
      </c>
      <c r="AJ166" s="473">
        <v>9448.3850000000002</v>
      </c>
      <c r="AK166" s="473">
        <v>9562.8520000000008</v>
      </c>
      <c r="AL166" s="473">
        <v>9675.8889999999992</v>
      </c>
      <c r="AM166" s="473">
        <v>9787.61</v>
      </c>
      <c r="AN166" s="473">
        <v>9898.15</v>
      </c>
    </row>
    <row r="167" spans="1:40" ht="15" customHeight="1" x14ac:dyDescent="0.2">
      <c r="A167" s="472" t="s">
        <v>354</v>
      </c>
      <c r="B167" s="472" t="s">
        <v>71</v>
      </c>
      <c r="C167" s="472" t="s">
        <v>355</v>
      </c>
      <c r="D167" s="472" t="s">
        <v>356</v>
      </c>
      <c r="E167" s="472" t="s">
        <v>364</v>
      </c>
      <c r="F167" s="472" t="s">
        <v>365</v>
      </c>
      <c r="G167" s="473">
        <v>85.027000000000001</v>
      </c>
      <c r="H167" s="473">
        <v>124.27</v>
      </c>
      <c r="I167" s="473">
        <v>143.6</v>
      </c>
      <c r="J167" s="473">
        <v>165.91</v>
      </c>
      <c r="K167" s="473">
        <v>191.64</v>
      </c>
      <c r="L167" s="473">
        <v>221.34100000000001</v>
      </c>
      <c r="M167" s="473">
        <v>255.58</v>
      </c>
      <c r="N167" s="473">
        <v>295.10000000000002</v>
      </c>
      <c r="O167" s="473">
        <v>340.67</v>
      </c>
      <c r="P167" s="473">
        <v>393.24099999999999</v>
      </c>
      <c r="Q167" s="473">
        <v>444.03899999999999</v>
      </c>
      <c r="R167" s="473">
        <v>501.33100000000002</v>
      </c>
      <c r="S167" s="473">
        <v>565.95000000000005</v>
      </c>
      <c r="T167" s="473">
        <v>653</v>
      </c>
      <c r="U167" s="473">
        <v>737.03</v>
      </c>
      <c r="V167" s="473">
        <v>813.39</v>
      </c>
      <c r="W167" s="473">
        <v>877.23</v>
      </c>
      <c r="X167" s="473">
        <v>946.00099999999998</v>
      </c>
      <c r="Y167" s="473">
        <v>996.44</v>
      </c>
      <c r="Z167" s="473">
        <v>1024.5609999999999</v>
      </c>
      <c r="AA167" s="473">
        <v>1040.5999999999999</v>
      </c>
      <c r="AB167" s="473">
        <v>1053.579</v>
      </c>
      <c r="AC167" s="473">
        <v>1061.48</v>
      </c>
      <c r="AD167" s="473">
        <v>1061.48</v>
      </c>
      <c r="AE167" s="473">
        <v>1061.48</v>
      </c>
      <c r="AF167" s="473">
        <v>1061.48</v>
      </c>
      <c r="AG167" s="473">
        <v>1061.48</v>
      </c>
      <c r="AH167" s="473">
        <v>1061.48</v>
      </c>
      <c r="AI167" s="473">
        <v>1061.48</v>
      </c>
      <c r="AJ167" s="473">
        <v>1061.48</v>
      </c>
      <c r="AK167" s="473">
        <v>1061.48</v>
      </c>
      <c r="AL167" s="473">
        <v>1061.48</v>
      </c>
      <c r="AM167" s="473">
        <v>1061.48</v>
      </c>
      <c r="AN167" s="473">
        <v>1061.48</v>
      </c>
    </row>
    <row r="168" spans="1:40" ht="15" customHeight="1" x14ac:dyDescent="0.2">
      <c r="A168" s="472" t="s">
        <v>354</v>
      </c>
      <c r="B168" s="472" t="s">
        <v>71</v>
      </c>
      <c r="C168" s="472" t="s">
        <v>355</v>
      </c>
      <c r="D168" s="472" t="s">
        <v>356</v>
      </c>
      <c r="E168" s="472" t="s">
        <v>364</v>
      </c>
      <c r="F168" s="472" t="s">
        <v>366</v>
      </c>
      <c r="G168" s="473">
        <v>1.1000000000000001</v>
      </c>
      <c r="H168" s="473">
        <v>11.1</v>
      </c>
      <c r="I168" s="473">
        <v>11.1</v>
      </c>
      <c r="J168" s="473">
        <v>11.1</v>
      </c>
      <c r="K168" s="473">
        <v>11.1</v>
      </c>
      <c r="L168" s="473">
        <v>27</v>
      </c>
      <c r="M168" s="473">
        <v>27</v>
      </c>
      <c r="N168" s="473">
        <v>27</v>
      </c>
      <c r="O168" s="473">
        <v>27</v>
      </c>
      <c r="P168" s="473">
        <v>54.000999999999998</v>
      </c>
      <c r="Q168" s="473">
        <v>54.000999999999998</v>
      </c>
      <c r="R168" s="473">
        <v>54.000999999999998</v>
      </c>
      <c r="S168" s="473">
        <v>54.000999999999998</v>
      </c>
      <c r="T168" s="473">
        <v>90.001000000000005</v>
      </c>
      <c r="U168" s="473">
        <v>90.001000000000005</v>
      </c>
      <c r="V168" s="473">
        <v>90.001000000000005</v>
      </c>
      <c r="W168" s="473">
        <v>90.001000000000005</v>
      </c>
      <c r="X168" s="473">
        <v>126</v>
      </c>
      <c r="Y168" s="473">
        <v>126</v>
      </c>
      <c r="Z168" s="473">
        <v>126</v>
      </c>
      <c r="AA168" s="473">
        <v>126</v>
      </c>
      <c r="AB168" s="473">
        <v>126</v>
      </c>
      <c r="AC168" s="473">
        <v>126</v>
      </c>
      <c r="AD168" s="473">
        <v>126</v>
      </c>
      <c r="AE168" s="473">
        <v>126</v>
      </c>
      <c r="AF168" s="473">
        <v>126</v>
      </c>
      <c r="AG168" s="473">
        <v>126</v>
      </c>
      <c r="AH168" s="473">
        <v>126</v>
      </c>
      <c r="AI168" s="473">
        <v>126</v>
      </c>
      <c r="AJ168" s="473">
        <v>126</v>
      </c>
      <c r="AK168" s="473">
        <v>126</v>
      </c>
      <c r="AL168" s="473">
        <v>126</v>
      </c>
      <c r="AM168" s="473">
        <v>126</v>
      </c>
      <c r="AN168" s="473">
        <v>126</v>
      </c>
    </row>
    <row r="169" spans="1:40" ht="15" customHeight="1" x14ac:dyDescent="0.2">
      <c r="A169" s="472" t="s">
        <v>354</v>
      </c>
      <c r="B169" s="472" t="s">
        <v>71</v>
      </c>
      <c r="C169" s="472" t="s">
        <v>355</v>
      </c>
      <c r="D169" s="472" t="s">
        <v>356</v>
      </c>
      <c r="E169" s="472" t="s">
        <v>364</v>
      </c>
      <c r="F169" s="472" t="s">
        <v>367</v>
      </c>
      <c r="G169" s="473">
        <v>374.07651787799932</v>
      </c>
      <c r="H169" s="473">
        <v>425.09899999999999</v>
      </c>
      <c r="I169" s="473">
        <v>443.59199999999998</v>
      </c>
      <c r="J169" s="473">
        <v>462.84</v>
      </c>
      <c r="K169" s="473">
        <v>482.96800000000002</v>
      </c>
      <c r="L169" s="473">
        <v>504.05099999999999</v>
      </c>
      <c r="M169" s="473">
        <v>526.15800000000002</v>
      </c>
      <c r="N169" s="473">
        <v>549.37900000000002</v>
      </c>
      <c r="O169" s="473">
        <v>573.82899999999995</v>
      </c>
      <c r="P169" s="473">
        <v>599.58799999999997</v>
      </c>
      <c r="Q169" s="473">
        <v>626.73800000000006</v>
      </c>
      <c r="R169" s="473">
        <v>655.43100000000004</v>
      </c>
      <c r="S169" s="473">
        <v>685.77099999999996</v>
      </c>
      <c r="T169" s="473">
        <v>717.93700000000001</v>
      </c>
      <c r="U169" s="473">
        <v>754.92200000000003</v>
      </c>
      <c r="V169" s="473">
        <v>789.721</v>
      </c>
      <c r="W169" s="473">
        <v>827.49</v>
      </c>
      <c r="X169" s="473">
        <v>862.69899999999996</v>
      </c>
      <c r="Y169" s="473">
        <v>900.928</v>
      </c>
      <c r="Z169" s="473">
        <v>935.42100000000005</v>
      </c>
      <c r="AA169" s="473">
        <v>964.81899999999996</v>
      </c>
      <c r="AB169" s="473">
        <v>991.3</v>
      </c>
      <c r="AC169" s="473">
        <v>1008.63</v>
      </c>
      <c r="AD169" s="473">
        <v>1018.28</v>
      </c>
      <c r="AE169" s="473">
        <v>1033.32</v>
      </c>
      <c r="AF169" s="473">
        <v>1047.6020000000001</v>
      </c>
      <c r="AG169" s="473">
        <v>1061.211</v>
      </c>
      <c r="AH169" s="473">
        <v>1074.229</v>
      </c>
      <c r="AI169" s="473">
        <v>1086.721</v>
      </c>
      <c r="AJ169" s="473">
        <v>1098.701</v>
      </c>
      <c r="AK169" s="473">
        <v>1110.251</v>
      </c>
      <c r="AL169" s="473">
        <v>1121.4190000000001</v>
      </c>
      <c r="AM169" s="473">
        <v>1132.22</v>
      </c>
      <c r="AN169" s="473">
        <v>1142.7</v>
      </c>
    </row>
    <row r="170" spans="1:40" ht="15" customHeight="1" x14ac:dyDescent="0.2">
      <c r="A170" s="472" t="s">
        <v>354</v>
      </c>
      <c r="B170" s="472" t="s">
        <v>71</v>
      </c>
      <c r="C170" s="472" t="s">
        <v>355</v>
      </c>
      <c r="D170" s="472" t="s">
        <v>356</v>
      </c>
      <c r="E170" s="472" t="s">
        <v>364</v>
      </c>
      <c r="F170" s="472" t="s">
        <v>368</v>
      </c>
      <c r="G170" s="473">
        <v>142.56600000000003</v>
      </c>
      <c r="H170" s="473">
        <v>145.14099999999999</v>
      </c>
      <c r="I170" s="473">
        <v>147.65299999999999</v>
      </c>
      <c r="J170" s="473">
        <v>150.09800000000001</v>
      </c>
      <c r="K170" s="473">
        <v>152.50200000000001</v>
      </c>
      <c r="L170" s="473">
        <v>154.85</v>
      </c>
      <c r="M170" s="473">
        <v>157.16999999999999</v>
      </c>
      <c r="N170" s="473">
        <v>159.43899999999999</v>
      </c>
      <c r="O170" s="473">
        <v>161.661</v>
      </c>
      <c r="P170" s="473">
        <v>163.86799999999999</v>
      </c>
      <c r="Q170" s="473">
        <v>166.029</v>
      </c>
      <c r="R170" s="473">
        <v>167.77099999999999</v>
      </c>
      <c r="S170" s="473">
        <v>169.46199999999999</v>
      </c>
      <c r="T170" s="473">
        <v>171.11699999999999</v>
      </c>
      <c r="U170" s="473">
        <v>172.76</v>
      </c>
      <c r="V170" s="473">
        <v>174.37</v>
      </c>
      <c r="W170" s="473">
        <v>175.95</v>
      </c>
      <c r="X170" s="473">
        <v>177.28</v>
      </c>
      <c r="Y170" s="473">
        <v>178.59</v>
      </c>
      <c r="Z170" s="473">
        <v>179.88200000000001</v>
      </c>
      <c r="AA170" s="473">
        <v>181.131</v>
      </c>
      <c r="AB170" s="473">
        <v>182.37</v>
      </c>
      <c r="AC170" s="473">
        <v>183.35</v>
      </c>
      <c r="AD170" s="473">
        <v>184.31899999999999</v>
      </c>
      <c r="AE170" s="473">
        <v>185.25899999999999</v>
      </c>
      <c r="AF170" s="473">
        <v>186.18100000000001</v>
      </c>
      <c r="AG170" s="473">
        <v>187.08</v>
      </c>
      <c r="AH170" s="473">
        <v>187.96199999999999</v>
      </c>
      <c r="AI170" s="473">
        <v>188.82900000000001</v>
      </c>
      <c r="AJ170" s="473">
        <v>189.67099999999999</v>
      </c>
      <c r="AK170" s="473">
        <v>190.489</v>
      </c>
      <c r="AL170" s="473">
        <v>191.31200000000001</v>
      </c>
      <c r="AM170" s="473">
        <v>192.108</v>
      </c>
      <c r="AN170" s="473">
        <v>192.88</v>
      </c>
    </row>
    <row r="171" spans="1:40" ht="15" customHeight="1" x14ac:dyDescent="0.2">
      <c r="A171" s="472" t="s">
        <v>354</v>
      </c>
      <c r="B171" s="472" t="s">
        <v>71</v>
      </c>
      <c r="C171" s="472" t="s">
        <v>355</v>
      </c>
      <c r="D171" s="472" t="s">
        <v>356</v>
      </c>
      <c r="E171" s="472" t="s">
        <v>364</v>
      </c>
      <c r="F171" s="472" t="s">
        <v>369</v>
      </c>
      <c r="G171" s="473">
        <v>0</v>
      </c>
      <c r="H171" s="473">
        <v>28.681000000000001</v>
      </c>
      <c r="I171" s="473">
        <v>50.13</v>
      </c>
      <c r="J171" s="473">
        <v>61.081000000000003</v>
      </c>
      <c r="K171" s="473">
        <v>74.349000000000004</v>
      </c>
      <c r="L171" s="473">
        <v>87.31</v>
      </c>
      <c r="M171" s="473">
        <v>103.813</v>
      </c>
      <c r="N171" s="473">
        <v>128.83000000000001</v>
      </c>
      <c r="O171" s="473">
        <v>157.101</v>
      </c>
      <c r="P171" s="473">
        <v>188.238</v>
      </c>
      <c r="Q171" s="473">
        <v>223.041</v>
      </c>
      <c r="R171" s="473">
        <v>262.24</v>
      </c>
      <c r="S171" s="473">
        <v>307.161</v>
      </c>
      <c r="T171" s="473">
        <v>359.16199999999998</v>
      </c>
      <c r="U171" s="473">
        <v>420.15</v>
      </c>
      <c r="V171" s="473">
        <v>491.70100000000002</v>
      </c>
      <c r="W171" s="473">
        <v>577.53</v>
      </c>
      <c r="X171" s="473">
        <v>680.12900000000002</v>
      </c>
      <c r="Y171" s="473">
        <v>802.31600000000003</v>
      </c>
      <c r="Z171" s="473">
        <v>947.10900000000004</v>
      </c>
      <c r="AA171" s="473">
        <v>1123.1479999999999</v>
      </c>
      <c r="AB171" s="473">
        <v>1227.3620000000001</v>
      </c>
      <c r="AC171" s="473">
        <v>1330.8009999999999</v>
      </c>
      <c r="AD171" s="473">
        <v>1434.95</v>
      </c>
      <c r="AE171" s="473">
        <v>1535.722</v>
      </c>
      <c r="AF171" s="473">
        <v>1635.6310000000001</v>
      </c>
      <c r="AG171" s="473">
        <v>1731.462</v>
      </c>
      <c r="AH171" s="473">
        <v>1833.309</v>
      </c>
      <c r="AI171" s="473">
        <v>1943.0170000000001</v>
      </c>
      <c r="AJ171" s="473">
        <v>2060.4780000000001</v>
      </c>
      <c r="AK171" s="473">
        <v>2193.3809999999999</v>
      </c>
      <c r="AL171" s="473">
        <v>2341.5300000000002</v>
      </c>
      <c r="AM171" s="473">
        <v>2510.91</v>
      </c>
      <c r="AN171" s="473">
        <v>2710.7159999999999</v>
      </c>
    </row>
    <row r="172" spans="1:40" ht="15" customHeight="1" x14ac:dyDescent="0.2">
      <c r="A172" s="472" t="s">
        <v>354</v>
      </c>
      <c r="B172" s="472" t="s">
        <v>71</v>
      </c>
      <c r="C172" s="472" t="s">
        <v>355</v>
      </c>
      <c r="D172" s="472" t="s">
        <v>356</v>
      </c>
      <c r="E172" s="472" t="s">
        <v>364</v>
      </c>
      <c r="F172" s="472" t="s">
        <v>370</v>
      </c>
      <c r="G172" s="473">
        <v>6.7</v>
      </c>
      <c r="H172" s="473">
        <v>6.7</v>
      </c>
      <c r="I172" s="473">
        <v>6.7</v>
      </c>
      <c r="J172" s="473">
        <v>6.7</v>
      </c>
      <c r="K172" s="473">
        <v>6.7</v>
      </c>
      <c r="L172" s="473">
        <v>6.7</v>
      </c>
      <c r="M172" s="473">
        <v>6.7</v>
      </c>
      <c r="N172" s="473">
        <v>9.6999999999999993</v>
      </c>
      <c r="O172" s="473">
        <v>9.6999999999999993</v>
      </c>
      <c r="P172" s="473">
        <v>9.6999999999999993</v>
      </c>
      <c r="Q172" s="473">
        <v>9.6999999999999993</v>
      </c>
      <c r="R172" s="473">
        <v>9.6999999999999993</v>
      </c>
      <c r="S172" s="473">
        <v>9.6999999999999993</v>
      </c>
      <c r="T172" s="473">
        <v>9.6999999999999993</v>
      </c>
      <c r="U172" s="473">
        <v>9.6999999999999993</v>
      </c>
      <c r="V172" s="473">
        <v>9.6999999999999993</v>
      </c>
      <c r="W172" s="473">
        <v>9.6999999999999993</v>
      </c>
      <c r="X172" s="473">
        <v>9.6999999999999993</v>
      </c>
      <c r="Y172" s="473">
        <v>9.6999999999999993</v>
      </c>
      <c r="Z172" s="473">
        <v>9.6999999999999993</v>
      </c>
      <c r="AA172" s="473">
        <v>9.6999999999999993</v>
      </c>
      <c r="AB172" s="473">
        <v>9.6999999999999993</v>
      </c>
      <c r="AC172" s="473">
        <v>9.6999999999999993</v>
      </c>
      <c r="AD172" s="473">
        <v>9.6999999999999993</v>
      </c>
      <c r="AE172" s="473">
        <v>9.6999999999999993</v>
      </c>
      <c r="AF172" s="473">
        <v>9.6999999999999993</v>
      </c>
      <c r="AG172" s="473">
        <v>9.6999999999999993</v>
      </c>
      <c r="AH172" s="473">
        <v>9.6999999999999993</v>
      </c>
      <c r="AI172" s="473">
        <v>9.6999999999999993</v>
      </c>
      <c r="AJ172" s="473">
        <v>9.6999999999999993</v>
      </c>
      <c r="AK172" s="473">
        <v>9.6999999999999993</v>
      </c>
      <c r="AL172" s="473">
        <v>9.6999999999999993</v>
      </c>
      <c r="AM172" s="473">
        <v>9.6999999999999993</v>
      </c>
      <c r="AN172" s="473">
        <v>9.6999999999999993</v>
      </c>
    </row>
    <row r="173" spans="1:40" ht="15" customHeight="1" x14ac:dyDescent="0.2">
      <c r="A173" s="472" t="s">
        <v>354</v>
      </c>
      <c r="B173" s="472" t="s">
        <v>71</v>
      </c>
      <c r="C173" s="472" t="s">
        <v>355</v>
      </c>
      <c r="D173" s="472" t="s">
        <v>356</v>
      </c>
      <c r="E173" s="472" t="s">
        <v>364</v>
      </c>
      <c r="F173" s="472" t="s">
        <v>371</v>
      </c>
      <c r="G173" s="473">
        <v>993.74530000000016</v>
      </c>
      <c r="H173" s="473">
        <v>986.28</v>
      </c>
      <c r="I173" s="473">
        <v>972.61099999999999</v>
      </c>
      <c r="J173" s="473">
        <v>956.44899999999996</v>
      </c>
      <c r="K173" s="473">
        <v>935.86099999999999</v>
      </c>
      <c r="L173" s="473">
        <v>911.40899999999999</v>
      </c>
      <c r="M173" s="473">
        <v>883.61099999999999</v>
      </c>
      <c r="N173" s="473">
        <v>852.99099999999999</v>
      </c>
      <c r="O173" s="473">
        <v>820.02300000000002</v>
      </c>
      <c r="P173" s="473">
        <v>785.16399999999999</v>
      </c>
      <c r="Q173" s="473">
        <v>748.87099999999998</v>
      </c>
      <c r="R173" s="473">
        <v>711.56100000000004</v>
      </c>
      <c r="S173" s="473">
        <v>671.83799999999997</v>
      </c>
      <c r="T173" s="473">
        <v>632.02099999999996</v>
      </c>
      <c r="U173" s="473">
        <v>594.05100000000004</v>
      </c>
      <c r="V173" s="473">
        <v>557.88199999999995</v>
      </c>
      <c r="W173" s="473">
        <v>522.11099999999999</v>
      </c>
      <c r="X173" s="473">
        <v>487.01</v>
      </c>
      <c r="Y173" s="473">
        <v>453.94</v>
      </c>
      <c r="Z173" s="473">
        <v>422.86</v>
      </c>
      <c r="AA173" s="473">
        <v>393.68299999999999</v>
      </c>
      <c r="AB173" s="473">
        <v>366.33</v>
      </c>
      <c r="AC173" s="473">
        <v>340.69900000000001</v>
      </c>
      <c r="AD173" s="473">
        <v>316.7</v>
      </c>
      <c r="AE173" s="473">
        <v>294.28300000000002</v>
      </c>
      <c r="AF173" s="473">
        <v>273.33</v>
      </c>
      <c r="AG173" s="473">
        <v>255.131</v>
      </c>
      <c r="AH173" s="473">
        <v>240.61</v>
      </c>
      <c r="AI173" s="473">
        <v>229.249</v>
      </c>
      <c r="AJ173" s="473">
        <v>217.191</v>
      </c>
      <c r="AK173" s="473">
        <v>206.797</v>
      </c>
      <c r="AL173" s="473">
        <v>197.88</v>
      </c>
      <c r="AM173" s="473">
        <v>190.29</v>
      </c>
      <c r="AN173" s="473">
        <v>183.89</v>
      </c>
    </row>
    <row r="174" spans="1:40" ht="15" customHeight="1" x14ac:dyDescent="0.2">
      <c r="A174" s="472" t="s">
        <v>354</v>
      </c>
      <c r="B174" s="472" t="s">
        <v>71</v>
      </c>
      <c r="C174" s="472" t="s">
        <v>355</v>
      </c>
      <c r="D174" s="472" t="s">
        <v>356</v>
      </c>
      <c r="E174" s="472" t="s">
        <v>364</v>
      </c>
      <c r="F174" s="472" t="s">
        <v>372</v>
      </c>
      <c r="G174" s="473">
        <v>55.388999999999996</v>
      </c>
      <c r="H174" s="473">
        <v>57.018999999999998</v>
      </c>
      <c r="I174" s="473">
        <v>58.118000000000002</v>
      </c>
      <c r="J174" s="473">
        <v>59.220999999999997</v>
      </c>
      <c r="K174" s="473">
        <v>60.331000000000003</v>
      </c>
      <c r="L174" s="473">
        <v>61.451000000000001</v>
      </c>
      <c r="M174" s="473">
        <v>62.588999999999999</v>
      </c>
      <c r="N174" s="473">
        <v>63.74</v>
      </c>
      <c r="O174" s="473">
        <v>64.900999999999996</v>
      </c>
      <c r="P174" s="473">
        <v>66.081000000000003</v>
      </c>
      <c r="Q174" s="473">
        <v>67.260999999999996</v>
      </c>
      <c r="R174" s="473">
        <v>68.48</v>
      </c>
      <c r="S174" s="473">
        <v>69.700999999999993</v>
      </c>
      <c r="T174" s="473">
        <v>70.569999999999993</v>
      </c>
      <c r="U174" s="473">
        <v>71.468999999999994</v>
      </c>
      <c r="V174" s="473">
        <v>72.37</v>
      </c>
      <c r="W174" s="473">
        <v>73.271000000000001</v>
      </c>
      <c r="X174" s="473">
        <v>74.17</v>
      </c>
      <c r="Y174" s="473">
        <v>75.090999999999994</v>
      </c>
      <c r="Z174" s="473">
        <v>76.010000000000005</v>
      </c>
      <c r="AA174" s="473">
        <v>76.94</v>
      </c>
      <c r="AB174" s="473">
        <v>77.489999999999995</v>
      </c>
      <c r="AC174" s="473">
        <v>77.489999999999995</v>
      </c>
      <c r="AD174" s="473">
        <v>77.489999999999995</v>
      </c>
      <c r="AE174" s="473">
        <v>77.489999999999995</v>
      </c>
      <c r="AF174" s="473">
        <v>77.489999999999995</v>
      </c>
      <c r="AG174" s="473">
        <v>77.489999999999995</v>
      </c>
      <c r="AH174" s="473">
        <v>77.489999999999995</v>
      </c>
      <c r="AI174" s="473">
        <v>77.489999999999995</v>
      </c>
      <c r="AJ174" s="473">
        <v>77.489999999999995</v>
      </c>
      <c r="AK174" s="473">
        <v>77.489999999999995</v>
      </c>
      <c r="AL174" s="473">
        <v>77.489999999999995</v>
      </c>
      <c r="AM174" s="473">
        <v>77.489999999999995</v>
      </c>
      <c r="AN174" s="473">
        <v>77.489999999999995</v>
      </c>
    </row>
    <row r="175" spans="1:40" ht="15" customHeight="1" x14ac:dyDescent="0.2">
      <c r="A175" s="472" t="s">
        <v>354</v>
      </c>
      <c r="B175" s="472" t="s">
        <v>71</v>
      </c>
      <c r="C175" s="472" t="s">
        <v>355</v>
      </c>
      <c r="D175" s="472" t="s">
        <v>356</v>
      </c>
      <c r="E175" s="472" t="s">
        <v>364</v>
      </c>
      <c r="F175" s="472" t="s">
        <v>373</v>
      </c>
      <c r="G175" s="473">
        <v>154.85583999999997</v>
      </c>
      <c r="H175" s="473">
        <v>159.98099999999999</v>
      </c>
      <c r="I175" s="473">
        <v>164.34100000000001</v>
      </c>
      <c r="J175" s="473">
        <v>168.71199999999999</v>
      </c>
      <c r="K175" s="473">
        <v>173.09899999999999</v>
      </c>
      <c r="L175" s="473">
        <v>177.499</v>
      </c>
      <c r="M175" s="473">
        <v>181.91900000000001</v>
      </c>
      <c r="N175" s="473">
        <v>186.36</v>
      </c>
      <c r="O175" s="473">
        <v>190.839</v>
      </c>
      <c r="P175" s="473">
        <v>195.351</v>
      </c>
      <c r="Q175" s="473">
        <v>198.91</v>
      </c>
      <c r="R175" s="473">
        <v>202.48</v>
      </c>
      <c r="S175" s="473">
        <v>206.041</v>
      </c>
      <c r="T175" s="473">
        <v>209.61</v>
      </c>
      <c r="U175" s="473">
        <v>212.13200000000001</v>
      </c>
      <c r="V175" s="473">
        <v>214.63900000000001</v>
      </c>
      <c r="W175" s="473">
        <v>217.119</v>
      </c>
      <c r="X175" s="473">
        <v>219.03899999999999</v>
      </c>
      <c r="Y175" s="473">
        <v>220.93</v>
      </c>
      <c r="Z175" s="473">
        <v>222.239</v>
      </c>
      <c r="AA175" s="473">
        <v>223.51900000000001</v>
      </c>
      <c r="AB175" s="473">
        <v>223.51900000000001</v>
      </c>
      <c r="AC175" s="473">
        <v>223.51900000000001</v>
      </c>
      <c r="AD175" s="473">
        <v>223.51900000000001</v>
      </c>
      <c r="AE175" s="473">
        <v>223.51900000000001</v>
      </c>
      <c r="AF175" s="473">
        <v>223.51900000000001</v>
      </c>
      <c r="AG175" s="473">
        <v>223.51900000000001</v>
      </c>
      <c r="AH175" s="473">
        <v>223.51900000000001</v>
      </c>
      <c r="AI175" s="473">
        <v>223.51900000000001</v>
      </c>
      <c r="AJ175" s="473">
        <v>223.51900000000001</v>
      </c>
      <c r="AK175" s="473">
        <v>223.51900000000001</v>
      </c>
      <c r="AL175" s="473">
        <v>223.51900000000001</v>
      </c>
      <c r="AM175" s="473">
        <v>223.51900000000001</v>
      </c>
      <c r="AN175" s="473">
        <v>223.51900000000001</v>
      </c>
    </row>
    <row r="176" spans="1:40" ht="15" customHeight="1" x14ac:dyDescent="0.2">
      <c r="A176" s="472" t="s">
        <v>354</v>
      </c>
      <c r="B176" s="472" t="s">
        <v>71</v>
      </c>
      <c r="C176" s="472" t="s">
        <v>355</v>
      </c>
      <c r="D176" s="472" t="s">
        <v>565</v>
      </c>
      <c r="E176" s="472" t="s">
        <v>101</v>
      </c>
      <c r="F176" s="472" t="s">
        <v>374</v>
      </c>
      <c r="G176" s="473">
        <v>896.26099999999985</v>
      </c>
      <c r="H176" s="473">
        <v>1105.451</v>
      </c>
      <c r="I176" s="473">
        <v>1247.7090000000001</v>
      </c>
      <c r="J176" s="473">
        <v>1314.6510000000001</v>
      </c>
      <c r="K176" s="473">
        <v>1356.6510000000001</v>
      </c>
      <c r="L176" s="473">
        <v>1360.72</v>
      </c>
      <c r="M176" s="473">
        <v>1363.8520000000001</v>
      </c>
      <c r="N176" s="473">
        <v>1366.5719999999999</v>
      </c>
      <c r="O176" s="473">
        <v>1329.92</v>
      </c>
      <c r="P176" s="473">
        <v>1260.3779999999999</v>
      </c>
      <c r="Q176" s="473">
        <v>1134.9580000000001</v>
      </c>
      <c r="R176" s="473">
        <v>935.05</v>
      </c>
      <c r="S176" s="473">
        <v>651.28099999999995</v>
      </c>
      <c r="T176" s="473">
        <v>413.53800000000001</v>
      </c>
      <c r="U176" s="473">
        <v>227.67</v>
      </c>
      <c r="V176" s="473">
        <v>118.059</v>
      </c>
      <c r="W176" s="473">
        <v>53.67</v>
      </c>
      <c r="X176" s="473">
        <v>20.39</v>
      </c>
      <c r="Y176" s="473">
        <v>7.391</v>
      </c>
      <c r="Z176" s="473">
        <v>2.331</v>
      </c>
      <c r="AA176" s="473">
        <v>0.80900000000000005</v>
      </c>
      <c r="AB176" s="473">
        <v>0.191</v>
      </c>
      <c r="AC176" s="473">
        <v>0</v>
      </c>
      <c r="AD176" s="473">
        <v>0</v>
      </c>
      <c r="AE176" s="473">
        <v>0</v>
      </c>
      <c r="AF176" s="473">
        <v>0</v>
      </c>
      <c r="AG176" s="473">
        <v>0</v>
      </c>
      <c r="AH176" s="473">
        <v>0</v>
      </c>
      <c r="AI176" s="473">
        <v>0</v>
      </c>
      <c r="AJ176" s="473">
        <v>0</v>
      </c>
      <c r="AK176" s="473">
        <v>0</v>
      </c>
      <c r="AL176" s="473">
        <v>0</v>
      </c>
      <c r="AM176" s="473">
        <v>0</v>
      </c>
      <c r="AN176" s="473">
        <v>0</v>
      </c>
    </row>
    <row r="177" spans="1:40" ht="15" customHeight="1" x14ac:dyDescent="0.2">
      <c r="A177" s="472" t="s">
        <v>354</v>
      </c>
      <c r="B177" s="472" t="s">
        <v>71</v>
      </c>
      <c r="C177" s="472" t="s">
        <v>355</v>
      </c>
      <c r="D177" s="472" t="s">
        <v>565</v>
      </c>
      <c r="E177" s="472" t="s">
        <v>101</v>
      </c>
      <c r="F177" s="472" t="s">
        <v>375</v>
      </c>
      <c r="G177" s="473">
        <v>138.69999999999999</v>
      </c>
      <c r="H177" s="473">
        <v>138.69999999999999</v>
      </c>
      <c r="I177" s="473">
        <v>138.69999999999999</v>
      </c>
      <c r="J177" s="473">
        <v>138.69999999999999</v>
      </c>
      <c r="K177" s="473">
        <v>138.69999999999999</v>
      </c>
      <c r="L177" s="473">
        <v>138.69999999999999</v>
      </c>
      <c r="M177" s="473">
        <v>138.69999999999999</v>
      </c>
      <c r="N177" s="473">
        <v>138.69999999999999</v>
      </c>
      <c r="O177" s="473">
        <v>124.5</v>
      </c>
      <c r="P177" s="473">
        <v>124.5</v>
      </c>
      <c r="Q177" s="473">
        <v>124.5</v>
      </c>
      <c r="R177" s="473">
        <v>124.5</v>
      </c>
      <c r="S177" s="473">
        <v>124.5</v>
      </c>
      <c r="T177" s="473">
        <v>124.5</v>
      </c>
      <c r="U177" s="473">
        <v>124.5</v>
      </c>
      <c r="V177" s="473">
        <v>124.5</v>
      </c>
      <c r="W177" s="473">
        <v>124.5</v>
      </c>
      <c r="X177" s="473">
        <v>124.5</v>
      </c>
      <c r="Y177" s="473">
        <v>124.5</v>
      </c>
      <c r="Z177" s="473">
        <v>124.5</v>
      </c>
      <c r="AA177" s="473">
        <v>124.5</v>
      </c>
      <c r="AB177" s="473">
        <v>124.5</v>
      </c>
      <c r="AC177" s="473">
        <v>124.5</v>
      </c>
      <c r="AD177" s="473">
        <v>124.5</v>
      </c>
      <c r="AE177" s="473">
        <v>124.5</v>
      </c>
      <c r="AF177" s="473">
        <v>124.5</v>
      </c>
      <c r="AG177" s="473">
        <v>124.5</v>
      </c>
      <c r="AH177" s="473">
        <v>124.5</v>
      </c>
      <c r="AI177" s="473">
        <v>124.5</v>
      </c>
      <c r="AJ177" s="473">
        <v>124.5</v>
      </c>
      <c r="AK177" s="473">
        <v>124.5</v>
      </c>
      <c r="AL177" s="473">
        <v>124.5</v>
      </c>
      <c r="AM177" s="473">
        <v>124.5</v>
      </c>
      <c r="AN177" s="473">
        <v>124.5</v>
      </c>
    </row>
    <row r="178" spans="1:40" ht="15" customHeight="1" x14ac:dyDescent="0.2">
      <c r="A178" s="472" t="s">
        <v>354</v>
      </c>
      <c r="B178" s="472" t="s">
        <v>71</v>
      </c>
      <c r="C178" s="472" t="s">
        <v>355</v>
      </c>
      <c r="D178" s="472" t="s">
        <v>356</v>
      </c>
      <c r="E178" s="472" t="s">
        <v>100</v>
      </c>
      <c r="F178" s="472" t="s">
        <v>376</v>
      </c>
      <c r="G178" s="473">
        <v>12403.82478006999</v>
      </c>
      <c r="H178" s="473">
        <v>13396.73</v>
      </c>
      <c r="I178" s="473">
        <v>14114.85</v>
      </c>
      <c r="J178" s="473">
        <v>14672.92</v>
      </c>
      <c r="K178" s="473">
        <v>15104.4</v>
      </c>
      <c r="L178" s="473">
        <v>15679.24</v>
      </c>
      <c r="M178" s="473">
        <v>16445.650000000001</v>
      </c>
      <c r="N178" s="473">
        <v>17214.52</v>
      </c>
      <c r="O178" s="473">
        <v>17998.41</v>
      </c>
      <c r="P178" s="473">
        <v>18809.98</v>
      </c>
      <c r="Q178" s="473">
        <v>19760.75</v>
      </c>
      <c r="R178" s="473">
        <v>20823.419999999998</v>
      </c>
      <c r="S178" s="473">
        <v>21984.68</v>
      </c>
      <c r="T178" s="473">
        <v>23639.75</v>
      </c>
      <c r="U178" s="473">
        <v>25786.14</v>
      </c>
      <c r="V178" s="473">
        <v>28431.01</v>
      </c>
      <c r="W178" s="473">
        <v>30903.62</v>
      </c>
      <c r="X178" s="473">
        <v>33444.06</v>
      </c>
      <c r="Y178" s="473">
        <v>35447.1</v>
      </c>
      <c r="Z178" s="473">
        <v>36492.28</v>
      </c>
      <c r="AA178" s="473">
        <v>37383.57</v>
      </c>
      <c r="AB178" s="473">
        <v>38147.730000000003</v>
      </c>
      <c r="AC178" s="473">
        <v>39101.49</v>
      </c>
      <c r="AD178" s="473">
        <v>39865.11</v>
      </c>
      <c r="AE178" s="473">
        <v>40493.18</v>
      </c>
      <c r="AF178" s="473">
        <v>40939.4</v>
      </c>
      <c r="AG178" s="473">
        <v>41211.33</v>
      </c>
      <c r="AH178" s="473">
        <v>41341.03</v>
      </c>
      <c r="AI178" s="473">
        <v>41486.449999999997</v>
      </c>
      <c r="AJ178" s="473">
        <v>41631.480000000003</v>
      </c>
      <c r="AK178" s="473">
        <v>41776.839999999997</v>
      </c>
      <c r="AL178" s="473">
        <v>41986.46</v>
      </c>
      <c r="AM178" s="473">
        <v>42235.62</v>
      </c>
      <c r="AN178" s="473">
        <v>42525.11</v>
      </c>
    </row>
    <row r="179" spans="1:40" ht="15" customHeight="1" x14ac:dyDescent="0.2">
      <c r="A179" s="472" t="s">
        <v>354</v>
      </c>
      <c r="B179" s="472" t="s">
        <v>71</v>
      </c>
      <c r="C179" s="472" t="s">
        <v>355</v>
      </c>
      <c r="D179" s="472" t="s">
        <v>89</v>
      </c>
      <c r="E179" s="472" t="s">
        <v>89</v>
      </c>
      <c r="F179" s="472" t="s">
        <v>377</v>
      </c>
      <c r="G179" s="473">
        <v>195.65899999999996</v>
      </c>
      <c r="H179" s="473">
        <v>513.69200000000001</v>
      </c>
      <c r="I179" s="473">
        <v>793.34199999999998</v>
      </c>
      <c r="J179" s="473">
        <v>893.50199999999995</v>
      </c>
      <c r="K179" s="473">
        <v>1132.912</v>
      </c>
      <c r="L179" s="473">
        <v>1272.962</v>
      </c>
      <c r="M179" s="473">
        <v>1525.8520000000001</v>
      </c>
      <c r="N179" s="473">
        <v>1940.0820000000001</v>
      </c>
      <c r="O179" s="473">
        <v>2504.6219999999998</v>
      </c>
      <c r="P179" s="473">
        <v>3009.95</v>
      </c>
      <c r="Q179" s="473">
        <v>3624.46</v>
      </c>
      <c r="R179" s="473">
        <v>3794.431</v>
      </c>
      <c r="S179" s="473">
        <v>3977.451</v>
      </c>
      <c r="T179" s="473">
        <v>4126.4620000000004</v>
      </c>
      <c r="U179" s="473">
        <v>4169.7920000000004</v>
      </c>
      <c r="V179" s="473">
        <v>4396.3819999999996</v>
      </c>
      <c r="W179" s="473">
        <v>4770.8410000000003</v>
      </c>
      <c r="X179" s="473">
        <v>5369.3119999999999</v>
      </c>
      <c r="Y179" s="473">
        <v>5881.1809999999996</v>
      </c>
      <c r="Z179" s="473">
        <v>6257.732</v>
      </c>
      <c r="AA179" s="473">
        <v>6564.07</v>
      </c>
      <c r="AB179" s="473">
        <v>6979.049</v>
      </c>
      <c r="AC179" s="473">
        <v>7034.3890000000001</v>
      </c>
      <c r="AD179" s="473">
        <v>7150.0889999999999</v>
      </c>
      <c r="AE179" s="473">
        <v>7292.2190000000001</v>
      </c>
      <c r="AF179" s="473">
        <v>7357.2290000000003</v>
      </c>
      <c r="AG179" s="473">
        <v>7367.3590000000004</v>
      </c>
      <c r="AH179" s="473">
        <v>7367.4989999999998</v>
      </c>
      <c r="AI179" s="473">
        <v>7503.7280000000001</v>
      </c>
      <c r="AJ179" s="473">
        <v>7503.8680000000004</v>
      </c>
      <c r="AK179" s="473">
        <v>7776.7820000000002</v>
      </c>
      <c r="AL179" s="473">
        <v>7913.3339999999998</v>
      </c>
      <c r="AM179" s="473">
        <v>8117.317</v>
      </c>
      <c r="AN179" s="473">
        <v>8139.7619999999997</v>
      </c>
    </row>
    <row r="180" spans="1:40" ht="15" customHeight="1" x14ac:dyDescent="0.2">
      <c r="A180" s="472" t="s">
        <v>354</v>
      </c>
      <c r="B180" s="472" t="s">
        <v>71</v>
      </c>
      <c r="C180" s="472" t="s">
        <v>355</v>
      </c>
      <c r="D180" s="472" t="s">
        <v>89</v>
      </c>
      <c r="E180" s="472" t="s">
        <v>89</v>
      </c>
      <c r="F180" s="472" t="s">
        <v>378</v>
      </c>
      <c r="G180" s="473">
        <v>0</v>
      </c>
      <c r="H180" s="473">
        <v>2.8000000000000001E-2</v>
      </c>
      <c r="I180" s="473">
        <v>7.0999999999999994E-2</v>
      </c>
      <c r="J180" s="473">
        <v>0.13</v>
      </c>
      <c r="K180" s="473">
        <v>0.27</v>
      </c>
      <c r="L180" s="473">
        <v>0.502</v>
      </c>
      <c r="M180" s="473">
        <v>0.95699999999999996</v>
      </c>
      <c r="N180" s="473">
        <v>1.109</v>
      </c>
      <c r="O180" s="473">
        <v>1.5389999999999999</v>
      </c>
      <c r="P180" s="473">
        <v>2.6080000000000001</v>
      </c>
      <c r="Q180" s="473">
        <v>3.9390000000000001</v>
      </c>
      <c r="R180" s="473">
        <v>5.8780000000000001</v>
      </c>
      <c r="S180" s="473">
        <v>7.85</v>
      </c>
      <c r="T180" s="473">
        <v>11.089</v>
      </c>
      <c r="U180" s="473">
        <v>14.164</v>
      </c>
      <c r="V180" s="473">
        <v>17.713999999999999</v>
      </c>
      <c r="W180" s="473">
        <v>22.757999999999999</v>
      </c>
      <c r="X180" s="473">
        <v>27.972999999999999</v>
      </c>
      <c r="Y180" s="473">
        <v>34.462000000000003</v>
      </c>
      <c r="Z180" s="473">
        <v>41.177999999999997</v>
      </c>
      <c r="AA180" s="473">
        <v>48.179000000000002</v>
      </c>
      <c r="AB180" s="473">
        <v>56.231999999999999</v>
      </c>
      <c r="AC180" s="473">
        <v>63.817999999999998</v>
      </c>
      <c r="AD180" s="473">
        <v>70.02</v>
      </c>
      <c r="AE180" s="473">
        <v>75.600999999999999</v>
      </c>
      <c r="AF180" s="473">
        <v>79.953000000000003</v>
      </c>
      <c r="AG180" s="473">
        <v>91.019000000000005</v>
      </c>
      <c r="AH180" s="473">
        <v>101.199</v>
      </c>
      <c r="AI180" s="473">
        <v>109.41200000000001</v>
      </c>
      <c r="AJ180" s="473">
        <v>116.357</v>
      </c>
      <c r="AK180" s="473">
        <v>123.57</v>
      </c>
      <c r="AL180" s="473">
        <v>129.36099999999999</v>
      </c>
      <c r="AM180" s="473">
        <v>134.441</v>
      </c>
      <c r="AN180" s="473">
        <v>138.81899999999999</v>
      </c>
    </row>
    <row r="181" spans="1:40" ht="15" customHeight="1" x14ac:dyDescent="0.2">
      <c r="A181" s="472" t="s">
        <v>354</v>
      </c>
      <c r="B181" s="472" t="s">
        <v>71</v>
      </c>
      <c r="C181" s="472" t="s">
        <v>355</v>
      </c>
      <c r="D181" s="472" t="s">
        <v>89</v>
      </c>
      <c r="E181" s="472" t="s">
        <v>380</v>
      </c>
      <c r="F181" s="472" t="s">
        <v>380</v>
      </c>
      <c r="G181" s="473">
        <v>0</v>
      </c>
      <c r="H181" s="473">
        <v>0</v>
      </c>
      <c r="I181" s="473">
        <v>0</v>
      </c>
      <c r="J181" s="473">
        <v>0</v>
      </c>
      <c r="K181" s="473">
        <v>0</v>
      </c>
      <c r="L181" s="473">
        <v>0</v>
      </c>
      <c r="M181" s="473">
        <v>0</v>
      </c>
      <c r="N181" s="473">
        <v>0</v>
      </c>
      <c r="O181" s="473">
        <v>43.707999999999998</v>
      </c>
      <c r="P181" s="473">
        <v>115.934</v>
      </c>
      <c r="Q181" s="473">
        <v>224.245</v>
      </c>
      <c r="R181" s="473">
        <v>383.15899999999999</v>
      </c>
      <c r="S181" s="473">
        <v>608.202</v>
      </c>
      <c r="T181" s="473">
        <v>966.18899999999996</v>
      </c>
      <c r="U181" s="473">
        <v>1510.7819999999999</v>
      </c>
      <c r="V181" s="473">
        <v>2223.5360000000001</v>
      </c>
      <c r="W181" s="473">
        <v>3113.6489999999999</v>
      </c>
      <c r="X181" s="473">
        <v>4173.5889999999999</v>
      </c>
      <c r="Y181" s="473">
        <v>5370.2390000000005</v>
      </c>
      <c r="Z181" s="473">
        <v>6661.2629999999999</v>
      </c>
      <c r="AA181" s="473">
        <v>7987.8469999999998</v>
      </c>
      <c r="AB181" s="473">
        <v>9309.9230000000007</v>
      </c>
      <c r="AC181" s="473">
        <v>10675.308000000001</v>
      </c>
      <c r="AD181" s="473">
        <v>11469.969000000001</v>
      </c>
      <c r="AE181" s="473">
        <v>12251.379000000001</v>
      </c>
      <c r="AF181" s="473">
        <v>13016.227000000001</v>
      </c>
      <c r="AG181" s="473">
        <v>13760.586000000001</v>
      </c>
      <c r="AH181" s="473">
        <v>14479.871000000001</v>
      </c>
      <c r="AI181" s="473">
        <v>15168.748</v>
      </c>
      <c r="AJ181" s="473">
        <v>15821.036</v>
      </c>
      <c r="AK181" s="473">
        <v>16429.601999999999</v>
      </c>
      <c r="AL181" s="473">
        <v>16986.249</v>
      </c>
      <c r="AM181" s="473">
        <v>17481.59</v>
      </c>
      <c r="AN181" s="468">
        <v>17903.179</v>
      </c>
    </row>
    <row r="182" spans="1:40" ht="15" customHeight="1" x14ac:dyDescent="0.2">
      <c r="A182" s="472" t="s">
        <v>354</v>
      </c>
      <c r="B182" s="472" t="s">
        <v>71</v>
      </c>
      <c r="C182" s="472" t="s">
        <v>355</v>
      </c>
      <c r="D182" s="472" t="s">
        <v>356</v>
      </c>
      <c r="E182" s="472" t="s">
        <v>381</v>
      </c>
      <c r="F182" s="472" t="s">
        <v>381</v>
      </c>
      <c r="G182" s="473">
        <v>811.3660000000001</v>
      </c>
      <c r="H182" s="473">
        <v>815.92100000000005</v>
      </c>
      <c r="I182" s="473">
        <v>851.61199999999997</v>
      </c>
      <c r="J182" s="473">
        <v>880.24900000000002</v>
      </c>
      <c r="K182" s="473">
        <v>959.19</v>
      </c>
      <c r="L182" s="473">
        <v>961.03200000000004</v>
      </c>
      <c r="M182" s="473">
        <v>962.2</v>
      </c>
      <c r="N182" s="473">
        <v>962.74</v>
      </c>
      <c r="O182" s="473">
        <v>962.721</v>
      </c>
      <c r="P182" s="473">
        <v>962.18799999999999</v>
      </c>
      <c r="Q182" s="473">
        <v>961.15800000000002</v>
      </c>
      <c r="R182" s="473">
        <v>959.68899999999996</v>
      </c>
      <c r="S182" s="473">
        <v>957.81100000000004</v>
      </c>
      <c r="T182" s="473">
        <v>955.56</v>
      </c>
      <c r="U182" s="473">
        <v>952.96</v>
      </c>
      <c r="V182" s="473">
        <v>950.04</v>
      </c>
      <c r="W182" s="473">
        <v>946.82100000000003</v>
      </c>
      <c r="X182" s="473">
        <v>943.33</v>
      </c>
      <c r="Y182" s="473">
        <v>939.58199999999999</v>
      </c>
      <c r="Z182" s="473">
        <v>935.59900000000005</v>
      </c>
      <c r="AA182" s="473">
        <v>931.40800000000002</v>
      </c>
      <c r="AB182" s="473">
        <v>927.01099999999997</v>
      </c>
      <c r="AC182" s="473">
        <v>922.42</v>
      </c>
      <c r="AD182" s="473">
        <v>917.66</v>
      </c>
      <c r="AE182" s="473">
        <v>912.76</v>
      </c>
      <c r="AF182" s="473">
        <v>907.69</v>
      </c>
      <c r="AG182" s="473">
        <v>902.50099999999998</v>
      </c>
      <c r="AH182" s="473">
        <v>897.18</v>
      </c>
      <c r="AI182" s="473">
        <v>891.75099999999998</v>
      </c>
      <c r="AJ182" s="473">
        <v>886.20899999999995</v>
      </c>
      <c r="AK182" s="473">
        <v>880.57899999999995</v>
      </c>
      <c r="AL182" s="473">
        <v>874.85</v>
      </c>
      <c r="AM182" s="473">
        <v>869.05100000000004</v>
      </c>
      <c r="AN182" s="473">
        <v>863.17</v>
      </c>
    </row>
    <row r="183" spans="1:40" ht="15" customHeight="1" x14ac:dyDescent="0.2">
      <c r="A183" s="472" t="s">
        <v>354</v>
      </c>
      <c r="B183" s="472" t="s">
        <v>71</v>
      </c>
      <c r="C183" s="472" t="s">
        <v>355</v>
      </c>
      <c r="D183" s="472" t="s">
        <v>356</v>
      </c>
      <c r="E183" s="472" t="s">
        <v>381</v>
      </c>
      <c r="F183" s="472" t="s">
        <v>382</v>
      </c>
      <c r="G183" s="473">
        <v>457.88</v>
      </c>
      <c r="H183" s="473">
        <v>523.17999999999995</v>
      </c>
      <c r="I183" s="473">
        <v>600.87099999999998</v>
      </c>
      <c r="J183" s="473">
        <v>617.67899999999997</v>
      </c>
      <c r="K183" s="473">
        <v>633.46900000000005</v>
      </c>
      <c r="L183" s="473">
        <v>648.32000000000005</v>
      </c>
      <c r="M183" s="473">
        <v>662.31</v>
      </c>
      <c r="N183" s="473">
        <v>673.84900000000005</v>
      </c>
      <c r="O183" s="473">
        <v>684.58100000000002</v>
      </c>
      <c r="P183" s="473">
        <v>694.56899999999996</v>
      </c>
      <c r="Q183" s="473">
        <v>703.851</v>
      </c>
      <c r="R183" s="473">
        <v>710.74199999999996</v>
      </c>
      <c r="S183" s="473">
        <v>716.97</v>
      </c>
      <c r="T183" s="473">
        <v>722.62</v>
      </c>
      <c r="U183" s="473">
        <v>727.69</v>
      </c>
      <c r="V183" s="473">
        <v>732.23900000000003</v>
      </c>
      <c r="W183" s="473">
        <v>734.47</v>
      </c>
      <c r="X183" s="473">
        <v>734.47</v>
      </c>
      <c r="Y183" s="473">
        <v>734.47</v>
      </c>
      <c r="Z183" s="473">
        <v>734.47</v>
      </c>
      <c r="AA183" s="473">
        <v>734.47</v>
      </c>
      <c r="AB183" s="473">
        <v>734.47</v>
      </c>
      <c r="AC183" s="473">
        <v>734.47</v>
      </c>
      <c r="AD183" s="473">
        <v>734.47</v>
      </c>
      <c r="AE183" s="473">
        <v>734.47</v>
      </c>
      <c r="AF183" s="473">
        <v>734.47</v>
      </c>
      <c r="AG183" s="473">
        <v>734.47</v>
      </c>
      <c r="AH183" s="473">
        <v>734.47</v>
      </c>
      <c r="AI183" s="473">
        <v>734.47</v>
      </c>
      <c r="AJ183" s="473">
        <v>734.47</v>
      </c>
      <c r="AK183" s="473">
        <v>734.47</v>
      </c>
      <c r="AL183" s="473">
        <v>734.47</v>
      </c>
      <c r="AM183" s="473">
        <v>734.47</v>
      </c>
      <c r="AN183" s="473">
        <v>734.47</v>
      </c>
    </row>
    <row r="184" spans="1:40" ht="15" customHeight="1" x14ac:dyDescent="0.2">
      <c r="A184" s="472" t="s">
        <v>228</v>
      </c>
      <c r="B184" s="472" t="s">
        <v>71</v>
      </c>
      <c r="C184" s="472" t="s">
        <v>355</v>
      </c>
      <c r="D184" s="472" t="s">
        <v>356</v>
      </c>
      <c r="E184" s="472" t="s">
        <v>90</v>
      </c>
      <c r="F184" s="472" t="s">
        <v>90</v>
      </c>
      <c r="G184" s="473">
        <v>2440</v>
      </c>
      <c r="H184" s="473">
        <v>3075</v>
      </c>
      <c r="I184" s="473">
        <v>3360</v>
      </c>
      <c r="J184" s="473">
        <v>3360</v>
      </c>
      <c r="K184" s="473">
        <v>3360</v>
      </c>
      <c r="L184" s="473">
        <v>3570</v>
      </c>
      <c r="M184" s="473">
        <v>3659</v>
      </c>
      <c r="N184" s="473">
        <v>3659</v>
      </c>
      <c r="O184" s="473">
        <v>3659</v>
      </c>
      <c r="P184" s="473">
        <v>4009</v>
      </c>
      <c r="Q184" s="473">
        <v>4009</v>
      </c>
      <c r="R184" s="473">
        <v>4009</v>
      </c>
      <c r="S184" s="473">
        <v>4009</v>
      </c>
      <c r="T184" s="473">
        <v>4009</v>
      </c>
      <c r="U184" s="473">
        <v>4009</v>
      </c>
      <c r="V184" s="473">
        <v>4009</v>
      </c>
      <c r="W184" s="473">
        <v>4009</v>
      </c>
      <c r="X184" s="473">
        <v>4009</v>
      </c>
      <c r="Y184" s="473">
        <v>4009</v>
      </c>
      <c r="Z184" s="473">
        <v>4009</v>
      </c>
      <c r="AA184" s="473">
        <v>4009</v>
      </c>
      <c r="AB184" s="473">
        <v>4009</v>
      </c>
      <c r="AC184" s="473">
        <v>4009</v>
      </c>
      <c r="AD184" s="473">
        <v>4009</v>
      </c>
      <c r="AE184" s="473">
        <v>3374</v>
      </c>
      <c r="AF184" s="473">
        <v>2641</v>
      </c>
      <c r="AG184" s="473">
        <v>1960</v>
      </c>
      <c r="AH184" s="473">
        <v>1325</v>
      </c>
      <c r="AI184" s="473">
        <v>690</v>
      </c>
      <c r="AJ184" s="473">
        <v>391</v>
      </c>
      <c r="AK184" s="473">
        <v>391</v>
      </c>
      <c r="AL184" s="473">
        <v>391</v>
      </c>
      <c r="AM184" s="473">
        <v>41</v>
      </c>
      <c r="AN184" s="473">
        <v>41</v>
      </c>
    </row>
    <row r="185" spans="1:40" ht="15" customHeight="1" x14ac:dyDescent="0.2">
      <c r="A185" s="472" t="s">
        <v>228</v>
      </c>
      <c r="B185" s="472" t="s">
        <v>71</v>
      </c>
      <c r="C185" s="472" t="s">
        <v>355</v>
      </c>
      <c r="D185" s="472" t="s">
        <v>356</v>
      </c>
      <c r="E185" s="472" t="s">
        <v>90</v>
      </c>
      <c r="F185" s="472" t="s">
        <v>357</v>
      </c>
      <c r="G185" s="473">
        <v>87</v>
      </c>
      <c r="H185" s="473">
        <v>87</v>
      </c>
      <c r="I185" s="473">
        <v>87</v>
      </c>
      <c r="J185" s="473">
        <v>87</v>
      </c>
      <c r="K185" s="473">
        <v>212</v>
      </c>
      <c r="L185" s="473">
        <v>212</v>
      </c>
      <c r="M185" s="473">
        <v>212</v>
      </c>
      <c r="N185" s="473">
        <v>212</v>
      </c>
      <c r="O185" s="473">
        <v>212</v>
      </c>
      <c r="P185" s="473">
        <v>212</v>
      </c>
      <c r="Q185" s="473">
        <v>212</v>
      </c>
      <c r="R185" s="473">
        <v>212</v>
      </c>
      <c r="S185" s="473">
        <v>212</v>
      </c>
      <c r="T185" s="473">
        <v>212</v>
      </c>
      <c r="U185" s="473">
        <v>212</v>
      </c>
      <c r="V185" s="473">
        <v>212</v>
      </c>
      <c r="W185" s="473">
        <v>212</v>
      </c>
      <c r="X185" s="473">
        <v>212</v>
      </c>
      <c r="Y185" s="473">
        <v>212</v>
      </c>
      <c r="Z185" s="473">
        <v>212</v>
      </c>
      <c r="AA185" s="473">
        <v>212</v>
      </c>
      <c r="AB185" s="473">
        <v>212</v>
      </c>
      <c r="AC185" s="473">
        <v>212</v>
      </c>
      <c r="AD185" s="473">
        <v>212</v>
      </c>
      <c r="AE185" s="473">
        <v>212</v>
      </c>
      <c r="AF185" s="473">
        <v>212</v>
      </c>
      <c r="AG185" s="473">
        <v>212</v>
      </c>
      <c r="AH185" s="473">
        <v>212</v>
      </c>
      <c r="AI185" s="473">
        <v>102</v>
      </c>
      <c r="AJ185" s="473">
        <v>102</v>
      </c>
      <c r="AK185" s="473">
        <v>102</v>
      </c>
      <c r="AL185" s="473">
        <v>102</v>
      </c>
      <c r="AM185" s="473">
        <v>102</v>
      </c>
      <c r="AN185" s="473">
        <v>102</v>
      </c>
    </row>
    <row r="186" spans="1:40" ht="15" customHeight="1" x14ac:dyDescent="0.2">
      <c r="A186" s="472" t="s">
        <v>228</v>
      </c>
      <c r="B186" s="472" t="s">
        <v>71</v>
      </c>
      <c r="C186" s="472" t="s">
        <v>355</v>
      </c>
      <c r="D186" s="472" t="s">
        <v>383</v>
      </c>
      <c r="E186" s="472" t="s">
        <v>91</v>
      </c>
      <c r="F186" s="472" t="s">
        <v>389</v>
      </c>
      <c r="G186" s="473">
        <v>0</v>
      </c>
      <c r="H186" s="473">
        <v>0</v>
      </c>
      <c r="I186" s="473">
        <v>0</v>
      </c>
      <c r="J186" s="473">
        <v>0</v>
      </c>
      <c r="K186" s="473">
        <v>0</v>
      </c>
      <c r="L186" s="473">
        <v>0</v>
      </c>
      <c r="M186" s="473">
        <v>0</v>
      </c>
      <c r="N186" s="473">
        <v>0</v>
      </c>
      <c r="O186" s="473">
        <v>0</v>
      </c>
      <c r="P186" s="473">
        <v>0</v>
      </c>
      <c r="Q186" s="473">
        <v>0</v>
      </c>
      <c r="R186" s="473">
        <v>0</v>
      </c>
      <c r="S186" s="473">
        <v>0</v>
      </c>
      <c r="T186" s="473">
        <v>900</v>
      </c>
      <c r="U186" s="473">
        <v>1800</v>
      </c>
      <c r="V186" s="473">
        <v>2700</v>
      </c>
      <c r="W186" s="473">
        <v>3600</v>
      </c>
      <c r="X186" s="473">
        <v>4500</v>
      </c>
      <c r="Y186" s="473">
        <v>4900</v>
      </c>
      <c r="Z186" s="473">
        <v>5800</v>
      </c>
      <c r="AA186" s="473">
        <v>6700</v>
      </c>
      <c r="AB186" s="473">
        <v>7600</v>
      </c>
      <c r="AC186" s="473">
        <v>8500</v>
      </c>
      <c r="AD186" s="473">
        <v>8500</v>
      </c>
      <c r="AE186" s="473">
        <v>9400</v>
      </c>
      <c r="AF186" s="473">
        <v>9400</v>
      </c>
      <c r="AG186" s="473">
        <v>10300</v>
      </c>
      <c r="AH186" s="473">
        <v>10300</v>
      </c>
      <c r="AI186" s="473">
        <v>10300</v>
      </c>
      <c r="AJ186" s="473">
        <v>11200</v>
      </c>
      <c r="AK186" s="473">
        <v>11200</v>
      </c>
      <c r="AL186" s="473">
        <v>12100</v>
      </c>
      <c r="AM186" s="473">
        <v>12100</v>
      </c>
      <c r="AN186" s="473">
        <v>12100</v>
      </c>
    </row>
    <row r="187" spans="1:40" ht="15" customHeight="1" x14ac:dyDescent="0.2">
      <c r="A187" s="472" t="s">
        <v>228</v>
      </c>
      <c r="B187" s="472" t="s">
        <v>71</v>
      </c>
      <c r="C187" s="472" t="s">
        <v>355</v>
      </c>
      <c r="D187" s="472" t="s">
        <v>565</v>
      </c>
      <c r="E187" s="472" t="s">
        <v>93</v>
      </c>
      <c r="F187" s="472" t="s">
        <v>93</v>
      </c>
      <c r="G187" s="473">
        <v>12711</v>
      </c>
      <c r="H187" s="473">
        <v>9726</v>
      </c>
      <c r="I187" s="473">
        <v>8280</v>
      </c>
      <c r="J187" s="473">
        <v>5760</v>
      </c>
      <c r="K187" s="473">
        <v>1636</v>
      </c>
      <c r="L187" s="473">
        <v>642</v>
      </c>
      <c r="M187" s="473">
        <v>0</v>
      </c>
      <c r="N187" s="473">
        <v>0</v>
      </c>
      <c r="O187" s="473">
        <v>0</v>
      </c>
      <c r="P187" s="473">
        <v>0</v>
      </c>
      <c r="Q187" s="473">
        <v>0</v>
      </c>
      <c r="R187" s="473">
        <v>0</v>
      </c>
      <c r="S187" s="473">
        <v>0</v>
      </c>
      <c r="T187" s="473">
        <v>0</v>
      </c>
      <c r="U187" s="473">
        <v>0</v>
      </c>
      <c r="V187" s="473">
        <v>0</v>
      </c>
      <c r="W187" s="473">
        <v>0</v>
      </c>
      <c r="X187" s="473">
        <v>0</v>
      </c>
      <c r="Y187" s="473">
        <v>0</v>
      </c>
      <c r="Z187" s="473">
        <v>0</v>
      </c>
      <c r="AA187" s="473">
        <v>0</v>
      </c>
      <c r="AB187" s="473">
        <v>0</v>
      </c>
      <c r="AC187" s="473">
        <v>0</v>
      </c>
      <c r="AD187" s="473">
        <v>0</v>
      </c>
      <c r="AE187" s="473">
        <v>0</v>
      </c>
      <c r="AF187" s="473">
        <v>0</v>
      </c>
      <c r="AG187" s="473">
        <v>0</v>
      </c>
      <c r="AH187" s="473">
        <v>0</v>
      </c>
      <c r="AI187" s="473">
        <v>0</v>
      </c>
      <c r="AJ187" s="473">
        <v>0</v>
      </c>
      <c r="AK187" s="473">
        <v>0</v>
      </c>
      <c r="AL187" s="473">
        <v>0</v>
      </c>
      <c r="AM187" s="473">
        <v>0</v>
      </c>
      <c r="AN187" s="473">
        <v>0</v>
      </c>
    </row>
    <row r="188" spans="1:40" ht="15" customHeight="1" x14ac:dyDescent="0.2">
      <c r="A188" s="472" t="s">
        <v>228</v>
      </c>
      <c r="B188" s="472" t="s">
        <v>71</v>
      </c>
      <c r="C188" s="472" t="s">
        <v>355</v>
      </c>
      <c r="D188" s="472" t="s">
        <v>565</v>
      </c>
      <c r="E188" s="472" t="s">
        <v>92</v>
      </c>
      <c r="F188" s="472" t="s">
        <v>358</v>
      </c>
      <c r="G188" s="473">
        <v>28073</v>
      </c>
      <c r="H188" s="473">
        <v>28108</v>
      </c>
      <c r="I188" s="473">
        <v>26183</v>
      </c>
      <c r="J188" s="473">
        <v>26563</v>
      </c>
      <c r="K188" s="473">
        <v>26467</v>
      </c>
      <c r="L188" s="473">
        <v>23657</v>
      </c>
      <c r="M188" s="473">
        <v>23657</v>
      </c>
      <c r="N188" s="473">
        <v>23467</v>
      </c>
      <c r="O188" s="473">
        <v>23467</v>
      </c>
      <c r="P188" s="473">
        <v>23508</v>
      </c>
      <c r="Q188" s="473">
        <v>24158</v>
      </c>
      <c r="R188" s="473">
        <v>23428</v>
      </c>
      <c r="S188" s="473">
        <v>24254</v>
      </c>
      <c r="T188" s="473">
        <v>23715</v>
      </c>
      <c r="U188" s="473">
        <v>21671</v>
      </c>
      <c r="V188" s="473">
        <v>21671</v>
      </c>
      <c r="W188" s="473">
        <v>18062</v>
      </c>
      <c r="X188" s="473">
        <v>17642</v>
      </c>
      <c r="Y188" s="473">
        <v>15092</v>
      </c>
      <c r="Z188" s="473">
        <v>12714</v>
      </c>
      <c r="AA188" s="473">
        <v>10962</v>
      </c>
      <c r="AB188" s="473">
        <v>8761</v>
      </c>
      <c r="AC188" s="473">
        <v>6591</v>
      </c>
      <c r="AD188" s="473">
        <v>5712</v>
      </c>
      <c r="AE188" s="473">
        <v>4802</v>
      </c>
      <c r="AF188" s="473">
        <v>4802</v>
      </c>
      <c r="AG188" s="473">
        <v>4422</v>
      </c>
      <c r="AH188" s="473">
        <v>4422</v>
      </c>
      <c r="AI188" s="473">
        <v>4422</v>
      </c>
      <c r="AJ188" s="473">
        <v>4042</v>
      </c>
      <c r="AK188" s="473">
        <v>2742</v>
      </c>
      <c r="AL188" s="473">
        <v>1652</v>
      </c>
      <c r="AM188" s="473">
        <v>1652</v>
      </c>
      <c r="AN188" s="473">
        <v>1652</v>
      </c>
    </row>
    <row r="189" spans="1:40" ht="15" customHeight="1" x14ac:dyDescent="0.2">
      <c r="A189" s="472" t="s">
        <v>228</v>
      </c>
      <c r="B189" s="472" t="s">
        <v>71</v>
      </c>
      <c r="C189" s="472" t="s">
        <v>355</v>
      </c>
      <c r="D189" s="472" t="s">
        <v>565</v>
      </c>
      <c r="E189" s="472" t="s">
        <v>92</v>
      </c>
      <c r="F189" s="472" t="s">
        <v>359</v>
      </c>
      <c r="G189" s="473">
        <v>1808</v>
      </c>
      <c r="H189" s="473">
        <v>1808</v>
      </c>
      <c r="I189" s="473">
        <v>1821</v>
      </c>
      <c r="J189" s="473">
        <v>1838</v>
      </c>
      <c r="K189" s="473">
        <v>1838</v>
      </c>
      <c r="L189" s="473">
        <v>1683</v>
      </c>
      <c r="M189" s="473">
        <v>1683</v>
      </c>
      <c r="N189" s="473">
        <v>1683</v>
      </c>
      <c r="O189" s="473">
        <v>1683</v>
      </c>
      <c r="P189" s="473">
        <v>1683</v>
      </c>
      <c r="Q189" s="473">
        <v>1683</v>
      </c>
      <c r="R189" s="473">
        <v>307</v>
      </c>
      <c r="S189" s="473">
        <v>307</v>
      </c>
      <c r="T189" s="473">
        <v>307</v>
      </c>
      <c r="U189" s="473">
        <v>187</v>
      </c>
      <c r="V189" s="473">
        <v>171</v>
      </c>
      <c r="W189" s="473">
        <v>30</v>
      </c>
      <c r="X189" s="473">
        <v>30</v>
      </c>
      <c r="Y189" s="473">
        <v>30</v>
      </c>
      <c r="Z189" s="473">
        <v>30</v>
      </c>
      <c r="AA189" s="473">
        <v>30</v>
      </c>
      <c r="AB189" s="473">
        <v>30</v>
      </c>
      <c r="AC189" s="473">
        <v>30</v>
      </c>
      <c r="AD189" s="473">
        <v>30</v>
      </c>
      <c r="AE189" s="473">
        <v>30</v>
      </c>
      <c r="AF189" s="473">
        <v>30</v>
      </c>
      <c r="AG189" s="473">
        <v>30</v>
      </c>
      <c r="AH189" s="473">
        <v>30</v>
      </c>
      <c r="AI189" s="473">
        <v>30</v>
      </c>
      <c r="AJ189" s="473">
        <v>30</v>
      </c>
      <c r="AK189" s="473">
        <v>30</v>
      </c>
      <c r="AL189" s="473">
        <v>30</v>
      </c>
      <c r="AM189" s="473">
        <v>30</v>
      </c>
      <c r="AN189" s="473">
        <v>30</v>
      </c>
    </row>
    <row r="190" spans="1:40" ht="15" customHeight="1" x14ac:dyDescent="0.2">
      <c r="A190" s="472" t="s">
        <v>228</v>
      </c>
      <c r="B190" s="472" t="s">
        <v>71</v>
      </c>
      <c r="C190" s="472" t="s">
        <v>355</v>
      </c>
      <c r="D190" s="472" t="s">
        <v>565</v>
      </c>
      <c r="E190" s="472" t="s">
        <v>92</v>
      </c>
      <c r="F190" s="472" t="s">
        <v>361</v>
      </c>
      <c r="G190" s="473">
        <v>1108</v>
      </c>
      <c r="H190" s="473">
        <v>1153</v>
      </c>
      <c r="I190" s="473">
        <v>1153</v>
      </c>
      <c r="J190" s="473">
        <v>1453</v>
      </c>
      <c r="K190" s="473">
        <v>1424</v>
      </c>
      <c r="L190" s="473">
        <v>375</v>
      </c>
      <c r="M190" s="473">
        <v>375</v>
      </c>
      <c r="N190" s="473">
        <v>375</v>
      </c>
      <c r="O190" s="473">
        <v>375</v>
      </c>
      <c r="P190" s="473">
        <v>375</v>
      </c>
      <c r="Q190" s="473">
        <v>375</v>
      </c>
      <c r="R190" s="473">
        <v>375</v>
      </c>
      <c r="S190" s="473">
        <v>375</v>
      </c>
      <c r="T190" s="473">
        <v>375</v>
      </c>
      <c r="U190" s="473">
        <v>674</v>
      </c>
      <c r="V190" s="473">
        <v>674</v>
      </c>
      <c r="W190" s="473">
        <v>674</v>
      </c>
      <c r="X190" s="473">
        <v>674</v>
      </c>
      <c r="Y190" s="473">
        <v>642</v>
      </c>
      <c r="Z190" s="473">
        <v>642</v>
      </c>
      <c r="AA190" s="473">
        <v>642</v>
      </c>
      <c r="AB190" s="473">
        <v>642</v>
      </c>
      <c r="AC190" s="473">
        <v>642</v>
      </c>
      <c r="AD190" s="473">
        <v>642</v>
      </c>
      <c r="AE190" s="473">
        <v>642</v>
      </c>
      <c r="AF190" s="473">
        <v>642</v>
      </c>
      <c r="AG190" s="473">
        <v>642</v>
      </c>
      <c r="AH190" s="473">
        <v>642</v>
      </c>
      <c r="AI190" s="473">
        <v>642</v>
      </c>
      <c r="AJ190" s="473">
        <v>342</v>
      </c>
      <c r="AK190" s="473">
        <v>342</v>
      </c>
      <c r="AL190" s="473">
        <v>342</v>
      </c>
      <c r="AM190" s="473">
        <v>342</v>
      </c>
      <c r="AN190" s="473">
        <v>342</v>
      </c>
    </row>
    <row r="191" spans="1:40" ht="15" customHeight="1" x14ac:dyDescent="0.2">
      <c r="A191" s="472" t="s">
        <v>228</v>
      </c>
      <c r="B191" s="472" t="s">
        <v>71</v>
      </c>
      <c r="C191" s="472" t="s">
        <v>355</v>
      </c>
      <c r="D191" s="472" t="s">
        <v>356</v>
      </c>
      <c r="E191" s="472" t="s">
        <v>94</v>
      </c>
      <c r="F191" s="472" t="s">
        <v>94</v>
      </c>
      <c r="G191" s="473">
        <v>1208</v>
      </c>
      <c r="H191" s="473">
        <v>1236</v>
      </c>
      <c r="I191" s="473">
        <v>1298</v>
      </c>
      <c r="J191" s="473">
        <v>1298</v>
      </c>
      <c r="K191" s="473">
        <v>1298</v>
      </c>
      <c r="L191" s="473">
        <v>1298</v>
      </c>
      <c r="M191" s="473">
        <v>1298</v>
      </c>
      <c r="N191" s="473">
        <v>1298</v>
      </c>
      <c r="O191" s="473">
        <v>1298</v>
      </c>
      <c r="P191" s="473">
        <v>1298</v>
      </c>
      <c r="Q191" s="473">
        <v>1298</v>
      </c>
      <c r="R191" s="473">
        <v>1298</v>
      </c>
      <c r="S191" s="473">
        <v>1298</v>
      </c>
      <c r="T191" s="473">
        <v>1298</v>
      </c>
      <c r="U191" s="473">
        <v>1298</v>
      </c>
      <c r="V191" s="473">
        <v>1298</v>
      </c>
      <c r="W191" s="473">
        <v>1298</v>
      </c>
      <c r="X191" s="473">
        <v>1298</v>
      </c>
      <c r="Y191" s="473">
        <v>1298</v>
      </c>
      <c r="Z191" s="473">
        <v>1298</v>
      </c>
      <c r="AA191" s="473">
        <v>1298</v>
      </c>
      <c r="AB191" s="473">
        <v>1298</v>
      </c>
      <c r="AC191" s="473">
        <v>1298</v>
      </c>
      <c r="AD191" s="473">
        <v>1298</v>
      </c>
      <c r="AE191" s="473">
        <v>1298</v>
      </c>
      <c r="AF191" s="473">
        <v>1298</v>
      </c>
      <c r="AG191" s="473">
        <v>1298</v>
      </c>
      <c r="AH191" s="473">
        <v>1298</v>
      </c>
      <c r="AI191" s="473">
        <v>1298</v>
      </c>
      <c r="AJ191" s="473">
        <v>1298</v>
      </c>
      <c r="AK191" s="473">
        <v>1298</v>
      </c>
      <c r="AL191" s="473">
        <v>1298</v>
      </c>
      <c r="AM191" s="473">
        <v>1298</v>
      </c>
      <c r="AN191" s="473">
        <v>1298</v>
      </c>
    </row>
    <row r="192" spans="1:40" ht="15" customHeight="1" x14ac:dyDescent="0.2">
      <c r="A192" s="472" t="s">
        <v>228</v>
      </c>
      <c r="B192" s="472" t="s">
        <v>71</v>
      </c>
      <c r="C192" s="472" t="s">
        <v>355</v>
      </c>
      <c r="D192" s="472" t="s">
        <v>95</v>
      </c>
      <c r="E192" s="472" t="s">
        <v>95</v>
      </c>
      <c r="F192" s="472" t="s">
        <v>95</v>
      </c>
      <c r="G192" s="473">
        <v>3950</v>
      </c>
      <c r="H192" s="473">
        <v>3950</v>
      </c>
      <c r="I192" s="473">
        <v>4950</v>
      </c>
      <c r="J192" s="473">
        <v>6950</v>
      </c>
      <c r="K192" s="473">
        <v>8350</v>
      </c>
      <c r="L192" s="473">
        <v>9750</v>
      </c>
      <c r="M192" s="473">
        <v>13650</v>
      </c>
      <c r="N192" s="473">
        <v>15050</v>
      </c>
      <c r="O192" s="473">
        <v>16450</v>
      </c>
      <c r="P192" s="473">
        <v>17850</v>
      </c>
      <c r="Q192" s="473">
        <v>19750</v>
      </c>
      <c r="R192" s="473">
        <v>19750</v>
      </c>
      <c r="S192" s="473">
        <v>19750</v>
      </c>
      <c r="T192" s="473">
        <v>19750</v>
      </c>
      <c r="U192" s="473">
        <v>19750</v>
      </c>
      <c r="V192" s="473">
        <v>19750</v>
      </c>
      <c r="W192" s="473">
        <v>19750</v>
      </c>
      <c r="X192" s="473">
        <v>19750</v>
      </c>
      <c r="Y192" s="473">
        <v>19750</v>
      </c>
      <c r="Z192" s="473">
        <v>19750</v>
      </c>
      <c r="AA192" s="473">
        <v>19750</v>
      </c>
      <c r="AB192" s="473">
        <v>19750</v>
      </c>
      <c r="AC192" s="473">
        <v>19750</v>
      </c>
      <c r="AD192" s="473">
        <v>19750</v>
      </c>
      <c r="AE192" s="473">
        <v>19750</v>
      </c>
      <c r="AF192" s="473">
        <v>19750</v>
      </c>
      <c r="AG192" s="473">
        <v>19750</v>
      </c>
      <c r="AH192" s="473">
        <v>19750</v>
      </c>
      <c r="AI192" s="473">
        <v>19750</v>
      </c>
      <c r="AJ192" s="473">
        <v>19750</v>
      </c>
      <c r="AK192" s="473">
        <v>19750</v>
      </c>
      <c r="AL192" s="473">
        <v>19750</v>
      </c>
      <c r="AM192" s="473">
        <v>19750</v>
      </c>
      <c r="AN192" s="473">
        <v>19750</v>
      </c>
    </row>
    <row r="193" spans="1:40" ht="15" customHeight="1" x14ac:dyDescent="0.2">
      <c r="A193" s="472" t="s">
        <v>228</v>
      </c>
      <c r="B193" s="472" t="s">
        <v>71</v>
      </c>
      <c r="C193" s="472" t="s">
        <v>355</v>
      </c>
      <c r="D193" s="472" t="s">
        <v>356</v>
      </c>
      <c r="E193" s="472" t="s">
        <v>96</v>
      </c>
      <c r="F193" s="472" t="s">
        <v>363</v>
      </c>
      <c r="G193" s="473">
        <v>15</v>
      </c>
      <c r="H193" s="473">
        <v>15</v>
      </c>
      <c r="I193" s="473">
        <v>15</v>
      </c>
      <c r="J193" s="473">
        <v>15</v>
      </c>
      <c r="K193" s="473">
        <v>15</v>
      </c>
      <c r="L193" s="473">
        <v>70</v>
      </c>
      <c r="M193" s="473">
        <v>216</v>
      </c>
      <c r="N193" s="473">
        <v>371</v>
      </c>
      <c r="O193" s="473">
        <v>519</v>
      </c>
      <c r="P193" s="473">
        <v>839</v>
      </c>
      <c r="Q193" s="473">
        <v>1692</v>
      </c>
      <c r="R193" s="473">
        <v>1692</v>
      </c>
      <c r="S193" s="473">
        <v>3272</v>
      </c>
      <c r="T193" s="473">
        <v>3272</v>
      </c>
      <c r="U193" s="473">
        <v>4182</v>
      </c>
      <c r="V193" s="473">
        <v>4182</v>
      </c>
      <c r="W193" s="473">
        <v>4182</v>
      </c>
      <c r="X193" s="473">
        <v>4182</v>
      </c>
      <c r="Y193" s="473">
        <v>4182</v>
      </c>
      <c r="Z193" s="473">
        <v>4182</v>
      </c>
      <c r="AA193" s="473">
        <v>4182</v>
      </c>
      <c r="AB193" s="473">
        <v>4782</v>
      </c>
      <c r="AC193" s="473">
        <v>4782</v>
      </c>
      <c r="AD193" s="473">
        <v>5382</v>
      </c>
      <c r="AE193" s="473">
        <v>5382</v>
      </c>
      <c r="AF193" s="473">
        <v>5982</v>
      </c>
      <c r="AG193" s="473">
        <v>5982</v>
      </c>
      <c r="AH193" s="473">
        <v>5982</v>
      </c>
      <c r="AI193" s="473">
        <v>5982</v>
      </c>
      <c r="AJ193" s="473">
        <v>5982</v>
      </c>
      <c r="AK193" s="473">
        <v>5982</v>
      </c>
      <c r="AL193" s="473">
        <v>5982</v>
      </c>
      <c r="AM193" s="473">
        <v>5982</v>
      </c>
      <c r="AN193" s="473">
        <v>5982</v>
      </c>
    </row>
    <row r="194" spans="1:40" ht="15" customHeight="1" x14ac:dyDescent="0.2">
      <c r="A194" s="472" t="s">
        <v>228</v>
      </c>
      <c r="B194" s="472" t="s">
        <v>71</v>
      </c>
      <c r="C194" s="472" t="s">
        <v>355</v>
      </c>
      <c r="D194" s="472" t="s">
        <v>383</v>
      </c>
      <c r="E194" s="472" t="s">
        <v>97</v>
      </c>
      <c r="F194" s="472" t="s">
        <v>97</v>
      </c>
      <c r="G194" s="473">
        <v>9229</v>
      </c>
      <c r="H194" s="473">
        <v>9229</v>
      </c>
      <c r="I194" s="473">
        <v>9229</v>
      </c>
      <c r="J194" s="473">
        <v>9229</v>
      </c>
      <c r="K194" s="473">
        <v>9229</v>
      </c>
      <c r="L194" s="473">
        <v>9229</v>
      </c>
      <c r="M194" s="473">
        <v>7149</v>
      </c>
      <c r="N194" s="473">
        <v>4786</v>
      </c>
      <c r="O194" s="473">
        <v>4786</v>
      </c>
      <c r="P194" s="473">
        <v>6456</v>
      </c>
      <c r="Q194" s="473">
        <v>6456</v>
      </c>
      <c r="R194" s="473">
        <v>8436</v>
      </c>
      <c r="S194" s="473">
        <v>8436</v>
      </c>
      <c r="T194" s="473">
        <v>9026</v>
      </c>
      <c r="U194" s="473">
        <v>10696</v>
      </c>
      <c r="V194" s="473">
        <v>10696</v>
      </c>
      <c r="W194" s="473">
        <v>13495</v>
      </c>
      <c r="X194" s="473">
        <v>13495</v>
      </c>
      <c r="Y194" s="473">
        <v>14624</v>
      </c>
      <c r="Z194" s="473">
        <v>16024</v>
      </c>
      <c r="AA194" s="473">
        <v>17153</v>
      </c>
      <c r="AB194" s="473">
        <v>18553</v>
      </c>
      <c r="AC194" s="473">
        <v>18553</v>
      </c>
      <c r="AD194" s="473">
        <v>18553</v>
      </c>
      <c r="AE194" s="473">
        <v>18553</v>
      </c>
      <c r="AF194" s="473">
        <v>18553</v>
      </c>
      <c r="AG194" s="473">
        <v>18553</v>
      </c>
      <c r="AH194" s="473">
        <v>18553</v>
      </c>
      <c r="AI194" s="473">
        <v>18553</v>
      </c>
      <c r="AJ194" s="473">
        <v>18553</v>
      </c>
      <c r="AK194" s="473">
        <v>18553</v>
      </c>
      <c r="AL194" s="473">
        <v>18553</v>
      </c>
      <c r="AM194" s="473">
        <v>18553</v>
      </c>
      <c r="AN194" s="473">
        <v>18553</v>
      </c>
    </row>
    <row r="195" spans="1:40" ht="15" customHeight="1" x14ac:dyDescent="0.2">
      <c r="A195" s="472" t="s">
        <v>228</v>
      </c>
      <c r="B195" s="472" t="s">
        <v>71</v>
      </c>
      <c r="C195" s="472" t="s">
        <v>355</v>
      </c>
      <c r="D195" s="472" t="s">
        <v>356</v>
      </c>
      <c r="E195" s="472" t="s">
        <v>98</v>
      </c>
      <c r="F195" s="472" t="s">
        <v>384</v>
      </c>
      <c r="G195" s="473">
        <v>5314</v>
      </c>
      <c r="H195" s="473">
        <v>7432</v>
      </c>
      <c r="I195" s="473">
        <v>8806</v>
      </c>
      <c r="J195" s="473">
        <v>9566</v>
      </c>
      <c r="K195" s="473">
        <v>10956</v>
      </c>
      <c r="L195" s="473">
        <v>12296</v>
      </c>
      <c r="M195" s="473">
        <v>14721</v>
      </c>
      <c r="N195" s="473">
        <v>16551</v>
      </c>
      <c r="O195" s="473">
        <v>19451</v>
      </c>
      <c r="P195" s="473">
        <v>22591</v>
      </c>
      <c r="Q195" s="473">
        <v>24441</v>
      </c>
      <c r="R195" s="473">
        <v>26771</v>
      </c>
      <c r="S195" s="473">
        <v>28221</v>
      </c>
      <c r="T195" s="473">
        <v>29101</v>
      </c>
      <c r="U195" s="473">
        <v>30431</v>
      </c>
      <c r="V195" s="473">
        <v>32811</v>
      </c>
      <c r="W195" s="473">
        <v>34511</v>
      </c>
      <c r="X195" s="473">
        <v>36461</v>
      </c>
      <c r="Y195" s="473">
        <v>37811</v>
      </c>
      <c r="Z195" s="473">
        <v>39011</v>
      </c>
      <c r="AA195" s="473">
        <v>39611</v>
      </c>
      <c r="AB195" s="473">
        <v>40211</v>
      </c>
      <c r="AC195" s="473">
        <v>40211</v>
      </c>
      <c r="AD195" s="473">
        <v>40811</v>
      </c>
      <c r="AE195" s="473">
        <v>40811</v>
      </c>
      <c r="AF195" s="473">
        <v>41411</v>
      </c>
      <c r="AG195" s="473">
        <v>41411</v>
      </c>
      <c r="AH195" s="473">
        <v>42011</v>
      </c>
      <c r="AI195" s="473">
        <v>42011</v>
      </c>
      <c r="AJ195" s="473">
        <v>42611</v>
      </c>
      <c r="AK195" s="473">
        <v>42611</v>
      </c>
      <c r="AL195" s="473">
        <v>42611</v>
      </c>
      <c r="AM195" s="473">
        <v>42611</v>
      </c>
      <c r="AN195" s="473">
        <v>42611</v>
      </c>
    </row>
    <row r="196" spans="1:40" ht="15" customHeight="1" x14ac:dyDescent="0.2">
      <c r="A196" s="472" t="s">
        <v>228</v>
      </c>
      <c r="B196" s="472" t="s">
        <v>71</v>
      </c>
      <c r="C196" s="472" t="s">
        <v>355</v>
      </c>
      <c r="D196" s="472" t="s">
        <v>356</v>
      </c>
      <c r="E196" s="472" t="s">
        <v>99</v>
      </c>
      <c r="F196" s="472" t="s">
        <v>99</v>
      </c>
      <c r="G196" s="473">
        <v>6130</v>
      </c>
      <c r="H196" s="473">
        <v>6976</v>
      </c>
      <c r="I196" s="473">
        <v>7072</v>
      </c>
      <c r="J196" s="473">
        <v>7344</v>
      </c>
      <c r="K196" s="473">
        <v>7751</v>
      </c>
      <c r="L196" s="473">
        <v>8604</v>
      </c>
      <c r="M196" s="473">
        <v>9623</v>
      </c>
      <c r="N196" s="473">
        <v>11242</v>
      </c>
      <c r="O196" s="473">
        <v>11531</v>
      </c>
      <c r="P196" s="473">
        <v>12074</v>
      </c>
      <c r="Q196" s="473">
        <v>12224</v>
      </c>
      <c r="R196" s="473">
        <v>12424</v>
      </c>
      <c r="S196" s="473">
        <v>12424</v>
      </c>
      <c r="T196" s="473">
        <v>12424</v>
      </c>
      <c r="U196" s="473">
        <v>12424</v>
      </c>
      <c r="V196" s="473">
        <v>12424</v>
      </c>
      <c r="W196" s="473">
        <v>12424</v>
      </c>
      <c r="X196" s="473">
        <v>12424</v>
      </c>
      <c r="Y196" s="473">
        <v>12424</v>
      </c>
      <c r="Z196" s="473">
        <v>12424</v>
      </c>
      <c r="AA196" s="473">
        <v>12424</v>
      </c>
      <c r="AB196" s="473">
        <v>12424</v>
      </c>
      <c r="AC196" s="473">
        <v>12424</v>
      </c>
      <c r="AD196" s="473">
        <v>12424</v>
      </c>
      <c r="AE196" s="473">
        <v>12424</v>
      </c>
      <c r="AF196" s="473">
        <v>12424</v>
      </c>
      <c r="AG196" s="473">
        <v>12424</v>
      </c>
      <c r="AH196" s="473">
        <v>12424</v>
      </c>
      <c r="AI196" s="473">
        <v>12424</v>
      </c>
      <c r="AJ196" s="473">
        <v>12424</v>
      </c>
      <c r="AK196" s="473">
        <v>12424</v>
      </c>
      <c r="AL196" s="473">
        <v>12424</v>
      </c>
      <c r="AM196" s="473">
        <v>12424</v>
      </c>
      <c r="AN196" s="473">
        <v>12424</v>
      </c>
    </row>
    <row r="197" spans="1:40" ht="15" customHeight="1" x14ac:dyDescent="0.2">
      <c r="A197" s="472" t="s">
        <v>228</v>
      </c>
      <c r="B197" s="472" t="s">
        <v>71</v>
      </c>
      <c r="C197" s="472" t="s">
        <v>355</v>
      </c>
      <c r="D197" s="472" t="s">
        <v>565</v>
      </c>
      <c r="E197" s="472" t="s">
        <v>101</v>
      </c>
      <c r="F197" s="472" t="s">
        <v>385</v>
      </c>
      <c r="G197" s="473">
        <v>50</v>
      </c>
      <c r="H197" s="473">
        <v>50</v>
      </c>
      <c r="I197" s="473">
        <v>50</v>
      </c>
      <c r="J197" s="473">
        <v>50</v>
      </c>
      <c r="K197" s="473">
        <v>50</v>
      </c>
      <c r="L197" s="473">
        <v>50</v>
      </c>
      <c r="M197" s="473">
        <v>68</v>
      </c>
      <c r="N197" s="473">
        <v>68</v>
      </c>
      <c r="O197" s="473">
        <v>68</v>
      </c>
      <c r="P197" s="473">
        <v>68</v>
      </c>
      <c r="Q197" s="473">
        <v>68</v>
      </c>
      <c r="R197" s="473">
        <v>68</v>
      </c>
      <c r="S197" s="473">
        <v>68</v>
      </c>
      <c r="T197" s="473">
        <v>68</v>
      </c>
      <c r="U197" s="473">
        <v>68</v>
      </c>
      <c r="V197" s="473">
        <v>68</v>
      </c>
      <c r="W197" s="473">
        <v>68</v>
      </c>
      <c r="X197" s="473">
        <v>68</v>
      </c>
      <c r="Y197" s="473">
        <v>68</v>
      </c>
      <c r="Z197" s="473">
        <v>68</v>
      </c>
      <c r="AA197" s="473">
        <v>68</v>
      </c>
      <c r="AB197" s="473">
        <v>68</v>
      </c>
      <c r="AC197" s="473">
        <v>68</v>
      </c>
      <c r="AD197" s="473">
        <v>68</v>
      </c>
      <c r="AE197" s="473">
        <v>68</v>
      </c>
      <c r="AF197" s="473">
        <v>68</v>
      </c>
      <c r="AG197" s="473">
        <v>68</v>
      </c>
      <c r="AH197" s="473">
        <v>68</v>
      </c>
      <c r="AI197" s="473">
        <v>68</v>
      </c>
      <c r="AJ197" s="473">
        <v>68</v>
      </c>
      <c r="AK197" s="473">
        <v>68</v>
      </c>
      <c r="AL197" s="473">
        <v>68</v>
      </c>
      <c r="AM197" s="473">
        <v>68</v>
      </c>
      <c r="AN197" s="473">
        <v>68</v>
      </c>
    </row>
    <row r="198" spans="1:40" ht="15" customHeight="1" x14ac:dyDescent="0.2">
      <c r="A198" s="472" t="s">
        <v>228</v>
      </c>
      <c r="B198" s="472" t="s">
        <v>71</v>
      </c>
      <c r="C198" s="472" t="s">
        <v>355</v>
      </c>
      <c r="D198" s="472" t="s">
        <v>565</v>
      </c>
      <c r="E198" s="472" t="s">
        <v>101</v>
      </c>
      <c r="F198" s="472" t="s">
        <v>386</v>
      </c>
      <c r="G198" s="473">
        <v>394</v>
      </c>
      <c r="H198" s="473">
        <v>394</v>
      </c>
      <c r="I198" s="473">
        <v>358</v>
      </c>
      <c r="J198" s="473">
        <v>358</v>
      </c>
      <c r="K198" s="473">
        <v>307</v>
      </c>
      <c r="L198" s="473">
        <v>173</v>
      </c>
      <c r="M198" s="473">
        <v>173</v>
      </c>
      <c r="N198" s="473">
        <v>173</v>
      </c>
      <c r="O198" s="473">
        <v>173</v>
      </c>
      <c r="P198" s="473">
        <v>173</v>
      </c>
      <c r="Q198" s="473">
        <v>173</v>
      </c>
      <c r="R198" s="473">
        <v>173</v>
      </c>
      <c r="S198" s="473">
        <v>173</v>
      </c>
      <c r="T198" s="473">
        <v>173</v>
      </c>
      <c r="U198" s="473">
        <v>173</v>
      </c>
      <c r="V198" s="473">
        <v>173</v>
      </c>
      <c r="W198" s="473">
        <v>173</v>
      </c>
      <c r="X198" s="473">
        <v>173</v>
      </c>
      <c r="Y198" s="473">
        <v>173</v>
      </c>
      <c r="Z198" s="473">
        <v>115</v>
      </c>
      <c r="AA198" s="473">
        <v>115</v>
      </c>
      <c r="AB198" s="473">
        <v>75</v>
      </c>
      <c r="AC198" s="473">
        <v>75</v>
      </c>
      <c r="AD198" s="473">
        <v>75</v>
      </c>
      <c r="AE198" s="473">
        <v>75</v>
      </c>
      <c r="AF198" s="473">
        <v>75</v>
      </c>
      <c r="AG198" s="473">
        <v>75</v>
      </c>
      <c r="AH198" s="473">
        <v>75</v>
      </c>
      <c r="AI198" s="473">
        <v>75</v>
      </c>
      <c r="AJ198" s="473">
        <v>75</v>
      </c>
      <c r="AK198" s="473">
        <v>75</v>
      </c>
      <c r="AL198" s="473">
        <v>0</v>
      </c>
      <c r="AM198" s="473">
        <v>0</v>
      </c>
      <c r="AN198" s="473">
        <v>0</v>
      </c>
    </row>
    <row r="199" spans="1:40" ht="15" customHeight="1" x14ac:dyDescent="0.2">
      <c r="A199" s="472" t="s">
        <v>228</v>
      </c>
      <c r="B199" s="472" t="s">
        <v>71</v>
      </c>
      <c r="C199" s="472" t="s">
        <v>355</v>
      </c>
      <c r="D199" s="472" t="s">
        <v>356</v>
      </c>
      <c r="E199" s="472" t="s">
        <v>100</v>
      </c>
      <c r="F199" s="472" t="s">
        <v>376</v>
      </c>
      <c r="G199" s="473">
        <v>0</v>
      </c>
      <c r="H199" s="473">
        <v>0</v>
      </c>
      <c r="I199" s="473">
        <v>0</v>
      </c>
      <c r="J199" s="473">
        <v>0</v>
      </c>
      <c r="K199" s="473">
        <v>0</v>
      </c>
      <c r="L199" s="473">
        <v>50</v>
      </c>
      <c r="M199" s="473">
        <v>85</v>
      </c>
      <c r="N199" s="473">
        <v>135</v>
      </c>
      <c r="O199" s="473">
        <v>195</v>
      </c>
      <c r="P199" s="473">
        <v>275</v>
      </c>
      <c r="Q199" s="473">
        <v>345</v>
      </c>
      <c r="R199" s="473">
        <v>485</v>
      </c>
      <c r="S199" s="473">
        <v>555</v>
      </c>
      <c r="T199" s="473">
        <v>635</v>
      </c>
      <c r="U199" s="473">
        <v>775</v>
      </c>
      <c r="V199" s="473">
        <v>855</v>
      </c>
      <c r="W199" s="473">
        <v>1030</v>
      </c>
      <c r="X199" s="473">
        <v>1205</v>
      </c>
      <c r="Y199" s="473">
        <v>1205</v>
      </c>
      <c r="Z199" s="473">
        <v>1205</v>
      </c>
      <c r="AA199" s="473">
        <v>1205</v>
      </c>
      <c r="AB199" s="473">
        <v>1205</v>
      </c>
      <c r="AC199" s="473">
        <v>1205</v>
      </c>
      <c r="AD199" s="473">
        <v>1205</v>
      </c>
      <c r="AE199" s="473">
        <v>1205</v>
      </c>
      <c r="AF199" s="473">
        <v>1205</v>
      </c>
      <c r="AG199" s="473">
        <v>1205</v>
      </c>
      <c r="AH199" s="473">
        <v>1205</v>
      </c>
      <c r="AI199" s="473">
        <v>1205</v>
      </c>
      <c r="AJ199" s="473">
        <v>1205</v>
      </c>
      <c r="AK199" s="473">
        <v>1205</v>
      </c>
      <c r="AL199" s="473">
        <v>1205</v>
      </c>
      <c r="AM199" s="473">
        <v>1205</v>
      </c>
      <c r="AN199" s="473">
        <v>1205</v>
      </c>
    </row>
    <row r="200" spans="1:40" ht="15" customHeight="1" x14ac:dyDescent="0.2">
      <c r="A200" s="472" t="s">
        <v>228</v>
      </c>
      <c r="B200" s="472" t="s">
        <v>71</v>
      </c>
      <c r="C200" s="472" t="s">
        <v>355</v>
      </c>
      <c r="D200" s="472" t="s">
        <v>89</v>
      </c>
      <c r="E200" s="472" t="s">
        <v>89</v>
      </c>
      <c r="F200" s="472" t="s">
        <v>377</v>
      </c>
      <c r="G200" s="473">
        <v>0</v>
      </c>
      <c r="H200" s="473">
        <v>146</v>
      </c>
      <c r="I200" s="473">
        <v>146</v>
      </c>
      <c r="J200" s="473">
        <v>271</v>
      </c>
      <c r="K200" s="473">
        <v>331</v>
      </c>
      <c r="L200" s="473">
        <v>331</v>
      </c>
      <c r="M200" s="473">
        <v>431</v>
      </c>
      <c r="N200" s="473">
        <v>461</v>
      </c>
      <c r="O200" s="473">
        <v>461</v>
      </c>
      <c r="P200" s="473">
        <v>461</v>
      </c>
      <c r="Q200" s="473">
        <v>541</v>
      </c>
      <c r="R200" s="473">
        <v>621</v>
      </c>
      <c r="S200" s="473">
        <v>721</v>
      </c>
      <c r="T200" s="473">
        <v>821</v>
      </c>
      <c r="U200" s="473">
        <v>821</v>
      </c>
      <c r="V200" s="473">
        <v>951</v>
      </c>
      <c r="W200" s="473">
        <v>1151</v>
      </c>
      <c r="X200" s="473">
        <v>1351</v>
      </c>
      <c r="Y200" s="473">
        <v>1451</v>
      </c>
      <c r="Z200" s="473">
        <v>1701</v>
      </c>
      <c r="AA200" s="473">
        <v>1951</v>
      </c>
      <c r="AB200" s="473">
        <v>2201</v>
      </c>
      <c r="AC200" s="473">
        <v>2551</v>
      </c>
      <c r="AD200" s="473">
        <v>2720</v>
      </c>
      <c r="AE200" s="473">
        <v>2720</v>
      </c>
      <c r="AF200" s="473">
        <v>2720</v>
      </c>
      <c r="AG200" s="473">
        <v>2720</v>
      </c>
      <c r="AH200" s="473">
        <v>2720</v>
      </c>
      <c r="AI200" s="473">
        <v>2720</v>
      </c>
      <c r="AJ200" s="473">
        <v>2770</v>
      </c>
      <c r="AK200" s="473">
        <v>2770</v>
      </c>
      <c r="AL200" s="473">
        <v>2770</v>
      </c>
      <c r="AM200" s="473">
        <v>2770</v>
      </c>
      <c r="AN200" s="473">
        <v>2770</v>
      </c>
    </row>
    <row r="201" spans="1:40" ht="15" customHeight="1" x14ac:dyDescent="0.2">
      <c r="A201" s="472" t="s">
        <v>228</v>
      </c>
      <c r="B201" s="472" t="s">
        <v>71</v>
      </c>
      <c r="C201" s="472" t="s">
        <v>355</v>
      </c>
      <c r="D201" s="472" t="s">
        <v>89</v>
      </c>
      <c r="E201" s="472" t="s">
        <v>89</v>
      </c>
      <c r="F201" s="472" t="s">
        <v>387</v>
      </c>
      <c r="G201" s="473">
        <v>0</v>
      </c>
      <c r="H201" s="473">
        <v>0</v>
      </c>
      <c r="I201" s="473">
        <v>0</v>
      </c>
      <c r="J201" s="473">
        <v>0</v>
      </c>
      <c r="K201" s="473">
        <v>0</v>
      </c>
      <c r="L201" s="473">
        <v>0</v>
      </c>
      <c r="M201" s="473">
        <v>0</v>
      </c>
      <c r="N201" s="473">
        <v>0</v>
      </c>
      <c r="O201" s="473">
        <v>0</v>
      </c>
      <c r="P201" s="473">
        <v>0</v>
      </c>
      <c r="Q201" s="473">
        <v>0</v>
      </c>
      <c r="R201" s="473">
        <v>0</v>
      </c>
      <c r="S201" s="473">
        <v>0</v>
      </c>
      <c r="T201" s="473">
        <v>0</v>
      </c>
      <c r="U201" s="473">
        <v>0</v>
      </c>
      <c r="V201" s="473">
        <v>0</v>
      </c>
      <c r="W201" s="473">
        <v>280</v>
      </c>
      <c r="X201" s="473">
        <v>280</v>
      </c>
      <c r="Y201" s="473">
        <v>840</v>
      </c>
      <c r="Z201" s="473">
        <v>980</v>
      </c>
      <c r="AA201" s="473">
        <v>980</v>
      </c>
      <c r="AB201" s="473">
        <v>1120</v>
      </c>
      <c r="AC201" s="473">
        <v>1400</v>
      </c>
      <c r="AD201" s="473">
        <v>1540</v>
      </c>
      <c r="AE201" s="473">
        <v>1540</v>
      </c>
      <c r="AF201" s="473">
        <v>1540</v>
      </c>
      <c r="AG201" s="473">
        <v>1680</v>
      </c>
      <c r="AH201" s="473">
        <v>1680</v>
      </c>
      <c r="AI201" s="473">
        <v>1680</v>
      </c>
      <c r="AJ201" s="473">
        <v>1680</v>
      </c>
      <c r="AK201" s="473">
        <v>1680</v>
      </c>
      <c r="AL201" s="473">
        <v>1680</v>
      </c>
      <c r="AM201" s="473">
        <v>1680</v>
      </c>
      <c r="AN201" s="473">
        <v>1680</v>
      </c>
    </row>
    <row r="202" spans="1:40" ht="15" customHeight="1" x14ac:dyDescent="0.2">
      <c r="A202" s="472" t="s">
        <v>228</v>
      </c>
      <c r="B202" s="472" t="s">
        <v>71</v>
      </c>
      <c r="C202" s="472" t="s">
        <v>355</v>
      </c>
      <c r="D202" s="472" t="s">
        <v>89</v>
      </c>
      <c r="E202" s="472" t="s">
        <v>89</v>
      </c>
      <c r="F202" s="472" t="s">
        <v>379</v>
      </c>
      <c r="G202" s="473">
        <v>0</v>
      </c>
      <c r="H202" s="473">
        <v>0</v>
      </c>
      <c r="I202" s="473">
        <v>0</v>
      </c>
      <c r="J202" s="473">
        <v>0</v>
      </c>
      <c r="K202" s="473">
        <v>0</v>
      </c>
      <c r="L202" s="473">
        <v>0</v>
      </c>
      <c r="M202" s="473">
        <v>0</v>
      </c>
      <c r="N202" s="473">
        <v>0</v>
      </c>
      <c r="O202" s="473">
        <v>0</v>
      </c>
      <c r="P202" s="473">
        <v>0</v>
      </c>
      <c r="Q202" s="473">
        <v>0</v>
      </c>
      <c r="R202" s="473">
        <v>0</v>
      </c>
      <c r="S202" s="473">
        <v>0</v>
      </c>
      <c r="T202" s="473">
        <v>0</v>
      </c>
      <c r="U202" s="473">
        <v>100</v>
      </c>
      <c r="V202" s="473">
        <v>200</v>
      </c>
      <c r="W202" s="473">
        <v>200</v>
      </c>
      <c r="X202" s="473">
        <v>200</v>
      </c>
      <c r="Y202" s="473">
        <v>200</v>
      </c>
      <c r="Z202" s="473">
        <v>200</v>
      </c>
      <c r="AA202" s="473">
        <v>200</v>
      </c>
      <c r="AB202" s="473">
        <v>300</v>
      </c>
      <c r="AC202" s="473">
        <v>300</v>
      </c>
      <c r="AD202" s="473">
        <v>500</v>
      </c>
      <c r="AE202" s="473">
        <v>500</v>
      </c>
      <c r="AF202" s="473">
        <v>500</v>
      </c>
      <c r="AG202" s="473">
        <v>500</v>
      </c>
      <c r="AH202" s="473">
        <v>600</v>
      </c>
      <c r="AI202" s="473">
        <v>600</v>
      </c>
      <c r="AJ202" s="473">
        <v>600</v>
      </c>
      <c r="AK202" s="473">
        <v>600</v>
      </c>
      <c r="AL202" s="473">
        <v>600</v>
      </c>
      <c r="AM202" s="473">
        <v>600</v>
      </c>
      <c r="AN202" s="473">
        <v>600</v>
      </c>
    </row>
    <row r="203" spans="1:40" ht="15" customHeight="1" x14ac:dyDescent="0.2">
      <c r="A203" s="472" t="s">
        <v>228</v>
      </c>
      <c r="B203" s="472" t="s">
        <v>71</v>
      </c>
      <c r="C203" s="472" t="s">
        <v>355</v>
      </c>
      <c r="D203" s="472" t="s">
        <v>89</v>
      </c>
      <c r="E203" s="472" t="s">
        <v>89</v>
      </c>
      <c r="F203" s="472" t="s">
        <v>388</v>
      </c>
      <c r="G203" s="473">
        <v>2744</v>
      </c>
      <c r="H203" s="473">
        <v>2744</v>
      </c>
      <c r="I203" s="473">
        <v>2744</v>
      </c>
      <c r="J203" s="473">
        <v>2744</v>
      </c>
      <c r="K203" s="473">
        <v>2744</v>
      </c>
      <c r="L203" s="473">
        <v>2744</v>
      </c>
      <c r="M203" s="473">
        <v>2954</v>
      </c>
      <c r="N203" s="473">
        <v>2954</v>
      </c>
      <c r="O203" s="473">
        <v>3566</v>
      </c>
      <c r="P203" s="473">
        <v>3566</v>
      </c>
      <c r="Q203" s="473">
        <v>3566</v>
      </c>
      <c r="R203" s="473">
        <v>3966</v>
      </c>
      <c r="S203" s="473">
        <v>3966</v>
      </c>
      <c r="T203" s="473">
        <v>3966</v>
      </c>
      <c r="U203" s="473">
        <v>3966</v>
      </c>
      <c r="V203" s="473">
        <v>3966</v>
      </c>
      <c r="W203" s="473">
        <v>3966</v>
      </c>
      <c r="X203" s="473">
        <v>3966</v>
      </c>
      <c r="Y203" s="473">
        <v>3966</v>
      </c>
      <c r="Z203" s="473">
        <v>3966</v>
      </c>
      <c r="AA203" s="473">
        <v>3966</v>
      </c>
      <c r="AB203" s="473">
        <v>3966</v>
      </c>
      <c r="AC203" s="473">
        <v>3966</v>
      </c>
      <c r="AD203" s="473">
        <v>3966</v>
      </c>
      <c r="AE203" s="473">
        <v>3966</v>
      </c>
      <c r="AF203" s="473">
        <v>3966</v>
      </c>
      <c r="AG203" s="473">
        <v>3966</v>
      </c>
      <c r="AH203" s="473">
        <v>3966</v>
      </c>
      <c r="AI203" s="473">
        <v>3966</v>
      </c>
      <c r="AJ203" s="473">
        <v>3966</v>
      </c>
      <c r="AK203" s="473">
        <v>3966</v>
      </c>
      <c r="AL203" s="473">
        <v>3966</v>
      </c>
      <c r="AM203" s="473">
        <v>3966</v>
      </c>
      <c r="AN203" s="473">
        <v>3966</v>
      </c>
    </row>
    <row r="204" spans="1:40" ht="15" customHeight="1" x14ac:dyDescent="0.2">
      <c r="A204" s="472" t="s">
        <v>228</v>
      </c>
      <c r="B204" s="472" t="s">
        <v>71</v>
      </c>
      <c r="C204" s="472" t="s">
        <v>355</v>
      </c>
      <c r="D204" s="472" t="s">
        <v>356</v>
      </c>
      <c r="E204" s="472" t="s">
        <v>381</v>
      </c>
      <c r="F204" s="472" t="s">
        <v>381</v>
      </c>
      <c r="G204" s="473">
        <v>36</v>
      </c>
      <c r="H204" s="473">
        <v>36</v>
      </c>
      <c r="I204" s="473">
        <v>36</v>
      </c>
      <c r="J204" s="473">
        <v>36</v>
      </c>
      <c r="K204" s="473">
        <v>256</v>
      </c>
      <c r="L204" s="473">
        <v>256</v>
      </c>
      <c r="M204" s="473">
        <v>256</v>
      </c>
      <c r="N204" s="473">
        <v>256</v>
      </c>
      <c r="O204" s="473">
        <v>256</v>
      </c>
      <c r="P204" s="473">
        <v>256</v>
      </c>
      <c r="Q204" s="473">
        <v>256</v>
      </c>
      <c r="R204" s="473">
        <v>256</v>
      </c>
      <c r="S204" s="473">
        <v>256</v>
      </c>
      <c r="T204" s="473">
        <v>256</v>
      </c>
      <c r="U204" s="473">
        <v>256</v>
      </c>
      <c r="V204" s="473">
        <v>256</v>
      </c>
      <c r="W204" s="473">
        <v>256</v>
      </c>
      <c r="X204" s="473">
        <v>256</v>
      </c>
      <c r="Y204" s="473">
        <v>256</v>
      </c>
      <c r="Z204" s="473">
        <v>256</v>
      </c>
      <c r="AA204" s="473">
        <v>256</v>
      </c>
      <c r="AB204" s="473">
        <v>256</v>
      </c>
      <c r="AC204" s="473">
        <v>256</v>
      </c>
      <c r="AD204" s="473">
        <v>256</v>
      </c>
      <c r="AE204" s="473">
        <v>256</v>
      </c>
      <c r="AF204" s="473">
        <v>256</v>
      </c>
      <c r="AG204" s="473">
        <v>256</v>
      </c>
      <c r="AH204" s="473">
        <v>256</v>
      </c>
      <c r="AI204" s="473">
        <v>256</v>
      </c>
      <c r="AJ204" s="473">
        <v>256</v>
      </c>
      <c r="AK204" s="473">
        <v>256</v>
      </c>
      <c r="AL204" s="473">
        <v>256</v>
      </c>
      <c r="AM204" s="473">
        <v>256</v>
      </c>
      <c r="AN204" s="473">
        <v>256</v>
      </c>
    </row>
    <row r="205" spans="1:40" ht="15" customHeight="1" x14ac:dyDescent="0.2">
      <c r="A205" s="472" t="s">
        <v>228</v>
      </c>
      <c r="B205" s="472" t="s">
        <v>71</v>
      </c>
      <c r="C205" s="472" t="s">
        <v>355</v>
      </c>
      <c r="D205" s="472" t="s">
        <v>356</v>
      </c>
      <c r="E205" s="472" t="s">
        <v>381</v>
      </c>
      <c r="F205" s="472" t="s">
        <v>382</v>
      </c>
      <c r="G205" s="473">
        <v>0</v>
      </c>
      <c r="H205" s="473">
        <v>0</v>
      </c>
      <c r="I205" s="473">
        <v>0</v>
      </c>
      <c r="J205" s="473">
        <v>0</v>
      </c>
      <c r="K205" s="473">
        <v>0</v>
      </c>
      <c r="L205" s="473">
        <v>0</v>
      </c>
      <c r="M205" s="473">
        <v>0</v>
      </c>
      <c r="N205" s="473">
        <v>35</v>
      </c>
      <c r="O205" s="473">
        <v>35</v>
      </c>
      <c r="P205" s="473">
        <v>35</v>
      </c>
      <c r="Q205" s="473">
        <v>35</v>
      </c>
      <c r="R205" s="473">
        <v>35</v>
      </c>
      <c r="S205" s="473">
        <v>35</v>
      </c>
      <c r="T205" s="473">
        <v>35</v>
      </c>
      <c r="U205" s="473">
        <v>35</v>
      </c>
      <c r="V205" s="473">
        <v>35</v>
      </c>
      <c r="W205" s="473">
        <v>35</v>
      </c>
      <c r="X205" s="473">
        <v>35</v>
      </c>
      <c r="Y205" s="473">
        <v>35</v>
      </c>
      <c r="Z205" s="473">
        <v>35</v>
      </c>
      <c r="AA205" s="473">
        <v>35</v>
      </c>
      <c r="AB205" s="473">
        <v>35</v>
      </c>
      <c r="AC205" s="473">
        <v>35</v>
      </c>
      <c r="AD205" s="473">
        <v>35</v>
      </c>
      <c r="AE205" s="473">
        <v>35</v>
      </c>
      <c r="AF205" s="473">
        <v>35</v>
      </c>
      <c r="AG205" s="473">
        <v>35</v>
      </c>
      <c r="AH205" s="473">
        <v>35</v>
      </c>
      <c r="AI205" s="473">
        <v>35</v>
      </c>
      <c r="AJ205" s="473">
        <v>35</v>
      </c>
      <c r="AK205" s="473">
        <v>35</v>
      </c>
      <c r="AL205" s="473">
        <v>35</v>
      </c>
      <c r="AM205" s="473">
        <v>35</v>
      </c>
      <c r="AN205" s="473">
        <v>35</v>
      </c>
    </row>
    <row r="206" spans="1:40" ht="15" customHeight="1" x14ac:dyDescent="0.2">
      <c r="A206" s="472" t="s">
        <v>390</v>
      </c>
      <c r="B206" s="472" t="s">
        <v>217</v>
      </c>
      <c r="C206" s="472" t="s">
        <v>391</v>
      </c>
      <c r="D206" s="472"/>
      <c r="E206" s="472"/>
      <c r="F206" s="472"/>
      <c r="G206" s="473">
        <v>56.030329999999999</v>
      </c>
      <c r="H206" s="473">
        <v>49.204239999999999</v>
      </c>
      <c r="I206" s="473">
        <v>45.260899999999999</v>
      </c>
      <c r="J206" s="473">
        <v>41.890189999999997</v>
      </c>
      <c r="K206" s="473">
        <v>41.155169999999998</v>
      </c>
      <c r="L206" s="473">
        <v>33.080860000000001</v>
      </c>
      <c r="M206" s="473">
        <v>33.10754</v>
      </c>
      <c r="N206" s="473">
        <v>32.755659999999999</v>
      </c>
      <c r="O206" s="473">
        <v>30.38766</v>
      </c>
      <c r="P206" s="473">
        <v>25.802070000000001</v>
      </c>
      <c r="Q206" s="473">
        <v>24.525590000000001</v>
      </c>
      <c r="R206" s="473">
        <v>24.158180000000002</v>
      </c>
      <c r="S206" s="473">
        <v>23.09205</v>
      </c>
      <c r="T206" s="473">
        <v>23.086300000000001</v>
      </c>
      <c r="U206" s="473">
        <v>23.33455</v>
      </c>
      <c r="V206" s="473">
        <v>20.18853</v>
      </c>
      <c r="W206" s="473">
        <v>19.304120000000001</v>
      </c>
      <c r="X206" s="473">
        <v>17.504919999999998</v>
      </c>
      <c r="Y206" s="473">
        <v>16.288239999999998</v>
      </c>
      <c r="Z206" s="473">
        <v>15.463039999999999</v>
      </c>
      <c r="AA206" s="473">
        <v>14.70598</v>
      </c>
      <c r="AB206" s="473">
        <v>14.0419</v>
      </c>
      <c r="AC206" s="473">
        <v>13.767329999999999</v>
      </c>
      <c r="AD206" s="473">
        <v>12.287979999999999</v>
      </c>
      <c r="AE206" s="473">
        <v>12.552770000000001</v>
      </c>
      <c r="AF206" s="473">
        <v>12.712400000000001</v>
      </c>
      <c r="AG206" s="473">
        <v>12.88603</v>
      </c>
      <c r="AH206" s="473">
        <v>12.869630000000001</v>
      </c>
      <c r="AI206" s="473">
        <v>13.40136</v>
      </c>
      <c r="AJ206" s="473">
        <v>13.852460000000001</v>
      </c>
      <c r="AK206" s="473">
        <v>14.0085</v>
      </c>
      <c r="AL206" s="473">
        <v>14.09685</v>
      </c>
      <c r="AM206" s="473">
        <v>14.099159999999999</v>
      </c>
      <c r="AN206" s="473">
        <v>13.944649999999999</v>
      </c>
    </row>
    <row r="207" spans="1:40" ht="15" customHeight="1" x14ac:dyDescent="0.2">
      <c r="A207" s="472" t="s">
        <v>390</v>
      </c>
      <c r="B207" s="472" t="s">
        <v>216</v>
      </c>
      <c r="C207" s="472" t="s">
        <v>391</v>
      </c>
      <c r="D207" s="472"/>
      <c r="E207" s="472"/>
      <c r="F207" s="472"/>
      <c r="G207" s="473">
        <v>56.030329999999999</v>
      </c>
      <c r="H207" s="473">
        <v>50.696719999999999</v>
      </c>
      <c r="I207" s="473">
        <v>51.473059999999997</v>
      </c>
      <c r="J207" s="473">
        <v>50.393970000000003</v>
      </c>
      <c r="K207" s="473">
        <v>47.104799999999997</v>
      </c>
      <c r="L207" s="473">
        <v>42.036000000000001</v>
      </c>
      <c r="M207" s="473">
        <v>39.73762</v>
      </c>
      <c r="N207" s="473">
        <v>41.399760000000001</v>
      </c>
      <c r="O207" s="473">
        <v>37.948239999999998</v>
      </c>
      <c r="P207" s="473">
        <v>36.535429999999998</v>
      </c>
      <c r="Q207" s="473">
        <v>37.42107</v>
      </c>
      <c r="R207" s="473">
        <v>38.31362</v>
      </c>
      <c r="S207" s="473">
        <v>37.039540000000002</v>
      </c>
      <c r="T207" s="473">
        <v>44.116909999999997</v>
      </c>
      <c r="U207" s="473">
        <v>44.22372</v>
      </c>
      <c r="V207" s="473">
        <v>41.8386</v>
      </c>
      <c r="W207" s="473">
        <v>35.366379999999999</v>
      </c>
      <c r="X207" s="473">
        <v>35.318080000000002</v>
      </c>
      <c r="Y207" s="473">
        <v>30.877690000000001</v>
      </c>
      <c r="Z207" s="473">
        <v>29.24484</v>
      </c>
      <c r="AA207" s="473">
        <v>27.126390000000001</v>
      </c>
      <c r="AB207" s="473">
        <v>28.208570000000002</v>
      </c>
      <c r="AC207" s="473">
        <v>27.256989999999998</v>
      </c>
      <c r="AD207" s="473">
        <v>25.517469999999999</v>
      </c>
      <c r="AE207" s="473">
        <v>26.837569999999999</v>
      </c>
      <c r="AF207" s="473">
        <v>26.831160000000001</v>
      </c>
      <c r="AG207" s="473">
        <v>27.835909999999998</v>
      </c>
      <c r="AH207" s="473">
        <v>27.701319999999999</v>
      </c>
      <c r="AI207" s="473">
        <v>28.067530000000001</v>
      </c>
      <c r="AJ207" s="473">
        <v>28.505929999999999</v>
      </c>
      <c r="AK207" s="473">
        <v>27.9879</v>
      </c>
      <c r="AL207" s="473">
        <v>28.580220000000001</v>
      </c>
      <c r="AM207" s="473">
        <v>28.7346</v>
      </c>
      <c r="AN207" s="473">
        <v>29.217610000000001</v>
      </c>
    </row>
    <row r="208" spans="1:40" ht="15" customHeight="1" x14ac:dyDescent="0.2">
      <c r="A208" s="472" t="s">
        <v>390</v>
      </c>
      <c r="B208" s="472" t="s">
        <v>215</v>
      </c>
      <c r="C208" s="472" t="s">
        <v>391</v>
      </c>
      <c r="D208" s="472"/>
      <c r="E208" s="472"/>
      <c r="F208" s="472"/>
      <c r="G208" s="473">
        <v>56.030329999999999</v>
      </c>
      <c r="H208" s="473">
        <v>50.708660000000002</v>
      </c>
      <c r="I208" s="473">
        <v>47.154089999999997</v>
      </c>
      <c r="J208" s="473">
        <v>43.791939999999997</v>
      </c>
      <c r="K208" s="473">
        <v>40.613010000000003</v>
      </c>
      <c r="L208" s="473">
        <v>35.898420000000002</v>
      </c>
      <c r="M208" s="473">
        <v>37.884160000000001</v>
      </c>
      <c r="N208" s="473">
        <v>35.624389999999998</v>
      </c>
      <c r="O208" s="473">
        <v>33.914700000000003</v>
      </c>
      <c r="P208" s="473">
        <v>31.808959999999999</v>
      </c>
      <c r="Q208" s="473">
        <v>31.340920000000001</v>
      </c>
      <c r="R208" s="473">
        <v>31.876080000000002</v>
      </c>
      <c r="S208" s="473">
        <v>31.840620000000001</v>
      </c>
      <c r="T208" s="473">
        <v>34.405410000000003</v>
      </c>
      <c r="U208" s="473">
        <v>31.77477</v>
      </c>
      <c r="V208" s="473">
        <v>26.964839999999999</v>
      </c>
      <c r="W208" s="473">
        <v>24.576519999999999</v>
      </c>
      <c r="X208" s="473">
        <v>23.022929999999999</v>
      </c>
      <c r="Y208" s="473">
        <v>21.38119</v>
      </c>
      <c r="Z208" s="473">
        <v>20.924109999999999</v>
      </c>
      <c r="AA208" s="473">
        <v>20.118359999999999</v>
      </c>
      <c r="AB208" s="473">
        <v>18.944649999999999</v>
      </c>
      <c r="AC208" s="473">
        <v>18.552900000000001</v>
      </c>
      <c r="AD208" s="473">
        <v>18.322839999999999</v>
      </c>
      <c r="AE208" s="473">
        <v>19.258500000000002</v>
      </c>
      <c r="AF208" s="473">
        <v>19.134250000000002</v>
      </c>
      <c r="AG208" s="473">
        <v>19.90071</v>
      </c>
      <c r="AH208" s="473">
        <v>20.37201</v>
      </c>
      <c r="AI208" s="473">
        <v>21.388470000000002</v>
      </c>
      <c r="AJ208" s="473">
        <v>22.17803</v>
      </c>
      <c r="AK208" s="473">
        <v>22.321449999999999</v>
      </c>
      <c r="AL208" s="473">
        <v>22.255210000000002</v>
      </c>
      <c r="AM208" s="473">
        <v>22.632670000000001</v>
      </c>
      <c r="AN208" s="473">
        <v>22.20534</v>
      </c>
    </row>
    <row r="209" spans="1:40" ht="15" customHeight="1" x14ac:dyDescent="0.2">
      <c r="A209" s="472" t="s">
        <v>390</v>
      </c>
      <c r="B209" s="472" t="s">
        <v>71</v>
      </c>
      <c r="C209" s="472" t="s">
        <v>391</v>
      </c>
      <c r="D209" s="472"/>
      <c r="E209" s="472"/>
      <c r="F209" s="472"/>
      <c r="G209" s="473">
        <v>56.030329999999999</v>
      </c>
      <c r="H209" s="473">
        <v>49.319789999999998</v>
      </c>
      <c r="I209" s="473">
        <v>43.640619999999998</v>
      </c>
      <c r="J209" s="473">
        <v>40.74926</v>
      </c>
      <c r="K209" s="473">
        <v>36.788319999999999</v>
      </c>
      <c r="L209" s="473">
        <v>31.515830000000001</v>
      </c>
      <c r="M209" s="473">
        <v>27.37415</v>
      </c>
      <c r="N209" s="473">
        <v>27.185079999999999</v>
      </c>
      <c r="O209" s="473">
        <v>26.185559999999999</v>
      </c>
      <c r="P209" s="473">
        <v>22.529620000000001</v>
      </c>
      <c r="Q209" s="473">
        <v>22.2547</v>
      </c>
      <c r="R209" s="473">
        <v>17.44463</v>
      </c>
      <c r="S209" s="473">
        <v>16.753440000000001</v>
      </c>
      <c r="T209" s="473">
        <v>16.336500000000001</v>
      </c>
      <c r="U209" s="473">
        <v>14.6936</v>
      </c>
      <c r="V209" s="473">
        <v>13.89207</v>
      </c>
      <c r="W209" s="473">
        <v>12.50203</v>
      </c>
      <c r="X209" s="473">
        <v>12.09315</v>
      </c>
      <c r="Y209" s="473">
        <v>11.664429999999999</v>
      </c>
      <c r="Z209" s="473">
        <v>11.06742</v>
      </c>
      <c r="AA209" s="473">
        <v>10.85243</v>
      </c>
      <c r="AB209" s="473">
        <v>10.53378</v>
      </c>
      <c r="AC209" s="473">
        <v>10.44886</v>
      </c>
      <c r="AD209" s="473">
        <v>8.2220379999999995</v>
      </c>
      <c r="AE209" s="473">
        <v>8.241263</v>
      </c>
      <c r="AF209" s="473">
        <v>8.2348999999999997</v>
      </c>
      <c r="AG209" s="473">
        <v>8.2812280000000005</v>
      </c>
      <c r="AH209" s="473">
        <v>8.3348300000000002</v>
      </c>
      <c r="AI209" s="473">
        <v>8.5047420000000002</v>
      </c>
      <c r="AJ209" s="473">
        <v>8.5734650000000006</v>
      </c>
      <c r="AK209" s="473">
        <v>8.6881249999999994</v>
      </c>
      <c r="AL209" s="473">
        <v>8.7594750000000001</v>
      </c>
      <c r="AM209" s="473">
        <v>8.8206240000000005</v>
      </c>
      <c r="AN209" s="473">
        <v>8.8326370000000001</v>
      </c>
    </row>
    <row r="210" spans="1:40" ht="15" customHeight="1" x14ac:dyDescent="0.2">
      <c r="A210" s="472" t="s">
        <v>390</v>
      </c>
      <c r="B210" s="472" t="s">
        <v>217</v>
      </c>
      <c r="C210" s="472" t="s">
        <v>392</v>
      </c>
      <c r="D210" s="472"/>
      <c r="E210" s="472"/>
      <c r="F210" s="472"/>
      <c r="G210" s="473">
        <v>266</v>
      </c>
      <c r="H210" s="473">
        <v>165.6583</v>
      </c>
      <c r="I210" s="473">
        <v>156.61959999999999</v>
      </c>
      <c r="J210" s="473">
        <v>148.7784</v>
      </c>
      <c r="K210" s="473">
        <v>144.71</v>
      </c>
      <c r="L210" s="473">
        <v>117.2833</v>
      </c>
      <c r="M210" s="473">
        <v>119.7865</v>
      </c>
      <c r="N210" s="473">
        <v>119.35290000000001</v>
      </c>
      <c r="O210" s="473">
        <v>108.6473</v>
      </c>
      <c r="P210" s="473">
        <v>91.047939999999997</v>
      </c>
      <c r="Q210" s="473">
        <v>84.570229999999995</v>
      </c>
      <c r="R210" s="473">
        <v>82.466309999999993</v>
      </c>
      <c r="S210" s="473">
        <v>77.212490000000003</v>
      </c>
      <c r="T210" s="473">
        <v>74.833690000000004</v>
      </c>
      <c r="U210" s="473">
        <v>74.738960000000006</v>
      </c>
      <c r="V210" s="473">
        <v>63.445860000000003</v>
      </c>
      <c r="W210" s="473">
        <v>59.743259999999999</v>
      </c>
      <c r="X210" s="473">
        <v>51.784860000000002</v>
      </c>
      <c r="Y210" s="473">
        <v>46.48</v>
      </c>
      <c r="Z210" s="473">
        <v>43.420430000000003</v>
      </c>
      <c r="AA210" s="473">
        <v>40.090919999999997</v>
      </c>
      <c r="AB210" s="473">
        <v>37.336880000000001</v>
      </c>
      <c r="AC210" s="473">
        <v>36.155990000000003</v>
      </c>
      <c r="AD210" s="473">
        <v>32.098370000000003</v>
      </c>
      <c r="AE210" s="473">
        <v>32.292149999999999</v>
      </c>
      <c r="AF210" s="473">
        <v>32.247439999999997</v>
      </c>
      <c r="AG210" s="473">
        <v>32.208849999999998</v>
      </c>
      <c r="AH210" s="473">
        <v>31.595109999999998</v>
      </c>
      <c r="AI210" s="473">
        <v>32.436869999999999</v>
      </c>
      <c r="AJ210" s="473">
        <v>33.18732</v>
      </c>
      <c r="AK210" s="473">
        <v>33.151919999999997</v>
      </c>
      <c r="AL210" s="473">
        <v>33.146369999999997</v>
      </c>
      <c r="AM210" s="473">
        <v>32.730820000000001</v>
      </c>
      <c r="AN210" s="473">
        <v>32.233460000000001</v>
      </c>
    </row>
    <row r="211" spans="1:40" ht="15" customHeight="1" x14ac:dyDescent="0.2">
      <c r="A211" s="472" t="s">
        <v>390</v>
      </c>
      <c r="B211" s="472" t="s">
        <v>216</v>
      </c>
      <c r="C211" s="472" t="s">
        <v>392</v>
      </c>
      <c r="D211" s="472"/>
      <c r="E211" s="472"/>
      <c r="F211" s="472"/>
      <c r="G211" s="473">
        <v>266</v>
      </c>
      <c r="H211" s="473">
        <v>169.62379999999999</v>
      </c>
      <c r="I211" s="473">
        <v>170.3657</v>
      </c>
      <c r="J211" s="473">
        <v>170.375</v>
      </c>
      <c r="K211" s="473">
        <v>166.46190000000001</v>
      </c>
      <c r="L211" s="473">
        <v>146.7209</v>
      </c>
      <c r="M211" s="473">
        <v>143.63460000000001</v>
      </c>
      <c r="N211" s="473">
        <v>148.28450000000001</v>
      </c>
      <c r="O211" s="473">
        <v>137.05680000000001</v>
      </c>
      <c r="P211" s="473">
        <v>130.75460000000001</v>
      </c>
      <c r="Q211" s="473">
        <v>131.03200000000001</v>
      </c>
      <c r="R211" s="473">
        <v>134.86799999999999</v>
      </c>
      <c r="S211" s="473">
        <v>129.41820000000001</v>
      </c>
      <c r="T211" s="473">
        <v>146.46979999999999</v>
      </c>
      <c r="U211" s="473">
        <v>144.15799999999999</v>
      </c>
      <c r="V211" s="473">
        <v>133.7158</v>
      </c>
      <c r="W211" s="473">
        <v>111.4705</v>
      </c>
      <c r="X211" s="473">
        <v>110.1403</v>
      </c>
      <c r="Y211" s="473">
        <v>93.867779999999996</v>
      </c>
      <c r="Z211" s="473">
        <v>88.334140000000005</v>
      </c>
      <c r="AA211" s="473">
        <v>79.624449999999996</v>
      </c>
      <c r="AB211" s="473">
        <v>82.080939999999998</v>
      </c>
      <c r="AC211" s="473">
        <v>78.09872</v>
      </c>
      <c r="AD211" s="473">
        <v>71.361980000000003</v>
      </c>
      <c r="AE211" s="473">
        <v>73.833380000000005</v>
      </c>
      <c r="AF211" s="473">
        <v>72.683539999999994</v>
      </c>
      <c r="AG211" s="473">
        <v>74.506969999999995</v>
      </c>
      <c r="AH211" s="473">
        <v>72.989609999999999</v>
      </c>
      <c r="AI211" s="473">
        <v>72.854100000000003</v>
      </c>
      <c r="AJ211" s="473">
        <v>72.983800000000002</v>
      </c>
      <c r="AK211" s="473">
        <v>70.55283</v>
      </c>
      <c r="AL211" s="473">
        <v>71.362740000000002</v>
      </c>
      <c r="AM211" s="473">
        <v>71.006799999999998</v>
      </c>
      <c r="AN211" s="473">
        <v>71.619870000000006</v>
      </c>
    </row>
    <row r="212" spans="1:40" ht="15" customHeight="1" x14ac:dyDescent="0.2">
      <c r="A212" s="472" t="s">
        <v>390</v>
      </c>
      <c r="B212" s="472" t="s">
        <v>215</v>
      </c>
      <c r="C212" s="472" t="s">
        <v>392</v>
      </c>
      <c r="D212" s="472"/>
      <c r="E212" s="472"/>
      <c r="F212" s="472"/>
      <c r="G212" s="473">
        <v>266</v>
      </c>
      <c r="H212" s="473">
        <v>169.8622</v>
      </c>
      <c r="I212" s="473">
        <v>160.55449999999999</v>
      </c>
      <c r="J212" s="473">
        <v>151.45269999999999</v>
      </c>
      <c r="K212" s="473">
        <v>143.0025</v>
      </c>
      <c r="L212" s="473">
        <v>129.73660000000001</v>
      </c>
      <c r="M212" s="473">
        <v>136.04650000000001</v>
      </c>
      <c r="N212" s="473">
        <v>127.236</v>
      </c>
      <c r="O212" s="473">
        <v>119.2042</v>
      </c>
      <c r="P212" s="473">
        <v>110.85039999999999</v>
      </c>
      <c r="Q212" s="473">
        <v>106.56399999999999</v>
      </c>
      <c r="R212" s="473">
        <v>107.8426</v>
      </c>
      <c r="S212" s="473">
        <v>107.3329</v>
      </c>
      <c r="T212" s="473">
        <v>116.5652</v>
      </c>
      <c r="U212" s="473">
        <v>104.13</v>
      </c>
      <c r="V212" s="473">
        <v>86.412019999999998</v>
      </c>
      <c r="W212" s="473">
        <v>76.460400000000007</v>
      </c>
      <c r="X212" s="473">
        <v>69.545900000000003</v>
      </c>
      <c r="Y212" s="473">
        <v>62.121989999999997</v>
      </c>
      <c r="Z212" s="473">
        <v>59.895249999999997</v>
      </c>
      <c r="AA212" s="473">
        <v>55.986330000000002</v>
      </c>
      <c r="AB212" s="473">
        <v>51.415759999999999</v>
      </c>
      <c r="AC212" s="473">
        <v>49.914050000000003</v>
      </c>
      <c r="AD212" s="473">
        <v>48.15916</v>
      </c>
      <c r="AE212" s="473">
        <v>49.424169999999997</v>
      </c>
      <c r="AF212" s="473">
        <v>48.316609999999997</v>
      </c>
      <c r="AG212" s="473">
        <v>49.491140000000001</v>
      </c>
      <c r="AH212" s="473">
        <v>50.40654</v>
      </c>
      <c r="AI212" s="473">
        <v>52.047260000000001</v>
      </c>
      <c r="AJ212" s="473">
        <v>53.697969999999998</v>
      </c>
      <c r="AK212" s="473">
        <v>53.365670000000001</v>
      </c>
      <c r="AL212" s="473">
        <v>52.593679999999999</v>
      </c>
      <c r="AM212" s="473">
        <v>53.252400000000002</v>
      </c>
      <c r="AN212" s="473">
        <v>51.837670000000003</v>
      </c>
    </row>
    <row r="213" spans="1:40" ht="15" customHeight="1" x14ac:dyDescent="0.2">
      <c r="A213" s="472" t="s">
        <v>390</v>
      </c>
      <c r="B213" s="472" t="s">
        <v>71</v>
      </c>
      <c r="C213" s="472" t="s">
        <v>392</v>
      </c>
      <c r="D213" s="472"/>
      <c r="E213" s="472"/>
      <c r="F213" s="472"/>
      <c r="G213" s="473">
        <v>266</v>
      </c>
      <c r="H213" s="473">
        <v>166.08430000000001</v>
      </c>
      <c r="I213" s="473">
        <v>151.18610000000001</v>
      </c>
      <c r="J213" s="473">
        <v>145.0692</v>
      </c>
      <c r="K213" s="473">
        <v>132.06659999999999</v>
      </c>
      <c r="L213" s="473">
        <v>112.9423</v>
      </c>
      <c r="M213" s="473">
        <v>100.6092</v>
      </c>
      <c r="N213" s="473">
        <v>100.52290000000001</v>
      </c>
      <c r="O213" s="473">
        <v>92.73357</v>
      </c>
      <c r="P213" s="473">
        <v>75.279430000000005</v>
      </c>
      <c r="Q213" s="473">
        <v>71.739630000000005</v>
      </c>
      <c r="R213" s="473">
        <v>53.925690000000003</v>
      </c>
      <c r="S213" s="473">
        <v>50.81194</v>
      </c>
      <c r="T213" s="473">
        <v>47.621639999999999</v>
      </c>
      <c r="U213" s="473">
        <v>41.265659999999997</v>
      </c>
      <c r="V213" s="473">
        <v>38.331180000000003</v>
      </c>
      <c r="W213" s="473">
        <v>32.990139999999997</v>
      </c>
      <c r="X213" s="473">
        <v>31.4648</v>
      </c>
      <c r="Y213" s="473">
        <v>29.577439999999999</v>
      </c>
      <c r="Z213" s="473">
        <v>27.59853</v>
      </c>
      <c r="AA213" s="473">
        <v>26.559439999999999</v>
      </c>
      <c r="AB213" s="473">
        <v>25.22908</v>
      </c>
      <c r="AC213" s="473">
        <v>24.993860000000002</v>
      </c>
      <c r="AD213" s="473">
        <v>19.70918</v>
      </c>
      <c r="AE213" s="473">
        <v>19.543810000000001</v>
      </c>
      <c r="AF213" s="473">
        <v>19.368680000000001</v>
      </c>
      <c r="AG213" s="473">
        <v>19.326029999999999</v>
      </c>
      <c r="AH213" s="473">
        <v>19.33849</v>
      </c>
      <c r="AI213" s="473">
        <v>19.56316</v>
      </c>
      <c r="AJ213" s="473">
        <v>19.587389999999999</v>
      </c>
      <c r="AK213" s="473">
        <v>19.686599999999999</v>
      </c>
      <c r="AL213" s="473">
        <v>19.739270000000001</v>
      </c>
      <c r="AM213" s="473">
        <v>19.819240000000001</v>
      </c>
      <c r="AN213" s="473">
        <v>19.78558</v>
      </c>
    </row>
    <row r="214" spans="1:40" ht="15" customHeight="1" x14ac:dyDescent="0.2">
      <c r="A214" s="472" t="s">
        <v>354</v>
      </c>
      <c r="B214" s="472" t="s">
        <v>217</v>
      </c>
      <c r="C214" s="472" t="s">
        <v>393</v>
      </c>
      <c r="D214" s="472" t="s">
        <v>89</v>
      </c>
      <c r="E214" s="472" t="s">
        <v>89</v>
      </c>
      <c r="F214" s="472" t="s">
        <v>377</v>
      </c>
      <c r="G214" s="473"/>
      <c r="H214" s="473">
        <v>-0.64849999999999997</v>
      </c>
      <c r="I214" s="473">
        <v>-1.05332</v>
      </c>
      <c r="J214" s="473">
        <v>-1.10653</v>
      </c>
      <c r="K214" s="473">
        <v>-1.40605</v>
      </c>
      <c r="L214" s="473">
        <v>-1.5533600000000001</v>
      </c>
      <c r="M214" s="473">
        <v>-1.73346</v>
      </c>
      <c r="N214" s="473">
        <v>-2.1865600000000001</v>
      </c>
      <c r="O214" s="473">
        <v>-2.7797900000000002</v>
      </c>
      <c r="P214" s="473">
        <v>-3.3539300000000001</v>
      </c>
      <c r="Q214" s="473">
        <v>-3.7002999999999999</v>
      </c>
      <c r="R214" s="473">
        <v>-4.1702199999999996</v>
      </c>
      <c r="S214" s="473">
        <v>-4.4375400000000003</v>
      </c>
      <c r="T214" s="473">
        <v>-4.8170799999999998</v>
      </c>
      <c r="U214" s="473">
        <v>-5.1044900000000002</v>
      </c>
      <c r="V214" s="473">
        <v>-6.5532599999999999</v>
      </c>
      <c r="W214" s="473">
        <v>-7.1550799999999999</v>
      </c>
      <c r="X214" s="473">
        <v>-8.2574199999999998</v>
      </c>
      <c r="Y214" s="473">
        <v>-9.0570500000000003</v>
      </c>
      <c r="Z214" s="473">
        <v>-9.4379200000000001</v>
      </c>
      <c r="AA214" s="473">
        <v>-9.2698199999999993</v>
      </c>
      <c r="AB214" s="473">
        <v>-9.0208100000000009</v>
      </c>
      <c r="AC214" s="473">
        <v>-8.7250899999999998</v>
      </c>
      <c r="AD214" s="473">
        <v>-8.63232</v>
      </c>
      <c r="AE214" s="473">
        <v>-8.6963799999999996</v>
      </c>
      <c r="AF214" s="473">
        <v>-9.0369100000000007</v>
      </c>
      <c r="AG214" s="473">
        <v>-9.2693100000000008</v>
      </c>
      <c r="AH214" s="473">
        <v>-10.5183</v>
      </c>
      <c r="AI214" s="473">
        <v>-11.000299999999999</v>
      </c>
      <c r="AJ214" s="473">
        <v>-11.7342</v>
      </c>
      <c r="AK214" s="473">
        <v>-12.3165</v>
      </c>
      <c r="AL214" s="473">
        <v>-12.632300000000001</v>
      </c>
      <c r="AM214" s="473">
        <v>-12.499599999999999</v>
      </c>
      <c r="AN214" s="473">
        <v>-12.5474</v>
      </c>
    </row>
    <row r="215" spans="1:40" ht="15" customHeight="1" x14ac:dyDescent="0.2">
      <c r="A215" s="472" t="s">
        <v>354</v>
      </c>
      <c r="B215" s="472" t="s">
        <v>217</v>
      </c>
      <c r="C215" s="472" t="s">
        <v>393</v>
      </c>
      <c r="D215" s="472" t="s">
        <v>89</v>
      </c>
      <c r="E215" s="472" t="s">
        <v>89</v>
      </c>
      <c r="F215" s="472" t="s">
        <v>379</v>
      </c>
      <c r="G215" s="473"/>
      <c r="H215" s="473">
        <v>0</v>
      </c>
      <c r="I215" s="473">
        <v>0</v>
      </c>
      <c r="J215" s="473">
        <v>0</v>
      </c>
      <c r="K215" s="473">
        <v>0</v>
      </c>
      <c r="L215" s="473">
        <v>0</v>
      </c>
      <c r="M215" s="473">
        <v>0</v>
      </c>
      <c r="N215" s="473">
        <v>0</v>
      </c>
      <c r="O215" s="473">
        <v>0</v>
      </c>
      <c r="P215" s="473">
        <v>0</v>
      </c>
      <c r="Q215" s="473">
        <v>0</v>
      </c>
      <c r="R215" s="473">
        <v>0</v>
      </c>
      <c r="S215" s="473">
        <v>0</v>
      </c>
      <c r="T215" s="473">
        <v>0</v>
      </c>
      <c r="U215" s="473">
        <v>0</v>
      </c>
      <c r="V215" s="473">
        <v>-3.066E-2</v>
      </c>
      <c r="W215" s="473">
        <v>-3.1879999999999999E-2</v>
      </c>
      <c r="X215" s="473">
        <v>-9.9540000000000003E-2</v>
      </c>
      <c r="Y215" s="473">
        <v>-0.17505999999999999</v>
      </c>
      <c r="Z215" s="473">
        <v>-0.17757999999999999</v>
      </c>
      <c r="AA215" s="473">
        <v>-0.1855</v>
      </c>
      <c r="AB215" s="473">
        <v>-0.22195999999999999</v>
      </c>
      <c r="AC215" s="473">
        <v>-0.21335999999999999</v>
      </c>
      <c r="AD215" s="473">
        <v>-0.21149999999999999</v>
      </c>
      <c r="AE215" s="473">
        <v>-0.20818999999999999</v>
      </c>
      <c r="AF215" s="473">
        <v>-0.20180000000000001</v>
      </c>
      <c r="AG215" s="473">
        <v>-0.19724</v>
      </c>
      <c r="AH215" s="473">
        <v>-0.18733</v>
      </c>
      <c r="AI215" s="473">
        <v>-0.18462000000000001</v>
      </c>
      <c r="AJ215" s="473">
        <v>-0.17909</v>
      </c>
      <c r="AK215" s="473">
        <v>-0.17019000000000001</v>
      </c>
      <c r="AL215" s="473">
        <v>-0.16549</v>
      </c>
      <c r="AM215" s="473">
        <v>-0.16563</v>
      </c>
      <c r="AN215" s="473">
        <v>-0.16372</v>
      </c>
    </row>
    <row r="216" spans="1:40" ht="15" customHeight="1" x14ac:dyDescent="0.2">
      <c r="A216" s="472" t="s">
        <v>228</v>
      </c>
      <c r="B216" s="472" t="s">
        <v>217</v>
      </c>
      <c r="C216" s="472" t="s">
        <v>393</v>
      </c>
      <c r="D216" s="472" t="s">
        <v>89</v>
      </c>
      <c r="E216" s="472" t="s">
        <v>89</v>
      </c>
      <c r="F216" s="472" t="s">
        <v>377</v>
      </c>
      <c r="G216" s="473"/>
      <c r="H216" s="473">
        <v>-0.26546999999999998</v>
      </c>
      <c r="I216" s="473">
        <v>-0.25673000000000001</v>
      </c>
      <c r="J216" s="473">
        <v>-0.32912999999999998</v>
      </c>
      <c r="K216" s="473">
        <v>-0.45544000000000001</v>
      </c>
      <c r="L216" s="473">
        <v>-0.46246999999999999</v>
      </c>
      <c r="M216" s="473">
        <v>-0.67081999999999997</v>
      </c>
      <c r="N216" s="473">
        <v>-0.75717000000000001</v>
      </c>
      <c r="O216" s="473">
        <v>-0.89637999999999995</v>
      </c>
      <c r="P216" s="473">
        <v>-0.88043000000000005</v>
      </c>
      <c r="Q216" s="473">
        <v>-0.88273000000000001</v>
      </c>
      <c r="R216" s="473">
        <v>-0.95150000000000001</v>
      </c>
      <c r="S216" s="473">
        <v>-0.98460000000000003</v>
      </c>
      <c r="T216" s="473">
        <v>-1.04844</v>
      </c>
      <c r="U216" s="473">
        <v>-1.0069399999999999</v>
      </c>
      <c r="V216" s="473">
        <v>-0.98923000000000005</v>
      </c>
      <c r="W216" s="473">
        <v>-0.98697000000000001</v>
      </c>
      <c r="X216" s="473">
        <v>-0.92888000000000004</v>
      </c>
      <c r="Y216" s="473">
        <v>-0.88741000000000003</v>
      </c>
      <c r="Z216" s="473">
        <v>-0.83840000000000003</v>
      </c>
      <c r="AA216" s="473">
        <v>-0.91757</v>
      </c>
      <c r="AB216" s="473">
        <v>-1.1600200000000001</v>
      </c>
      <c r="AC216" s="473">
        <v>-1.2791300000000001</v>
      </c>
      <c r="AD216" s="473">
        <v>-1.33822</v>
      </c>
      <c r="AE216" s="473">
        <v>-1.3426100000000001</v>
      </c>
      <c r="AF216" s="473">
        <v>-1.36314</v>
      </c>
      <c r="AG216" s="473">
        <v>-1.52779</v>
      </c>
      <c r="AH216" s="473">
        <v>-1.55169</v>
      </c>
      <c r="AI216" s="473">
        <v>-1.66998</v>
      </c>
      <c r="AJ216" s="473">
        <v>-1.6785600000000001</v>
      </c>
      <c r="AK216" s="473">
        <v>-1.70028</v>
      </c>
      <c r="AL216" s="473">
        <v>-1.8261400000000001</v>
      </c>
      <c r="AM216" s="473">
        <v>-1.89374</v>
      </c>
      <c r="AN216" s="473">
        <v>-1.91343</v>
      </c>
    </row>
    <row r="217" spans="1:40" ht="15" customHeight="1" x14ac:dyDescent="0.2">
      <c r="A217" s="472" t="s">
        <v>228</v>
      </c>
      <c r="B217" s="472" t="s">
        <v>217</v>
      </c>
      <c r="C217" s="472" t="s">
        <v>393</v>
      </c>
      <c r="D217" s="472" t="s">
        <v>89</v>
      </c>
      <c r="E217" s="472" t="s">
        <v>89</v>
      </c>
      <c r="F217" s="472" t="s">
        <v>387</v>
      </c>
      <c r="G217" s="473"/>
      <c r="H217" s="473">
        <v>0</v>
      </c>
      <c r="I217" s="473">
        <v>0</v>
      </c>
      <c r="J217" s="473">
        <v>0</v>
      </c>
      <c r="K217" s="473">
        <v>0</v>
      </c>
      <c r="L217" s="473">
        <v>0</v>
      </c>
      <c r="M217" s="473">
        <v>0</v>
      </c>
      <c r="N217" s="473">
        <v>0</v>
      </c>
      <c r="O217" s="473">
        <v>0</v>
      </c>
      <c r="P217" s="473">
        <v>0</v>
      </c>
      <c r="Q217" s="473">
        <v>0</v>
      </c>
      <c r="R217" s="473">
        <v>0</v>
      </c>
      <c r="S217" s="473">
        <v>0</v>
      </c>
      <c r="T217" s="473">
        <v>0</v>
      </c>
      <c r="U217" s="473">
        <v>-0.11773</v>
      </c>
      <c r="V217" s="473">
        <v>-0.12537999999999999</v>
      </c>
      <c r="W217" s="473">
        <v>-0.12901000000000001</v>
      </c>
      <c r="X217" s="473">
        <v>-0.13192000000000001</v>
      </c>
      <c r="Y217" s="473">
        <v>-0.27606000000000003</v>
      </c>
      <c r="Z217" s="473">
        <v>-0.28288999999999997</v>
      </c>
      <c r="AA217" s="473">
        <v>-0.28471000000000002</v>
      </c>
      <c r="AB217" s="473">
        <v>-0.28409000000000001</v>
      </c>
      <c r="AC217" s="473">
        <v>-0.28129999999999999</v>
      </c>
      <c r="AD217" s="473">
        <v>-0.41499000000000003</v>
      </c>
      <c r="AE217" s="473">
        <v>-0.41388999999999998</v>
      </c>
      <c r="AF217" s="473">
        <v>-0.41042000000000001</v>
      </c>
      <c r="AG217" s="473">
        <v>-0.54356000000000004</v>
      </c>
      <c r="AH217" s="473">
        <v>-0.62485000000000002</v>
      </c>
      <c r="AI217" s="473">
        <v>-0.61667000000000005</v>
      </c>
      <c r="AJ217" s="473">
        <v>-0.72868999999999995</v>
      </c>
      <c r="AK217" s="473">
        <v>-0.76483000000000001</v>
      </c>
      <c r="AL217" s="473">
        <v>-0.79376000000000002</v>
      </c>
      <c r="AM217" s="473">
        <v>-0.78419000000000005</v>
      </c>
      <c r="AN217" s="473">
        <v>-0.78049000000000002</v>
      </c>
    </row>
    <row r="218" spans="1:40" ht="15" customHeight="1" x14ac:dyDescent="0.2">
      <c r="A218" s="472" t="s">
        <v>228</v>
      </c>
      <c r="B218" s="472" t="s">
        <v>217</v>
      </c>
      <c r="C218" s="472" t="s">
        <v>393</v>
      </c>
      <c r="D218" s="472" t="s">
        <v>89</v>
      </c>
      <c r="E218" s="472" t="s">
        <v>89</v>
      </c>
      <c r="F218" s="472" t="s">
        <v>379</v>
      </c>
      <c r="G218" s="473"/>
      <c r="H218" s="473">
        <v>0</v>
      </c>
      <c r="I218" s="473">
        <v>0</v>
      </c>
      <c r="J218" s="473">
        <v>0</v>
      </c>
      <c r="K218" s="473">
        <v>0</v>
      </c>
      <c r="L218" s="473">
        <v>0</v>
      </c>
      <c r="M218" s="473">
        <v>0</v>
      </c>
      <c r="N218" s="473">
        <v>0</v>
      </c>
      <c r="O218" s="473">
        <v>0</v>
      </c>
      <c r="P218" s="473">
        <v>0</v>
      </c>
      <c r="Q218" s="473">
        <v>0</v>
      </c>
      <c r="R218" s="473">
        <v>0</v>
      </c>
      <c r="S218" s="473">
        <v>0</v>
      </c>
      <c r="T218" s="473">
        <v>0</v>
      </c>
      <c r="U218" s="473">
        <v>0</v>
      </c>
      <c r="V218" s="473">
        <v>0</v>
      </c>
      <c r="W218" s="473">
        <v>0</v>
      </c>
      <c r="X218" s="473">
        <v>0</v>
      </c>
      <c r="Y218" s="473">
        <v>0</v>
      </c>
      <c r="Z218" s="473">
        <v>0</v>
      </c>
      <c r="AA218" s="473">
        <v>0</v>
      </c>
      <c r="AB218" s="473">
        <v>0</v>
      </c>
      <c r="AC218" s="473">
        <v>0</v>
      </c>
      <c r="AD218" s="473">
        <v>0</v>
      </c>
      <c r="AE218" s="473">
        <v>-0.17433000000000001</v>
      </c>
      <c r="AF218" s="473">
        <v>-0.33794999999999997</v>
      </c>
      <c r="AG218" s="473">
        <v>-0.33122000000000001</v>
      </c>
      <c r="AH218" s="473">
        <v>-0.313</v>
      </c>
      <c r="AI218" s="473">
        <v>-0.30925999999999998</v>
      </c>
      <c r="AJ218" s="473">
        <v>-0.29891000000000001</v>
      </c>
      <c r="AK218" s="473">
        <v>-0.2848</v>
      </c>
      <c r="AL218" s="473">
        <v>-0.27628000000000003</v>
      </c>
      <c r="AM218" s="473">
        <v>-0.27916999999999997</v>
      </c>
      <c r="AN218" s="473">
        <v>-0.27553</v>
      </c>
    </row>
    <row r="219" spans="1:40" ht="15" customHeight="1" x14ac:dyDescent="0.2">
      <c r="A219" s="472" t="s">
        <v>228</v>
      </c>
      <c r="B219" s="472" t="s">
        <v>217</v>
      </c>
      <c r="C219" s="472" t="s">
        <v>393</v>
      </c>
      <c r="D219" s="472" t="s">
        <v>89</v>
      </c>
      <c r="E219" s="472" t="s">
        <v>89</v>
      </c>
      <c r="F219" s="472" t="s">
        <v>388</v>
      </c>
      <c r="G219" s="473"/>
      <c r="H219" s="473">
        <v>-1.1749400000000001</v>
      </c>
      <c r="I219" s="473">
        <v>-1.35768</v>
      </c>
      <c r="J219" s="473">
        <v>-1.63567</v>
      </c>
      <c r="K219" s="473">
        <v>-1.6753400000000001</v>
      </c>
      <c r="L219" s="473">
        <v>-1.7233799999999999</v>
      </c>
      <c r="M219" s="473">
        <v>-1.61155</v>
      </c>
      <c r="N219" s="473">
        <v>-1.6369400000000001</v>
      </c>
      <c r="O219" s="473">
        <v>-1.8518699999999999</v>
      </c>
      <c r="P219" s="473">
        <v>-2.214</v>
      </c>
      <c r="Q219" s="473">
        <v>-3.1870500000000002</v>
      </c>
      <c r="R219" s="473">
        <v>-3.7805900000000001</v>
      </c>
      <c r="S219" s="473">
        <v>-4.5683499999999997</v>
      </c>
      <c r="T219" s="473">
        <v>-5.4113600000000002</v>
      </c>
      <c r="U219" s="473">
        <v>-6.00976</v>
      </c>
      <c r="V219" s="473">
        <v>-6.51213</v>
      </c>
      <c r="W219" s="473">
        <v>-6.5888200000000001</v>
      </c>
      <c r="X219" s="473">
        <v>-6.8747999999999996</v>
      </c>
      <c r="Y219" s="473">
        <v>-7.0771600000000001</v>
      </c>
      <c r="Z219" s="473">
        <v>-7.1802000000000001</v>
      </c>
      <c r="AA219" s="473">
        <v>-7.21408</v>
      </c>
      <c r="AB219" s="473">
        <v>-7.0252400000000002</v>
      </c>
      <c r="AC219" s="473">
        <v>-6.9786700000000002</v>
      </c>
      <c r="AD219" s="473">
        <v>-6.9414400000000001</v>
      </c>
      <c r="AE219" s="473">
        <v>-6.9130799999999999</v>
      </c>
      <c r="AF219" s="473">
        <v>-6.9026399999999999</v>
      </c>
      <c r="AG219" s="473">
        <v>-6.9038199999999996</v>
      </c>
      <c r="AH219" s="473">
        <v>-6.78308</v>
      </c>
      <c r="AI219" s="473">
        <v>-6.7383100000000002</v>
      </c>
      <c r="AJ219" s="473">
        <v>-6.6136100000000004</v>
      </c>
      <c r="AK219" s="473">
        <v>-6.5307500000000003</v>
      </c>
      <c r="AL219" s="473">
        <v>-6.4991899999999996</v>
      </c>
      <c r="AM219" s="473">
        <v>-6.4637200000000004</v>
      </c>
      <c r="AN219" s="473">
        <v>-6.4315600000000002</v>
      </c>
    </row>
    <row r="220" spans="1:40" ht="15" customHeight="1" x14ac:dyDescent="0.2">
      <c r="A220" s="472" t="s">
        <v>354</v>
      </c>
      <c r="B220" s="472" t="s">
        <v>216</v>
      </c>
      <c r="C220" s="472" t="s">
        <v>393</v>
      </c>
      <c r="D220" s="472" t="s">
        <v>89</v>
      </c>
      <c r="E220" s="472" t="s">
        <v>89</v>
      </c>
      <c r="F220" s="472" t="s">
        <v>377</v>
      </c>
      <c r="G220" s="473"/>
      <c r="H220" s="473">
        <v>-0.65068000000000004</v>
      </c>
      <c r="I220" s="473">
        <v>-0.98211000000000004</v>
      </c>
      <c r="J220" s="473">
        <v>-1.03044</v>
      </c>
      <c r="K220" s="473">
        <v>-1.2612300000000001</v>
      </c>
      <c r="L220" s="473">
        <v>-1.34491</v>
      </c>
      <c r="M220" s="473">
        <v>-1.38523</v>
      </c>
      <c r="N220" s="473">
        <v>-1.3940699999999999</v>
      </c>
      <c r="O220" s="473">
        <v>-1.4645999999999999</v>
      </c>
      <c r="P220" s="473">
        <v>-1.5110399999999999</v>
      </c>
      <c r="Q220" s="473">
        <v>-1.68828</v>
      </c>
      <c r="R220" s="473">
        <v>-2.2553299999999998</v>
      </c>
      <c r="S220" s="473">
        <v>-2.93649</v>
      </c>
      <c r="T220" s="473">
        <v>-3.7079399999999998</v>
      </c>
      <c r="U220" s="473">
        <v>-4.3718300000000001</v>
      </c>
      <c r="V220" s="473">
        <v>-5.2400099999999998</v>
      </c>
      <c r="W220" s="473">
        <v>-6.3720800000000004</v>
      </c>
      <c r="X220" s="473">
        <v>-6.68262</v>
      </c>
      <c r="Y220" s="473">
        <v>-6.90679</v>
      </c>
      <c r="Z220" s="473">
        <v>-7.2492599999999996</v>
      </c>
      <c r="AA220" s="473">
        <v>-7.2878100000000003</v>
      </c>
      <c r="AB220" s="473">
        <v>-7.6401899999999996</v>
      </c>
      <c r="AC220" s="473">
        <v>-7.5546699999999998</v>
      </c>
      <c r="AD220" s="473">
        <v>-7.5380500000000001</v>
      </c>
      <c r="AE220" s="473">
        <v>-7.6087899999999999</v>
      </c>
      <c r="AF220" s="473">
        <v>-7.8580399999999999</v>
      </c>
      <c r="AG220" s="473">
        <v>-7.81663</v>
      </c>
      <c r="AH220" s="473">
        <v>-7.8652300000000004</v>
      </c>
      <c r="AI220" s="473">
        <v>-7.8996199999999996</v>
      </c>
      <c r="AJ220" s="473">
        <v>-8.0923599999999993</v>
      </c>
      <c r="AK220" s="473">
        <v>-8.2943800000000003</v>
      </c>
      <c r="AL220" s="473">
        <v>-8.3777699999999999</v>
      </c>
      <c r="AM220" s="473">
        <v>-8.4897299999999998</v>
      </c>
      <c r="AN220" s="473">
        <v>-8.5684000000000005</v>
      </c>
    </row>
    <row r="221" spans="1:40" ht="15" customHeight="1" x14ac:dyDescent="0.2">
      <c r="A221" s="472" t="s">
        <v>228</v>
      </c>
      <c r="B221" s="472" t="s">
        <v>216</v>
      </c>
      <c r="C221" s="472" t="s">
        <v>393</v>
      </c>
      <c r="D221" s="472" t="s">
        <v>89</v>
      </c>
      <c r="E221" s="472" t="s">
        <v>89</v>
      </c>
      <c r="F221" s="472" t="s">
        <v>377</v>
      </c>
      <c r="G221" s="473"/>
      <c r="H221" s="473">
        <v>-0.26662999999999998</v>
      </c>
      <c r="I221" s="473">
        <v>-0.25963000000000003</v>
      </c>
      <c r="J221" s="473">
        <v>-0.33069999999999999</v>
      </c>
      <c r="K221" s="473">
        <v>-0.44272</v>
      </c>
      <c r="L221" s="473">
        <v>-0.45713999999999999</v>
      </c>
      <c r="M221" s="473">
        <v>-0.64473000000000003</v>
      </c>
      <c r="N221" s="473">
        <v>-0.70545999999999998</v>
      </c>
      <c r="O221" s="473">
        <v>-0.73592999999999997</v>
      </c>
      <c r="P221" s="473">
        <v>-0.75122999999999995</v>
      </c>
      <c r="Q221" s="473">
        <v>-0.77541000000000004</v>
      </c>
      <c r="R221" s="473">
        <v>-0.76514000000000004</v>
      </c>
      <c r="S221" s="473">
        <v>-0.73150999999999999</v>
      </c>
      <c r="T221" s="473">
        <v>-0.75480999999999998</v>
      </c>
      <c r="U221" s="473">
        <v>-0.72538000000000002</v>
      </c>
      <c r="V221" s="473">
        <v>-0.67688000000000004</v>
      </c>
      <c r="W221" s="473">
        <v>-0.62012</v>
      </c>
      <c r="X221" s="473">
        <v>-0.59375999999999995</v>
      </c>
      <c r="Y221" s="473">
        <v>-0.70528000000000002</v>
      </c>
      <c r="Z221" s="473">
        <v>-0.67573000000000005</v>
      </c>
      <c r="AA221" s="473">
        <v>-0.70940000000000003</v>
      </c>
      <c r="AB221" s="473">
        <v>-0.66896999999999995</v>
      </c>
      <c r="AC221" s="473">
        <v>-0.64458000000000004</v>
      </c>
      <c r="AD221" s="473">
        <v>-0.66710999999999998</v>
      </c>
      <c r="AE221" s="473">
        <v>-0.65839000000000003</v>
      </c>
      <c r="AF221" s="473">
        <v>-0.65893999999999997</v>
      </c>
      <c r="AG221" s="473">
        <v>-0.65095999999999998</v>
      </c>
      <c r="AH221" s="473">
        <v>-0.69411999999999996</v>
      </c>
      <c r="AI221" s="473">
        <v>-0.68398999999999999</v>
      </c>
      <c r="AJ221" s="473">
        <v>-0.68223999999999996</v>
      </c>
      <c r="AK221" s="473">
        <v>-0.67798999999999998</v>
      </c>
      <c r="AL221" s="473">
        <v>-0.67944000000000004</v>
      </c>
      <c r="AM221" s="473">
        <v>-0.66739000000000004</v>
      </c>
      <c r="AN221" s="473">
        <v>-0.66857999999999995</v>
      </c>
    </row>
    <row r="222" spans="1:40" ht="15" customHeight="1" x14ac:dyDescent="0.2">
      <c r="A222" s="472" t="s">
        <v>228</v>
      </c>
      <c r="B222" s="472" t="s">
        <v>216</v>
      </c>
      <c r="C222" s="472" t="s">
        <v>393</v>
      </c>
      <c r="D222" s="472" t="s">
        <v>89</v>
      </c>
      <c r="E222" s="472" t="s">
        <v>89</v>
      </c>
      <c r="F222" s="472" t="s">
        <v>388</v>
      </c>
      <c r="G222" s="473"/>
      <c r="H222" s="473">
        <v>-1.02563</v>
      </c>
      <c r="I222" s="473">
        <v>-0.96077000000000001</v>
      </c>
      <c r="J222" s="473">
        <v>-1.2508600000000001</v>
      </c>
      <c r="K222" s="473">
        <v>-1.8028200000000001</v>
      </c>
      <c r="L222" s="473">
        <v>-2.0410400000000002</v>
      </c>
      <c r="M222" s="473">
        <v>-2.0936400000000002</v>
      </c>
      <c r="N222" s="473">
        <v>-1.8085100000000001</v>
      </c>
      <c r="O222" s="473">
        <v>-1.8415600000000001</v>
      </c>
      <c r="P222" s="473">
        <v>-2.0473599999999998</v>
      </c>
      <c r="Q222" s="473">
        <v>-1.89845</v>
      </c>
      <c r="R222" s="473">
        <v>-2.3406400000000001</v>
      </c>
      <c r="S222" s="473">
        <v>-2.4794900000000002</v>
      </c>
      <c r="T222" s="473">
        <v>-1.909</v>
      </c>
      <c r="U222" s="473">
        <v>-2.1747700000000001</v>
      </c>
      <c r="V222" s="473">
        <v>-2.60073</v>
      </c>
      <c r="W222" s="473">
        <v>-2.8397600000000001</v>
      </c>
      <c r="X222" s="473">
        <v>-2.99194</v>
      </c>
      <c r="Y222" s="473">
        <v>-3.5530300000000001</v>
      </c>
      <c r="Z222" s="473">
        <v>-3.7791299999999999</v>
      </c>
      <c r="AA222" s="473">
        <v>-4.2221000000000002</v>
      </c>
      <c r="AB222" s="473">
        <v>-4.2259500000000001</v>
      </c>
      <c r="AC222" s="473">
        <v>-4.5484200000000001</v>
      </c>
      <c r="AD222" s="473">
        <v>-4.7595099999999997</v>
      </c>
      <c r="AE222" s="473">
        <v>-4.4410400000000001</v>
      </c>
      <c r="AF222" s="473">
        <v>-4.50434</v>
      </c>
      <c r="AG222" s="473">
        <v>-4.3634399999999998</v>
      </c>
      <c r="AH222" s="473">
        <v>-4.4367900000000002</v>
      </c>
      <c r="AI222" s="473">
        <v>-4.2015599999999997</v>
      </c>
      <c r="AJ222" s="473">
        <v>-4.2950600000000003</v>
      </c>
      <c r="AK222" s="473">
        <v>-4.4571800000000001</v>
      </c>
      <c r="AL222" s="473">
        <v>-4.4449399999999999</v>
      </c>
      <c r="AM222" s="473">
        <v>-4.5282600000000004</v>
      </c>
      <c r="AN222" s="473">
        <v>-4.5203800000000003</v>
      </c>
    </row>
    <row r="223" spans="1:40" ht="15" customHeight="1" x14ac:dyDescent="0.2">
      <c r="A223" s="472" t="s">
        <v>354</v>
      </c>
      <c r="B223" s="472" t="s">
        <v>215</v>
      </c>
      <c r="C223" s="472" t="s">
        <v>393</v>
      </c>
      <c r="D223" s="472" t="s">
        <v>89</v>
      </c>
      <c r="E223" s="472" t="s">
        <v>89</v>
      </c>
      <c r="F223" s="472" t="s">
        <v>377</v>
      </c>
      <c r="G223" s="473"/>
      <c r="H223" s="473">
        <v>-0.64956000000000003</v>
      </c>
      <c r="I223" s="473">
        <v>-0.99038000000000004</v>
      </c>
      <c r="J223" s="473">
        <v>-1.03024</v>
      </c>
      <c r="K223" s="473">
        <v>-1.2786500000000001</v>
      </c>
      <c r="L223" s="473">
        <v>-1.3404799999999999</v>
      </c>
      <c r="M223" s="473">
        <v>-1.3974200000000001</v>
      </c>
      <c r="N223" s="473">
        <v>-1.4074800000000001</v>
      </c>
      <c r="O223" s="473">
        <v>-1.52996</v>
      </c>
      <c r="P223" s="473">
        <v>-1.66187</v>
      </c>
      <c r="Q223" s="473">
        <v>-1.76518</v>
      </c>
      <c r="R223" s="473">
        <v>-1.8053399999999999</v>
      </c>
      <c r="S223" s="473">
        <v>-1.85795</v>
      </c>
      <c r="T223" s="473">
        <v>-2.0680000000000001</v>
      </c>
      <c r="U223" s="473">
        <v>-2.2961100000000001</v>
      </c>
      <c r="V223" s="473">
        <v>-2.5676899999999998</v>
      </c>
      <c r="W223" s="473">
        <v>-2.7386699999999999</v>
      </c>
      <c r="X223" s="473">
        <v>-2.8493900000000001</v>
      </c>
      <c r="Y223" s="473">
        <v>-3.0118499999999999</v>
      </c>
      <c r="Z223" s="473">
        <v>-3.1047600000000002</v>
      </c>
      <c r="AA223" s="473">
        <v>-3.4127399999999999</v>
      </c>
      <c r="AB223" s="473">
        <v>-3.7530100000000002</v>
      </c>
      <c r="AC223" s="473">
        <v>-3.7061999999999999</v>
      </c>
      <c r="AD223" s="473">
        <v>-3.8259699999999999</v>
      </c>
      <c r="AE223" s="473">
        <v>-4.2403199999999996</v>
      </c>
      <c r="AF223" s="473">
        <v>-4.4230600000000004</v>
      </c>
      <c r="AG223" s="473">
        <v>-4.6102800000000004</v>
      </c>
      <c r="AH223" s="473">
        <v>-4.7193899999999998</v>
      </c>
      <c r="AI223" s="473">
        <v>-5.01891</v>
      </c>
      <c r="AJ223" s="473">
        <v>-5.2505600000000001</v>
      </c>
      <c r="AK223" s="473">
        <v>-5.43696</v>
      </c>
      <c r="AL223" s="473">
        <v>-5.7416900000000002</v>
      </c>
      <c r="AM223" s="473">
        <v>-6.0334000000000003</v>
      </c>
      <c r="AN223" s="473">
        <v>-6.3125799999999996</v>
      </c>
    </row>
    <row r="224" spans="1:40" ht="15" customHeight="1" x14ac:dyDescent="0.2">
      <c r="A224" s="472" t="s">
        <v>228</v>
      </c>
      <c r="B224" s="472" t="s">
        <v>215</v>
      </c>
      <c r="C224" s="472" t="s">
        <v>393</v>
      </c>
      <c r="D224" s="472" t="s">
        <v>89</v>
      </c>
      <c r="E224" s="472" t="s">
        <v>89</v>
      </c>
      <c r="F224" s="472" t="s">
        <v>377</v>
      </c>
      <c r="G224" s="473"/>
      <c r="H224" s="473">
        <v>-0.26672000000000001</v>
      </c>
      <c r="I224" s="473">
        <v>-0.26340000000000002</v>
      </c>
      <c r="J224" s="473">
        <v>-0.33151999999999998</v>
      </c>
      <c r="K224" s="473">
        <v>-0.44790999999999997</v>
      </c>
      <c r="L224" s="473">
        <v>-0.45258999999999999</v>
      </c>
      <c r="M224" s="473">
        <v>-0.45315</v>
      </c>
      <c r="N224" s="473">
        <v>-0.70842000000000005</v>
      </c>
      <c r="O224" s="473">
        <v>-0.75460000000000005</v>
      </c>
      <c r="P224" s="473">
        <v>-0.78796999999999995</v>
      </c>
      <c r="Q224" s="473">
        <v>-0.79657999999999995</v>
      </c>
      <c r="R224" s="473">
        <v>-0.82589000000000001</v>
      </c>
      <c r="S224" s="473">
        <v>-0.82240000000000002</v>
      </c>
      <c r="T224" s="473">
        <v>-0.81769000000000003</v>
      </c>
      <c r="U224" s="473">
        <v>-0.81384999999999996</v>
      </c>
      <c r="V224" s="473">
        <v>-0.80035000000000001</v>
      </c>
      <c r="W224" s="473">
        <v>-0.77707999999999999</v>
      </c>
      <c r="X224" s="473">
        <v>-0.90791999999999995</v>
      </c>
      <c r="Y224" s="473">
        <v>-0.85968</v>
      </c>
      <c r="Z224" s="473">
        <v>-0.83618000000000003</v>
      </c>
      <c r="AA224" s="473">
        <v>-0.81693000000000005</v>
      </c>
      <c r="AB224" s="473">
        <v>-0.79215000000000002</v>
      </c>
      <c r="AC224" s="473">
        <v>-0.75541999999999998</v>
      </c>
      <c r="AD224" s="473">
        <v>-0.82079999999999997</v>
      </c>
      <c r="AE224" s="473">
        <v>-0.80025999999999997</v>
      </c>
      <c r="AF224" s="473">
        <v>-0.79293999999999998</v>
      </c>
      <c r="AG224" s="473">
        <v>-0.78227000000000002</v>
      </c>
      <c r="AH224" s="473">
        <v>-0.77356000000000003</v>
      </c>
      <c r="AI224" s="473">
        <v>-0.87082999999999999</v>
      </c>
      <c r="AJ224" s="473">
        <v>-0.87817000000000001</v>
      </c>
      <c r="AK224" s="473">
        <v>-1.15385</v>
      </c>
      <c r="AL224" s="473">
        <v>-1.1612899999999999</v>
      </c>
      <c r="AM224" s="473">
        <v>-1.1391100000000001</v>
      </c>
      <c r="AN224" s="473">
        <v>-1.1724699999999999</v>
      </c>
    </row>
    <row r="225" spans="1:40" ht="15" customHeight="1" x14ac:dyDescent="0.2">
      <c r="A225" s="472" t="s">
        <v>228</v>
      </c>
      <c r="B225" s="472" t="s">
        <v>215</v>
      </c>
      <c r="C225" s="472" t="s">
        <v>393</v>
      </c>
      <c r="D225" s="472" t="s">
        <v>89</v>
      </c>
      <c r="E225" s="472" t="s">
        <v>89</v>
      </c>
      <c r="F225" s="472" t="s">
        <v>388</v>
      </c>
      <c r="G225" s="473"/>
      <c r="H225" s="473">
        <v>-0.99002000000000001</v>
      </c>
      <c r="I225" s="473">
        <v>-1.1108800000000001</v>
      </c>
      <c r="J225" s="473">
        <v>-1.28372</v>
      </c>
      <c r="K225" s="473">
        <v>-1.44241</v>
      </c>
      <c r="L225" s="473">
        <v>-1.52328</v>
      </c>
      <c r="M225" s="473">
        <v>-1.4215</v>
      </c>
      <c r="N225" s="473">
        <v>-1.2411700000000001</v>
      </c>
      <c r="O225" s="473">
        <v>-1.0700799999999999</v>
      </c>
      <c r="P225" s="473">
        <v>-1.13497</v>
      </c>
      <c r="Q225" s="473">
        <v>-1.3859399999999999</v>
      </c>
      <c r="R225" s="473">
        <v>-1.65147</v>
      </c>
      <c r="S225" s="473">
        <v>-1.66869</v>
      </c>
      <c r="T225" s="473">
        <v>-1.86558</v>
      </c>
      <c r="U225" s="473">
        <v>-2.3512300000000002</v>
      </c>
      <c r="V225" s="473">
        <v>-2.7061999999999999</v>
      </c>
      <c r="W225" s="473">
        <v>-3.05077</v>
      </c>
      <c r="X225" s="473">
        <v>-3.4763000000000002</v>
      </c>
      <c r="Y225" s="473">
        <v>-3.948</v>
      </c>
      <c r="Z225" s="473">
        <v>-4.4420799999999998</v>
      </c>
      <c r="AA225" s="473">
        <v>-4.8212999999999999</v>
      </c>
      <c r="AB225" s="473">
        <v>-5.1695000000000002</v>
      </c>
      <c r="AC225" s="473">
        <v>-5.42753</v>
      </c>
      <c r="AD225" s="473">
        <v>-5.4635999999999996</v>
      </c>
      <c r="AE225" s="473">
        <v>-5.1288</v>
      </c>
      <c r="AF225" s="473">
        <v>-5.2415700000000003</v>
      </c>
      <c r="AG225" s="473">
        <v>-5.1054199999999996</v>
      </c>
      <c r="AH225" s="473">
        <v>-5.0668100000000003</v>
      </c>
      <c r="AI225" s="473">
        <v>-4.9150299999999998</v>
      </c>
      <c r="AJ225" s="473">
        <v>-4.8422799999999997</v>
      </c>
      <c r="AK225" s="473">
        <v>-4.8750099999999996</v>
      </c>
      <c r="AL225" s="473">
        <v>-4.9106699999999996</v>
      </c>
      <c r="AM225" s="473">
        <v>-4.89846</v>
      </c>
      <c r="AN225" s="473">
        <v>-4.9381899999999996</v>
      </c>
    </row>
    <row r="226" spans="1:40" ht="15" customHeight="1" x14ac:dyDescent="0.2">
      <c r="A226" s="472" t="s">
        <v>354</v>
      </c>
      <c r="B226" s="472" t="s">
        <v>71</v>
      </c>
      <c r="C226" s="472" t="s">
        <v>393</v>
      </c>
      <c r="D226" s="472" t="s">
        <v>89</v>
      </c>
      <c r="E226" s="472" t="s">
        <v>89</v>
      </c>
      <c r="F226" s="472" t="s">
        <v>377</v>
      </c>
      <c r="G226" s="473"/>
      <c r="H226" s="473">
        <v>-0.65007000000000004</v>
      </c>
      <c r="I226" s="473">
        <v>-0.96809999999999996</v>
      </c>
      <c r="J226" s="473">
        <v>-1.05263</v>
      </c>
      <c r="K226" s="473">
        <v>-1.3062</v>
      </c>
      <c r="L226" s="473">
        <v>-1.5017799999999999</v>
      </c>
      <c r="M226" s="473">
        <v>-1.89652</v>
      </c>
      <c r="N226" s="473">
        <v>-2.3656600000000001</v>
      </c>
      <c r="O226" s="473">
        <v>-3.05044</v>
      </c>
      <c r="P226" s="473">
        <v>-3.67076</v>
      </c>
      <c r="Q226" s="473">
        <v>-4.4985799999999996</v>
      </c>
      <c r="R226" s="473">
        <v>-4.5998299999999999</v>
      </c>
      <c r="S226" s="473">
        <v>-4.61388</v>
      </c>
      <c r="T226" s="473">
        <v>-4.5542199999999999</v>
      </c>
      <c r="U226" s="473">
        <v>-4.5323900000000004</v>
      </c>
      <c r="V226" s="473">
        <v>-4.4663700000000004</v>
      </c>
      <c r="W226" s="473">
        <v>-4.3861600000000003</v>
      </c>
      <c r="X226" s="473">
        <v>-4.5987</v>
      </c>
      <c r="Y226" s="473">
        <v>-4.7503299999999999</v>
      </c>
      <c r="Z226" s="473">
        <v>-4.6950000000000003</v>
      </c>
      <c r="AA226" s="473">
        <v>-4.6459400000000004</v>
      </c>
      <c r="AB226" s="473">
        <v>-4.6747100000000001</v>
      </c>
      <c r="AC226" s="473">
        <v>-4.5449799999999998</v>
      </c>
      <c r="AD226" s="473">
        <v>-4.53294</v>
      </c>
      <c r="AE226" s="473">
        <v>-4.7053099999999999</v>
      </c>
      <c r="AF226" s="473">
        <v>-4.7063699999999997</v>
      </c>
      <c r="AG226" s="473">
        <v>-4.7803599999999999</v>
      </c>
      <c r="AH226" s="473">
        <v>-4.7603299999999997</v>
      </c>
      <c r="AI226" s="473">
        <v>-4.9260299999999999</v>
      </c>
      <c r="AJ226" s="473">
        <v>-4.8531700000000004</v>
      </c>
      <c r="AK226" s="473">
        <v>-5.0403000000000002</v>
      </c>
      <c r="AL226" s="473">
        <v>-5.1095899999999999</v>
      </c>
      <c r="AM226" s="473">
        <v>-5.1810099999999997</v>
      </c>
      <c r="AN226" s="473">
        <v>-5.1803299999999997</v>
      </c>
    </row>
    <row r="227" spans="1:40" ht="15" customHeight="1" x14ac:dyDescent="0.2">
      <c r="A227" s="472" t="s">
        <v>228</v>
      </c>
      <c r="B227" s="472" t="s">
        <v>71</v>
      </c>
      <c r="C227" s="472" t="s">
        <v>393</v>
      </c>
      <c r="D227" s="472" t="s">
        <v>89</v>
      </c>
      <c r="E227" s="472" t="s">
        <v>89</v>
      </c>
      <c r="F227" s="472" t="s">
        <v>377</v>
      </c>
      <c r="G227" s="473"/>
      <c r="H227" s="473">
        <v>-0.26746999999999999</v>
      </c>
      <c r="I227" s="473">
        <v>-0.25956000000000001</v>
      </c>
      <c r="J227" s="473">
        <v>-0.43647999999999998</v>
      </c>
      <c r="K227" s="473">
        <v>-0.55000000000000004</v>
      </c>
      <c r="L227" s="473">
        <v>-0.55840000000000001</v>
      </c>
      <c r="M227" s="473">
        <v>-0.78359000000000001</v>
      </c>
      <c r="N227" s="473">
        <v>-0.82420000000000004</v>
      </c>
      <c r="O227" s="473">
        <v>-0.81867000000000001</v>
      </c>
      <c r="P227" s="473">
        <v>-0.82611999999999997</v>
      </c>
      <c r="Q227" s="473">
        <v>-0.98223000000000005</v>
      </c>
      <c r="R227" s="473">
        <v>-1.0685899999999999</v>
      </c>
      <c r="S227" s="473">
        <v>-1.1982999999999999</v>
      </c>
      <c r="T227" s="473">
        <v>-1.34643</v>
      </c>
      <c r="U227" s="473">
        <v>-1.3062800000000001</v>
      </c>
      <c r="V227" s="473">
        <v>-1.42703</v>
      </c>
      <c r="W227" s="473">
        <v>-1.58772</v>
      </c>
      <c r="X227" s="473">
        <v>-1.7536700000000001</v>
      </c>
      <c r="Y227" s="473">
        <v>-1.7813000000000001</v>
      </c>
      <c r="Z227" s="473">
        <v>-1.9609000000000001</v>
      </c>
      <c r="AA227" s="473">
        <v>-2.1095299999999999</v>
      </c>
      <c r="AB227" s="473">
        <v>-2.3015300000000001</v>
      </c>
      <c r="AC227" s="473">
        <v>-2.6057399999999999</v>
      </c>
      <c r="AD227" s="473">
        <v>-2.7315800000000001</v>
      </c>
      <c r="AE227" s="473">
        <v>-2.76695</v>
      </c>
      <c r="AF227" s="473">
        <v>-2.7528800000000002</v>
      </c>
      <c r="AG227" s="473">
        <v>-2.80843</v>
      </c>
      <c r="AH227" s="473">
        <v>-2.7820299999999998</v>
      </c>
      <c r="AI227" s="473">
        <v>-2.8334800000000002</v>
      </c>
      <c r="AJ227" s="473">
        <v>-2.8731800000000001</v>
      </c>
      <c r="AK227" s="473">
        <v>-2.8569100000000001</v>
      </c>
      <c r="AL227" s="473">
        <v>-2.86381</v>
      </c>
      <c r="AM227" s="473">
        <v>-2.8306800000000001</v>
      </c>
      <c r="AN227" s="473">
        <v>-2.8138399999999999</v>
      </c>
    </row>
    <row r="228" spans="1:40" ht="15" customHeight="1" x14ac:dyDescent="0.2">
      <c r="A228" s="472" t="s">
        <v>228</v>
      </c>
      <c r="B228" s="472" t="s">
        <v>71</v>
      </c>
      <c r="C228" s="472" t="s">
        <v>393</v>
      </c>
      <c r="D228" s="472" t="s">
        <v>89</v>
      </c>
      <c r="E228" s="472" t="s">
        <v>89</v>
      </c>
      <c r="F228" s="472" t="s">
        <v>387</v>
      </c>
      <c r="G228" s="473"/>
      <c r="H228" s="473">
        <v>0</v>
      </c>
      <c r="I228" s="473">
        <v>0</v>
      </c>
      <c r="J228" s="473">
        <v>0</v>
      </c>
      <c r="K228" s="473">
        <v>0</v>
      </c>
      <c r="L228" s="473">
        <v>0</v>
      </c>
      <c r="M228" s="473">
        <v>0</v>
      </c>
      <c r="N228" s="473">
        <v>0</v>
      </c>
      <c r="O228" s="473">
        <v>0</v>
      </c>
      <c r="P228" s="473">
        <v>0</v>
      </c>
      <c r="Q228" s="473">
        <v>0</v>
      </c>
      <c r="R228" s="473">
        <v>0</v>
      </c>
      <c r="S228" s="473">
        <v>0</v>
      </c>
      <c r="T228" s="473">
        <v>0</v>
      </c>
      <c r="U228" s="473">
        <v>0</v>
      </c>
      <c r="V228" s="473">
        <v>0</v>
      </c>
      <c r="W228" s="473">
        <v>-0.34656999999999999</v>
      </c>
      <c r="X228" s="473">
        <v>-0.33755000000000002</v>
      </c>
      <c r="Y228" s="473">
        <v>-0.97989999999999999</v>
      </c>
      <c r="Z228" s="473">
        <v>-0.99851999999999996</v>
      </c>
      <c r="AA228" s="473">
        <v>-0.90027000000000001</v>
      </c>
      <c r="AB228" s="473">
        <v>-0.877</v>
      </c>
      <c r="AC228" s="473">
        <v>-0.9909</v>
      </c>
      <c r="AD228" s="473">
        <v>-1.0616399999999999</v>
      </c>
      <c r="AE228" s="473">
        <v>-1.1144400000000001</v>
      </c>
      <c r="AF228" s="473">
        <v>-1.09985</v>
      </c>
      <c r="AG228" s="473">
        <v>-1.2045399999999999</v>
      </c>
      <c r="AH228" s="473">
        <v>-1.2030000000000001</v>
      </c>
      <c r="AI228" s="473">
        <v>-1.18947</v>
      </c>
      <c r="AJ228" s="473">
        <v>-1.1847399999999999</v>
      </c>
      <c r="AK228" s="473">
        <v>-1.19513</v>
      </c>
      <c r="AL228" s="473">
        <v>-1.2125600000000001</v>
      </c>
      <c r="AM228" s="473">
        <v>-1.2005300000000001</v>
      </c>
      <c r="AN228" s="473">
        <v>-1.208</v>
      </c>
    </row>
    <row r="229" spans="1:40" ht="15" customHeight="1" x14ac:dyDescent="0.2">
      <c r="A229" s="472" t="s">
        <v>228</v>
      </c>
      <c r="B229" s="472" t="s">
        <v>71</v>
      </c>
      <c r="C229" s="472" t="s">
        <v>393</v>
      </c>
      <c r="D229" s="472" t="s">
        <v>89</v>
      </c>
      <c r="E229" s="472" t="s">
        <v>89</v>
      </c>
      <c r="F229" s="472" t="s">
        <v>379</v>
      </c>
      <c r="G229" s="473"/>
      <c r="H229" s="473">
        <v>0</v>
      </c>
      <c r="I229" s="473">
        <v>0</v>
      </c>
      <c r="J229" s="473">
        <v>0</v>
      </c>
      <c r="K229" s="473">
        <v>0</v>
      </c>
      <c r="L229" s="473">
        <v>0</v>
      </c>
      <c r="M229" s="473">
        <v>0</v>
      </c>
      <c r="N229" s="473">
        <v>0</v>
      </c>
      <c r="O229" s="473">
        <v>0</v>
      </c>
      <c r="P229" s="473">
        <v>0</v>
      </c>
      <c r="Q229" s="473">
        <v>0</v>
      </c>
      <c r="R229" s="473">
        <v>0</v>
      </c>
      <c r="S229" s="473">
        <v>0</v>
      </c>
      <c r="T229" s="473">
        <v>0</v>
      </c>
      <c r="U229" s="473">
        <v>-0.15393999999999999</v>
      </c>
      <c r="V229" s="473">
        <v>-0.32073000000000002</v>
      </c>
      <c r="W229" s="473">
        <v>-0.30819000000000002</v>
      </c>
      <c r="X229" s="473">
        <v>-0.29926000000000003</v>
      </c>
      <c r="Y229" s="473">
        <v>-0.29444999999999999</v>
      </c>
      <c r="Z229" s="473">
        <v>-0.25645000000000001</v>
      </c>
      <c r="AA229" s="473">
        <v>-0.22187999999999999</v>
      </c>
      <c r="AB229" s="473">
        <v>-0.25327</v>
      </c>
      <c r="AC229" s="473">
        <v>-0.22720000000000001</v>
      </c>
      <c r="AD229" s="473">
        <v>-0.35700999999999999</v>
      </c>
      <c r="AE229" s="473">
        <v>-0.38917000000000002</v>
      </c>
      <c r="AF229" s="473">
        <v>-0.38867000000000002</v>
      </c>
      <c r="AG229" s="473">
        <v>-0.38675999999999999</v>
      </c>
      <c r="AH229" s="473">
        <v>-0.47121000000000002</v>
      </c>
      <c r="AI229" s="473">
        <v>-0.47821999999999998</v>
      </c>
      <c r="AJ229" s="473">
        <v>-0.45377000000000001</v>
      </c>
      <c r="AK229" s="473">
        <v>-0.45401000000000002</v>
      </c>
      <c r="AL229" s="473">
        <v>-0.42175000000000001</v>
      </c>
      <c r="AM229" s="473">
        <v>-0.42623</v>
      </c>
      <c r="AN229" s="473">
        <v>-0.41793000000000002</v>
      </c>
    </row>
    <row r="230" spans="1:40" ht="15" customHeight="1" x14ac:dyDescent="0.2">
      <c r="A230" s="472" t="s">
        <v>228</v>
      </c>
      <c r="B230" s="472" t="s">
        <v>71</v>
      </c>
      <c r="C230" s="472" t="s">
        <v>393</v>
      </c>
      <c r="D230" s="472" t="s">
        <v>89</v>
      </c>
      <c r="E230" s="472" t="s">
        <v>89</v>
      </c>
      <c r="F230" s="472" t="s">
        <v>388</v>
      </c>
      <c r="G230" s="473"/>
      <c r="H230" s="473">
        <v>-1.19079</v>
      </c>
      <c r="I230" s="473">
        <v>-1.52335</v>
      </c>
      <c r="J230" s="473">
        <v>-1.7176899999999999</v>
      </c>
      <c r="K230" s="473">
        <v>-1.75413</v>
      </c>
      <c r="L230" s="473">
        <v>-1.83944</v>
      </c>
      <c r="M230" s="473">
        <v>-1.9695400000000001</v>
      </c>
      <c r="N230" s="473">
        <v>-1.8820399999999999</v>
      </c>
      <c r="O230" s="473">
        <v>-2.5478700000000001</v>
      </c>
      <c r="P230" s="473">
        <v>-3.3158400000000001</v>
      </c>
      <c r="Q230" s="473">
        <v>-3.6444399999999999</v>
      </c>
      <c r="R230" s="473">
        <v>-5.1515000000000004</v>
      </c>
      <c r="S230" s="473">
        <v>-5.9604699999999999</v>
      </c>
      <c r="T230" s="473">
        <v>-6.2736200000000002</v>
      </c>
      <c r="U230" s="473">
        <v>-6.82437</v>
      </c>
      <c r="V230" s="473">
        <v>-6.8174900000000003</v>
      </c>
      <c r="W230" s="473">
        <v>-6.4580799999999998</v>
      </c>
      <c r="X230" s="473">
        <v>-6.2043499999999998</v>
      </c>
      <c r="Y230" s="473">
        <v>-5.9201800000000002</v>
      </c>
      <c r="Z230" s="473">
        <v>-5.2283499999999998</v>
      </c>
      <c r="AA230" s="473">
        <v>-4.7671299999999999</v>
      </c>
      <c r="AB230" s="473">
        <v>-4.0613700000000001</v>
      </c>
      <c r="AC230" s="473">
        <v>-3.7002899999999999</v>
      </c>
      <c r="AD230" s="473">
        <v>-3.55992</v>
      </c>
      <c r="AE230" s="473">
        <v>-3.76553</v>
      </c>
      <c r="AF230" s="473">
        <v>-3.7273299999999998</v>
      </c>
      <c r="AG230" s="473">
        <v>-3.7599499999999999</v>
      </c>
      <c r="AH230" s="473">
        <v>-3.74241</v>
      </c>
      <c r="AI230" s="473">
        <v>-3.7266599999999999</v>
      </c>
      <c r="AJ230" s="473">
        <v>-3.7020400000000002</v>
      </c>
      <c r="AK230" s="473">
        <v>-3.7255699999999998</v>
      </c>
      <c r="AL230" s="473">
        <v>-3.7030500000000002</v>
      </c>
      <c r="AM230" s="473">
        <v>-3.6882700000000002</v>
      </c>
      <c r="AN230" s="473">
        <v>-3.6615099999999998</v>
      </c>
    </row>
    <row r="231" spans="1:40" ht="15" customHeight="1" x14ac:dyDescent="0.2">
      <c r="A231" s="472" t="s">
        <v>390</v>
      </c>
      <c r="B231" s="472" t="s">
        <v>217</v>
      </c>
      <c r="C231" s="472" t="s">
        <v>394</v>
      </c>
      <c r="D231" s="472"/>
      <c r="E231" s="472"/>
      <c r="F231" s="472"/>
      <c r="G231" s="473">
        <v>318.86599999999999</v>
      </c>
      <c r="H231" s="473">
        <v>321.69029999999998</v>
      </c>
      <c r="I231" s="473">
        <v>319.90629999999999</v>
      </c>
      <c r="J231" s="473">
        <v>319.4434</v>
      </c>
      <c r="K231" s="473">
        <v>317.64339999999999</v>
      </c>
      <c r="L231" s="473">
        <v>316.40940000000001</v>
      </c>
      <c r="M231" s="473">
        <v>315.23</v>
      </c>
      <c r="N231" s="473">
        <v>315.16030000000001</v>
      </c>
      <c r="O231" s="473">
        <v>315.38670000000002</v>
      </c>
      <c r="P231" s="473">
        <v>316.66419999999999</v>
      </c>
      <c r="Q231" s="473">
        <v>318.4323</v>
      </c>
      <c r="R231" s="473">
        <v>320.65879999999999</v>
      </c>
      <c r="S231" s="473">
        <v>323.43060000000003</v>
      </c>
      <c r="T231" s="473">
        <v>327.34519999999998</v>
      </c>
      <c r="U231" s="473">
        <v>333.15249999999997</v>
      </c>
      <c r="V231" s="473">
        <v>339.50580000000002</v>
      </c>
      <c r="W231" s="473">
        <v>346.82319999999999</v>
      </c>
      <c r="X231" s="473">
        <v>354.39109999999999</v>
      </c>
      <c r="Y231" s="473">
        <v>361.95510000000002</v>
      </c>
      <c r="Z231" s="473">
        <v>369.5847</v>
      </c>
      <c r="AA231" s="473">
        <v>377.18549999999999</v>
      </c>
      <c r="AB231" s="473">
        <v>384.56819999999999</v>
      </c>
      <c r="AC231" s="473">
        <v>392.60399999999998</v>
      </c>
      <c r="AD231" s="473">
        <v>398.2303</v>
      </c>
      <c r="AE231" s="473">
        <v>404.9819</v>
      </c>
      <c r="AF231" s="473">
        <v>412.36270000000002</v>
      </c>
      <c r="AG231" s="473">
        <v>420.40069999999997</v>
      </c>
      <c r="AH231" s="473">
        <v>430.09449999999998</v>
      </c>
      <c r="AI231" s="473">
        <v>436.73329999999999</v>
      </c>
      <c r="AJ231" s="473">
        <v>443.30470000000003</v>
      </c>
      <c r="AK231" s="473">
        <v>450.52809999999999</v>
      </c>
      <c r="AL231" s="473">
        <v>456.02460000000002</v>
      </c>
      <c r="AM231" s="473">
        <v>460.1524</v>
      </c>
      <c r="AN231" s="473">
        <v>464.63940000000002</v>
      </c>
    </row>
    <row r="232" spans="1:40" ht="15" customHeight="1" x14ac:dyDescent="0.2">
      <c r="A232" s="472" t="s">
        <v>390</v>
      </c>
      <c r="B232" s="472" t="s">
        <v>216</v>
      </c>
      <c r="C232" s="472" t="s">
        <v>394</v>
      </c>
      <c r="D232" s="472"/>
      <c r="E232" s="472"/>
      <c r="F232" s="472"/>
      <c r="G232" s="473">
        <v>318.86599999999999</v>
      </c>
      <c r="H232" s="473">
        <v>323.77620000000002</v>
      </c>
      <c r="I232" s="473">
        <v>326.48950000000002</v>
      </c>
      <c r="J232" s="473">
        <v>326.39280000000002</v>
      </c>
      <c r="K232" s="473">
        <v>327.46730000000002</v>
      </c>
      <c r="L232" s="473">
        <v>327.79700000000003</v>
      </c>
      <c r="M232" s="473">
        <v>328.0754</v>
      </c>
      <c r="N232" s="473">
        <v>328.02710000000002</v>
      </c>
      <c r="O232" s="473">
        <v>328.1302</v>
      </c>
      <c r="P232" s="473">
        <v>328.80169999999998</v>
      </c>
      <c r="Q232" s="473">
        <v>329.76569999999998</v>
      </c>
      <c r="R232" s="473">
        <v>331.01260000000002</v>
      </c>
      <c r="S232" s="473">
        <v>332.5009</v>
      </c>
      <c r="T232" s="473">
        <v>334.42340000000002</v>
      </c>
      <c r="U232" s="473">
        <v>336.82859999999999</v>
      </c>
      <c r="V232" s="473">
        <v>339.37060000000002</v>
      </c>
      <c r="W232" s="473">
        <v>342.23129999999998</v>
      </c>
      <c r="X232" s="473">
        <v>345.42</v>
      </c>
      <c r="Y232" s="473">
        <v>348.96730000000002</v>
      </c>
      <c r="Z232" s="473">
        <v>353.08640000000003</v>
      </c>
      <c r="AA232" s="473">
        <v>357.75299999999999</v>
      </c>
      <c r="AB232" s="473">
        <v>362.89010000000002</v>
      </c>
      <c r="AC232" s="473">
        <v>368.23480000000001</v>
      </c>
      <c r="AD232" s="473">
        <v>373.75889999999998</v>
      </c>
      <c r="AE232" s="473">
        <v>379.50529999999998</v>
      </c>
      <c r="AF232" s="473">
        <v>385.21230000000003</v>
      </c>
      <c r="AG232" s="473">
        <v>390.75</v>
      </c>
      <c r="AH232" s="473">
        <v>396.0378</v>
      </c>
      <c r="AI232" s="473">
        <v>401.02620000000002</v>
      </c>
      <c r="AJ232" s="473">
        <v>405.65460000000002</v>
      </c>
      <c r="AK232" s="473">
        <v>410.02080000000001</v>
      </c>
      <c r="AL232" s="473">
        <v>414.31760000000003</v>
      </c>
      <c r="AM232" s="473">
        <v>418.44159999999999</v>
      </c>
      <c r="AN232" s="473">
        <v>422.42579999999998</v>
      </c>
    </row>
    <row r="233" spans="1:40" ht="15" customHeight="1" x14ac:dyDescent="0.2">
      <c r="A233" s="472" t="s">
        <v>390</v>
      </c>
      <c r="B233" s="472" t="s">
        <v>215</v>
      </c>
      <c r="C233" s="472" t="s">
        <v>394</v>
      </c>
      <c r="D233" s="472"/>
      <c r="E233" s="472"/>
      <c r="F233" s="472"/>
      <c r="G233" s="473">
        <v>318.86599999999999</v>
      </c>
      <c r="H233" s="473">
        <v>323.79660000000001</v>
      </c>
      <c r="I233" s="473">
        <v>326.42849999999999</v>
      </c>
      <c r="J233" s="473">
        <v>326.24029999999999</v>
      </c>
      <c r="K233" s="473">
        <v>327.32479999999998</v>
      </c>
      <c r="L233" s="473">
        <v>327.51220000000001</v>
      </c>
      <c r="M233" s="473">
        <v>327.8005</v>
      </c>
      <c r="N233" s="473">
        <v>327.70100000000002</v>
      </c>
      <c r="O233" s="473">
        <v>327.5086</v>
      </c>
      <c r="P233" s="473">
        <v>327.57940000000002</v>
      </c>
      <c r="Q233" s="473">
        <v>328.00310000000002</v>
      </c>
      <c r="R233" s="473">
        <v>328.72969999999998</v>
      </c>
      <c r="S233" s="473">
        <v>329.7278</v>
      </c>
      <c r="T233" s="473">
        <v>331.28190000000001</v>
      </c>
      <c r="U233" s="473">
        <v>333.41019999999997</v>
      </c>
      <c r="V233" s="473">
        <v>335.73570000000001</v>
      </c>
      <c r="W233" s="473">
        <v>338.50200000000001</v>
      </c>
      <c r="X233" s="473">
        <v>342.1241</v>
      </c>
      <c r="Y233" s="473">
        <v>346.12329999999997</v>
      </c>
      <c r="Z233" s="473">
        <v>350.43060000000003</v>
      </c>
      <c r="AA233" s="473">
        <v>355.1669</v>
      </c>
      <c r="AB233" s="473">
        <v>360.58629999999999</v>
      </c>
      <c r="AC233" s="473">
        <v>366.23559999999998</v>
      </c>
      <c r="AD233" s="473">
        <v>371.92230000000001</v>
      </c>
      <c r="AE233" s="473">
        <v>377.78120000000001</v>
      </c>
      <c r="AF233" s="473">
        <v>383.52960000000002</v>
      </c>
      <c r="AG233" s="473">
        <v>389.03820000000002</v>
      </c>
      <c r="AH233" s="473">
        <v>394.20639999999997</v>
      </c>
      <c r="AI233" s="473">
        <v>399.11540000000002</v>
      </c>
      <c r="AJ233" s="473">
        <v>403.46969999999999</v>
      </c>
      <c r="AK233" s="473">
        <v>407.56299999999999</v>
      </c>
      <c r="AL233" s="473">
        <v>411.4855</v>
      </c>
      <c r="AM233" s="473">
        <v>415.18419999999998</v>
      </c>
      <c r="AN233" s="473">
        <v>418.6422</v>
      </c>
    </row>
    <row r="234" spans="1:40" ht="15" customHeight="1" x14ac:dyDescent="0.2">
      <c r="A234" s="472" t="s">
        <v>390</v>
      </c>
      <c r="B234" s="472" t="s">
        <v>71</v>
      </c>
      <c r="C234" s="472" t="s">
        <v>394</v>
      </c>
      <c r="D234" s="472"/>
      <c r="E234" s="472"/>
      <c r="F234" s="472"/>
      <c r="G234" s="473">
        <v>318.86599999999999</v>
      </c>
      <c r="H234" s="473">
        <v>321.49700000000001</v>
      </c>
      <c r="I234" s="473">
        <v>319.03359999999998</v>
      </c>
      <c r="J234" s="473">
        <v>318.08550000000002</v>
      </c>
      <c r="K234" s="473">
        <v>315.77980000000002</v>
      </c>
      <c r="L234" s="473">
        <v>313.81819999999999</v>
      </c>
      <c r="M234" s="473">
        <v>311.71949999999998</v>
      </c>
      <c r="N234" s="473">
        <v>310.38799999999998</v>
      </c>
      <c r="O234" s="473">
        <v>309.44630000000001</v>
      </c>
      <c r="P234" s="473">
        <v>309.65539999999999</v>
      </c>
      <c r="Q234" s="473">
        <v>310.56560000000002</v>
      </c>
      <c r="R234" s="473">
        <v>312.68200000000002</v>
      </c>
      <c r="S234" s="473">
        <v>315.01710000000003</v>
      </c>
      <c r="T234" s="473">
        <v>317.51459999999997</v>
      </c>
      <c r="U234" s="473">
        <v>322.41980000000001</v>
      </c>
      <c r="V234" s="473">
        <v>327.72489999999999</v>
      </c>
      <c r="W234" s="473">
        <v>333.60840000000002</v>
      </c>
      <c r="X234" s="473">
        <v>340.13330000000002</v>
      </c>
      <c r="Y234" s="473">
        <v>346.5729</v>
      </c>
      <c r="Z234" s="473">
        <v>353.0566</v>
      </c>
      <c r="AA234" s="473">
        <v>358.84500000000003</v>
      </c>
      <c r="AB234" s="473">
        <v>364.05779999999999</v>
      </c>
      <c r="AC234" s="473">
        <v>368.83690000000001</v>
      </c>
      <c r="AD234" s="473">
        <v>370.61619999999999</v>
      </c>
      <c r="AE234" s="473">
        <v>373.1146</v>
      </c>
      <c r="AF234" s="473">
        <v>375.89179999999999</v>
      </c>
      <c r="AG234" s="473">
        <v>379.2586</v>
      </c>
      <c r="AH234" s="473">
        <v>382.91449999999998</v>
      </c>
      <c r="AI234" s="473">
        <v>386.36360000000002</v>
      </c>
      <c r="AJ234" s="473">
        <v>389.63490000000002</v>
      </c>
      <c r="AK234" s="473">
        <v>393.58819999999997</v>
      </c>
      <c r="AL234" s="473">
        <v>396.27879999999999</v>
      </c>
      <c r="AM234" s="473">
        <v>397.69810000000001</v>
      </c>
      <c r="AN234" s="473">
        <v>399.59190000000001</v>
      </c>
    </row>
    <row r="235" spans="1:40" ht="15" customHeight="1" x14ac:dyDescent="0.2">
      <c r="A235" s="472" t="s">
        <v>228</v>
      </c>
      <c r="B235" s="472" t="s">
        <v>217</v>
      </c>
      <c r="C235" s="472" t="s">
        <v>395</v>
      </c>
      <c r="D235" s="472" t="s">
        <v>95</v>
      </c>
      <c r="E235" s="472" t="s">
        <v>95</v>
      </c>
      <c r="F235" s="472" t="s">
        <v>95</v>
      </c>
      <c r="G235" s="473">
        <v>-3.24</v>
      </c>
      <c r="H235" s="473">
        <v>-2.1477900000000001</v>
      </c>
      <c r="I235" s="473">
        <v>-2.9595099999999999</v>
      </c>
      <c r="J235" s="473">
        <v>-5.0514599999999996</v>
      </c>
      <c r="K235" s="473">
        <v>-5.9796500000000004</v>
      </c>
      <c r="L235" s="473">
        <v>-8.7190899999999996</v>
      </c>
      <c r="M235" s="473">
        <v>-9.3891500000000008</v>
      </c>
      <c r="N235" s="473">
        <v>-12.186400000000001</v>
      </c>
      <c r="O235" s="473">
        <v>-16.076799999999999</v>
      </c>
      <c r="P235" s="473">
        <v>-20.971699999999998</v>
      </c>
      <c r="Q235" s="473">
        <v>-26.467199999999998</v>
      </c>
      <c r="R235" s="473">
        <v>-29.53</v>
      </c>
      <c r="S235" s="473">
        <v>-33.428199999999997</v>
      </c>
      <c r="T235" s="473">
        <v>-36.382100000000001</v>
      </c>
      <c r="U235" s="473">
        <v>-36.642600000000002</v>
      </c>
      <c r="V235" s="473">
        <v>-38.326000000000001</v>
      </c>
      <c r="W235" s="473">
        <v>-38.703800000000001</v>
      </c>
      <c r="X235" s="473">
        <v>-43.593600000000002</v>
      </c>
      <c r="Y235" s="473">
        <v>-46.554200000000002</v>
      </c>
      <c r="Z235" s="473">
        <v>-47.295000000000002</v>
      </c>
      <c r="AA235" s="473">
        <v>-49.692500000000003</v>
      </c>
      <c r="AB235" s="473">
        <v>-51.500500000000002</v>
      </c>
      <c r="AC235" s="473">
        <v>-50.753799999999998</v>
      </c>
      <c r="AD235" s="473">
        <v>-49.366500000000002</v>
      </c>
      <c r="AE235" s="473">
        <v>-49.243699999999997</v>
      </c>
      <c r="AF235" s="473">
        <v>-48.423099999999998</v>
      </c>
      <c r="AG235" s="473">
        <v>-47.408799999999999</v>
      </c>
      <c r="AH235" s="473">
        <v>-46.7746</v>
      </c>
      <c r="AI235" s="473">
        <v>-46.1143</v>
      </c>
      <c r="AJ235" s="473">
        <v>-45.213900000000002</v>
      </c>
      <c r="AK235" s="473">
        <v>-44.333199999999998</v>
      </c>
      <c r="AL235" s="473">
        <v>-43.089799999999997</v>
      </c>
      <c r="AM235" s="473">
        <v>-43.947899999999997</v>
      </c>
      <c r="AN235" s="473">
        <v>-42.842199999999998</v>
      </c>
    </row>
    <row r="236" spans="1:40" ht="15" customHeight="1" x14ac:dyDescent="0.2">
      <c r="A236" s="472" t="s">
        <v>228</v>
      </c>
      <c r="B236" s="472" t="s">
        <v>216</v>
      </c>
      <c r="C236" s="472" t="s">
        <v>395</v>
      </c>
      <c r="D236" s="472" t="s">
        <v>95</v>
      </c>
      <c r="E236" s="472" t="s">
        <v>95</v>
      </c>
      <c r="F236" s="472" t="s">
        <v>95</v>
      </c>
      <c r="G236" s="473">
        <v>-3.24</v>
      </c>
      <c r="H236" s="473">
        <v>-2.2134299999999998</v>
      </c>
      <c r="I236" s="473">
        <v>-2.8774099999999998</v>
      </c>
      <c r="J236" s="473">
        <v>-3.65706</v>
      </c>
      <c r="K236" s="473">
        <v>-3.61456</v>
      </c>
      <c r="L236" s="473">
        <v>-4.31778</v>
      </c>
      <c r="M236" s="473">
        <v>-4.4002100000000004</v>
      </c>
      <c r="N236" s="473">
        <v>-4.6950599999999998</v>
      </c>
      <c r="O236" s="473">
        <v>-6.2061999999999999</v>
      </c>
      <c r="P236" s="473">
        <v>-6.90571</v>
      </c>
      <c r="Q236" s="473">
        <v>-9.1975599999999993</v>
      </c>
      <c r="R236" s="473">
        <v>-8.3993599999999997</v>
      </c>
      <c r="S236" s="473">
        <v>-9.0084499999999998</v>
      </c>
      <c r="T236" s="473">
        <v>-14.7699</v>
      </c>
      <c r="U236" s="473">
        <v>-16.671500000000002</v>
      </c>
      <c r="V236" s="473">
        <v>-18.522500000000001</v>
      </c>
      <c r="W236" s="473">
        <v>-19.2501</v>
      </c>
      <c r="X236" s="473">
        <v>-19.5547</v>
      </c>
      <c r="Y236" s="473">
        <v>-21.72</v>
      </c>
      <c r="Z236" s="473">
        <v>-20.885000000000002</v>
      </c>
      <c r="AA236" s="473">
        <v>-23.375299999999999</v>
      </c>
      <c r="AB236" s="473">
        <v>-22.713100000000001</v>
      </c>
      <c r="AC236" s="473">
        <v>-23.0566</v>
      </c>
      <c r="AD236" s="473">
        <v>-24.534700000000001</v>
      </c>
      <c r="AE236" s="473">
        <v>-24.4621</v>
      </c>
      <c r="AF236" s="473">
        <v>-24.563700000000001</v>
      </c>
      <c r="AG236" s="473">
        <v>-24.052</v>
      </c>
      <c r="AH236" s="473">
        <v>-24.473600000000001</v>
      </c>
      <c r="AI236" s="473">
        <v>-24.593499999999999</v>
      </c>
      <c r="AJ236" s="473">
        <v>-25.150600000000001</v>
      </c>
      <c r="AK236" s="473">
        <v>-26.057200000000002</v>
      </c>
      <c r="AL236" s="473">
        <v>-26.020099999999999</v>
      </c>
      <c r="AM236" s="473">
        <v>-26.109400000000001</v>
      </c>
      <c r="AN236" s="473">
        <v>-25.875699999999998</v>
      </c>
    </row>
    <row r="237" spans="1:40" ht="15" customHeight="1" x14ac:dyDescent="0.2">
      <c r="A237" s="472" t="s">
        <v>228</v>
      </c>
      <c r="B237" s="472" t="s">
        <v>215</v>
      </c>
      <c r="C237" s="472" t="s">
        <v>395</v>
      </c>
      <c r="D237" s="472" t="s">
        <v>95</v>
      </c>
      <c r="E237" s="472" t="s">
        <v>95</v>
      </c>
      <c r="F237" s="472" t="s">
        <v>95</v>
      </c>
      <c r="G237" s="473">
        <v>-3.24</v>
      </c>
      <c r="H237" s="473">
        <v>-2.0708799999999998</v>
      </c>
      <c r="I237" s="473">
        <v>-2.6629100000000001</v>
      </c>
      <c r="J237" s="473">
        <v>-3.7917000000000001</v>
      </c>
      <c r="K237" s="473">
        <v>-3.3675600000000001</v>
      </c>
      <c r="L237" s="473">
        <v>-4.17178</v>
      </c>
      <c r="M237" s="473">
        <v>-4.46889</v>
      </c>
      <c r="N237" s="473">
        <v>-6.7418699999999996</v>
      </c>
      <c r="O237" s="473">
        <v>-10.0435</v>
      </c>
      <c r="P237" s="473">
        <v>-14.579000000000001</v>
      </c>
      <c r="Q237" s="473">
        <v>-20.268799999999999</v>
      </c>
      <c r="R237" s="473">
        <v>-21.410799999999998</v>
      </c>
      <c r="S237" s="473">
        <v>-23.001200000000001</v>
      </c>
      <c r="T237" s="473">
        <v>-22.232500000000002</v>
      </c>
      <c r="U237" s="473">
        <v>-26.4695</v>
      </c>
      <c r="V237" s="473">
        <v>-29.295400000000001</v>
      </c>
      <c r="W237" s="473">
        <v>-33.020400000000002</v>
      </c>
      <c r="X237" s="473">
        <v>-36.818399999999997</v>
      </c>
      <c r="Y237" s="473">
        <v>-41.482100000000003</v>
      </c>
      <c r="Z237" s="473">
        <v>-42.8611</v>
      </c>
      <c r="AA237" s="473">
        <v>-46.201300000000003</v>
      </c>
      <c r="AB237" s="473">
        <v>-48.871899999999997</v>
      </c>
      <c r="AC237" s="473">
        <v>-48.010100000000001</v>
      </c>
      <c r="AD237" s="473">
        <v>-49.697000000000003</v>
      </c>
      <c r="AE237" s="473">
        <v>-50.640700000000002</v>
      </c>
      <c r="AF237" s="473">
        <v>-51.198599999999999</v>
      </c>
      <c r="AG237" s="473">
        <v>-51.080300000000001</v>
      </c>
      <c r="AH237" s="473">
        <v>-49.483800000000002</v>
      </c>
      <c r="AI237" s="473">
        <v>-49.1877</v>
      </c>
      <c r="AJ237" s="473">
        <v>-47.9861</v>
      </c>
      <c r="AK237" s="473">
        <v>-48.585999999999999</v>
      </c>
      <c r="AL237" s="473">
        <v>-49.1965</v>
      </c>
      <c r="AM237" s="473">
        <v>-48.2485</v>
      </c>
      <c r="AN237" s="473">
        <v>-48.476999999999997</v>
      </c>
    </row>
    <row r="238" spans="1:40" ht="15" customHeight="1" x14ac:dyDescent="0.2">
      <c r="A238" s="472" t="s">
        <v>228</v>
      </c>
      <c r="B238" s="472" t="s">
        <v>71</v>
      </c>
      <c r="C238" s="472" t="s">
        <v>395</v>
      </c>
      <c r="D238" s="472" t="s">
        <v>95</v>
      </c>
      <c r="E238" s="472" t="s">
        <v>95</v>
      </c>
      <c r="F238" s="472" t="s">
        <v>95</v>
      </c>
      <c r="G238" s="473">
        <v>-3.24</v>
      </c>
      <c r="H238" s="473">
        <v>-2.2144200000000001</v>
      </c>
      <c r="I238" s="473">
        <v>-3.1317499999999998</v>
      </c>
      <c r="J238" s="473">
        <v>-5.26999</v>
      </c>
      <c r="K238" s="473">
        <v>-7.6376600000000003</v>
      </c>
      <c r="L238" s="473">
        <v>-10.8485</v>
      </c>
      <c r="M238" s="473">
        <v>-15.4054</v>
      </c>
      <c r="N238" s="473">
        <v>-17.734400000000001</v>
      </c>
      <c r="O238" s="473">
        <v>-24.7317</v>
      </c>
      <c r="P238" s="473">
        <v>-35.867400000000004</v>
      </c>
      <c r="Q238" s="473">
        <v>-45.5246</v>
      </c>
      <c r="R238" s="473">
        <v>-54.731900000000003</v>
      </c>
      <c r="S238" s="473">
        <v>-59.496699999999997</v>
      </c>
      <c r="T238" s="473">
        <v>-66.299899999999994</v>
      </c>
      <c r="U238" s="473">
        <v>-73.793099999999995</v>
      </c>
      <c r="V238" s="473">
        <v>-76.874600000000001</v>
      </c>
      <c r="W238" s="473">
        <v>-85.675700000000006</v>
      </c>
      <c r="X238" s="473">
        <v>-86.925700000000006</v>
      </c>
      <c r="Y238" s="473">
        <v>-90.160899999999998</v>
      </c>
      <c r="Z238" s="473">
        <v>-92.248900000000006</v>
      </c>
      <c r="AA238" s="473">
        <v>-94.466899999999995</v>
      </c>
      <c r="AB238" s="473">
        <v>-97.775000000000006</v>
      </c>
      <c r="AC238" s="473">
        <v>-96.303200000000004</v>
      </c>
      <c r="AD238" s="473">
        <v>-95.120500000000007</v>
      </c>
      <c r="AE238" s="473">
        <v>-96.284999999999997</v>
      </c>
      <c r="AF238" s="473">
        <v>-96.731099999999998</v>
      </c>
      <c r="AG238" s="473">
        <v>-96.458799999999997</v>
      </c>
      <c r="AH238" s="473">
        <v>-95.716800000000006</v>
      </c>
      <c r="AI238" s="473">
        <v>-94.957099999999997</v>
      </c>
      <c r="AJ238" s="473">
        <v>-95.173000000000002</v>
      </c>
      <c r="AK238" s="473">
        <v>-94.828699999999998</v>
      </c>
      <c r="AL238" s="473">
        <v>-95.053200000000004</v>
      </c>
      <c r="AM238" s="473">
        <v>-95.154300000000006</v>
      </c>
      <c r="AN238" s="473">
        <v>-95.016800000000003</v>
      </c>
    </row>
    <row r="239" spans="1:40" ht="15" customHeight="1" x14ac:dyDescent="0.2">
      <c r="A239" s="472" t="s">
        <v>354</v>
      </c>
      <c r="B239" s="472" t="s">
        <v>217</v>
      </c>
      <c r="C239" s="472" t="s">
        <v>396</v>
      </c>
      <c r="D239" s="472" t="s">
        <v>356</v>
      </c>
      <c r="E239" s="472" t="s">
        <v>90</v>
      </c>
      <c r="F239" s="472" t="s">
        <v>90</v>
      </c>
      <c r="G239" s="473">
        <v>2.8207440735060301</v>
      </c>
      <c r="H239" s="473">
        <v>3.8593920000000002</v>
      </c>
      <c r="I239" s="473">
        <v>4.1088100000000001</v>
      </c>
      <c r="J239" s="473">
        <v>4.7648960000000002</v>
      </c>
      <c r="K239" s="473">
        <v>4.7561590000000002</v>
      </c>
      <c r="L239" s="473">
        <v>4.6946190000000003</v>
      </c>
      <c r="M239" s="473">
        <v>4.6634270000000004</v>
      </c>
      <c r="N239" s="473">
        <v>4.6195139999999997</v>
      </c>
      <c r="O239" s="473">
        <v>4.5908309999999997</v>
      </c>
      <c r="P239" s="473">
        <v>4.5895999999999999</v>
      </c>
      <c r="Q239" s="473">
        <v>4.5560729999999996</v>
      </c>
      <c r="R239" s="473">
        <v>4.4690729999999999</v>
      </c>
      <c r="S239" s="473">
        <v>4.5152999999999999</v>
      </c>
      <c r="T239" s="473">
        <v>4.6919199999999996</v>
      </c>
      <c r="U239" s="473">
        <v>4.6590850000000001</v>
      </c>
      <c r="V239" s="473">
        <v>5.2782730000000004</v>
      </c>
      <c r="W239" s="473">
        <v>5.2782730000000004</v>
      </c>
      <c r="X239" s="473">
        <v>5.2782730000000004</v>
      </c>
      <c r="Y239" s="473">
        <v>5.2782730000000004</v>
      </c>
      <c r="Z239" s="473">
        <v>5.2782730000000004</v>
      </c>
      <c r="AA239" s="473">
        <v>5.2782730000000004</v>
      </c>
      <c r="AB239" s="473">
        <v>5.2782730000000004</v>
      </c>
      <c r="AC239" s="473">
        <v>5.2782730000000004</v>
      </c>
      <c r="AD239" s="473">
        <v>5.2782730000000004</v>
      </c>
      <c r="AE239" s="473">
        <v>5.2782730000000004</v>
      </c>
      <c r="AF239" s="473">
        <v>5.2782730000000004</v>
      </c>
      <c r="AG239" s="473">
        <v>5.2782730000000004</v>
      </c>
      <c r="AH239" s="473">
        <v>5.2782730000000004</v>
      </c>
      <c r="AI239" s="473">
        <v>5.2782730000000004</v>
      </c>
      <c r="AJ239" s="473">
        <v>5.2782730000000004</v>
      </c>
      <c r="AK239" s="473">
        <v>5.2782730000000004</v>
      </c>
      <c r="AL239" s="473">
        <v>5.2782730000000004</v>
      </c>
      <c r="AM239" s="473">
        <v>5.2782730000000004</v>
      </c>
      <c r="AN239" s="473">
        <v>5.2782730000000004</v>
      </c>
    </row>
    <row r="240" spans="1:40" ht="15" customHeight="1" x14ac:dyDescent="0.2">
      <c r="A240" s="472" t="s">
        <v>354</v>
      </c>
      <c r="B240" s="472" t="s">
        <v>217</v>
      </c>
      <c r="C240" s="472" t="s">
        <v>396</v>
      </c>
      <c r="D240" s="472" t="s">
        <v>356</v>
      </c>
      <c r="E240" s="472" t="s">
        <v>90</v>
      </c>
      <c r="F240" s="472" t="s">
        <v>357</v>
      </c>
      <c r="G240" s="473">
        <v>1.5074527602658228</v>
      </c>
      <c r="H240" s="473">
        <v>2.2557849999999999</v>
      </c>
      <c r="I240" s="473">
        <v>2.53775</v>
      </c>
      <c r="J240" s="473">
        <v>2.7889170000000001</v>
      </c>
      <c r="K240" s="473">
        <v>3.2056279999999999</v>
      </c>
      <c r="L240" s="473">
        <v>4.2805299999999997</v>
      </c>
      <c r="M240" s="473">
        <v>4.8133160000000004</v>
      </c>
      <c r="N240" s="473">
        <v>5.3358220000000003</v>
      </c>
      <c r="O240" s="473">
        <v>5.8409589999999998</v>
      </c>
      <c r="P240" s="473">
        <v>6.3205369999999998</v>
      </c>
      <c r="Q240" s="473">
        <v>6.7808419999999998</v>
      </c>
      <c r="R240" s="473">
        <v>7.2172530000000004</v>
      </c>
      <c r="S240" s="473">
        <v>7.630471</v>
      </c>
      <c r="T240" s="473">
        <v>8.0360849999999999</v>
      </c>
      <c r="U240" s="473">
        <v>8.4227519999999991</v>
      </c>
      <c r="V240" s="473">
        <v>8.8913659999999997</v>
      </c>
      <c r="W240" s="473">
        <v>9.3464320000000001</v>
      </c>
      <c r="X240" s="473">
        <v>10.03492</v>
      </c>
      <c r="Y240" s="473">
        <v>10.457269999999999</v>
      </c>
      <c r="Z240" s="473">
        <v>10.88137</v>
      </c>
      <c r="AA240" s="473">
        <v>11.32151</v>
      </c>
      <c r="AB240" s="473">
        <v>11.80247</v>
      </c>
      <c r="AC240" s="473">
        <v>12.34355</v>
      </c>
      <c r="AD240" s="473">
        <v>13.012460000000001</v>
      </c>
      <c r="AE240" s="473">
        <v>13.837479999999999</v>
      </c>
      <c r="AF240" s="473">
        <v>14.42047</v>
      </c>
      <c r="AG240" s="473">
        <v>15.0336</v>
      </c>
      <c r="AH240" s="473">
        <v>15.73231</v>
      </c>
      <c r="AI240" s="473">
        <v>16.540790000000001</v>
      </c>
      <c r="AJ240" s="473">
        <v>17.42079</v>
      </c>
      <c r="AK240" s="473">
        <v>18.431370000000001</v>
      </c>
      <c r="AL240" s="473">
        <v>19.54571</v>
      </c>
      <c r="AM240" s="473">
        <v>20.822199999999999</v>
      </c>
      <c r="AN240" s="473">
        <v>22.283639999999998</v>
      </c>
    </row>
    <row r="241" spans="1:40" ht="15" customHeight="1" x14ac:dyDescent="0.2">
      <c r="A241" s="472" t="s">
        <v>354</v>
      </c>
      <c r="B241" s="472" t="s">
        <v>217</v>
      </c>
      <c r="C241" s="472" t="s">
        <v>396</v>
      </c>
      <c r="D241" s="472" t="s">
        <v>565</v>
      </c>
      <c r="E241" s="472" t="s">
        <v>92</v>
      </c>
      <c r="F241" s="472" t="s">
        <v>358</v>
      </c>
      <c r="G241" s="473">
        <v>1.7003000000000001E-2</v>
      </c>
      <c r="H241" s="473">
        <v>1.7003000000000001E-2</v>
      </c>
      <c r="I241" s="473">
        <v>6.4679999999999998E-3</v>
      </c>
      <c r="J241" s="473">
        <v>7.2160000000000002E-3</v>
      </c>
      <c r="K241" s="473">
        <v>2.3399E-2</v>
      </c>
      <c r="L241" s="473">
        <v>0</v>
      </c>
      <c r="M241" s="473">
        <v>0</v>
      </c>
      <c r="N241" s="473">
        <v>0</v>
      </c>
      <c r="O241" s="473">
        <v>0</v>
      </c>
      <c r="P241" s="473">
        <v>0</v>
      </c>
      <c r="Q241" s="473">
        <v>0</v>
      </c>
      <c r="R241" s="473">
        <v>0</v>
      </c>
      <c r="S241" s="473">
        <v>0</v>
      </c>
      <c r="T241" s="473">
        <v>0</v>
      </c>
      <c r="U241" s="473">
        <v>0</v>
      </c>
      <c r="V241" s="473">
        <v>0</v>
      </c>
      <c r="W241" s="473">
        <v>0</v>
      </c>
      <c r="X241" s="473">
        <v>0</v>
      </c>
      <c r="Y241" s="473">
        <v>0</v>
      </c>
      <c r="Z241" s="473">
        <v>0</v>
      </c>
      <c r="AA241" s="473">
        <v>0</v>
      </c>
      <c r="AB241" s="473">
        <v>0</v>
      </c>
      <c r="AC241" s="473">
        <v>0</v>
      </c>
      <c r="AD241" s="473">
        <v>0</v>
      </c>
      <c r="AE241" s="473">
        <v>0</v>
      </c>
      <c r="AF241" s="473">
        <v>0</v>
      </c>
      <c r="AG241" s="473">
        <v>0</v>
      </c>
      <c r="AH241" s="473">
        <v>0</v>
      </c>
      <c r="AI241" s="473">
        <v>0</v>
      </c>
      <c r="AJ241" s="473">
        <v>0</v>
      </c>
      <c r="AK241" s="473">
        <v>0</v>
      </c>
      <c r="AL241" s="473">
        <v>0</v>
      </c>
      <c r="AM241" s="473">
        <v>0</v>
      </c>
      <c r="AN241" s="473">
        <v>0</v>
      </c>
    </row>
    <row r="242" spans="1:40" ht="15" customHeight="1" x14ac:dyDescent="0.2">
      <c r="A242" s="472" t="s">
        <v>354</v>
      </c>
      <c r="B242" s="472" t="s">
        <v>217</v>
      </c>
      <c r="C242" s="472" t="s">
        <v>396</v>
      </c>
      <c r="D242" s="472" t="s">
        <v>565</v>
      </c>
      <c r="E242" s="472" t="s">
        <v>92</v>
      </c>
      <c r="F242" s="472" t="s">
        <v>359</v>
      </c>
      <c r="G242" s="473">
        <v>6.3626845410750219</v>
      </c>
      <c r="H242" s="473">
        <v>6.3217619999999997</v>
      </c>
      <c r="I242" s="473">
        <v>6.3200219999999998</v>
      </c>
      <c r="J242" s="473">
        <v>6.307734</v>
      </c>
      <c r="K242" s="473">
        <v>6.3416550000000003</v>
      </c>
      <c r="L242" s="473">
        <v>6.3960359999999996</v>
      </c>
      <c r="M242" s="473">
        <v>6.4427770000000004</v>
      </c>
      <c r="N242" s="473">
        <v>6.5019270000000002</v>
      </c>
      <c r="O242" s="473">
        <v>6.6057870000000003</v>
      </c>
      <c r="P242" s="473">
        <v>6.7171859999999999</v>
      </c>
      <c r="Q242" s="473">
        <v>6.8528060000000002</v>
      </c>
      <c r="R242" s="473">
        <v>6.993436</v>
      </c>
      <c r="S242" s="473">
        <v>7.1456239999999998</v>
      </c>
      <c r="T242" s="473">
        <v>7.3137639999999999</v>
      </c>
      <c r="U242" s="473">
        <v>7.5132430000000001</v>
      </c>
      <c r="V242" s="473">
        <v>7.7356749999999996</v>
      </c>
      <c r="W242" s="473">
        <v>7.5537280000000004</v>
      </c>
      <c r="X242" s="473">
        <v>7.4481719999999996</v>
      </c>
      <c r="Y242" s="473">
        <v>7.3226240000000002</v>
      </c>
      <c r="Z242" s="473">
        <v>7.2657910000000001</v>
      </c>
      <c r="AA242" s="473">
        <v>7.3098369999999999</v>
      </c>
      <c r="AB242" s="473">
        <v>7.2615369999999997</v>
      </c>
      <c r="AC242" s="473">
        <v>7.1364650000000003</v>
      </c>
      <c r="AD242" s="473">
        <v>4.2307230000000002</v>
      </c>
      <c r="AE242" s="473">
        <v>4.1804600000000001</v>
      </c>
      <c r="AF242" s="473">
        <v>4.1318710000000003</v>
      </c>
      <c r="AG242" s="473">
        <v>4.0984879999999997</v>
      </c>
      <c r="AH242" s="473">
        <v>4.0822750000000001</v>
      </c>
      <c r="AI242" s="473">
        <v>4.100384</v>
      </c>
      <c r="AJ242" s="473">
        <v>4.138395</v>
      </c>
      <c r="AK242" s="473">
        <v>4.1712490000000004</v>
      </c>
      <c r="AL242" s="473">
        <v>4.2015269999999996</v>
      </c>
      <c r="AM242" s="473">
        <v>4.1255030000000001</v>
      </c>
      <c r="AN242" s="473">
        <v>3.8484189999999998</v>
      </c>
    </row>
    <row r="243" spans="1:40" ht="15" customHeight="1" x14ac:dyDescent="0.2">
      <c r="A243" s="472" t="s">
        <v>354</v>
      </c>
      <c r="B243" s="472" t="s">
        <v>217</v>
      </c>
      <c r="C243" s="472" t="s">
        <v>396</v>
      </c>
      <c r="D243" s="472" t="s">
        <v>565</v>
      </c>
      <c r="E243" s="472" t="s">
        <v>92</v>
      </c>
      <c r="F243" s="472" t="s">
        <v>360</v>
      </c>
      <c r="G243" s="473">
        <v>0.10802727686536917</v>
      </c>
      <c r="H243" s="473">
        <v>0.25720399999999999</v>
      </c>
      <c r="I243" s="473">
        <v>0.204292</v>
      </c>
      <c r="J243" s="473">
        <v>0.14559</v>
      </c>
      <c r="K243" s="473">
        <v>0.15496799999999999</v>
      </c>
      <c r="L243" s="473">
        <v>0.23680100000000001</v>
      </c>
      <c r="M243" s="473">
        <v>0.309697</v>
      </c>
      <c r="N243" s="473">
        <v>0.34067900000000001</v>
      </c>
      <c r="O243" s="473">
        <v>0.35097099999999998</v>
      </c>
      <c r="P243" s="473">
        <v>0.30022300000000002</v>
      </c>
      <c r="Q243" s="473">
        <v>0.35278599999999999</v>
      </c>
      <c r="R243" s="473">
        <v>0.42558400000000002</v>
      </c>
      <c r="S243" s="473">
        <v>0.456895</v>
      </c>
      <c r="T243" s="473">
        <v>0.35929699999999998</v>
      </c>
      <c r="U243" s="473">
        <v>0.22167600000000001</v>
      </c>
      <c r="V243" s="473">
        <v>0.116983</v>
      </c>
      <c r="W243" s="473">
        <v>0.116032</v>
      </c>
      <c r="X243" s="473">
        <v>5.6494000000000003E-2</v>
      </c>
      <c r="Y243" s="473">
        <v>6.1577E-2</v>
      </c>
      <c r="Z243" s="473">
        <v>2.7644999999999999E-2</v>
      </c>
      <c r="AA243" s="473">
        <v>2.3505000000000002E-2</v>
      </c>
      <c r="AB243" s="473">
        <v>5.2300000000000003E-3</v>
      </c>
      <c r="AC243" s="473">
        <v>0</v>
      </c>
      <c r="AD243" s="473">
        <v>0</v>
      </c>
      <c r="AE243" s="473">
        <v>2.2488999999999999E-2</v>
      </c>
      <c r="AF243" s="473">
        <v>7.3356000000000005E-2</v>
      </c>
      <c r="AG243" s="473">
        <v>0.124502</v>
      </c>
      <c r="AH243" s="473">
        <v>0.30630099999999999</v>
      </c>
      <c r="AI243" s="473">
        <v>0.41993900000000001</v>
      </c>
      <c r="AJ243" s="473">
        <v>0.67458399999999996</v>
      </c>
      <c r="AK243" s="473">
        <v>1.123316</v>
      </c>
      <c r="AL243" s="473">
        <v>1.3274010000000001</v>
      </c>
      <c r="AM243" s="473">
        <v>1.420841</v>
      </c>
      <c r="AN243" s="473">
        <v>1.653888</v>
      </c>
    </row>
    <row r="244" spans="1:40" ht="15" customHeight="1" x14ac:dyDescent="0.2">
      <c r="A244" s="472" t="s">
        <v>354</v>
      </c>
      <c r="B244" s="472" t="s">
        <v>217</v>
      </c>
      <c r="C244" s="472" t="s">
        <v>396</v>
      </c>
      <c r="D244" s="472" t="s">
        <v>565</v>
      </c>
      <c r="E244" s="472" t="s">
        <v>92</v>
      </c>
      <c r="F244" s="472" t="s">
        <v>361</v>
      </c>
      <c r="G244" s="473">
        <v>4.0849914399528932E-3</v>
      </c>
      <c r="H244" s="473">
        <v>4.0850000000000001E-3</v>
      </c>
      <c r="I244" s="473">
        <v>9.6199999999999996E-4</v>
      </c>
      <c r="J244" s="473">
        <v>1.8129999999999999E-3</v>
      </c>
      <c r="K244" s="473">
        <v>3.3700000000000002E-3</v>
      </c>
      <c r="L244" s="473">
        <v>9.1809999999999999E-3</v>
      </c>
      <c r="M244" s="473">
        <v>1.3549E-2</v>
      </c>
      <c r="N244" s="473">
        <v>3.6259999999999999E-3</v>
      </c>
      <c r="O244" s="473">
        <v>3.6259999999999999E-3</v>
      </c>
      <c r="P244" s="473">
        <v>1.209E-3</v>
      </c>
      <c r="Q244" s="473">
        <v>1.209E-3</v>
      </c>
      <c r="R244" s="473">
        <v>1.209E-3</v>
      </c>
      <c r="S244" s="473">
        <v>6.0400000000000004E-4</v>
      </c>
      <c r="T244" s="473">
        <v>6.0400000000000004E-4</v>
      </c>
      <c r="U244" s="473">
        <v>0</v>
      </c>
      <c r="V244" s="473">
        <v>0</v>
      </c>
      <c r="W244" s="473">
        <v>0</v>
      </c>
      <c r="X244" s="473">
        <v>0</v>
      </c>
      <c r="Y244" s="473">
        <v>0</v>
      </c>
      <c r="Z244" s="473">
        <v>0</v>
      </c>
      <c r="AA244" s="473">
        <v>0</v>
      </c>
      <c r="AB244" s="473">
        <v>0</v>
      </c>
      <c r="AC244" s="473">
        <v>0</v>
      </c>
      <c r="AD244" s="473">
        <v>0</v>
      </c>
      <c r="AE244" s="473">
        <v>0</v>
      </c>
      <c r="AF244" s="473">
        <v>0</v>
      </c>
      <c r="AG244" s="473">
        <v>0</v>
      </c>
      <c r="AH244" s="473">
        <v>0</v>
      </c>
      <c r="AI244" s="473">
        <v>0</v>
      </c>
      <c r="AJ244" s="473">
        <v>0</v>
      </c>
      <c r="AK244" s="473">
        <v>0</v>
      </c>
      <c r="AL244" s="473">
        <v>1.0274E-2</v>
      </c>
      <c r="AM244" s="473">
        <v>1.1268E-2</v>
      </c>
      <c r="AN244" s="473">
        <v>1.2690999999999999E-2</v>
      </c>
    </row>
    <row r="245" spans="1:40" ht="15" customHeight="1" x14ac:dyDescent="0.2">
      <c r="A245" s="472" t="s">
        <v>354</v>
      </c>
      <c r="B245" s="472" t="s">
        <v>217</v>
      </c>
      <c r="C245" s="472" t="s">
        <v>396</v>
      </c>
      <c r="D245" s="472" t="s">
        <v>565</v>
      </c>
      <c r="E245" s="472" t="s">
        <v>92</v>
      </c>
      <c r="F245" s="472" t="s">
        <v>362</v>
      </c>
      <c r="G245" s="473">
        <v>5.0467976324001329</v>
      </c>
      <c r="H245" s="473">
        <v>5.3045530000000003</v>
      </c>
      <c r="I245" s="473">
        <v>5.2361680000000002</v>
      </c>
      <c r="J245" s="473">
        <v>5.2048300000000003</v>
      </c>
      <c r="K245" s="473">
        <v>5.1893359999999999</v>
      </c>
      <c r="L245" s="473">
        <v>5.1283510000000003</v>
      </c>
      <c r="M245" s="473">
        <v>5.0880289999999997</v>
      </c>
      <c r="N245" s="473">
        <v>5.0605000000000002</v>
      </c>
      <c r="O245" s="473">
        <v>5.0034989999999997</v>
      </c>
      <c r="P245" s="473">
        <v>4.8254020000000004</v>
      </c>
      <c r="Q245" s="473">
        <v>4.741479</v>
      </c>
      <c r="R245" s="473">
        <v>4.6700410000000003</v>
      </c>
      <c r="S245" s="473">
        <v>4.5661820000000004</v>
      </c>
      <c r="T245" s="473">
        <v>4.4665710000000001</v>
      </c>
      <c r="U245" s="473">
        <v>4.3691430000000002</v>
      </c>
      <c r="V245" s="473">
        <v>4.2820359999999997</v>
      </c>
      <c r="W245" s="473">
        <v>4.2343010000000003</v>
      </c>
      <c r="X245" s="473">
        <v>4.0948130000000003</v>
      </c>
      <c r="Y245" s="473">
        <v>4.0112310000000004</v>
      </c>
      <c r="Z245" s="473">
        <v>3.9411510000000001</v>
      </c>
      <c r="AA245" s="473">
        <v>3.9125040000000002</v>
      </c>
      <c r="AB245" s="473">
        <v>3.8904679999999998</v>
      </c>
      <c r="AC245" s="473">
        <v>3.8742190000000001</v>
      </c>
      <c r="AD245" s="473">
        <v>3.8902610000000002</v>
      </c>
      <c r="AE245" s="473">
        <v>3.9060350000000001</v>
      </c>
      <c r="AF245" s="473">
        <v>3.910301</v>
      </c>
      <c r="AG245" s="473">
        <v>3.9228049999999999</v>
      </c>
      <c r="AH245" s="473">
        <v>3.975886</v>
      </c>
      <c r="AI245" s="473">
        <v>4.0266320000000002</v>
      </c>
      <c r="AJ245" s="473">
        <v>4.0472089999999996</v>
      </c>
      <c r="AK245" s="473">
        <v>4.0767810000000004</v>
      </c>
      <c r="AL245" s="473">
        <v>4.0855540000000001</v>
      </c>
      <c r="AM245" s="473">
        <v>4.084301</v>
      </c>
      <c r="AN245" s="473">
        <v>4.1022910000000001</v>
      </c>
    </row>
    <row r="246" spans="1:40" ht="15" customHeight="1" x14ac:dyDescent="0.2">
      <c r="A246" s="472" t="s">
        <v>354</v>
      </c>
      <c r="B246" s="472" t="s">
        <v>217</v>
      </c>
      <c r="C246" s="472" t="s">
        <v>396</v>
      </c>
      <c r="D246" s="472" t="s">
        <v>356</v>
      </c>
      <c r="E246" s="472" t="s">
        <v>94</v>
      </c>
      <c r="F246" s="472" t="s">
        <v>94</v>
      </c>
      <c r="G246" s="473">
        <v>1.547789852471795</v>
      </c>
      <c r="H246" s="473">
        <v>1.6024419999999999</v>
      </c>
      <c r="I246" s="473">
        <v>1.6650910000000001</v>
      </c>
      <c r="J246" s="473">
        <v>1.7242200000000001</v>
      </c>
      <c r="K246" s="473">
        <v>1.783755</v>
      </c>
      <c r="L246" s="473">
        <v>1.839439</v>
      </c>
      <c r="M246" s="473">
        <v>1.8954470000000001</v>
      </c>
      <c r="N246" s="473">
        <v>1.9518200000000001</v>
      </c>
      <c r="O246" s="473">
        <v>2.0078659999999999</v>
      </c>
      <c r="P246" s="473">
        <v>2.0646170000000001</v>
      </c>
      <c r="Q246" s="473">
        <v>2.1217030000000001</v>
      </c>
      <c r="R246" s="473">
        <v>2.178836</v>
      </c>
      <c r="S246" s="473">
        <v>2.2363629999999999</v>
      </c>
      <c r="T246" s="473">
        <v>2.2925140000000002</v>
      </c>
      <c r="U246" s="473">
        <v>2.3467169999999999</v>
      </c>
      <c r="V246" s="473">
        <v>2.3996770000000001</v>
      </c>
      <c r="W246" s="473">
        <v>2.4513950000000002</v>
      </c>
      <c r="X246" s="473">
        <v>2.5004339999999998</v>
      </c>
      <c r="Y246" s="473">
        <v>2.5409269999999999</v>
      </c>
      <c r="Z246" s="473">
        <v>2.5788679999999999</v>
      </c>
      <c r="AA246" s="473">
        <v>2.6145109999999998</v>
      </c>
      <c r="AB246" s="473">
        <v>2.647643</v>
      </c>
      <c r="AC246" s="473">
        <v>2.6775660000000001</v>
      </c>
      <c r="AD246" s="473">
        <v>2.7058930000000001</v>
      </c>
      <c r="AE246" s="473">
        <v>2.7085900000000001</v>
      </c>
      <c r="AF246" s="473">
        <v>2.7106599999999998</v>
      </c>
      <c r="AG246" s="473">
        <v>2.7125840000000001</v>
      </c>
      <c r="AH246" s="473">
        <v>2.714337</v>
      </c>
      <c r="AI246" s="473">
        <v>2.7159499999999999</v>
      </c>
      <c r="AJ246" s="473">
        <v>2.7174700000000001</v>
      </c>
      <c r="AK246" s="473">
        <v>2.718906</v>
      </c>
      <c r="AL246" s="473">
        <v>2.7202679999999999</v>
      </c>
      <c r="AM246" s="473">
        <v>2.7215859999999998</v>
      </c>
      <c r="AN246" s="473">
        <v>2.7228750000000002</v>
      </c>
    </row>
    <row r="247" spans="1:40" ht="15" customHeight="1" x14ac:dyDescent="0.2">
      <c r="A247" s="472" t="s">
        <v>354</v>
      </c>
      <c r="B247" s="472" t="s">
        <v>217</v>
      </c>
      <c r="C247" s="472" t="s">
        <v>396</v>
      </c>
      <c r="D247" s="472" t="s">
        <v>356</v>
      </c>
      <c r="E247" s="472" t="s">
        <v>96</v>
      </c>
      <c r="F247" s="472" t="s">
        <v>363</v>
      </c>
      <c r="G247" s="473">
        <v>4.3207012987012981E-2</v>
      </c>
      <c r="H247" s="473">
        <v>5.4539999999999998E-2</v>
      </c>
      <c r="I247" s="473">
        <v>5.4566999999999997E-2</v>
      </c>
      <c r="J247" s="473">
        <v>9.3359999999999999E-2</v>
      </c>
      <c r="K247" s="473">
        <v>0.103689</v>
      </c>
      <c r="L247" s="473">
        <v>0.138601</v>
      </c>
      <c r="M247" s="473">
        <v>0.16653699999999999</v>
      </c>
      <c r="N247" s="473">
        <v>0.24995600000000001</v>
      </c>
      <c r="O247" s="473">
        <v>0.38337100000000002</v>
      </c>
      <c r="P247" s="473">
        <v>0.44562000000000002</v>
      </c>
      <c r="Q247" s="473">
        <v>0.47214600000000001</v>
      </c>
      <c r="R247" s="473">
        <v>0.52707000000000004</v>
      </c>
      <c r="S247" s="473">
        <v>0.57870200000000005</v>
      </c>
      <c r="T247" s="473">
        <v>0.68173499999999998</v>
      </c>
      <c r="U247" s="473">
        <v>0.69927799999999996</v>
      </c>
      <c r="V247" s="473">
        <v>0.70447300000000002</v>
      </c>
      <c r="W247" s="473">
        <v>0.70362499999999994</v>
      </c>
      <c r="X247" s="473">
        <v>0.68864899999999996</v>
      </c>
      <c r="Y247" s="473">
        <v>0.65711699999999995</v>
      </c>
      <c r="Z247" s="473">
        <v>0.61660000000000004</v>
      </c>
      <c r="AA247" s="473">
        <v>0.58794800000000003</v>
      </c>
      <c r="AB247" s="473">
        <v>0.56410199999999999</v>
      </c>
      <c r="AC247" s="473">
        <v>0.54745999999999995</v>
      </c>
      <c r="AD247" s="473">
        <v>0.54740599999999995</v>
      </c>
      <c r="AE247" s="473">
        <v>0.55917300000000003</v>
      </c>
      <c r="AF247" s="473">
        <v>0.56126200000000004</v>
      </c>
      <c r="AG247" s="473">
        <v>0.56674500000000005</v>
      </c>
      <c r="AH247" s="473">
        <v>0.57245999999999997</v>
      </c>
      <c r="AI247" s="473">
        <v>0.585121</v>
      </c>
      <c r="AJ247" s="473">
        <v>0.585642</v>
      </c>
      <c r="AK247" s="473">
        <v>0.58713300000000002</v>
      </c>
      <c r="AL247" s="473">
        <v>0.58665900000000004</v>
      </c>
      <c r="AM247" s="473">
        <v>0.58255900000000005</v>
      </c>
      <c r="AN247" s="473">
        <v>0.58187999999999995</v>
      </c>
    </row>
    <row r="248" spans="1:40" ht="15" customHeight="1" x14ac:dyDescent="0.2">
      <c r="A248" s="472" t="s">
        <v>354</v>
      </c>
      <c r="B248" s="472" t="s">
        <v>217</v>
      </c>
      <c r="C248" s="472" t="s">
        <v>396</v>
      </c>
      <c r="D248" s="472" t="s">
        <v>356</v>
      </c>
      <c r="E248" s="472" t="s">
        <v>98</v>
      </c>
      <c r="F248" s="472" t="s">
        <v>98</v>
      </c>
      <c r="G248" s="473">
        <v>3.0683860000000003</v>
      </c>
      <c r="H248" s="473">
        <v>3.0683859999999998</v>
      </c>
      <c r="I248" s="473">
        <v>3.0683859999999998</v>
      </c>
      <c r="J248" s="473">
        <v>3.0683859999999998</v>
      </c>
      <c r="K248" s="473">
        <v>3.2624209999999998</v>
      </c>
      <c r="L248" s="473">
        <v>3.2624209999999998</v>
      </c>
      <c r="M248" s="473">
        <v>3.2624209999999998</v>
      </c>
      <c r="N248" s="473">
        <v>3.2624209999999998</v>
      </c>
      <c r="O248" s="473">
        <v>3.2624209999999998</v>
      </c>
      <c r="P248" s="473">
        <v>3.2624209999999998</v>
      </c>
      <c r="Q248" s="473">
        <v>3.2624209999999998</v>
      </c>
      <c r="R248" s="473">
        <v>3.2624209999999998</v>
      </c>
      <c r="S248" s="473">
        <v>3.2624209999999998</v>
      </c>
      <c r="T248" s="473">
        <v>3.2615319999999999</v>
      </c>
      <c r="U248" s="473">
        <v>3.2615880000000002</v>
      </c>
      <c r="V248" s="473">
        <v>3.2572329999999998</v>
      </c>
      <c r="W248" s="473">
        <v>3.252068</v>
      </c>
      <c r="X248" s="473">
        <v>3.2465030000000001</v>
      </c>
      <c r="Y248" s="473">
        <v>3.2414969999999999</v>
      </c>
      <c r="Z248" s="473">
        <v>3.2330549999999998</v>
      </c>
      <c r="AA248" s="473">
        <v>3.224434</v>
      </c>
      <c r="AB248" s="473">
        <v>3.2182469999999999</v>
      </c>
      <c r="AC248" s="473">
        <v>3.2148310000000002</v>
      </c>
      <c r="AD248" s="473">
        <v>3.21637</v>
      </c>
      <c r="AE248" s="473">
        <v>3.2230400000000001</v>
      </c>
      <c r="AF248" s="473">
        <v>3.2228159999999999</v>
      </c>
      <c r="AG248" s="473">
        <v>3.230734</v>
      </c>
      <c r="AH248" s="473">
        <v>3.2369189999999999</v>
      </c>
      <c r="AI248" s="473">
        <v>3.2386200000000001</v>
      </c>
      <c r="AJ248" s="473">
        <v>3.2402440000000001</v>
      </c>
      <c r="AK248" s="473">
        <v>3.2374909999999999</v>
      </c>
      <c r="AL248" s="473">
        <v>3.2418580000000001</v>
      </c>
      <c r="AM248" s="473">
        <v>3.2409279999999998</v>
      </c>
      <c r="AN248" s="473">
        <v>3.2422650000000002</v>
      </c>
    </row>
    <row r="249" spans="1:40" ht="15" customHeight="1" x14ac:dyDescent="0.2">
      <c r="A249" s="472" t="s">
        <v>354</v>
      </c>
      <c r="B249" s="472" t="s">
        <v>217</v>
      </c>
      <c r="C249" s="472" t="s">
        <v>396</v>
      </c>
      <c r="D249" s="472" t="s">
        <v>356</v>
      </c>
      <c r="E249" s="472" t="s">
        <v>99</v>
      </c>
      <c r="F249" s="472" t="s">
        <v>99</v>
      </c>
      <c r="G249" s="473">
        <v>13.312128058426222</v>
      </c>
      <c r="H249" s="473">
        <v>13.82906</v>
      </c>
      <c r="I249" s="473">
        <v>14.40784</v>
      </c>
      <c r="J249" s="473">
        <v>14.6532</v>
      </c>
      <c r="K249" s="473">
        <v>15.01839</v>
      </c>
      <c r="L249" s="473">
        <v>15.45918</v>
      </c>
      <c r="M249" s="473">
        <v>16.023869999999999</v>
      </c>
      <c r="N249" s="473">
        <v>16.843830000000001</v>
      </c>
      <c r="O249" s="473">
        <v>18.052420000000001</v>
      </c>
      <c r="P249" s="473">
        <v>19.38683</v>
      </c>
      <c r="Q249" s="473">
        <v>21.217189999999999</v>
      </c>
      <c r="R249" s="473">
        <v>23.027000000000001</v>
      </c>
      <c r="S249" s="473">
        <v>25.188369999999999</v>
      </c>
      <c r="T249" s="473">
        <v>27.474830000000001</v>
      </c>
      <c r="U249" s="473">
        <v>29.622869999999999</v>
      </c>
      <c r="V249" s="473">
        <v>32.147689999999997</v>
      </c>
      <c r="W249" s="473">
        <v>33.953189999999999</v>
      </c>
      <c r="X249" s="473">
        <v>35.134529999999998</v>
      </c>
      <c r="Y249" s="473">
        <v>36.884160000000001</v>
      </c>
      <c r="Z249" s="473">
        <v>37.750819999999997</v>
      </c>
      <c r="AA249" s="473">
        <v>38.350619999999999</v>
      </c>
      <c r="AB249" s="473">
        <v>40.067010000000003</v>
      </c>
      <c r="AC249" s="473">
        <v>41.389960000000002</v>
      </c>
      <c r="AD249" s="473">
        <v>44.097279999999998</v>
      </c>
      <c r="AE249" s="473">
        <v>47.770899999999997</v>
      </c>
      <c r="AF249" s="473">
        <v>50.962989999999998</v>
      </c>
      <c r="AG249" s="473">
        <v>53.747540000000001</v>
      </c>
      <c r="AH249" s="473">
        <v>58.366059999999997</v>
      </c>
      <c r="AI249" s="473">
        <v>61.619109999999999</v>
      </c>
      <c r="AJ249" s="473">
        <v>64.424440000000004</v>
      </c>
      <c r="AK249" s="473">
        <v>67.064369999999997</v>
      </c>
      <c r="AL249" s="473">
        <v>67.960579999999993</v>
      </c>
      <c r="AM249" s="473">
        <v>71.237579999999994</v>
      </c>
      <c r="AN249" s="473">
        <v>71.652600000000007</v>
      </c>
    </row>
    <row r="250" spans="1:40" ht="15" customHeight="1" x14ac:dyDescent="0.2">
      <c r="A250" s="472" t="s">
        <v>354</v>
      </c>
      <c r="B250" s="472" t="s">
        <v>217</v>
      </c>
      <c r="C250" s="472" t="s">
        <v>396</v>
      </c>
      <c r="D250" s="472" t="s">
        <v>356</v>
      </c>
      <c r="E250" s="472" t="s">
        <v>364</v>
      </c>
      <c r="F250" s="472" t="s">
        <v>365</v>
      </c>
      <c r="G250" s="473">
        <v>0.20503569653979242</v>
      </c>
      <c r="H250" s="473">
        <v>0.29966700000000002</v>
      </c>
      <c r="I250" s="473">
        <v>0.219578</v>
      </c>
      <c r="J250" s="473">
        <v>0.236237</v>
      </c>
      <c r="K250" s="473">
        <v>0.472719</v>
      </c>
      <c r="L250" s="473">
        <v>1.3209569999999999</v>
      </c>
      <c r="M250" s="473">
        <v>1.558322</v>
      </c>
      <c r="N250" s="473">
        <v>1.8129</v>
      </c>
      <c r="O250" s="473">
        <v>2.0904980000000002</v>
      </c>
      <c r="P250" s="473">
        <v>2.5488110000000002</v>
      </c>
      <c r="Q250" s="473">
        <v>2.9614790000000002</v>
      </c>
      <c r="R250" s="473">
        <v>3.4768029999999999</v>
      </c>
      <c r="S250" s="473">
        <v>4.0856519999999996</v>
      </c>
      <c r="T250" s="473">
        <v>4.591202</v>
      </c>
      <c r="U250" s="473">
        <v>5.1065959999999997</v>
      </c>
      <c r="V250" s="473">
        <v>5.7946770000000001</v>
      </c>
      <c r="W250" s="473">
        <v>5.6074539999999997</v>
      </c>
      <c r="X250" s="473">
        <v>5.3485370000000003</v>
      </c>
      <c r="Y250" s="473">
        <v>5.184501</v>
      </c>
      <c r="Z250" s="473">
        <v>4.9989549999999996</v>
      </c>
      <c r="AA250" s="473">
        <v>4.7229559999999999</v>
      </c>
      <c r="AB250" s="473">
        <v>4.3914109999999997</v>
      </c>
      <c r="AC250" s="473">
        <v>4.1947099999999997</v>
      </c>
      <c r="AD250" s="473">
        <v>4.124339</v>
      </c>
      <c r="AE250" s="473">
        <v>4.1555059999999999</v>
      </c>
      <c r="AF250" s="473">
        <v>4.1804899999999998</v>
      </c>
      <c r="AG250" s="473">
        <v>4.2530939999999999</v>
      </c>
      <c r="AH250" s="473">
        <v>4.3619500000000002</v>
      </c>
      <c r="AI250" s="473">
        <v>4.5984689999999997</v>
      </c>
      <c r="AJ250" s="473">
        <v>4.6329469999999997</v>
      </c>
      <c r="AK250" s="473">
        <v>4.6598620000000004</v>
      </c>
      <c r="AL250" s="473">
        <v>4.6591760000000004</v>
      </c>
      <c r="AM250" s="473">
        <v>4.6155730000000004</v>
      </c>
      <c r="AN250" s="473">
        <v>4.588266</v>
      </c>
    </row>
    <row r="251" spans="1:40" ht="15" customHeight="1" x14ac:dyDescent="0.2">
      <c r="A251" s="472" t="s">
        <v>354</v>
      </c>
      <c r="B251" s="472" t="s">
        <v>217</v>
      </c>
      <c r="C251" s="472" t="s">
        <v>396</v>
      </c>
      <c r="D251" s="472" t="s">
        <v>356</v>
      </c>
      <c r="E251" s="472" t="s">
        <v>364</v>
      </c>
      <c r="F251" s="472" t="s">
        <v>366</v>
      </c>
      <c r="G251" s="473">
        <v>8.5822792792792802E-3</v>
      </c>
      <c r="H251" s="473">
        <v>8.6602999999999999E-2</v>
      </c>
      <c r="I251" s="473">
        <v>8.6527000000000007E-2</v>
      </c>
      <c r="J251" s="473">
        <v>8.6468000000000003E-2</v>
      </c>
      <c r="K251" s="473">
        <v>8.6385000000000003E-2</v>
      </c>
      <c r="L251" s="473">
        <v>0.25107200000000002</v>
      </c>
      <c r="M251" s="473">
        <v>0.27193800000000001</v>
      </c>
      <c r="N251" s="473">
        <v>0.29121900000000001</v>
      </c>
      <c r="O251" s="473">
        <v>0.31064999999999998</v>
      </c>
      <c r="P251" s="473">
        <v>0.65240799999999999</v>
      </c>
      <c r="Q251" s="473">
        <v>0.68754599999999999</v>
      </c>
      <c r="R251" s="473">
        <v>0.714337</v>
      </c>
      <c r="S251" s="473">
        <v>0.73667099999999996</v>
      </c>
      <c r="T251" s="473">
        <v>1.2853460000000001</v>
      </c>
      <c r="U251" s="473">
        <v>1.3249500000000001</v>
      </c>
      <c r="V251" s="473">
        <v>1.290789</v>
      </c>
      <c r="W251" s="473">
        <v>1.256464</v>
      </c>
      <c r="X251" s="473">
        <v>1.6620330000000001</v>
      </c>
      <c r="Y251" s="473">
        <v>1.6146590000000001</v>
      </c>
      <c r="Z251" s="473">
        <v>1.5597650000000001</v>
      </c>
      <c r="AA251" s="473">
        <v>1.5106820000000001</v>
      </c>
      <c r="AB251" s="473">
        <v>1.4705859999999999</v>
      </c>
      <c r="AC251" s="473">
        <v>1.442029</v>
      </c>
      <c r="AD251" s="473">
        <v>1.43614</v>
      </c>
      <c r="AE251" s="473">
        <v>1.442504</v>
      </c>
      <c r="AF251" s="473">
        <v>1.4452240000000001</v>
      </c>
      <c r="AG251" s="473">
        <v>1.451281</v>
      </c>
      <c r="AH251" s="473">
        <v>1.4618690000000001</v>
      </c>
      <c r="AI251" s="473">
        <v>1.490294</v>
      </c>
      <c r="AJ251" s="473">
        <v>1.4914989999999999</v>
      </c>
      <c r="AK251" s="473">
        <v>1.493571</v>
      </c>
      <c r="AL251" s="473">
        <v>1.4932350000000001</v>
      </c>
      <c r="AM251" s="473">
        <v>1.4874689999999999</v>
      </c>
      <c r="AN251" s="473">
        <v>1.486526</v>
      </c>
    </row>
    <row r="252" spans="1:40" ht="15" customHeight="1" x14ac:dyDescent="0.2">
      <c r="A252" s="472" t="s">
        <v>354</v>
      </c>
      <c r="B252" s="472" t="s">
        <v>217</v>
      </c>
      <c r="C252" s="472" t="s">
        <v>396</v>
      </c>
      <c r="D252" s="472" t="s">
        <v>356</v>
      </c>
      <c r="E252" s="472" t="s">
        <v>364</v>
      </c>
      <c r="F252" s="472" t="s">
        <v>367</v>
      </c>
      <c r="G252" s="473">
        <v>1.032000382180801</v>
      </c>
      <c r="H252" s="473">
        <v>1.173092</v>
      </c>
      <c r="I252" s="473">
        <v>1.0114449999999999</v>
      </c>
      <c r="J252" s="473">
        <v>1.3116019999999999</v>
      </c>
      <c r="K252" s="473">
        <v>2.736329</v>
      </c>
      <c r="L252" s="473">
        <v>3.2348490000000001</v>
      </c>
      <c r="M252" s="473">
        <v>3.3292000000000002</v>
      </c>
      <c r="N252" s="473">
        <v>3.446828</v>
      </c>
      <c r="O252" s="473">
        <v>3.586824</v>
      </c>
      <c r="P252" s="473">
        <v>3.8504390000000002</v>
      </c>
      <c r="Q252" s="473">
        <v>4.0076910000000003</v>
      </c>
      <c r="R252" s="473">
        <v>4.1731629999999997</v>
      </c>
      <c r="S252" s="473">
        <v>4.4297950000000004</v>
      </c>
      <c r="T252" s="473">
        <v>4.6891670000000003</v>
      </c>
      <c r="U252" s="473">
        <v>4.960045</v>
      </c>
      <c r="V252" s="473">
        <v>5.0913950000000003</v>
      </c>
      <c r="W252" s="473">
        <v>4.8843889999999996</v>
      </c>
      <c r="X252" s="473">
        <v>4.5385080000000002</v>
      </c>
      <c r="Y252" s="473">
        <v>4.4240180000000002</v>
      </c>
      <c r="Z252" s="473">
        <v>4.2291949999999998</v>
      </c>
      <c r="AA252" s="473">
        <v>4.0216099999999999</v>
      </c>
      <c r="AB252" s="473">
        <v>3.7917360000000002</v>
      </c>
      <c r="AC252" s="473">
        <v>3.6898759999999999</v>
      </c>
      <c r="AD252" s="473">
        <v>3.6843059999999999</v>
      </c>
      <c r="AE252" s="473">
        <v>3.803877</v>
      </c>
      <c r="AF252" s="473">
        <v>3.8876179999999998</v>
      </c>
      <c r="AG252" s="473">
        <v>3.9730210000000001</v>
      </c>
      <c r="AH252" s="473">
        <v>4.109934</v>
      </c>
      <c r="AI252" s="473">
        <v>4.3865280000000002</v>
      </c>
      <c r="AJ252" s="473">
        <v>4.4368889999999999</v>
      </c>
      <c r="AK252" s="473">
        <v>4.5239140000000004</v>
      </c>
      <c r="AL252" s="473">
        <v>4.5741829999999997</v>
      </c>
      <c r="AM252" s="473">
        <v>4.5902219999999998</v>
      </c>
      <c r="AN252" s="473">
        <v>4.5875940000000002</v>
      </c>
    </row>
    <row r="253" spans="1:40" ht="15" customHeight="1" x14ac:dyDescent="0.2">
      <c r="A253" s="472" t="s">
        <v>354</v>
      </c>
      <c r="B253" s="472" t="s">
        <v>217</v>
      </c>
      <c r="C253" s="472" t="s">
        <v>396</v>
      </c>
      <c r="D253" s="472" t="s">
        <v>356</v>
      </c>
      <c r="E253" s="472" t="s">
        <v>364</v>
      </c>
      <c r="F253" s="472" t="s">
        <v>368</v>
      </c>
      <c r="G253" s="473">
        <v>0.90990713310617666</v>
      </c>
      <c r="H253" s="473">
        <v>0.93093700000000001</v>
      </c>
      <c r="I253" s="473">
        <v>0.95107200000000003</v>
      </c>
      <c r="J253" s="473">
        <v>0.97125799999999995</v>
      </c>
      <c r="K253" s="473">
        <v>0.99092499999999994</v>
      </c>
      <c r="L253" s="473">
        <v>1.0082180000000001</v>
      </c>
      <c r="M253" s="473">
        <v>1.028173</v>
      </c>
      <c r="N253" s="473">
        <v>1.0442020000000001</v>
      </c>
      <c r="O253" s="473">
        <v>1.0598559999999999</v>
      </c>
      <c r="P253" s="473">
        <v>1.0680620000000001</v>
      </c>
      <c r="Q253" s="473">
        <v>1.0809599999999999</v>
      </c>
      <c r="R253" s="473">
        <v>1.083556</v>
      </c>
      <c r="S253" s="473">
        <v>1.0830960000000001</v>
      </c>
      <c r="T253" s="473">
        <v>1.09456</v>
      </c>
      <c r="U253" s="473">
        <v>1.092633</v>
      </c>
      <c r="V253" s="473">
        <v>1.0690569999999999</v>
      </c>
      <c r="W253" s="473">
        <v>1.0496570000000001</v>
      </c>
      <c r="X253" s="473">
        <v>1.025369</v>
      </c>
      <c r="Y253" s="473">
        <v>1.015617</v>
      </c>
      <c r="Z253" s="473">
        <v>1.00139</v>
      </c>
      <c r="AA253" s="473">
        <v>0.99207100000000004</v>
      </c>
      <c r="AB253" s="473">
        <v>0.98059399999999997</v>
      </c>
      <c r="AC253" s="473">
        <v>0.97494899999999995</v>
      </c>
      <c r="AD253" s="473">
        <v>0.98007999999999995</v>
      </c>
      <c r="AE253" s="473">
        <v>0.98844200000000004</v>
      </c>
      <c r="AF253" s="473">
        <v>0.99322600000000005</v>
      </c>
      <c r="AG253" s="473">
        <v>1.000254</v>
      </c>
      <c r="AH253" s="473">
        <v>1.00278</v>
      </c>
      <c r="AI253" s="473">
        <v>1.0189280000000001</v>
      </c>
      <c r="AJ253" s="473">
        <v>1.02559</v>
      </c>
      <c r="AK253" s="473">
        <v>1.03538</v>
      </c>
      <c r="AL253" s="473">
        <v>1.0371980000000001</v>
      </c>
      <c r="AM253" s="473">
        <v>1.039175</v>
      </c>
      <c r="AN253" s="473">
        <v>1.041914</v>
      </c>
    </row>
    <row r="254" spans="1:40" ht="15" customHeight="1" x14ac:dyDescent="0.2">
      <c r="A254" s="472" t="s">
        <v>354</v>
      </c>
      <c r="B254" s="472" t="s">
        <v>217</v>
      </c>
      <c r="C254" s="472" t="s">
        <v>396</v>
      </c>
      <c r="D254" s="472" t="s">
        <v>356</v>
      </c>
      <c r="E254" s="472" t="s">
        <v>364</v>
      </c>
      <c r="F254" s="472" t="s">
        <v>369</v>
      </c>
      <c r="G254" s="473">
        <v>0</v>
      </c>
      <c r="H254" s="473">
        <v>4.5423999999999999E-2</v>
      </c>
      <c r="I254" s="473">
        <v>6.1270999999999999E-2</v>
      </c>
      <c r="J254" s="473">
        <v>7.6185000000000003E-2</v>
      </c>
      <c r="K254" s="473">
        <v>0.117105</v>
      </c>
      <c r="L254" s="473">
        <v>0.15170800000000001</v>
      </c>
      <c r="M254" s="473">
        <v>0.190108</v>
      </c>
      <c r="N254" s="473">
        <v>0.23189100000000001</v>
      </c>
      <c r="O254" s="473">
        <v>0.27691500000000002</v>
      </c>
      <c r="P254" s="473">
        <v>0.32398900000000003</v>
      </c>
      <c r="Q254" s="473">
        <v>0.375218</v>
      </c>
      <c r="R254" s="473">
        <v>0.43207699999999999</v>
      </c>
      <c r="S254" s="473">
        <v>0.49507200000000001</v>
      </c>
      <c r="T254" s="473">
        <v>0.56998099999999996</v>
      </c>
      <c r="U254" s="473">
        <v>0.65295499999999995</v>
      </c>
      <c r="V254" s="473">
        <v>0.71479099999999995</v>
      </c>
      <c r="W254" s="473">
        <v>0.78286999999999995</v>
      </c>
      <c r="X254" s="473">
        <v>0.95294900000000005</v>
      </c>
      <c r="Y254" s="473">
        <v>1.0305359999999999</v>
      </c>
      <c r="Z254" s="473">
        <v>1.1092200000000001</v>
      </c>
      <c r="AA254" s="473">
        <v>1.193851</v>
      </c>
      <c r="AB254" s="473">
        <v>1.278794</v>
      </c>
      <c r="AC254" s="473">
        <v>1.37625</v>
      </c>
      <c r="AD254" s="473">
        <v>1.4920599999999999</v>
      </c>
      <c r="AE254" s="473">
        <v>1.618654</v>
      </c>
      <c r="AF254" s="473">
        <v>1.7360930000000001</v>
      </c>
      <c r="AG254" s="473">
        <v>1.8484689999999999</v>
      </c>
      <c r="AH254" s="473">
        <v>1.958294</v>
      </c>
      <c r="AI254" s="473">
        <v>2.077035</v>
      </c>
      <c r="AJ254" s="473">
        <v>2.1854939999999998</v>
      </c>
      <c r="AK254" s="473">
        <v>2.2887710000000001</v>
      </c>
      <c r="AL254" s="473">
        <v>2.3833419999999998</v>
      </c>
      <c r="AM254" s="473">
        <v>2.4751449999999999</v>
      </c>
      <c r="AN254" s="473">
        <v>2.57037</v>
      </c>
    </row>
    <row r="255" spans="1:40" ht="15" customHeight="1" x14ac:dyDescent="0.2">
      <c r="A255" s="472" t="s">
        <v>354</v>
      </c>
      <c r="B255" s="472" t="s">
        <v>217</v>
      </c>
      <c r="C255" s="472" t="s">
        <v>396</v>
      </c>
      <c r="D255" s="472" t="s">
        <v>356</v>
      </c>
      <c r="E255" s="472" t="s">
        <v>364</v>
      </c>
      <c r="F255" s="472" t="s">
        <v>370</v>
      </c>
      <c r="G255" s="473">
        <v>2.9590000000000002E-2</v>
      </c>
      <c r="H255" s="473">
        <v>2.9590000000000002E-2</v>
      </c>
      <c r="I255" s="473">
        <v>2.9798000000000002E-2</v>
      </c>
      <c r="J255" s="473">
        <v>3.5098999999999998E-2</v>
      </c>
      <c r="K255" s="473">
        <v>3.8795000000000003E-2</v>
      </c>
      <c r="L255" s="473">
        <v>6.4683000000000004E-2</v>
      </c>
      <c r="M255" s="473">
        <v>6.6172999999999996E-2</v>
      </c>
      <c r="N255" s="473">
        <v>6.5372E-2</v>
      </c>
      <c r="O255" s="473">
        <v>6.7080000000000001E-2</v>
      </c>
      <c r="P255" s="473">
        <v>6.9537000000000002E-2</v>
      </c>
      <c r="Q255" s="473">
        <v>0.137707</v>
      </c>
      <c r="R255" s="473">
        <v>0.135741</v>
      </c>
      <c r="S255" s="473">
        <v>0.134635</v>
      </c>
      <c r="T255" s="473">
        <v>0.134801</v>
      </c>
      <c r="U255" s="473">
        <v>0.13603499999999999</v>
      </c>
      <c r="V255" s="473">
        <v>0.13483800000000001</v>
      </c>
      <c r="W255" s="473">
        <v>0.129473</v>
      </c>
      <c r="X255" s="473">
        <v>0.11985</v>
      </c>
      <c r="Y255" s="473">
        <v>0.11378099999999999</v>
      </c>
      <c r="Z255" s="473">
        <v>0.107034</v>
      </c>
      <c r="AA255" s="473">
        <v>0.102314</v>
      </c>
      <c r="AB255" s="473">
        <v>9.6230999999999997E-2</v>
      </c>
      <c r="AC255" s="473">
        <v>9.2899999999999996E-2</v>
      </c>
      <c r="AD255" s="473">
        <v>9.3058000000000002E-2</v>
      </c>
      <c r="AE255" s="473">
        <v>9.6570000000000003E-2</v>
      </c>
      <c r="AF255" s="473">
        <v>9.6356999999999998E-2</v>
      </c>
      <c r="AG255" s="473">
        <v>9.7635E-2</v>
      </c>
      <c r="AH255" s="473">
        <v>9.7955E-2</v>
      </c>
      <c r="AI255" s="473">
        <v>9.9609000000000003E-2</v>
      </c>
      <c r="AJ255" s="473">
        <v>0.100247</v>
      </c>
      <c r="AK255" s="473">
        <v>0.100494</v>
      </c>
      <c r="AL255" s="473">
        <v>0.100118</v>
      </c>
      <c r="AM255" s="473">
        <v>9.9385000000000001E-2</v>
      </c>
      <c r="AN255" s="473">
        <v>9.9109000000000003E-2</v>
      </c>
    </row>
    <row r="256" spans="1:40" ht="15" customHeight="1" x14ac:dyDescent="0.2">
      <c r="A256" s="472" t="s">
        <v>354</v>
      </c>
      <c r="B256" s="472" t="s">
        <v>217</v>
      </c>
      <c r="C256" s="472" t="s">
        <v>396</v>
      </c>
      <c r="D256" s="472" t="s">
        <v>356</v>
      </c>
      <c r="E256" s="472" t="s">
        <v>364</v>
      </c>
      <c r="F256" s="472" t="s">
        <v>371</v>
      </c>
      <c r="G256" s="473">
        <v>1.7520200592141839</v>
      </c>
      <c r="H256" s="473">
        <v>1.743266</v>
      </c>
      <c r="I256" s="473">
        <v>1.165252</v>
      </c>
      <c r="J256" s="473">
        <v>0.61064600000000002</v>
      </c>
      <c r="K256" s="473">
        <v>1.5423119999999999</v>
      </c>
      <c r="L256" s="473">
        <v>4.0121399999999996</v>
      </c>
      <c r="M256" s="473">
        <v>4.0907609999999996</v>
      </c>
      <c r="N256" s="473">
        <v>4.661314</v>
      </c>
      <c r="O256" s="473">
        <v>4.7248609999999998</v>
      </c>
      <c r="P256" s="473">
        <v>4.6174869999999997</v>
      </c>
      <c r="Q256" s="473">
        <v>4.734737</v>
      </c>
      <c r="R256" s="473">
        <v>4.813904</v>
      </c>
      <c r="S256" s="473">
        <v>4.9139350000000004</v>
      </c>
      <c r="T256" s="473">
        <v>4.620139</v>
      </c>
      <c r="U256" s="473">
        <v>4.4416190000000002</v>
      </c>
      <c r="V256" s="473">
        <v>4.2438570000000002</v>
      </c>
      <c r="W256" s="473">
        <v>3.6466970000000001</v>
      </c>
      <c r="X256" s="473">
        <v>3.0290370000000002</v>
      </c>
      <c r="Y256" s="473">
        <v>2.6945250000000001</v>
      </c>
      <c r="Z256" s="473">
        <v>2.2307510000000002</v>
      </c>
      <c r="AA256" s="473">
        <v>1.904558</v>
      </c>
      <c r="AB256" s="473">
        <v>1.600401</v>
      </c>
      <c r="AC256" s="473">
        <v>1.404577</v>
      </c>
      <c r="AD256" s="473">
        <v>1.301412</v>
      </c>
      <c r="AE256" s="473">
        <v>1.2350730000000001</v>
      </c>
      <c r="AF256" s="473">
        <v>1.1614770000000001</v>
      </c>
      <c r="AG256" s="473">
        <v>1.085243</v>
      </c>
      <c r="AH256" s="473">
        <v>1.03325</v>
      </c>
      <c r="AI256" s="473">
        <v>1.0486329999999999</v>
      </c>
      <c r="AJ256" s="473">
        <v>1.0239419999999999</v>
      </c>
      <c r="AK256" s="473">
        <v>0.99678299999999997</v>
      </c>
      <c r="AL256" s="473">
        <v>0.95580399999999999</v>
      </c>
      <c r="AM256" s="473">
        <v>0.91303000000000001</v>
      </c>
      <c r="AN256" s="473">
        <v>0.87823499999999999</v>
      </c>
    </row>
    <row r="257" spans="1:40" ht="15" customHeight="1" x14ac:dyDescent="0.2">
      <c r="A257" s="472" t="s">
        <v>354</v>
      </c>
      <c r="B257" s="472" t="s">
        <v>217</v>
      </c>
      <c r="C257" s="472" t="s">
        <v>396</v>
      </c>
      <c r="D257" s="472" t="s">
        <v>356</v>
      </c>
      <c r="E257" s="472" t="s">
        <v>364</v>
      </c>
      <c r="F257" s="472" t="s">
        <v>372</v>
      </c>
      <c r="G257" s="473">
        <v>9.6308802802574561E-2</v>
      </c>
      <c r="H257" s="473">
        <v>9.9142999999999995E-2</v>
      </c>
      <c r="I257" s="473">
        <v>7.1517999999999998E-2</v>
      </c>
      <c r="J257" s="473">
        <v>4.4074000000000002E-2</v>
      </c>
      <c r="K257" s="473">
        <v>4.9522999999999998E-2</v>
      </c>
      <c r="L257" s="473">
        <v>6.2191999999999997E-2</v>
      </c>
      <c r="M257" s="473">
        <v>9.1124999999999998E-2</v>
      </c>
      <c r="N257" s="473">
        <v>9.3609999999999999E-2</v>
      </c>
      <c r="O257" s="473">
        <v>0.215748</v>
      </c>
      <c r="P257" s="473">
        <v>0.22912299999999999</v>
      </c>
      <c r="Q257" s="473">
        <v>0.25129400000000002</v>
      </c>
      <c r="R257" s="473">
        <v>0.28038200000000002</v>
      </c>
      <c r="S257" s="473">
        <v>0.32508500000000001</v>
      </c>
      <c r="T257" s="473">
        <v>0.32986799999999999</v>
      </c>
      <c r="U257" s="473">
        <v>0.31765399999999999</v>
      </c>
      <c r="V257" s="473">
        <v>0.32524700000000001</v>
      </c>
      <c r="W257" s="473">
        <v>0.32166699999999998</v>
      </c>
      <c r="X257" s="473">
        <v>0.33071</v>
      </c>
      <c r="Y257" s="473">
        <v>0.330399</v>
      </c>
      <c r="Z257" s="473">
        <v>0.31009599999999998</v>
      </c>
      <c r="AA257" s="473">
        <v>0.28728100000000001</v>
      </c>
      <c r="AB257" s="473">
        <v>0.26455099999999998</v>
      </c>
      <c r="AC257" s="473">
        <v>0.249886</v>
      </c>
      <c r="AD257" s="473">
        <v>0.24753</v>
      </c>
      <c r="AE257" s="473">
        <v>0.25323200000000001</v>
      </c>
      <c r="AF257" s="473">
        <v>0.25374000000000002</v>
      </c>
      <c r="AG257" s="473">
        <v>0.25775799999999999</v>
      </c>
      <c r="AH257" s="473">
        <v>0.265181</v>
      </c>
      <c r="AI257" s="473">
        <v>0.27626899999999999</v>
      </c>
      <c r="AJ257" s="473">
        <v>0.27864499999999998</v>
      </c>
      <c r="AK257" s="473">
        <v>0.281667</v>
      </c>
      <c r="AL257" s="473">
        <v>0.27937699999999999</v>
      </c>
      <c r="AM257" s="473">
        <v>0.27897699999999997</v>
      </c>
      <c r="AN257" s="473">
        <v>0.27524799999999999</v>
      </c>
    </row>
    <row r="258" spans="1:40" ht="15" customHeight="1" x14ac:dyDescent="0.2">
      <c r="A258" s="472" t="s">
        <v>354</v>
      </c>
      <c r="B258" s="472" t="s">
        <v>217</v>
      </c>
      <c r="C258" s="472" t="s">
        <v>396</v>
      </c>
      <c r="D258" s="472" t="s">
        <v>356</v>
      </c>
      <c r="E258" s="472" t="s">
        <v>364</v>
      </c>
      <c r="F258" s="472" t="s">
        <v>373</v>
      </c>
      <c r="G258" s="473">
        <v>1.0362854756812574</v>
      </c>
      <c r="H258" s="473">
        <v>1.10164</v>
      </c>
      <c r="I258" s="473">
        <v>1.164595</v>
      </c>
      <c r="J258" s="473">
        <v>1.2240359999999999</v>
      </c>
      <c r="K258" s="473">
        <v>1.279323</v>
      </c>
      <c r="L258" s="473">
        <v>1.328773</v>
      </c>
      <c r="M258" s="473">
        <v>1.3768579999999999</v>
      </c>
      <c r="N258" s="473">
        <v>1.415977</v>
      </c>
      <c r="O258" s="473">
        <v>1.4577260000000001</v>
      </c>
      <c r="P258" s="473">
        <v>1.476291</v>
      </c>
      <c r="Q258" s="473">
        <v>1.5048299999999999</v>
      </c>
      <c r="R258" s="473">
        <v>1.511566</v>
      </c>
      <c r="S258" s="473">
        <v>1.5145029999999999</v>
      </c>
      <c r="T258" s="473">
        <v>1.54433</v>
      </c>
      <c r="U258" s="473">
        <v>1.5491520000000001</v>
      </c>
      <c r="V258" s="473">
        <v>1.4923299999999999</v>
      </c>
      <c r="W258" s="473">
        <v>1.4372549999999999</v>
      </c>
      <c r="X258" s="473">
        <v>1.382517</v>
      </c>
      <c r="Y258" s="473">
        <v>1.3592329999999999</v>
      </c>
      <c r="Z258" s="473">
        <v>1.330673</v>
      </c>
      <c r="AA258" s="473">
        <v>1.3071809999999999</v>
      </c>
      <c r="AB258" s="473">
        <v>1.2823340000000001</v>
      </c>
      <c r="AC258" s="473">
        <v>1.2728159999999999</v>
      </c>
      <c r="AD258" s="473">
        <v>1.2791330000000001</v>
      </c>
      <c r="AE258" s="473">
        <v>1.302583</v>
      </c>
      <c r="AF258" s="473">
        <v>1.313912</v>
      </c>
      <c r="AG258" s="473">
        <v>1.3212660000000001</v>
      </c>
      <c r="AH258" s="473">
        <v>1.334325</v>
      </c>
      <c r="AI258" s="473">
        <v>1.367901</v>
      </c>
      <c r="AJ258" s="473">
        <v>1.3843460000000001</v>
      </c>
      <c r="AK258" s="473">
        <v>1.396099</v>
      </c>
      <c r="AL258" s="473">
        <v>1.3935550000000001</v>
      </c>
      <c r="AM258" s="473">
        <v>1.3836310000000001</v>
      </c>
      <c r="AN258" s="473">
        <v>1.3769499999999999</v>
      </c>
    </row>
    <row r="259" spans="1:40" ht="15" customHeight="1" x14ac:dyDescent="0.2">
      <c r="A259" s="472" t="s">
        <v>354</v>
      </c>
      <c r="B259" s="472" t="s">
        <v>217</v>
      </c>
      <c r="C259" s="472" t="s">
        <v>396</v>
      </c>
      <c r="D259" s="472" t="s">
        <v>565</v>
      </c>
      <c r="E259" s="472" t="s">
        <v>101</v>
      </c>
      <c r="F259" s="472" t="s">
        <v>374</v>
      </c>
      <c r="G259" s="473">
        <v>0</v>
      </c>
      <c r="H259" s="473">
        <v>0</v>
      </c>
      <c r="I259" s="473">
        <v>0</v>
      </c>
      <c r="J259" s="473">
        <v>2.8549999999999999E-3</v>
      </c>
      <c r="K259" s="473">
        <v>5.5300000000000002E-3</v>
      </c>
      <c r="L259" s="473">
        <v>5.7279999999999996E-3</v>
      </c>
      <c r="M259" s="473">
        <v>1.5679999999999999E-2</v>
      </c>
      <c r="N259" s="473">
        <v>1.1098E-2</v>
      </c>
      <c r="O259" s="473">
        <v>1.2062E-2</v>
      </c>
      <c r="P259" s="473">
        <v>2.7160000000000001E-3</v>
      </c>
      <c r="Q259" s="473">
        <v>2.5339999999999998E-3</v>
      </c>
      <c r="R259" s="473">
        <v>2.2409999999999999E-3</v>
      </c>
      <c r="S259" s="473">
        <v>1.8220000000000001E-3</v>
      </c>
      <c r="T259" s="473">
        <v>1.4610000000000001E-3</v>
      </c>
      <c r="U259" s="473">
        <v>0</v>
      </c>
      <c r="V259" s="473">
        <v>0</v>
      </c>
      <c r="W259" s="473">
        <v>0</v>
      </c>
      <c r="X259" s="473">
        <v>0</v>
      </c>
      <c r="Y259" s="473">
        <v>0</v>
      </c>
      <c r="Z259" s="473">
        <v>0</v>
      </c>
      <c r="AA259" s="473">
        <v>0</v>
      </c>
      <c r="AB259" s="473">
        <v>0</v>
      </c>
      <c r="AC259" s="473">
        <v>0</v>
      </c>
      <c r="AD259" s="473">
        <v>0</v>
      </c>
      <c r="AE259" s="473">
        <v>0</v>
      </c>
      <c r="AF259" s="473">
        <v>0</v>
      </c>
      <c r="AG259" s="473">
        <v>0</v>
      </c>
      <c r="AH259" s="473">
        <v>0</v>
      </c>
      <c r="AI259" s="473">
        <v>5.8450000000000004E-3</v>
      </c>
      <c r="AJ259" s="473">
        <v>1.1469E-2</v>
      </c>
      <c r="AK259" s="473">
        <v>1.7235E-2</v>
      </c>
      <c r="AL259" s="473">
        <v>2.1548999999999999E-2</v>
      </c>
      <c r="AM259" s="473">
        <v>2.7955000000000001E-2</v>
      </c>
      <c r="AN259" s="473">
        <v>3.3688999999999997E-2</v>
      </c>
    </row>
    <row r="260" spans="1:40" ht="15" customHeight="1" x14ac:dyDescent="0.2">
      <c r="A260" s="472" t="s">
        <v>354</v>
      </c>
      <c r="B260" s="472" t="s">
        <v>217</v>
      </c>
      <c r="C260" s="472" t="s">
        <v>396</v>
      </c>
      <c r="D260" s="472" t="s">
        <v>565</v>
      </c>
      <c r="E260" s="472" t="s">
        <v>101</v>
      </c>
      <c r="F260" s="472" t="s">
        <v>375</v>
      </c>
      <c r="G260" s="473">
        <v>0</v>
      </c>
      <c r="H260" s="473">
        <v>0</v>
      </c>
      <c r="I260" s="473">
        <v>0</v>
      </c>
      <c r="J260" s="473">
        <v>5.2700000000000002E-4</v>
      </c>
      <c r="K260" s="473">
        <v>5.2700000000000002E-4</v>
      </c>
      <c r="L260" s="473">
        <v>1.5809999999999999E-3</v>
      </c>
      <c r="M260" s="473">
        <v>2.8990000000000001E-3</v>
      </c>
      <c r="N260" s="473">
        <v>1.8450000000000001E-3</v>
      </c>
      <c r="O260" s="473">
        <v>2.1289999999999998E-3</v>
      </c>
      <c r="P260" s="473">
        <v>9.4600000000000001E-4</v>
      </c>
      <c r="Q260" s="473">
        <v>4.73E-4</v>
      </c>
      <c r="R260" s="473">
        <v>7.1000000000000002E-4</v>
      </c>
      <c r="S260" s="473">
        <v>4.73E-4</v>
      </c>
      <c r="T260" s="473">
        <v>2.3699999999999999E-4</v>
      </c>
      <c r="U260" s="473">
        <v>0</v>
      </c>
      <c r="V260" s="473">
        <v>0</v>
      </c>
      <c r="W260" s="473">
        <v>0</v>
      </c>
      <c r="X260" s="473">
        <v>0</v>
      </c>
      <c r="Y260" s="473">
        <v>0</v>
      </c>
      <c r="Z260" s="473">
        <v>0</v>
      </c>
      <c r="AA260" s="473">
        <v>0</v>
      </c>
      <c r="AB260" s="473">
        <v>0</v>
      </c>
      <c r="AC260" s="473">
        <v>0</v>
      </c>
      <c r="AD260" s="473">
        <v>0</v>
      </c>
      <c r="AE260" s="473">
        <v>0</v>
      </c>
      <c r="AF260" s="473">
        <v>0</v>
      </c>
      <c r="AG260" s="473">
        <v>0</v>
      </c>
      <c r="AH260" s="473">
        <v>0</v>
      </c>
      <c r="AI260" s="473">
        <v>0</v>
      </c>
      <c r="AJ260" s="473">
        <v>3.3119999999999998E-3</v>
      </c>
      <c r="AK260" s="473">
        <v>4.7219999999999996E-3</v>
      </c>
      <c r="AL260" s="473">
        <v>5.6769999999999998E-3</v>
      </c>
      <c r="AM260" s="473">
        <v>5.914E-3</v>
      </c>
      <c r="AN260" s="473">
        <v>5.914E-3</v>
      </c>
    </row>
    <row r="261" spans="1:40" ht="15" customHeight="1" x14ac:dyDescent="0.2">
      <c r="A261" s="472" t="s">
        <v>354</v>
      </c>
      <c r="B261" s="472" t="s">
        <v>217</v>
      </c>
      <c r="C261" s="472" t="s">
        <v>396</v>
      </c>
      <c r="D261" s="472" t="s">
        <v>356</v>
      </c>
      <c r="E261" s="472" t="s">
        <v>100</v>
      </c>
      <c r="F261" s="472" t="s">
        <v>376</v>
      </c>
      <c r="G261" s="473">
        <v>12.200088184271149</v>
      </c>
      <c r="H261" s="473">
        <v>13.000909999999999</v>
      </c>
      <c r="I261" s="473">
        <v>13.79275</v>
      </c>
      <c r="J261" s="473">
        <v>14.70199</v>
      </c>
      <c r="K261" s="473">
        <v>15.7666</v>
      </c>
      <c r="L261" s="473">
        <v>17.03613</v>
      </c>
      <c r="M261" s="473">
        <v>18.550180000000001</v>
      </c>
      <c r="N261" s="473">
        <v>20.213950000000001</v>
      </c>
      <c r="O261" s="473">
        <v>22.09346</v>
      </c>
      <c r="P261" s="473">
        <v>23.924160000000001</v>
      </c>
      <c r="Q261" s="473">
        <v>25.779579999999999</v>
      </c>
      <c r="R261" s="473">
        <v>27.740739999999999</v>
      </c>
      <c r="S261" s="473">
        <v>29.802129999999998</v>
      </c>
      <c r="T261" s="473">
        <v>32.068530000000003</v>
      </c>
      <c r="U261" s="473">
        <v>34.5854</v>
      </c>
      <c r="V261" s="473">
        <v>37.668860000000002</v>
      </c>
      <c r="W261" s="473">
        <v>40.721310000000003</v>
      </c>
      <c r="X261" s="473">
        <v>43.586399999999998</v>
      </c>
      <c r="Y261" s="473">
        <v>46.491210000000002</v>
      </c>
      <c r="Z261" s="473">
        <v>49.26388</v>
      </c>
      <c r="AA261" s="473">
        <v>51.707259999999998</v>
      </c>
      <c r="AB261" s="473">
        <v>53.341389999999997</v>
      </c>
      <c r="AC261" s="473">
        <v>54.745640000000002</v>
      </c>
      <c r="AD261" s="473">
        <v>55.928989999999999</v>
      </c>
      <c r="AE261" s="473">
        <v>56.790239999999997</v>
      </c>
      <c r="AF261" s="473">
        <v>57.637590000000003</v>
      </c>
      <c r="AG261" s="473">
        <v>58.461109999999998</v>
      </c>
      <c r="AH261" s="473">
        <v>59.27</v>
      </c>
      <c r="AI261" s="473">
        <v>60.068040000000003</v>
      </c>
      <c r="AJ261" s="473">
        <v>60.857799999999997</v>
      </c>
      <c r="AK261" s="473">
        <v>61.640999999999998</v>
      </c>
      <c r="AL261" s="473">
        <v>62.419840000000001</v>
      </c>
      <c r="AM261" s="473">
        <v>63.196260000000002</v>
      </c>
      <c r="AN261" s="473">
        <v>63.971249999999998</v>
      </c>
    </row>
    <row r="262" spans="1:40" ht="15" customHeight="1" x14ac:dyDescent="0.2">
      <c r="A262" s="472" t="s">
        <v>354</v>
      </c>
      <c r="B262" s="472" t="s">
        <v>217</v>
      </c>
      <c r="C262" s="472" t="s">
        <v>396</v>
      </c>
      <c r="D262" s="472" t="s">
        <v>89</v>
      </c>
      <c r="E262" s="472" t="s">
        <v>89</v>
      </c>
      <c r="F262" s="472" t="s">
        <v>377</v>
      </c>
      <c r="G262" s="473">
        <v>0.20990876893822902</v>
      </c>
      <c r="H262" s="473">
        <v>0.55122199999999999</v>
      </c>
      <c r="I262" s="473">
        <v>0.89532100000000003</v>
      </c>
      <c r="J262" s="473">
        <v>0.94054899999999997</v>
      </c>
      <c r="K262" s="473">
        <v>1.195139</v>
      </c>
      <c r="L262" s="473">
        <v>1.32036</v>
      </c>
      <c r="M262" s="473">
        <v>1.473444</v>
      </c>
      <c r="N262" s="473">
        <v>1.8585780000000001</v>
      </c>
      <c r="O262" s="473">
        <v>2.3628230000000001</v>
      </c>
      <c r="P262" s="473">
        <v>2.8508429999999998</v>
      </c>
      <c r="Q262" s="473">
        <v>3.1452580000000001</v>
      </c>
      <c r="R262" s="473">
        <v>3.5446849999999999</v>
      </c>
      <c r="S262" s="473">
        <v>3.7719100000000001</v>
      </c>
      <c r="T262" s="473">
        <v>4.0945169999999997</v>
      </c>
      <c r="U262" s="473">
        <v>4.338819</v>
      </c>
      <c r="V262" s="473">
        <v>5.5702730000000003</v>
      </c>
      <c r="W262" s="473">
        <v>6.0818159999999999</v>
      </c>
      <c r="X262" s="473">
        <v>7.0188040000000003</v>
      </c>
      <c r="Y262" s="473">
        <v>7.6984899999999996</v>
      </c>
      <c r="Z262" s="473">
        <v>8.0222309999999997</v>
      </c>
      <c r="AA262" s="473">
        <v>7.8793470000000001</v>
      </c>
      <c r="AB262" s="473">
        <v>7.6676849999999996</v>
      </c>
      <c r="AC262" s="473">
        <v>7.4163249999999996</v>
      </c>
      <c r="AD262" s="473">
        <v>7.3374709999999999</v>
      </c>
      <c r="AE262" s="473">
        <v>7.3919230000000002</v>
      </c>
      <c r="AF262" s="473">
        <v>7.6813719999999996</v>
      </c>
      <c r="AG262" s="473">
        <v>7.8789150000000001</v>
      </c>
      <c r="AH262" s="473">
        <v>8.9405490000000007</v>
      </c>
      <c r="AI262" s="473">
        <v>9.3502360000000007</v>
      </c>
      <c r="AJ262" s="473">
        <v>9.9740450000000003</v>
      </c>
      <c r="AK262" s="473">
        <v>10.469060000000001</v>
      </c>
      <c r="AL262" s="473">
        <v>10.737489999999999</v>
      </c>
      <c r="AM262" s="473">
        <v>10.624650000000001</v>
      </c>
      <c r="AN262" s="473">
        <v>10.665279999999999</v>
      </c>
    </row>
    <row r="263" spans="1:40" ht="15" customHeight="1" x14ac:dyDescent="0.2">
      <c r="A263" s="472" t="s">
        <v>354</v>
      </c>
      <c r="B263" s="472" t="s">
        <v>217</v>
      </c>
      <c r="C263" s="472" t="s">
        <v>396</v>
      </c>
      <c r="D263" s="472" t="s">
        <v>89</v>
      </c>
      <c r="E263" s="472" t="s">
        <v>89</v>
      </c>
      <c r="F263" s="472" t="s">
        <v>378</v>
      </c>
      <c r="G263" s="473">
        <v>0</v>
      </c>
      <c r="H263" s="473">
        <v>8.2600000000000002E-5</v>
      </c>
      <c r="I263" s="473">
        <v>2.03E-4</v>
      </c>
      <c r="J263" s="473">
        <v>3.3500000000000001E-4</v>
      </c>
      <c r="K263" s="473">
        <v>6.4000000000000005E-4</v>
      </c>
      <c r="L263" s="473">
        <v>1.384E-3</v>
      </c>
      <c r="M263" s="473">
        <v>2.5019999999999999E-3</v>
      </c>
      <c r="N263" s="473">
        <v>2.908E-3</v>
      </c>
      <c r="O263" s="473">
        <v>3.715E-3</v>
      </c>
      <c r="P263" s="473">
        <v>6.5500000000000003E-3</v>
      </c>
      <c r="Q263" s="473">
        <v>1.1764999999999999E-2</v>
      </c>
      <c r="R263" s="473">
        <v>2.0308E-2</v>
      </c>
      <c r="S263" s="473">
        <v>3.1274000000000003E-2</v>
      </c>
      <c r="T263" s="473">
        <v>4.8766999999999998E-2</v>
      </c>
      <c r="U263" s="473">
        <v>6.4559000000000005E-2</v>
      </c>
      <c r="V263" s="473">
        <v>8.6095000000000005E-2</v>
      </c>
      <c r="W263" s="473">
        <v>0.122797</v>
      </c>
      <c r="X263" s="473">
        <v>0.15002799999999999</v>
      </c>
      <c r="Y263" s="473">
        <v>0.18453700000000001</v>
      </c>
      <c r="Z263" s="473">
        <v>0.214918</v>
      </c>
      <c r="AA263" s="473">
        <v>0.26950099999999999</v>
      </c>
      <c r="AB263" s="473">
        <v>0.32338800000000001</v>
      </c>
      <c r="AC263" s="473">
        <v>0.37800699999999998</v>
      </c>
      <c r="AD263" s="473">
        <v>0.44709199999999999</v>
      </c>
      <c r="AE263" s="473">
        <v>0.53101699999999996</v>
      </c>
      <c r="AF263" s="473">
        <v>0.58519200000000005</v>
      </c>
      <c r="AG263" s="473">
        <v>0.65368000000000004</v>
      </c>
      <c r="AH263" s="473">
        <v>0.71180200000000005</v>
      </c>
      <c r="AI263" s="473">
        <v>0.77240699999999995</v>
      </c>
      <c r="AJ263" s="473">
        <v>0.82232099999999997</v>
      </c>
      <c r="AK263" s="473">
        <v>0.86998399999999998</v>
      </c>
      <c r="AL263" s="473">
        <v>0.90478700000000001</v>
      </c>
      <c r="AM263" s="473">
        <v>0.93376700000000001</v>
      </c>
      <c r="AN263" s="473">
        <v>0.96714999999999995</v>
      </c>
    </row>
    <row r="264" spans="1:40" ht="15" customHeight="1" x14ac:dyDescent="0.2">
      <c r="A264" s="472" t="s">
        <v>354</v>
      </c>
      <c r="B264" s="472" t="s">
        <v>217</v>
      </c>
      <c r="C264" s="472" t="s">
        <v>396</v>
      </c>
      <c r="D264" s="472" t="s">
        <v>89</v>
      </c>
      <c r="E264" s="472" t="s">
        <v>89</v>
      </c>
      <c r="F264" s="472" t="s">
        <v>379</v>
      </c>
      <c r="G264" s="473">
        <v>0</v>
      </c>
      <c r="H264" s="473">
        <v>0</v>
      </c>
      <c r="I264" s="473">
        <v>0</v>
      </c>
      <c r="J264" s="473">
        <v>0</v>
      </c>
      <c r="K264" s="473">
        <v>0</v>
      </c>
      <c r="L264" s="473">
        <v>0</v>
      </c>
      <c r="M264" s="473">
        <v>0</v>
      </c>
      <c r="N264" s="473">
        <v>0</v>
      </c>
      <c r="O264" s="473">
        <v>0</v>
      </c>
      <c r="P264" s="473">
        <v>0</v>
      </c>
      <c r="Q264" s="473">
        <v>0</v>
      </c>
      <c r="R264" s="473">
        <v>0</v>
      </c>
      <c r="S264" s="473">
        <v>0</v>
      </c>
      <c r="T264" s="473">
        <v>0</v>
      </c>
      <c r="U264" s="473">
        <v>0</v>
      </c>
      <c r="V264" s="473">
        <v>1.8395999999999999E-2</v>
      </c>
      <c r="W264" s="473">
        <v>1.9129E-2</v>
      </c>
      <c r="X264" s="473">
        <v>5.9723999999999999E-2</v>
      </c>
      <c r="Y264" s="473">
        <v>0.10503700000000001</v>
      </c>
      <c r="Z264" s="473">
        <v>0.106546</v>
      </c>
      <c r="AA264" s="473">
        <v>0.111303</v>
      </c>
      <c r="AB264" s="473">
        <v>0.13317599999999999</v>
      </c>
      <c r="AC264" s="473">
        <v>0.12801699999999999</v>
      </c>
      <c r="AD264" s="473">
        <v>0.12690100000000001</v>
      </c>
      <c r="AE264" s="473">
        <v>0.124913</v>
      </c>
      <c r="AF264" s="473">
        <v>0.12107800000000001</v>
      </c>
      <c r="AG264" s="473">
        <v>0.11834500000000001</v>
      </c>
      <c r="AH264" s="473">
        <v>0.11239499999999999</v>
      </c>
      <c r="AI264" s="473">
        <v>0.11076999999999999</v>
      </c>
      <c r="AJ264" s="473">
        <v>0.10745300000000001</v>
      </c>
      <c r="AK264" s="473">
        <v>0.102115</v>
      </c>
      <c r="AL264" s="473">
        <v>9.9296999999999996E-2</v>
      </c>
      <c r="AM264" s="473">
        <v>9.9378999999999995E-2</v>
      </c>
      <c r="AN264" s="473">
        <v>9.8230999999999999E-2</v>
      </c>
    </row>
    <row r="265" spans="1:40" ht="15" customHeight="1" x14ac:dyDescent="0.2">
      <c r="A265" s="472" t="s">
        <v>354</v>
      </c>
      <c r="B265" s="472" t="s">
        <v>217</v>
      </c>
      <c r="C265" s="472" t="s">
        <v>396</v>
      </c>
      <c r="D265" s="472" t="s">
        <v>356</v>
      </c>
      <c r="E265" s="472" t="s">
        <v>381</v>
      </c>
      <c r="F265" s="472" t="s">
        <v>381</v>
      </c>
      <c r="G265" s="473">
        <v>2.9208902763128517</v>
      </c>
      <c r="H265" s="473">
        <v>2.9504280000000001</v>
      </c>
      <c r="I265" s="473">
        <v>4.9602760000000004</v>
      </c>
      <c r="J265" s="473">
        <v>5.6626139999999996</v>
      </c>
      <c r="K265" s="473">
        <v>5.8182349999999996</v>
      </c>
      <c r="L265" s="473">
        <v>5.8494630000000001</v>
      </c>
      <c r="M265" s="473">
        <v>5.7952880000000002</v>
      </c>
      <c r="N265" s="473">
        <v>5.7606719999999996</v>
      </c>
      <c r="O265" s="473">
        <v>5.831054</v>
      </c>
      <c r="P265" s="473">
        <v>5.6478190000000001</v>
      </c>
      <c r="Q265" s="473">
        <v>5.8151989999999998</v>
      </c>
      <c r="R265" s="473">
        <v>5.7628149999999998</v>
      </c>
      <c r="S265" s="473">
        <v>5.5474360000000003</v>
      </c>
      <c r="T265" s="473">
        <v>5.479063</v>
      </c>
      <c r="U265" s="473">
        <v>5.3240230000000004</v>
      </c>
      <c r="V265" s="473">
        <v>4.8991429999999996</v>
      </c>
      <c r="W265" s="473">
        <v>4.4463400000000002</v>
      </c>
      <c r="X265" s="473">
        <v>3.9323869999999999</v>
      </c>
      <c r="Y265" s="473">
        <v>3.692679</v>
      </c>
      <c r="Z265" s="473">
        <v>3.4141409999999999</v>
      </c>
      <c r="AA265" s="473">
        <v>3.1077789999999998</v>
      </c>
      <c r="AB265" s="473">
        <v>2.8305009999999999</v>
      </c>
      <c r="AC265" s="473">
        <v>2.7095470000000001</v>
      </c>
      <c r="AD265" s="473">
        <v>2.6882459999999999</v>
      </c>
      <c r="AE265" s="473">
        <v>2.7125400000000002</v>
      </c>
      <c r="AF265" s="473">
        <v>2.7311260000000002</v>
      </c>
      <c r="AG265" s="473">
        <v>2.7856510000000001</v>
      </c>
      <c r="AH265" s="473">
        <v>2.8515250000000001</v>
      </c>
      <c r="AI265" s="473">
        <v>2.9498639999999998</v>
      </c>
      <c r="AJ265" s="473">
        <v>2.985195</v>
      </c>
      <c r="AK265" s="473">
        <v>3.0051679999999998</v>
      </c>
      <c r="AL265" s="473">
        <v>2.977506</v>
      </c>
      <c r="AM265" s="473">
        <v>2.969624</v>
      </c>
      <c r="AN265" s="473">
        <v>2.9476089999999999</v>
      </c>
    </row>
    <row r="266" spans="1:40" ht="15" customHeight="1" x14ac:dyDescent="0.2">
      <c r="A266" s="472" t="s">
        <v>354</v>
      </c>
      <c r="B266" s="472" t="s">
        <v>217</v>
      </c>
      <c r="C266" s="472" t="s">
        <v>396</v>
      </c>
      <c r="D266" s="472" t="s">
        <v>356</v>
      </c>
      <c r="E266" s="472" t="s">
        <v>381</v>
      </c>
      <c r="F266" s="472" t="s">
        <v>382</v>
      </c>
      <c r="G266" s="473">
        <v>2.5186643797909212</v>
      </c>
      <c r="H266" s="473">
        <v>2.9155899999999999</v>
      </c>
      <c r="I266" s="473">
        <v>3.387753</v>
      </c>
      <c r="J266" s="473">
        <v>3.5303249999999999</v>
      </c>
      <c r="K266" s="473">
        <v>3.6707670000000001</v>
      </c>
      <c r="L266" s="473">
        <v>3.9898319999999998</v>
      </c>
      <c r="M266" s="473">
        <v>4.1346049999999996</v>
      </c>
      <c r="N266" s="473">
        <v>4.2538169999999997</v>
      </c>
      <c r="O266" s="473">
        <v>4.3695050000000002</v>
      </c>
      <c r="P266" s="473">
        <v>4.4505949999999999</v>
      </c>
      <c r="Q266" s="473">
        <v>4.575304</v>
      </c>
      <c r="R266" s="473">
        <v>4.6349869999999997</v>
      </c>
      <c r="S266" s="473">
        <v>4.638452</v>
      </c>
      <c r="T266" s="473">
        <v>4.6517660000000003</v>
      </c>
      <c r="U266" s="473">
        <v>4.6367250000000002</v>
      </c>
      <c r="V266" s="473">
        <v>4.4334189999999998</v>
      </c>
      <c r="W266" s="473">
        <v>4.3323689999999999</v>
      </c>
      <c r="X266" s="473">
        <v>3.947819</v>
      </c>
      <c r="Y266" s="473">
        <v>3.8540999999999999</v>
      </c>
      <c r="Z266" s="473">
        <v>3.6680120000000001</v>
      </c>
      <c r="AA266" s="473">
        <v>3.4305279999999998</v>
      </c>
      <c r="AB266" s="473">
        <v>3.1885720000000002</v>
      </c>
      <c r="AC266" s="473">
        <v>3.1086469999999999</v>
      </c>
      <c r="AD266" s="473">
        <v>3.1485379999999998</v>
      </c>
      <c r="AE266" s="473">
        <v>3.1947260000000002</v>
      </c>
      <c r="AF266" s="473">
        <v>3.2247059999999999</v>
      </c>
      <c r="AG266" s="473">
        <v>3.266359</v>
      </c>
      <c r="AH266" s="473">
        <v>3.2923490000000002</v>
      </c>
      <c r="AI266" s="473">
        <v>3.3604669999999999</v>
      </c>
      <c r="AJ266" s="473">
        <v>3.358355</v>
      </c>
      <c r="AK266" s="473">
        <v>3.3511799999999998</v>
      </c>
      <c r="AL266" s="473">
        <v>3.331013</v>
      </c>
      <c r="AM266" s="473">
        <v>3.2994140000000001</v>
      </c>
      <c r="AN266" s="473">
        <v>3.2999079999999998</v>
      </c>
    </row>
    <row r="267" spans="1:40" ht="15" customHeight="1" x14ac:dyDescent="0.2">
      <c r="A267" s="472" t="s">
        <v>228</v>
      </c>
      <c r="B267" s="472" t="s">
        <v>217</v>
      </c>
      <c r="C267" s="472" t="s">
        <v>396</v>
      </c>
      <c r="D267" s="472" t="s">
        <v>356</v>
      </c>
      <c r="E267" s="472" t="s">
        <v>90</v>
      </c>
      <c r="F267" s="472" t="s">
        <v>90</v>
      </c>
      <c r="G267" s="473">
        <v>12.132307295999999</v>
      </c>
      <c r="H267" s="473">
        <v>22.42606</v>
      </c>
      <c r="I267" s="473">
        <v>23.89311</v>
      </c>
      <c r="J267" s="473">
        <v>23.444610000000001</v>
      </c>
      <c r="K267" s="473">
        <v>23.567219999999999</v>
      </c>
      <c r="L267" s="473">
        <v>23.551359999999999</v>
      </c>
      <c r="M267" s="473">
        <v>23.79119</v>
      </c>
      <c r="N267" s="473">
        <v>23.57103</v>
      </c>
      <c r="O267" s="473">
        <v>23.24175</v>
      </c>
      <c r="P267" s="473">
        <v>22.507650000000002</v>
      </c>
      <c r="Q267" s="473">
        <v>21.98535</v>
      </c>
      <c r="R267" s="473">
        <v>21.12745</v>
      </c>
      <c r="S267" s="473">
        <v>20.02234</v>
      </c>
      <c r="T267" s="473">
        <v>19.59657</v>
      </c>
      <c r="U267" s="473">
        <v>18.00395</v>
      </c>
      <c r="V267" s="473">
        <v>15.548170000000001</v>
      </c>
      <c r="W267" s="473">
        <v>14.383850000000001</v>
      </c>
      <c r="X267" s="473">
        <v>12.676310000000001</v>
      </c>
      <c r="Y267" s="473">
        <v>11.845230000000001</v>
      </c>
      <c r="Z267" s="473">
        <v>10.92592</v>
      </c>
      <c r="AA267" s="473">
        <v>10.18679</v>
      </c>
      <c r="AB267" s="473">
        <v>6.7874049999999997</v>
      </c>
      <c r="AC267" s="473">
        <v>6.623475</v>
      </c>
      <c r="AD267" s="473">
        <v>6.7697620000000001</v>
      </c>
      <c r="AE267" s="473">
        <v>5.2934710000000003</v>
      </c>
      <c r="AF267" s="473">
        <v>5.3549309999999997</v>
      </c>
      <c r="AG267" s="473">
        <v>5.5365219999999997</v>
      </c>
      <c r="AH267" s="473">
        <v>5.6964269999999999</v>
      </c>
      <c r="AI267" s="473">
        <v>4.0826799999999999</v>
      </c>
      <c r="AJ267" s="473">
        <v>2.2440829999999998</v>
      </c>
      <c r="AK267" s="473">
        <v>2.3392979999999999</v>
      </c>
      <c r="AL267" s="473">
        <v>2.377402</v>
      </c>
      <c r="AM267" s="473">
        <v>2.3880629999999998</v>
      </c>
      <c r="AN267" s="473">
        <v>2.3915929999999999</v>
      </c>
    </row>
    <row r="268" spans="1:40" ht="15" customHeight="1" x14ac:dyDescent="0.2">
      <c r="A268" s="472" t="s">
        <v>228</v>
      </c>
      <c r="B268" s="472" t="s">
        <v>217</v>
      </c>
      <c r="C268" s="472" t="s">
        <v>396</v>
      </c>
      <c r="D268" s="472" t="s">
        <v>356</v>
      </c>
      <c r="E268" s="472" t="s">
        <v>90</v>
      </c>
      <c r="F268" s="472" t="s">
        <v>357</v>
      </c>
      <c r="G268" s="473">
        <v>0.215477429</v>
      </c>
      <c r="H268" s="473">
        <v>0.45964700000000003</v>
      </c>
      <c r="I268" s="473">
        <v>0.45370100000000002</v>
      </c>
      <c r="J268" s="473">
        <v>0.44429099999999999</v>
      </c>
      <c r="K268" s="473">
        <v>0.45176100000000002</v>
      </c>
      <c r="L268" s="473">
        <v>0.53076500000000004</v>
      </c>
      <c r="M268" s="473">
        <v>0.537964</v>
      </c>
      <c r="N268" s="473">
        <v>1.0839909999999999</v>
      </c>
      <c r="O268" s="473">
        <v>1.0791230000000001</v>
      </c>
      <c r="P268" s="473">
        <v>1.071895</v>
      </c>
      <c r="Q268" s="473">
        <v>1.0689169999999999</v>
      </c>
      <c r="R268" s="473">
        <v>1.0594779999999999</v>
      </c>
      <c r="S268" s="473">
        <v>1.0406409999999999</v>
      </c>
      <c r="T268" s="473">
        <v>1.0351159999999999</v>
      </c>
      <c r="U268" s="473">
        <v>1.0144310000000001</v>
      </c>
      <c r="V268" s="473">
        <v>0.98983200000000005</v>
      </c>
      <c r="W268" s="473">
        <v>0.97914800000000002</v>
      </c>
      <c r="X268" s="473">
        <v>0.96192699999999998</v>
      </c>
      <c r="Y268" s="473">
        <v>0.95112799999999997</v>
      </c>
      <c r="Z268" s="473">
        <v>0.93984699999999999</v>
      </c>
      <c r="AA268" s="473">
        <v>0.93004399999999998</v>
      </c>
      <c r="AB268" s="473">
        <v>0.92108800000000002</v>
      </c>
      <c r="AC268" s="473">
        <v>0.91620100000000004</v>
      </c>
      <c r="AD268" s="473">
        <v>0.91778700000000002</v>
      </c>
      <c r="AE268" s="473">
        <v>0.92318</v>
      </c>
      <c r="AF268" s="473">
        <v>0.92509300000000005</v>
      </c>
      <c r="AG268" s="473">
        <v>0.92706699999999997</v>
      </c>
      <c r="AH268" s="473">
        <v>0.92905400000000005</v>
      </c>
      <c r="AI268" s="473">
        <v>0.93575799999999998</v>
      </c>
      <c r="AJ268" s="473">
        <v>0.93984599999999996</v>
      </c>
      <c r="AK268" s="473">
        <v>0.94196000000000002</v>
      </c>
      <c r="AL268" s="473">
        <v>0.94108099999999995</v>
      </c>
      <c r="AM268" s="473">
        <v>0.94031100000000001</v>
      </c>
      <c r="AN268" s="473">
        <v>0.94000399999999995</v>
      </c>
    </row>
    <row r="269" spans="1:40" ht="15" customHeight="1" x14ac:dyDescent="0.2">
      <c r="A269" s="472" t="s">
        <v>228</v>
      </c>
      <c r="B269" s="472" t="s">
        <v>217</v>
      </c>
      <c r="C269" s="472" t="s">
        <v>396</v>
      </c>
      <c r="D269" s="472" t="s">
        <v>565</v>
      </c>
      <c r="E269" s="472" t="s">
        <v>93</v>
      </c>
      <c r="F269" s="472" t="s">
        <v>93</v>
      </c>
      <c r="G269" s="473">
        <v>19.063341189999996</v>
      </c>
      <c r="H269" s="473">
        <v>0.56639899999999999</v>
      </c>
      <c r="I269" s="473">
        <v>2.4745520000000001</v>
      </c>
      <c r="J269" s="473">
        <v>6.3371839999999997</v>
      </c>
      <c r="K269" s="473">
        <v>7.575717</v>
      </c>
      <c r="L269" s="473">
        <v>0</v>
      </c>
      <c r="M269" s="473">
        <v>0</v>
      </c>
      <c r="N269" s="473">
        <v>0</v>
      </c>
      <c r="O269" s="473">
        <v>0</v>
      </c>
      <c r="P269" s="473">
        <v>0</v>
      </c>
      <c r="Q269" s="473">
        <v>0</v>
      </c>
      <c r="R269" s="473">
        <v>0</v>
      </c>
      <c r="S269" s="473">
        <v>0</v>
      </c>
      <c r="T269" s="473">
        <v>0</v>
      </c>
      <c r="U269" s="473">
        <v>0</v>
      </c>
      <c r="V269" s="473">
        <v>0</v>
      </c>
      <c r="W269" s="473">
        <v>0</v>
      </c>
      <c r="X269" s="473">
        <v>0</v>
      </c>
      <c r="Y269" s="473">
        <v>0</v>
      </c>
      <c r="Z269" s="473">
        <v>0</v>
      </c>
      <c r="AA269" s="473">
        <v>0</v>
      </c>
      <c r="AB269" s="473">
        <v>0</v>
      </c>
      <c r="AC269" s="473">
        <v>0</v>
      </c>
      <c r="AD269" s="473">
        <v>0</v>
      </c>
      <c r="AE269" s="473">
        <v>0</v>
      </c>
      <c r="AF269" s="473">
        <v>0</v>
      </c>
      <c r="AG269" s="473">
        <v>0</v>
      </c>
      <c r="AH269" s="473">
        <v>0</v>
      </c>
      <c r="AI269" s="473">
        <v>0</v>
      </c>
      <c r="AJ269" s="473">
        <v>0</v>
      </c>
      <c r="AK269" s="473">
        <v>0</v>
      </c>
      <c r="AL269" s="473">
        <v>0</v>
      </c>
      <c r="AM269" s="473">
        <v>0</v>
      </c>
      <c r="AN269" s="473">
        <v>0</v>
      </c>
    </row>
    <row r="270" spans="1:40" ht="15" customHeight="1" x14ac:dyDescent="0.2">
      <c r="A270" s="472" t="s">
        <v>228</v>
      </c>
      <c r="B270" s="472" t="s">
        <v>217</v>
      </c>
      <c r="C270" s="472" t="s">
        <v>396</v>
      </c>
      <c r="D270" s="472" t="s">
        <v>565</v>
      </c>
      <c r="E270" s="472" t="s">
        <v>92</v>
      </c>
      <c r="F270" s="472" t="s">
        <v>358</v>
      </c>
      <c r="G270" s="473">
        <v>106.42584927800002</v>
      </c>
      <c r="H270" s="473">
        <v>96.290989999999994</v>
      </c>
      <c r="I270" s="473">
        <v>80.208309999999997</v>
      </c>
      <c r="J270" s="473">
        <v>61.838810000000002</v>
      </c>
      <c r="K270" s="473">
        <v>54.352170000000001</v>
      </c>
      <c r="L270" s="473">
        <v>47.507899999999999</v>
      </c>
      <c r="M270" s="473">
        <v>47.114879999999999</v>
      </c>
      <c r="N270" s="473">
        <v>44.24832</v>
      </c>
      <c r="O270" s="473">
        <v>37.153390000000002</v>
      </c>
      <c r="P270" s="473">
        <v>25.602620000000002</v>
      </c>
      <c r="Q270" s="473">
        <v>21.180730000000001</v>
      </c>
      <c r="R270" s="473">
        <v>19.277370000000001</v>
      </c>
      <c r="S270" s="473">
        <v>15.49958</v>
      </c>
      <c r="T270" s="473">
        <v>15.04095</v>
      </c>
      <c r="U270" s="473">
        <v>15.904019999999999</v>
      </c>
      <c r="V270" s="473">
        <v>15.6595</v>
      </c>
      <c r="W270" s="473">
        <v>14.710140000000001</v>
      </c>
      <c r="X270" s="473">
        <v>11.157389999999999</v>
      </c>
      <c r="Y270" s="473">
        <v>8.7046910000000004</v>
      </c>
      <c r="Z270" s="473">
        <v>7.5888840000000002</v>
      </c>
      <c r="AA270" s="473">
        <v>6.4689249999999996</v>
      </c>
      <c r="AB270" s="473">
        <v>5.8605450000000001</v>
      </c>
      <c r="AC270" s="473">
        <v>5.828938</v>
      </c>
      <c r="AD270" s="473">
        <v>5.8798620000000001</v>
      </c>
      <c r="AE270" s="473">
        <v>6.5620050000000001</v>
      </c>
      <c r="AF270" s="473">
        <v>6.9713149999999997</v>
      </c>
      <c r="AG270" s="473">
        <v>7.3166529999999996</v>
      </c>
      <c r="AH270" s="473">
        <v>6.886844</v>
      </c>
      <c r="AI270" s="473">
        <v>7.6748529999999997</v>
      </c>
      <c r="AJ270" s="473">
        <v>8.5415310000000009</v>
      </c>
      <c r="AK270" s="473">
        <v>8.2703830000000007</v>
      </c>
      <c r="AL270" s="473">
        <v>8.2770209999999995</v>
      </c>
      <c r="AM270" s="473">
        <v>8.3366480000000003</v>
      </c>
      <c r="AN270" s="473">
        <v>8.0799160000000008</v>
      </c>
    </row>
    <row r="271" spans="1:40" ht="15" customHeight="1" x14ac:dyDescent="0.2">
      <c r="A271" s="472" t="s">
        <v>228</v>
      </c>
      <c r="B271" s="472" t="s">
        <v>217</v>
      </c>
      <c r="C271" s="472" t="s">
        <v>396</v>
      </c>
      <c r="D271" s="472" t="s">
        <v>565</v>
      </c>
      <c r="E271" s="472" t="s">
        <v>92</v>
      </c>
      <c r="F271" s="472" t="s">
        <v>359</v>
      </c>
      <c r="G271" s="473">
        <v>9.2238571490000005</v>
      </c>
      <c r="H271" s="473">
        <v>8.0540500000000002</v>
      </c>
      <c r="I271" s="473">
        <v>8.1004360000000002</v>
      </c>
      <c r="J271" s="473">
        <v>8.1638990000000007</v>
      </c>
      <c r="K271" s="473">
        <v>8.1822979999999994</v>
      </c>
      <c r="L271" s="473">
        <v>7.6175949999999997</v>
      </c>
      <c r="M271" s="473">
        <v>7.6178340000000002</v>
      </c>
      <c r="N271" s="473">
        <v>7.619008</v>
      </c>
      <c r="O271" s="473">
        <v>7.6083959999999999</v>
      </c>
      <c r="P271" s="473">
        <v>6.7813540000000003</v>
      </c>
      <c r="Q271" s="473">
        <v>6.7520300000000004</v>
      </c>
      <c r="R271" s="473">
        <v>6.7245290000000004</v>
      </c>
      <c r="S271" s="473">
        <v>6.6839620000000002</v>
      </c>
      <c r="T271" s="473">
        <v>6.5503</v>
      </c>
      <c r="U271" s="473">
        <v>6.2923799999999996</v>
      </c>
      <c r="V271" s="473">
        <v>0.13807800000000001</v>
      </c>
      <c r="W271" s="473">
        <v>0.13807800000000001</v>
      </c>
      <c r="X271" s="473">
        <v>0.13807800000000001</v>
      </c>
      <c r="Y271" s="473">
        <v>0.13807800000000001</v>
      </c>
      <c r="Z271" s="473">
        <v>0.13807800000000001</v>
      </c>
      <c r="AA271" s="473">
        <v>0.13807800000000001</v>
      </c>
      <c r="AB271" s="473">
        <v>0.13807800000000001</v>
      </c>
      <c r="AC271" s="473">
        <v>0.13807800000000001</v>
      </c>
      <c r="AD271" s="473">
        <v>0.13807800000000001</v>
      </c>
      <c r="AE271" s="473">
        <v>0.13807800000000001</v>
      </c>
      <c r="AF271" s="473">
        <v>0.13807800000000001</v>
      </c>
      <c r="AG271" s="473">
        <v>0.13807800000000001</v>
      </c>
      <c r="AH271" s="473">
        <v>0.13807800000000001</v>
      </c>
      <c r="AI271" s="473">
        <v>0.13807800000000001</v>
      </c>
      <c r="AJ271" s="473">
        <v>0.13807800000000001</v>
      </c>
      <c r="AK271" s="473">
        <v>0.13807800000000001</v>
      </c>
      <c r="AL271" s="473">
        <v>0.13807800000000001</v>
      </c>
      <c r="AM271" s="473">
        <v>0.13807800000000001</v>
      </c>
      <c r="AN271" s="473">
        <v>0.13807800000000001</v>
      </c>
    </row>
    <row r="272" spans="1:40" ht="15" customHeight="1" x14ac:dyDescent="0.2">
      <c r="A272" s="472" t="s">
        <v>228</v>
      </c>
      <c r="B272" s="472" t="s">
        <v>217</v>
      </c>
      <c r="C272" s="472" t="s">
        <v>396</v>
      </c>
      <c r="D272" s="472" t="s">
        <v>565</v>
      </c>
      <c r="E272" s="472" t="s">
        <v>92</v>
      </c>
      <c r="F272" s="472" t="s">
        <v>361</v>
      </c>
      <c r="G272" s="473">
        <v>2.4850549769999999</v>
      </c>
      <c r="H272" s="473">
        <v>1.26E-4</v>
      </c>
      <c r="I272" s="473">
        <v>0</v>
      </c>
      <c r="J272" s="473">
        <v>4.0000000000000001E-3</v>
      </c>
      <c r="K272" s="473">
        <v>4.0590000000000001E-3</v>
      </c>
      <c r="L272" s="473">
        <v>3.0240000000000002E-3</v>
      </c>
      <c r="M272" s="473">
        <v>5.0679999999999996E-3</v>
      </c>
      <c r="N272" s="473">
        <v>2.4659999999999999E-3</v>
      </c>
      <c r="O272" s="473">
        <v>1.2329999999999999E-3</v>
      </c>
      <c r="P272" s="473">
        <v>6.7500000000000004E-4</v>
      </c>
      <c r="Q272" s="473">
        <v>6.7500000000000004E-4</v>
      </c>
      <c r="R272" s="473">
        <v>6.7500000000000004E-4</v>
      </c>
      <c r="S272" s="473">
        <v>1.2149999999999999E-3</v>
      </c>
      <c r="T272" s="473">
        <v>1.098E-3</v>
      </c>
      <c r="U272" s="473">
        <v>0</v>
      </c>
      <c r="V272" s="473">
        <v>0</v>
      </c>
      <c r="W272" s="473">
        <v>0</v>
      </c>
      <c r="X272" s="473">
        <v>0</v>
      </c>
      <c r="Y272" s="473">
        <v>0</v>
      </c>
      <c r="Z272" s="473">
        <v>0</v>
      </c>
      <c r="AA272" s="473">
        <v>0</v>
      </c>
      <c r="AB272" s="473">
        <v>0</v>
      </c>
      <c r="AC272" s="473">
        <v>0</v>
      </c>
      <c r="AD272" s="473">
        <v>0</v>
      </c>
      <c r="AE272" s="473">
        <v>0</v>
      </c>
      <c r="AF272" s="473">
        <v>0</v>
      </c>
      <c r="AG272" s="473">
        <v>0</v>
      </c>
      <c r="AH272" s="473">
        <v>0</v>
      </c>
      <c r="AI272" s="473">
        <v>0</v>
      </c>
      <c r="AJ272" s="473">
        <v>1.119E-3</v>
      </c>
      <c r="AK272" s="473">
        <v>1.5799000000000001E-2</v>
      </c>
      <c r="AL272" s="473">
        <v>2.2970999999999998E-2</v>
      </c>
      <c r="AM272" s="473">
        <v>4.2000999999999997E-2</v>
      </c>
      <c r="AN272" s="473">
        <v>4.6822999999999997E-2</v>
      </c>
    </row>
    <row r="273" spans="1:40" ht="15" customHeight="1" x14ac:dyDescent="0.2">
      <c r="A273" s="472" t="s">
        <v>228</v>
      </c>
      <c r="B273" s="472" t="s">
        <v>217</v>
      </c>
      <c r="C273" s="472" t="s">
        <v>396</v>
      </c>
      <c r="D273" s="472" t="s">
        <v>356</v>
      </c>
      <c r="E273" s="472" t="s">
        <v>94</v>
      </c>
      <c r="F273" s="472" t="s">
        <v>94</v>
      </c>
      <c r="G273" s="473">
        <v>2.9657146269999997</v>
      </c>
      <c r="H273" s="473">
        <v>4.4575680000000002</v>
      </c>
      <c r="I273" s="473">
        <v>4.4575680000000002</v>
      </c>
      <c r="J273" s="473">
        <v>4.4575680000000002</v>
      </c>
      <c r="K273" s="473">
        <v>4.4575680000000002</v>
      </c>
      <c r="L273" s="473">
        <v>4.4575680000000002</v>
      </c>
      <c r="M273" s="473">
        <v>4.4575680000000002</v>
      </c>
      <c r="N273" s="473">
        <v>4.4575680000000002</v>
      </c>
      <c r="O273" s="473">
        <v>4.4575680000000002</v>
      </c>
      <c r="P273" s="473">
        <v>4.4575680000000002</v>
      </c>
      <c r="Q273" s="473">
        <v>4.4575680000000002</v>
      </c>
      <c r="R273" s="473">
        <v>4.4575680000000002</v>
      </c>
      <c r="S273" s="473">
        <v>4.4575680000000002</v>
      </c>
      <c r="T273" s="473">
        <v>4.4575680000000002</v>
      </c>
      <c r="U273" s="473">
        <v>4.4575680000000002</v>
      </c>
      <c r="V273" s="473">
        <v>4.4575680000000002</v>
      </c>
      <c r="W273" s="473">
        <v>4.4575680000000002</v>
      </c>
      <c r="X273" s="473">
        <v>4.4575680000000002</v>
      </c>
      <c r="Y273" s="473">
        <v>4.4575680000000002</v>
      </c>
      <c r="Z273" s="473">
        <v>4.4575680000000002</v>
      </c>
      <c r="AA273" s="473">
        <v>4.4575680000000002</v>
      </c>
      <c r="AB273" s="473">
        <v>4.4575680000000002</v>
      </c>
      <c r="AC273" s="473">
        <v>4.4575680000000002</v>
      </c>
      <c r="AD273" s="473">
        <v>4.4575680000000002</v>
      </c>
      <c r="AE273" s="473">
        <v>4.4575680000000002</v>
      </c>
      <c r="AF273" s="473">
        <v>4.4575680000000002</v>
      </c>
      <c r="AG273" s="473">
        <v>4.4575680000000002</v>
      </c>
      <c r="AH273" s="473">
        <v>4.4575680000000002</v>
      </c>
      <c r="AI273" s="473">
        <v>4.4575680000000002</v>
      </c>
      <c r="AJ273" s="473">
        <v>4.4575680000000002</v>
      </c>
      <c r="AK273" s="473">
        <v>4.4575680000000002</v>
      </c>
      <c r="AL273" s="473">
        <v>4.4575680000000002</v>
      </c>
      <c r="AM273" s="473">
        <v>4.4575680000000002</v>
      </c>
      <c r="AN273" s="473">
        <v>4.4575680000000002</v>
      </c>
    </row>
    <row r="274" spans="1:40" ht="15" customHeight="1" x14ac:dyDescent="0.2">
      <c r="A274" s="472" t="s">
        <v>228</v>
      </c>
      <c r="B274" s="472" t="s">
        <v>217</v>
      </c>
      <c r="C274" s="472" t="s">
        <v>396</v>
      </c>
      <c r="D274" s="472" t="s">
        <v>356</v>
      </c>
      <c r="E274" s="472" t="s">
        <v>96</v>
      </c>
      <c r="F274" s="472" t="s">
        <v>363</v>
      </c>
      <c r="G274" s="473">
        <v>1.1749384999999999E-2</v>
      </c>
      <c r="H274" s="473">
        <v>5.3122999999999997E-2</v>
      </c>
      <c r="I274" s="473">
        <v>5.3150000000000003E-2</v>
      </c>
      <c r="J274" s="473">
        <v>5.3045000000000002E-2</v>
      </c>
      <c r="K274" s="473">
        <v>5.2901999999999998E-2</v>
      </c>
      <c r="L274" s="473">
        <v>5.2767000000000001E-2</v>
      </c>
      <c r="M274" s="473">
        <v>8.7835999999999997E-2</v>
      </c>
      <c r="N274" s="473">
        <v>0.45510200000000001</v>
      </c>
      <c r="O274" s="473">
        <v>1.29437</v>
      </c>
      <c r="P274" s="473">
        <v>1.4956910000000001</v>
      </c>
      <c r="Q274" s="473">
        <v>1.751457</v>
      </c>
      <c r="R274" s="473">
        <v>1.7109049999999999</v>
      </c>
      <c r="S274" s="473">
        <v>2.9692229999999999</v>
      </c>
      <c r="T274" s="473">
        <v>5.3833060000000001</v>
      </c>
      <c r="U274" s="473">
        <v>5.2676990000000004</v>
      </c>
      <c r="V274" s="473">
        <v>7.107863</v>
      </c>
      <c r="W274" s="473">
        <v>6.8076509999999999</v>
      </c>
      <c r="X274" s="473">
        <v>8.9238079999999993</v>
      </c>
      <c r="Y274" s="473">
        <v>8.5306429999999995</v>
      </c>
      <c r="Z274" s="473">
        <v>10.286</v>
      </c>
      <c r="AA274" s="473">
        <v>9.8045209999999994</v>
      </c>
      <c r="AB274" s="473">
        <v>9.4134239999999991</v>
      </c>
      <c r="AC274" s="473">
        <v>9.1339190000000006</v>
      </c>
      <c r="AD274" s="473">
        <v>9.1191680000000002</v>
      </c>
      <c r="AE274" s="473">
        <v>9.3133169999999996</v>
      </c>
      <c r="AF274" s="473">
        <v>9.3286060000000006</v>
      </c>
      <c r="AG274" s="473">
        <v>9.4271820000000002</v>
      </c>
      <c r="AH274" s="473">
        <v>9.5285480000000007</v>
      </c>
      <c r="AI274" s="473">
        <v>9.6830110000000005</v>
      </c>
      <c r="AJ274" s="473">
        <v>9.7085139999999992</v>
      </c>
      <c r="AK274" s="473">
        <v>9.7451220000000003</v>
      </c>
      <c r="AL274" s="473">
        <v>9.7263629999999992</v>
      </c>
      <c r="AM274" s="473">
        <v>9.6785029999999992</v>
      </c>
      <c r="AN274" s="473">
        <v>9.6469159999999992</v>
      </c>
    </row>
    <row r="275" spans="1:40" ht="15" customHeight="1" x14ac:dyDescent="0.2">
      <c r="A275" s="472" t="s">
        <v>228</v>
      </c>
      <c r="B275" s="472" t="s">
        <v>217</v>
      </c>
      <c r="C275" s="472" t="s">
        <v>396</v>
      </c>
      <c r="D275" s="472" t="s">
        <v>383</v>
      </c>
      <c r="E275" s="472" t="s">
        <v>97</v>
      </c>
      <c r="F275" s="472" t="s">
        <v>97</v>
      </c>
      <c r="G275" s="473">
        <v>64.637266262000011</v>
      </c>
      <c r="H275" s="473">
        <v>61.220300000000002</v>
      </c>
      <c r="I275" s="473">
        <v>61.210239999999999</v>
      </c>
      <c r="J275" s="473">
        <v>61.191409999999998</v>
      </c>
      <c r="K275" s="473">
        <v>61.166919999999998</v>
      </c>
      <c r="L275" s="473">
        <v>61.155000000000001</v>
      </c>
      <c r="M275" s="473">
        <v>47.659860000000002</v>
      </c>
      <c r="N275" s="473">
        <v>32.317050000000002</v>
      </c>
      <c r="O275" s="473">
        <v>32.295529999999999</v>
      </c>
      <c r="P275" s="473">
        <v>32.214730000000003</v>
      </c>
      <c r="Q275" s="473">
        <v>32.132089999999998</v>
      </c>
      <c r="R275" s="473">
        <v>25.04758</v>
      </c>
      <c r="S275" s="473">
        <v>24.963470000000001</v>
      </c>
      <c r="T275" s="473">
        <v>21.110910000000001</v>
      </c>
      <c r="U275" s="473">
        <v>20.999669999999998</v>
      </c>
      <c r="V275" s="473">
        <v>20.784469999999999</v>
      </c>
      <c r="W275" s="473">
        <v>20.548259999999999</v>
      </c>
      <c r="X275" s="473">
        <v>31.589919999999999</v>
      </c>
      <c r="Y275" s="473">
        <v>40.67098</v>
      </c>
      <c r="Z275" s="473">
        <v>40.129420000000003</v>
      </c>
      <c r="AA275" s="473">
        <v>48.872050000000002</v>
      </c>
      <c r="AB275" s="473">
        <v>59.125439999999998</v>
      </c>
      <c r="AC275" s="473">
        <v>58.811549999999997</v>
      </c>
      <c r="AD275" s="473">
        <v>58.852130000000002</v>
      </c>
      <c r="AE275" s="473">
        <v>59.168059999999997</v>
      </c>
      <c r="AF275" s="473">
        <v>59.249229999999997</v>
      </c>
      <c r="AG275" s="473">
        <v>59.590910000000001</v>
      </c>
      <c r="AH275" s="473">
        <v>59.709470000000003</v>
      </c>
      <c r="AI275" s="473">
        <v>60.032249999999998</v>
      </c>
      <c r="AJ275" s="473">
        <v>60.038220000000003</v>
      </c>
      <c r="AK275" s="473">
        <v>60.083170000000003</v>
      </c>
      <c r="AL275" s="473">
        <v>60.075580000000002</v>
      </c>
      <c r="AM275" s="473">
        <v>60.030479999999997</v>
      </c>
      <c r="AN275" s="473">
        <v>59.98892</v>
      </c>
    </row>
    <row r="276" spans="1:40" ht="15" customHeight="1" x14ac:dyDescent="0.2">
      <c r="A276" s="472" t="s">
        <v>228</v>
      </c>
      <c r="B276" s="472" t="s">
        <v>217</v>
      </c>
      <c r="C276" s="472" t="s">
        <v>396</v>
      </c>
      <c r="D276" s="472" t="s">
        <v>356</v>
      </c>
      <c r="E276" s="472" t="s">
        <v>98</v>
      </c>
      <c r="F276" s="472" t="s">
        <v>384</v>
      </c>
      <c r="G276" s="473">
        <v>16.559904793000001</v>
      </c>
      <c r="H276" s="473">
        <v>26.44999</v>
      </c>
      <c r="I276" s="473">
        <v>27.559709999999999</v>
      </c>
      <c r="J276" s="473">
        <v>32.110320000000002</v>
      </c>
      <c r="K276" s="473">
        <v>35.448709999999998</v>
      </c>
      <c r="L276" s="473">
        <v>39.577770000000001</v>
      </c>
      <c r="M276" s="473">
        <v>42.760719999999999</v>
      </c>
      <c r="N276" s="473">
        <v>50.25752</v>
      </c>
      <c r="O276" s="473">
        <v>54.609259999999999</v>
      </c>
      <c r="P276" s="473">
        <v>65.171289999999999</v>
      </c>
      <c r="Q276" s="473">
        <v>70.499420000000001</v>
      </c>
      <c r="R276" s="473">
        <v>77.921670000000006</v>
      </c>
      <c r="S276" s="473">
        <v>82.582880000000003</v>
      </c>
      <c r="T276" s="473">
        <v>88.615380000000002</v>
      </c>
      <c r="U276" s="473">
        <v>88.601619999999997</v>
      </c>
      <c r="V276" s="473">
        <v>95.410229999999999</v>
      </c>
      <c r="W276" s="473">
        <v>100.0971</v>
      </c>
      <c r="X276" s="473">
        <v>105.55159999999999</v>
      </c>
      <c r="Y276" s="473">
        <v>109.3698</v>
      </c>
      <c r="Z276" s="473">
        <v>114.74720000000001</v>
      </c>
      <c r="AA276" s="473">
        <v>118.1246</v>
      </c>
      <c r="AB276" s="473">
        <v>119.7354</v>
      </c>
      <c r="AC276" s="473">
        <v>123.52679999999999</v>
      </c>
      <c r="AD276" s="473">
        <v>123.49</v>
      </c>
      <c r="AE276" s="473">
        <v>123.75920000000001</v>
      </c>
      <c r="AF276" s="473">
        <v>123.8404</v>
      </c>
      <c r="AG276" s="473">
        <v>124.0577</v>
      </c>
      <c r="AH276" s="473">
        <v>124.2017</v>
      </c>
      <c r="AI276" s="473">
        <v>124.2771</v>
      </c>
      <c r="AJ276" s="473">
        <v>124.3309</v>
      </c>
      <c r="AK276" s="473">
        <v>124.3421</v>
      </c>
      <c r="AL276" s="473">
        <v>124.4157</v>
      </c>
      <c r="AM276" s="473">
        <v>124.3587</v>
      </c>
      <c r="AN276" s="473">
        <v>124.3918</v>
      </c>
    </row>
    <row r="277" spans="1:40" ht="15" customHeight="1" x14ac:dyDescent="0.2">
      <c r="A277" s="472" t="s">
        <v>228</v>
      </c>
      <c r="B277" s="472" t="s">
        <v>217</v>
      </c>
      <c r="C277" s="472" t="s">
        <v>396</v>
      </c>
      <c r="D277" s="472" t="s">
        <v>356</v>
      </c>
      <c r="E277" s="472" t="s">
        <v>99</v>
      </c>
      <c r="F277" s="472" t="s">
        <v>99</v>
      </c>
      <c r="G277" s="473">
        <v>12.168847980999997</v>
      </c>
      <c r="H277" s="473">
        <v>16.308910000000001</v>
      </c>
      <c r="I277" s="473">
        <v>16.387129999999999</v>
      </c>
      <c r="J277" s="473">
        <v>16.679369999999999</v>
      </c>
      <c r="K277" s="473">
        <v>17.21208</v>
      </c>
      <c r="L277" s="473">
        <v>18.139009999999999</v>
      </c>
      <c r="M277" s="473">
        <v>19.433509999999998</v>
      </c>
      <c r="N277" s="473">
        <v>21.87181</v>
      </c>
      <c r="O277" s="473">
        <v>24.812560000000001</v>
      </c>
      <c r="P277" s="473">
        <v>26.543970000000002</v>
      </c>
      <c r="Q277" s="473">
        <v>27.474340000000002</v>
      </c>
      <c r="R277" s="473">
        <v>27.93347</v>
      </c>
      <c r="S277" s="473">
        <v>27.658660000000001</v>
      </c>
      <c r="T277" s="473">
        <v>27.473710000000001</v>
      </c>
      <c r="U277" s="473">
        <v>27.01858</v>
      </c>
      <c r="V277" s="473">
        <v>27.04195</v>
      </c>
      <c r="W277" s="473">
        <v>26.589860000000002</v>
      </c>
      <c r="X277" s="473">
        <v>25.566369999999999</v>
      </c>
      <c r="Y277" s="473">
        <v>25.099460000000001</v>
      </c>
      <c r="Z277" s="473">
        <v>23.834299999999999</v>
      </c>
      <c r="AA277" s="473">
        <v>22.672540000000001</v>
      </c>
      <c r="AB277" s="473">
        <v>22.13081</v>
      </c>
      <c r="AC277" s="473">
        <v>21.280660000000001</v>
      </c>
      <c r="AD277" s="473">
        <v>21.438320000000001</v>
      </c>
      <c r="AE277" s="473">
        <v>21.62379</v>
      </c>
      <c r="AF277" s="473">
        <v>21.672940000000001</v>
      </c>
      <c r="AG277" s="473">
        <v>21.761009999999999</v>
      </c>
      <c r="AH277" s="473">
        <v>22.233419999999999</v>
      </c>
      <c r="AI277" s="473">
        <v>22.331759999999999</v>
      </c>
      <c r="AJ277" s="473">
        <v>22.479520000000001</v>
      </c>
      <c r="AK277" s="473">
        <v>22.536570000000001</v>
      </c>
      <c r="AL277" s="473">
        <v>22.104410000000001</v>
      </c>
      <c r="AM277" s="473">
        <v>22.27139</v>
      </c>
      <c r="AN277" s="473">
        <v>21.747869999999999</v>
      </c>
    </row>
    <row r="278" spans="1:40" ht="15" customHeight="1" x14ac:dyDescent="0.2">
      <c r="A278" s="472" t="s">
        <v>228</v>
      </c>
      <c r="B278" s="472" t="s">
        <v>217</v>
      </c>
      <c r="C278" s="472" t="s">
        <v>396</v>
      </c>
      <c r="D278" s="472" t="s">
        <v>565</v>
      </c>
      <c r="E278" s="472" t="s">
        <v>101</v>
      </c>
      <c r="F278" s="472" t="s">
        <v>385</v>
      </c>
      <c r="G278" s="473">
        <v>0</v>
      </c>
      <c r="H278" s="473">
        <v>0</v>
      </c>
      <c r="I278" s="473">
        <v>0</v>
      </c>
      <c r="J278" s="473">
        <v>0</v>
      </c>
      <c r="K278" s="473">
        <v>9.0000000000000006E-5</v>
      </c>
      <c r="L278" s="473">
        <v>2.4499999999999999E-4</v>
      </c>
      <c r="M278" s="473">
        <v>2.4499999999999999E-4</v>
      </c>
      <c r="N278" s="473">
        <v>2.4499999999999999E-4</v>
      </c>
      <c r="O278" s="473">
        <v>1.22E-4</v>
      </c>
      <c r="P278" s="473">
        <v>1.22E-4</v>
      </c>
      <c r="Q278" s="473">
        <v>1.22E-4</v>
      </c>
      <c r="R278" s="473">
        <v>1.22E-4</v>
      </c>
      <c r="S278" s="473">
        <v>1.22E-4</v>
      </c>
      <c r="T278" s="473">
        <v>0</v>
      </c>
      <c r="U278" s="473">
        <v>0</v>
      </c>
      <c r="V278" s="473">
        <v>0</v>
      </c>
      <c r="W278" s="473">
        <v>0</v>
      </c>
      <c r="X278" s="473">
        <v>0</v>
      </c>
      <c r="Y278" s="473">
        <v>0</v>
      </c>
      <c r="Z278" s="473">
        <v>0</v>
      </c>
      <c r="AA278" s="473">
        <v>0</v>
      </c>
      <c r="AB278" s="473">
        <v>0</v>
      </c>
      <c r="AC278" s="473">
        <v>0</v>
      </c>
      <c r="AD278" s="473">
        <v>0</v>
      </c>
      <c r="AE278" s="473">
        <v>0</v>
      </c>
      <c r="AF278" s="473">
        <v>0</v>
      </c>
      <c r="AG278" s="473">
        <v>0</v>
      </c>
      <c r="AH278" s="473">
        <v>0</v>
      </c>
      <c r="AI278" s="473">
        <v>0</v>
      </c>
      <c r="AJ278" s="473">
        <v>0</v>
      </c>
      <c r="AK278" s="473">
        <v>0</v>
      </c>
      <c r="AL278" s="473">
        <v>0</v>
      </c>
      <c r="AM278" s="473">
        <v>1.591E-3</v>
      </c>
      <c r="AN278" s="473">
        <v>1.9580000000000001E-3</v>
      </c>
    </row>
    <row r="279" spans="1:40" ht="15" customHeight="1" x14ac:dyDescent="0.2">
      <c r="A279" s="472" t="s">
        <v>228</v>
      </c>
      <c r="B279" s="472" t="s">
        <v>217</v>
      </c>
      <c r="C279" s="472" t="s">
        <v>396</v>
      </c>
      <c r="D279" s="472" t="s">
        <v>565</v>
      </c>
      <c r="E279" s="472" t="s">
        <v>101</v>
      </c>
      <c r="F279" s="472" t="s">
        <v>386</v>
      </c>
      <c r="G279" s="473">
        <v>1.7479651999999998E-2</v>
      </c>
      <c r="H279" s="473">
        <v>0</v>
      </c>
      <c r="I279" s="473">
        <v>0</v>
      </c>
      <c r="J279" s="473">
        <v>0</v>
      </c>
      <c r="K279" s="473">
        <v>0</v>
      </c>
      <c r="L279" s="473">
        <v>9.2700000000000004E-5</v>
      </c>
      <c r="M279" s="473">
        <v>5.5199999999999997E-4</v>
      </c>
      <c r="N279" s="473">
        <v>9.8299999999999993E-4</v>
      </c>
      <c r="O279" s="473">
        <v>3.1100000000000002E-4</v>
      </c>
      <c r="P279" s="473">
        <v>3.1100000000000002E-4</v>
      </c>
      <c r="Q279" s="473">
        <v>3.1100000000000002E-4</v>
      </c>
      <c r="R279" s="473">
        <v>3.1100000000000002E-4</v>
      </c>
      <c r="S279" s="473">
        <v>3.1100000000000002E-4</v>
      </c>
      <c r="T279" s="473">
        <v>0</v>
      </c>
      <c r="U279" s="473">
        <v>0</v>
      </c>
      <c r="V279" s="473">
        <v>0</v>
      </c>
      <c r="W279" s="473">
        <v>0</v>
      </c>
      <c r="X279" s="473">
        <v>0</v>
      </c>
      <c r="Y279" s="473">
        <v>0</v>
      </c>
      <c r="Z279" s="473">
        <v>0</v>
      </c>
      <c r="AA279" s="473">
        <v>0</v>
      </c>
      <c r="AB279" s="473">
        <v>0</v>
      </c>
      <c r="AC279" s="473">
        <v>0</v>
      </c>
      <c r="AD279" s="473">
        <v>0</v>
      </c>
      <c r="AE279" s="473">
        <v>0</v>
      </c>
      <c r="AF279" s="473">
        <v>0</v>
      </c>
      <c r="AG279" s="473">
        <v>0</v>
      </c>
      <c r="AH279" s="473">
        <v>0</v>
      </c>
      <c r="AI279" s="473">
        <v>0</v>
      </c>
      <c r="AJ279" s="473">
        <v>0</v>
      </c>
      <c r="AK279" s="473">
        <v>0</v>
      </c>
      <c r="AL279" s="473">
        <v>0</v>
      </c>
      <c r="AM279" s="473">
        <v>0</v>
      </c>
      <c r="AN279" s="473">
        <v>0</v>
      </c>
    </row>
    <row r="280" spans="1:40" ht="15" customHeight="1" x14ac:dyDescent="0.2">
      <c r="A280" s="472" t="s">
        <v>228</v>
      </c>
      <c r="B280" s="472" t="s">
        <v>217</v>
      </c>
      <c r="C280" s="472" t="s">
        <v>396</v>
      </c>
      <c r="D280" s="472" t="s">
        <v>356</v>
      </c>
      <c r="E280" s="472" t="s">
        <v>100</v>
      </c>
      <c r="F280" s="472" t="s">
        <v>376</v>
      </c>
      <c r="G280" s="473">
        <v>0</v>
      </c>
      <c r="H280" s="473">
        <v>0</v>
      </c>
      <c r="I280" s="473">
        <v>0</v>
      </c>
      <c r="J280" s="473">
        <v>0</v>
      </c>
      <c r="K280" s="473">
        <v>0</v>
      </c>
      <c r="L280" s="473">
        <v>0</v>
      </c>
      <c r="M280" s="473">
        <v>6.3852000000000006E-2</v>
      </c>
      <c r="N280" s="473">
        <v>6.3852000000000006E-2</v>
      </c>
      <c r="O280" s="473">
        <v>9.5921000000000006E-2</v>
      </c>
      <c r="P280" s="473">
        <v>0.14101900000000001</v>
      </c>
      <c r="Q280" s="473">
        <v>0.14101900000000001</v>
      </c>
      <c r="R280" s="473">
        <v>0.14101900000000001</v>
      </c>
      <c r="S280" s="473">
        <v>0.197766</v>
      </c>
      <c r="T280" s="473">
        <v>0.197766</v>
      </c>
      <c r="U280" s="473">
        <v>0.26879500000000001</v>
      </c>
      <c r="V280" s="473">
        <v>0.40301100000000001</v>
      </c>
      <c r="W280" s="473">
        <v>0.40301100000000001</v>
      </c>
      <c r="X280" s="473">
        <v>0.55150999999999994</v>
      </c>
      <c r="Y280" s="473">
        <v>0.55150999999999994</v>
      </c>
      <c r="Z280" s="473">
        <v>0.55150999999999994</v>
      </c>
      <c r="AA280" s="473">
        <v>0.55150999999999994</v>
      </c>
      <c r="AB280" s="473">
        <v>0.55150999999999994</v>
      </c>
      <c r="AC280" s="473">
        <v>0.55150999999999994</v>
      </c>
      <c r="AD280" s="473">
        <v>0.55150999999999994</v>
      </c>
      <c r="AE280" s="473">
        <v>0.55150999999999994</v>
      </c>
      <c r="AF280" s="473">
        <v>0.55150999999999994</v>
      </c>
      <c r="AG280" s="473">
        <v>0.55150999999999994</v>
      </c>
      <c r="AH280" s="473">
        <v>0.55150999999999994</v>
      </c>
      <c r="AI280" s="473">
        <v>0.55150999999999994</v>
      </c>
      <c r="AJ280" s="473">
        <v>0.55150999999999994</v>
      </c>
      <c r="AK280" s="473">
        <v>0.55150999999999994</v>
      </c>
      <c r="AL280" s="473">
        <v>0.55150999999999994</v>
      </c>
      <c r="AM280" s="473">
        <v>0.55150999999999994</v>
      </c>
      <c r="AN280" s="473">
        <v>0.55150999999999994</v>
      </c>
    </row>
    <row r="281" spans="1:40" ht="15" customHeight="1" x14ac:dyDescent="0.2">
      <c r="A281" s="472" t="s">
        <v>228</v>
      </c>
      <c r="B281" s="472" t="s">
        <v>217</v>
      </c>
      <c r="C281" s="472" t="s">
        <v>396</v>
      </c>
      <c r="D281" s="472" t="s">
        <v>89</v>
      </c>
      <c r="E281" s="472" t="s">
        <v>89</v>
      </c>
      <c r="F281" s="472" t="s">
        <v>377</v>
      </c>
      <c r="G281" s="473">
        <v>0</v>
      </c>
      <c r="H281" s="473">
        <v>0.22565299999999999</v>
      </c>
      <c r="I281" s="473">
        <v>0.21821699999999999</v>
      </c>
      <c r="J281" s="473">
        <v>0.27975800000000001</v>
      </c>
      <c r="K281" s="473">
        <v>0.387125</v>
      </c>
      <c r="L281" s="473">
        <v>0.393096</v>
      </c>
      <c r="M281" s="473">
        <v>0.57020000000000004</v>
      </c>
      <c r="N281" s="473">
        <v>0.643594</v>
      </c>
      <c r="O281" s="473">
        <v>0.76192000000000004</v>
      </c>
      <c r="P281" s="473">
        <v>0.74836899999999995</v>
      </c>
      <c r="Q281" s="473">
        <v>0.75031599999999998</v>
      </c>
      <c r="R281" s="473">
        <v>0.80877900000000003</v>
      </c>
      <c r="S281" s="473">
        <v>0.83691300000000002</v>
      </c>
      <c r="T281" s="473">
        <v>0.89117199999999996</v>
      </c>
      <c r="U281" s="473">
        <v>0.85589499999999996</v>
      </c>
      <c r="V281" s="473">
        <v>0.84084400000000004</v>
      </c>
      <c r="W281" s="473">
        <v>0.83892699999999998</v>
      </c>
      <c r="X281" s="473">
        <v>0.78954999999999997</v>
      </c>
      <c r="Y281" s="473">
        <v>0.75429900000000005</v>
      </c>
      <c r="Z281" s="473">
        <v>0.712642</v>
      </c>
      <c r="AA281" s="473">
        <v>0.77993699999999999</v>
      </c>
      <c r="AB281" s="473">
        <v>0.98601700000000003</v>
      </c>
      <c r="AC281" s="473">
        <v>1.0872599999999999</v>
      </c>
      <c r="AD281" s="473">
        <v>1.137489</v>
      </c>
      <c r="AE281" s="473">
        <v>1.1412169999999999</v>
      </c>
      <c r="AF281" s="473">
        <v>1.158668</v>
      </c>
      <c r="AG281" s="473">
        <v>1.2986180000000001</v>
      </c>
      <c r="AH281" s="473">
        <v>1.3189379999999999</v>
      </c>
      <c r="AI281" s="473">
        <v>1.4194789999999999</v>
      </c>
      <c r="AJ281" s="473">
        <v>1.4267799999999999</v>
      </c>
      <c r="AK281" s="473">
        <v>1.4452370000000001</v>
      </c>
      <c r="AL281" s="473">
        <v>1.5522180000000001</v>
      </c>
      <c r="AM281" s="473">
        <v>1.609675</v>
      </c>
      <c r="AN281" s="473">
        <v>1.6264130000000001</v>
      </c>
    </row>
    <row r="282" spans="1:40" ht="15" customHeight="1" x14ac:dyDescent="0.2">
      <c r="A282" s="472" t="s">
        <v>228</v>
      </c>
      <c r="B282" s="472" t="s">
        <v>217</v>
      </c>
      <c r="C282" s="472" t="s">
        <v>396</v>
      </c>
      <c r="D282" s="472" t="s">
        <v>89</v>
      </c>
      <c r="E282" s="472" t="s">
        <v>89</v>
      </c>
      <c r="F282" s="472" t="s">
        <v>387</v>
      </c>
      <c r="G282" s="473">
        <v>0</v>
      </c>
      <c r="H282" s="473">
        <v>0</v>
      </c>
      <c r="I282" s="473">
        <v>0</v>
      </c>
      <c r="J282" s="473">
        <v>0</v>
      </c>
      <c r="K282" s="473">
        <v>0</v>
      </c>
      <c r="L282" s="473">
        <v>0</v>
      </c>
      <c r="M282" s="473">
        <v>0</v>
      </c>
      <c r="N282" s="473">
        <v>0</v>
      </c>
      <c r="O282" s="473">
        <v>0</v>
      </c>
      <c r="P282" s="473">
        <v>0</v>
      </c>
      <c r="Q282" s="473">
        <v>0</v>
      </c>
      <c r="R282" s="473">
        <v>0</v>
      </c>
      <c r="S282" s="473">
        <v>0</v>
      </c>
      <c r="T282" s="473">
        <v>0</v>
      </c>
      <c r="U282" s="473">
        <v>8.5944000000000007E-2</v>
      </c>
      <c r="V282" s="473">
        <v>9.1524999999999995E-2</v>
      </c>
      <c r="W282" s="473">
        <v>9.4175999999999996E-2</v>
      </c>
      <c r="X282" s="473">
        <v>9.6298999999999996E-2</v>
      </c>
      <c r="Y282" s="473">
        <v>0.20152700000000001</v>
      </c>
      <c r="Z282" s="473">
        <v>0.206511</v>
      </c>
      <c r="AA282" s="473">
        <v>0.207839</v>
      </c>
      <c r="AB282" s="473">
        <v>0.20738300000000001</v>
      </c>
      <c r="AC282" s="473">
        <v>0.20535300000000001</v>
      </c>
      <c r="AD282" s="473">
        <v>0.30294399999999999</v>
      </c>
      <c r="AE282" s="473">
        <v>0.30213699999999999</v>
      </c>
      <c r="AF282" s="473">
        <v>0.29960700000000001</v>
      </c>
      <c r="AG282" s="473">
        <v>0.39680199999999999</v>
      </c>
      <c r="AH282" s="473">
        <v>0.45614100000000002</v>
      </c>
      <c r="AI282" s="473">
        <v>0.45017099999999999</v>
      </c>
      <c r="AJ282" s="473">
        <v>0.53194399999999997</v>
      </c>
      <c r="AK282" s="473">
        <v>0.55832400000000004</v>
      </c>
      <c r="AL282" s="473">
        <v>0.57944600000000002</v>
      </c>
      <c r="AM282" s="473">
        <v>0.57246200000000003</v>
      </c>
      <c r="AN282" s="473">
        <v>0.56975799999999999</v>
      </c>
    </row>
    <row r="283" spans="1:40" ht="15" customHeight="1" x14ac:dyDescent="0.2">
      <c r="A283" s="472" t="s">
        <v>228</v>
      </c>
      <c r="B283" s="472" t="s">
        <v>217</v>
      </c>
      <c r="C283" s="472" t="s">
        <v>396</v>
      </c>
      <c r="D283" s="472" t="s">
        <v>89</v>
      </c>
      <c r="E283" s="472" t="s">
        <v>89</v>
      </c>
      <c r="F283" s="472" t="s">
        <v>379</v>
      </c>
      <c r="G283" s="473">
        <v>0</v>
      </c>
      <c r="H283" s="473">
        <v>0</v>
      </c>
      <c r="I283" s="473">
        <v>0</v>
      </c>
      <c r="J283" s="473">
        <v>0</v>
      </c>
      <c r="K283" s="473">
        <v>0</v>
      </c>
      <c r="L283" s="473">
        <v>0</v>
      </c>
      <c r="M283" s="473">
        <v>0</v>
      </c>
      <c r="N283" s="473">
        <v>0</v>
      </c>
      <c r="O283" s="473">
        <v>0</v>
      </c>
      <c r="P283" s="473">
        <v>0</v>
      </c>
      <c r="Q283" s="473">
        <v>0</v>
      </c>
      <c r="R283" s="473">
        <v>0</v>
      </c>
      <c r="S283" s="473">
        <v>0</v>
      </c>
      <c r="T283" s="473">
        <v>0</v>
      </c>
      <c r="U283" s="473">
        <v>0</v>
      </c>
      <c r="V283" s="473">
        <v>0</v>
      </c>
      <c r="W283" s="473">
        <v>0</v>
      </c>
      <c r="X283" s="473">
        <v>0</v>
      </c>
      <c r="Y283" s="473">
        <v>0</v>
      </c>
      <c r="Z283" s="473">
        <v>0</v>
      </c>
      <c r="AA283" s="473">
        <v>0</v>
      </c>
      <c r="AB283" s="473">
        <v>0</v>
      </c>
      <c r="AC283" s="473">
        <v>0</v>
      </c>
      <c r="AD283" s="473">
        <v>0</v>
      </c>
      <c r="AE283" s="473">
        <v>0.1046</v>
      </c>
      <c r="AF283" s="473">
        <v>0.20277200000000001</v>
      </c>
      <c r="AG283" s="473">
        <v>0.19873099999999999</v>
      </c>
      <c r="AH283" s="473">
        <v>0.18779999999999999</v>
      </c>
      <c r="AI283" s="473">
        <v>0.185554</v>
      </c>
      <c r="AJ283" s="473">
        <v>0.17934800000000001</v>
      </c>
      <c r="AK283" s="473">
        <v>0.170879</v>
      </c>
      <c r="AL283" s="473">
        <v>0.165766</v>
      </c>
      <c r="AM283" s="473">
        <v>0.16750399999999999</v>
      </c>
      <c r="AN283" s="473">
        <v>0.165321</v>
      </c>
    </row>
    <row r="284" spans="1:40" ht="15" customHeight="1" x14ac:dyDescent="0.2">
      <c r="A284" s="472" t="s">
        <v>228</v>
      </c>
      <c r="B284" s="472" t="s">
        <v>217</v>
      </c>
      <c r="C284" s="472" t="s">
        <v>396</v>
      </c>
      <c r="D284" s="472" t="s">
        <v>89</v>
      </c>
      <c r="E284" s="472" t="s">
        <v>89</v>
      </c>
      <c r="F284" s="472" t="s">
        <v>388</v>
      </c>
      <c r="G284" s="473">
        <v>0.14461374500000002</v>
      </c>
      <c r="H284" s="473">
        <v>0.85770299999999999</v>
      </c>
      <c r="I284" s="473">
        <v>0.99110900000000002</v>
      </c>
      <c r="J284" s="473">
        <v>1.1940409999999999</v>
      </c>
      <c r="K284" s="473">
        <v>1.2229969999999999</v>
      </c>
      <c r="L284" s="473">
        <v>1.258068</v>
      </c>
      <c r="M284" s="473">
        <v>1.1764330000000001</v>
      </c>
      <c r="N284" s="473">
        <v>1.1949639999999999</v>
      </c>
      <c r="O284" s="473">
        <v>1.3518669999999999</v>
      </c>
      <c r="P284" s="473">
        <v>1.61622</v>
      </c>
      <c r="Q284" s="473">
        <v>2.3265449999999999</v>
      </c>
      <c r="R284" s="473">
        <v>2.7598319999999998</v>
      </c>
      <c r="S284" s="473">
        <v>3.3348930000000001</v>
      </c>
      <c r="T284" s="473">
        <v>3.9502950000000001</v>
      </c>
      <c r="U284" s="473">
        <v>4.3871229999999999</v>
      </c>
      <c r="V284" s="473">
        <v>4.7538559999999999</v>
      </c>
      <c r="W284" s="473">
        <v>4.8098380000000001</v>
      </c>
      <c r="X284" s="473">
        <v>5.0186060000000001</v>
      </c>
      <c r="Y284" s="473">
        <v>5.1663259999999998</v>
      </c>
      <c r="Z284" s="473">
        <v>5.2415469999999997</v>
      </c>
      <c r="AA284" s="473">
        <v>5.2662769999999997</v>
      </c>
      <c r="AB284" s="473">
        <v>5.1284239999999999</v>
      </c>
      <c r="AC284" s="473">
        <v>5.0944330000000004</v>
      </c>
      <c r="AD284" s="473">
        <v>5.0672540000000001</v>
      </c>
      <c r="AE284" s="473">
        <v>5.0465530000000003</v>
      </c>
      <c r="AF284" s="473">
        <v>5.0389249999999999</v>
      </c>
      <c r="AG284" s="473">
        <v>5.0397910000000001</v>
      </c>
      <c r="AH284" s="473">
        <v>4.9516489999999997</v>
      </c>
      <c r="AI284" s="473">
        <v>4.9189629999999998</v>
      </c>
      <c r="AJ284" s="473">
        <v>4.8279339999999999</v>
      </c>
      <c r="AK284" s="473">
        <v>4.7674469999999998</v>
      </c>
      <c r="AL284" s="473">
        <v>4.7444119999999996</v>
      </c>
      <c r="AM284" s="473">
        <v>4.7185139999999999</v>
      </c>
      <c r="AN284" s="473">
        <v>4.6950399999999997</v>
      </c>
    </row>
    <row r="285" spans="1:40" ht="15" customHeight="1" x14ac:dyDescent="0.2">
      <c r="A285" s="472" t="s">
        <v>228</v>
      </c>
      <c r="B285" s="472" t="s">
        <v>217</v>
      </c>
      <c r="C285" s="472" t="s">
        <v>396</v>
      </c>
      <c r="D285" s="472" t="s">
        <v>356</v>
      </c>
      <c r="E285" s="472" t="s">
        <v>381</v>
      </c>
      <c r="F285" s="472" t="s">
        <v>381</v>
      </c>
      <c r="G285" s="473">
        <v>0</v>
      </c>
      <c r="H285" s="473">
        <v>0.23904300000000001</v>
      </c>
      <c r="I285" s="473">
        <v>0.23904300000000001</v>
      </c>
      <c r="J285" s="473">
        <v>0.23904300000000001</v>
      </c>
      <c r="K285" s="473">
        <v>0.23904300000000001</v>
      </c>
      <c r="L285" s="473">
        <v>0.23833299999999999</v>
      </c>
      <c r="M285" s="473">
        <v>0.23833299999999999</v>
      </c>
      <c r="N285" s="473">
        <v>1.6704289999999999</v>
      </c>
      <c r="O285" s="473">
        <v>1.6594199999999999</v>
      </c>
      <c r="P285" s="473">
        <v>1.623445</v>
      </c>
      <c r="Q285" s="473">
        <v>1.5949720000000001</v>
      </c>
      <c r="R285" s="473">
        <v>1.5526329999999999</v>
      </c>
      <c r="S285" s="473">
        <v>1.496731</v>
      </c>
      <c r="T285" s="473">
        <v>1.4699500000000001</v>
      </c>
      <c r="U285" s="473">
        <v>1.4276139999999999</v>
      </c>
      <c r="V285" s="473">
        <v>1.3217749999999999</v>
      </c>
      <c r="W285" s="473">
        <v>1.2107870000000001</v>
      </c>
      <c r="X285" s="473">
        <v>1.071393</v>
      </c>
      <c r="Y285" s="473">
        <v>1.0150250000000001</v>
      </c>
      <c r="Z285" s="473">
        <v>0.93979199999999996</v>
      </c>
      <c r="AA285" s="473">
        <v>0.85699599999999998</v>
      </c>
      <c r="AB285" s="473">
        <v>0.78345299999999995</v>
      </c>
      <c r="AC285" s="473">
        <v>0.75618200000000002</v>
      </c>
      <c r="AD285" s="473">
        <v>0.75026999999999999</v>
      </c>
      <c r="AE285" s="473">
        <v>0.76536300000000002</v>
      </c>
      <c r="AF285" s="473">
        <v>0.76078100000000004</v>
      </c>
      <c r="AG285" s="473">
        <v>0.78830199999999995</v>
      </c>
      <c r="AH285" s="473">
        <v>0.79476100000000005</v>
      </c>
      <c r="AI285" s="473">
        <v>0.82775399999999999</v>
      </c>
      <c r="AJ285" s="473">
        <v>0.83309699999999998</v>
      </c>
      <c r="AK285" s="473">
        <v>0.83408000000000004</v>
      </c>
      <c r="AL285" s="473">
        <v>0.82472100000000004</v>
      </c>
      <c r="AM285" s="473">
        <v>0.82181599999999999</v>
      </c>
      <c r="AN285" s="473">
        <v>0.81739799999999996</v>
      </c>
    </row>
    <row r="286" spans="1:40" ht="15" customHeight="1" x14ac:dyDescent="0.2">
      <c r="A286" s="472" t="s">
        <v>228</v>
      </c>
      <c r="B286" s="472" t="s">
        <v>217</v>
      </c>
      <c r="C286" s="472" t="s">
        <v>396</v>
      </c>
      <c r="D286" s="472" t="s">
        <v>356</v>
      </c>
      <c r="E286" s="472" t="s">
        <v>381</v>
      </c>
      <c r="F286" s="472" t="s">
        <v>382</v>
      </c>
      <c r="G286" s="473">
        <v>0</v>
      </c>
      <c r="H286" s="473">
        <v>0</v>
      </c>
      <c r="I286" s="473">
        <v>0</v>
      </c>
      <c r="J286" s="473">
        <v>0</v>
      </c>
      <c r="K286" s="473">
        <v>0</v>
      </c>
      <c r="L286" s="473">
        <v>0.231798</v>
      </c>
      <c r="M286" s="473">
        <v>0.231464</v>
      </c>
      <c r="N286" s="473">
        <v>0.23030200000000001</v>
      </c>
      <c r="O286" s="473">
        <v>0.22949</v>
      </c>
      <c r="P286" s="473">
        <v>0.22797799999999999</v>
      </c>
      <c r="Q286" s="473">
        <v>0.226689</v>
      </c>
      <c r="R286" s="473">
        <v>0.22506999999999999</v>
      </c>
      <c r="S286" s="473">
        <v>0.22278800000000001</v>
      </c>
      <c r="T286" s="473">
        <v>0.22159499999999999</v>
      </c>
      <c r="U286" s="473">
        <v>0.22003500000000001</v>
      </c>
      <c r="V286" s="473">
        <v>0.21626200000000001</v>
      </c>
      <c r="W286" s="473">
        <v>0.21258299999999999</v>
      </c>
      <c r="X286" s="473">
        <v>0.206457</v>
      </c>
      <c r="Y286" s="473">
        <v>0.204069</v>
      </c>
      <c r="Z286" s="473">
        <v>0.20108000000000001</v>
      </c>
      <c r="AA286" s="473">
        <v>0.19841800000000001</v>
      </c>
      <c r="AB286" s="473">
        <v>0.195855</v>
      </c>
      <c r="AC286" s="473">
        <v>0.194884</v>
      </c>
      <c r="AD286" s="473">
        <v>0.194964</v>
      </c>
      <c r="AE286" s="473">
        <v>0.195298</v>
      </c>
      <c r="AF286" s="473">
        <v>0.195521</v>
      </c>
      <c r="AG286" s="473">
        <v>0.196409</v>
      </c>
      <c r="AH286" s="473">
        <v>0.19703300000000001</v>
      </c>
      <c r="AI286" s="473">
        <v>0.198577</v>
      </c>
      <c r="AJ286" s="473">
        <v>0.19852900000000001</v>
      </c>
      <c r="AK286" s="473">
        <v>0.19875200000000001</v>
      </c>
      <c r="AL286" s="473">
        <v>0.198545</v>
      </c>
      <c r="AM286" s="473">
        <v>0.197686</v>
      </c>
      <c r="AN286" s="473">
        <v>0.19728799999999999</v>
      </c>
    </row>
    <row r="287" spans="1:40" ht="15" customHeight="1" x14ac:dyDescent="0.2">
      <c r="A287" s="472" t="s">
        <v>354</v>
      </c>
      <c r="B287" s="472" t="s">
        <v>216</v>
      </c>
      <c r="C287" s="472" t="s">
        <v>396</v>
      </c>
      <c r="D287" s="472" t="s">
        <v>356</v>
      </c>
      <c r="E287" s="472" t="s">
        <v>90</v>
      </c>
      <c r="F287" s="472" t="s">
        <v>90</v>
      </c>
      <c r="G287" s="473">
        <v>2.8207440735060301</v>
      </c>
      <c r="H287" s="473">
        <v>3.9452660000000002</v>
      </c>
      <c r="I287" s="473">
        <v>3.931155</v>
      </c>
      <c r="J287" s="473">
        <v>3.800694</v>
      </c>
      <c r="K287" s="473">
        <v>4.4526459999999997</v>
      </c>
      <c r="L287" s="473">
        <v>4.4180190000000001</v>
      </c>
      <c r="M287" s="473">
        <v>4.5164479999999996</v>
      </c>
      <c r="N287" s="473">
        <v>4.4129379999999996</v>
      </c>
      <c r="O287" s="473">
        <v>4.5012670000000004</v>
      </c>
      <c r="P287" s="473">
        <v>4.4423370000000002</v>
      </c>
      <c r="Q287" s="473">
        <v>4.4167180000000004</v>
      </c>
      <c r="R287" s="473">
        <v>4.2114770000000004</v>
      </c>
      <c r="S287" s="473">
        <v>4.1987810000000003</v>
      </c>
      <c r="T287" s="473">
        <v>4.1522870000000003</v>
      </c>
      <c r="U287" s="473">
        <v>4.1289100000000003</v>
      </c>
      <c r="V287" s="473">
        <v>4.1684039999999998</v>
      </c>
      <c r="W287" s="473">
        <v>3.8213889999999999</v>
      </c>
      <c r="X287" s="473">
        <v>3.8583889999999998</v>
      </c>
      <c r="Y287" s="473">
        <v>3.6844130000000002</v>
      </c>
      <c r="Z287" s="473">
        <v>3.585553</v>
      </c>
      <c r="AA287" s="473">
        <v>3.4907590000000002</v>
      </c>
      <c r="AB287" s="473">
        <v>3.5037750000000001</v>
      </c>
      <c r="AC287" s="473">
        <v>3.582465</v>
      </c>
      <c r="AD287" s="473">
        <v>3.5885030000000002</v>
      </c>
      <c r="AE287" s="473">
        <v>3.6335600000000001</v>
      </c>
      <c r="AF287" s="473">
        <v>3.6167609999999999</v>
      </c>
      <c r="AG287" s="473">
        <v>3.6210589999999998</v>
      </c>
      <c r="AH287" s="473">
        <v>3.6144799999999999</v>
      </c>
      <c r="AI287" s="473">
        <v>3.628568</v>
      </c>
      <c r="AJ287" s="473">
        <v>3.6246290000000001</v>
      </c>
      <c r="AK287" s="473">
        <v>3.7352460000000001</v>
      </c>
      <c r="AL287" s="473">
        <v>3.7360440000000001</v>
      </c>
      <c r="AM287" s="473">
        <v>3.7228650000000001</v>
      </c>
      <c r="AN287" s="473">
        <v>3.7223259999999998</v>
      </c>
    </row>
    <row r="288" spans="1:40" ht="15" customHeight="1" x14ac:dyDescent="0.2">
      <c r="A288" s="472" t="s">
        <v>354</v>
      </c>
      <c r="B288" s="472" t="s">
        <v>216</v>
      </c>
      <c r="C288" s="472" t="s">
        <v>396</v>
      </c>
      <c r="D288" s="472" t="s">
        <v>356</v>
      </c>
      <c r="E288" s="472" t="s">
        <v>90</v>
      </c>
      <c r="F288" s="472" t="s">
        <v>357</v>
      </c>
      <c r="G288" s="473">
        <v>1.5074527602658228</v>
      </c>
      <c r="H288" s="473">
        <v>1.893062</v>
      </c>
      <c r="I288" s="473">
        <v>1.9296500000000001</v>
      </c>
      <c r="J288" s="473">
        <v>1.978332</v>
      </c>
      <c r="K288" s="473">
        <v>2.022329</v>
      </c>
      <c r="L288" s="473">
        <v>2.6812079999999998</v>
      </c>
      <c r="M288" s="473">
        <v>2.7414190000000001</v>
      </c>
      <c r="N288" s="473">
        <v>2.800405</v>
      </c>
      <c r="O288" s="473">
        <v>2.7982360000000002</v>
      </c>
      <c r="P288" s="473">
        <v>2.7965399999999998</v>
      </c>
      <c r="Q288" s="473">
        <v>2.7949660000000001</v>
      </c>
      <c r="R288" s="473">
        <v>2.7961529999999999</v>
      </c>
      <c r="S288" s="473">
        <v>2.7950740000000001</v>
      </c>
      <c r="T288" s="473">
        <v>2.7949630000000001</v>
      </c>
      <c r="U288" s="473">
        <v>2.794495</v>
      </c>
      <c r="V288" s="473">
        <v>2.818683</v>
      </c>
      <c r="W288" s="473">
        <v>2.9876149999999999</v>
      </c>
      <c r="X288" s="473">
        <v>3.1810999999999998</v>
      </c>
      <c r="Y288" s="473">
        <v>3.385027</v>
      </c>
      <c r="Z288" s="473">
        <v>3.5998999999999999</v>
      </c>
      <c r="AA288" s="473">
        <v>4.0470920000000001</v>
      </c>
      <c r="AB288" s="473">
        <v>4.2628149999999998</v>
      </c>
      <c r="AC288" s="473">
        <v>4.4719769999999999</v>
      </c>
      <c r="AD288" s="473">
        <v>4.6975170000000004</v>
      </c>
      <c r="AE288" s="473">
        <v>4.8975759999999999</v>
      </c>
      <c r="AF288" s="473">
        <v>5.0973670000000002</v>
      </c>
      <c r="AG288" s="473">
        <v>5.2824010000000001</v>
      </c>
      <c r="AH288" s="473">
        <v>5.4625450000000004</v>
      </c>
      <c r="AI288" s="473">
        <v>5.6310200000000004</v>
      </c>
      <c r="AJ288" s="473">
        <v>5.8094469999999996</v>
      </c>
      <c r="AK288" s="473">
        <v>5.9796379999999996</v>
      </c>
      <c r="AL288" s="473">
        <v>6.1373009999999999</v>
      </c>
      <c r="AM288" s="473">
        <v>6.316351</v>
      </c>
      <c r="AN288" s="473">
        <v>6.4853269999999998</v>
      </c>
    </row>
    <row r="289" spans="1:40" ht="15" customHeight="1" x14ac:dyDescent="0.2">
      <c r="A289" s="472" t="s">
        <v>354</v>
      </c>
      <c r="B289" s="472" t="s">
        <v>216</v>
      </c>
      <c r="C289" s="472" t="s">
        <v>396</v>
      </c>
      <c r="D289" s="472" t="s">
        <v>565</v>
      </c>
      <c r="E289" s="472" t="s">
        <v>92</v>
      </c>
      <c r="F289" s="472" t="s">
        <v>358</v>
      </c>
      <c r="G289" s="473">
        <v>1.7003000000000001E-2</v>
      </c>
      <c r="H289" s="473">
        <v>3.9794999999999997E-2</v>
      </c>
      <c r="I289" s="473">
        <v>1.5772999999999999E-2</v>
      </c>
      <c r="J289" s="473">
        <v>6.4140000000000004E-3</v>
      </c>
      <c r="K289" s="473">
        <v>7.2160000000000002E-3</v>
      </c>
      <c r="L289" s="473">
        <v>1.2666999999999999E-2</v>
      </c>
      <c r="M289" s="473">
        <v>1.5098E-2</v>
      </c>
      <c r="N289" s="473">
        <v>1.6150000000000001E-2</v>
      </c>
      <c r="O289" s="473">
        <v>1.5436999999999999E-2</v>
      </c>
      <c r="P289" s="473">
        <v>1.4692999999999999E-2</v>
      </c>
      <c r="Q289" s="473">
        <v>1.5911999999999999E-2</v>
      </c>
      <c r="R289" s="473">
        <v>1.6301E-2</v>
      </c>
      <c r="S289" s="473">
        <v>1.6539000000000002E-2</v>
      </c>
      <c r="T289" s="473">
        <v>4.1293999999999997E-2</v>
      </c>
      <c r="U289" s="473">
        <v>3.5049999999999998E-2</v>
      </c>
      <c r="V289" s="473">
        <v>3.1320000000000001E-2</v>
      </c>
      <c r="W289" s="473">
        <v>2.7494999999999999E-2</v>
      </c>
      <c r="X289" s="473">
        <v>3.0587E-2</v>
      </c>
      <c r="Y289" s="473">
        <v>0</v>
      </c>
      <c r="Z289" s="473">
        <v>0</v>
      </c>
      <c r="AA289" s="473">
        <v>0</v>
      </c>
      <c r="AB289" s="473">
        <v>0</v>
      </c>
      <c r="AC289" s="473">
        <v>0</v>
      </c>
      <c r="AD289" s="473">
        <v>0</v>
      </c>
      <c r="AE289" s="473">
        <v>0</v>
      </c>
      <c r="AF289" s="473">
        <v>0</v>
      </c>
      <c r="AG289" s="473">
        <v>0</v>
      </c>
      <c r="AH289" s="473">
        <v>0</v>
      </c>
      <c r="AI289" s="473">
        <v>0</v>
      </c>
      <c r="AJ289" s="473">
        <v>0</v>
      </c>
      <c r="AK289" s="473">
        <v>0</v>
      </c>
      <c r="AL289" s="473">
        <v>0</v>
      </c>
      <c r="AM289" s="473">
        <v>0</v>
      </c>
      <c r="AN289" s="473">
        <v>0</v>
      </c>
    </row>
    <row r="290" spans="1:40" ht="15" customHeight="1" x14ac:dyDescent="0.2">
      <c r="A290" s="472" t="s">
        <v>354</v>
      </c>
      <c r="B290" s="472" t="s">
        <v>216</v>
      </c>
      <c r="C290" s="472" t="s">
        <v>396</v>
      </c>
      <c r="D290" s="472" t="s">
        <v>565</v>
      </c>
      <c r="E290" s="472" t="s">
        <v>92</v>
      </c>
      <c r="F290" s="472" t="s">
        <v>359</v>
      </c>
      <c r="G290" s="473">
        <v>6.3626845410750219</v>
      </c>
      <c r="H290" s="473">
        <v>6.7285519999999996</v>
      </c>
      <c r="I290" s="473">
        <v>6.6804259999999998</v>
      </c>
      <c r="J290" s="473">
        <v>6.7087089999999998</v>
      </c>
      <c r="K290" s="473">
        <v>6.7517969999999998</v>
      </c>
      <c r="L290" s="473">
        <v>6.874987</v>
      </c>
      <c r="M290" s="473">
        <v>7.0098989999999999</v>
      </c>
      <c r="N290" s="473">
        <v>7.1798869999999999</v>
      </c>
      <c r="O290" s="473">
        <v>7.3199069999999997</v>
      </c>
      <c r="P290" s="473">
        <v>7.4685139999999999</v>
      </c>
      <c r="Q290" s="473">
        <v>7.6001760000000003</v>
      </c>
      <c r="R290" s="473">
        <v>7.7258190000000004</v>
      </c>
      <c r="S290" s="473">
        <v>7.8413539999999999</v>
      </c>
      <c r="T290" s="473">
        <v>8.0046900000000001</v>
      </c>
      <c r="U290" s="473">
        <v>8.1088760000000004</v>
      </c>
      <c r="V290" s="473">
        <v>8.2534639999999992</v>
      </c>
      <c r="W290" s="473">
        <v>8.3772680000000008</v>
      </c>
      <c r="X290" s="473">
        <v>8.5310109999999995</v>
      </c>
      <c r="Y290" s="473">
        <v>8.6584149999999998</v>
      </c>
      <c r="Z290" s="473">
        <v>8.7505679999999995</v>
      </c>
      <c r="AA290" s="473">
        <v>8.9320710000000005</v>
      </c>
      <c r="AB290" s="473">
        <v>9.0731889999999993</v>
      </c>
      <c r="AC290" s="473">
        <v>9.1999049999999993</v>
      </c>
      <c r="AD290" s="473">
        <v>9.3420009999999998</v>
      </c>
      <c r="AE290" s="473">
        <v>9.4894420000000004</v>
      </c>
      <c r="AF290" s="473">
        <v>9.6286000000000005</v>
      </c>
      <c r="AG290" s="473">
        <v>9.7867060000000006</v>
      </c>
      <c r="AH290" s="473">
        <v>9.9449419999999993</v>
      </c>
      <c r="AI290" s="473">
        <v>10.097390000000001</v>
      </c>
      <c r="AJ290" s="473">
        <v>10.27291</v>
      </c>
      <c r="AK290" s="473">
        <v>10.4918</v>
      </c>
      <c r="AL290" s="473">
        <v>10.701790000000001</v>
      </c>
      <c r="AM290" s="473">
        <v>10.929959999999999</v>
      </c>
      <c r="AN290" s="473">
        <v>11.18047</v>
      </c>
    </row>
    <row r="291" spans="1:40" ht="15" customHeight="1" x14ac:dyDescent="0.2">
      <c r="A291" s="472" t="s">
        <v>354</v>
      </c>
      <c r="B291" s="472" t="s">
        <v>216</v>
      </c>
      <c r="C291" s="472" t="s">
        <v>396</v>
      </c>
      <c r="D291" s="472" t="s">
        <v>565</v>
      </c>
      <c r="E291" s="472" t="s">
        <v>92</v>
      </c>
      <c r="F291" s="472" t="s">
        <v>360</v>
      </c>
      <c r="G291" s="473">
        <v>0.10802727686536917</v>
      </c>
      <c r="H291" s="473">
        <v>0.26610200000000001</v>
      </c>
      <c r="I291" s="473">
        <v>0.29244900000000001</v>
      </c>
      <c r="J291" s="473">
        <v>0.204818</v>
      </c>
      <c r="K291" s="473">
        <v>0.13372100000000001</v>
      </c>
      <c r="L291" s="473">
        <v>0.29084700000000002</v>
      </c>
      <c r="M291" s="473">
        <v>0.37887300000000002</v>
      </c>
      <c r="N291" s="473">
        <v>0.43432599999999999</v>
      </c>
      <c r="O291" s="473">
        <v>0.41258400000000001</v>
      </c>
      <c r="P291" s="473">
        <v>0.35721700000000001</v>
      </c>
      <c r="Q291" s="473">
        <v>0.45354800000000001</v>
      </c>
      <c r="R291" s="473">
        <v>0.48691200000000001</v>
      </c>
      <c r="S291" s="473">
        <v>0.56789199999999995</v>
      </c>
      <c r="T291" s="473">
        <v>0.88334999999999997</v>
      </c>
      <c r="U291" s="473">
        <v>0.70358500000000002</v>
      </c>
      <c r="V291" s="473">
        <v>0.71894599999999997</v>
      </c>
      <c r="W291" s="473">
        <v>0.57399</v>
      </c>
      <c r="X291" s="473">
        <v>0.68105099999999996</v>
      </c>
      <c r="Y291" s="473">
        <v>0.57836699999999996</v>
      </c>
      <c r="Z291" s="473">
        <v>0.44233299999999998</v>
      </c>
      <c r="AA291" s="473">
        <v>0.42305700000000002</v>
      </c>
      <c r="AB291" s="473">
        <v>0.41161599999999998</v>
      </c>
      <c r="AC291" s="473">
        <v>0.35721700000000001</v>
      </c>
      <c r="AD291" s="473">
        <v>0.39257300000000001</v>
      </c>
      <c r="AE291" s="473">
        <v>0.50936899999999996</v>
      </c>
      <c r="AF291" s="473">
        <v>0.49522100000000002</v>
      </c>
      <c r="AG291" s="473">
        <v>0.58115600000000001</v>
      </c>
      <c r="AH291" s="473">
        <v>0.59697100000000003</v>
      </c>
      <c r="AI291" s="473">
        <v>0.66332999999999998</v>
      </c>
      <c r="AJ291" s="473">
        <v>0.87853599999999998</v>
      </c>
      <c r="AK291" s="473">
        <v>1.1762220000000001</v>
      </c>
      <c r="AL291" s="473">
        <v>1.341412</v>
      </c>
      <c r="AM291" s="473">
        <v>1.4953209999999999</v>
      </c>
      <c r="AN291" s="473">
        <v>1.623869</v>
      </c>
    </row>
    <row r="292" spans="1:40" ht="15" customHeight="1" x14ac:dyDescent="0.2">
      <c r="A292" s="472" t="s">
        <v>354</v>
      </c>
      <c r="B292" s="472" t="s">
        <v>216</v>
      </c>
      <c r="C292" s="472" t="s">
        <v>396</v>
      </c>
      <c r="D292" s="472" t="s">
        <v>565</v>
      </c>
      <c r="E292" s="472" t="s">
        <v>92</v>
      </c>
      <c r="F292" s="472" t="s">
        <v>361</v>
      </c>
      <c r="G292" s="473">
        <v>4.0849914399528932E-3</v>
      </c>
      <c r="H292" s="473">
        <v>5.3080000000000002E-3</v>
      </c>
      <c r="I292" s="473">
        <v>2.029E-3</v>
      </c>
      <c r="J292" s="473">
        <v>1.905E-3</v>
      </c>
      <c r="K292" s="473">
        <v>2.5769999999999999E-3</v>
      </c>
      <c r="L292" s="473">
        <v>1.2277E-2</v>
      </c>
      <c r="M292" s="473">
        <v>2.0070000000000001E-2</v>
      </c>
      <c r="N292" s="473">
        <v>1.4467000000000001E-2</v>
      </c>
      <c r="O292" s="473">
        <v>1.5363E-2</v>
      </c>
      <c r="P292" s="473">
        <v>7.6969999999999998E-3</v>
      </c>
      <c r="Q292" s="473">
        <v>1.0612E-2</v>
      </c>
      <c r="R292" s="473">
        <v>7.8460000000000005E-3</v>
      </c>
      <c r="S292" s="473">
        <v>2.418E-3</v>
      </c>
      <c r="T292" s="473">
        <v>1.4508999999999999E-2</v>
      </c>
      <c r="U292" s="473">
        <v>6.5490000000000001E-3</v>
      </c>
      <c r="V292" s="473">
        <v>3.9300000000000003E-3</v>
      </c>
      <c r="W292" s="473">
        <v>0</v>
      </c>
      <c r="X292" s="473">
        <v>0</v>
      </c>
      <c r="Y292" s="473">
        <v>0</v>
      </c>
      <c r="Z292" s="473">
        <v>0</v>
      </c>
      <c r="AA292" s="473">
        <v>0</v>
      </c>
      <c r="AB292" s="473">
        <v>0</v>
      </c>
      <c r="AC292" s="473">
        <v>0</v>
      </c>
      <c r="AD292" s="473">
        <v>0</v>
      </c>
      <c r="AE292" s="473">
        <v>0</v>
      </c>
      <c r="AF292" s="473">
        <v>0</v>
      </c>
      <c r="AG292" s="473">
        <v>0</v>
      </c>
      <c r="AH292" s="473">
        <v>0</v>
      </c>
      <c r="AI292" s="473">
        <v>0</v>
      </c>
      <c r="AJ292" s="473">
        <v>3.6189999999999998E-3</v>
      </c>
      <c r="AK292" s="473">
        <v>2.2641000000000001E-2</v>
      </c>
      <c r="AL292" s="473">
        <v>2.8086E-2</v>
      </c>
      <c r="AM292" s="473">
        <v>3.8818999999999999E-2</v>
      </c>
      <c r="AN292" s="473">
        <v>4.5130000000000003E-2</v>
      </c>
    </row>
    <row r="293" spans="1:40" ht="15" customHeight="1" x14ac:dyDescent="0.2">
      <c r="A293" s="472" t="s">
        <v>354</v>
      </c>
      <c r="B293" s="472" t="s">
        <v>216</v>
      </c>
      <c r="C293" s="472" t="s">
        <v>396</v>
      </c>
      <c r="D293" s="472" t="s">
        <v>565</v>
      </c>
      <c r="E293" s="472" t="s">
        <v>92</v>
      </c>
      <c r="F293" s="472" t="s">
        <v>362</v>
      </c>
      <c r="G293" s="473">
        <v>5.0467976324001329</v>
      </c>
      <c r="H293" s="473">
        <v>5.3295079999999997</v>
      </c>
      <c r="I293" s="473">
        <v>5.3150130000000004</v>
      </c>
      <c r="J293" s="473">
        <v>5.1831800000000001</v>
      </c>
      <c r="K293" s="473">
        <v>5.0509779999999997</v>
      </c>
      <c r="L293" s="473">
        <v>5.1629129999999996</v>
      </c>
      <c r="M293" s="473">
        <v>5.1680640000000002</v>
      </c>
      <c r="N293" s="473">
        <v>5.3118080000000001</v>
      </c>
      <c r="O293" s="473">
        <v>5.2391769999999998</v>
      </c>
      <c r="P293" s="473">
        <v>5.1944670000000004</v>
      </c>
      <c r="Q293" s="473">
        <v>5.1845100000000004</v>
      </c>
      <c r="R293" s="473">
        <v>5.1599009999999996</v>
      </c>
      <c r="S293" s="473">
        <v>5.066039</v>
      </c>
      <c r="T293" s="473">
        <v>5.1337669999999997</v>
      </c>
      <c r="U293" s="473">
        <v>5.0792029999999997</v>
      </c>
      <c r="V293" s="473">
        <v>5.0142810000000004</v>
      </c>
      <c r="W293" s="473">
        <v>4.9227100000000004</v>
      </c>
      <c r="X293" s="473">
        <v>4.9069370000000001</v>
      </c>
      <c r="Y293" s="473">
        <v>4.8033479999999997</v>
      </c>
      <c r="Z293" s="473">
        <v>4.7566610000000003</v>
      </c>
      <c r="AA293" s="473">
        <v>4.6679620000000002</v>
      </c>
      <c r="AB293" s="473">
        <v>4.6798140000000004</v>
      </c>
      <c r="AC293" s="473">
        <v>4.615246</v>
      </c>
      <c r="AD293" s="473">
        <v>4.5385350000000004</v>
      </c>
      <c r="AE293" s="473">
        <v>4.5899780000000003</v>
      </c>
      <c r="AF293" s="473">
        <v>4.5830289999999998</v>
      </c>
      <c r="AG293" s="473">
        <v>4.6025400000000003</v>
      </c>
      <c r="AH293" s="473">
        <v>4.5941470000000004</v>
      </c>
      <c r="AI293" s="473">
        <v>4.6094419999999996</v>
      </c>
      <c r="AJ293" s="473">
        <v>4.6186930000000004</v>
      </c>
      <c r="AK293" s="473">
        <v>4.6019360000000002</v>
      </c>
      <c r="AL293" s="473">
        <v>4.6388040000000004</v>
      </c>
      <c r="AM293" s="473">
        <v>4.6370139999999997</v>
      </c>
      <c r="AN293" s="473">
        <v>4.6533059999999997</v>
      </c>
    </row>
    <row r="294" spans="1:40" ht="15" customHeight="1" x14ac:dyDescent="0.2">
      <c r="A294" s="472" t="s">
        <v>354</v>
      </c>
      <c r="B294" s="472" t="s">
        <v>216</v>
      </c>
      <c r="C294" s="472" t="s">
        <v>396</v>
      </c>
      <c r="D294" s="472" t="s">
        <v>356</v>
      </c>
      <c r="E294" s="472" t="s">
        <v>94</v>
      </c>
      <c r="F294" s="472" t="s">
        <v>94</v>
      </c>
      <c r="G294" s="473">
        <v>1.547789852471795</v>
      </c>
      <c r="H294" s="473">
        <v>1.604357</v>
      </c>
      <c r="I294" s="473">
        <v>1.665821</v>
      </c>
      <c r="J294" s="473">
        <v>1.723179</v>
      </c>
      <c r="K294" s="473">
        <v>1.7807820000000001</v>
      </c>
      <c r="L294" s="473">
        <v>1.8343700000000001</v>
      </c>
      <c r="M294" s="473">
        <v>1.8881779999999999</v>
      </c>
      <c r="N294" s="473">
        <v>1.942237</v>
      </c>
      <c r="O294" s="473">
        <v>1.995857</v>
      </c>
      <c r="P294" s="473">
        <v>2.0500940000000001</v>
      </c>
      <c r="Q294" s="473">
        <v>2.1045739999999999</v>
      </c>
      <c r="R294" s="473">
        <v>2.1589879999999999</v>
      </c>
      <c r="S294" s="473">
        <v>2.213705</v>
      </c>
      <c r="T294" s="473">
        <v>2.266953</v>
      </c>
      <c r="U294" s="473">
        <v>2.3183669999999998</v>
      </c>
      <c r="V294" s="473">
        <v>2.3686120000000002</v>
      </c>
      <c r="W294" s="473">
        <v>2.417716</v>
      </c>
      <c r="X294" s="473">
        <v>2.4642050000000002</v>
      </c>
      <c r="Y294" s="473">
        <v>2.5023740000000001</v>
      </c>
      <c r="Z294" s="473">
        <v>2.5381879999999999</v>
      </c>
      <c r="AA294" s="473">
        <v>2.572276</v>
      </c>
      <c r="AB294" s="473">
        <v>2.6040220000000001</v>
      </c>
      <c r="AC294" s="473">
        <v>2.6327759999999998</v>
      </c>
      <c r="AD294" s="473">
        <v>2.6600920000000001</v>
      </c>
      <c r="AE294" s="473">
        <v>2.6619410000000001</v>
      </c>
      <c r="AF294" s="473">
        <v>2.6637119999999999</v>
      </c>
      <c r="AG294" s="473">
        <v>2.6654170000000001</v>
      </c>
      <c r="AH294" s="473">
        <v>2.6670240000000001</v>
      </c>
      <c r="AI294" s="473">
        <v>2.6685289999999999</v>
      </c>
      <c r="AJ294" s="473">
        <v>2.6699470000000001</v>
      </c>
      <c r="AK294" s="473">
        <v>2.6712410000000002</v>
      </c>
      <c r="AL294" s="473">
        <v>2.6723979999999998</v>
      </c>
      <c r="AM294" s="473">
        <v>2.6733920000000002</v>
      </c>
      <c r="AN294" s="473">
        <v>2.6741280000000001</v>
      </c>
    </row>
    <row r="295" spans="1:40" ht="15" customHeight="1" x14ac:dyDescent="0.2">
      <c r="A295" s="472" t="s">
        <v>354</v>
      </c>
      <c r="B295" s="472" t="s">
        <v>216</v>
      </c>
      <c r="C295" s="472" t="s">
        <v>396</v>
      </c>
      <c r="D295" s="472" t="s">
        <v>356</v>
      </c>
      <c r="E295" s="472" t="s">
        <v>96</v>
      </c>
      <c r="F295" s="472" t="s">
        <v>363</v>
      </c>
      <c r="G295" s="473">
        <v>4.3207012987012981E-2</v>
      </c>
      <c r="H295" s="473">
        <v>4.8541000000000001E-2</v>
      </c>
      <c r="I295" s="473">
        <v>4.8543000000000003E-2</v>
      </c>
      <c r="J295" s="473">
        <v>4.8515999999999997E-2</v>
      </c>
      <c r="K295" s="473">
        <v>4.8412999999999998E-2</v>
      </c>
      <c r="L295" s="473">
        <v>4.8410000000000002E-2</v>
      </c>
      <c r="M295" s="473">
        <v>4.8417000000000002E-2</v>
      </c>
      <c r="N295" s="473">
        <v>4.8488999999999997E-2</v>
      </c>
      <c r="O295" s="473">
        <v>4.8445000000000002E-2</v>
      </c>
      <c r="P295" s="473">
        <v>4.8293999999999997E-2</v>
      </c>
      <c r="Q295" s="473">
        <v>4.8218999999999998E-2</v>
      </c>
      <c r="R295" s="473">
        <v>4.8046999999999999E-2</v>
      </c>
      <c r="S295" s="473">
        <v>4.7690999999999997E-2</v>
      </c>
      <c r="T295" s="473">
        <v>4.8135999999999998E-2</v>
      </c>
      <c r="U295" s="473">
        <v>4.7990999999999999E-2</v>
      </c>
      <c r="V295" s="473">
        <v>4.7697000000000003E-2</v>
      </c>
      <c r="W295" s="473">
        <v>4.7319E-2</v>
      </c>
      <c r="X295" s="473">
        <v>4.6961999999999997E-2</v>
      </c>
      <c r="Y295" s="473">
        <v>4.6142000000000002E-2</v>
      </c>
      <c r="Z295" s="473">
        <v>4.5953000000000001E-2</v>
      </c>
      <c r="AA295" s="473">
        <v>4.5164999999999997E-2</v>
      </c>
      <c r="AB295" s="473">
        <v>4.5041999999999999E-2</v>
      </c>
      <c r="AC295" s="473">
        <v>4.4722999999999999E-2</v>
      </c>
      <c r="AD295" s="473">
        <v>4.4450999999999997E-2</v>
      </c>
      <c r="AE295" s="473">
        <v>4.4622000000000002E-2</v>
      </c>
      <c r="AF295" s="473">
        <v>4.4732000000000001E-2</v>
      </c>
      <c r="AG295" s="473">
        <v>4.4830000000000002E-2</v>
      </c>
      <c r="AH295" s="473">
        <v>4.4815000000000001E-2</v>
      </c>
      <c r="AI295" s="473">
        <v>4.4884E-2</v>
      </c>
      <c r="AJ295" s="473">
        <v>4.4900000000000002E-2</v>
      </c>
      <c r="AK295" s="473">
        <v>4.5152999999999999E-2</v>
      </c>
      <c r="AL295" s="473">
        <v>4.5147E-2</v>
      </c>
      <c r="AM295" s="473">
        <v>4.5183000000000001E-2</v>
      </c>
      <c r="AN295" s="473">
        <v>4.5183000000000001E-2</v>
      </c>
    </row>
    <row r="296" spans="1:40" ht="15" customHeight="1" x14ac:dyDescent="0.2">
      <c r="A296" s="472" t="s">
        <v>354</v>
      </c>
      <c r="B296" s="472" t="s">
        <v>216</v>
      </c>
      <c r="C296" s="472" t="s">
        <v>396</v>
      </c>
      <c r="D296" s="472" t="s">
        <v>356</v>
      </c>
      <c r="E296" s="472" t="s">
        <v>98</v>
      </c>
      <c r="F296" s="472" t="s">
        <v>98</v>
      </c>
      <c r="G296" s="473">
        <v>3.0683860000000003</v>
      </c>
      <c r="H296" s="473">
        <v>3.0683859999999998</v>
      </c>
      <c r="I296" s="473">
        <v>3.0683859999999998</v>
      </c>
      <c r="J296" s="473">
        <v>3.0683859999999998</v>
      </c>
      <c r="K296" s="473">
        <v>3.0683859999999998</v>
      </c>
      <c r="L296" s="473">
        <v>3.0683859999999998</v>
      </c>
      <c r="M296" s="473">
        <v>3.0683859999999998</v>
      </c>
      <c r="N296" s="473">
        <v>3.0683859999999998</v>
      </c>
      <c r="O296" s="473">
        <v>3.0683859999999998</v>
      </c>
      <c r="P296" s="473">
        <v>3.0683859999999998</v>
      </c>
      <c r="Q296" s="473">
        <v>3.0683859999999998</v>
      </c>
      <c r="R296" s="473">
        <v>3.0683859999999998</v>
      </c>
      <c r="S296" s="473">
        <v>3.0683859999999998</v>
      </c>
      <c r="T296" s="473">
        <v>3.0683859999999998</v>
      </c>
      <c r="U296" s="473">
        <v>3.0683859999999998</v>
      </c>
      <c r="V296" s="473">
        <v>3.0683859999999998</v>
      </c>
      <c r="W296" s="473">
        <v>3.0683859999999998</v>
      </c>
      <c r="X296" s="473">
        <v>3.0683859999999998</v>
      </c>
      <c r="Y296" s="473">
        <v>3.0683859999999998</v>
      </c>
      <c r="Z296" s="473">
        <v>3.0683859999999998</v>
      </c>
      <c r="AA296" s="473">
        <v>3.0683859999999998</v>
      </c>
      <c r="AB296" s="473">
        <v>3.0683859999999998</v>
      </c>
      <c r="AC296" s="473">
        <v>3.0683859999999998</v>
      </c>
      <c r="AD296" s="473">
        <v>3.0683859999999998</v>
      </c>
      <c r="AE296" s="473">
        <v>3.0683859999999998</v>
      </c>
      <c r="AF296" s="473">
        <v>3.0683859999999998</v>
      </c>
      <c r="AG296" s="473">
        <v>3.0683859999999998</v>
      </c>
      <c r="AH296" s="473">
        <v>3.0683859999999998</v>
      </c>
      <c r="AI296" s="473">
        <v>3.0683859999999998</v>
      </c>
      <c r="AJ296" s="473">
        <v>3.0683859999999998</v>
      </c>
      <c r="AK296" s="473">
        <v>3.0683859999999998</v>
      </c>
      <c r="AL296" s="473">
        <v>3.0683859999999998</v>
      </c>
      <c r="AM296" s="473">
        <v>3.0683859999999998</v>
      </c>
      <c r="AN296" s="473">
        <v>3.0683859999999998</v>
      </c>
    </row>
    <row r="297" spans="1:40" ht="15" customHeight="1" x14ac:dyDescent="0.2">
      <c r="A297" s="472" t="s">
        <v>354</v>
      </c>
      <c r="B297" s="472" t="s">
        <v>216</v>
      </c>
      <c r="C297" s="472" t="s">
        <v>396</v>
      </c>
      <c r="D297" s="472" t="s">
        <v>356</v>
      </c>
      <c r="E297" s="472" t="s">
        <v>99</v>
      </c>
      <c r="F297" s="472" t="s">
        <v>99</v>
      </c>
      <c r="G297" s="473">
        <v>13.312128058426222</v>
      </c>
      <c r="H297" s="473">
        <v>13.68526</v>
      </c>
      <c r="I297" s="473">
        <v>14.114839999999999</v>
      </c>
      <c r="J297" s="473">
        <v>14.42798</v>
      </c>
      <c r="K297" s="473">
        <v>14.7065</v>
      </c>
      <c r="L297" s="473">
        <v>15.022360000000001</v>
      </c>
      <c r="M297" s="473">
        <v>15.500959999999999</v>
      </c>
      <c r="N297" s="473">
        <v>16.189520000000002</v>
      </c>
      <c r="O297" s="473">
        <v>17.207090000000001</v>
      </c>
      <c r="P297" s="473">
        <v>18.3096</v>
      </c>
      <c r="Q297" s="473">
        <v>19.52524</v>
      </c>
      <c r="R297" s="473">
        <v>20.84158</v>
      </c>
      <c r="S297" s="473">
        <v>22.231349999999999</v>
      </c>
      <c r="T297" s="473">
        <v>23.752089999999999</v>
      </c>
      <c r="U297" s="473">
        <v>25.258859999999999</v>
      </c>
      <c r="V297" s="473">
        <v>26.696660000000001</v>
      </c>
      <c r="W297" s="473">
        <v>28.102399999999999</v>
      </c>
      <c r="X297" s="473">
        <v>29.64067</v>
      </c>
      <c r="Y297" s="473">
        <v>31.05631</v>
      </c>
      <c r="Z297" s="473">
        <v>32.624479999999998</v>
      </c>
      <c r="AA297" s="473">
        <v>33.903680000000001</v>
      </c>
      <c r="AB297" s="473">
        <v>35.909750000000003</v>
      </c>
      <c r="AC297" s="473">
        <v>37.339840000000002</v>
      </c>
      <c r="AD297" s="473">
        <v>38.844329999999999</v>
      </c>
      <c r="AE297" s="473">
        <v>40.694369999999999</v>
      </c>
      <c r="AF297" s="473">
        <v>42.242579999999997</v>
      </c>
      <c r="AG297" s="473">
        <v>44.01041</v>
      </c>
      <c r="AH297" s="473">
        <v>45.868229999999997</v>
      </c>
      <c r="AI297" s="473">
        <v>47.538110000000003</v>
      </c>
      <c r="AJ297" s="473">
        <v>49.120150000000002</v>
      </c>
      <c r="AK297" s="473">
        <v>50.584519999999998</v>
      </c>
      <c r="AL297" s="473">
        <v>52.106250000000003</v>
      </c>
      <c r="AM297" s="473">
        <v>53.415759999999999</v>
      </c>
      <c r="AN297" s="473">
        <v>54.757309999999997</v>
      </c>
    </row>
    <row r="298" spans="1:40" ht="15" customHeight="1" x14ac:dyDescent="0.2">
      <c r="A298" s="472" t="s">
        <v>354</v>
      </c>
      <c r="B298" s="472" t="s">
        <v>216</v>
      </c>
      <c r="C298" s="472" t="s">
        <v>396</v>
      </c>
      <c r="D298" s="472" t="s">
        <v>356</v>
      </c>
      <c r="E298" s="472" t="s">
        <v>364</v>
      </c>
      <c r="F298" s="472" t="s">
        <v>365</v>
      </c>
      <c r="G298" s="473">
        <v>0.20503569653979242</v>
      </c>
      <c r="H298" s="473">
        <v>0.34048400000000001</v>
      </c>
      <c r="I298" s="473">
        <v>0.33924900000000002</v>
      </c>
      <c r="J298" s="473">
        <v>0.235955</v>
      </c>
      <c r="K298" s="473">
        <v>0.306751</v>
      </c>
      <c r="L298" s="473">
        <v>0.97406700000000002</v>
      </c>
      <c r="M298" s="473">
        <v>0.95778399999999997</v>
      </c>
      <c r="N298" s="473">
        <v>0.43193799999999999</v>
      </c>
      <c r="O298" s="473">
        <v>1.4540109999999999</v>
      </c>
      <c r="P298" s="473">
        <v>1.6009249999999999</v>
      </c>
      <c r="Q298" s="473">
        <v>1.79732</v>
      </c>
      <c r="R298" s="473">
        <v>2.0043660000000001</v>
      </c>
      <c r="S298" s="473">
        <v>2.3316859999999999</v>
      </c>
      <c r="T298" s="473">
        <v>2.2870020000000002</v>
      </c>
      <c r="U298" s="473">
        <v>2.5587029999999999</v>
      </c>
      <c r="V298" s="473">
        <v>3.2743030000000002</v>
      </c>
      <c r="W298" s="473">
        <v>3.5748869999999999</v>
      </c>
      <c r="X298" s="473">
        <v>3.8234750000000002</v>
      </c>
      <c r="Y298" s="473">
        <v>4.1987410000000001</v>
      </c>
      <c r="Z298" s="473">
        <v>4.1056850000000003</v>
      </c>
      <c r="AA298" s="473">
        <v>4.1848869999999998</v>
      </c>
      <c r="AB298" s="473">
        <v>4.2465970000000004</v>
      </c>
      <c r="AC298" s="473">
        <v>4.2452909999999999</v>
      </c>
      <c r="AD298" s="473">
        <v>4.1708460000000001</v>
      </c>
      <c r="AE298" s="473">
        <v>4.2206140000000003</v>
      </c>
      <c r="AF298" s="473">
        <v>4.2121599999999999</v>
      </c>
      <c r="AG298" s="473">
        <v>4.2484380000000002</v>
      </c>
      <c r="AH298" s="473">
        <v>4.2357290000000001</v>
      </c>
      <c r="AI298" s="473">
        <v>4.217473</v>
      </c>
      <c r="AJ298" s="473">
        <v>4.2287699999999999</v>
      </c>
      <c r="AK298" s="473">
        <v>4.2047619999999997</v>
      </c>
      <c r="AL298" s="473">
        <v>4.2095840000000004</v>
      </c>
      <c r="AM298" s="473">
        <v>4.2229590000000004</v>
      </c>
      <c r="AN298" s="473">
        <v>4.227373</v>
      </c>
    </row>
    <row r="299" spans="1:40" ht="15" customHeight="1" x14ac:dyDescent="0.2">
      <c r="A299" s="472" t="s">
        <v>354</v>
      </c>
      <c r="B299" s="472" t="s">
        <v>216</v>
      </c>
      <c r="C299" s="472" t="s">
        <v>396</v>
      </c>
      <c r="D299" s="472" t="s">
        <v>356</v>
      </c>
      <c r="E299" s="472" t="s">
        <v>364</v>
      </c>
      <c r="F299" s="472" t="s">
        <v>366</v>
      </c>
      <c r="G299" s="473">
        <v>8.5822792792792802E-3</v>
      </c>
      <c r="H299" s="473">
        <v>8.6597999999999994E-2</v>
      </c>
      <c r="I299" s="473">
        <v>8.6587999999999998E-2</v>
      </c>
      <c r="J299" s="473">
        <v>8.6555999999999994E-2</v>
      </c>
      <c r="K299" s="473">
        <v>8.6462999999999998E-2</v>
      </c>
      <c r="L299" s="473">
        <v>0.17441799999999999</v>
      </c>
      <c r="M299" s="473">
        <v>0.174565</v>
      </c>
      <c r="N299" s="473">
        <v>0.17458499999999999</v>
      </c>
      <c r="O299" s="473">
        <v>0.174231</v>
      </c>
      <c r="P299" s="473">
        <v>0.34807199999999999</v>
      </c>
      <c r="Q299" s="473">
        <v>0.34769600000000001</v>
      </c>
      <c r="R299" s="473">
        <v>0.34751799999999999</v>
      </c>
      <c r="S299" s="473">
        <v>0.34592099999999998</v>
      </c>
      <c r="T299" s="473">
        <v>0.57863699999999996</v>
      </c>
      <c r="U299" s="473">
        <v>0.57856099999999999</v>
      </c>
      <c r="V299" s="473">
        <v>0.57591599999999998</v>
      </c>
      <c r="W299" s="473">
        <v>0.57190600000000003</v>
      </c>
      <c r="X299" s="473">
        <v>0.79730100000000004</v>
      </c>
      <c r="Y299" s="473">
        <v>0.78577200000000003</v>
      </c>
      <c r="Z299" s="473">
        <v>0.78087899999999999</v>
      </c>
      <c r="AA299" s="473">
        <v>0.76761699999999999</v>
      </c>
      <c r="AB299" s="473">
        <v>0.76631199999999999</v>
      </c>
      <c r="AC299" s="473">
        <v>0.749776</v>
      </c>
      <c r="AD299" s="473">
        <v>0.74381600000000003</v>
      </c>
      <c r="AE299" s="473">
        <v>0.74984099999999998</v>
      </c>
      <c r="AF299" s="473">
        <v>0.74848800000000004</v>
      </c>
      <c r="AG299" s="473">
        <v>0.74799499999999997</v>
      </c>
      <c r="AH299" s="473">
        <v>0.74560700000000002</v>
      </c>
      <c r="AI299" s="473">
        <v>0.74685599999999996</v>
      </c>
      <c r="AJ299" s="473">
        <v>0.746313</v>
      </c>
      <c r="AK299" s="473">
        <v>0.74267300000000003</v>
      </c>
      <c r="AL299" s="473">
        <v>0.74282099999999995</v>
      </c>
      <c r="AM299" s="473">
        <v>0.74137200000000003</v>
      </c>
      <c r="AN299" s="473">
        <v>0.74170999999999998</v>
      </c>
    </row>
    <row r="300" spans="1:40" ht="15" customHeight="1" x14ac:dyDescent="0.2">
      <c r="A300" s="472" t="s">
        <v>354</v>
      </c>
      <c r="B300" s="472" t="s">
        <v>216</v>
      </c>
      <c r="C300" s="472" t="s">
        <v>396</v>
      </c>
      <c r="D300" s="472" t="s">
        <v>356</v>
      </c>
      <c r="E300" s="472" t="s">
        <v>364</v>
      </c>
      <c r="F300" s="472" t="s">
        <v>367</v>
      </c>
      <c r="G300" s="473">
        <v>1.032000382180801</v>
      </c>
      <c r="H300" s="473">
        <v>1.469614</v>
      </c>
      <c r="I300" s="473">
        <v>1.5313939999999999</v>
      </c>
      <c r="J300" s="473">
        <v>1.1140969999999999</v>
      </c>
      <c r="K300" s="473">
        <v>1.7929310000000001</v>
      </c>
      <c r="L300" s="473">
        <v>3.7204660000000001</v>
      </c>
      <c r="M300" s="473">
        <v>4.1288739999999997</v>
      </c>
      <c r="N300" s="473">
        <v>3.1572740000000001</v>
      </c>
      <c r="O300" s="473">
        <v>4.6388150000000001</v>
      </c>
      <c r="P300" s="473">
        <v>4.8531719999999998</v>
      </c>
      <c r="Q300" s="473">
        <v>5.1000880000000004</v>
      </c>
      <c r="R300" s="473">
        <v>5.3219479999999999</v>
      </c>
      <c r="S300" s="473">
        <v>5.5048019999999998</v>
      </c>
      <c r="T300" s="473">
        <v>5.6672359999999999</v>
      </c>
      <c r="U300" s="473">
        <v>6.1148879999999997</v>
      </c>
      <c r="V300" s="473">
        <v>6.3697090000000003</v>
      </c>
      <c r="W300" s="473">
        <v>6.6848450000000001</v>
      </c>
      <c r="X300" s="473">
        <v>7.0144640000000003</v>
      </c>
      <c r="Y300" s="473">
        <v>7.1026990000000003</v>
      </c>
      <c r="Z300" s="473">
        <v>7.327464</v>
      </c>
      <c r="AA300" s="473">
        <v>7.6859529999999996</v>
      </c>
      <c r="AB300" s="473">
        <v>7.9853290000000001</v>
      </c>
      <c r="AC300" s="473">
        <v>8.0545150000000003</v>
      </c>
      <c r="AD300" s="473">
        <v>7.9804870000000001</v>
      </c>
      <c r="AE300" s="473">
        <v>8.0063030000000008</v>
      </c>
      <c r="AF300" s="473">
        <v>8.0398800000000001</v>
      </c>
      <c r="AG300" s="473">
        <v>8.1862069999999996</v>
      </c>
      <c r="AH300" s="473">
        <v>8.2353950000000005</v>
      </c>
      <c r="AI300" s="473">
        <v>8.4496339999999996</v>
      </c>
      <c r="AJ300" s="473">
        <v>8.5228809999999999</v>
      </c>
      <c r="AK300" s="473">
        <v>8.5925659999999997</v>
      </c>
      <c r="AL300" s="473">
        <v>8.6556250000000006</v>
      </c>
      <c r="AM300" s="473">
        <v>8.7055240000000005</v>
      </c>
      <c r="AN300" s="473">
        <v>8.7718720000000001</v>
      </c>
    </row>
    <row r="301" spans="1:40" ht="15" customHeight="1" x14ac:dyDescent="0.2">
      <c r="A301" s="472" t="s">
        <v>354</v>
      </c>
      <c r="B301" s="472" t="s">
        <v>216</v>
      </c>
      <c r="C301" s="472" t="s">
        <v>396</v>
      </c>
      <c r="D301" s="472" t="s">
        <v>356</v>
      </c>
      <c r="E301" s="472" t="s">
        <v>364</v>
      </c>
      <c r="F301" s="472" t="s">
        <v>368</v>
      </c>
      <c r="G301" s="473">
        <v>0.90990713310617666</v>
      </c>
      <c r="H301" s="473">
        <v>0.926342</v>
      </c>
      <c r="I301" s="473">
        <v>0.94230700000000001</v>
      </c>
      <c r="J301" s="473">
        <v>0.95767500000000005</v>
      </c>
      <c r="K301" s="473">
        <v>0.97233999999999998</v>
      </c>
      <c r="L301" s="473">
        <v>0.98679600000000001</v>
      </c>
      <c r="M301" s="473">
        <v>1.0021249999999999</v>
      </c>
      <c r="N301" s="473">
        <v>1.0166200000000001</v>
      </c>
      <c r="O301" s="473">
        <v>1.029439</v>
      </c>
      <c r="P301" s="473">
        <v>1.042589</v>
      </c>
      <c r="Q301" s="473">
        <v>1.0554539999999999</v>
      </c>
      <c r="R301" s="473">
        <v>1.0655870000000001</v>
      </c>
      <c r="S301" s="473">
        <v>1.0739369999999999</v>
      </c>
      <c r="T301" s="473">
        <v>1.0870740000000001</v>
      </c>
      <c r="U301" s="473">
        <v>1.0973409999999999</v>
      </c>
      <c r="V301" s="473">
        <v>1.104169</v>
      </c>
      <c r="W301" s="473">
        <v>1.107273</v>
      </c>
      <c r="X301" s="473">
        <v>1.111494</v>
      </c>
      <c r="Y301" s="473">
        <v>1.1088659999999999</v>
      </c>
      <c r="Z301" s="473">
        <v>1.11328</v>
      </c>
      <c r="AA301" s="473">
        <v>1.108312</v>
      </c>
      <c r="AB301" s="473">
        <v>1.114293</v>
      </c>
      <c r="AC301" s="473">
        <v>1.1051420000000001</v>
      </c>
      <c r="AD301" s="473">
        <v>1.104374</v>
      </c>
      <c r="AE301" s="473">
        <v>1.11528</v>
      </c>
      <c r="AF301" s="473">
        <v>1.1182620000000001</v>
      </c>
      <c r="AG301" s="473">
        <v>1.1240669999999999</v>
      </c>
      <c r="AH301" s="473">
        <v>1.1264270000000001</v>
      </c>
      <c r="AI301" s="473">
        <v>1.1342319999999999</v>
      </c>
      <c r="AJ301" s="473">
        <v>1.1364160000000001</v>
      </c>
      <c r="AK301" s="473">
        <v>1.138468</v>
      </c>
      <c r="AL301" s="473">
        <v>1.1433150000000001</v>
      </c>
      <c r="AM301" s="473">
        <v>1.14761</v>
      </c>
      <c r="AN301" s="473">
        <v>1.1515029999999999</v>
      </c>
    </row>
    <row r="302" spans="1:40" ht="15" customHeight="1" x14ac:dyDescent="0.2">
      <c r="A302" s="472" t="s">
        <v>354</v>
      </c>
      <c r="B302" s="472" t="s">
        <v>216</v>
      </c>
      <c r="C302" s="472" t="s">
        <v>396</v>
      </c>
      <c r="D302" s="472" t="s">
        <v>356</v>
      </c>
      <c r="E302" s="472" t="s">
        <v>364</v>
      </c>
      <c r="F302" s="472" t="s">
        <v>369</v>
      </c>
      <c r="G302" s="473">
        <v>0</v>
      </c>
      <c r="H302" s="473">
        <v>4.5500000000000002E-3</v>
      </c>
      <c r="I302" s="473">
        <v>4.3030000000000004E-3</v>
      </c>
      <c r="J302" s="473">
        <v>7.8530000000000006E-3</v>
      </c>
      <c r="K302" s="473">
        <v>3.4077999999999997E-2</v>
      </c>
      <c r="L302" s="473">
        <v>0.385378</v>
      </c>
      <c r="M302" s="473">
        <v>0.452789</v>
      </c>
      <c r="N302" s="473">
        <v>0.49579699999999999</v>
      </c>
      <c r="O302" s="473">
        <v>0.54169800000000001</v>
      </c>
      <c r="P302" s="473">
        <v>0.60873699999999997</v>
      </c>
      <c r="Q302" s="473">
        <v>0.65838600000000003</v>
      </c>
      <c r="R302" s="473">
        <v>0.71120000000000005</v>
      </c>
      <c r="S302" s="473">
        <v>0.76819599999999999</v>
      </c>
      <c r="T302" s="473">
        <v>0.83638999999999997</v>
      </c>
      <c r="U302" s="473">
        <v>0.91297099999999998</v>
      </c>
      <c r="V302" s="473">
        <v>1.0035890000000001</v>
      </c>
      <c r="W302" s="473">
        <v>1.1084240000000001</v>
      </c>
      <c r="X302" s="473">
        <v>1.2350110000000001</v>
      </c>
      <c r="Y302" s="473">
        <v>1.3718490000000001</v>
      </c>
      <c r="Z302" s="473">
        <v>1.534505</v>
      </c>
      <c r="AA302" s="473">
        <v>1.853456</v>
      </c>
      <c r="AB302" s="473">
        <v>2.056451</v>
      </c>
      <c r="AC302" s="473">
        <v>2.266575</v>
      </c>
      <c r="AD302" s="473">
        <v>2.4955780000000001</v>
      </c>
      <c r="AE302" s="473">
        <v>2.7297750000000001</v>
      </c>
      <c r="AF302" s="473">
        <v>2.966291</v>
      </c>
      <c r="AG302" s="473">
        <v>3.1967140000000001</v>
      </c>
      <c r="AH302" s="473">
        <v>3.4198520000000001</v>
      </c>
      <c r="AI302" s="473">
        <v>3.636145</v>
      </c>
      <c r="AJ302" s="473">
        <v>3.857145</v>
      </c>
      <c r="AK302" s="473">
        <v>4.0669890000000004</v>
      </c>
      <c r="AL302" s="473">
        <v>4.2646480000000002</v>
      </c>
      <c r="AM302" s="473">
        <v>4.4757670000000003</v>
      </c>
      <c r="AN302" s="473">
        <v>4.6767289999999999</v>
      </c>
    </row>
    <row r="303" spans="1:40" ht="15" customHeight="1" x14ac:dyDescent="0.2">
      <c r="A303" s="472" t="s">
        <v>354</v>
      </c>
      <c r="B303" s="472" t="s">
        <v>216</v>
      </c>
      <c r="C303" s="472" t="s">
        <v>396</v>
      </c>
      <c r="D303" s="472" t="s">
        <v>356</v>
      </c>
      <c r="E303" s="472" t="s">
        <v>364</v>
      </c>
      <c r="F303" s="472" t="s">
        <v>370</v>
      </c>
      <c r="G303" s="473">
        <v>2.9590000000000002E-2</v>
      </c>
      <c r="H303" s="473">
        <v>2.9530000000000001E-2</v>
      </c>
      <c r="I303" s="473">
        <v>2.9798999999999999E-2</v>
      </c>
      <c r="J303" s="473">
        <v>2.9909999999999999E-2</v>
      </c>
      <c r="K303" s="473">
        <v>3.8143000000000003E-2</v>
      </c>
      <c r="L303" s="473">
        <v>3.9570000000000001E-2</v>
      </c>
      <c r="M303" s="473">
        <v>4.0542000000000002E-2</v>
      </c>
      <c r="N303" s="473">
        <v>3.8843000000000003E-2</v>
      </c>
      <c r="O303" s="473">
        <v>4.1133000000000003E-2</v>
      </c>
      <c r="P303" s="473">
        <v>4.2337E-2</v>
      </c>
      <c r="Q303" s="473">
        <v>4.1750000000000002E-2</v>
      </c>
      <c r="R303" s="473">
        <v>4.1681000000000003E-2</v>
      </c>
      <c r="S303" s="473">
        <v>4.4615000000000002E-2</v>
      </c>
      <c r="T303" s="473">
        <v>4.1072999999999998E-2</v>
      </c>
      <c r="U303" s="473">
        <v>4.2335999999999999E-2</v>
      </c>
      <c r="V303" s="473">
        <v>4.3445999999999999E-2</v>
      </c>
      <c r="W303" s="473">
        <v>4.3410999999999998E-2</v>
      </c>
      <c r="X303" s="473">
        <v>4.3064999999999999E-2</v>
      </c>
      <c r="Y303" s="473">
        <v>4.3672999999999997E-2</v>
      </c>
      <c r="Z303" s="473">
        <v>4.4423999999999998E-2</v>
      </c>
      <c r="AA303" s="473">
        <v>4.3243999999999998E-2</v>
      </c>
      <c r="AB303" s="473">
        <v>4.3101E-2</v>
      </c>
      <c r="AC303" s="473">
        <v>4.3053000000000001E-2</v>
      </c>
      <c r="AD303" s="473">
        <v>4.2646999999999997E-2</v>
      </c>
      <c r="AE303" s="473">
        <v>4.2315999999999999E-2</v>
      </c>
      <c r="AF303" s="473">
        <v>4.2373000000000001E-2</v>
      </c>
      <c r="AG303" s="473">
        <v>4.2802E-2</v>
      </c>
      <c r="AH303" s="473">
        <v>4.3076999999999997E-2</v>
      </c>
      <c r="AI303" s="473">
        <v>4.3220000000000001E-2</v>
      </c>
      <c r="AJ303" s="473">
        <v>4.3291000000000003E-2</v>
      </c>
      <c r="AK303" s="473">
        <v>4.3076999999999997E-2</v>
      </c>
      <c r="AL303" s="473">
        <v>4.3017E-2</v>
      </c>
      <c r="AM303" s="473">
        <v>4.2993000000000003E-2</v>
      </c>
      <c r="AN303" s="473">
        <v>4.3028999999999998E-2</v>
      </c>
    </row>
    <row r="304" spans="1:40" ht="15" customHeight="1" x14ac:dyDescent="0.2">
      <c r="A304" s="472" t="s">
        <v>354</v>
      </c>
      <c r="B304" s="472" t="s">
        <v>216</v>
      </c>
      <c r="C304" s="472" t="s">
        <v>396</v>
      </c>
      <c r="D304" s="472" t="s">
        <v>356</v>
      </c>
      <c r="E304" s="472" t="s">
        <v>364</v>
      </c>
      <c r="F304" s="472" t="s">
        <v>371</v>
      </c>
      <c r="G304" s="473">
        <v>1.7520200592141839</v>
      </c>
      <c r="H304" s="473">
        <v>1.997557</v>
      </c>
      <c r="I304" s="473">
        <v>1.7506919999999999</v>
      </c>
      <c r="J304" s="473">
        <v>1.260764</v>
      </c>
      <c r="K304" s="473">
        <v>0.50855899999999998</v>
      </c>
      <c r="L304" s="473">
        <v>0.95778099999999999</v>
      </c>
      <c r="M304" s="473">
        <v>0.69631100000000001</v>
      </c>
      <c r="N304" s="473">
        <v>0.80661000000000005</v>
      </c>
      <c r="O304" s="473">
        <v>2.314864</v>
      </c>
      <c r="P304" s="473">
        <v>2.306727</v>
      </c>
      <c r="Q304" s="473">
        <v>1.9815780000000001</v>
      </c>
      <c r="R304" s="473">
        <v>3.060657</v>
      </c>
      <c r="S304" s="473">
        <v>3.5107940000000002</v>
      </c>
      <c r="T304" s="473">
        <v>2.1836419999999999</v>
      </c>
      <c r="U304" s="473">
        <v>2.7059039999999999</v>
      </c>
      <c r="V304" s="473">
        <v>2.62215</v>
      </c>
      <c r="W304" s="473">
        <v>2.7783380000000002</v>
      </c>
      <c r="X304" s="473">
        <v>2.599145</v>
      </c>
      <c r="Y304" s="473">
        <v>2.460032</v>
      </c>
      <c r="Z304" s="473">
        <v>2.3321719999999999</v>
      </c>
      <c r="AA304" s="473">
        <v>2.1861929999999998</v>
      </c>
      <c r="AB304" s="473">
        <v>2.0510739999999998</v>
      </c>
      <c r="AC304" s="473">
        <v>1.8673679999999999</v>
      </c>
      <c r="AD304" s="473">
        <v>1.7504280000000001</v>
      </c>
      <c r="AE304" s="473">
        <v>1.6141220000000001</v>
      </c>
      <c r="AF304" s="473">
        <v>1.4919629999999999</v>
      </c>
      <c r="AG304" s="473">
        <v>1.388244</v>
      </c>
      <c r="AH304" s="473">
        <v>1.2969569999999999</v>
      </c>
      <c r="AI304" s="473">
        <v>1.240402</v>
      </c>
      <c r="AJ304" s="473">
        <v>1.175379</v>
      </c>
      <c r="AK304" s="473">
        <v>1.113075</v>
      </c>
      <c r="AL304" s="473">
        <v>1.0727009999999999</v>
      </c>
      <c r="AM304" s="473">
        <v>1.032451</v>
      </c>
      <c r="AN304" s="473">
        <v>0.99980599999999997</v>
      </c>
    </row>
    <row r="305" spans="1:40" ht="15" customHeight="1" x14ac:dyDescent="0.2">
      <c r="A305" s="472" t="s">
        <v>354</v>
      </c>
      <c r="B305" s="472" t="s">
        <v>216</v>
      </c>
      <c r="C305" s="472" t="s">
        <v>396</v>
      </c>
      <c r="D305" s="472" t="s">
        <v>356</v>
      </c>
      <c r="E305" s="472" t="s">
        <v>364</v>
      </c>
      <c r="F305" s="472" t="s">
        <v>372</v>
      </c>
      <c r="G305" s="473">
        <v>9.6308802802574561E-2</v>
      </c>
      <c r="H305" s="473">
        <v>9.9207000000000004E-2</v>
      </c>
      <c r="I305" s="473">
        <v>9.9957000000000004E-2</v>
      </c>
      <c r="J305" s="473">
        <v>5.8463000000000001E-2</v>
      </c>
      <c r="K305" s="473">
        <v>3.2015000000000002E-2</v>
      </c>
      <c r="L305" s="473">
        <v>4.3928000000000002E-2</v>
      </c>
      <c r="M305" s="473">
        <v>5.8992999999999997E-2</v>
      </c>
      <c r="N305" s="473">
        <v>6.7628999999999995E-2</v>
      </c>
      <c r="O305" s="473">
        <v>7.6013999999999998E-2</v>
      </c>
      <c r="P305" s="473">
        <v>9.4016000000000002E-2</v>
      </c>
      <c r="Q305" s="473">
        <v>0.10209799999999999</v>
      </c>
      <c r="R305" s="473">
        <v>0.10403999999999999</v>
      </c>
      <c r="S305" s="473">
        <v>0.17577699999999999</v>
      </c>
      <c r="T305" s="473">
        <v>0.119023</v>
      </c>
      <c r="U305" s="473">
        <v>0.20910799999999999</v>
      </c>
      <c r="V305" s="473">
        <v>0.20505200000000001</v>
      </c>
      <c r="W305" s="473">
        <v>0.21913199999999999</v>
      </c>
      <c r="X305" s="473">
        <v>0.23466300000000001</v>
      </c>
      <c r="Y305" s="473">
        <v>0.24444099999999999</v>
      </c>
      <c r="Z305" s="473">
        <v>0.31530799999999998</v>
      </c>
      <c r="AA305" s="473">
        <v>0.39230900000000002</v>
      </c>
      <c r="AB305" s="473">
        <v>0.37662699999999999</v>
      </c>
      <c r="AC305" s="473">
        <v>0.40804699999999999</v>
      </c>
      <c r="AD305" s="473">
        <v>0.40009099999999997</v>
      </c>
      <c r="AE305" s="473">
        <v>0.40082600000000002</v>
      </c>
      <c r="AF305" s="473">
        <v>0.39849899999999999</v>
      </c>
      <c r="AG305" s="473">
        <v>0.39887899999999998</v>
      </c>
      <c r="AH305" s="473">
        <v>0.40257700000000002</v>
      </c>
      <c r="AI305" s="473">
        <v>0.40969499999999998</v>
      </c>
      <c r="AJ305" s="473">
        <v>0.40500700000000001</v>
      </c>
      <c r="AK305" s="473">
        <v>0.41950900000000002</v>
      </c>
      <c r="AL305" s="473">
        <v>0.42140899999999998</v>
      </c>
      <c r="AM305" s="473">
        <v>0.41994599999999999</v>
      </c>
      <c r="AN305" s="473">
        <v>0.42083900000000002</v>
      </c>
    </row>
    <row r="306" spans="1:40" ht="15" customHeight="1" x14ac:dyDescent="0.2">
      <c r="A306" s="472" t="s">
        <v>354</v>
      </c>
      <c r="B306" s="472" t="s">
        <v>216</v>
      </c>
      <c r="C306" s="472" t="s">
        <v>396</v>
      </c>
      <c r="D306" s="472" t="s">
        <v>356</v>
      </c>
      <c r="E306" s="472" t="s">
        <v>364</v>
      </c>
      <c r="F306" s="472" t="s">
        <v>373</v>
      </c>
      <c r="G306" s="473">
        <v>1.0362854756812574</v>
      </c>
      <c r="H306" s="473">
        <v>1.0705830000000001</v>
      </c>
      <c r="I306" s="473">
        <v>1.0997600000000001</v>
      </c>
      <c r="J306" s="473">
        <v>1.1290100000000001</v>
      </c>
      <c r="K306" s="473">
        <v>1.157567</v>
      </c>
      <c r="L306" s="473">
        <v>1.1864459999999999</v>
      </c>
      <c r="M306" s="473">
        <v>1.216453</v>
      </c>
      <c r="N306" s="473">
        <v>1.2464059999999999</v>
      </c>
      <c r="O306" s="473">
        <v>1.2735879999999999</v>
      </c>
      <c r="P306" s="473">
        <v>1.3028</v>
      </c>
      <c r="Q306" s="473">
        <v>1.3246230000000001</v>
      </c>
      <c r="R306" s="473">
        <v>1.3476570000000001</v>
      </c>
      <c r="S306" s="473">
        <v>1.364457</v>
      </c>
      <c r="T306" s="473">
        <v>1.3930849999999999</v>
      </c>
      <c r="U306" s="473">
        <v>1.4098599999999999</v>
      </c>
      <c r="V306" s="473">
        <v>1.420231</v>
      </c>
      <c r="W306" s="473">
        <v>1.423222</v>
      </c>
      <c r="X306" s="473">
        <v>1.4325239999999999</v>
      </c>
      <c r="Y306" s="473">
        <v>1.4213750000000001</v>
      </c>
      <c r="Z306" s="473">
        <v>1.42275</v>
      </c>
      <c r="AA306" s="473">
        <v>1.4077550000000001</v>
      </c>
      <c r="AB306" s="473">
        <v>1.402803</v>
      </c>
      <c r="AC306" s="473">
        <v>1.371713</v>
      </c>
      <c r="AD306" s="473">
        <v>1.360096</v>
      </c>
      <c r="AE306" s="473">
        <v>1.3680779999999999</v>
      </c>
      <c r="AF306" s="473">
        <v>1.366995</v>
      </c>
      <c r="AG306" s="473">
        <v>1.368018</v>
      </c>
      <c r="AH306" s="473">
        <v>1.361256</v>
      </c>
      <c r="AI306" s="473">
        <v>1.367081</v>
      </c>
      <c r="AJ306" s="473">
        <v>1.355286</v>
      </c>
      <c r="AK306" s="473">
        <v>1.3468610000000001</v>
      </c>
      <c r="AL306" s="473">
        <v>1.346498</v>
      </c>
      <c r="AM306" s="473">
        <v>1.3452550000000001</v>
      </c>
      <c r="AN306" s="473">
        <v>1.346131</v>
      </c>
    </row>
    <row r="307" spans="1:40" ht="15" customHeight="1" x14ac:dyDescent="0.2">
      <c r="A307" s="472" t="s">
        <v>354</v>
      </c>
      <c r="B307" s="472" t="s">
        <v>216</v>
      </c>
      <c r="C307" s="472" t="s">
        <v>396</v>
      </c>
      <c r="D307" s="472" t="s">
        <v>565</v>
      </c>
      <c r="E307" s="472" t="s">
        <v>101</v>
      </c>
      <c r="F307" s="472" t="s">
        <v>374</v>
      </c>
      <c r="G307" s="473">
        <v>0</v>
      </c>
      <c r="H307" s="473">
        <v>0</v>
      </c>
      <c r="I307" s="473">
        <v>0</v>
      </c>
      <c r="J307" s="473">
        <v>0</v>
      </c>
      <c r="K307" s="473">
        <v>4.9290000000000002E-3</v>
      </c>
      <c r="L307" s="473">
        <v>8.9879999999999995E-3</v>
      </c>
      <c r="M307" s="473">
        <v>2.0782999999999999E-2</v>
      </c>
      <c r="N307" s="473">
        <v>1.5280999999999999E-2</v>
      </c>
      <c r="O307" s="473">
        <v>1.5025E-2</v>
      </c>
      <c r="P307" s="473">
        <v>8.9569999999999997E-3</v>
      </c>
      <c r="Q307" s="473">
        <v>1.2312E-2</v>
      </c>
      <c r="R307" s="473">
        <v>4.6129999999999999E-3</v>
      </c>
      <c r="S307" s="473">
        <v>2.2309999999999999E-3</v>
      </c>
      <c r="T307" s="473">
        <v>4.927E-3</v>
      </c>
      <c r="U307" s="473">
        <v>1.6019999999999999E-3</v>
      </c>
      <c r="V307" s="473">
        <v>1.4090000000000001E-3</v>
      </c>
      <c r="W307" s="473">
        <v>0</v>
      </c>
      <c r="X307" s="473">
        <v>0</v>
      </c>
      <c r="Y307" s="473">
        <v>0</v>
      </c>
      <c r="Z307" s="473">
        <v>0</v>
      </c>
      <c r="AA307" s="473">
        <v>0</v>
      </c>
      <c r="AB307" s="473">
        <v>0</v>
      </c>
      <c r="AC307" s="473">
        <v>0</v>
      </c>
      <c r="AD307" s="473">
        <v>0</v>
      </c>
      <c r="AE307" s="473">
        <v>0</v>
      </c>
      <c r="AF307" s="473">
        <v>0</v>
      </c>
      <c r="AG307" s="473">
        <v>0</v>
      </c>
      <c r="AH307" s="473">
        <v>0</v>
      </c>
      <c r="AI307" s="473">
        <v>0</v>
      </c>
      <c r="AJ307" s="473">
        <v>0</v>
      </c>
      <c r="AK307" s="473">
        <v>0</v>
      </c>
      <c r="AL307" s="473">
        <v>5.3949999999999996E-3</v>
      </c>
      <c r="AM307" s="473">
        <v>6.4729999999999996E-3</v>
      </c>
      <c r="AN307" s="473">
        <v>6.4729999999999996E-3</v>
      </c>
    </row>
    <row r="308" spans="1:40" ht="15" customHeight="1" x14ac:dyDescent="0.2">
      <c r="A308" s="472" t="s">
        <v>354</v>
      </c>
      <c r="B308" s="472" t="s">
        <v>216</v>
      </c>
      <c r="C308" s="472" t="s">
        <v>396</v>
      </c>
      <c r="D308" s="472" t="s">
        <v>565</v>
      </c>
      <c r="E308" s="472" t="s">
        <v>101</v>
      </c>
      <c r="F308" s="472" t="s">
        <v>375</v>
      </c>
      <c r="G308" s="473">
        <v>0</v>
      </c>
      <c r="H308" s="473">
        <v>0</v>
      </c>
      <c r="I308" s="473">
        <v>0</v>
      </c>
      <c r="J308" s="473">
        <v>0</v>
      </c>
      <c r="K308" s="473">
        <v>5.2700000000000002E-4</v>
      </c>
      <c r="L308" s="473">
        <v>1.9580000000000001E-3</v>
      </c>
      <c r="M308" s="473">
        <v>2.6350000000000002E-3</v>
      </c>
      <c r="N308" s="473">
        <v>2.1080000000000001E-3</v>
      </c>
      <c r="O308" s="473">
        <v>2.366E-3</v>
      </c>
      <c r="P308" s="473">
        <v>1.183E-3</v>
      </c>
      <c r="Q308" s="473">
        <v>1.4189999999999999E-3</v>
      </c>
      <c r="R308" s="473">
        <v>9.4600000000000001E-4</v>
      </c>
      <c r="S308" s="473">
        <v>2.3699999999999999E-4</v>
      </c>
      <c r="T308" s="473">
        <v>1.183E-3</v>
      </c>
      <c r="U308" s="473">
        <v>7.1000000000000002E-4</v>
      </c>
      <c r="V308" s="473">
        <v>2.3699999999999999E-4</v>
      </c>
      <c r="W308" s="473">
        <v>0</v>
      </c>
      <c r="X308" s="473">
        <v>0</v>
      </c>
      <c r="Y308" s="473">
        <v>0</v>
      </c>
      <c r="Z308" s="473">
        <v>0</v>
      </c>
      <c r="AA308" s="473">
        <v>0</v>
      </c>
      <c r="AB308" s="473">
        <v>0</v>
      </c>
      <c r="AC308" s="473">
        <v>0</v>
      </c>
      <c r="AD308" s="473">
        <v>0</v>
      </c>
      <c r="AE308" s="473">
        <v>0</v>
      </c>
      <c r="AF308" s="473">
        <v>0</v>
      </c>
      <c r="AG308" s="473">
        <v>0</v>
      </c>
      <c r="AH308" s="473">
        <v>0</v>
      </c>
      <c r="AI308" s="473">
        <v>0</v>
      </c>
      <c r="AJ308" s="473">
        <v>1.183E-3</v>
      </c>
      <c r="AK308" s="473">
        <v>3.5479999999999999E-3</v>
      </c>
      <c r="AL308" s="473">
        <v>4.9680000000000002E-3</v>
      </c>
      <c r="AM308" s="473">
        <v>5.6769999999999998E-3</v>
      </c>
      <c r="AN308" s="473">
        <v>7.097E-3</v>
      </c>
    </row>
    <row r="309" spans="1:40" ht="15" customHeight="1" x14ac:dyDescent="0.2">
      <c r="A309" s="472" t="s">
        <v>354</v>
      </c>
      <c r="B309" s="472" t="s">
        <v>216</v>
      </c>
      <c r="C309" s="472" t="s">
        <v>396</v>
      </c>
      <c r="D309" s="472" t="s">
        <v>356</v>
      </c>
      <c r="E309" s="472" t="s">
        <v>100</v>
      </c>
      <c r="F309" s="472" t="s">
        <v>376</v>
      </c>
      <c r="G309" s="473">
        <v>12.200088184271149</v>
      </c>
      <c r="H309" s="473">
        <v>12.72078</v>
      </c>
      <c r="I309" s="473">
        <v>13.16282</v>
      </c>
      <c r="J309" s="473">
        <v>13.644270000000001</v>
      </c>
      <c r="K309" s="473">
        <v>14.08958</v>
      </c>
      <c r="L309" s="473">
        <v>14.558960000000001</v>
      </c>
      <c r="M309" s="473">
        <v>15.047700000000001</v>
      </c>
      <c r="N309" s="473">
        <v>15.55161</v>
      </c>
      <c r="O309" s="473">
        <v>16.06878</v>
      </c>
      <c r="P309" s="473">
        <v>16.596699999999998</v>
      </c>
      <c r="Q309" s="473">
        <v>17.16883</v>
      </c>
      <c r="R309" s="473">
        <v>17.79139</v>
      </c>
      <c r="S309" s="473">
        <v>18.471360000000001</v>
      </c>
      <c r="T309" s="473">
        <v>19.219619999999999</v>
      </c>
      <c r="U309" s="473">
        <v>20.049289999999999</v>
      </c>
      <c r="V309" s="473">
        <v>21.081499999999998</v>
      </c>
      <c r="W309" s="473">
        <v>22.56298</v>
      </c>
      <c r="X309" s="473">
        <v>24.28396</v>
      </c>
      <c r="Y309" s="473">
        <v>26.38467</v>
      </c>
      <c r="Z309" s="473">
        <v>28.154540000000001</v>
      </c>
      <c r="AA309" s="473">
        <v>29.491250000000001</v>
      </c>
      <c r="AB309" s="473">
        <v>30.357710000000001</v>
      </c>
      <c r="AC309" s="473">
        <v>30.99654</v>
      </c>
      <c r="AD309" s="473">
        <v>31.546669999999999</v>
      </c>
      <c r="AE309" s="473">
        <v>32.002369999999999</v>
      </c>
      <c r="AF309" s="473">
        <v>32.395000000000003</v>
      </c>
      <c r="AG309" s="473">
        <v>32.747079999999997</v>
      </c>
      <c r="AH309" s="473">
        <v>33.072229999999998</v>
      </c>
      <c r="AI309" s="473">
        <v>33.379649999999998</v>
      </c>
      <c r="AJ309" s="473">
        <v>33.676380000000002</v>
      </c>
      <c r="AK309" s="473">
        <v>33.965530000000001</v>
      </c>
      <c r="AL309" s="473">
        <v>34.249870000000001</v>
      </c>
      <c r="AM309" s="473">
        <v>34.531080000000003</v>
      </c>
      <c r="AN309" s="473">
        <v>34.810450000000003</v>
      </c>
    </row>
    <row r="310" spans="1:40" ht="15" customHeight="1" x14ac:dyDescent="0.2">
      <c r="A310" s="472" t="s">
        <v>354</v>
      </c>
      <c r="B310" s="472" t="s">
        <v>216</v>
      </c>
      <c r="C310" s="472" t="s">
        <v>396</v>
      </c>
      <c r="D310" s="472" t="s">
        <v>89</v>
      </c>
      <c r="E310" s="472" t="s">
        <v>89</v>
      </c>
      <c r="F310" s="472" t="s">
        <v>377</v>
      </c>
      <c r="G310" s="473">
        <v>0.20990876893822902</v>
      </c>
      <c r="H310" s="473">
        <v>0.55307899999999999</v>
      </c>
      <c r="I310" s="473">
        <v>0.83479099999999995</v>
      </c>
      <c r="J310" s="473">
        <v>0.87587700000000002</v>
      </c>
      <c r="K310" s="473">
        <v>1.0720449999999999</v>
      </c>
      <c r="L310" s="473">
        <v>1.1431770000000001</v>
      </c>
      <c r="M310" s="473">
        <v>1.1774469999999999</v>
      </c>
      <c r="N310" s="473">
        <v>1.1849590000000001</v>
      </c>
      <c r="O310" s="473">
        <v>1.2449060000000001</v>
      </c>
      <c r="P310" s="473">
        <v>1.284381</v>
      </c>
      <c r="Q310" s="473">
        <v>1.435038</v>
      </c>
      <c r="R310" s="473">
        <v>1.917035</v>
      </c>
      <c r="S310" s="473">
        <v>2.4960200000000001</v>
      </c>
      <c r="T310" s="473">
        <v>3.1517460000000002</v>
      </c>
      <c r="U310" s="473">
        <v>3.7160519999999999</v>
      </c>
      <c r="V310" s="473">
        <v>4.4540069999999998</v>
      </c>
      <c r="W310" s="473">
        <v>5.4162699999999999</v>
      </c>
      <c r="X310" s="473">
        <v>5.6802250000000001</v>
      </c>
      <c r="Y310" s="473">
        <v>5.8707719999999997</v>
      </c>
      <c r="Z310" s="473">
        <v>6.1618719999999998</v>
      </c>
      <c r="AA310" s="473">
        <v>6.1946339999999998</v>
      </c>
      <c r="AB310" s="473">
        <v>6.4941610000000001</v>
      </c>
      <c r="AC310" s="473">
        <v>6.4214729999999998</v>
      </c>
      <c r="AD310" s="473">
        <v>6.4073450000000003</v>
      </c>
      <c r="AE310" s="473">
        <v>6.4674709999999997</v>
      </c>
      <c r="AF310" s="473">
        <v>6.6793370000000003</v>
      </c>
      <c r="AG310" s="473">
        <v>6.6441340000000002</v>
      </c>
      <c r="AH310" s="473">
        <v>6.6854440000000004</v>
      </c>
      <c r="AI310" s="473">
        <v>6.7146790000000003</v>
      </c>
      <c r="AJ310" s="473">
        <v>6.8785059999999998</v>
      </c>
      <c r="AK310" s="473">
        <v>7.0502269999999996</v>
      </c>
      <c r="AL310" s="473">
        <v>7.1211010000000003</v>
      </c>
      <c r="AM310" s="473">
        <v>7.2162730000000002</v>
      </c>
      <c r="AN310" s="473">
        <v>7.2831400000000004</v>
      </c>
    </row>
    <row r="311" spans="1:40" ht="15" customHeight="1" x14ac:dyDescent="0.2">
      <c r="A311" s="472" t="s">
        <v>354</v>
      </c>
      <c r="B311" s="472" t="s">
        <v>216</v>
      </c>
      <c r="C311" s="472" t="s">
        <v>396</v>
      </c>
      <c r="D311" s="472" t="s">
        <v>89</v>
      </c>
      <c r="E311" s="472" t="s">
        <v>89</v>
      </c>
      <c r="F311" s="472" t="s">
        <v>378</v>
      </c>
      <c r="G311" s="473">
        <v>0</v>
      </c>
      <c r="H311" s="473">
        <v>8.3900000000000006E-5</v>
      </c>
      <c r="I311" s="473">
        <v>1.8100000000000001E-4</v>
      </c>
      <c r="J311" s="473">
        <v>3.0699999999999998E-4</v>
      </c>
      <c r="K311" s="473">
        <v>5.4900000000000001E-4</v>
      </c>
      <c r="L311" s="473">
        <v>1.2999999999999999E-3</v>
      </c>
      <c r="M311" s="473">
        <v>2.0439999999999998E-3</v>
      </c>
      <c r="N311" s="473">
        <v>1.9189999999999999E-3</v>
      </c>
      <c r="O311" s="473">
        <v>3.7550000000000001E-3</v>
      </c>
      <c r="P311" s="473">
        <v>5.5500000000000002E-3</v>
      </c>
      <c r="Q311" s="473">
        <v>8.8070000000000006E-3</v>
      </c>
      <c r="R311" s="473">
        <v>1.2468E-2</v>
      </c>
      <c r="S311" s="473">
        <v>1.9799000000000001E-2</v>
      </c>
      <c r="T311" s="473">
        <v>2.2568999999999999E-2</v>
      </c>
      <c r="U311" s="473">
        <v>2.7727000000000002E-2</v>
      </c>
      <c r="V311" s="473">
        <v>4.5026999999999998E-2</v>
      </c>
      <c r="W311" s="473">
        <v>7.0075999999999999E-2</v>
      </c>
      <c r="X311" s="473">
        <v>9.7475000000000006E-2</v>
      </c>
      <c r="Y311" s="473">
        <v>0.13716900000000001</v>
      </c>
      <c r="Z311" s="473">
        <v>0.162601</v>
      </c>
      <c r="AA311" s="473">
        <v>0.19205</v>
      </c>
      <c r="AB311" s="473">
        <v>0.22905700000000001</v>
      </c>
      <c r="AC311" s="473">
        <v>0.27058199999999999</v>
      </c>
      <c r="AD311" s="473">
        <v>0.29880000000000001</v>
      </c>
      <c r="AE311" s="473">
        <v>0.32102700000000001</v>
      </c>
      <c r="AF311" s="473">
        <v>0.35832000000000003</v>
      </c>
      <c r="AG311" s="473">
        <v>0.38945800000000003</v>
      </c>
      <c r="AH311" s="473">
        <v>0.42056900000000003</v>
      </c>
      <c r="AI311" s="473">
        <v>0.44321500000000003</v>
      </c>
      <c r="AJ311" s="473">
        <v>0.47087400000000001</v>
      </c>
      <c r="AK311" s="473">
        <v>0.49860700000000002</v>
      </c>
      <c r="AL311" s="473">
        <v>0.51917199999999997</v>
      </c>
      <c r="AM311" s="473">
        <v>0.55103999999999997</v>
      </c>
      <c r="AN311" s="473">
        <v>0.57742300000000002</v>
      </c>
    </row>
    <row r="312" spans="1:40" ht="15" customHeight="1" x14ac:dyDescent="0.2">
      <c r="A312" s="472" t="s">
        <v>354</v>
      </c>
      <c r="B312" s="472" t="s">
        <v>216</v>
      </c>
      <c r="C312" s="472" t="s">
        <v>396</v>
      </c>
      <c r="D312" s="472" t="s">
        <v>356</v>
      </c>
      <c r="E312" s="472" t="s">
        <v>381</v>
      </c>
      <c r="F312" s="472" t="s">
        <v>381</v>
      </c>
      <c r="G312" s="473">
        <v>2.9208902763128517</v>
      </c>
      <c r="H312" s="473">
        <v>2.9719129999999998</v>
      </c>
      <c r="I312" s="473">
        <v>3.7557499999999999</v>
      </c>
      <c r="J312" s="473">
        <v>6.0528139999999997</v>
      </c>
      <c r="K312" s="473">
        <v>6.020861</v>
      </c>
      <c r="L312" s="473">
        <v>6.0698920000000003</v>
      </c>
      <c r="M312" s="473">
        <v>6.1547289999999997</v>
      </c>
      <c r="N312" s="473">
        <v>6.3535890000000004</v>
      </c>
      <c r="O312" s="473">
        <v>6.3111860000000002</v>
      </c>
      <c r="P312" s="473">
        <v>6.3805259999999997</v>
      </c>
      <c r="Q312" s="473">
        <v>6.4233750000000001</v>
      </c>
      <c r="R312" s="473">
        <v>6.5277760000000002</v>
      </c>
      <c r="S312" s="473">
        <v>6.6405089999999998</v>
      </c>
      <c r="T312" s="473">
        <v>6.687659</v>
      </c>
      <c r="U312" s="473">
        <v>6.7046979999999996</v>
      </c>
      <c r="V312" s="473">
        <v>6.7926169999999999</v>
      </c>
      <c r="W312" s="473">
        <v>6.752605</v>
      </c>
      <c r="X312" s="473">
        <v>6.782959</v>
      </c>
      <c r="Y312" s="473">
        <v>6.7511450000000002</v>
      </c>
      <c r="Z312" s="473">
        <v>6.8738460000000003</v>
      </c>
      <c r="AA312" s="473">
        <v>6.8494619999999999</v>
      </c>
      <c r="AB312" s="473">
        <v>6.8076840000000001</v>
      </c>
      <c r="AC312" s="473">
        <v>6.6616970000000002</v>
      </c>
      <c r="AD312" s="473">
        <v>6.4903690000000003</v>
      </c>
      <c r="AE312" s="473">
        <v>6.6291969999999996</v>
      </c>
      <c r="AF312" s="473">
        <v>6.5771839999999999</v>
      </c>
      <c r="AG312" s="473">
        <v>6.6001770000000004</v>
      </c>
      <c r="AH312" s="473">
        <v>6.5399139999999996</v>
      </c>
      <c r="AI312" s="473">
        <v>6.5138109999999996</v>
      </c>
      <c r="AJ312" s="473">
        <v>6.4778719999999996</v>
      </c>
      <c r="AK312" s="473">
        <v>6.4242239999999997</v>
      </c>
      <c r="AL312" s="473">
        <v>6.3590730000000004</v>
      </c>
      <c r="AM312" s="473">
        <v>6.347588</v>
      </c>
      <c r="AN312" s="473">
        <v>6.3554139999999997</v>
      </c>
    </row>
    <row r="313" spans="1:40" ht="15" customHeight="1" x14ac:dyDescent="0.2">
      <c r="A313" s="472" t="s">
        <v>354</v>
      </c>
      <c r="B313" s="472" t="s">
        <v>216</v>
      </c>
      <c r="C313" s="472" t="s">
        <v>396</v>
      </c>
      <c r="D313" s="472" t="s">
        <v>356</v>
      </c>
      <c r="E313" s="472" t="s">
        <v>381</v>
      </c>
      <c r="F313" s="472" t="s">
        <v>382</v>
      </c>
      <c r="G313" s="473">
        <v>2.5186643797909212</v>
      </c>
      <c r="H313" s="473">
        <v>2.8904019999999999</v>
      </c>
      <c r="I313" s="473">
        <v>3.3326150000000001</v>
      </c>
      <c r="J313" s="473">
        <v>3.4425029999999999</v>
      </c>
      <c r="K313" s="473">
        <v>3.5438830000000001</v>
      </c>
      <c r="L313" s="473">
        <v>3.6439279999999998</v>
      </c>
      <c r="M313" s="473">
        <v>3.7423519999999999</v>
      </c>
      <c r="N313" s="473">
        <v>3.835744</v>
      </c>
      <c r="O313" s="473">
        <v>3.923597</v>
      </c>
      <c r="P313" s="473">
        <v>4.0073280000000002</v>
      </c>
      <c r="Q313" s="473">
        <v>4.0901860000000001</v>
      </c>
      <c r="R313" s="473">
        <v>4.1583410000000001</v>
      </c>
      <c r="S313" s="473">
        <v>4.2152560000000001</v>
      </c>
      <c r="T313" s="473">
        <v>4.3219130000000003</v>
      </c>
      <c r="U313" s="473">
        <v>4.3754049999999998</v>
      </c>
      <c r="V313" s="473">
        <v>4.4257879999999998</v>
      </c>
      <c r="W313" s="473">
        <v>4.4623010000000001</v>
      </c>
      <c r="X313" s="473">
        <v>4.5216539999999998</v>
      </c>
      <c r="Y313" s="473">
        <v>4.5061689999999999</v>
      </c>
      <c r="Z313" s="473">
        <v>4.5384869999999999</v>
      </c>
      <c r="AA313" s="473">
        <v>4.5228719999999996</v>
      </c>
      <c r="AB313" s="473">
        <v>4.5746219999999997</v>
      </c>
      <c r="AC313" s="473">
        <v>4.5597079999999997</v>
      </c>
      <c r="AD313" s="473">
        <v>4.556959</v>
      </c>
      <c r="AE313" s="473">
        <v>4.5821129999999997</v>
      </c>
      <c r="AF313" s="473">
        <v>4.5909279999999999</v>
      </c>
      <c r="AG313" s="473">
        <v>4.599869</v>
      </c>
      <c r="AH313" s="473">
        <v>4.5904939999999996</v>
      </c>
      <c r="AI313" s="473">
        <v>4.5856139999999996</v>
      </c>
      <c r="AJ313" s="473">
        <v>4.5691709999999999</v>
      </c>
      <c r="AK313" s="473">
        <v>4.5525209999999996</v>
      </c>
      <c r="AL313" s="473">
        <v>4.5610109999999997</v>
      </c>
      <c r="AM313" s="473">
        <v>4.5548349999999997</v>
      </c>
      <c r="AN313" s="473">
        <v>4.5598989999999997</v>
      </c>
    </row>
    <row r="314" spans="1:40" ht="15" customHeight="1" x14ac:dyDescent="0.2">
      <c r="A314" s="472" t="s">
        <v>228</v>
      </c>
      <c r="B314" s="472" t="s">
        <v>216</v>
      </c>
      <c r="C314" s="472" t="s">
        <v>396</v>
      </c>
      <c r="D314" s="472" t="s">
        <v>356</v>
      </c>
      <c r="E314" s="472" t="s">
        <v>90</v>
      </c>
      <c r="F314" s="472" t="s">
        <v>90</v>
      </c>
      <c r="G314" s="473">
        <v>12.132307295999999</v>
      </c>
      <c r="H314" s="473">
        <v>22.234300000000001</v>
      </c>
      <c r="I314" s="473">
        <v>22.053840000000001</v>
      </c>
      <c r="J314" s="473">
        <v>21.73282</v>
      </c>
      <c r="K314" s="473">
        <v>22.806010000000001</v>
      </c>
      <c r="L314" s="473">
        <v>22.712859999999999</v>
      </c>
      <c r="M314" s="473">
        <v>23.137370000000001</v>
      </c>
      <c r="N314" s="473">
        <v>23.62529</v>
      </c>
      <c r="O314" s="473">
        <v>23.321449999999999</v>
      </c>
      <c r="P314" s="473">
        <v>23.229220000000002</v>
      </c>
      <c r="Q314" s="473">
        <v>23.33437</v>
      </c>
      <c r="R314" s="473">
        <v>23.29393</v>
      </c>
      <c r="S314" s="473">
        <v>22.69192</v>
      </c>
      <c r="T314" s="473">
        <v>23.47682</v>
      </c>
      <c r="U314" s="473">
        <v>23.328520000000001</v>
      </c>
      <c r="V314" s="473">
        <v>22.720320000000001</v>
      </c>
      <c r="W314" s="473">
        <v>22.178080000000001</v>
      </c>
      <c r="X314" s="473">
        <v>21.981310000000001</v>
      </c>
      <c r="Y314" s="473">
        <v>20.521840000000001</v>
      </c>
      <c r="Z314" s="473">
        <v>19.841889999999999</v>
      </c>
      <c r="AA314" s="473">
        <v>18.33474</v>
      </c>
      <c r="AB314" s="473">
        <v>14.79185</v>
      </c>
      <c r="AC314" s="473">
        <v>10.880330000000001</v>
      </c>
      <c r="AD314" s="473">
        <v>10.51295</v>
      </c>
      <c r="AE314" s="473">
        <v>7.3876369999999998</v>
      </c>
      <c r="AF314" s="473">
        <v>7.1186199999999999</v>
      </c>
      <c r="AG314" s="473">
        <v>2.171163</v>
      </c>
      <c r="AH314" s="473">
        <v>2.141635</v>
      </c>
      <c r="AI314" s="473">
        <v>0.22567499999999999</v>
      </c>
      <c r="AJ314" s="473">
        <v>0.22592499999999999</v>
      </c>
      <c r="AK314" s="473">
        <v>0.22126999999999999</v>
      </c>
      <c r="AL314" s="473">
        <v>0.224718</v>
      </c>
      <c r="AM314" s="473">
        <v>0.223634</v>
      </c>
      <c r="AN314" s="473">
        <v>0.22488</v>
      </c>
    </row>
    <row r="315" spans="1:40" ht="15" customHeight="1" x14ac:dyDescent="0.2">
      <c r="A315" s="472" t="s">
        <v>228</v>
      </c>
      <c r="B315" s="472" t="s">
        <v>216</v>
      </c>
      <c r="C315" s="472" t="s">
        <v>396</v>
      </c>
      <c r="D315" s="472" t="s">
        <v>356</v>
      </c>
      <c r="E315" s="472" t="s">
        <v>90</v>
      </c>
      <c r="F315" s="472" t="s">
        <v>357</v>
      </c>
      <c r="G315" s="473">
        <v>0.215477429</v>
      </c>
      <c r="H315" s="473">
        <v>0.39385700000000001</v>
      </c>
      <c r="I315" s="473">
        <v>0.34827000000000002</v>
      </c>
      <c r="J315" s="473">
        <v>0.43584200000000001</v>
      </c>
      <c r="K315" s="473">
        <v>0.42865900000000001</v>
      </c>
      <c r="L315" s="473">
        <v>0.426707</v>
      </c>
      <c r="M315" s="473">
        <v>0.43529000000000001</v>
      </c>
      <c r="N315" s="473">
        <v>0.52480400000000005</v>
      </c>
      <c r="O315" s="473">
        <v>0.51792400000000005</v>
      </c>
      <c r="P315" s="473">
        <v>0.51516300000000004</v>
      </c>
      <c r="Q315" s="473">
        <v>0.51848000000000005</v>
      </c>
      <c r="R315" s="473">
        <v>0.52156499999999995</v>
      </c>
      <c r="S315" s="473">
        <v>0.51560399999999995</v>
      </c>
      <c r="T315" s="473">
        <v>0.52859999999999996</v>
      </c>
      <c r="U315" s="473">
        <v>0.52745600000000004</v>
      </c>
      <c r="V315" s="473">
        <v>0.51678100000000005</v>
      </c>
      <c r="W315" s="473">
        <v>0.50733700000000004</v>
      </c>
      <c r="X315" s="473">
        <v>0.50425500000000001</v>
      </c>
      <c r="Y315" s="473">
        <v>0.48288599999999998</v>
      </c>
      <c r="Z315" s="473">
        <v>0.477545</v>
      </c>
      <c r="AA315" s="473">
        <v>0.46370099999999997</v>
      </c>
      <c r="AB315" s="473">
        <v>0.46768599999999999</v>
      </c>
      <c r="AC315" s="473">
        <v>0.464619</v>
      </c>
      <c r="AD315" s="473">
        <v>0.45833800000000002</v>
      </c>
      <c r="AE315" s="473">
        <v>0.46566800000000003</v>
      </c>
      <c r="AF315" s="473">
        <v>0.46528999999999998</v>
      </c>
      <c r="AG315" s="473">
        <v>0.47115499999999999</v>
      </c>
      <c r="AH315" s="473">
        <v>0.46971200000000002</v>
      </c>
      <c r="AI315" s="473">
        <v>0.47989100000000001</v>
      </c>
      <c r="AJ315" s="473">
        <v>0.48085800000000001</v>
      </c>
      <c r="AK315" s="473">
        <v>0.47650100000000001</v>
      </c>
      <c r="AL315" s="473">
        <v>0.47891499999999998</v>
      </c>
      <c r="AM315" s="473">
        <v>0.47860399999999997</v>
      </c>
      <c r="AN315" s="473">
        <v>0.48000100000000001</v>
      </c>
    </row>
    <row r="316" spans="1:40" ht="15" customHeight="1" x14ac:dyDescent="0.2">
      <c r="A316" s="472" t="s">
        <v>228</v>
      </c>
      <c r="B316" s="472" t="s">
        <v>216</v>
      </c>
      <c r="C316" s="472" t="s">
        <v>396</v>
      </c>
      <c r="D316" s="472" t="s">
        <v>565</v>
      </c>
      <c r="E316" s="472" t="s">
        <v>93</v>
      </c>
      <c r="F316" s="472" t="s">
        <v>93</v>
      </c>
      <c r="G316" s="473">
        <v>19.063341189999996</v>
      </c>
      <c r="H316" s="473">
        <v>0.45968599999999998</v>
      </c>
      <c r="I316" s="473">
        <v>2.1442369999999999</v>
      </c>
      <c r="J316" s="473">
        <v>7.0295810000000003</v>
      </c>
      <c r="K316" s="473">
        <v>14.89583</v>
      </c>
      <c r="L316" s="473">
        <v>7.3469119999999997</v>
      </c>
      <c r="M316" s="473">
        <v>3.9693999999999998</v>
      </c>
      <c r="N316" s="473">
        <v>0</v>
      </c>
      <c r="O316" s="473">
        <v>0</v>
      </c>
      <c r="P316" s="473">
        <v>0</v>
      </c>
      <c r="Q316" s="473">
        <v>0</v>
      </c>
      <c r="R316" s="473">
        <v>0</v>
      </c>
      <c r="S316" s="473">
        <v>0</v>
      </c>
      <c r="T316" s="473">
        <v>0</v>
      </c>
      <c r="U316" s="473">
        <v>0</v>
      </c>
      <c r="V316" s="473">
        <v>0</v>
      </c>
      <c r="W316" s="473">
        <v>0</v>
      </c>
      <c r="X316" s="473">
        <v>0</v>
      </c>
      <c r="Y316" s="473">
        <v>0</v>
      </c>
      <c r="Z316" s="473">
        <v>0</v>
      </c>
      <c r="AA316" s="473">
        <v>0</v>
      </c>
      <c r="AB316" s="473">
        <v>0</v>
      </c>
      <c r="AC316" s="473">
        <v>0</v>
      </c>
      <c r="AD316" s="473">
        <v>0</v>
      </c>
      <c r="AE316" s="473">
        <v>0</v>
      </c>
      <c r="AF316" s="473">
        <v>0</v>
      </c>
      <c r="AG316" s="473">
        <v>0</v>
      </c>
      <c r="AH316" s="473">
        <v>0</v>
      </c>
      <c r="AI316" s="473">
        <v>0</v>
      </c>
      <c r="AJ316" s="473">
        <v>0</v>
      </c>
      <c r="AK316" s="473">
        <v>0</v>
      </c>
      <c r="AL316" s="473">
        <v>0</v>
      </c>
      <c r="AM316" s="473">
        <v>0</v>
      </c>
      <c r="AN316" s="473">
        <v>0</v>
      </c>
    </row>
    <row r="317" spans="1:40" ht="15" customHeight="1" x14ac:dyDescent="0.2">
      <c r="A317" s="472" t="s">
        <v>228</v>
      </c>
      <c r="B317" s="472" t="s">
        <v>216</v>
      </c>
      <c r="C317" s="472" t="s">
        <v>396</v>
      </c>
      <c r="D317" s="472" t="s">
        <v>565</v>
      </c>
      <c r="E317" s="472" t="s">
        <v>92</v>
      </c>
      <c r="F317" s="472" t="s">
        <v>358</v>
      </c>
      <c r="G317" s="473">
        <v>106.42584927800002</v>
      </c>
      <c r="H317" s="473">
        <v>99.356139999999996</v>
      </c>
      <c r="I317" s="473">
        <v>96.56765</v>
      </c>
      <c r="J317" s="473">
        <v>81.678910000000002</v>
      </c>
      <c r="K317" s="473">
        <v>54.077269999999999</v>
      </c>
      <c r="L317" s="473">
        <v>55.732390000000002</v>
      </c>
      <c r="M317" s="473">
        <v>57.779989999999998</v>
      </c>
      <c r="N317" s="473">
        <v>71.984449999999995</v>
      </c>
      <c r="O317" s="473">
        <v>59.484639999999999</v>
      </c>
      <c r="P317" s="473">
        <v>55.24492</v>
      </c>
      <c r="Q317" s="473">
        <v>57.278799999999997</v>
      </c>
      <c r="R317" s="473">
        <v>58.463700000000003</v>
      </c>
      <c r="S317" s="473">
        <v>54.358699999999999</v>
      </c>
      <c r="T317" s="473">
        <v>74.48603</v>
      </c>
      <c r="U317" s="473">
        <v>74.601839999999996</v>
      </c>
      <c r="V317" s="473">
        <v>67.137979999999999</v>
      </c>
      <c r="W317" s="473">
        <v>58.8977</v>
      </c>
      <c r="X317" s="473">
        <v>57.94341</v>
      </c>
      <c r="Y317" s="473">
        <v>45.38541</v>
      </c>
      <c r="Z317" s="473">
        <v>40.747590000000002</v>
      </c>
      <c r="AA317" s="473">
        <v>34.377220000000001</v>
      </c>
      <c r="AB317" s="473">
        <v>37.152610000000003</v>
      </c>
      <c r="AC317" s="473">
        <v>34.838169999999998</v>
      </c>
      <c r="AD317" s="473">
        <v>30.1037</v>
      </c>
      <c r="AE317" s="473">
        <v>33.439970000000002</v>
      </c>
      <c r="AF317" s="473">
        <v>33.379660000000001</v>
      </c>
      <c r="AG317" s="473">
        <v>35.841259999999998</v>
      </c>
      <c r="AH317" s="473">
        <v>35.314480000000003</v>
      </c>
      <c r="AI317" s="473">
        <v>35.974499999999999</v>
      </c>
      <c r="AJ317" s="473">
        <v>36.708500000000001</v>
      </c>
      <c r="AK317" s="473">
        <v>34.629600000000003</v>
      </c>
      <c r="AL317" s="473">
        <v>35.720730000000003</v>
      </c>
      <c r="AM317" s="473">
        <v>35.643790000000003</v>
      </c>
      <c r="AN317" s="473">
        <v>36.429200000000002</v>
      </c>
    </row>
    <row r="318" spans="1:40" ht="15" customHeight="1" x14ac:dyDescent="0.2">
      <c r="A318" s="472" t="s">
        <v>228</v>
      </c>
      <c r="B318" s="472" t="s">
        <v>216</v>
      </c>
      <c r="C318" s="472" t="s">
        <v>396</v>
      </c>
      <c r="D318" s="472" t="s">
        <v>565</v>
      </c>
      <c r="E318" s="472" t="s">
        <v>92</v>
      </c>
      <c r="F318" s="472" t="s">
        <v>359</v>
      </c>
      <c r="G318" s="473">
        <v>9.2238571490000005</v>
      </c>
      <c r="H318" s="473">
        <v>8.1193729999999995</v>
      </c>
      <c r="I318" s="473">
        <v>8.1949310000000004</v>
      </c>
      <c r="J318" s="473">
        <v>8.1779519999999994</v>
      </c>
      <c r="K318" s="473">
        <v>8.1665690000000009</v>
      </c>
      <c r="L318" s="473">
        <v>8.1750340000000001</v>
      </c>
      <c r="M318" s="473">
        <v>7.6211830000000003</v>
      </c>
      <c r="N318" s="473">
        <v>7.6377410000000001</v>
      </c>
      <c r="O318" s="473">
        <v>7.6461139999999999</v>
      </c>
      <c r="P318" s="473">
        <v>7.6326270000000003</v>
      </c>
      <c r="Q318" s="473">
        <v>7.6502660000000002</v>
      </c>
      <c r="R318" s="473">
        <v>7.647564</v>
      </c>
      <c r="S318" s="473">
        <v>7.6169989999999999</v>
      </c>
      <c r="T318" s="473">
        <v>7.6628360000000004</v>
      </c>
      <c r="U318" s="473">
        <v>7.2598929999999999</v>
      </c>
      <c r="V318" s="473">
        <v>7.2510240000000001</v>
      </c>
      <c r="W318" s="473">
        <v>0.25613599999999997</v>
      </c>
      <c r="X318" s="473">
        <v>0.25773699999999999</v>
      </c>
      <c r="Y318" s="473">
        <v>0.23957000000000001</v>
      </c>
      <c r="Z318" s="473">
        <v>0.23949400000000001</v>
      </c>
      <c r="AA318" s="473">
        <v>0.239371</v>
      </c>
      <c r="AB318" s="473">
        <v>0.23938799999999999</v>
      </c>
      <c r="AC318" s="473">
        <v>0.13807800000000001</v>
      </c>
      <c r="AD318" s="473">
        <v>0.13807800000000001</v>
      </c>
      <c r="AE318" s="473">
        <v>0.13807800000000001</v>
      </c>
      <c r="AF318" s="473">
        <v>0.13807800000000001</v>
      </c>
      <c r="AG318" s="473">
        <v>0.13807800000000001</v>
      </c>
      <c r="AH318" s="473">
        <v>0.13807800000000001</v>
      </c>
      <c r="AI318" s="473">
        <v>0.13807800000000001</v>
      </c>
      <c r="AJ318" s="473">
        <v>0.13807800000000001</v>
      </c>
      <c r="AK318" s="473">
        <v>0.13807800000000001</v>
      </c>
      <c r="AL318" s="473">
        <v>0.13807800000000001</v>
      </c>
      <c r="AM318" s="473">
        <v>0.13807800000000001</v>
      </c>
      <c r="AN318" s="473">
        <v>0.13807800000000001</v>
      </c>
    </row>
    <row r="319" spans="1:40" ht="15" customHeight="1" x14ac:dyDescent="0.2">
      <c r="A319" s="472" t="s">
        <v>228</v>
      </c>
      <c r="B319" s="472" t="s">
        <v>216</v>
      </c>
      <c r="C319" s="472" t="s">
        <v>396</v>
      </c>
      <c r="D319" s="472" t="s">
        <v>565</v>
      </c>
      <c r="E319" s="472" t="s">
        <v>92</v>
      </c>
      <c r="F319" s="472" t="s">
        <v>361</v>
      </c>
      <c r="G319" s="473">
        <v>2.4850549769999999</v>
      </c>
      <c r="H319" s="473">
        <v>1.26E-4</v>
      </c>
      <c r="I319" s="473">
        <v>6.3E-5</v>
      </c>
      <c r="J319" s="473">
        <v>2E-3</v>
      </c>
      <c r="K319" s="473">
        <v>4.0000000000000001E-3</v>
      </c>
      <c r="L319" s="473">
        <v>5.888E-3</v>
      </c>
      <c r="M319" s="473">
        <v>1.2093E-2</v>
      </c>
      <c r="N319" s="473">
        <v>2.5777999999999999E-2</v>
      </c>
      <c r="O319" s="473">
        <v>2.8312E-2</v>
      </c>
      <c r="P319" s="473">
        <v>1.3635E-2</v>
      </c>
      <c r="Q319" s="473">
        <v>2.2674E-2</v>
      </c>
      <c r="R319" s="473">
        <v>1.41E-2</v>
      </c>
      <c r="S319" s="473">
        <v>3.9529999999999999E-3</v>
      </c>
      <c r="T319" s="473">
        <v>4.6540999999999999E-2</v>
      </c>
      <c r="U319" s="473">
        <v>1.6806999999999999E-2</v>
      </c>
      <c r="V319" s="473">
        <v>1.2094000000000001E-2</v>
      </c>
      <c r="W319" s="473">
        <v>4.3059999999999999E-3</v>
      </c>
      <c r="X319" s="473">
        <v>4.3059999999999999E-3</v>
      </c>
      <c r="Y319" s="473">
        <v>1.9989999999999999E-3</v>
      </c>
      <c r="Z319" s="473">
        <v>0</v>
      </c>
      <c r="AA319" s="473">
        <v>0</v>
      </c>
      <c r="AB319" s="473">
        <v>0</v>
      </c>
      <c r="AC319" s="473">
        <v>0</v>
      </c>
      <c r="AD319" s="473">
        <v>0</v>
      </c>
      <c r="AE319" s="473">
        <v>0</v>
      </c>
      <c r="AF319" s="473">
        <v>0</v>
      </c>
      <c r="AG319" s="473">
        <v>0</v>
      </c>
      <c r="AH319" s="473">
        <v>4.3059999999999999E-3</v>
      </c>
      <c r="AI319" s="473">
        <v>4.3059999999999999E-3</v>
      </c>
      <c r="AJ319" s="473">
        <v>6.7930000000000004E-3</v>
      </c>
      <c r="AK319" s="473">
        <v>1.9375E-2</v>
      </c>
      <c r="AL319" s="473">
        <v>3.6666999999999998E-2</v>
      </c>
      <c r="AM319" s="473">
        <v>3.9383000000000001E-2</v>
      </c>
      <c r="AN319" s="473">
        <v>4.2875000000000003E-2</v>
      </c>
    </row>
    <row r="320" spans="1:40" ht="15" customHeight="1" x14ac:dyDescent="0.2">
      <c r="A320" s="472" t="s">
        <v>228</v>
      </c>
      <c r="B320" s="472" t="s">
        <v>216</v>
      </c>
      <c r="C320" s="472" t="s">
        <v>396</v>
      </c>
      <c r="D320" s="472" t="s">
        <v>356</v>
      </c>
      <c r="E320" s="472" t="s">
        <v>94</v>
      </c>
      <c r="F320" s="472" t="s">
        <v>94</v>
      </c>
      <c r="G320" s="473">
        <v>2.9657146269999997</v>
      </c>
      <c r="H320" s="473">
        <v>4.4575680000000002</v>
      </c>
      <c r="I320" s="473">
        <v>4.4575680000000002</v>
      </c>
      <c r="J320" s="473">
        <v>4.4575680000000002</v>
      </c>
      <c r="K320" s="473">
        <v>4.4575680000000002</v>
      </c>
      <c r="L320" s="473">
        <v>4.4575680000000002</v>
      </c>
      <c r="M320" s="473">
        <v>4.4575680000000002</v>
      </c>
      <c r="N320" s="473">
        <v>4.4575680000000002</v>
      </c>
      <c r="O320" s="473">
        <v>4.4575680000000002</v>
      </c>
      <c r="P320" s="473">
        <v>4.4575680000000002</v>
      </c>
      <c r="Q320" s="473">
        <v>4.4575680000000002</v>
      </c>
      <c r="R320" s="473">
        <v>4.4575680000000002</v>
      </c>
      <c r="S320" s="473">
        <v>4.4575680000000002</v>
      </c>
      <c r="T320" s="473">
        <v>4.4575680000000002</v>
      </c>
      <c r="U320" s="473">
        <v>4.4575680000000002</v>
      </c>
      <c r="V320" s="473">
        <v>4.4575680000000002</v>
      </c>
      <c r="W320" s="473">
        <v>4.4575680000000002</v>
      </c>
      <c r="X320" s="473">
        <v>4.4575680000000002</v>
      </c>
      <c r="Y320" s="473">
        <v>4.4575680000000002</v>
      </c>
      <c r="Z320" s="473">
        <v>4.4575680000000002</v>
      </c>
      <c r="AA320" s="473">
        <v>4.4575680000000002</v>
      </c>
      <c r="AB320" s="473">
        <v>4.4575680000000002</v>
      </c>
      <c r="AC320" s="473">
        <v>4.4575680000000002</v>
      </c>
      <c r="AD320" s="473">
        <v>4.4575680000000002</v>
      </c>
      <c r="AE320" s="473">
        <v>4.4575680000000002</v>
      </c>
      <c r="AF320" s="473">
        <v>4.4575680000000002</v>
      </c>
      <c r="AG320" s="473">
        <v>4.4575680000000002</v>
      </c>
      <c r="AH320" s="473">
        <v>4.4575680000000002</v>
      </c>
      <c r="AI320" s="473">
        <v>4.4575680000000002</v>
      </c>
      <c r="AJ320" s="473">
        <v>4.4575680000000002</v>
      </c>
      <c r="AK320" s="473">
        <v>4.4575680000000002</v>
      </c>
      <c r="AL320" s="473">
        <v>4.4575680000000002</v>
      </c>
      <c r="AM320" s="473">
        <v>4.4575680000000002</v>
      </c>
      <c r="AN320" s="473">
        <v>4.4575680000000002</v>
      </c>
    </row>
    <row r="321" spans="1:40" ht="15" customHeight="1" x14ac:dyDescent="0.2">
      <c r="A321" s="472" t="s">
        <v>228</v>
      </c>
      <c r="B321" s="472" t="s">
        <v>216</v>
      </c>
      <c r="C321" s="472" t="s">
        <v>396</v>
      </c>
      <c r="D321" s="472" t="s">
        <v>356</v>
      </c>
      <c r="E321" s="472" t="s">
        <v>96</v>
      </c>
      <c r="F321" s="472" t="s">
        <v>363</v>
      </c>
      <c r="G321" s="473">
        <v>1.1749384999999999E-2</v>
      </c>
      <c r="H321" s="473">
        <v>5.3147E-2</v>
      </c>
      <c r="I321" s="473">
        <v>5.3150000000000003E-2</v>
      </c>
      <c r="J321" s="473">
        <v>5.3120000000000001E-2</v>
      </c>
      <c r="K321" s="473">
        <v>5.3005999999999998E-2</v>
      </c>
      <c r="L321" s="473">
        <v>5.3003000000000002E-2</v>
      </c>
      <c r="M321" s="473">
        <v>5.3011000000000003E-2</v>
      </c>
      <c r="N321" s="473">
        <v>5.3089999999999998E-2</v>
      </c>
      <c r="O321" s="473">
        <v>5.3041999999999999E-2</v>
      </c>
      <c r="P321" s="473">
        <v>5.2877E-2</v>
      </c>
      <c r="Q321" s="473">
        <v>5.2794000000000001E-2</v>
      </c>
      <c r="R321" s="473">
        <v>5.2607000000000001E-2</v>
      </c>
      <c r="S321" s="473">
        <v>5.2215999999999999E-2</v>
      </c>
      <c r="T321" s="473">
        <v>5.2704000000000001E-2</v>
      </c>
      <c r="U321" s="473">
        <v>5.2545000000000001E-2</v>
      </c>
      <c r="V321" s="473">
        <v>8.7038000000000004E-2</v>
      </c>
      <c r="W321" s="473">
        <v>8.6348999999999995E-2</v>
      </c>
      <c r="X321" s="473">
        <v>8.5697999999999996E-2</v>
      </c>
      <c r="Y321" s="473">
        <v>0.185305</v>
      </c>
      <c r="Z321" s="473">
        <v>0.18453800000000001</v>
      </c>
      <c r="AA321" s="473">
        <v>0.18131900000000001</v>
      </c>
      <c r="AB321" s="473">
        <v>0.18082500000000001</v>
      </c>
      <c r="AC321" s="473">
        <v>0.17954300000000001</v>
      </c>
      <c r="AD321" s="473">
        <v>0.178452</v>
      </c>
      <c r="AE321" s="473">
        <v>0.17917</v>
      </c>
      <c r="AF321" s="473">
        <v>0.17957999999999999</v>
      </c>
      <c r="AG321" s="473">
        <v>0.17993200000000001</v>
      </c>
      <c r="AH321" s="473">
        <v>0.17991399999999999</v>
      </c>
      <c r="AI321" s="473">
        <v>0.18021899999999999</v>
      </c>
      <c r="AJ321" s="473">
        <v>0.180257</v>
      </c>
      <c r="AK321" s="473">
        <v>0.18127299999999999</v>
      </c>
      <c r="AL321" s="473">
        <v>0.18127399999999999</v>
      </c>
      <c r="AM321" s="473">
        <v>0.18139</v>
      </c>
      <c r="AN321" s="473">
        <v>0.181392</v>
      </c>
    </row>
    <row r="322" spans="1:40" ht="15" customHeight="1" x14ac:dyDescent="0.2">
      <c r="A322" s="472" t="s">
        <v>228</v>
      </c>
      <c r="B322" s="472" t="s">
        <v>216</v>
      </c>
      <c r="C322" s="472" t="s">
        <v>396</v>
      </c>
      <c r="D322" s="472" t="s">
        <v>383</v>
      </c>
      <c r="E322" s="472" t="s">
        <v>97</v>
      </c>
      <c r="F322" s="472" t="s">
        <v>97</v>
      </c>
      <c r="G322" s="473">
        <v>64.637266262000011</v>
      </c>
      <c r="H322" s="473">
        <v>61.220300000000002</v>
      </c>
      <c r="I322" s="473">
        <v>61.219889999999999</v>
      </c>
      <c r="J322" s="473">
        <v>61.21461</v>
      </c>
      <c r="K322" s="473">
        <v>61.189219999999999</v>
      </c>
      <c r="L322" s="473">
        <v>61.17465</v>
      </c>
      <c r="M322" s="473">
        <v>47.69509</v>
      </c>
      <c r="N322" s="473">
        <v>32.367899999999999</v>
      </c>
      <c r="O322" s="473">
        <v>32.35622</v>
      </c>
      <c r="P322" s="473">
        <v>32.343389999999999</v>
      </c>
      <c r="Q322" s="473">
        <v>32.33793</v>
      </c>
      <c r="R322" s="473">
        <v>25.268630000000002</v>
      </c>
      <c r="S322" s="473">
        <v>25.243939999999998</v>
      </c>
      <c r="T322" s="473">
        <v>9.1964310000000005</v>
      </c>
      <c r="U322" s="473">
        <v>9.1949470000000009</v>
      </c>
      <c r="V322" s="473">
        <v>13.45073</v>
      </c>
      <c r="W322" s="473">
        <v>27.911149999999999</v>
      </c>
      <c r="X322" s="473">
        <v>27.838920000000002</v>
      </c>
      <c r="Y322" s="473">
        <v>44.016739999999999</v>
      </c>
      <c r="Z322" s="473">
        <v>47.808489999999999</v>
      </c>
      <c r="AA322" s="473">
        <v>59.51361</v>
      </c>
      <c r="AB322" s="473">
        <v>59.420789999999997</v>
      </c>
      <c r="AC322" s="473">
        <v>68.990750000000006</v>
      </c>
      <c r="AD322" s="473">
        <v>80.612350000000006</v>
      </c>
      <c r="AE322" s="473">
        <v>82.934650000000005</v>
      </c>
      <c r="AF322" s="473">
        <v>86.736009999999993</v>
      </c>
      <c r="AG322" s="473">
        <v>90.708460000000002</v>
      </c>
      <c r="AH322" s="473">
        <v>94.470699999999994</v>
      </c>
      <c r="AI322" s="473">
        <v>98.542429999999996</v>
      </c>
      <c r="AJ322" s="473">
        <v>100.4952</v>
      </c>
      <c r="AK322" s="473">
        <v>105.9909</v>
      </c>
      <c r="AL322" s="473">
        <v>106.1176</v>
      </c>
      <c r="AM322" s="473">
        <v>107.99509999999999</v>
      </c>
      <c r="AN322" s="473">
        <v>108.0258</v>
      </c>
    </row>
    <row r="323" spans="1:40" ht="15" customHeight="1" x14ac:dyDescent="0.2">
      <c r="A323" s="472" t="s">
        <v>228</v>
      </c>
      <c r="B323" s="472" t="s">
        <v>216</v>
      </c>
      <c r="C323" s="472" t="s">
        <v>396</v>
      </c>
      <c r="D323" s="472" t="s">
        <v>356</v>
      </c>
      <c r="E323" s="472" t="s">
        <v>98</v>
      </c>
      <c r="F323" s="472" t="s">
        <v>384</v>
      </c>
      <c r="G323" s="473">
        <v>16.559904793000001</v>
      </c>
      <c r="H323" s="473">
        <v>25.34027</v>
      </c>
      <c r="I323" s="473">
        <v>27.559709999999999</v>
      </c>
      <c r="J323" s="473">
        <v>29.316759999999999</v>
      </c>
      <c r="K323" s="473">
        <v>33.867370000000001</v>
      </c>
      <c r="L323" s="473">
        <v>37.205750000000002</v>
      </c>
      <c r="M323" s="473">
        <v>39.577770000000001</v>
      </c>
      <c r="N323" s="473">
        <v>44.693469999999998</v>
      </c>
      <c r="O323" s="473">
        <v>48.324770000000001</v>
      </c>
      <c r="P323" s="473">
        <v>50.25752</v>
      </c>
      <c r="Q323" s="473">
        <v>50.25752</v>
      </c>
      <c r="R323" s="473">
        <v>50.25752</v>
      </c>
      <c r="S323" s="473">
        <v>53.732419999999998</v>
      </c>
      <c r="T323" s="473">
        <v>61.438409999999998</v>
      </c>
      <c r="U323" s="473">
        <v>63.910499999999999</v>
      </c>
      <c r="V323" s="473">
        <v>70.297520000000006</v>
      </c>
      <c r="W323" s="473">
        <v>72.772599999999997</v>
      </c>
      <c r="X323" s="473">
        <v>72.772599999999997</v>
      </c>
      <c r="Y323" s="473">
        <v>75.23751</v>
      </c>
      <c r="Z323" s="473">
        <v>75.23751</v>
      </c>
      <c r="AA323" s="473">
        <v>77.70241</v>
      </c>
      <c r="AB323" s="473">
        <v>77.70241</v>
      </c>
      <c r="AC323" s="473">
        <v>77.70241</v>
      </c>
      <c r="AD323" s="473">
        <v>77.70241</v>
      </c>
      <c r="AE323" s="473">
        <v>77.70241</v>
      </c>
      <c r="AF323" s="473">
        <v>77.70241</v>
      </c>
      <c r="AG323" s="473">
        <v>77.70241</v>
      </c>
      <c r="AH323" s="473">
        <v>77.70241</v>
      </c>
      <c r="AI323" s="473">
        <v>77.70241</v>
      </c>
      <c r="AJ323" s="473">
        <v>77.70241</v>
      </c>
      <c r="AK323" s="473">
        <v>77.70241</v>
      </c>
      <c r="AL323" s="473">
        <v>77.70241</v>
      </c>
      <c r="AM323" s="473">
        <v>77.70241</v>
      </c>
      <c r="AN323" s="473">
        <v>77.70241</v>
      </c>
    </row>
    <row r="324" spans="1:40" ht="15" customHeight="1" x14ac:dyDescent="0.2">
      <c r="A324" s="472" t="s">
        <v>228</v>
      </c>
      <c r="B324" s="472" t="s">
        <v>216</v>
      </c>
      <c r="C324" s="472" t="s">
        <v>396</v>
      </c>
      <c r="D324" s="472" t="s">
        <v>356</v>
      </c>
      <c r="E324" s="472" t="s">
        <v>99</v>
      </c>
      <c r="F324" s="472" t="s">
        <v>99</v>
      </c>
      <c r="G324" s="473">
        <v>12.168847980999997</v>
      </c>
      <c r="H324" s="473">
        <v>16.196359999999999</v>
      </c>
      <c r="I324" s="473">
        <v>16.308260000000001</v>
      </c>
      <c r="J324" s="473">
        <v>16.581849999999999</v>
      </c>
      <c r="K324" s="473">
        <v>16.68768</v>
      </c>
      <c r="L324" s="473">
        <v>17.336749999999999</v>
      </c>
      <c r="M324" s="473">
        <v>18.185300000000002</v>
      </c>
      <c r="N324" s="473">
        <v>19.442869999999999</v>
      </c>
      <c r="O324" s="473">
        <v>20.46039</v>
      </c>
      <c r="P324" s="473">
        <v>23.041609999999999</v>
      </c>
      <c r="Q324" s="473">
        <v>24.656749999999999</v>
      </c>
      <c r="R324" s="473">
        <v>25.559159999999999</v>
      </c>
      <c r="S324" s="473">
        <v>25.61983</v>
      </c>
      <c r="T324" s="473">
        <v>25.8187</v>
      </c>
      <c r="U324" s="473">
        <v>25.824999999999999</v>
      </c>
      <c r="V324" s="473">
        <v>25.787769999999998</v>
      </c>
      <c r="W324" s="473">
        <v>25.707049999999999</v>
      </c>
      <c r="X324" s="473">
        <v>25.731380000000001</v>
      </c>
      <c r="Y324" s="473">
        <v>25.62865</v>
      </c>
      <c r="Z324" s="473">
        <v>25.576309999999999</v>
      </c>
      <c r="AA324" s="473">
        <v>25.328510000000001</v>
      </c>
      <c r="AB324" s="473">
        <v>25.489249999999998</v>
      </c>
      <c r="AC324" s="473">
        <v>25.32554</v>
      </c>
      <c r="AD324" s="473">
        <v>25.24211</v>
      </c>
      <c r="AE324" s="473">
        <v>25.27816</v>
      </c>
      <c r="AF324" s="473">
        <v>25.148029999999999</v>
      </c>
      <c r="AG324" s="473">
        <v>25.10501</v>
      </c>
      <c r="AH324" s="473">
        <v>25.203790000000001</v>
      </c>
      <c r="AI324" s="473">
        <v>25.283480000000001</v>
      </c>
      <c r="AJ324" s="473">
        <v>25.30875</v>
      </c>
      <c r="AK324" s="473">
        <v>25.365110000000001</v>
      </c>
      <c r="AL324" s="473">
        <v>25.348459999999999</v>
      </c>
      <c r="AM324" s="473">
        <v>25.368539999999999</v>
      </c>
      <c r="AN324" s="473">
        <v>25.356590000000001</v>
      </c>
    </row>
    <row r="325" spans="1:40" ht="15" customHeight="1" x14ac:dyDescent="0.2">
      <c r="A325" s="472" t="s">
        <v>228</v>
      </c>
      <c r="B325" s="472" t="s">
        <v>216</v>
      </c>
      <c r="C325" s="472" t="s">
        <v>396</v>
      </c>
      <c r="D325" s="472" t="s">
        <v>565</v>
      </c>
      <c r="E325" s="472" t="s">
        <v>101</v>
      </c>
      <c r="F325" s="472" t="s">
        <v>385</v>
      </c>
      <c r="G325" s="473">
        <v>0</v>
      </c>
      <c r="H325" s="473">
        <v>0</v>
      </c>
      <c r="I325" s="473">
        <v>0</v>
      </c>
      <c r="J325" s="473">
        <v>0</v>
      </c>
      <c r="K325" s="473">
        <v>0</v>
      </c>
      <c r="L325" s="473">
        <v>0</v>
      </c>
      <c r="M325" s="473">
        <v>0</v>
      </c>
      <c r="N325" s="473">
        <v>0</v>
      </c>
      <c r="O325" s="473">
        <v>1.34E-4</v>
      </c>
      <c r="P325" s="473">
        <v>0</v>
      </c>
      <c r="Q325" s="473">
        <v>2.4499999999999999E-4</v>
      </c>
      <c r="R325" s="473">
        <v>1.1400000000000001E-4</v>
      </c>
      <c r="S325" s="473">
        <v>1.22E-4</v>
      </c>
      <c r="T325" s="473">
        <v>2.4499999999999999E-4</v>
      </c>
      <c r="U325" s="473">
        <v>1.22E-4</v>
      </c>
      <c r="V325" s="473">
        <v>1.22E-4</v>
      </c>
      <c r="W325" s="473">
        <v>0</v>
      </c>
      <c r="X325" s="473">
        <v>0</v>
      </c>
      <c r="Y325" s="473">
        <v>0</v>
      </c>
      <c r="Z325" s="473">
        <v>0</v>
      </c>
      <c r="AA325" s="473">
        <v>0</v>
      </c>
      <c r="AB325" s="473">
        <v>0</v>
      </c>
      <c r="AC325" s="473">
        <v>0</v>
      </c>
      <c r="AD325" s="473">
        <v>0</v>
      </c>
      <c r="AE325" s="473">
        <v>0</v>
      </c>
      <c r="AF325" s="473">
        <v>0</v>
      </c>
      <c r="AG325" s="473">
        <v>0</v>
      </c>
      <c r="AH325" s="473">
        <v>0</v>
      </c>
      <c r="AI325" s="473">
        <v>0</v>
      </c>
      <c r="AJ325" s="473">
        <v>0</v>
      </c>
      <c r="AK325" s="473">
        <v>0</v>
      </c>
      <c r="AL325" s="473">
        <v>0</v>
      </c>
      <c r="AM325" s="473">
        <v>0</v>
      </c>
      <c r="AN325" s="473">
        <v>2.4499999999999999E-4</v>
      </c>
    </row>
    <row r="326" spans="1:40" ht="15" customHeight="1" x14ac:dyDescent="0.2">
      <c r="A326" s="472" t="s">
        <v>228</v>
      </c>
      <c r="B326" s="472" t="s">
        <v>216</v>
      </c>
      <c r="C326" s="472" t="s">
        <v>396</v>
      </c>
      <c r="D326" s="472" t="s">
        <v>565</v>
      </c>
      <c r="E326" s="472" t="s">
        <v>101</v>
      </c>
      <c r="F326" s="472" t="s">
        <v>386</v>
      </c>
      <c r="G326" s="473">
        <v>1.7479651999999998E-2</v>
      </c>
      <c r="H326" s="473">
        <v>0</v>
      </c>
      <c r="I326" s="473">
        <v>0</v>
      </c>
      <c r="J326" s="473">
        <v>0</v>
      </c>
      <c r="K326" s="473">
        <v>0</v>
      </c>
      <c r="L326" s="473">
        <v>0</v>
      </c>
      <c r="M326" s="473">
        <v>0</v>
      </c>
      <c r="N326" s="473">
        <v>0</v>
      </c>
      <c r="O326" s="473">
        <v>0</v>
      </c>
      <c r="P326" s="473">
        <v>0</v>
      </c>
      <c r="Q326" s="473">
        <v>0</v>
      </c>
      <c r="R326" s="473">
        <v>0</v>
      </c>
      <c r="S326" s="473">
        <v>9.4500000000000007E-5</v>
      </c>
      <c r="T326" s="473">
        <v>4.7899999999999999E-4</v>
      </c>
      <c r="U326" s="473">
        <v>2.3900000000000001E-4</v>
      </c>
      <c r="V326" s="473">
        <v>0</v>
      </c>
      <c r="W326" s="473">
        <v>0</v>
      </c>
      <c r="X326" s="473">
        <v>0</v>
      </c>
      <c r="Y326" s="473">
        <v>0</v>
      </c>
      <c r="Z326" s="473">
        <v>0</v>
      </c>
      <c r="AA326" s="473">
        <v>0</v>
      </c>
      <c r="AB326" s="473">
        <v>0</v>
      </c>
      <c r="AC326" s="473">
        <v>0</v>
      </c>
      <c r="AD326" s="473">
        <v>0</v>
      </c>
      <c r="AE326" s="473">
        <v>0</v>
      </c>
      <c r="AF326" s="473">
        <v>0</v>
      </c>
      <c r="AG326" s="473">
        <v>0</v>
      </c>
      <c r="AH326" s="473">
        <v>0</v>
      </c>
      <c r="AI326" s="473">
        <v>0</v>
      </c>
      <c r="AJ326" s="473">
        <v>0</v>
      </c>
      <c r="AK326" s="473">
        <v>0</v>
      </c>
      <c r="AL326" s="473">
        <v>0</v>
      </c>
      <c r="AM326" s="473">
        <v>0</v>
      </c>
      <c r="AN326" s="473">
        <v>1.36E-4</v>
      </c>
    </row>
    <row r="327" spans="1:40" ht="15" customHeight="1" x14ac:dyDescent="0.2">
      <c r="A327" s="472" t="s">
        <v>228</v>
      </c>
      <c r="B327" s="472" t="s">
        <v>216</v>
      </c>
      <c r="C327" s="472" t="s">
        <v>396</v>
      </c>
      <c r="D327" s="472" t="s">
        <v>356</v>
      </c>
      <c r="E327" s="472" t="s">
        <v>100</v>
      </c>
      <c r="F327" s="472" t="s">
        <v>376</v>
      </c>
      <c r="G327" s="473">
        <v>0</v>
      </c>
      <c r="H327" s="473">
        <v>0</v>
      </c>
      <c r="I327" s="473">
        <v>0</v>
      </c>
      <c r="J327" s="473">
        <v>0</v>
      </c>
      <c r="K327" s="473">
        <v>0</v>
      </c>
      <c r="L327" s="473">
        <v>4.5813E-2</v>
      </c>
      <c r="M327" s="473">
        <v>7.7881000000000006E-2</v>
      </c>
      <c r="N327" s="473">
        <v>9.5921000000000006E-2</v>
      </c>
      <c r="O327" s="473">
        <v>9.5921000000000006E-2</v>
      </c>
      <c r="P327" s="473">
        <v>9.5921000000000006E-2</v>
      </c>
      <c r="Q327" s="473">
        <v>9.5921000000000006E-2</v>
      </c>
      <c r="R327" s="473">
        <v>0.14101900000000001</v>
      </c>
      <c r="S327" s="473">
        <v>0.14101900000000001</v>
      </c>
      <c r="T327" s="473">
        <v>0.14101900000000001</v>
      </c>
      <c r="U327" s="473">
        <v>0.14101900000000001</v>
      </c>
      <c r="V327" s="473">
        <v>0.14101900000000001</v>
      </c>
      <c r="W327" s="473">
        <v>0.14101900000000001</v>
      </c>
      <c r="X327" s="473">
        <v>0.14101900000000001</v>
      </c>
      <c r="Y327" s="473">
        <v>0.14101900000000001</v>
      </c>
      <c r="Z327" s="473">
        <v>0.14101900000000001</v>
      </c>
      <c r="AA327" s="473">
        <v>0.14101900000000001</v>
      </c>
      <c r="AB327" s="473">
        <v>0.14101900000000001</v>
      </c>
      <c r="AC327" s="473">
        <v>0.14101900000000001</v>
      </c>
      <c r="AD327" s="473">
        <v>0.14101900000000001</v>
      </c>
      <c r="AE327" s="473">
        <v>0.14101900000000001</v>
      </c>
      <c r="AF327" s="473">
        <v>0.14101900000000001</v>
      </c>
      <c r="AG327" s="473">
        <v>0.14101900000000001</v>
      </c>
      <c r="AH327" s="473">
        <v>0.14101900000000001</v>
      </c>
      <c r="AI327" s="473">
        <v>0.14101900000000001</v>
      </c>
      <c r="AJ327" s="473">
        <v>0.14101900000000001</v>
      </c>
      <c r="AK327" s="473">
        <v>0.14101900000000001</v>
      </c>
      <c r="AL327" s="473">
        <v>0.14101900000000001</v>
      </c>
      <c r="AM327" s="473">
        <v>0.14101900000000001</v>
      </c>
      <c r="AN327" s="473">
        <v>0.14101900000000001</v>
      </c>
    </row>
    <row r="328" spans="1:40" ht="15" customHeight="1" x14ac:dyDescent="0.2">
      <c r="A328" s="472" t="s">
        <v>228</v>
      </c>
      <c r="B328" s="472" t="s">
        <v>216</v>
      </c>
      <c r="C328" s="472" t="s">
        <v>396</v>
      </c>
      <c r="D328" s="472" t="s">
        <v>89</v>
      </c>
      <c r="E328" s="472" t="s">
        <v>89</v>
      </c>
      <c r="F328" s="472" t="s">
        <v>377</v>
      </c>
      <c r="G328" s="473">
        <v>0</v>
      </c>
      <c r="H328" s="473">
        <v>0.226636</v>
      </c>
      <c r="I328" s="473">
        <v>0.220689</v>
      </c>
      <c r="J328" s="473">
        <v>0.28109800000000001</v>
      </c>
      <c r="K328" s="473">
        <v>0.37631500000000001</v>
      </c>
      <c r="L328" s="473">
        <v>0.38856800000000002</v>
      </c>
      <c r="M328" s="473">
        <v>0.54801999999999995</v>
      </c>
      <c r="N328" s="473">
        <v>0.59964200000000001</v>
      </c>
      <c r="O328" s="473">
        <v>0.62553899999999996</v>
      </c>
      <c r="P328" s="473">
        <v>0.638548</v>
      </c>
      <c r="Q328" s="473">
        <v>0.65909600000000002</v>
      </c>
      <c r="R328" s="473">
        <v>0.650366</v>
      </c>
      <c r="S328" s="473">
        <v>0.62178599999999995</v>
      </c>
      <c r="T328" s="473">
        <v>0.64158599999999999</v>
      </c>
      <c r="U328" s="473">
        <v>0.61656999999999995</v>
      </c>
      <c r="V328" s="473">
        <v>0.57534700000000005</v>
      </c>
      <c r="W328" s="473">
        <v>0.52710100000000004</v>
      </c>
      <c r="X328" s="473">
        <v>0.50469399999999998</v>
      </c>
      <c r="Y328" s="473">
        <v>0.59948999999999997</v>
      </c>
      <c r="Z328" s="473">
        <v>0.57437499999999997</v>
      </c>
      <c r="AA328" s="473">
        <v>0.60298600000000002</v>
      </c>
      <c r="AB328" s="473">
        <v>0.56862500000000005</v>
      </c>
      <c r="AC328" s="473">
        <v>0.54789100000000002</v>
      </c>
      <c r="AD328" s="473">
        <v>0.56704100000000002</v>
      </c>
      <c r="AE328" s="473">
        <v>0.55962999999999996</v>
      </c>
      <c r="AF328" s="473">
        <v>0.56010099999999996</v>
      </c>
      <c r="AG328" s="473">
        <v>0.55331799999999998</v>
      </c>
      <c r="AH328" s="473">
        <v>0.590001</v>
      </c>
      <c r="AI328" s="473">
        <v>0.58139099999999999</v>
      </c>
      <c r="AJ328" s="473">
        <v>0.57990299999999995</v>
      </c>
      <c r="AK328" s="473">
        <v>0.57629300000000006</v>
      </c>
      <c r="AL328" s="473">
        <v>0.57752099999999995</v>
      </c>
      <c r="AM328" s="473">
        <v>0.56728100000000004</v>
      </c>
      <c r="AN328" s="473">
        <v>0.56829399999999997</v>
      </c>
    </row>
    <row r="329" spans="1:40" ht="15" customHeight="1" x14ac:dyDescent="0.2">
      <c r="A329" s="472" t="s">
        <v>228</v>
      </c>
      <c r="B329" s="472" t="s">
        <v>216</v>
      </c>
      <c r="C329" s="472" t="s">
        <v>396</v>
      </c>
      <c r="D329" s="472" t="s">
        <v>89</v>
      </c>
      <c r="E329" s="472" t="s">
        <v>89</v>
      </c>
      <c r="F329" s="472" t="s">
        <v>388</v>
      </c>
      <c r="G329" s="473">
        <v>0.14461374500000002</v>
      </c>
      <c r="H329" s="473">
        <v>0.74871299999999996</v>
      </c>
      <c r="I329" s="473">
        <v>0.70136299999999996</v>
      </c>
      <c r="J329" s="473">
        <v>0.91313100000000003</v>
      </c>
      <c r="K329" s="473">
        <v>1.31606</v>
      </c>
      <c r="L329" s="473">
        <v>1.489962</v>
      </c>
      <c r="M329" s="473">
        <v>1.528357</v>
      </c>
      <c r="N329" s="473">
        <v>1.320209</v>
      </c>
      <c r="O329" s="473">
        <v>1.3443369999999999</v>
      </c>
      <c r="P329" s="473">
        <v>1.4945740000000001</v>
      </c>
      <c r="Q329" s="473">
        <v>1.3858680000000001</v>
      </c>
      <c r="R329" s="473">
        <v>1.7086699999999999</v>
      </c>
      <c r="S329" s="473">
        <v>1.8100290000000001</v>
      </c>
      <c r="T329" s="473">
        <v>1.393567</v>
      </c>
      <c r="U329" s="473">
        <v>1.58758</v>
      </c>
      <c r="V329" s="473">
        <v>1.898536</v>
      </c>
      <c r="W329" s="473">
        <v>2.0730249999999999</v>
      </c>
      <c r="X329" s="473">
        <v>2.1841159999999999</v>
      </c>
      <c r="Y329" s="473">
        <v>2.5937130000000002</v>
      </c>
      <c r="Z329" s="473">
        <v>2.7587619999999999</v>
      </c>
      <c r="AA329" s="473">
        <v>3.0821339999999999</v>
      </c>
      <c r="AB329" s="473">
        <v>3.0849410000000002</v>
      </c>
      <c r="AC329" s="473">
        <v>3.3203480000000001</v>
      </c>
      <c r="AD329" s="473">
        <v>3.4744440000000001</v>
      </c>
      <c r="AE329" s="473">
        <v>3.2419609999999999</v>
      </c>
      <c r="AF329" s="473">
        <v>3.2881670000000001</v>
      </c>
      <c r="AG329" s="473">
        <v>3.1853150000000001</v>
      </c>
      <c r="AH329" s="473">
        <v>3.2388560000000002</v>
      </c>
      <c r="AI329" s="473">
        <v>3.0671379999999999</v>
      </c>
      <c r="AJ329" s="473">
        <v>3.1353930000000001</v>
      </c>
      <c r="AK329" s="473">
        <v>3.2537430000000001</v>
      </c>
      <c r="AL329" s="473">
        <v>3.2448079999999999</v>
      </c>
      <c r="AM329" s="473">
        <v>3.3056290000000002</v>
      </c>
      <c r="AN329" s="473">
        <v>3.2998780000000001</v>
      </c>
    </row>
    <row r="330" spans="1:40" ht="15" customHeight="1" x14ac:dyDescent="0.2">
      <c r="A330" s="472" t="s">
        <v>228</v>
      </c>
      <c r="B330" s="472" t="s">
        <v>216</v>
      </c>
      <c r="C330" s="472" t="s">
        <v>396</v>
      </c>
      <c r="D330" s="472" t="s">
        <v>356</v>
      </c>
      <c r="E330" s="472" t="s">
        <v>381</v>
      </c>
      <c r="F330" s="472" t="s">
        <v>381</v>
      </c>
      <c r="G330" s="473">
        <v>0</v>
      </c>
      <c r="H330" s="473">
        <v>0.23904300000000001</v>
      </c>
      <c r="I330" s="473">
        <v>0.23904300000000001</v>
      </c>
      <c r="J330" s="473">
        <v>0.23904300000000001</v>
      </c>
      <c r="K330" s="473">
        <v>0.23904300000000001</v>
      </c>
      <c r="L330" s="473">
        <v>0.23904300000000001</v>
      </c>
      <c r="M330" s="473">
        <v>0.23904300000000001</v>
      </c>
      <c r="N330" s="473">
        <v>0.23904300000000001</v>
      </c>
      <c r="O330" s="473">
        <v>0.23833299999999999</v>
      </c>
      <c r="P330" s="473">
        <v>0.23827899999999999</v>
      </c>
      <c r="Q330" s="473">
        <v>0.237733</v>
      </c>
      <c r="R330" s="473">
        <v>0.23696900000000001</v>
      </c>
      <c r="S330" s="473">
        <v>0.236041</v>
      </c>
      <c r="T330" s="473">
        <v>0.23696900000000001</v>
      </c>
      <c r="U330" s="473">
        <v>0.23696900000000001</v>
      </c>
      <c r="V330" s="473">
        <v>0.23549500000000001</v>
      </c>
      <c r="W330" s="473">
        <v>0.23183899999999999</v>
      </c>
      <c r="X330" s="473">
        <v>0.229438</v>
      </c>
      <c r="Y330" s="473">
        <v>0.22387099999999999</v>
      </c>
      <c r="Z330" s="473">
        <v>0.22206999999999999</v>
      </c>
      <c r="AA330" s="473">
        <v>0.216832</v>
      </c>
      <c r="AB330" s="473">
        <v>0.21541199999999999</v>
      </c>
      <c r="AC330" s="473">
        <v>0.20891699999999999</v>
      </c>
      <c r="AD330" s="473">
        <v>0.20444200000000001</v>
      </c>
      <c r="AE330" s="473">
        <v>0.20661299999999999</v>
      </c>
      <c r="AF330" s="473">
        <v>0.20564199999999999</v>
      </c>
      <c r="AG330" s="473">
        <v>0.20717099999999999</v>
      </c>
      <c r="AH330" s="473">
        <v>0.20547899999999999</v>
      </c>
      <c r="AI330" s="473">
        <v>0.206625</v>
      </c>
      <c r="AJ330" s="473">
        <v>0.20646100000000001</v>
      </c>
      <c r="AK330" s="473">
        <v>0.20591499999999999</v>
      </c>
      <c r="AL330" s="473">
        <v>0.20722499999999999</v>
      </c>
      <c r="AM330" s="473">
        <v>0.20558799999999999</v>
      </c>
      <c r="AN330" s="473">
        <v>0.20738899999999999</v>
      </c>
    </row>
    <row r="331" spans="1:40" ht="15" customHeight="1" x14ac:dyDescent="0.2">
      <c r="A331" s="472" t="s">
        <v>228</v>
      </c>
      <c r="B331" s="472" t="s">
        <v>216</v>
      </c>
      <c r="C331" s="472" t="s">
        <v>396</v>
      </c>
      <c r="D331" s="472" t="s">
        <v>356</v>
      </c>
      <c r="E331" s="472" t="s">
        <v>381</v>
      </c>
      <c r="F331" s="472" t="s">
        <v>382</v>
      </c>
      <c r="G331" s="473">
        <v>0</v>
      </c>
      <c r="H331" s="473">
        <v>0</v>
      </c>
      <c r="I331" s="473">
        <v>0.23227600000000001</v>
      </c>
      <c r="J331" s="473">
        <v>0.23227600000000001</v>
      </c>
      <c r="K331" s="473">
        <v>0.2321</v>
      </c>
      <c r="L331" s="473">
        <v>0.231957</v>
      </c>
      <c r="M331" s="473">
        <v>0.232069</v>
      </c>
      <c r="N331" s="473">
        <v>0.23211599999999999</v>
      </c>
      <c r="O331" s="473">
        <v>0.23189299999999999</v>
      </c>
      <c r="P331" s="473">
        <v>0.231766</v>
      </c>
      <c r="Q331" s="473">
        <v>0.23171800000000001</v>
      </c>
      <c r="R331" s="473">
        <v>0.23147999999999999</v>
      </c>
      <c r="S331" s="473">
        <v>0.23089100000000001</v>
      </c>
      <c r="T331" s="473">
        <v>0.23144799999999999</v>
      </c>
      <c r="U331" s="473">
        <v>0.231464</v>
      </c>
      <c r="V331" s="473">
        <v>0.230684</v>
      </c>
      <c r="W331" s="473">
        <v>0.22995099999999999</v>
      </c>
      <c r="X331" s="473">
        <v>0.22958500000000001</v>
      </c>
      <c r="Y331" s="473">
        <v>0.22816900000000001</v>
      </c>
      <c r="Z331" s="473">
        <v>0.22772300000000001</v>
      </c>
      <c r="AA331" s="473">
        <v>0.22656100000000001</v>
      </c>
      <c r="AB331" s="473">
        <v>0.22619500000000001</v>
      </c>
      <c r="AC331" s="473">
        <v>0.225383</v>
      </c>
      <c r="AD331" s="473">
        <v>0.22477800000000001</v>
      </c>
      <c r="AE331" s="473">
        <v>0.225415</v>
      </c>
      <c r="AF331" s="473">
        <v>0.225493</v>
      </c>
      <c r="AG331" s="473">
        <v>0.22567000000000001</v>
      </c>
      <c r="AH331" s="473">
        <v>0.22525600000000001</v>
      </c>
      <c r="AI331" s="473">
        <v>0.22573299999999999</v>
      </c>
      <c r="AJ331" s="473">
        <v>0.225743</v>
      </c>
      <c r="AK331" s="473">
        <v>0.225303</v>
      </c>
      <c r="AL331" s="473">
        <v>0.22140399999999999</v>
      </c>
      <c r="AM331" s="473">
        <v>0.22143499999999999</v>
      </c>
      <c r="AN331" s="473">
        <v>0.221356</v>
      </c>
    </row>
    <row r="332" spans="1:40" ht="15" customHeight="1" x14ac:dyDescent="0.2">
      <c r="A332" s="472" t="s">
        <v>354</v>
      </c>
      <c r="B332" s="472" t="s">
        <v>215</v>
      </c>
      <c r="C332" s="472" t="s">
        <v>396</v>
      </c>
      <c r="D332" s="472" t="s">
        <v>356</v>
      </c>
      <c r="E332" s="472" t="s">
        <v>90</v>
      </c>
      <c r="F332" s="472" t="s">
        <v>90</v>
      </c>
      <c r="G332" s="473">
        <v>2.8207440735060301</v>
      </c>
      <c r="H332" s="473">
        <v>3.4253130000000001</v>
      </c>
      <c r="I332" s="473">
        <v>3.4776880000000001</v>
      </c>
      <c r="J332" s="473">
        <v>3.5053869999999998</v>
      </c>
      <c r="K332" s="473">
        <v>3.3618589999999999</v>
      </c>
      <c r="L332" s="473">
        <v>3.6346080000000001</v>
      </c>
      <c r="M332" s="473">
        <v>3.3828010000000002</v>
      </c>
      <c r="N332" s="473">
        <v>3.365761</v>
      </c>
      <c r="O332" s="473">
        <v>3.3114690000000002</v>
      </c>
      <c r="P332" s="473">
        <v>3.3062260000000001</v>
      </c>
      <c r="Q332" s="473">
        <v>3.2896930000000002</v>
      </c>
      <c r="R332" s="473">
        <v>3.0548730000000002</v>
      </c>
      <c r="S332" s="473">
        <v>3.0479630000000002</v>
      </c>
      <c r="T332" s="473">
        <v>3.0270450000000002</v>
      </c>
      <c r="U332" s="473">
        <v>3.0008309999999998</v>
      </c>
      <c r="V332" s="473">
        <v>2.9759739999999999</v>
      </c>
      <c r="W332" s="473">
        <v>2.7408980000000001</v>
      </c>
      <c r="X332" s="473">
        <v>2.7159749999999998</v>
      </c>
      <c r="Y332" s="473">
        <v>2.5771449999999998</v>
      </c>
      <c r="Z332" s="473">
        <v>2.586951</v>
      </c>
      <c r="AA332" s="473">
        <v>2.5698029999999998</v>
      </c>
      <c r="AB332" s="473">
        <v>2.5781930000000002</v>
      </c>
      <c r="AC332" s="473">
        <v>2.6153439999999999</v>
      </c>
      <c r="AD332" s="473">
        <v>2.9600810000000002</v>
      </c>
      <c r="AE332" s="473">
        <v>2.573283</v>
      </c>
      <c r="AF332" s="473">
        <v>2.5720170000000002</v>
      </c>
      <c r="AG332" s="473">
        <v>2.5430320000000002</v>
      </c>
      <c r="AH332" s="473">
        <v>2.5427810000000002</v>
      </c>
      <c r="AI332" s="473">
        <v>2.5579070000000002</v>
      </c>
      <c r="AJ332" s="473">
        <v>2.5672440000000001</v>
      </c>
      <c r="AK332" s="473">
        <v>2.5799280000000002</v>
      </c>
      <c r="AL332" s="473">
        <v>2.5829300000000002</v>
      </c>
      <c r="AM332" s="473">
        <v>2.5812210000000002</v>
      </c>
      <c r="AN332" s="473">
        <v>2.584524</v>
      </c>
    </row>
    <row r="333" spans="1:40" ht="15" customHeight="1" x14ac:dyDescent="0.2">
      <c r="A333" s="472" t="s">
        <v>354</v>
      </c>
      <c r="B333" s="472" t="s">
        <v>215</v>
      </c>
      <c r="C333" s="472" t="s">
        <v>396</v>
      </c>
      <c r="D333" s="472" t="s">
        <v>356</v>
      </c>
      <c r="E333" s="472" t="s">
        <v>90</v>
      </c>
      <c r="F333" s="472" t="s">
        <v>357</v>
      </c>
      <c r="G333" s="473">
        <v>1.5074527602658228</v>
      </c>
      <c r="H333" s="473">
        <v>1.685362</v>
      </c>
      <c r="I333" s="473">
        <v>1.7346299999999999</v>
      </c>
      <c r="J333" s="473">
        <v>1.7865310000000001</v>
      </c>
      <c r="K333" s="473">
        <v>1.8354079999999999</v>
      </c>
      <c r="L333" s="473">
        <v>2.4953949999999998</v>
      </c>
      <c r="M333" s="473">
        <v>2.5577969999999999</v>
      </c>
      <c r="N333" s="473">
        <v>2.6181770000000002</v>
      </c>
      <c r="O333" s="473">
        <v>2.6173980000000001</v>
      </c>
      <c r="P333" s="473">
        <v>2.616374</v>
      </c>
      <c r="Q333" s="473">
        <v>2.615691</v>
      </c>
      <c r="R333" s="473">
        <v>2.616193</v>
      </c>
      <c r="S333" s="473">
        <v>2.6296189999999999</v>
      </c>
      <c r="T333" s="473">
        <v>2.7053289999999999</v>
      </c>
      <c r="U333" s="473">
        <v>2.79359</v>
      </c>
      <c r="V333" s="473">
        <v>2.9062610000000002</v>
      </c>
      <c r="W333" s="473">
        <v>3.0356380000000001</v>
      </c>
      <c r="X333" s="473">
        <v>3.183783</v>
      </c>
      <c r="Y333" s="473">
        <v>3.3400750000000001</v>
      </c>
      <c r="Z333" s="473">
        <v>3.5050219999999999</v>
      </c>
      <c r="AA333" s="473">
        <v>3.8474940000000002</v>
      </c>
      <c r="AB333" s="473">
        <v>4.0129109999999999</v>
      </c>
      <c r="AC333" s="473">
        <v>4.1733760000000002</v>
      </c>
      <c r="AD333" s="473">
        <v>4.3460039999999998</v>
      </c>
      <c r="AE333" s="473">
        <v>4.4978360000000004</v>
      </c>
      <c r="AF333" s="473">
        <v>4.6463039999999998</v>
      </c>
      <c r="AG333" s="473">
        <v>4.78552</v>
      </c>
      <c r="AH333" s="473">
        <v>4.9203429999999999</v>
      </c>
      <c r="AI333" s="473">
        <v>5.0463100000000001</v>
      </c>
      <c r="AJ333" s="473">
        <v>5.1818400000000002</v>
      </c>
      <c r="AK333" s="473">
        <v>5.3117000000000001</v>
      </c>
      <c r="AL333" s="473">
        <v>5.4317130000000002</v>
      </c>
      <c r="AM333" s="473">
        <v>5.5692399999999997</v>
      </c>
      <c r="AN333" s="473">
        <v>5.69977</v>
      </c>
    </row>
    <row r="334" spans="1:40" ht="15" customHeight="1" x14ac:dyDescent="0.2">
      <c r="A334" s="472" t="s">
        <v>354</v>
      </c>
      <c r="B334" s="472" t="s">
        <v>215</v>
      </c>
      <c r="C334" s="472" t="s">
        <v>396</v>
      </c>
      <c r="D334" s="472" t="s">
        <v>565</v>
      </c>
      <c r="E334" s="472" t="s">
        <v>92</v>
      </c>
      <c r="F334" s="472" t="s">
        <v>358</v>
      </c>
      <c r="G334" s="473">
        <v>1.7003000000000001E-2</v>
      </c>
      <c r="H334" s="473">
        <v>7.2174000000000002E-2</v>
      </c>
      <c r="I334" s="473">
        <v>4.7366999999999999E-2</v>
      </c>
      <c r="J334" s="473">
        <v>3.1834000000000001E-2</v>
      </c>
      <c r="K334" s="473">
        <v>1.8155000000000001E-2</v>
      </c>
      <c r="L334" s="473">
        <v>2.3217999999999999E-2</v>
      </c>
      <c r="M334" s="473">
        <v>2.1569000000000001E-2</v>
      </c>
      <c r="N334" s="473">
        <v>3.0120000000000001E-2</v>
      </c>
      <c r="O334" s="473">
        <v>2.9534000000000001E-2</v>
      </c>
      <c r="P334" s="473">
        <v>2.3192000000000001E-2</v>
      </c>
      <c r="Q334" s="473">
        <v>2.9739000000000002E-2</v>
      </c>
      <c r="R334" s="473">
        <v>3.0342999999999998E-2</v>
      </c>
      <c r="S334" s="473">
        <v>2.0414999999999999E-2</v>
      </c>
      <c r="T334" s="473">
        <v>1.9904999999999999E-2</v>
      </c>
      <c r="U334" s="473">
        <v>1.3103E-2</v>
      </c>
      <c r="V334" s="473">
        <v>4.0740000000000004E-3</v>
      </c>
      <c r="W334" s="473">
        <v>1.0692999999999999E-2</v>
      </c>
      <c r="X334" s="473">
        <v>7.2839999999999997E-3</v>
      </c>
      <c r="Y334" s="473">
        <v>8.7200000000000003E-3</v>
      </c>
      <c r="Z334" s="473">
        <v>6.3270000000000002E-3</v>
      </c>
      <c r="AA334" s="473">
        <v>4.4559999999999999E-3</v>
      </c>
      <c r="AB334" s="473">
        <v>3.5639999999999999E-3</v>
      </c>
      <c r="AC334" s="473">
        <v>2.0370000000000002E-3</v>
      </c>
      <c r="AD334" s="473">
        <v>2.0370000000000002E-3</v>
      </c>
      <c r="AE334" s="473">
        <v>5.6010000000000001E-3</v>
      </c>
      <c r="AF334" s="473">
        <v>4.0740000000000004E-3</v>
      </c>
      <c r="AG334" s="473">
        <v>5.6010000000000001E-3</v>
      </c>
      <c r="AH334" s="473">
        <v>6.7340000000000004E-3</v>
      </c>
      <c r="AI334" s="473">
        <v>8.1469999999999997E-3</v>
      </c>
      <c r="AJ334" s="473">
        <v>1.0184E-2</v>
      </c>
      <c r="AK334" s="473">
        <v>1.1202E-2</v>
      </c>
      <c r="AL334" s="473">
        <v>1.4258E-2</v>
      </c>
      <c r="AM334" s="473">
        <v>1.4767000000000001E-2</v>
      </c>
      <c r="AN334" s="473">
        <v>1.9484999999999999E-2</v>
      </c>
    </row>
    <row r="335" spans="1:40" ht="15" customHeight="1" x14ac:dyDescent="0.2">
      <c r="A335" s="472" t="s">
        <v>354</v>
      </c>
      <c r="B335" s="472" t="s">
        <v>215</v>
      </c>
      <c r="C335" s="472" t="s">
        <v>396</v>
      </c>
      <c r="D335" s="472" t="s">
        <v>565</v>
      </c>
      <c r="E335" s="472" t="s">
        <v>92</v>
      </c>
      <c r="F335" s="472" t="s">
        <v>359</v>
      </c>
      <c r="G335" s="473">
        <v>6.3626845410750219</v>
      </c>
      <c r="H335" s="473">
        <v>6.6490619999999998</v>
      </c>
      <c r="I335" s="473">
        <v>6.6127609999999999</v>
      </c>
      <c r="J335" s="473">
        <v>6.6489190000000002</v>
      </c>
      <c r="K335" s="473">
        <v>6.6465290000000001</v>
      </c>
      <c r="L335" s="473">
        <v>6.7041000000000004</v>
      </c>
      <c r="M335" s="473">
        <v>6.7739349999999998</v>
      </c>
      <c r="N335" s="473">
        <v>6.8551250000000001</v>
      </c>
      <c r="O335" s="473">
        <v>6.9500960000000003</v>
      </c>
      <c r="P335" s="473">
        <v>7.0366350000000004</v>
      </c>
      <c r="Q335" s="473">
        <v>7.1206940000000003</v>
      </c>
      <c r="R335" s="473">
        <v>7.2017410000000002</v>
      </c>
      <c r="S335" s="473">
        <v>7.2633760000000001</v>
      </c>
      <c r="T335" s="473">
        <v>7.3513099999999998</v>
      </c>
      <c r="U335" s="473">
        <v>7.4267479999999999</v>
      </c>
      <c r="V335" s="473">
        <v>7.5142049999999996</v>
      </c>
      <c r="W335" s="473">
        <v>7.620101</v>
      </c>
      <c r="X335" s="473">
        <v>7.7160880000000001</v>
      </c>
      <c r="Y335" s="473">
        <v>7.8093589999999997</v>
      </c>
      <c r="Z335" s="473">
        <v>7.9068180000000003</v>
      </c>
      <c r="AA335" s="473">
        <v>8.0388570000000001</v>
      </c>
      <c r="AB335" s="473">
        <v>8.123424</v>
      </c>
      <c r="AC335" s="473">
        <v>8.2051870000000005</v>
      </c>
      <c r="AD335" s="473">
        <v>8.2865579999999994</v>
      </c>
      <c r="AE335" s="473">
        <v>8.3739720000000002</v>
      </c>
      <c r="AF335" s="473">
        <v>8.4549050000000001</v>
      </c>
      <c r="AG335" s="473">
        <v>8.5397630000000007</v>
      </c>
      <c r="AH335" s="473">
        <v>8.6286830000000005</v>
      </c>
      <c r="AI335" s="473">
        <v>8.7083689999999994</v>
      </c>
      <c r="AJ335" s="473">
        <v>8.8078420000000008</v>
      </c>
      <c r="AK335" s="473">
        <v>8.8889220000000009</v>
      </c>
      <c r="AL335" s="473">
        <v>8.9742169999999994</v>
      </c>
      <c r="AM335" s="473">
        <v>9.0740079999999992</v>
      </c>
      <c r="AN335" s="473">
        <v>9.1689030000000002</v>
      </c>
    </row>
    <row r="336" spans="1:40" ht="15" customHeight="1" x14ac:dyDescent="0.2">
      <c r="A336" s="472" t="s">
        <v>354</v>
      </c>
      <c r="B336" s="472" t="s">
        <v>215</v>
      </c>
      <c r="C336" s="472" t="s">
        <v>396</v>
      </c>
      <c r="D336" s="472" t="s">
        <v>565</v>
      </c>
      <c r="E336" s="472" t="s">
        <v>92</v>
      </c>
      <c r="F336" s="472" t="s">
        <v>360</v>
      </c>
      <c r="G336" s="473">
        <v>0.10802727686536917</v>
      </c>
      <c r="H336" s="473">
        <v>0.26452500000000001</v>
      </c>
      <c r="I336" s="473">
        <v>0.28410600000000003</v>
      </c>
      <c r="J336" s="473">
        <v>0.19638900000000001</v>
      </c>
      <c r="K336" s="473">
        <v>0.19159899999999999</v>
      </c>
      <c r="L336" s="473">
        <v>0.18700800000000001</v>
      </c>
      <c r="M336" s="473">
        <v>0.17837800000000001</v>
      </c>
      <c r="N336" s="473">
        <v>0.148698</v>
      </c>
      <c r="O336" s="473">
        <v>0.13780800000000001</v>
      </c>
      <c r="P336" s="473">
        <v>9.6392000000000005E-2</v>
      </c>
      <c r="Q336" s="473">
        <v>0.10934000000000001</v>
      </c>
      <c r="R336" s="473">
        <v>0.108084</v>
      </c>
      <c r="S336" s="473">
        <v>8.0977999999999994E-2</v>
      </c>
      <c r="T336" s="473">
        <v>6.7738000000000007E-2</v>
      </c>
      <c r="U336" s="473">
        <v>6.1205000000000002E-2</v>
      </c>
      <c r="V336" s="473">
        <v>5.6786000000000003E-2</v>
      </c>
      <c r="W336" s="473">
        <v>5.9572E-2</v>
      </c>
      <c r="X336" s="473">
        <v>5.7804000000000001E-2</v>
      </c>
      <c r="Y336" s="473">
        <v>6.4890000000000003E-2</v>
      </c>
      <c r="Z336" s="473">
        <v>6.6873000000000002E-2</v>
      </c>
      <c r="AA336" s="473">
        <v>5.3310999999999997E-2</v>
      </c>
      <c r="AB336" s="473">
        <v>5.3488000000000001E-2</v>
      </c>
      <c r="AC336" s="473">
        <v>3.4185E-2</v>
      </c>
      <c r="AD336" s="473">
        <v>2.7193999999999999E-2</v>
      </c>
      <c r="AE336" s="473">
        <v>2.8583000000000001E-2</v>
      </c>
      <c r="AF336" s="473">
        <v>4.5380999999999998E-2</v>
      </c>
      <c r="AG336" s="473">
        <v>6.4154000000000003E-2</v>
      </c>
      <c r="AH336" s="473">
        <v>8.2524E-2</v>
      </c>
      <c r="AI336" s="473">
        <v>8.1102999999999995E-2</v>
      </c>
      <c r="AJ336" s="473">
        <v>0.12526999999999999</v>
      </c>
      <c r="AK336" s="473">
        <v>0.13295299999999999</v>
      </c>
      <c r="AL336" s="473">
        <v>0.13145999999999999</v>
      </c>
      <c r="AM336" s="473">
        <v>0.136321</v>
      </c>
      <c r="AN336" s="473">
        <v>0.15020900000000001</v>
      </c>
    </row>
    <row r="337" spans="1:40" ht="15" customHeight="1" x14ac:dyDescent="0.2">
      <c r="A337" s="472" t="s">
        <v>354</v>
      </c>
      <c r="B337" s="472" t="s">
        <v>215</v>
      </c>
      <c r="C337" s="472" t="s">
        <v>396</v>
      </c>
      <c r="D337" s="472" t="s">
        <v>565</v>
      </c>
      <c r="E337" s="472" t="s">
        <v>92</v>
      </c>
      <c r="F337" s="472" t="s">
        <v>361</v>
      </c>
      <c r="G337" s="473">
        <v>4.0849914399528932E-3</v>
      </c>
      <c r="H337" s="473">
        <v>1.7343000000000001E-2</v>
      </c>
      <c r="I337" s="473">
        <v>6.7210000000000004E-3</v>
      </c>
      <c r="J337" s="473">
        <v>1.8129999999999999E-3</v>
      </c>
      <c r="K337" s="473">
        <v>3.3960000000000001E-3</v>
      </c>
      <c r="L337" s="473">
        <v>9.6220000000000003E-3</v>
      </c>
      <c r="M337" s="473">
        <v>1.2694E-2</v>
      </c>
      <c r="N337" s="473">
        <v>9.7769999999999992E-3</v>
      </c>
      <c r="O337" s="473">
        <v>9.6699999999999998E-3</v>
      </c>
      <c r="P337" s="473">
        <v>4.8349999999999999E-3</v>
      </c>
      <c r="Q337" s="473">
        <v>8.4609999999999998E-3</v>
      </c>
      <c r="R337" s="473">
        <v>7.5519999999999997E-3</v>
      </c>
      <c r="S337" s="473">
        <v>3.0219999999999999E-3</v>
      </c>
      <c r="T337" s="473">
        <v>1.209E-3</v>
      </c>
      <c r="U337" s="473">
        <v>1.209E-3</v>
      </c>
      <c r="V337" s="473">
        <v>1.209E-3</v>
      </c>
      <c r="W337" s="473">
        <v>1.3420000000000001E-3</v>
      </c>
      <c r="X337" s="473">
        <v>1.8129999999999999E-3</v>
      </c>
      <c r="Y337" s="473">
        <v>1.8129999999999999E-3</v>
      </c>
      <c r="Z337" s="473">
        <v>1.8129999999999999E-3</v>
      </c>
      <c r="AA337" s="473">
        <v>6.0400000000000004E-4</v>
      </c>
      <c r="AB337" s="473">
        <v>6.0400000000000004E-4</v>
      </c>
      <c r="AC337" s="473">
        <v>6.0400000000000004E-4</v>
      </c>
      <c r="AD337" s="473">
        <v>6.0400000000000004E-4</v>
      </c>
      <c r="AE337" s="473">
        <v>3.6099999999999999E-4</v>
      </c>
      <c r="AF337" s="473">
        <v>1.003E-3</v>
      </c>
      <c r="AG337" s="473">
        <v>1.209E-3</v>
      </c>
      <c r="AH337" s="473">
        <v>1.8129999999999999E-3</v>
      </c>
      <c r="AI337" s="473">
        <v>1.8129999999999999E-3</v>
      </c>
      <c r="AJ337" s="473">
        <v>2.4169999999999999E-3</v>
      </c>
      <c r="AK337" s="473">
        <v>2.4169999999999999E-3</v>
      </c>
      <c r="AL337" s="473">
        <v>2.4169999999999999E-3</v>
      </c>
      <c r="AM337" s="473">
        <v>2.4169999999999999E-3</v>
      </c>
      <c r="AN337" s="473">
        <v>2.784E-3</v>
      </c>
    </row>
    <row r="338" spans="1:40" ht="15" customHeight="1" x14ac:dyDescent="0.2">
      <c r="A338" s="472" t="s">
        <v>354</v>
      </c>
      <c r="B338" s="472" t="s">
        <v>215</v>
      </c>
      <c r="C338" s="472" t="s">
        <v>396</v>
      </c>
      <c r="D338" s="472" t="s">
        <v>565</v>
      </c>
      <c r="E338" s="472" t="s">
        <v>92</v>
      </c>
      <c r="F338" s="472" t="s">
        <v>362</v>
      </c>
      <c r="G338" s="473">
        <v>5.0467976324001329</v>
      </c>
      <c r="H338" s="473">
        <v>5.318085</v>
      </c>
      <c r="I338" s="473">
        <v>5.2729460000000001</v>
      </c>
      <c r="J338" s="473">
        <v>5.2033009999999997</v>
      </c>
      <c r="K338" s="473">
        <v>5.1925150000000002</v>
      </c>
      <c r="L338" s="473">
        <v>5.1463809999999999</v>
      </c>
      <c r="M338" s="473">
        <v>5.1332040000000001</v>
      </c>
      <c r="N338" s="473">
        <v>5.1597090000000003</v>
      </c>
      <c r="O338" s="473">
        <v>5.1508560000000001</v>
      </c>
      <c r="P338" s="473">
        <v>5.0939569999999996</v>
      </c>
      <c r="Q338" s="473">
        <v>5.0284769999999996</v>
      </c>
      <c r="R338" s="473">
        <v>4.9765620000000004</v>
      </c>
      <c r="S338" s="473">
        <v>4.9119260000000002</v>
      </c>
      <c r="T338" s="473">
        <v>4.8928050000000001</v>
      </c>
      <c r="U338" s="473">
        <v>4.8171989999999996</v>
      </c>
      <c r="V338" s="473">
        <v>4.7542859999999996</v>
      </c>
      <c r="W338" s="473">
        <v>4.6231619999999998</v>
      </c>
      <c r="X338" s="473">
        <v>4.5842140000000002</v>
      </c>
      <c r="Y338" s="473">
        <v>4.5271249999999998</v>
      </c>
      <c r="Z338" s="473">
        <v>4.4883329999999999</v>
      </c>
      <c r="AA338" s="473">
        <v>4.4047289999999997</v>
      </c>
      <c r="AB338" s="473">
        <v>4.360824</v>
      </c>
      <c r="AC338" s="473">
        <v>4.3492300000000004</v>
      </c>
      <c r="AD338" s="473">
        <v>4.3206759999999997</v>
      </c>
      <c r="AE338" s="473">
        <v>4.3252540000000002</v>
      </c>
      <c r="AF338" s="473">
        <v>4.3139510000000003</v>
      </c>
      <c r="AG338" s="473">
        <v>4.3158960000000004</v>
      </c>
      <c r="AH338" s="473">
        <v>4.3259059999999998</v>
      </c>
      <c r="AI338" s="473">
        <v>4.3493709999999997</v>
      </c>
      <c r="AJ338" s="473">
        <v>4.3668459999999998</v>
      </c>
      <c r="AK338" s="473">
        <v>4.3656670000000002</v>
      </c>
      <c r="AL338" s="473">
        <v>4.3553410000000001</v>
      </c>
      <c r="AM338" s="473">
        <v>4.3584339999999999</v>
      </c>
      <c r="AN338" s="473">
        <v>4.3537629999999998</v>
      </c>
    </row>
    <row r="339" spans="1:40" ht="15" customHeight="1" x14ac:dyDescent="0.2">
      <c r="A339" s="472" t="s">
        <v>354</v>
      </c>
      <c r="B339" s="472" t="s">
        <v>215</v>
      </c>
      <c r="C339" s="472" t="s">
        <v>396</v>
      </c>
      <c r="D339" s="472" t="s">
        <v>356</v>
      </c>
      <c r="E339" s="472" t="s">
        <v>94</v>
      </c>
      <c r="F339" s="472" t="s">
        <v>94</v>
      </c>
      <c r="G339" s="473">
        <v>1.547789852471795</v>
      </c>
      <c r="H339" s="473">
        <v>1.5756270000000001</v>
      </c>
      <c r="I339" s="473">
        <v>1.6180410000000001</v>
      </c>
      <c r="J339" s="473">
        <v>1.6509910000000001</v>
      </c>
      <c r="K339" s="473">
        <v>1.683319</v>
      </c>
      <c r="L339" s="473">
        <v>1.714707</v>
      </c>
      <c r="M339" s="473">
        <v>1.745539</v>
      </c>
      <c r="N339" s="473">
        <v>1.775663</v>
      </c>
      <c r="O339" s="473">
        <v>1.8050060000000001</v>
      </c>
      <c r="P339" s="473">
        <v>1.8333539999999999</v>
      </c>
      <c r="Q339" s="473">
        <v>1.8616619999999999</v>
      </c>
      <c r="R339" s="473">
        <v>1.8886750000000001</v>
      </c>
      <c r="S339" s="473">
        <v>1.9153180000000001</v>
      </c>
      <c r="T339" s="473">
        <v>1.941001</v>
      </c>
      <c r="U339" s="473">
        <v>1.9663299999999999</v>
      </c>
      <c r="V339" s="473">
        <v>1.9913289999999999</v>
      </c>
      <c r="W339" s="473">
        <v>2.0153080000000001</v>
      </c>
      <c r="X339" s="473">
        <v>2.0390090000000001</v>
      </c>
      <c r="Y339" s="473">
        <v>2.061687</v>
      </c>
      <c r="Z339" s="473">
        <v>2.0841029999999998</v>
      </c>
      <c r="AA339" s="473">
        <v>2.105826</v>
      </c>
      <c r="AB339" s="473">
        <v>2.126973</v>
      </c>
      <c r="AC339" s="473">
        <v>2.1474730000000002</v>
      </c>
      <c r="AD339" s="473">
        <v>2.1670189999999998</v>
      </c>
      <c r="AE339" s="473">
        <v>2.1679249999999999</v>
      </c>
      <c r="AF339" s="473">
        <v>2.1687750000000001</v>
      </c>
      <c r="AG339" s="473">
        <v>2.1695880000000001</v>
      </c>
      <c r="AH339" s="473">
        <v>2.1703579999999998</v>
      </c>
      <c r="AI339" s="473">
        <v>2.1710889999999998</v>
      </c>
      <c r="AJ339" s="473">
        <v>2.171767</v>
      </c>
      <c r="AK339" s="473">
        <v>2.1724169999999998</v>
      </c>
      <c r="AL339" s="473">
        <v>2.173028</v>
      </c>
      <c r="AM339" s="473">
        <v>2.1736179999999998</v>
      </c>
      <c r="AN339" s="473">
        <v>2.174172</v>
      </c>
    </row>
    <row r="340" spans="1:40" ht="15" customHeight="1" x14ac:dyDescent="0.2">
      <c r="A340" s="472" t="s">
        <v>354</v>
      </c>
      <c r="B340" s="472" t="s">
        <v>215</v>
      </c>
      <c r="C340" s="472" t="s">
        <v>396</v>
      </c>
      <c r="D340" s="472" t="s">
        <v>356</v>
      </c>
      <c r="E340" s="472" t="s">
        <v>96</v>
      </c>
      <c r="F340" s="472" t="s">
        <v>363</v>
      </c>
      <c r="G340" s="473">
        <v>4.3207012987012981E-2</v>
      </c>
      <c r="H340" s="473">
        <v>4.8543000000000003E-2</v>
      </c>
      <c r="I340" s="473">
        <v>4.8543000000000003E-2</v>
      </c>
      <c r="J340" s="473">
        <v>4.8523999999999998E-2</v>
      </c>
      <c r="K340" s="473">
        <v>4.8452000000000002E-2</v>
      </c>
      <c r="L340" s="473">
        <v>4.8432999999999997E-2</v>
      </c>
      <c r="M340" s="473">
        <v>4.8405999999999998E-2</v>
      </c>
      <c r="N340" s="473">
        <v>4.8481999999999997E-2</v>
      </c>
      <c r="O340" s="473">
        <v>4.8431000000000002E-2</v>
      </c>
      <c r="P340" s="473">
        <v>4.8404999999999997E-2</v>
      </c>
      <c r="Q340" s="473">
        <v>4.8240999999999999E-2</v>
      </c>
      <c r="R340" s="473">
        <v>4.8134000000000003E-2</v>
      </c>
      <c r="S340" s="473">
        <v>4.8051999999999997E-2</v>
      </c>
      <c r="T340" s="473">
        <v>4.7882000000000001E-2</v>
      </c>
      <c r="U340" s="473">
        <v>4.7220999999999999E-2</v>
      </c>
      <c r="V340" s="473">
        <v>4.6656999999999997E-2</v>
      </c>
      <c r="W340" s="473">
        <v>4.5891000000000001E-2</v>
      </c>
      <c r="X340" s="473">
        <v>4.5155000000000001E-2</v>
      </c>
      <c r="Y340" s="473">
        <v>4.4001999999999999E-2</v>
      </c>
      <c r="Z340" s="473">
        <v>4.3242999999999997E-2</v>
      </c>
      <c r="AA340" s="473">
        <v>4.2728000000000002E-2</v>
      </c>
      <c r="AB340" s="473">
        <v>4.2071999999999998E-2</v>
      </c>
      <c r="AC340" s="473">
        <v>4.1843999999999999E-2</v>
      </c>
      <c r="AD340" s="473">
        <v>4.1543999999999998E-2</v>
      </c>
      <c r="AE340" s="473">
        <v>4.2088E-2</v>
      </c>
      <c r="AF340" s="473">
        <v>4.1944000000000002E-2</v>
      </c>
      <c r="AG340" s="473">
        <v>4.2193000000000001E-2</v>
      </c>
      <c r="AH340" s="473">
        <v>4.2402000000000002E-2</v>
      </c>
      <c r="AI340" s="473">
        <v>4.2784999999999997E-2</v>
      </c>
      <c r="AJ340" s="473">
        <v>4.3062000000000003E-2</v>
      </c>
      <c r="AK340" s="473">
        <v>4.3361999999999998E-2</v>
      </c>
      <c r="AL340" s="473">
        <v>4.3508999999999999E-2</v>
      </c>
      <c r="AM340" s="473">
        <v>4.3750999999999998E-2</v>
      </c>
      <c r="AN340" s="473">
        <v>4.3824000000000002E-2</v>
      </c>
    </row>
    <row r="341" spans="1:40" ht="15" customHeight="1" x14ac:dyDescent="0.2">
      <c r="A341" s="472" t="s">
        <v>354</v>
      </c>
      <c r="B341" s="472" t="s">
        <v>215</v>
      </c>
      <c r="C341" s="472" t="s">
        <v>396</v>
      </c>
      <c r="D341" s="472" t="s">
        <v>356</v>
      </c>
      <c r="E341" s="472" t="s">
        <v>98</v>
      </c>
      <c r="F341" s="472" t="s">
        <v>98</v>
      </c>
      <c r="G341" s="473">
        <v>3.0683860000000003</v>
      </c>
      <c r="H341" s="473">
        <v>3.0683859999999998</v>
      </c>
      <c r="I341" s="473">
        <v>3.0683859999999998</v>
      </c>
      <c r="J341" s="473">
        <v>3.0683859999999998</v>
      </c>
      <c r="K341" s="473">
        <v>3.0683859999999998</v>
      </c>
      <c r="L341" s="473">
        <v>3.0683859999999998</v>
      </c>
      <c r="M341" s="473">
        <v>3.0683859999999998</v>
      </c>
      <c r="N341" s="473">
        <v>3.0683859999999998</v>
      </c>
      <c r="O341" s="473">
        <v>3.0683859999999998</v>
      </c>
      <c r="P341" s="473">
        <v>3.0683859999999998</v>
      </c>
      <c r="Q341" s="473">
        <v>3.0683859999999998</v>
      </c>
      <c r="R341" s="473">
        <v>3.0683859999999998</v>
      </c>
      <c r="S341" s="473">
        <v>3.0683859999999998</v>
      </c>
      <c r="T341" s="473">
        <v>3.0683859999999998</v>
      </c>
      <c r="U341" s="473">
        <v>3.0683859999999998</v>
      </c>
      <c r="V341" s="473">
        <v>3.0683859999999998</v>
      </c>
      <c r="W341" s="473">
        <v>3.0683859999999998</v>
      </c>
      <c r="X341" s="473">
        <v>3.0683859999999998</v>
      </c>
      <c r="Y341" s="473">
        <v>3.0683859999999998</v>
      </c>
      <c r="Z341" s="473">
        <v>3.0683859999999998</v>
      </c>
      <c r="AA341" s="473">
        <v>3.0683859999999998</v>
      </c>
      <c r="AB341" s="473">
        <v>3.0683859999999998</v>
      </c>
      <c r="AC341" s="473">
        <v>3.0683859999999998</v>
      </c>
      <c r="AD341" s="473">
        <v>3.0683859999999998</v>
      </c>
      <c r="AE341" s="473">
        <v>3.0683859999999998</v>
      </c>
      <c r="AF341" s="473">
        <v>3.0683859999999998</v>
      </c>
      <c r="AG341" s="473">
        <v>3.0683859999999998</v>
      </c>
      <c r="AH341" s="473">
        <v>3.0683859999999998</v>
      </c>
      <c r="AI341" s="473">
        <v>3.0683859999999998</v>
      </c>
      <c r="AJ341" s="473">
        <v>3.0683859999999998</v>
      </c>
      <c r="AK341" s="473">
        <v>3.0683859999999998</v>
      </c>
      <c r="AL341" s="473">
        <v>3.0683859999999998</v>
      </c>
      <c r="AM341" s="473">
        <v>3.0683859999999998</v>
      </c>
      <c r="AN341" s="473">
        <v>3.0683859999999998</v>
      </c>
    </row>
    <row r="342" spans="1:40" ht="15" customHeight="1" x14ac:dyDescent="0.2">
      <c r="A342" s="472" t="s">
        <v>354</v>
      </c>
      <c r="B342" s="472" t="s">
        <v>215</v>
      </c>
      <c r="C342" s="472" t="s">
        <v>396</v>
      </c>
      <c r="D342" s="472" t="s">
        <v>356</v>
      </c>
      <c r="E342" s="472" t="s">
        <v>99</v>
      </c>
      <c r="F342" s="472" t="s">
        <v>99</v>
      </c>
      <c r="G342" s="473">
        <v>13.312128058426222</v>
      </c>
      <c r="H342" s="473">
        <v>13.68638</v>
      </c>
      <c r="I342" s="473">
        <v>14.109500000000001</v>
      </c>
      <c r="J342" s="473">
        <v>14.18615</v>
      </c>
      <c r="K342" s="473">
        <v>14.258319999999999</v>
      </c>
      <c r="L342" s="473">
        <v>14.33047</v>
      </c>
      <c r="M342" s="473">
        <v>14.43914</v>
      </c>
      <c r="N342" s="473">
        <v>14.55687</v>
      </c>
      <c r="O342" s="473">
        <v>14.664260000000001</v>
      </c>
      <c r="P342" s="473">
        <v>14.76835</v>
      </c>
      <c r="Q342" s="473">
        <v>14.88697</v>
      </c>
      <c r="R342" s="473">
        <v>14.995419999999999</v>
      </c>
      <c r="S342" s="473">
        <v>15.14235</v>
      </c>
      <c r="T342" s="473">
        <v>15.286759999999999</v>
      </c>
      <c r="U342" s="473">
        <v>15.349819999999999</v>
      </c>
      <c r="V342" s="473">
        <v>15.48298</v>
      </c>
      <c r="W342" s="473">
        <v>15.5319</v>
      </c>
      <c r="X342" s="473">
        <v>15.45356</v>
      </c>
      <c r="Y342" s="473">
        <v>15.360910000000001</v>
      </c>
      <c r="Z342" s="473">
        <v>15.14476</v>
      </c>
      <c r="AA342" s="473">
        <v>15.083819999999999</v>
      </c>
      <c r="AB342" s="473">
        <v>15.011620000000001</v>
      </c>
      <c r="AC342" s="473">
        <v>15.081569999999999</v>
      </c>
      <c r="AD342" s="473">
        <v>14.98794</v>
      </c>
      <c r="AE342" s="473">
        <v>15.31467</v>
      </c>
      <c r="AF342" s="473">
        <v>15.29054</v>
      </c>
      <c r="AG342" s="473">
        <v>15.642329999999999</v>
      </c>
      <c r="AH342" s="473">
        <v>15.63579</v>
      </c>
      <c r="AI342" s="473">
        <v>16.022379999999998</v>
      </c>
      <c r="AJ342" s="473">
        <v>16.291039999999999</v>
      </c>
      <c r="AK342" s="473">
        <v>16.38627</v>
      </c>
      <c r="AL342" s="473">
        <v>16.627109999999998</v>
      </c>
      <c r="AM342" s="473">
        <v>16.752949999999998</v>
      </c>
      <c r="AN342" s="473">
        <v>16.865220000000001</v>
      </c>
    </row>
    <row r="343" spans="1:40" ht="15" customHeight="1" x14ac:dyDescent="0.2">
      <c r="A343" s="472" t="s">
        <v>354</v>
      </c>
      <c r="B343" s="472" t="s">
        <v>215</v>
      </c>
      <c r="C343" s="472" t="s">
        <v>396</v>
      </c>
      <c r="D343" s="472" t="s">
        <v>356</v>
      </c>
      <c r="E343" s="472" t="s">
        <v>364</v>
      </c>
      <c r="F343" s="472" t="s">
        <v>365</v>
      </c>
      <c r="G343" s="473">
        <v>0.20503569653979242</v>
      </c>
      <c r="H343" s="473">
        <v>0.34782000000000002</v>
      </c>
      <c r="I343" s="473">
        <v>0.246554</v>
      </c>
      <c r="J343" s="473">
        <v>0.20491000000000001</v>
      </c>
      <c r="K343" s="473">
        <v>0.220583</v>
      </c>
      <c r="L343" s="473">
        <v>0.92447299999999999</v>
      </c>
      <c r="M343" s="473">
        <v>1.0216160000000001</v>
      </c>
      <c r="N343" s="473">
        <v>1.095423</v>
      </c>
      <c r="O343" s="473">
        <v>1.2814140000000001</v>
      </c>
      <c r="P343" s="473">
        <v>1.567866</v>
      </c>
      <c r="Q343" s="473">
        <v>1.731617</v>
      </c>
      <c r="R343" s="473">
        <v>1.96044</v>
      </c>
      <c r="S343" s="473">
        <v>2.3189549999999999</v>
      </c>
      <c r="T343" s="473">
        <v>2.5603479999999998</v>
      </c>
      <c r="U343" s="473">
        <v>2.862692</v>
      </c>
      <c r="V343" s="473">
        <v>3.339998</v>
      </c>
      <c r="W343" s="473">
        <v>3.533461</v>
      </c>
      <c r="X343" s="473">
        <v>3.7010779999999999</v>
      </c>
      <c r="Y343" s="473">
        <v>3.8742909999999999</v>
      </c>
      <c r="Z343" s="473">
        <v>4.0039040000000004</v>
      </c>
      <c r="AA343" s="473">
        <v>4.0290660000000003</v>
      </c>
      <c r="AB343" s="473">
        <v>4.0649459999999999</v>
      </c>
      <c r="AC343" s="473">
        <v>4.2921050000000003</v>
      </c>
      <c r="AD343" s="473">
        <v>4.2056779999999998</v>
      </c>
      <c r="AE343" s="473">
        <v>4.1010689999999999</v>
      </c>
      <c r="AF343" s="473">
        <v>4.136933</v>
      </c>
      <c r="AG343" s="473">
        <v>4.152361</v>
      </c>
      <c r="AH343" s="473">
        <v>4.1438179999999996</v>
      </c>
      <c r="AI343" s="473">
        <v>4.1189220000000004</v>
      </c>
      <c r="AJ343" s="473">
        <v>4.0723260000000003</v>
      </c>
      <c r="AK343" s="473">
        <v>4.085572</v>
      </c>
      <c r="AL343" s="473">
        <v>4.1650929999999997</v>
      </c>
      <c r="AM343" s="473">
        <v>4.0949900000000001</v>
      </c>
      <c r="AN343" s="473">
        <v>4.1996270000000004</v>
      </c>
    </row>
    <row r="344" spans="1:40" ht="15" customHeight="1" x14ac:dyDescent="0.2">
      <c r="A344" s="472" t="s">
        <v>354</v>
      </c>
      <c r="B344" s="472" t="s">
        <v>215</v>
      </c>
      <c r="C344" s="472" t="s">
        <v>396</v>
      </c>
      <c r="D344" s="472" t="s">
        <v>356</v>
      </c>
      <c r="E344" s="472" t="s">
        <v>364</v>
      </c>
      <c r="F344" s="472" t="s">
        <v>366</v>
      </c>
      <c r="G344" s="473">
        <v>8.5822792792792802E-3</v>
      </c>
      <c r="H344" s="473">
        <v>8.6594000000000004E-2</v>
      </c>
      <c r="I344" s="473">
        <v>8.6527999999999994E-2</v>
      </c>
      <c r="J344" s="473">
        <v>8.6485000000000006E-2</v>
      </c>
      <c r="K344" s="473">
        <v>8.6444999999999994E-2</v>
      </c>
      <c r="L344" s="473">
        <v>0.17449500000000001</v>
      </c>
      <c r="M344" s="473">
        <v>0.17439199999999999</v>
      </c>
      <c r="N344" s="473">
        <v>0.17408199999999999</v>
      </c>
      <c r="O344" s="473">
        <v>0.173987</v>
      </c>
      <c r="P344" s="473">
        <v>0.346883</v>
      </c>
      <c r="Q344" s="473">
        <v>0.346723</v>
      </c>
      <c r="R344" s="473">
        <v>0.34614600000000001</v>
      </c>
      <c r="S344" s="473">
        <v>0.34572000000000003</v>
      </c>
      <c r="T344" s="473">
        <v>0.57644600000000001</v>
      </c>
      <c r="U344" s="473">
        <v>0.57097200000000004</v>
      </c>
      <c r="V344" s="473">
        <v>0.56428</v>
      </c>
      <c r="W344" s="473">
        <v>0.55557000000000001</v>
      </c>
      <c r="X344" s="473">
        <v>0.76882499999999998</v>
      </c>
      <c r="Y344" s="473">
        <v>0.75877499999999998</v>
      </c>
      <c r="Z344" s="473">
        <v>0.75089700000000004</v>
      </c>
      <c r="AA344" s="473">
        <v>0.74081300000000005</v>
      </c>
      <c r="AB344" s="473">
        <v>0.72384999999999999</v>
      </c>
      <c r="AC344" s="473">
        <v>0.70979300000000001</v>
      </c>
      <c r="AD344" s="473">
        <v>0.70275500000000002</v>
      </c>
      <c r="AE344" s="473">
        <v>0.71588700000000005</v>
      </c>
      <c r="AF344" s="473">
        <v>0.71045499999999995</v>
      </c>
      <c r="AG344" s="473">
        <v>0.71223700000000001</v>
      </c>
      <c r="AH344" s="473">
        <v>0.71278799999999998</v>
      </c>
      <c r="AI344" s="473">
        <v>0.715395</v>
      </c>
      <c r="AJ344" s="473">
        <v>0.71944900000000001</v>
      </c>
      <c r="AK344" s="473">
        <v>0.71642300000000003</v>
      </c>
      <c r="AL344" s="473">
        <v>0.71074499999999996</v>
      </c>
      <c r="AM344" s="473">
        <v>0.71321400000000001</v>
      </c>
      <c r="AN344" s="473">
        <v>0.70819699999999997</v>
      </c>
    </row>
    <row r="345" spans="1:40" ht="15" customHeight="1" x14ac:dyDescent="0.2">
      <c r="A345" s="472" t="s">
        <v>354</v>
      </c>
      <c r="B345" s="472" t="s">
        <v>215</v>
      </c>
      <c r="C345" s="472" t="s">
        <v>396</v>
      </c>
      <c r="D345" s="472" t="s">
        <v>356</v>
      </c>
      <c r="E345" s="472" t="s">
        <v>364</v>
      </c>
      <c r="F345" s="472" t="s">
        <v>367</v>
      </c>
      <c r="G345" s="473">
        <v>1.032000382180801</v>
      </c>
      <c r="H345" s="473">
        <v>1.169389</v>
      </c>
      <c r="I345" s="473">
        <v>1.039499</v>
      </c>
      <c r="J345" s="473">
        <v>0.766737</v>
      </c>
      <c r="K345" s="473">
        <v>1.258267</v>
      </c>
      <c r="L345" s="473">
        <v>2.2785220000000002</v>
      </c>
      <c r="M345" s="473">
        <v>2.3970799999999999</v>
      </c>
      <c r="N345" s="473">
        <v>2.8479679999999998</v>
      </c>
      <c r="O345" s="473">
        <v>2.9600390000000001</v>
      </c>
      <c r="P345" s="473">
        <v>3.0081730000000002</v>
      </c>
      <c r="Q345" s="473">
        <v>3.0690680000000001</v>
      </c>
      <c r="R345" s="473">
        <v>3.099145</v>
      </c>
      <c r="S345" s="473">
        <v>3.1267640000000001</v>
      </c>
      <c r="T345" s="473">
        <v>3.227474</v>
      </c>
      <c r="U345" s="473">
        <v>3.3917250000000001</v>
      </c>
      <c r="V345" s="473">
        <v>3.5081600000000002</v>
      </c>
      <c r="W345" s="473">
        <v>3.5802200000000002</v>
      </c>
      <c r="X345" s="473">
        <v>3.7263860000000002</v>
      </c>
      <c r="Y345" s="473">
        <v>3.8638970000000001</v>
      </c>
      <c r="Z345" s="473">
        <v>3.931851</v>
      </c>
      <c r="AA345" s="473">
        <v>3.9828610000000002</v>
      </c>
      <c r="AB345" s="473">
        <v>4.0226769999999998</v>
      </c>
      <c r="AC345" s="473">
        <v>3.888906</v>
      </c>
      <c r="AD345" s="473">
        <v>3.836684</v>
      </c>
      <c r="AE345" s="473">
        <v>4.0053479999999997</v>
      </c>
      <c r="AF345" s="473">
        <v>3.9977520000000002</v>
      </c>
      <c r="AG345" s="473">
        <v>4.0488989999999996</v>
      </c>
      <c r="AH345" s="473">
        <v>4.1240829999999997</v>
      </c>
      <c r="AI345" s="473">
        <v>4.2002769999999998</v>
      </c>
      <c r="AJ345" s="473">
        <v>4.3042150000000001</v>
      </c>
      <c r="AK345" s="473">
        <v>4.2834750000000001</v>
      </c>
      <c r="AL345" s="473">
        <v>4.2753269999999999</v>
      </c>
      <c r="AM345" s="473">
        <v>4.3427249999999997</v>
      </c>
      <c r="AN345" s="473">
        <v>4.3428180000000003</v>
      </c>
    </row>
    <row r="346" spans="1:40" ht="15" customHeight="1" x14ac:dyDescent="0.2">
      <c r="A346" s="472" t="s">
        <v>354</v>
      </c>
      <c r="B346" s="472" t="s">
        <v>215</v>
      </c>
      <c r="C346" s="472" t="s">
        <v>396</v>
      </c>
      <c r="D346" s="472" t="s">
        <v>356</v>
      </c>
      <c r="E346" s="472" t="s">
        <v>364</v>
      </c>
      <c r="F346" s="472" t="s">
        <v>368</v>
      </c>
      <c r="G346" s="473">
        <v>0.90990713310617666</v>
      </c>
      <c r="H346" s="473">
        <v>0.92181000000000002</v>
      </c>
      <c r="I346" s="473">
        <v>0.93274100000000004</v>
      </c>
      <c r="J346" s="473">
        <v>0.94322499999999998</v>
      </c>
      <c r="K346" s="473">
        <v>0.95338500000000004</v>
      </c>
      <c r="L346" s="473">
        <v>0.96320600000000001</v>
      </c>
      <c r="M346" s="473">
        <v>0.97196199999999999</v>
      </c>
      <c r="N346" s="473">
        <v>0.98023300000000002</v>
      </c>
      <c r="O346" s="473">
        <v>0.98760800000000004</v>
      </c>
      <c r="P346" s="473">
        <v>0.99542900000000001</v>
      </c>
      <c r="Q346" s="473">
        <v>1.0035480000000001</v>
      </c>
      <c r="R346" s="473">
        <v>1.0104089999999999</v>
      </c>
      <c r="S346" s="473">
        <v>1.017277</v>
      </c>
      <c r="T346" s="473">
        <v>1.0245919999999999</v>
      </c>
      <c r="U346" s="473">
        <v>1.0226679999999999</v>
      </c>
      <c r="V346" s="473">
        <v>1.023377</v>
      </c>
      <c r="W346" s="473">
        <v>1.018097</v>
      </c>
      <c r="X346" s="473">
        <v>1.0163930000000001</v>
      </c>
      <c r="Y346" s="473">
        <v>1.013083</v>
      </c>
      <c r="Z346" s="473">
        <v>1.0119880000000001</v>
      </c>
      <c r="AA346" s="473">
        <v>1.006734</v>
      </c>
      <c r="AB346" s="473">
        <v>0.99812900000000004</v>
      </c>
      <c r="AC346" s="473">
        <v>0.98496499999999998</v>
      </c>
      <c r="AD346" s="473">
        <v>0.98571799999999998</v>
      </c>
      <c r="AE346" s="473">
        <v>1.002991</v>
      </c>
      <c r="AF346" s="473">
        <v>1.000653</v>
      </c>
      <c r="AG346" s="473">
        <v>1.0082599999999999</v>
      </c>
      <c r="AH346" s="473">
        <v>1.0169159999999999</v>
      </c>
      <c r="AI346" s="473">
        <v>1.023873</v>
      </c>
      <c r="AJ346" s="473">
        <v>1.032589</v>
      </c>
      <c r="AK346" s="473">
        <v>1.0325059999999999</v>
      </c>
      <c r="AL346" s="473">
        <v>1.033954</v>
      </c>
      <c r="AM346" s="473">
        <v>1.038845</v>
      </c>
      <c r="AN346" s="473">
        <v>1.035962</v>
      </c>
    </row>
    <row r="347" spans="1:40" ht="15" customHeight="1" x14ac:dyDescent="0.2">
      <c r="A347" s="472" t="s">
        <v>354</v>
      </c>
      <c r="B347" s="472" t="s">
        <v>215</v>
      </c>
      <c r="C347" s="472" t="s">
        <v>396</v>
      </c>
      <c r="D347" s="472" t="s">
        <v>356</v>
      </c>
      <c r="E347" s="472" t="s">
        <v>364</v>
      </c>
      <c r="F347" s="472" t="s">
        <v>369</v>
      </c>
      <c r="G347" s="473">
        <v>0</v>
      </c>
      <c r="H347" s="473">
        <v>3.6700000000000001E-3</v>
      </c>
      <c r="I347" s="473">
        <v>3.4989999999999999E-3</v>
      </c>
      <c r="J347" s="473">
        <v>6.2700000000000004E-3</v>
      </c>
      <c r="K347" s="473">
        <v>2.7262999999999999E-2</v>
      </c>
      <c r="L347" s="473">
        <v>0.30838100000000002</v>
      </c>
      <c r="M347" s="473">
        <v>0.36215999999999998</v>
      </c>
      <c r="N347" s="473">
        <v>0.396449</v>
      </c>
      <c r="O347" s="473">
        <v>0.43350899999999998</v>
      </c>
      <c r="P347" s="473">
        <v>0.48712299999999997</v>
      </c>
      <c r="Q347" s="473">
        <v>0.52684200000000003</v>
      </c>
      <c r="R347" s="473">
        <v>0.56894999999999996</v>
      </c>
      <c r="S347" s="473">
        <v>0.61540799999999996</v>
      </c>
      <c r="T347" s="473">
        <v>0.66765300000000005</v>
      </c>
      <c r="U347" s="473">
        <v>0.72523199999999999</v>
      </c>
      <c r="V347" s="473">
        <v>0.79704299999999995</v>
      </c>
      <c r="W347" s="473">
        <v>0.87731899999999996</v>
      </c>
      <c r="X347" s="473">
        <v>0.973136</v>
      </c>
      <c r="Y347" s="473">
        <v>1.07979</v>
      </c>
      <c r="Z347" s="473">
        <v>1.2038899999999999</v>
      </c>
      <c r="AA347" s="473">
        <v>1.457125</v>
      </c>
      <c r="AB347" s="473">
        <v>1.610409</v>
      </c>
      <c r="AC347" s="473">
        <v>1.774213</v>
      </c>
      <c r="AD347" s="473">
        <v>1.9591270000000001</v>
      </c>
      <c r="AE347" s="473">
        <v>2.1450909999999999</v>
      </c>
      <c r="AF347" s="473">
        <v>2.327547</v>
      </c>
      <c r="AG347" s="473">
        <v>2.5119910000000001</v>
      </c>
      <c r="AH347" s="473">
        <v>2.6895899999999999</v>
      </c>
      <c r="AI347" s="473">
        <v>2.8653219999999999</v>
      </c>
      <c r="AJ347" s="473">
        <v>3.0435240000000001</v>
      </c>
      <c r="AK347" s="473">
        <v>3.2109160000000001</v>
      </c>
      <c r="AL347" s="473">
        <v>3.3721999999999999</v>
      </c>
      <c r="AM347" s="473">
        <v>3.5428359999999999</v>
      </c>
      <c r="AN347" s="473">
        <v>3.7025779999999999</v>
      </c>
    </row>
    <row r="348" spans="1:40" ht="15" customHeight="1" x14ac:dyDescent="0.2">
      <c r="A348" s="472" t="s">
        <v>354</v>
      </c>
      <c r="B348" s="472" t="s">
        <v>215</v>
      </c>
      <c r="C348" s="472" t="s">
        <v>396</v>
      </c>
      <c r="D348" s="472" t="s">
        <v>356</v>
      </c>
      <c r="E348" s="472" t="s">
        <v>364</v>
      </c>
      <c r="F348" s="472" t="s">
        <v>370</v>
      </c>
      <c r="G348" s="473">
        <v>2.9590000000000002E-2</v>
      </c>
      <c r="H348" s="473">
        <v>2.9495E-2</v>
      </c>
      <c r="I348" s="473">
        <v>2.9146999999999999E-2</v>
      </c>
      <c r="J348" s="473">
        <v>3.0674E-2</v>
      </c>
      <c r="K348" s="473">
        <v>3.2201E-2</v>
      </c>
      <c r="L348" s="473">
        <v>3.4693000000000002E-2</v>
      </c>
      <c r="M348" s="473">
        <v>3.4167999999999997E-2</v>
      </c>
      <c r="N348" s="473">
        <v>3.7102000000000003E-2</v>
      </c>
      <c r="O348" s="473">
        <v>3.7373999999999998E-2</v>
      </c>
      <c r="P348" s="473">
        <v>3.6732000000000001E-2</v>
      </c>
      <c r="Q348" s="473">
        <v>3.7782000000000003E-2</v>
      </c>
      <c r="R348" s="473">
        <v>3.9785000000000001E-2</v>
      </c>
      <c r="S348" s="473">
        <v>4.0717000000000003E-2</v>
      </c>
      <c r="T348" s="473">
        <v>4.0214E-2</v>
      </c>
      <c r="U348" s="473">
        <v>4.2515999999999998E-2</v>
      </c>
      <c r="V348" s="473">
        <v>4.3779999999999999E-2</v>
      </c>
      <c r="W348" s="473">
        <v>4.4590999999999999E-2</v>
      </c>
      <c r="X348" s="473">
        <v>4.4638999999999998E-2</v>
      </c>
      <c r="Y348" s="473">
        <v>4.3756000000000003E-2</v>
      </c>
      <c r="Z348" s="473">
        <v>4.3499999999999997E-2</v>
      </c>
      <c r="AA348" s="473">
        <v>4.4173999999999998E-2</v>
      </c>
      <c r="AB348" s="473">
        <v>4.3479999999999998E-2</v>
      </c>
      <c r="AC348" s="473">
        <v>4.2802E-2</v>
      </c>
      <c r="AD348" s="473">
        <v>4.3208000000000003E-2</v>
      </c>
      <c r="AE348" s="473">
        <v>4.2634999999999999E-2</v>
      </c>
      <c r="AF348" s="473">
        <v>4.2373000000000001E-2</v>
      </c>
      <c r="AG348" s="473">
        <v>4.2743000000000003E-2</v>
      </c>
      <c r="AH348" s="473">
        <v>4.2980999999999998E-2</v>
      </c>
      <c r="AI348" s="473">
        <v>4.3791999999999998E-2</v>
      </c>
      <c r="AJ348" s="473">
        <v>4.4006999999999998E-2</v>
      </c>
      <c r="AK348" s="473">
        <v>4.4114E-2</v>
      </c>
      <c r="AL348" s="473">
        <v>4.4079E-2</v>
      </c>
      <c r="AM348" s="473">
        <v>4.3900000000000002E-2</v>
      </c>
      <c r="AN348" s="473">
        <v>4.3804000000000003E-2</v>
      </c>
    </row>
    <row r="349" spans="1:40" ht="15" customHeight="1" x14ac:dyDescent="0.2">
      <c r="A349" s="472" t="s">
        <v>354</v>
      </c>
      <c r="B349" s="472" t="s">
        <v>215</v>
      </c>
      <c r="C349" s="472" t="s">
        <v>396</v>
      </c>
      <c r="D349" s="472" t="s">
        <v>356</v>
      </c>
      <c r="E349" s="472" t="s">
        <v>364</v>
      </c>
      <c r="F349" s="472" t="s">
        <v>371</v>
      </c>
      <c r="G349" s="473">
        <v>1.7520200592141839</v>
      </c>
      <c r="H349" s="473">
        <v>2.1328170000000002</v>
      </c>
      <c r="I349" s="473">
        <v>1.6801159999999999</v>
      </c>
      <c r="J349" s="473">
        <v>1.098489</v>
      </c>
      <c r="K349" s="473">
        <v>0.581152</v>
      </c>
      <c r="L349" s="473">
        <v>1.4394750000000001</v>
      </c>
      <c r="M349" s="473">
        <v>1.3568119999999999</v>
      </c>
      <c r="N349" s="473">
        <v>3.6328390000000002</v>
      </c>
      <c r="O349" s="473">
        <v>3.5252889999999999</v>
      </c>
      <c r="P349" s="473">
        <v>3.5117620000000001</v>
      </c>
      <c r="Q349" s="473">
        <v>3.7322839999999999</v>
      </c>
      <c r="R349" s="473">
        <v>3.2357089999999999</v>
      </c>
      <c r="S349" s="473">
        <v>2.8844949999999998</v>
      </c>
      <c r="T349" s="473">
        <v>2.4656319999999998</v>
      </c>
      <c r="U349" s="473">
        <v>2.605137</v>
      </c>
      <c r="V349" s="473">
        <v>2.270311</v>
      </c>
      <c r="W349" s="473">
        <v>2.1495579999999999</v>
      </c>
      <c r="X349" s="473">
        <v>1.88937</v>
      </c>
      <c r="Y349" s="473">
        <v>1.5645830000000001</v>
      </c>
      <c r="Z349" s="473">
        <v>1.3894629999999999</v>
      </c>
      <c r="AA349" s="473">
        <v>1.2174020000000001</v>
      </c>
      <c r="AB349" s="473">
        <v>1.071491</v>
      </c>
      <c r="AC349" s="473">
        <v>0.97603099999999998</v>
      </c>
      <c r="AD349" s="473">
        <v>0.83006100000000005</v>
      </c>
      <c r="AE349" s="473">
        <v>0.70173700000000006</v>
      </c>
      <c r="AF349" s="473">
        <v>0.60247799999999996</v>
      </c>
      <c r="AG349" s="473">
        <v>0.53782200000000002</v>
      </c>
      <c r="AH349" s="473">
        <v>0.47412799999999999</v>
      </c>
      <c r="AI349" s="473">
        <v>0.42943100000000001</v>
      </c>
      <c r="AJ349" s="473">
        <v>0.38788600000000001</v>
      </c>
      <c r="AK349" s="473">
        <v>0.35339599999999999</v>
      </c>
      <c r="AL349" s="473">
        <v>0.32603399999999999</v>
      </c>
      <c r="AM349" s="473">
        <v>0.30431900000000001</v>
      </c>
      <c r="AN349" s="473">
        <v>0.28631200000000001</v>
      </c>
    </row>
    <row r="350" spans="1:40" ht="15" customHeight="1" x14ac:dyDescent="0.2">
      <c r="A350" s="472" t="s">
        <v>354</v>
      </c>
      <c r="B350" s="472" t="s">
        <v>215</v>
      </c>
      <c r="C350" s="472" t="s">
        <v>396</v>
      </c>
      <c r="D350" s="472" t="s">
        <v>356</v>
      </c>
      <c r="E350" s="472" t="s">
        <v>364</v>
      </c>
      <c r="F350" s="472" t="s">
        <v>372</v>
      </c>
      <c r="G350" s="473">
        <v>9.6308802802574561E-2</v>
      </c>
      <c r="H350" s="473">
        <v>0.101441</v>
      </c>
      <c r="I350" s="473">
        <v>8.6634000000000003E-2</v>
      </c>
      <c r="J350" s="473">
        <v>5.7088E-2</v>
      </c>
      <c r="K350" s="473">
        <v>3.9176999999999997E-2</v>
      </c>
      <c r="L350" s="473">
        <v>3.1042E-2</v>
      </c>
      <c r="M350" s="473">
        <v>3.6519000000000003E-2</v>
      </c>
      <c r="N350" s="473">
        <v>9.1580999999999996E-2</v>
      </c>
      <c r="O350" s="473">
        <v>0.185256</v>
      </c>
      <c r="P350" s="473">
        <v>0.21912499999999999</v>
      </c>
      <c r="Q350" s="473">
        <v>0.20605299999999999</v>
      </c>
      <c r="R350" s="473">
        <v>0.18969900000000001</v>
      </c>
      <c r="S350" s="473">
        <v>0.19505700000000001</v>
      </c>
      <c r="T350" s="473">
        <v>0.19068299999999999</v>
      </c>
      <c r="U350" s="473">
        <v>0.17471100000000001</v>
      </c>
      <c r="V350" s="473">
        <v>0.17127899999999999</v>
      </c>
      <c r="W350" s="473">
        <v>0.175985</v>
      </c>
      <c r="X350" s="473">
        <v>0.21899199999999999</v>
      </c>
      <c r="Y350" s="473">
        <v>0.25273499999999999</v>
      </c>
      <c r="Z350" s="473">
        <v>0.24743799999999999</v>
      </c>
      <c r="AA350" s="473">
        <v>0.26201999999999998</v>
      </c>
      <c r="AB350" s="473">
        <v>0.28217799999999998</v>
      </c>
      <c r="AC350" s="473">
        <v>0.29928500000000002</v>
      </c>
      <c r="AD350" s="473">
        <v>0.30445800000000001</v>
      </c>
      <c r="AE350" s="473">
        <v>0.26296599999999998</v>
      </c>
      <c r="AF350" s="473">
        <v>0.26834400000000003</v>
      </c>
      <c r="AG350" s="473">
        <v>0.26270900000000003</v>
      </c>
      <c r="AH350" s="473">
        <v>0.26366499999999998</v>
      </c>
      <c r="AI350" s="473">
        <v>0.255104</v>
      </c>
      <c r="AJ350" s="473">
        <v>0.25695600000000002</v>
      </c>
      <c r="AK350" s="473">
        <v>0.25622699999999998</v>
      </c>
      <c r="AL350" s="473">
        <v>0.25645400000000002</v>
      </c>
      <c r="AM350" s="473">
        <v>0.25590800000000002</v>
      </c>
      <c r="AN350" s="473">
        <v>0.256942</v>
      </c>
    </row>
    <row r="351" spans="1:40" ht="15" customHeight="1" x14ac:dyDescent="0.2">
      <c r="A351" s="472" t="s">
        <v>354</v>
      </c>
      <c r="B351" s="472" t="s">
        <v>215</v>
      </c>
      <c r="C351" s="472" t="s">
        <v>396</v>
      </c>
      <c r="D351" s="472" t="s">
        <v>356</v>
      </c>
      <c r="E351" s="472" t="s">
        <v>364</v>
      </c>
      <c r="F351" s="472" t="s">
        <v>373</v>
      </c>
      <c r="G351" s="473">
        <v>1.0362854756812574</v>
      </c>
      <c r="H351" s="473">
        <v>1.0757220000000001</v>
      </c>
      <c r="I351" s="473">
        <v>1.0996079999999999</v>
      </c>
      <c r="J351" s="473">
        <v>1.123245</v>
      </c>
      <c r="K351" s="473">
        <v>1.1465339999999999</v>
      </c>
      <c r="L351" s="473">
        <v>1.1696569999999999</v>
      </c>
      <c r="M351" s="473">
        <v>1.192555</v>
      </c>
      <c r="N351" s="473">
        <v>1.213549</v>
      </c>
      <c r="O351" s="473">
        <v>1.230772</v>
      </c>
      <c r="P351" s="473">
        <v>1.2433670000000001</v>
      </c>
      <c r="Q351" s="473">
        <v>1.25342</v>
      </c>
      <c r="R351" s="473">
        <v>1.262065</v>
      </c>
      <c r="S351" s="473">
        <v>1.2645869999999999</v>
      </c>
      <c r="T351" s="473">
        <v>1.2670809999999999</v>
      </c>
      <c r="U351" s="473">
        <v>1.259001</v>
      </c>
      <c r="V351" s="473">
        <v>1.245058</v>
      </c>
      <c r="W351" s="473">
        <v>1.222901</v>
      </c>
      <c r="X351" s="473">
        <v>1.2110430000000001</v>
      </c>
      <c r="Y351" s="473">
        <v>1.1905520000000001</v>
      </c>
      <c r="Z351" s="473">
        <v>1.179386</v>
      </c>
      <c r="AA351" s="473">
        <v>1.160747</v>
      </c>
      <c r="AB351" s="473">
        <v>1.1329119999999999</v>
      </c>
      <c r="AC351" s="473">
        <v>1.1066990000000001</v>
      </c>
      <c r="AD351" s="473">
        <v>1.0992360000000001</v>
      </c>
      <c r="AE351" s="473">
        <v>1.1225179999999999</v>
      </c>
      <c r="AF351" s="473">
        <v>1.114913</v>
      </c>
      <c r="AG351" s="473">
        <v>1.1134809999999999</v>
      </c>
      <c r="AH351" s="473">
        <v>1.114995</v>
      </c>
      <c r="AI351" s="473">
        <v>1.1238269999999999</v>
      </c>
      <c r="AJ351" s="473">
        <v>1.1196759999999999</v>
      </c>
      <c r="AK351" s="473">
        <v>1.1169849999999999</v>
      </c>
      <c r="AL351" s="473">
        <v>1.103864</v>
      </c>
      <c r="AM351" s="473">
        <v>1.1099600000000001</v>
      </c>
      <c r="AN351" s="473">
        <v>1.098295</v>
      </c>
    </row>
    <row r="352" spans="1:40" ht="15" customHeight="1" x14ac:dyDescent="0.2">
      <c r="A352" s="472" t="s">
        <v>354</v>
      </c>
      <c r="B352" s="472" t="s">
        <v>215</v>
      </c>
      <c r="C352" s="472" t="s">
        <v>396</v>
      </c>
      <c r="D352" s="472" t="s">
        <v>565</v>
      </c>
      <c r="E352" s="472" t="s">
        <v>101</v>
      </c>
      <c r="F352" s="472" t="s">
        <v>374</v>
      </c>
      <c r="G352" s="473">
        <v>0</v>
      </c>
      <c r="H352" s="473">
        <v>0</v>
      </c>
      <c r="I352" s="473">
        <v>0</v>
      </c>
      <c r="J352" s="473">
        <v>0</v>
      </c>
      <c r="K352" s="473">
        <v>3.764E-3</v>
      </c>
      <c r="L352" s="473">
        <v>5.4669999999999996E-3</v>
      </c>
      <c r="M352" s="473">
        <v>5.5620000000000001E-3</v>
      </c>
      <c r="N352" s="473">
        <v>6.8430000000000001E-3</v>
      </c>
      <c r="O352" s="473">
        <v>5.8840000000000003E-3</v>
      </c>
      <c r="P352" s="473">
        <v>5.2170000000000003E-3</v>
      </c>
      <c r="Q352" s="473">
        <v>5.0670000000000003E-3</v>
      </c>
      <c r="R352" s="473">
        <v>5.9379999999999997E-3</v>
      </c>
      <c r="S352" s="473">
        <v>1.8220000000000001E-3</v>
      </c>
      <c r="T352" s="473">
        <v>1.4610000000000001E-3</v>
      </c>
      <c r="U352" s="473">
        <v>1.163E-3</v>
      </c>
      <c r="V352" s="473">
        <v>9.7599999999999998E-4</v>
      </c>
      <c r="W352" s="473">
        <v>8.5899999999999995E-4</v>
      </c>
      <c r="X352" s="473">
        <v>0</v>
      </c>
      <c r="Y352" s="473">
        <v>0</v>
      </c>
      <c r="Z352" s="473">
        <v>0</v>
      </c>
      <c r="AA352" s="473">
        <v>0</v>
      </c>
      <c r="AB352" s="473">
        <v>0</v>
      </c>
      <c r="AC352" s="473">
        <v>0</v>
      </c>
      <c r="AD352" s="473">
        <v>0</v>
      </c>
      <c r="AE352" s="473">
        <v>0</v>
      </c>
      <c r="AF352" s="473">
        <v>0</v>
      </c>
      <c r="AG352" s="473">
        <v>0</v>
      </c>
      <c r="AH352" s="473">
        <v>0</v>
      </c>
      <c r="AI352" s="473">
        <v>0</v>
      </c>
      <c r="AJ352" s="473">
        <v>1.9000000000000001E-5</v>
      </c>
      <c r="AK352" s="473">
        <v>7.1699999999999997E-4</v>
      </c>
      <c r="AL352" s="473">
        <v>7.1699999999999997E-4</v>
      </c>
      <c r="AM352" s="473">
        <v>1.4339999999999999E-3</v>
      </c>
      <c r="AN352" s="473">
        <v>1.4339999999999999E-3</v>
      </c>
    </row>
    <row r="353" spans="1:40" ht="15" customHeight="1" x14ac:dyDescent="0.2">
      <c r="A353" s="472" t="s">
        <v>354</v>
      </c>
      <c r="B353" s="472" t="s">
        <v>215</v>
      </c>
      <c r="C353" s="472" t="s">
        <v>396</v>
      </c>
      <c r="D353" s="472" t="s">
        <v>565</v>
      </c>
      <c r="E353" s="472" t="s">
        <v>101</v>
      </c>
      <c r="F353" s="472" t="s">
        <v>375</v>
      </c>
      <c r="G353" s="473">
        <v>0</v>
      </c>
      <c r="H353" s="473">
        <v>0</v>
      </c>
      <c r="I353" s="473">
        <v>0</v>
      </c>
      <c r="J353" s="473">
        <v>0</v>
      </c>
      <c r="K353" s="473">
        <v>5.2700000000000002E-4</v>
      </c>
      <c r="L353" s="473">
        <v>7.9100000000000004E-4</v>
      </c>
      <c r="M353" s="473">
        <v>1.3179999999999999E-3</v>
      </c>
      <c r="N353" s="473">
        <v>1.054E-3</v>
      </c>
      <c r="O353" s="473">
        <v>9.4600000000000001E-4</v>
      </c>
      <c r="P353" s="473">
        <v>4.73E-4</v>
      </c>
      <c r="Q353" s="473">
        <v>4.73E-4</v>
      </c>
      <c r="R353" s="473">
        <v>7.1000000000000002E-4</v>
      </c>
      <c r="S353" s="473">
        <v>2.3699999999999999E-4</v>
      </c>
      <c r="T353" s="473">
        <v>2.3699999999999999E-4</v>
      </c>
      <c r="U353" s="473">
        <v>2.3699999999999999E-4</v>
      </c>
      <c r="V353" s="473">
        <v>2.3699999999999999E-4</v>
      </c>
      <c r="W353" s="473">
        <v>2.3699999999999999E-4</v>
      </c>
      <c r="X353" s="473">
        <v>0</v>
      </c>
      <c r="Y353" s="473">
        <v>0</v>
      </c>
      <c r="Z353" s="473">
        <v>0</v>
      </c>
      <c r="AA353" s="473">
        <v>0</v>
      </c>
      <c r="AB353" s="473">
        <v>0</v>
      </c>
      <c r="AC353" s="473">
        <v>0</v>
      </c>
      <c r="AD353" s="473">
        <v>0</v>
      </c>
      <c r="AE353" s="473">
        <v>0</v>
      </c>
      <c r="AF353" s="473">
        <v>0</v>
      </c>
      <c r="AG353" s="473">
        <v>0</v>
      </c>
      <c r="AH353" s="473">
        <v>0</v>
      </c>
      <c r="AI353" s="473">
        <v>2.3699999999999999E-4</v>
      </c>
      <c r="AJ353" s="473">
        <v>2.3699999999999999E-4</v>
      </c>
      <c r="AK353" s="473">
        <v>2.3699999999999999E-4</v>
      </c>
      <c r="AL353" s="473">
        <v>2.3699999999999999E-4</v>
      </c>
      <c r="AM353" s="473">
        <v>4.73E-4</v>
      </c>
      <c r="AN353" s="473">
        <v>4.73E-4</v>
      </c>
    </row>
    <row r="354" spans="1:40" ht="15" customHeight="1" x14ac:dyDescent="0.2">
      <c r="A354" s="472" t="s">
        <v>354</v>
      </c>
      <c r="B354" s="472" t="s">
        <v>215</v>
      </c>
      <c r="C354" s="472" t="s">
        <v>396</v>
      </c>
      <c r="D354" s="472" t="s">
        <v>356</v>
      </c>
      <c r="E354" s="472" t="s">
        <v>100</v>
      </c>
      <c r="F354" s="472" t="s">
        <v>376</v>
      </c>
      <c r="G354" s="473">
        <v>12.200088184271149</v>
      </c>
      <c r="H354" s="473">
        <v>12.72078</v>
      </c>
      <c r="I354" s="473">
        <v>13.1265</v>
      </c>
      <c r="J354" s="473">
        <v>13.44524</v>
      </c>
      <c r="K354" s="473">
        <v>13.67451</v>
      </c>
      <c r="L354" s="473">
        <v>13.886760000000001</v>
      </c>
      <c r="M354" s="473">
        <v>14.084300000000001</v>
      </c>
      <c r="N354" s="473">
        <v>14.27731</v>
      </c>
      <c r="O354" s="473">
        <v>14.47878</v>
      </c>
      <c r="P354" s="473">
        <v>14.70032</v>
      </c>
      <c r="Q354" s="473">
        <v>14.988200000000001</v>
      </c>
      <c r="R354" s="473">
        <v>15.323650000000001</v>
      </c>
      <c r="S354" s="473">
        <v>15.7013</v>
      </c>
      <c r="T354" s="473">
        <v>16.128409999999999</v>
      </c>
      <c r="U354" s="473">
        <v>16.61647</v>
      </c>
      <c r="V354" s="473">
        <v>17.294799999999999</v>
      </c>
      <c r="W354" s="473">
        <v>18.402699999999999</v>
      </c>
      <c r="X354" s="473">
        <v>19.72953</v>
      </c>
      <c r="Y354" s="473">
        <v>21.413730000000001</v>
      </c>
      <c r="Z354" s="473">
        <v>22.871079999999999</v>
      </c>
      <c r="AA354" s="473">
        <v>23.924140000000001</v>
      </c>
      <c r="AB354" s="473">
        <v>24.53997</v>
      </c>
      <c r="AC354" s="473">
        <v>24.96519</v>
      </c>
      <c r="AD354" s="473">
        <v>25.326319999999999</v>
      </c>
      <c r="AE354" s="473">
        <v>25.593029999999999</v>
      </c>
      <c r="AF354" s="473">
        <v>25.796679999999999</v>
      </c>
      <c r="AG354" s="473">
        <v>25.959769999999999</v>
      </c>
      <c r="AH354" s="473">
        <v>26.095939999999999</v>
      </c>
      <c r="AI354" s="473">
        <v>26.214369999999999</v>
      </c>
      <c r="AJ354" s="473">
        <v>26.322109999999999</v>
      </c>
      <c r="AK354" s="473">
        <v>26.422270000000001</v>
      </c>
      <c r="AL354" s="473">
        <v>26.517620000000001</v>
      </c>
      <c r="AM354" s="473">
        <v>26.609850000000002</v>
      </c>
      <c r="AN354" s="473">
        <v>26.700230000000001</v>
      </c>
    </row>
    <row r="355" spans="1:40" ht="15" customHeight="1" x14ac:dyDescent="0.2">
      <c r="A355" s="472" t="s">
        <v>354</v>
      </c>
      <c r="B355" s="472" t="s">
        <v>215</v>
      </c>
      <c r="C355" s="472" t="s">
        <v>396</v>
      </c>
      <c r="D355" s="472" t="s">
        <v>89</v>
      </c>
      <c r="E355" s="472" t="s">
        <v>89</v>
      </c>
      <c r="F355" s="472" t="s">
        <v>377</v>
      </c>
      <c r="G355" s="473">
        <v>0.20990876893822902</v>
      </c>
      <c r="H355" s="473">
        <v>0.55212600000000001</v>
      </c>
      <c r="I355" s="473">
        <v>0.84182500000000005</v>
      </c>
      <c r="J355" s="473">
        <v>0.87570599999999998</v>
      </c>
      <c r="K355" s="473">
        <v>1.0868530000000001</v>
      </c>
      <c r="L355" s="473">
        <v>1.1394040000000001</v>
      </c>
      <c r="M355" s="473">
        <v>1.1878089999999999</v>
      </c>
      <c r="N355" s="473">
        <v>1.1963619999999999</v>
      </c>
      <c r="O355" s="473">
        <v>1.300467</v>
      </c>
      <c r="P355" s="473">
        <v>1.41259</v>
      </c>
      <c r="Q355" s="473">
        <v>1.5004040000000001</v>
      </c>
      <c r="R355" s="473">
        <v>1.534538</v>
      </c>
      <c r="S355" s="473">
        <v>1.5792550000000001</v>
      </c>
      <c r="T355" s="473">
        <v>1.7577970000000001</v>
      </c>
      <c r="U355" s="473">
        <v>1.951697</v>
      </c>
      <c r="V355" s="473">
        <v>2.1825329999999998</v>
      </c>
      <c r="W355" s="473">
        <v>2.3278690000000002</v>
      </c>
      <c r="X355" s="473">
        <v>2.4219840000000001</v>
      </c>
      <c r="Y355" s="473">
        <v>2.5600749999999999</v>
      </c>
      <c r="Z355" s="473">
        <v>2.6390500000000001</v>
      </c>
      <c r="AA355" s="473">
        <v>2.900833</v>
      </c>
      <c r="AB355" s="473">
        <v>3.1900580000000001</v>
      </c>
      <c r="AC355" s="473">
        <v>3.1502690000000002</v>
      </c>
      <c r="AD355" s="473">
        <v>3.2520739999999999</v>
      </c>
      <c r="AE355" s="473">
        <v>3.6042709999999998</v>
      </c>
      <c r="AF355" s="473">
        <v>3.759601</v>
      </c>
      <c r="AG355" s="473">
        <v>3.918739</v>
      </c>
      <c r="AH355" s="473">
        <v>4.011482</v>
      </c>
      <c r="AI355" s="473">
        <v>4.2660770000000001</v>
      </c>
      <c r="AJ355" s="473">
        <v>4.4629779999999997</v>
      </c>
      <c r="AK355" s="473">
        <v>4.6214180000000002</v>
      </c>
      <c r="AL355" s="473">
        <v>4.8804369999999997</v>
      </c>
      <c r="AM355" s="473">
        <v>5.1283890000000003</v>
      </c>
      <c r="AN355" s="473">
        <v>5.3656930000000003</v>
      </c>
    </row>
    <row r="356" spans="1:40" ht="15" customHeight="1" x14ac:dyDescent="0.2">
      <c r="A356" s="472" t="s">
        <v>354</v>
      </c>
      <c r="B356" s="472" t="s">
        <v>215</v>
      </c>
      <c r="C356" s="472" t="s">
        <v>396</v>
      </c>
      <c r="D356" s="472" t="s">
        <v>89</v>
      </c>
      <c r="E356" s="472" t="s">
        <v>89</v>
      </c>
      <c r="F356" s="472" t="s">
        <v>378</v>
      </c>
      <c r="G356" s="473">
        <v>0</v>
      </c>
      <c r="H356" s="473">
        <v>8.3300000000000005E-5</v>
      </c>
      <c r="I356" s="473">
        <v>1.75E-4</v>
      </c>
      <c r="J356" s="473">
        <v>2.7799999999999998E-4</v>
      </c>
      <c r="K356" s="473">
        <v>5.0799999999999999E-4</v>
      </c>
      <c r="L356" s="473">
        <v>1.132E-3</v>
      </c>
      <c r="M356" s="473">
        <v>1.7849999999999999E-3</v>
      </c>
      <c r="N356" s="473">
        <v>2.0699999999999998E-3</v>
      </c>
      <c r="O356" s="473">
        <v>2.9459999999999998E-3</v>
      </c>
      <c r="P356" s="473">
        <v>5.2469999999999999E-3</v>
      </c>
      <c r="Q356" s="473">
        <v>8.5730000000000008E-3</v>
      </c>
      <c r="R356" s="473">
        <v>1.1845E-2</v>
      </c>
      <c r="S356" s="473">
        <v>1.5962E-2</v>
      </c>
      <c r="T356" s="473">
        <v>1.8838000000000001E-2</v>
      </c>
      <c r="U356" s="473">
        <v>2.2851E-2</v>
      </c>
      <c r="V356" s="473">
        <v>3.3170999999999999E-2</v>
      </c>
      <c r="W356" s="473">
        <v>4.4382999999999999E-2</v>
      </c>
      <c r="X356" s="473">
        <v>6.4375000000000002E-2</v>
      </c>
      <c r="Y356" s="473">
        <v>8.5210999999999995E-2</v>
      </c>
      <c r="Z356" s="473">
        <v>0.108225</v>
      </c>
      <c r="AA356" s="473">
        <v>0.13123899999999999</v>
      </c>
      <c r="AB356" s="473">
        <v>0.156551</v>
      </c>
      <c r="AC356" s="473">
        <v>0.18354200000000001</v>
      </c>
      <c r="AD356" s="473">
        <v>0.21396899999999999</v>
      </c>
      <c r="AE356" s="473">
        <v>0.24664800000000001</v>
      </c>
      <c r="AF356" s="473">
        <v>0.27296100000000001</v>
      </c>
      <c r="AG356" s="473">
        <v>0.29604999999999998</v>
      </c>
      <c r="AH356" s="473">
        <v>0.318579</v>
      </c>
      <c r="AI356" s="473">
        <v>0.336563</v>
      </c>
      <c r="AJ356" s="473">
        <v>0.35853200000000002</v>
      </c>
      <c r="AK356" s="473">
        <v>0.37417600000000001</v>
      </c>
      <c r="AL356" s="473">
        <v>0.38899899999999998</v>
      </c>
      <c r="AM356" s="473">
        <v>0.40448200000000001</v>
      </c>
      <c r="AN356" s="473">
        <v>0.42135800000000001</v>
      </c>
    </row>
    <row r="357" spans="1:40" ht="15" customHeight="1" x14ac:dyDescent="0.2">
      <c r="A357" s="472" t="s">
        <v>354</v>
      </c>
      <c r="B357" s="472" t="s">
        <v>215</v>
      </c>
      <c r="C357" s="472" t="s">
        <v>396</v>
      </c>
      <c r="D357" s="472" t="s">
        <v>356</v>
      </c>
      <c r="E357" s="472" t="s">
        <v>381</v>
      </c>
      <c r="F357" s="472" t="s">
        <v>381</v>
      </c>
      <c r="G357" s="473">
        <v>2.9208902763128517</v>
      </c>
      <c r="H357" s="473">
        <v>2.878282</v>
      </c>
      <c r="I357" s="473">
        <v>4.0657709999999998</v>
      </c>
      <c r="J357" s="473">
        <v>4.1180940000000001</v>
      </c>
      <c r="K357" s="473">
        <v>5.2686799999999998</v>
      </c>
      <c r="L357" s="473">
        <v>5.3024870000000002</v>
      </c>
      <c r="M357" s="473">
        <v>5.2951870000000003</v>
      </c>
      <c r="N357" s="473">
        <v>5.2561609999999996</v>
      </c>
      <c r="O357" s="473">
        <v>5.2122859999999998</v>
      </c>
      <c r="P357" s="473">
        <v>5.1554659999999997</v>
      </c>
      <c r="Q357" s="473">
        <v>5.1453509999999998</v>
      </c>
      <c r="R357" s="473">
        <v>5.1316410000000001</v>
      </c>
      <c r="S357" s="473">
        <v>5.1601239999999997</v>
      </c>
      <c r="T357" s="473">
        <v>5.1083220000000003</v>
      </c>
      <c r="U357" s="473">
        <v>5.0572179999999998</v>
      </c>
      <c r="V357" s="473">
        <v>5.0110299999999999</v>
      </c>
      <c r="W357" s="473">
        <v>5.1474489999999999</v>
      </c>
      <c r="X357" s="473">
        <v>5.0287750000000004</v>
      </c>
      <c r="Y357" s="473">
        <v>4.8734450000000002</v>
      </c>
      <c r="Z357" s="473">
        <v>4.7340840000000002</v>
      </c>
      <c r="AA357" s="473">
        <v>4.6315</v>
      </c>
      <c r="AB357" s="473">
        <v>4.4240440000000003</v>
      </c>
      <c r="AC357" s="473">
        <v>4.3045200000000001</v>
      </c>
      <c r="AD357" s="473">
        <v>4.2314590000000001</v>
      </c>
      <c r="AE357" s="473">
        <v>4.292459</v>
      </c>
      <c r="AF357" s="473">
        <v>4.2495450000000003</v>
      </c>
      <c r="AG357" s="473">
        <v>4.2336710000000002</v>
      </c>
      <c r="AH357" s="473">
        <v>4.2053690000000001</v>
      </c>
      <c r="AI357" s="473">
        <v>4.233498</v>
      </c>
      <c r="AJ357" s="473">
        <v>4.2072339999999997</v>
      </c>
      <c r="AK357" s="473">
        <v>4.1732199999999997</v>
      </c>
      <c r="AL357" s="473">
        <v>4.0746549999999999</v>
      </c>
      <c r="AM357" s="473">
        <v>4.0521430000000001</v>
      </c>
      <c r="AN357" s="473">
        <v>4.0027840000000001</v>
      </c>
    </row>
    <row r="358" spans="1:40" ht="15" customHeight="1" x14ac:dyDescent="0.2">
      <c r="A358" s="472" t="s">
        <v>354</v>
      </c>
      <c r="B358" s="472" t="s">
        <v>215</v>
      </c>
      <c r="C358" s="472" t="s">
        <v>396</v>
      </c>
      <c r="D358" s="472" t="s">
        <v>356</v>
      </c>
      <c r="E358" s="472" t="s">
        <v>381</v>
      </c>
      <c r="F358" s="472" t="s">
        <v>382</v>
      </c>
      <c r="G358" s="473">
        <v>2.5186643797909212</v>
      </c>
      <c r="H358" s="473">
        <v>2.877888</v>
      </c>
      <c r="I358" s="473">
        <v>3.3051149999999998</v>
      </c>
      <c r="J358" s="473">
        <v>3.397151</v>
      </c>
      <c r="K358" s="473">
        <v>3.4817740000000001</v>
      </c>
      <c r="L358" s="473">
        <v>3.5622340000000001</v>
      </c>
      <c r="M358" s="473">
        <v>3.6380710000000001</v>
      </c>
      <c r="N358" s="473">
        <v>3.7020749999999998</v>
      </c>
      <c r="O358" s="473">
        <v>3.761215</v>
      </c>
      <c r="P358" s="473">
        <v>3.8130660000000001</v>
      </c>
      <c r="Q358" s="473">
        <v>3.8640639999999999</v>
      </c>
      <c r="R358" s="473">
        <v>3.88049</v>
      </c>
      <c r="S358" s="473">
        <v>3.910498</v>
      </c>
      <c r="T358" s="473">
        <v>3.9397500000000001</v>
      </c>
      <c r="U358" s="473">
        <v>3.9411610000000001</v>
      </c>
      <c r="V358" s="473">
        <v>3.9217590000000002</v>
      </c>
      <c r="W358" s="473">
        <v>3.8687580000000001</v>
      </c>
      <c r="X358" s="473">
        <v>3.8151259999999998</v>
      </c>
      <c r="Y358" s="473">
        <v>3.7573889999999999</v>
      </c>
      <c r="Z358" s="473">
        <v>3.6948159999999999</v>
      </c>
      <c r="AA358" s="473">
        <v>3.635583</v>
      </c>
      <c r="AB358" s="473">
        <v>3.558262</v>
      </c>
      <c r="AC358" s="473">
        <v>3.4821070000000001</v>
      </c>
      <c r="AD358" s="473">
        <v>3.452582</v>
      </c>
      <c r="AE358" s="473">
        <v>3.5319229999999999</v>
      </c>
      <c r="AF358" s="473">
        <v>3.4938069999999999</v>
      </c>
      <c r="AG358" s="473">
        <v>3.5371640000000002</v>
      </c>
      <c r="AH358" s="473">
        <v>3.5637590000000001</v>
      </c>
      <c r="AI358" s="473">
        <v>3.5839729999999999</v>
      </c>
      <c r="AJ358" s="473">
        <v>3.5838130000000001</v>
      </c>
      <c r="AK358" s="473">
        <v>3.5821299999999998</v>
      </c>
      <c r="AL358" s="473">
        <v>3.5673750000000002</v>
      </c>
      <c r="AM358" s="473">
        <v>3.5535429999999999</v>
      </c>
      <c r="AN358" s="473">
        <v>3.5466289999999998</v>
      </c>
    </row>
    <row r="359" spans="1:40" ht="15" customHeight="1" x14ac:dyDescent="0.2">
      <c r="A359" s="472" t="s">
        <v>228</v>
      </c>
      <c r="B359" s="472" t="s">
        <v>215</v>
      </c>
      <c r="C359" s="472" t="s">
        <v>396</v>
      </c>
      <c r="D359" s="472" t="s">
        <v>356</v>
      </c>
      <c r="E359" s="472" t="s">
        <v>90</v>
      </c>
      <c r="F359" s="472" t="s">
        <v>90</v>
      </c>
      <c r="G359" s="473">
        <v>12.132307295999999</v>
      </c>
      <c r="H359" s="473">
        <v>21.67577</v>
      </c>
      <c r="I359" s="473">
        <v>20.26202</v>
      </c>
      <c r="J359" s="473">
        <v>21.599489999999999</v>
      </c>
      <c r="K359" s="473">
        <v>20.978570000000001</v>
      </c>
      <c r="L359" s="473">
        <v>19.869540000000001</v>
      </c>
      <c r="M359" s="473">
        <v>20.02732</v>
      </c>
      <c r="N359" s="473">
        <v>18.932569999999998</v>
      </c>
      <c r="O359" s="473">
        <v>18.13795</v>
      </c>
      <c r="P359" s="473">
        <v>17.07199</v>
      </c>
      <c r="Q359" s="473">
        <v>16.818100000000001</v>
      </c>
      <c r="R359" s="473">
        <v>16.733879999999999</v>
      </c>
      <c r="S359" s="473">
        <v>16.17191</v>
      </c>
      <c r="T359" s="473">
        <v>16.810860000000002</v>
      </c>
      <c r="U359" s="473">
        <v>15.05707</v>
      </c>
      <c r="V359" s="473">
        <v>14.37734</v>
      </c>
      <c r="W359" s="473">
        <v>13.29942</v>
      </c>
      <c r="X359" s="473">
        <v>12.499829999999999</v>
      </c>
      <c r="Y359" s="473">
        <v>11.808</v>
      </c>
      <c r="Z359" s="473">
        <v>11.5465</v>
      </c>
      <c r="AA359" s="473">
        <v>10.95101</v>
      </c>
      <c r="AB359" s="473">
        <v>10.500030000000001</v>
      </c>
      <c r="AC359" s="473">
        <v>10.32607</v>
      </c>
      <c r="AD359" s="473">
        <v>8.4743460000000006</v>
      </c>
      <c r="AE359" s="473">
        <v>7.0002659999999999</v>
      </c>
      <c r="AF359" s="473">
        <v>5.7360829999999998</v>
      </c>
      <c r="AG359" s="473">
        <v>3.705794</v>
      </c>
      <c r="AH359" s="473">
        <v>3.8661460000000001</v>
      </c>
      <c r="AI359" s="473">
        <v>1.516165</v>
      </c>
      <c r="AJ359" s="473">
        <v>0.144618</v>
      </c>
      <c r="AK359" s="473">
        <v>0.14891199999999999</v>
      </c>
      <c r="AL359" s="473">
        <v>0.15116299999999999</v>
      </c>
      <c r="AM359" s="473">
        <v>0.15743099999999999</v>
      </c>
      <c r="AN359" s="473">
        <v>0.15506300000000001</v>
      </c>
    </row>
    <row r="360" spans="1:40" ht="15" customHeight="1" x14ac:dyDescent="0.2">
      <c r="A360" s="472" t="s">
        <v>228</v>
      </c>
      <c r="B360" s="472" t="s">
        <v>215</v>
      </c>
      <c r="C360" s="472" t="s">
        <v>396</v>
      </c>
      <c r="D360" s="472" t="s">
        <v>356</v>
      </c>
      <c r="E360" s="472" t="s">
        <v>90</v>
      </c>
      <c r="F360" s="472" t="s">
        <v>357</v>
      </c>
      <c r="G360" s="473">
        <v>0.215477429</v>
      </c>
      <c r="H360" s="473">
        <v>0.226963</v>
      </c>
      <c r="I360" s="473">
        <v>0.217395</v>
      </c>
      <c r="J360" s="473">
        <v>0.21358199999999999</v>
      </c>
      <c r="K360" s="473">
        <v>0.213419</v>
      </c>
      <c r="L360" s="473">
        <v>0.21415100000000001</v>
      </c>
      <c r="M360" s="473">
        <v>0.21464800000000001</v>
      </c>
      <c r="N360" s="473">
        <v>0.21460399999999999</v>
      </c>
      <c r="O360" s="473">
        <v>0.21720400000000001</v>
      </c>
      <c r="P360" s="473">
        <v>0.290744</v>
      </c>
      <c r="Q360" s="473">
        <v>0.83968200000000004</v>
      </c>
      <c r="R360" s="473">
        <v>0.84040800000000004</v>
      </c>
      <c r="S360" s="473">
        <v>0.837538</v>
      </c>
      <c r="T360" s="473">
        <v>0.83797999999999995</v>
      </c>
      <c r="U360" s="473">
        <v>0.83476899999999998</v>
      </c>
      <c r="V360" s="473">
        <v>0.83377999999999997</v>
      </c>
      <c r="W360" s="473">
        <v>0.83496199999999998</v>
      </c>
      <c r="X360" s="473">
        <v>0.83482699999999999</v>
      </c>
      <c r="Y360" s="473">
        <v>0.83581499999999997</v>
      </c>
      <c r="Z360" s="473">
        <v>0.83563699999999996</v>
      </c>
      <c r="AA360" s="473">
        <v>0.83397200000000005</v>
      </c>
      <c r="AB360" s="473">
        <v>0.83995600000000004</v>
      </c>
      <c r="AC360" s="473">
        <v>0.84891300000000003</v>
      </c>
      <c r="AD360" s="473">
        <v>0.85081200000000001</v>
      </c>
      <c r="AE360" s="473">
        <v>0.85763599999999995</v>
      </c>
      <c r="AF360" s="473">
        <v>0.86209999999999998</v>
      </c>
      <c r="AG360" s="473">
        <v>0.87820900000000002</v>
      </c>
      <c r="AH360" s="473">
        <v>0.89291399999999999</v>
      </c>
      <c r="AI360" s="473">
        <v>0.91542900000000005</v>
      </c>
      <c r="AJ360" s="473">
        <v>0.93134300000000003</v>
      </c>
      <c r="AK360" s="473">
        <v>0.93863600000000003</v>
      </c>
      <c r="AL360" s="473">
        <v>0.94151600000000002</v>
      </c>
      <c r="AM360" s="473">
        <v>0.95287599999999995</v>
      </c>
      <c r="AN360" s="473">
        <v>0.95069700000000001</v>
      </c>
    </row>
    <row r="361" spans="1:40" ht="15" customHeight="1" x14ac:dyDescent="0.2">
      <c r="A361" s="472" t="s">
        <v>228</v>
      </c>
      <c r="B361" s="472" t="s">
        <v>215</v>
      </c>
      <c r="C361" s="472" t="s">
        <v>396</v>
      </c>
      <c r="D361" s="472" t="s">
        <v>383</v>
      </c>
      <c r="E361" s="472" t="s">
        <v>91</v>
      </c>
      <c r="F361" s="472" t="s">
        <v>389</v>
      </c>
      <c r="G361" s="473">
        <v>0</v>
      </c>
      <c r="H361" s="473">
        <v>0</v>
      </c>
      <c r="I361" s="473">
        <v>0</v>
      </c>
      <c r="J361" s="473">
        <v>0</v>
      </c>
      <c r="K361" s="473">
        <v>0</v>
      </c>
      <c r="L361" s="473">
        <v>0</v>
      </c>
      <c r="M361" s="473">
        <v>0</v>
      </c>
      <c r="N361" s="473">
        <v>0</v>
      </c>
      <c r="O361" s="473">
        <v>0</v>
      </c>
      <c r="P361" s="473">
        <v>0</v>
      </c>
      <c r="Q361" s="473">
        <v>0</v>
      </c>
      <c r="R361" s="473">
        <v>0</v>
      </c>
      <c r="S361" s="473">
        <v>0</v>
      </c>
      <c r="T361" s="473">
        <v>0</v>
      </c>
      <c r="U361" s="473">
        <v>0</v>
      </c>
      <c r="V361" s="473">
        <v>0</v>
      </c>
      <c r="W361" s="473">
        <v>0</v>
      </c>
      <c r="X361" s="473">
        <v>0</v>
      </c>
      <c r="Y361" s="473">
        <v>0</v>
      </c>
      <c r="Z361" s="473">
        <v>0</v>
      </c>
      <c r="AA361" s="473">
        <v>0</v>
      </c>
      <c r="AB361" s="473">
        <v>0</v>
      </c>
      <c r="AC361" s="473">
        <v>4.8444289999999999</v>
      </c>
      <c r="AD361" s="473">
        <v>4.8170979999999997</v>
      </c>
      <c r="AE361" s="473">
        <v>12.029159999999999</v>
      </c>
      <c r="AF361" s="473">
        <v>11.93099</v>
      </c>
      <c r="AG361" s="473">
        <v>16.92502</v>
      </c>
      <c r="AH361" s="473">
        <v>17.04308</v>
      </c>
      <c r="AI361" s="473">
        <v>22.26512</v>
      </c>
      <c r="AJ361" s="473">
        <v>22.40016</v>
      </c>
      <c r="AK361" s="473">
        <v>27.447120000000002</v>
      </c>
      <c r="AL361" s="473">
        <v>32.416539999999998</v>
      </c>
      <c r="AM361" s="473">
        <v>32.611269999999998</v>
      </c>
      <c r="AN361" s="473">
        <v>37.50703</v>
      </c>
    </row>
    <row r="362" spans="1:40" ht="15" customHeight="1" x14ac:dyDescent="0.2">
      <c r="A362" s="472" t="s">
        <v>228</v>
      </c>
      <c r="B362" s="472" t="s">
        <v>215</v>
      </c>
      <c r="C362" s="472" t="s">
        <v>396</v>
      </c>
      <c r="D362" s="472" t="s">
        <v>565</v>
      </c>
      <c r="E362" s="472" t="s">
        <v>93</v>
      </c>
      <c r="F362" s="472" t="s">
        <v>93</v>
      </c>
      <c r="G362" s="473">
        <v>19.063341189999996</v>
      </c>
      <c r="H362" s="473">
        <v>0.29139399999999999</v>
      </c>
      <c r="I362" s="473">
        <v>0.27492100000000003</v>
      </c>
      <c r="J362" s="473">
        <v>0.28314699999999998</v>
      </c>
      <c r="K362" s="473">
        <v>0.33097399999999999</v>
      </c>
      <c r="L362" s="473">
        <v>0.380245</v>
      </c>
      <c r="M362" s="473">
        <v>0.49571100000000001</v>
      </c>
      <c r="N362" s="473">
        <v>0.35166999999999998</v>
      </c>
      <c r="O362" s="473">
        <v>0</v>
      </c>
      <c r="P362" s="473">
        <v>0</v>
      </c>
      <c r="Q362" s="473">
        <v>0</v>
      </c>
      <c r="R362" s="473">
        <v>0</v>
      </c>
      <c r="S362" s="473">
        <v>0</v>
      </c>
      <c r="T362" s="473">
        <v>0</v>
      </c>
      <c r="U362" s="473">
        <v>0</v>
      </c>
      <c r="V362" s="473">
        <v>0</v>
      </c>
      <c r="W362" s="473">
        <v>0</v>
      </c>
      <c r="X362" s="473">
        <v>0</v>
      </c>
      <c r="Y362" s="473">
        <v>0</v>
      </c>
      <c r="Z362" s="473">
        <v>0</v>
      </c>
      <c r="AA362" s="473">
        <v>0</v>
      </c>
      <c r="AB362" s="473">
        <v>0</v>
      </c>
      <c r="AC362" s="473">
        <v>0</v>
      </c>
      <c r="AD362" s="473">
        <v>0</v>
      </c>
      <c r="AE362" s="473">
        <v>0</v>
      </c>
      <c r="AF362" s="473">
        <v>0</v>
      </c>
      <c r="AG362" s="473">
        <v>0</v>
      </c>
      <c r="AH362" s="473">
        <v>0</v>
      </c>
      <c r="AI362" s="473">
        <v>0</v>
      </c>
      <c r="AJ362" s="473">
        <v>0</v>
      </c>
      <c r="AK362" s="473">
        <v>0</v>
      </c>
      <c r="AL362" s="473">
        <v>0</v>
      </c>
      <c r="AM362" s="473">
        <v>0</v>
      </c>
      <c r="AN362" s="473">
        <v>0</v>
      </c>
    </row>
    <row r="363" spans="1:40" ht="15" customHeight="1" x14ac:dyDescent="0.2">
      <c r="A363" s="472" t="s">
        <v>228</v>
      </c>
      <c r="B363" s="472" t="s">
        <v>215</v>
      </c>
      <c r="C363" s="472" t="s">
        <v>396</v>
      </c>
      <c r="D363" s="472" t="s">
        <v>565</v>
      </c>
      <c r="E363" s="472" t="s">
        <v>92</v>
      </c>
      <c r="F363" s="472" t="s">
        <v>358</v>
      </c>
      <c r="G363" s="473">
        <v>106.42584927800002</v>
      </c>
      <c r="H363" s="473">
        <v>99.949110000000005</v>
      </c>
      <c r="I363" s="473">
        <v>89.742739999999998</v>
      </c>
      <c r="J363" s="473">
        <v>81.490480000000005</v>
      </c>
      <c r="K363" s="473">
        <v>72.142880000000005</v>
      </c>
      <c r="L363" s="473">
        <v>57.838720000000002</v>
      </c>
      <c r="M363" s="473">
        <v>63.339930000000003</v>
      </c>
      <c r="N363" s="473">
        <v>55.32414</v>
      </c>
      <c r="O363" s="473">
        <v>51.296210000000002</v>
      </c>
      <c r="P363" s="473">
        <v>45.281019999999998</v>
      </c>
      <c r="Q363" s="473">
        <v>43.677610000000001</v>
      </c>
      <c r="R363" s="473">
        <v>45.328940000000003</v>
      </c>
      <c r="S363" s="473">
        <v>45.509270000000001</v>
      </c>
      <c r="T363" s="473">
        <v>52.69661</v>
      </c>
      <c r="U363" s="473">
        <v>44.914230000000003</v>
      </c>
      <c r="V363" s="473">
        <v>42.137590000000003</v>
      </c>
      <c r="W363" s="473">
        <v>35.38935</v>
      </c>
      <c r="X363" s="473">
        <v>30.8492</v>
      </c>
      <c r="Y363" s="473">
        <v>26.342459999999999</v>
      </c>
      <c r="Z363" s="473">
        <v>25.279209999999999</v>
      </c>
      <c r="AA363" s="473">
        <v>23.14686</v>
      </c>
      <c r="AB363" s="473">
        <v>20.015250000000002</v>
      </c>
      <c r="AC363" s="473">
        <v>18.466229999999999</v>
      </c>
      <c r="AD363" s="473">
        <v>18.09328</v>
      </c>
      <c r="AE363" s="473">
        <v>19.862179999999999</v>
      </c>
      <c r="AF363" s="473">
        <v>19.54054</v>
      </c>
      <c r="AG363" s="473">
        <v>21.0639</v>
      </c>
      <c r="AH363" s="473">
        <v>22.241499999999998</v>
      </c>
      <c r="AI363" s="473">
        <v>24.450469999999999</v>
      </c>
      <c r="AJ363" s="473">
        <v>26.474450000000001</v>
      </c>
      <c r="AK363" s="473">
        <v>26.258870000000002</v>
      </c>
      <c r="AL363" s="473">
        <v>25.404910000000001</v>
      </c>
      <c r="AM363" s="473">
        <v>26.347930000000002</v>
      </c>
      <c r="AN363" s="473">
        <v>24.26943</v>
      </c>
    </row>
    <row r="364" spans="1:40" ht="15" customHeight="1" x14ac:dyDescent="0.2">
      <c r="A364" s="472" t="s">
        <v>228</v>
      </c>
      <c r="B364" s="472" t="s">
        <v>215</v>
      </c>
      <c r="C364" s="472" t="s">
        <v>396</v>
      </c>
      <c r="D364" s="472" t="s">
        <v>565</v>
      </c>
      <c r="E364" s="472" t="s">
        <v>92</v>
      </c>
      <c r="F364" s="472" t="s">
        <v>359</v>
      </c>
      <c r="G364" s="473">
        <v>9.2238571490000005</v>
      </c>
      <c r="H364" s="473">
        <v>8.1223290000000006</v>
      </c>
      <c r="I364" s="473">
        <v>8.190429</v>
      </c>
      <c r="J364" s="473">
        <v>8.1762080000000008</v>
      </c>
      <c r="K364" s="473">
        <v>8.1681139999999992</v>
      </c>
      <c r="L364" s="473">
        <v>7.6078840000000003</v>
      </c>
      <c r="M364" s="473">
        <v>7.6072639999999998</v>
      </c>
      <c r="N364" s="473">
        <v>7.6023810000000003</v>
      </c>
      <c r="O364" s="473">
        <v>7.634525</v>
      </c>
      <c r="P364" s="473">
        <v>7.6116339999999996</v>
      </c>
      <c r="Q364" s="473">
        <v>7.589969</v>
      </c>
      <c r="R364" s="473">
        <v>7.5879899999999996</v>
      </c>
      <c r="S364" s="473">
        <v>7.568079</v>
      </c>
      <c r="T364" s="473">
        <v>7.5706020000000001</v>
      </c>
      <c r="U364" s="473">
        <v>7.5548979999999997</v>
      </c>
      <c r="V364" s="473">
        <v>0.244282</v>
      </c>
      <c r="W364" s="473">
        <v>0.24504300000000001</v>
      </c>
      <c r="X364" s="473">
        <v>0.24568499999999999</v>
      </c>
      <c r="Y364" s="473">
        <v>0.24517600000000001</v>
      </c>
      <c r="Z364" s="473">
        <v>0.14338300000000001</v>
      </c>
      <c r="AA364" s="473">
        <v>0.13807800000000001</v>
      </c>
      <c r="AB364" s="473">
        <v>0.13807800000000001</v>
      </c>
      <c r="AC364" s="473">
        <v>0.13807800000000001</v>
      </c>
      <c r="AD364" s="473">
        <v>0.13807800000000001</v>
      </c>
      <c r="AE364" s="473">
        <v>0.13807800000000001</v>
      </c>
      <c r="AF364" s="473">
        <v>0.13807800000000001</v>
      </c>
      <c r="AG364" s="473">
        <v>0.13807800000000001</v>
      </c>
      <c r="AH364" s="473">
        <v>0.13807800000000001</v>
      </c>
      <c r="AI364" s="473">
        <v>0.13807800000000001</v>
      </c>
      <c r="AJ364" s="473">
        <v>0.13807800000000001</v>
      </c>
      <c r="AK364" s="473">
        <v>0.13807800000000001</v>
      </c>
      <c r="AL364" s="473">
        <v>0.13807800000000001</v>
      </c>
      <c r="AM364" s="473">
        <v>0.13807800000000001</v>
      </c>
      <c r="AN364" s="473">
        <v>0.13807800000000001</v>
      </c>
    </row>
    <row r="365" spans="1:40" ht="15" customHeight="1" x14ac:dyDescent="0.2">
      <c r="A365" s="472" t="s">
        <v>228</v>
      </c>
      <c r="B365" s="472" t="s">
        <v>215</v>
      </c>
      <c r="C365" s="472" t="s">
        <v>396</v>
      </c>
      <c r="D365" s="472" t="s">
        <v>565</v>
      </c>
      <c r="E365" s="472" t="s">
        <v>92</v>
      </c>
      <c r="F365" s="472" t="s">
        <v>361</v>
      </c>
      <c r="G365" s="473">
        <v>2.4850549769999999</v>
      </c>
      <c r="H365" s="473">
        <v>4.28E-4</v>
      </c>
      <c r="I365" s="473">
        <v>1.8900000000000001E-4</v>
      </c>
      <c r="J365" s="473">
        <v>2.47E-3</v>
      </c>
      <c r="K365" s="473">
        <v>4.0590000000000001E-3</v>
      </c>
      <c r="L365" s="473">
        <v>4.509E-3</v>
      </c>
      <c r="M365" s="473">
        <v>6.8399999999999997E-3</v>
      </c>
      <c r="N365" s="473">
        <v>1.1793E-2</v>
      </c>
      <c r="O365" s="473">
        <v>1.2956000000000001E-2</v>
      </c>
      <c r="P365" s="473">
        <v>3.0620000000000001E-2</v>
      </c>
      <c r="Q365" s="473">
        <v>3.7018000000000002E-2</v>
      </c>
      <c r="R365" s="473">
        <v>3.6388999999999998E-2</v>
      </c>
      <c r="S365" s="473">
        <v>2.0178000000000001E-2</v>
      </c>
      <c r="T365" s="473">
        <v>7.2430000000000003E-3</v>
      </c>
      <c r="U365" s="473">
        <v>4.9699999999999996E-3</v>
      </c>
      <c r="V365" s="473">
        <v>6.5859999999999998E-3</v>
      </c>
      <c r="W365" s="473">
        <v>6.5859999999999998E-3</v>
      </c>
      <c r="X365" s="473">
        <v>7.4720000000000003E-3</v>
      </c>
      <c r="Y365" s="473">
        <v>8.7270000000000004E-3</v>
      </c>
      <c r="Z365" s="473">
        <v>7.3130000000000001E-3</v>
      </c>
      <c r="AA365" s="473">
        <v>3.7469999999999999E-3</v>
      </c>
      <c r="AB365" s="473">
        <v>6.0070000000000002E-3</v>
      </c>
      <c r="AC365" s="473">
        <v>5.3400000000000001E-3</v>
      </c>
      <c r="AD365" s="473">
        <v>3.6280000000000001E-3</v>
      </c>
      <c r="AE365" s="473">
        <v>2.6229999999999999E-3</v>
      </c>
      <c r="AF365" s="473">
        <v>2.153E-3</v>
      </c>
      <c r="AG365" s="473">
        <v>6.3660000000000001E-3</v>
      </c>
      <c r="AH365" s="473">
        <v>7.6400000000000001E-3</v>
      </c>
      <c r="AI365" s="473">
        <v>1.1106E-2</v>
      </c>
      <c r="AJ365" s="473">
        <v>1.7541000000000001E-2</v>
      </c>
      <c r="AK365" s="473">
        <v>1.8571000000000001E-2</v>
      </c>
      <c r="AL365" s="473">
        <v>2.0650000000000002E-2</v>
      </c>
      <c r="AM365" s="473">
        <v>2.1777000000000001E-2</v>
      </c>
      <c r="AN365" s="473">
        <v>2.5520999999999999E-2</v>
      </c>
    </row>
    <row r="366" spans="1:40" ht="15" customHeight="1" x14ac:dyDescent="0.2">
      <c r="A366" s="472" t="s">
        <v>228</v>
      </c>
      <c r="B366" s="472" t="s">
        <v>215</v>
      </c>
      <c r="C366" s="472" t="s">
        <v>396</v>
      </c>
      <c r="D366" s="472" t="s">
        <v>356</v>
      </c>
      <c r="E366" s="472" t="s">
        <v>94</v>
      </c>
      <c r="F366" s="472" t="s">
        <v>94</v>
      </c>
      <c r="G366" s="473">
        <v>2.9657146269999997</v>
      </c>
      <c r="H366" s="473">
        <v>4.4575680000000002</v>
      </c>
      <c r="I366" s="473">
        <v>4.4575680000000002</v>
      </c>
      <c r="J366" s="473">
        <v>4.4575680000000002</v>
      </c>
      <c r="K366" s="473">
        <v>4.4575680000000002</v>
      </c>
      <c r="L366" s="473">
        <v>4.4575680000000002</v>
      </c>
      <c r="M366" s="473">
        <v>4.4575680000000002</v>
      </c>
      <c r="N366" s="473">
        <v>4.4575680000000002</v>
      </c>
      <c r="O366" s="473">
        <v>4.4575680000000002</v>
      </c>
      <c r="P366" s="473">
        <v>4.4575680000000002</v>
      </c>
      <c r="Q366" s="473">
        <v>4.4575680000000002</v>
      </c>
      <c r="R366" s="473">
        <v>4.4575680000000002</v>
      </c>
      <c r="S366" s="473">
        <v>4.4575680000000002</v>
      </c>
      <c r="T366" s="473">
        <v>4.4575680000000002</v>
      </c>
      <c r="U366" s="473">
        <v>4.4575680000000002</v>
      </c>
      <c r="V366" s="473">
        <v>4.4575680000000002</v>
      </c>
      <c r="W366" s="473">
        <v>4.4575680000000002</v>
      </c>
      <c r="X366" s="473">
        <v>4.4575680000000002</v>
      </c>
      <c r="Y366" s="473">
        <v>4.4575680000000002</v>
      </c>
      <c r="Z366" s="473">
        <v>4.4575680000000002</v>
      </c>
      <c r="AA366" s="473">
        <v>4.4575680000000002</v>
      </c>
      <c r="AB366" s="473">
        <v>4.4575680000000002</v>
      </c>
      <c r="AC366" s="473">
        <v>4.4575680000000002</v>
      </c>
      <c r="AD366" s="473">
        <v>4.4575680000000002</v>
      </c>
      <c r="AE366" s="473">
        <v>4.4575680000000002</v>
      </c>
      <c r="AF366" s="473">
        <v>4.4575680000000002</v>
      </c>
      <c r="AG366" s="473">
        <v>4.4575680000000002</v>
      </c>
      <c r="AH366" s="473">
        <v>4.4575680000000002</v>
      </c>
      <c r="AI366" s="473">
        <v>4.4575680000000002</v>
      </c>
      <c r="AJ366" s="473">
        <v>4.4575680000000002</v>
      </c>
      <c r="AK366" s="473">
        <v>4.4575680000000002</v>
      </c>
      <c r="AL366" s="473">
        <v>4.4575680000000002</v>
      </c>
      <c r="AM366" s="473">
        <v>4.4575680000000002</v>
      </c>
      <c r="AN366" s="473">
        <v>4.4575680000000002</v>
      </c>
    </row>
    <row r="367" spans="1:40" ht="15" customHeight="1" x14ac:dyDescent="0.2">
      <c r="A367" s="472" t="s">
        <v>228</v>
      </c>
      <c r="B367" s="472" t="s">
        <v>215</v>
      </c>
      <c r="C367" s="472" t="s">
        <v>396</v>
      </c>
      <c r="D367" s="472" t="s">
        <v>356</v>
      </c>
      <c r="E367" s="472" t="s">
        <v>96</v>
      </c>
      <c r="F367" s="472" t="s">
        <v>363</v>
      </c>
      <c r="G367" s="473">
        <v>1.1749384999999999E-2</v>
      </c>
      <c r="H367" s="473">
        <v>5.3150000000000003E-2</v>
      </c>
      <c r="I367" s="473">
        <v>5.3150000000000003E-2</v>
      </c>
      <c r="J367" s="473">
        <v>5.3129000000000003E-2</v>
      </c>
      <c r="K367" s="473">
        <v>5.305E-2</v>
      </c>
      <c r="L367" s="473">
        <v>5.3029E-2</v>
      </c>
      <c r="M367" s="473">
        <v>5.2998999999999998E-2</v>
      </c>
      <c r="N367" s="473">
        <v>5.3081999999999997E-2</v>
      </c>
      <c r="O367" s="473">
        <v>5.3026999999999998E-2</v>
      </c>
      <c r="P367" s="473">
        <v>8.8331000000000007E-2</v>
      </c>
      <c r="Q367" s="473">
        <v>8.8029999999999997E-2</v>
      </c>
      <c r="R367" s="473">
        <v>8.7835999999999997E-2</v>
      </c>
      <c r="S367" s="473">
        <v>8.7684999999999999E-2</v>
      </c>
      <c r="T367" s="473">
        <v>0.13980200000000001</v>
      </c>
      <c r="U367" s="473">
        <v>0.43429800000000002</v>
      </c>
      <c r="V367" s="473">
        <v>1.825515</v>
      </c>
      <c r="W367" s="473">
        <v>2.5921029999999998</v>
      </c>
      <c r="X367" s="473">
        <v>2.7649119999999998</v>
      </c>
      <c r="Y367" s="473">
        <v>2.9603730000000001</v>
      </c>
      <c r="Z367" s="473">
        <v>2.9089670000000001</v>
      </c>
      <c r="AA367" s="473">
        <v>2.8755030000000001</v>
      </c>
      <c r="AB367" s="473">
        <v>2.830578</v>
      </c>
      <c r="AC367" s="473">
        <v>2.8145850000000001</v>
      </c>
      <c r="AD367" s="473">
        <v>2.7960910000000001</v>
      </c>
      <c r="AE367" s="473">
        <v>2.8319070000000002</v>
      </c>
      <c r="AF367" s="473">
        <v>2.8225609999999999</v>
      </c>
      <c r="AG367" s="473">
        <v>2.8393839999999999</v>
      </c>
      <c r="AH367" s="473">
        <v>2.8544909999999999</v>
      </c>
      <c r="AI367" s="473">
        <v>2.8796620000000002</v>
      </c>
      <c r="AJ367" s="473">
        <v>2.8981970000000001</v>
      </c>
      <c r="AK367" s="473">
        <v>2.9171879999999999</v>
      </c>
      <c r="AL367" s="473">
        <v>2.9275259999999999</v>
      </c>
      <c r="AM367" s="473">
        <v>2.9437190000000002</v>
      </c>
      <c r="AN367" s="473">
        <v>2.9494609999999999</v>
      </c>
    </row>
    <row r="368" spans="1:40" ht="15" customHeight="1" x14ac:dyDescent="0.2">
      <c r="A368" s="472" t="s">
        <v>228</v>
      </c>
      <c r="B368" s="472" t="s">
        <v>215</v>
      </c>
      <c r="C368" s="472" t="s">
        <v>396</v>
      </c>
      <c r="D368" s="472" t="s">
        <v>383</v>
      </c>
      <c r="E368" s="472" t="s">
        <v>97</v>
      </c>
      <c r="F368" s="472" t="s">
        <v>97</v>
      </c>
      <c r="G368" s="473">
        <v>64.637266262000011</v>
      </c>
      <c r="H368" s="473">
        <v>61.220300000000002</v>
      </c>
      <c r="I368" s="473">
        <v>61.21087</v>
      </c>
      <c r="J368" s="473">
        <v>61.202669999999998</v>
      </c>
      <c r="K368" s="473">
        <v>61.190600000000003</v>
      </c>
      <c r="L368" s="473">
        <v>61.186160000000001</v>
      </c>
      <c r="M368" s="473">
        <v>47.68629</v>
      </c>
      <c r="N368" s="473">
        <v>47.673119999999997</v>
      </c>
      <c r="O368" s="473">
        <v>47.663159999999998</v>
      </c>
      <c r="P368" s="473">
        <v>47.645499999999998</v>
      </c>
      <c r="Q368" s="473">
        <v>47.640050000000002</v>
      </c>
      <c r="R368" s="473">
        <v>40.546010000000003</v>
      </c>
      <c r="S368" s="473">
        <v>37.705750000000002</v>
      </c>
      <c r="T368" s="473">
        <v>21.657150000000001</v>
      </c>
      <c r="U368" s="473">
        <v>33.958309999999997</v>
      </c>
      <c r="V368" s="473">
        <v>44.151130000000002</v>
      </c>
      <c r="W368" s="473">
        <v>56.11</v>
      </c>
      <c r="X368" s="473">
        <v>65.974599999999995</v>
      </c>
      <c r="Y368" s="473">
        <v>75.712500000000006</v>
      </c>
      <c r="Z368" s="473">
        <v>75.351339999999993</v>
      </c>
      <c r="AA368" s="473">
        <v>85.009540000000001</v>
      </c>
      <c r="AB368" s="473">
        <v>92.426240000000007</v>
      </c>
      <c r="AC368" s="473">
        <v>91.977670000000003</v>
      </c>
      <c r="AD368" s="473">
        <v>99.643910000000005</v>
      </c>
      <c r="AE368" s="473">
        <v>100.3031</v>
      </c>
      <c r="AF368" s="473">
        <v>108.10599999999999</v>
      </c>
      <c r="AG368" s="473">
        <v>108.33620000000001</v>
      </c>
      <c r="AH368" s="473">
        <v>108.52679999999999</v>
      </c>
      <c r="AI368" s="473">
        <v>108.8078</v>
      </c>
      <c r="AJ368" s="473">
        <v>108.96169999999999</v>
      </c>
      <c r="AK368" s="473">
        <v>108.9526</v>
      </c>
      <c r="AL368" s="473">
        <v>108.94759999999999</v>
      </c>
      <c r="AM368" s="473">
        <v>109.05540000000001</v>
      </c>
      <c r="AN368" s="473">
        <v>109.0168</v>
      </c>
    </row>
    <row r="369" spans="1:40" ht="15" customHeight="1" x14ac:dyDescent="0.2">
      <c r="A369" s="472" t="s">
        <v>228</v>
      </c>
      <c r="B369" s="472" t="s">
        <v>215</v>
      </c>
      <c r="C369" s="472" t="s">
        <v>396</v>
      </c>
      <c r="D369" s="472" t="s">
        <v>356</v>
      </c>
      <c r="E369" s="472" t="s">
        <v>98</v>
      </c>
      <c r="F369" s="472" t="s">
        <v>384</v>
      </c>
      <c r="G369" s="473">
        <v>16.559904793000001</v>
      </c>
      <c r="H369" s="473">
        <v>26.44999</v>
      </c>
      <c r="I369" s="473">
        <v>31.243490000000001</v>
      </c>
      <c r="J369" s="473">
        <v>33.867370000000001</v>
      </c>
      <c r="K369" s="473">
        <v>37.205750000000002</v>
      </c>
      <c r="L369" s="473">
        <v>41.276319999999998</v>
      </c>
      <c r="M369" s="473">
        <v>50.25752</v>
      </c>
      <c r="N369" s="473">
        <v>57.084339999999997</v>
      </c>
      <c r="O369" s="473">
        <v>65.171289999999999</v>
      </c>
      <c r="P369" s="473">
        <v>72.974500000000006</v>
      </c>
      <c r="Q369" s="473">
        <v>80.386570000000006</v>
      </c>
      <c r="R369" s="473">
        <v>85.047790000000006</v>
      </c>
      <c r="S369" s="473">
        <v>88.336309999999997</v>
      </c>
      <c r="T369" s="473">
        <v>93.800190000000001</v>
      </c>
      <c r="U369" s="473">
        <v>99.773989999999998</v>
      </c>
      <c r="V369" s="473">
        <v>104.82899999999999</v>
      </c>
      <c r="W369" s="473">
        <v>108.1875</v>
      </c>
      <c r="X369" s="473">
        <v>111.8027</v>
      </c>
      <c r="Y369" s="473">
        <v>118.9903</v>
      </c>
      <c r="Z369" s="473">
        <v>125.0715</v>
      </c>
      <c r="AA369" s="473">
        <v>127.1878</v>
      </c>
      <c r="AB369" s="473">
        <v>132.24250000000001</v>
      </c>
      <c r="AC369" s="473">
        <v>132.24250000000001</v>
      </c>
      <c r="AD369" s="473">
        <v>135.18100000000001</v>
      </c>
      <c r="AE369" s="473">
        <v>135.18100000000001</v>
      </c>
      <c r="AF369" s="473">
        <v>135.18100000000001</v>
      </c>
      <c r="AG369" s="473">
        <v>135.18100000000001</v>
      </c>
      <c r="AH369" s="473">
        <v>135.18100000000001</v>
      </c>
      <c r="AI369" s="473">
        <v>135.18100000000001</v>
      </c>
      <c r="AJ369" s="473">
        <v>135.18100000000001</v>
      </c>
      <c r="AK369" s="473">
        <v>135.18100000000001</v>
      </c>
      <c r="AL369" s="473">
        <v>135.18100000000001</v>
      </c>
      <c r="AM369" s="473">
        <v>135.18100000000001</v>
      </c>
      <c r="AN369" s="473">
        <v>135.18100000000001</v>
      </c>
    </row>
    <row r="370" spans="1:40" ht="15" customHeight="1" x14ac:dyDescent="0.2">
      <c r="A370" s="472" t="s">
        <v>228</v>
      </c>
      <c r="B370" s="472" t="s">
        <v>215</v>
      </c>
      <c r="C370" s="472" t="s">
        <v>396</v>
      </c>
      <c r="D370" s="472" t="s">
        <v>356</v>
      </c>
      <c r="E370" s="472" t="s">
        <v>99</v>
      </c>
      <c r="F370" s="472" t="s">
        <v>99</v>
      </c>
      <c r="G370" s="473">
        <v>12.168847980999997</v>
      </c>
      <c r="H370" s="473">
        <v>16.090389999999999</v>
      </c>
      <c r="I370" s="473">
        <v>16.308910000000001</v>
      </c>
      <c r="J370" s="473">
        <v>16.505569999999999</v>
      </c>
      <c r="K370" s="473">
        <v>16.58379</v>
      </c>
      <c r="L370" s="473">
        <v>16.810269999999999</v>
      </c>
      <c r="M370" s="473">
        <v>16.806339999999999</v>
      </c>
      <c r="N370" s="473">
        <v>17.344249999999999</v>
      </c>
      <c r="O370" s="473">
        <v>18.189730000000001</v>
      </c>
      <c r="P370" s="473">
        <v>18.946660000000001</v>
      </c>
      <c r="Q370" s="473">
        <v>19.10436</v>
      </c>
      <c r="R370" s="473">
        <v>21.222339999999999</v>
      </c>
      <c r="S370" s="473">
        <v>21.612749999999998</v>
      </c>
      <c r="T370" s="473">
        <v>22.024539999999998</v>
      </c>
      <c r="U370" s="473">
        <v>21.955690000000001</v>
      </c>
      <c r="V370" s="473">
        <v>21.937480000000001</v>
      </c>
      <c r="W370" s="473">
        <v>21.832380000000001</v>
      </c>
      <c r="X370" s="473">
        <v>21.608139999999999</v>
      </c>
      <c r="Y370" s="473">
        <v>21.395800000000001</v>
      </c>
      <c r="Z370" s="473">
        <v>21.029620000000001</v>
      </c>
      <c r="AA370" s="473">
        <v>20.809249999999999</v>
      </c>
      <c r="AB370" s="473">
        <v>20.654219999999999</v>
      </c>
      <c r="AC370" s="473">
        <v>20.575099999999999</v>
      </c>
      <c r="AD370" s="473">
        <v>20.37669</v>
      </c>
      <c r="AE370" s="473">
        <v>20.558689999999999</v>
      </c>
      <c r="AF370" s="473">
        <v>20.405539999999998</v>
      </c>
      <c r="AG370" s="473">
        <v>20.754809999999999</v>
      </c>
      <c r="AH370" s="473">
        <v>20.530139999999999</v>
      </c>
      <c r="AI370" s="473">
        <v>20.91075</v>
      </c>
      <c r="AJ370" s="473">
        <v>21.129110000000001</v>
      </c>
      <c r="AK370" s="473">
        <v>21.086390000000002</v>
      </c>
      <c r="AL370" s="473">
        <v>21.27233</v>
      </c>
      <c r="AM370" s="473">
        <v>21.279109999999999</v>
      </c>
      <c r="AN370" s="473">
        <v>21.274709999999999</v>
      </c>
    </row>
    <row r="371" spans="1:40" ht="15" customHeight="1" x14ac:dyDescent="0.2">
      <c r="A371" s="472" t="s">
        <v>228</v>
      </c>
      <c r="B371" s="472" t="s">
        <v>215</v>
      </c>
      <c r="C371" s="472" t="s">
        <v>396</v>
      </c>
      <c r="D371" s="472" t="s">
        <v>565</v>
      </c>
      <c r="E371" s="472" t="s">
        <v>101</v>
      </c>
      <c r="F371" s="472" t="s">
        <v>385</v>
      </c>
      <c r="G371" s="473">
        <v>0</v>
      </c>
      <c r="H371" s="473">
        <v>0</v>
      </c>
      <c r="I371" s="473">
        <v>0</v>
      </c>
      <c r="J371" s="473">
        <v>0</v>
      </c>
      <c r="K371" s="473">
        <v>1.22E-4</v>
      </c>
      <c r="L371" s="473">
        <v>0</v>
      </c>
      <c r="M371" s="473">
        <v>0</v>
      </c>
      <c r="N371" s="473">
        <v>0</v>
      </c>
      <c r="O371" s="473">
        <v>0</v>
      </c>
      <c r="P371" s="473">
        <v>0</v>
      </c>
      <c r="Q371" s="473">
        <v>1.22E-4</v>
      </c>
      <c r="R371" s="473">
        <v>1.11E-4</v>
      </c>
      <c r="S371" s="473">
        <v>1.22E-4</v>
      </c>
      <c r="T371" s="473">
        <v>1.22E-4</v>
      </c>
      <c r="U371" s="473">
        <v>0</v>
      </c>
      <c r="V371" s="473">
        <v>0</v>
      </c>
      <c r="W371" s="473">
        <v>0</v>
      </c>
      <c r="X371" s="473">
        <v>0</v>
      </c>
      <c r="Y371" s="473">
        <v>0</v>
      </c>
      <c r="Z371" s="473">
        <v>0</v>
      </c>
      <c r="AA371" s="473">
        <v>0</v>
      </c>
      <c r="AB371" s="473">
        <v>0</v>
      </c>
      <c r="AC371" s="473">
        <v>0</v>
      </c>
      <c r="AD371" s="473">
        <v>0</v>
      </c>
      <c r="AE371" s="473">
        <v>0</v>
      </c>
      <c r="AF371" s="473">
        <v>0</v>
      </c>
      <c r="AG371" s="473">
        <v>0</v>
      </c>
      <c r="AH371" s="473">
        <v>0</v>
      </c>
      <c r="AI371" s="473">
        <v>0</v>
      </c>
      <c r="AJ371" s="473">
        <v>0</v>
      </c>
      <c r="AK371" s="473">
        <v>1.22E-4</v>
      </c>
      <c r="AL371" s="473">
        <v>1.22E-4</v>
      </c>
      <c r="AM371" s="473">
        <v>1.22E-4</v>
      </c>
      <c r="AN371" s="473">
        <v>2.4499999999999999E-4</v>
      </c>
    </row>
    <row r="372" spans="1:40" ht="15" customHeight="1" x14ac:dyDescent="0.2">
      <c r="A372" s="472" t="s">
        <v>228</v>
      </c>
      <c r="B372" s="472" t="s">
        <v>215</v>
      </c>
      <c r="C372" s="472" t="s">
        <v>396</v>
      </c>
      <c r="D372" s="472" t="s">
        <v>565</v>
      </c>
      <c r="E372" s="472" t="s">
        <v>101</v>
      </c>
      <c r="F372" s="472" t="s">
        <v>386</v>
      </c>
      <c r="G372" s="473">
        <v>1.7479651999999998E-2</v>
      </c>
      <c r="H372" s="473">
        <v>0</v>
      </c>
      <c r="I372" s="473">
        <v>0</v>
      </c>
      <c r="J372" s="473">
        <v>0</v>
      </c>
      <c r="K372" s="473">
        <v>0</v>
      </c>
      <c r="L372" s="473">
        <v>0</v>
      </c>
      <c r="M372" s="473">
        <v>0</v>
      </c>
      <c r="N372" s="473">
        <v>0</v>
      </c>
      <c r="O372" s="473">
        <v>0</v>
      </c>
      <c r="P372" s="473">
        <v>0</v>
      </c>
      <c r="Q372" s="473">
        <v>9.3800000000000003E-5</v>
      </c>
      <c r="R372" s="473">
        <v>0</v>
      </c>
      <c r="S372" s="473">
        <v>1.1900000000000001E-4</v>
      </c>
      <c r="T372" s="473">
        <v>1.94E-4</v>
      </c>
      <c r="U372" s="473">
        <v>0</v>
      </c>
      <c r="V372" s="473">
        <v>0</v>
      </c>
      <c r="W372" s="473">
        <v>0</v>
      </c>
      <c r="X372" s="473">
        <v>0</v>
      </c>
      <c r="Y372" s="473">
        <v>0</v>
      </c>
      <c r="Z372" s="473">
        <v>0</v>
      </c>
      <c r="AA372" s="473">
        <v>0</v>
      </c>
      <c r="AB372" s="473">
        <v>0</v>
      </c>
      <c r="AC372" s="473">
        <v>0</v>
      </c>
      <c r="AD372" s="473">
        <v>0</v>
      </c>
      <c r="AE372" s="473">
        <v>0</v>
      </c>
      <c r="AF372" s="473">
        <v>0</v>
      </c>
      <c r="AG372" s="473">
        <v>0</v>
      </c>
      <c r="AH372" s="473">
        <v>0</v>
      </c>
      <c r="AI372" s="473">
        <v>0</v>
      </c>
      <c r="AJ372" s="473">
        <v>0</v>
      </c>
      <c r="AK372" s="473">
        <v>0</v>
      </c>
      <c r="AL372" s="473">
        <v>3.5599999999999998E-4</v>
      </c>
      <c r="AM372" s="473">
        <v>3.5599999999999998E-4</v>
      </c>
      <c r="AN372" s="473">
        <v>3.5599999999999998E-4</v>
      </c>
    </row>
    <row r="373" spans="1:40" ht="15" customHeight="1" x14ac:dyDescent="0.2">
      <c r="A373" s="472" t="s">
        <v>228</v>
      </c>
      <c r="B373" s="472" t="s">
        <v>215</v>
      </c>
      <c r="C373" s="472" t="s">
        <v>396</v>
      </c>
      <c r="D373" s="472" t="s">
        <v>89</v>
      </c>
      <c r="E373" s="472" t="s">
        <v>89</v>
      </c>
      <c r="F373" s="472" t="s">
        <v>377</v>
      </c>
      <c r="G373" s="473">
        <v>0</v>
      </c>
      <c r="H373" s="473">
        <v>0.226714</v>
      </c>
      <c r="I373" s="473">
        <v>0.22389300000000001</v>
      </c>
      <c r="J373" s="473">
        <v>0.28178900000000001</v>
      </c>
      <c r="K373" s="473">
        <v>0.380722</v>
      </c>
      <c r="L373" s="473">
        <v>0.38469799999999998</v>
      </c>
      <c r="M373" s="473">
        <v>0.38517800000000002</v>
      </c>
      <c r="N373" s="473">
        <v>0.602155</v>
      </c>
      <c r="O373" s="473">
        <v>0.64141400000000004</v>
      </c>
      <c r="P373" s="473">
        <v>0.66977600000000004</v>
      </c>
      <c r="Q373" s="473">
        <v>0.67709699999999995</v>
      </c>
      <c r="R373" s="473">
        <v>0.70201000000000002</v>
      </c>
      <c r="S373" s="473">
        <v>0.69903999999999999</v>
      </c>
      <c r="T373" s="473">
        <v>0.69503999999999999</v>
      </c>
      <c r="U373" s="473">
        <v>0.691774</v>
      </c>
      <c r="V373" s="473">
        <v>0.68029399999999995</v>
      </c>
      <c r="W373" s="473">
        <v>0.66051499999999996</v>
      </c>
      <c r="X373" s="473">
        <v>0.77173199999999997</v>
      </c>
      <c r="Y373" s="473">
        <v>0.73072599999999999</v>
      </c>
      <c r="Z373" s="473">
        <v>0.71074999999999999</v>
      </c>
      <c r="AA373" s="473">
        <v>0.69439300000000004</v>
      </c>
      <c r="AB373" s="473">
        <v>0.67332899999999996</v>
      </c>
      <c r="AC373" s="473">
        <v>0.64210699999999998</v>
      </c>
      <c r="AD373" s="473">
        <v>0.69767999999999997</v>
      </c>
      <c r="AE373" s="473">
        <v>0.68022000000000005</v>
      </c>
      <c r="AF373" s="473">
        <v>0.67400199999999999</v>
      </c>
      <c r="AG373" s="473">
        <v>0.66493100000000005</v>
      </c>
      <c r="AH373" s="473">
        <v>0.65752500000000003</v>
      </c>
      <c r="AI373" s="473">
        <v>0.74020799999999998</v>
      </c>
      <c r="AJ373" s="473">
        <v>0.74644200000000005</v>
      </c>
      <c r="AK373" s="473">
        <v>0.98077599999999998</v>
      </c>
      <c r="AL373" s="473">
        <v>0.98709599999999997</v>
      </c>
      <c r="AM373" s="473">
        <v>0.96824600000000005</v>
      </c>
      <c r="AN373" s="473">
        <v>0.99659900000000001</v>
      </c>
    </row>
    <row r="374" spans="1:40" ht="15" customHeight="1" x14ac:dyDescent="0.2">
      <c r="A374" s="472" t="s">
        <v>228</v>
      </c>
      <c r="B374" s="472" t="s">
        <v>215</v>
      </c>
      <c r="C374" s="472" t="s">
        <v>396</v>
      </c>
      <c r="D374" s="472" t="s">
        <v>89</v>
      </c>
      <c r="E374" s="472" t="s">
        <v>89</v>
      </c>
      <c r="F374" s="472" t="s">
        <v>388</v>
      </c>
      <c r="G374" s="473">
        <v>0.14461374500000002</v>
      </c>
      <c r="H374" s="473">
        <v>0.722715</v>
      </c>
      <c r="I374" s="473">
        <v>0.81094100000000002</v>
      </c>
      <c r="J374" s="473">
        <v>0.93711500000000003</v>
      </c>
      <c r="K374" s="473">
        <v>1.052959</v>
      </c>
      <c r="L374" s="473">
        <v>1.1119920000000001</v>
      </c>
      <c r="M374" s="473">
        <v>1.037696</v>
      </c>
      <c r="N374" s="473">
        <v>0.90605500000000005</v>
      </c>
      <c r="O374" s="473">
        <v>0.78115999999999997</v>
      </c>
      <c r="P374" s="473">
        <v>0.82852999999999999</v>
      </c>
      <c r="Q374" s="473">
        <v>1.0117339999999999</v>
      </c>
      <c r="R374" s="473">
        <v>1.20557</v>
      </c>
      <c r="S374" s="473">
        <v>1.218145</v>
      </c>
      <c r="T374" s="473">
        <v>1.3618710000000001</v>
      </c>
      <c r="U374" s="473">
        <v>1.7163999999999999</v>
      </c>
      <c r="V374" s="473">
        <v>1.975527</v>
      </c>
      <c r="W374" s="473">
        <v>2.227061</v>
      </c>
      <c r="X374" s="473">
        <v>2.5377019999999999</v>
      </c>
      <c r="Y374" s="473">
        <v>2.882037</v>
      </c>
      <c r="Z374" s="473">
        <v>3.242718</v>
      </c>
      <c r="AA374" s="473">
        <v>3.5195509999999999</v>
      </c>
      <c r="AB374" s="473">
        <v>3.773736</v>
      </c>
      <c r="AC374" s="473">
        <v>3.9620950000000001</v>
      </c>
      <c r="AD374" s="473">
        <v>3.988426</v>
      </c>
      <c r="AE374" s="473">
        <v>3.7440259999999999</v>
      </c>
      <c r="AF374" s="473">
        <v>3.8263479999999999</v>
      </c>
      <c r="AG374" s="473">
        <v>3.7269589999999999</v>
      </c>
      <c r="AH374" s="473">
        <v>3.698769</v>
      </c>
      <c r="AI374" s="473">
        <v>3.5879750000000001</v>
      </c>
      <c r="AJ374" s="473">
        <v>3.5348660000000001</v>
      </c>
      <c r="AK374" s="473">
        <v>3.5587550000000001</v>
      </c>
      <c r="AL374" s="473">
        <v>3.5847910000000001</v>
      </c>
      <c r="AM374" s="473">
        <v>3.5758760000000001</v>
      </c>
      <c r="AN374" s="473">
        <v>3.6048809999999998</v>
      </c>
    </row>
    <row r="375" spans="1:40" ht="15" customHeight="1" x14ac:dyDescent="0.2">
      <c r="A375" s="472" t="s">
        <v>228</v>
      </c>
      <c r="B375" s="472" t="s">
        <v>215</v>
      </c>
      <c r="C375" s="472" t="s">
        <v>396</v>
      </c>
      <c r="D375" s="472" t="s">
        <v>356</v>
      </c>
      <c r="E375" s="472" t="s">
        <v>381</v>
      </c>
      <c r="F375" s="472" t="s">
        <v>381</v>
      </c>
      <c r="G375" s="473">
        <v>0</v>
      </c>
      <c r="H375" s="473">
        <v>0.23904300000000001</v>
      </c>
      <c r="I375" s="473">
        <v>0.23904300000000001</v>
      </c>
      <c r="J375" s="473">
        <v>0.23904300000000001</v>
      </c>
      <c r="K375" s="473">
        <v>0.23904300000000001</v>
      </c>
      <c r="L375" s="473">
        <v>0.23904300000000001</v>
      </c>
      <c r="M375" s="473">
        <v>0.23833299999999999</v>
      </c>
      <c r="N375" s="473">
        <v>0.23833299999999999</v>
      </c>
      <c r="O375" s="473">
        <v>0.23696900000000001</v>
      </c>
      <c r="P375" s="473">
        <v>0.23696900000000001</v>
      </c>
      <c r="Q375" s="473">
        <v>0.23696900000000001</v>
      </c>
      <c r="R375" s="473">
        <v>0.23696900000000001</v>
      </c>
      <c r="S375" s="473">
        <v>0.23691400000000001</v>
      </c>
      <c r="T375" s="473">
        <v>0.23642299999999999</v>
      </c>
      <c r="U375" s="473">
        <v>0.231184</v>
      </c>
      <c r="V375" s="473">
        <v>0.22861899999999999</v>
      </c>
      <c r="W375" s="473">
        <v>0.221469</v>
      </c>
      <c r="X375" s="473">
        <v>0.216721</v>
      </c>
      <c r="Y375" s="473">
        <v>0.21044499999999999</v>
      </c>
      <c r="Z375" s="473">
        <v>0.20755299999999999</v>
      </c>
      <c r="AA375" s="473">
        <v>0.20073099999999999</v>
      </c>
      <c r="AB375" s="473">
        <v>0.19445399999999999</v>
      </c>
      <c r="AC375" s="473">
        <v>0.184943</v>
      </c>
      <c r="AD375" s="473">
        <v>0.183867</v>
      </c>
      <c r="AE375" s="473">
        <v>0.19231400000000001</v>
      </c>
      <c r="AF375" s="473">
        <v>0.18992500000000001</v>
      </c>
      <c r="AG375" s="473">
        <v>0.19087499999999999</v>
      </c>
      <c r="AH375" s="473">
        <v>0.19254399999999999</v>
      </c>
      <c r="AI375" s="473">
        <v>0.195655</v>
      </c>
      <c r="AJ375" s="473">
        <v>0.19691</v>
      </c>
      <c r="AK375" s="473">
        <v>0.19592799999999999</v>
      </c>
      <c r="AL375" s="473">
        <v>0.19500000000000001</v>
      </c>
      <c r="AM375" s="473">
        <v>0.19641900000000001</v>
      </c>
      <c r="AN375" s="473">
        <v>0.19578400000000001</v>
      </c>
    </row>
    <row r="376" spans="1:40" ht="15" customHeight="1" x14ac:dyDescent="0.2">
      <c r="A376" s="472" t="s">
        <v>228</v>
      </c>
      <c r="B376" s="472" t="s">
        <v>215</v>
      </c>
      <c r="C376" s="472" t="s">
        <v>396</v>
      </c>
      <c r="D376" s="472" t="s">
        <v>356</v>
      </c>
      <c r="E376" s="472" t="s">
        <v>381</v>
      </c>
      <c r="F376" s="472" t="s">
        <v>382</v>
      </c>
      <c r="G376" s="473">
        <v>0</v>
      </c>
      <c r="H376" s="473">
        <v>0</v>
      </c>
      <c r="I376" s="473">
        <v>0</v>
      </c>
      <c r="J376" s="473">
        <v>0</v>
      </c>
      <c r="K376" s="473">
        <v>0</v>
      </c>
      <c r="L376" s="473">
        <v>0</v>
      </c>
      <c r="M376" s="473">
        <v>0</v>
      </c>
      <c r="N376" s="473">
        <v>0</v>
      </c>
      <c r="O376" s="473">
        <v>0</v>
      </c>
      <c r="P376" s="473">
        <v>0</v>
      </c>
      <c r="Q376" s="473">
        <v>0</v>
      </c>
      <c r="R376" s="473">
        <v>0.23139499999999999</v>
      </c>
      <c r="S376" s="473">
        <v>0.231098</v>
      </c>
      <c r="T376" s="473">
        <v>0.23102700000000001</v>
      </c>
      <c r="U376" s="473">
        <v>0.230015</v>
      </c>
      <c r="V376" s="473">
        <v>0.22921900000000001</v>
      </c>
      <c r="W376" s="473">
        <v>0.22772300000000001</v>
      </c>
      <c r="X376" s="473">
        <v>0.226354</v>
      </c>
      <c r="Y376" s="473">
        <v>0.224937</v>
      </c>
      <c r="Z376" s="473">
        <v>0.223775</v>
      </c>
      <c r="AA376" s="473">
        <v>0.22297900000000001</v>
      </c>
      <c r="AB376" s="473">
        <v>0.22162599999999999</v>
      </c>
      <c r="AC376" s="473">
        <v>0.22076699999999999</v>
      </c>
      <c r="AD376" s="473">
        <v>0.220719</v>
      </c>
      <c r="AE376" s="473">
        <v>0.221579</v>
      </c>
      <c r="AF376" s="473">
        <v>0.221356</v>
      </c>
      <c r="AG376" s="473">
        <v>0.22178600000000001</v>
      </c>
      <c r="AH376" s="473">
        <v>0.22196099999999999</v>
      </c>
      <c r="AI376" s="473">
        <v>0.222664</v>
      </c>
      <c r="AJ376" s="473">
        <v>0.221833</v>
      </c>
      <c r="AK376" s="473">
        <v>0.22189700000000001</v>
      </c>
      <c r="AL376" s="473">
        <v>0.218888</v>
      </c>
      <c r="AM376" s="473">
        <v>0.219223</v>
      </c>
      <c r="AN376" s="473">
        <v>0.21890399999999999</v>
      </c>
    </row>
    <row r="377" spans="1:40" ht="15" customHeight="1" x14ac:dyDescent="0.2">
      <c r="A377" s="472" t="s">
        <v>354</v>
      </c>
      <c r="B377" s="472" t="s">
        <v>71</v>
      </c>
      <c r="C377" s="472" t="s">
        <v>396</v>
      </c>
      <c r="D377" s="472" t="s">
        <v>356</v>
      </c>
      <c r="E377" s="472" t="s">
        <v>90</v>
      </c>
      <c r="F377" s="472" t="s">
        <v>90</v>
      </c>
      <c r="G377" s="473">
        <v>2.8207440735060301</v>
      </c>
      <c r="H377" s="473">
        <v>3.3365</v>
      </c>
      <c r="I377" s="473">
        <v>3.338679</v>
      </c>
      <c r="J377" s="473">
        <v>3.8215460000000001</v>
      </c>
      <c r="K377" s="473">
        <v>3.5193850000000002</v>
      </c>
      <c r="L377" s="473">
        <v>3.4934460000000001</v>
      </c>
      <c r="M377" s="473">
        <v>3.221797</v>
      </c>
      <c r="N377" s="473">
        <v>3.1832829999999999</v>
      </c>
      <c r="O377" s="473">
        <v>3.1791079999999998</v>
      </c>
      <c r="P377" s="473">
        <v>3.164269</v>
      </c>
      <c r="Q377" s="473">
        <v>3.1157430000000002</v>
      </c>
      <c r="R377" s="473">
        <v>3.0730550000000001</v>
      </c>
      <c r="S377" s="473">
        <v>2.9778129999999998</v>
      </c>
      <c r="T377" s="473">
        <v>3.230003</v>
      </c>
      <c r="U377" s="473">
        <v>3.442151</v>
      </c>
      <c r="V377" s="473">
        <v>3.442151</v>
      </c>
      <c r="W377" s="473">
        <v>3.1659169999999999</v>
      </c>
      <c r="X377" s="473">
        <v>3.1659169999999999</v>
      </c>
      <c r="Y377" s="473">
        <v>2.9600810000000002</v>
      </c>
      <c r="Z377" s="473">
        <v>2.9600810000000002</v>
      </c>
      <c r="AA377" s="473">
        <v>2.9600810000000002</v>
      </c>
      <c r="AB377" s="473">
        <v>2.9600810000000002</v>
      </c>
      <c r="AC377" s="473">
        <v>2.9600810000000002</v>
      </c>
      <c r="AD377" s="473">
        <v>2.9600810000000002</v>
      </c>
      <c r="AE377" s="473">
        <v>2.9600810000000002</v>
      </c>
      <c r="AF377" s="473">
        <v>2.9600810000000002</v>
      </c>
      <c r="AG377" s="473">
        <v>2.9600810000000002</v>
      </c>
      <c r="AH377" s="473">
        <v>2.9600810000000002</v>
      </c>
      <c r="AI377" s="473">
        <v>2.9600810000000002</v>
      </c>
      <c r="AJ377" s="473">
        <v>2.9600810000000002</v>
      </c>
      <c r="AK377" s="473">
        <v>2.9600810000000002</v>
      </c>
      <c r="AL377" s="473">
        <v>2.9600810000000002</v>
      </c>
      <c r="AM377" s="473">
        <v>2.9600810000000002</v>
      </c>
      <c r="AN377" s="473">
        <v>2.9600810000000002</v>
      </c>
    </row>
    <row r="378" spans="1:40" ht="15" customHeight="1" x14ac:dyDescent="0.2">
      <c r="A378" s="472" t="s">
        <v>354</v>
      </c>
      <c r="B378" s="472" t="s">
        <v>71</v>
      </c>
      <c r="C378" s="472" t="s">
        <v>396</v>
      </c>
      <c r="D378" s="472" t="s">
        <v>356</v>
      </c>
      <c r="E378" s="472" t="s">
        <v>90</v>
      </c>
      <c r="F378" s="472" t="s">
        <v>357</v>
      </c>
      <c r="G378" s="473">
        <v>1.5074527602658228</v>
      </c>
      <c r="H378" s="473">
        <v>2.2312409999999998</v>
      </c>
      <c r="I378" s="473">
        <v>2.5552969999999999</v>
      </c>
      <c r="J378" s="473">
        <v>2.7808480000000002</v>
      </c>
      <c r="K378" s="473">
        <v>3.06969</v>
      </c>
      <c r="L378" s="473">
        <v>3.959705</v>
      </c>
      <c r="M378" s="473">
        <v>4.3276680000000001</v>
      </c>
      <c r="N378" s="473">
        <v>4.8113520000000003</v>
      </c>
      <c r="O378" s="473">
        <v>5.28756</v>
      </c>
      <c r="P378" s="473">
        <v>5.7317270000000002</v>
      </c>
      <c r="Q378" s="473">
        <v>6.1590410000000002</v>
      </c>
      <c r="R378" s="473">
        <v>6.5570550000000001</v>
      </c>
      <c r="S378" s="473">
        <v>6.9411569999999996</v>
      </c>
      <c r="T378" s="473">
        <v>7.3091049999999997</v>
      </c>
      <c r="U378" s="473">
        <v>7.6561250000000003</v>
      </c>
      <c r="V378" s="473">
        <v>8.0807009999999995</v>
      </c>
      <c r="W378" s="473">
        <v>8.5009770000000007</v>
      </c>
      <c r="X378" s="473">
        <v>8.9258439999999997</v>
      </c>
      <c r="Y378" s="473">
        <v>9.3506370000000008</v>
      </c>
      <c r="Z378" s="473">
        <v>9.7794699999999999</v>
      </c>
      <c r="AA378" s="473">
        <v>10.400090000000001</v>
      </c>
      <c r="AB378" s="473">
        <v>10.85521</v>
      </c>
      <c r="AC378" s="473">
        <v>11.374359999999999</v>
      </c>
      <c r="AD378" s="473">
        <v>12.00093</v>
      </c>
      <c r="AE378" s="473">
        <v>12.795959999999999</v>
      </c>
      <c r="AF378" s="473">
        <v>13.32568</v>
      </c>
      <c r="AG378" s="473">
        <v>13.854340000000001</v>
      </c>
      <c r="AH378" s="473">
        <v>14.46171</v>
      </c>
      <c r="AI378" s="473">
        <v>15.158899999999999</v>
      </c>
      <c r="AJ378" s="473">
        <v>15.902329999999999</v>
      </c>
      <c r="AK378" s="473">
        <v>16.748290000000001</v>
      </c>
      <c r="AL378" s="473">
        <v>17.659120000000001</v>
      </c>
      <c r="AM378" s="473">
        <v>18.697130000000001</v>
      </c>
      <c r="AN378" s="473">
        <v>19.872140000000002</v>
      </c>
    </row>
    <row r="379" spans="1:40" ht="15" customHeight="1" x14ac:dyDescent="0.2">
      <c r="A379" s="472" t="s">
        <v>354</v>
      </c>
      <c r="B379" s="472" t="s">
        <v>71</v>
      </c>
      <c r="C379" s="472" t="s">
        <v>396</v>
      </c>
      <c r="D379" s="472" t="s">
        <v>565</v>
      </c>
      <c r="E379" s="472" t="s">
        <v>92</v>
      </c>
      <c r="F379" s="472" t="s">
        <v>358</v>
      </c>
      <c r="G379" s="473">
        <v>1.7003000000000001E-2</v>
      </c>
      <c r="H379" s="473">
        <v>1.4773E-2</v>
      </c>
      <c r="I379" s="473">
        <v>0</v>
      </c>
      <c r="J379" s="473">
        <v>7.2160000000000002E-3</v>
      </c>
      <c r="K379" s="473">
        <v>1.5611E-2</v>
      </c>
      <c r="L379" s="473">
        <v>9.2840000000000006E-3</v>
      </c>
      <c r="M379" s="473">
        <v>9.7590000000000003E-3</v>
      </c>
      <c r="N379" s="473">
        <v>1.0005E-2</v>
      </c>
      <c r="O379" s="473">
        <v>8.9169999999999996E-3</v>
      </c>
      <c r="P379" s="473">
        <v>1.7650000000000001E-3</v>
      </c>
      <c r="Q379" s="473">
        <v>1.6620000000000001E-3</v>
      </c>
      <c r="R379" s="473">
        <v>7.1199999999999996E-4</v>
      </c>
      <c r="S379" s="473">
        <v>7.1199999999999996E-4</v>
      </c>
      <c r="T379" s="473">
        <v>0</v>
      </c>
      <c r="U379" s="473">
        <v>0</v>
      </c>
      <c r="V379" s="473">
        <v>0</v>
      </c>
      <c r="W379" s="473">
        <v>0</v>
      </c>
      <c r="X379" s="473">
        <v>0</v>
      </c>
      <c r="Y379" s="473">
        <v>0</v>
      </c>
      <c r="Z379" s="473">
        <v>0</v>
      </c>
      <c r="AA379" s="473">
        <v>0</v>
      </c>
      <c r="AB379" s="473">
        <v>0</v>
      </c>
      <c r="AC379" s="473">
        <v>0</v>
      </c>
      <c r="AD379" s="473">
        <v>0</v>
      </c>
      <c r="AE379" s="473">
        <v>0</v>
      </c>
      <c r="AF379" s="473">
        <v>0</v>
      </c>
      <c r="AG379" s="473">
        <v>0</v>
      </c>
      <c r="AH379" s="473">
        <v>0</v>
      </c>
      <c r="AI379" s="473">
        <v>0</v>
      </c>
      <c r="AJ379" s="473">
        <v>0</v>
      </c>
      <c r="AK379" s="473">
        <v>0</v>
      </c>
      <c r="AL379" s="473">
        <v>0</v>
      </c>
      <c r="AM379" s="473">
        <v>0</v>
      </c>
      <c r="AN379" s="473">
        <v>0</v>
      </c>
    </row>
    <row r="380" spans="1:40" ht="15" customHeight="1" x14ac:dyDescent="0.2">
      <c r="A380" s="472" t="s">
        <v>354</v>
      </c>
      <c r="B380" s="472" t="s">
        <v>71</v>
      </c>
      <c r="C380" s="472" t="s">
        <v>396</v>
      </c>
      <c r="D380" s="472" t="s">
        <v>565</v>
      </c>
      <c r="E380" s="472" t="s">
        <v>92</v>
      </c>
      <c r="F380" s="472" t="s">
        <v>359</v>
      </c>
      <c r="G380" s="473">
        <v>6.3626845410750219</v>
      </c>
      <c r="H380" s="473">
        <v>6.3757020000000004</v>
      </c>
      <c r="I380" s="473">
        <v>6.3987540000000003</v>
      </c>
      <c r="J380" s="473">
        <v>6.4306559999999999</v>
      </c>
      <c r="K380" s="473">
        <v>6.4895990000000001</v>
      </c>
      <c r="L380" s="473">
        <v>6.5841320000000003</v>
      </c>
      <c r="M380" s="473">
        <v>6.679163</v>
      </c>
      <c r="N380" s="473">
        <v>6.8216789999999996</v>
      </c>
      <c r="O380" s="473">
        <v>7.0100860000000003</v>
      </c>
      <c r="P380" s="473">
        <v>7.2209599999999998</v>
      </c>
      <c r="Q380" s="473">
        <v>7.4681810000000004</v>
      </c>
      <c r="R380" s="473">
        <v>7.7422040000000001</v>
      </c>
      <c r="S380" s="473">
        <v>8.0400860000000005</v>
      </c>
      <c r="T380" s="473">
        <v>8.389659</v>
      </c>
      <c r="U380" s="473">
        <v>8.7918880000000001</v>
      </c>
      <c r="V380" s="473">
        <v>9.2518239999999992</v>
      </c>
      <c r="W380" s="473">
        <v>9.3371720000000007</v>
      </c>
      <c r="X380" s="473">
        <v>9.488683</v>
      </c>
      <c r="Y380" s="473">
        <v>9.7259390000000003</v>
      </c>
      <c r="Z380" s="473">
        <v>10.07982</v>
      </c>
      <c r="AA380" s="473">
        <v>10.46219</v>
      </c>
      <c r="AB380" s="473">
        <v>10.60277</v>
      </c>
      <c r="AC380" s="473">
        <v>10.65197</v>
      </c>
      <c r="AD380" s="473">
        <v>6.4341540000000004</v>
      </c>
      <c r="AE380" s="473">
        <v>6.4783140000000001</v>
      </c>
      <c r="AF380" s="473">
        <v>6.5331900000000003</v>
      </c>
      <c r="AG380" s="473">
        <v>6.6162000000000001</v>
      </c>
      <c r="AH380" s="473">
        <v>6.7186300000000001</v>
      </c>
      <c r="AI380" s="473">
        <v>6.8619409999999998</v>
      </c>
      <c r="AJ380" s="473">
        <v>7.0613760000000001</v>
      </c>
      <c r="AK380" s="473">
        <v>7.2949400000000004</v>
      </c>
      <c r="AL380" s="473">
        <v>7.552441</v>
      </c>
      <c r="AM380" s="473">
        <v>7.7718489999999996</v>
      </c>
      <c r="AN380" s="473">
        <v>7.8508380000000004</v>
      </c>
    </row>
    <row r="381" spans="1:40" ht="15" customHeight="1" x14ac:dyDescent="0.2">
      <c r="A381" s="472" t="s">
        <v>354</v>
      </c>
      <c r="B381" s="472" t="s">
        <v>71</v>
      </c>
      <c r="C381" s="472" t="s">
        <v>396</v>
      </c>
      <c r="D381" s="472" t="s">
        <v>565</v>
      </c>
      <c r="E381" s="472" t="s">
        <v>92</v>
      </c>
      <c r="F381" s="472" t="s">
        <v>360</v>
      </c>
      <c r="G381" s="473">
        <v>0.10802727686536917</v>
      </c>
      <c r="H381" s="473">
        <v>0.239845</v>
      </c>
      <c r="I381" s="473">
        <v>0.18623600000000001</v>
      </c>
      <c r="J381" s="473">
        <v>0.122073</v>
      </c>
      <c r="K381" s="473">
        <v>0.106018</v>
      </c>
      <c r="L381" s="473">
        <v>0.17764099999999999</v>
      </c>
      <c r="M381" s="473">
        <v>0.17568600000000001</v>
      </c>
      <c r="N381" s="473">
        <v>0.16566400000000001</v>
      </c>
      <c r="O381" s="473">
        <v>0.142733</v>
      </c>
      <c r="P381" s="473">
        <v>8.7647000000000003E-2</v>
      </c>
      <c r="Q381" s="473">
        <v>6.6586000000000006E-2</v>
      </c>
      <c r="R381" s="473">
        <v>5.6832000000000001E-2</v>
      </c>
      <c r="S381" s="473">
        <v>2.8705999999999999E-2</v>
      </c>
      <c r="T381" s="473">
        <v>2.6322999999999999E-2</v>
      </c>
      <c r="U381" s="473">
        <v>1.4706E-2</v>
      </c>
      <c r="V381" s="473">
        <v>1.7486999999999999E-2</v>
      </c>
      <c r="W381" s="473">
        <v>7.4110000000000001E-3</v>
      </c>
      <c r="X381" s="473">
        <v>4.6740000000000002E-3</v>
      </c>
      <c r="Y381" s="473">
        <v>3.434E-3</v>
      </c>
      <c r="Z381" s="473">
        <v>7.3300000000000004E-4</v>
      </c>
      <c r="AA381" s="473">
        <v>0</v>
      </c>
      <c r="AB381" s="473">
        <v>0</v>
      </c>
      <c r="AC381" s="473">
        <v>0</v>
      </c>
      <c r="AD381" s="473">
        <v>0</v>
      </c>
      <c r="AE381" s="473">
        <v>0</v>
      </c>
      <c r="AF381" s="473">
        <v>0</v>
      </c>
      <c r="AG381" s="473">
        <v>0</v>
      </c>
      <c r="AH381" s="473">
        <v>0</v>
      </c>
      <c r="AI381" s="473">
        <v>0</v>
      </c>
      <c r="AJ381" s="473">
        <v>0</v>
      </c>
      <c r="AK381" s="473">
        <v>6.1279999999999998E-3</v>
      </c>
      <c r="AL381" s="473">
        <v>9.2119999999999997E-3</v>
      </c>
      <c r="AM381" s="473">
        <v>9.3620000000000005E-3</v>
      </c>
      <c r="AN381" s="473">
        <v>9.3620000000000005E-3</v>
      </c>
    </row>
    <row r="382" spans="1:40" ht="15" customHeight="1" x14ac:dyDescent="0.2">
      <c r="A382" s="472" t="s">
        <v>354</v>
      </c>
      <c r="B382" s="472" t="s">
        <v>71</v>
      </c>
      <c r="C382" s="472" t="s">
        <v>396</v>
      </c>
      <c r="D382" s="472" t="s">
        <v>565</v>
      </c>
      <c r="E382" s="472" t="s">
        <v>92</v>
      </c>
      <c r="F382" s="472" t="s">
        <v>361</v>
      </c>
      <c r="G382" s="473">
        <v>4.0849914399528932E-3</v>
      </c>
      <c r="H382" s="473">
        <v>4.7520000000000001E-3</v>
      </c>
      <c r="I382" s="473">
        <v>1.3849999999999999E-3</v>
      </c>
      <c r="J382" s="473">
        <v>1.8129999999999999E-3</v>
      </c>
      <c r="K382" s="473">
        <v>2.7200000000000002E-3</v>
      </c>
      <c r="L382" s="473">
        <v>9.9740000000000002E-3</v>
      </c>
      <c r="M382" s="473">
        <v>1.4015E-2</v>
      </c>
      <c r="N382" s="473">
        <v>7.0320000000000001E-3</v>
      </c>
      <c r="O382" s="473">
        <v>2.7200000000000002E-3</v>
      </c>
      <c r="P382" s="473">
        <v>9.0700000000000004E-4</v>
      </c>
      <c r="Q382" s="473">
        <v>9.0700000000000004E-4</v>
      </c>
      <c r="R382" s="473">
        <v>9.0700000000000004E-4</v>
      </c>
      <c r="S382" s="473">
        <v>0</v>
      </c>
      <c r="T382" s="473">
        <v>0</v>
      </c>
      <c r="U382" s="473">
        <v>0</v>
      </c>
      <c r="V382" s="473">
        <v>0</v>
      </c>
      <c r="W382" s="473">
        <v>0</v>
      </c>
      <c r="X382" s="473">
        <v>0</v>
      </c>
      <c r="Y382" s="473">
        <v>0</v>
      </c>
      <c r="Z382" s="473">
        <v>0</v>
      </c>
      <c r="AA382" s="473">
        <v>0</v>
      </c>
      <c r="AB382" s="473">
        <v>0</v>
      </c>
      <c r="AC382" s="473">
        <v>0</v>
      </c>
      <c r="AD382" s="473">
        <v>0</v>
      </c>
      <c r="AE382" s="473">
        <v>0</v>
      </c>
      <c r="AF382" s="473">
        <v>0</v>
      </c>
      <c r="AG382" s="473">
        <v>0</v>
      </c>
      <c r="AH382" s="473">
        <v>0</v>
      </c>
      <c r="AI382" s="473">
        <v>0</v>
      </c>
      <c r="AJ382" s="473">
        <v>0</v>
      </c>
      <c r="AK382" s="473">
        <v>0</v>
      </c>
      <c r="AL382" s="473">
        <v>0</v>
      </c>
      <c r="AM382" s="473">
        <v>0</v>
      </c>
      <c r="AN382" s="473">
        <v>0</v>
      </c>
    </row>
    <row r="383" spans="1:40" ht="15" customHeight="1" x14ac:dyDescent="0.2">
      <c r="A383" s="472" t="s">
        <v>354</v>
      </c>
      <c r="B383" s="472" t="s">
        <v>71</v>
      </c>
      <c r="C383" s="472" t="s">
        <v>396</v>
      </c>
      <c r="D383" s="472" t="s">
        <v>565</v>
      </c>
      <c r="E383" s="472" t="s">
        <v>92</v>
      </c>
      <c r="F383" s="472" t="s">
        <v>362</v>
      </c>
      <c r="G383" s="473">
        <v>5.0467976324001329</v>
      </c>
      <c r="H383" s="473">
        <v>5.3042800000000003</v>
      </c>
      <c r="I383" s="473">
        <v>5.2108980000000003</v>
      </c>
      <c r="J383" s="473">
        <v>5.1912180000000001</v>
      </c>
      <c r="K383" s="473">
        <v>5.1297110000000004</v>
      </c>
      <c r="L383" s="473">
        <v>5.0677479999999999</v>
      </c>
      <c r="M383" s="473">
        <v>5.0055370000000003</v>
      </c>
      <c r="N383" s="473">
        <v>4.9753420000000004</v>
      </c>
      <c r="O383" s="473">
        <v>4.8922439999999998</v>
      </c>
      <c r="P383" s="473">
        <v>4.6394710000000003</v>
      </c>
      <c r="Q383" s="473">
        <v>4.5693979999999996</v>
      </c>
      <c r="R383" s="473">
        <v>4.4141110000000001</v>
      </c>
      <c r="S383" s="473">
        <v>4.2424569999999999</v>
      </c>
      <c r="T383" s="473">
        <v>4.1351829999999996</v>
      </c>
      <c r="U383" s="473">
        <v>3.987425</v>
      </c>
      <c r="V383" s="473">
        <v>3.908239</v>
      </c>
      <c r="W383" s="473">
        <v>3.801504</v>
      </c>
      <c r="X383" s="473">
        <v>3.7687309999999998</v>
      </c>
      <c r="Y383" s="473">
        <v>3.731608</v>
      </c>
      <c r="Z383" s="473">
        <v>3.7174230000000001</v>
      </c>
      <c r="AA383" s="473">
        <v>3.6967949999999998</v>
      </c>
      <c r="AB383" s="473">
        <v>3.682229</v>
      </c>
      <c r="AC383" s="473">
        <v>3.6740919999999999</v>
      </c>
      <c r="AD383" s="473">
        <v>3.6684139999999998</v>
      </c>
      <c r="AE383" s="473">
        <v>3.671062</v>
      </c>
      <c r="AF383" s="473">
        <v>3.6762100000000002</v>
      </c>
      <c r="AG383" s="473">
        <v>3.6770969999999998</v>
      </c>
      <c r="AH383" s="473">
        <v>3.6848299999999998</v>
      </c>
      <c r="AI383" s="473">
        <v>3.6864460000000001</v>
      </c>
      <c r="AJ383" s="473">
        <v>3.6877179999999998</v>
      </c>
      <c r="AK383" s="473">
        <v>3.6890170000000002</v>
      </c>
      <c r="AL383" s="473">
        <v>3.68573</v>
      </c>
      <c r="AM383" s="473">
        <v>3.686042</v>
      </c>
      <c r="AN383" s="473">
        <v>3.6842969999999999</v>
      </c>
    </row>
    <row r="384" spans="1:40" ht="15" customHeight="1" x14ac:dyDescent="0.2">
      <c r="A384" s="472" t="s">
        <v>354</v>
      </c>
      <c r="B384" s="472" t="s">
        <v>71</v>
      </c>
      <c r="C384" s="472" t="s">
        <v>396</v>
      </c>
      <c r="D384" s="472" t="s">
        <v>356</v>
      </c>
      <c r="E384" s="472" t="s">
        <v>94</v>
      </c>
      <c r="F384" s="472" t="s">
        <v>94</v>
      </c>
      <c r="G384" s="473">
        <v>1.547789852471795</v>
      </c>
      <c r="H384" s="473">
        <v>1.603942</v>
      </c>
      <c r="I384" s="473">
        <v>1.6650400000000001</v>
      </c>
      <c r="J384" s="473">
        <v>1.7220599999999999</v>
      </c>
      <c r="K384" s="473">
        <v>1.7793680000000001</v>
      </c>
      <c r="L384" s="473">
        <v>1.8326910000000001</v>
      </c>
      <c r="M384" s="473">
        <v>1.8862719999999999</v>
      </c>
      <c r="N384" s="473">
        <v>1.940067</v>
      </c>
      <c r="O384" s="473">
        <v>1.9932730000000001</v>
      </c>
      <c r="P384" s="473">
        <v>2.0470640000000002</v>
      </c>
      <c r="Q384" s="473">
        <v>2.1010659999999999</v>
      </c>
      <c r="R384" s="473">
        <v>2.1549849999999999</v>
      </c>
      <c r="S384" s="473">
        <v>2.2091729999999998</v>
      </c>
      <c r="T384" s="473">
        <v>2.2618849999999999</v>
      </c>
      <c r="U384" s="473">
        <v>2.3127200000000001</v>
      </c>
      <c r="V384" s="473">
        <v>2.362374</v>
      </c>
      <c r="W384" s="473">
        <v>2.4108679999999998</v>
      </c>
      <c r="X384" s="473">
        <v>2.456734</v>
      </c>
      <c r="Y384" s="473">
        <v>2.494291</v>
      </c>
      <c r="Z384" s="473">
        <v>2.5294789999999998</v>
      </c>
      <c r="AA384" s="473">
        <v>2.5629599999999999</v>
      </c>
      <c r="AB384" s="473">
        <v>2.5941010000000002</v>
      </c>
      <c r="AC384" s="473">
        <v>2.6222690000000002</v>
      </c>
      <c r="AD384" s="473">
        <v>2.6490079999999998</v>
      </c>
      <c r="AE384" s="473">
        <v>2.6503610000000002</v>
      </c>
      <c r="AF384" s="473">
        <v>2.6516470000000001</v>
      </c>
      <c r="AG384" s="473">
        <v>2.6529029999999998</v>
      </c>
      <c r="AH384" s="473">
        <v>2.6541079999999999</v>
      </c>
      <c r="AI384" s="473">
        <v>2.6552709999999999</v>
      </c>
      <c r="AJ384" s="473">
        <v>2.656412</v>
      </c>
      <c r="AK384" s="473">
        <v>2.6575099999999998</v>
      </c>
      <c r="AL384" s="473">
        <v>2.6585730000000001</v>
      </c>
      <c r="AM384" s="473">
        <v>2.6596060000000001</v>
      </c>
      <c r="AN384" s="473">
        <v>2.6606190000000001</v>
      </c>
    </row>
    <row r="385" spans="1:40" ht="15" customHeight="1" x14ac:dyDescent="0.2">
      <c r="A385" s="472" t="s">
        <v>354</v>
      </c>
      <c r="B385" s="472" t="s">
        <v>71</v>
      </c>
      <c r="C385" s="472" t="s">
        <v>396</v>
      </c>
      <c r="D385" s="472" t="s">
        <v>356</v>
      </c>
      <c r="E385" s="472" t="s">
        <v>96</v>
      </c>
      <c r="F385" s="472" t="s">
        <v>363</v>
      </c>
      <c r="G385" s="473">
        <v>4.3207012987012981E-2</v>
      </c>
      <c r="H385" s="473">
        <v>4.8547E-2</v>
      </c>
      <c r="I385" s="473">
        <v>5.0207000000000002E-2</v>
      </c>
      <c r="J385" s="473">
        <v>5.4438E-2</v>
      </c>
      <c r="K385" s="473">
        <v>5.7782E-2</v>
      </c>
      <c r="L385" s="473">
        <v>5.7622E-2</v>
      </c>
      <c r="M385" s="473">
        <v>9.2237E-2</v>
      </c>
      <c r="N385" s="473">
        <v>9.1797000000000004E-2</v>
      </c>
      <c r="O385" s="473">
        <v>0.16372600000000001</v>
      </c>
      <c r="P385" s="473">
        <v>0.15944</v>
      </c>
      <c r="Q385" s="473">
        <v>0.18937200000000001</v>
      </c>
      <c r="R385" s="473">
        <v>0.18273600000000001</v>
      </c>
      <c r="S385" s="473">
        <v>0.23830399999999999</v>
      </c>
      <c r="T385" s="473">
        <v>0.233296</v>
      </c>
      <c r="U385" s="473">
        <v>0.22161700000000001</v>
      </c>
      <c r="V385" s="473">
        <v>0.24273400000000001</v>
      </c>
      <c r="W385" s="473">
        <v>0.24631700000000001</v>
      </c>
      <c r="X385" s="473">
        <v>0.230189</v>
      </c>
      <c r="Y385" s="473">
        <v>0.22090399999999999</v>
      </c>
      <c r="Z385" s="473">
        <v>0.20643300000000001</v>
      </c>
      <c r="AA385" s="473">
        <v>0.19866</v>
      </c>
      <c r="AB385" s="473">
        <v>0.185284</v>
      </c>
      <c r="AC385" s="473">
        <v>0.18059800000000001</v>
      </c>
      <c r="AD385" s="473">
        <v>0.17715</v>
      </c>
      <c r="AE385" s="473">
        <v>0.181091</v>
      </c>
      <c r="AF385" s="473">
        <v>0.17774999999999999</v>
      </c>
      <c r="AG385" s="473">
        <v>0.18159</v>
      </c>
      <c r="AH385" s="473">
        <v>0.18006900000000001</v>
      </c>
      <c r="AI385" s="473">
        <v>0.184643</v>
      </c>
      <c r="AJ385" s="473">
        <v>0.183168</v>
      </c>
      <c r="AK385" s="473">
        <v>0.184223</v>
      </c>
      <c r="AL385" s="473">
        <v>0.183702</v>
      </c>
      <c r="AM385" s="473">
        <v>0.18268999999999999</v>
      </c>
      <c r="AN385" s="473">
        <v>0.180724</v>
      </c>
    </row>
    <row r="386" spans="1:40" ht="15" customHeight="1" x14ac:dyDescent="0.2">
      <c r="A386" s="472" t="s">
        <v>354</v>
      </c>
      <c r="B386" s="472" t="s">
        <v>71</v>
      </c>
      <c r="C386" s="472" t="s">
        <v>396</v>
      </c>
      <c r="D386" s="472" t="s">
        <v>356</v>
      </c>
      <c r="E386" s="472" t="s">
        <v>98</v>
      </c>
      <c r="F386" s="472" t="s">
        <v>98</v>
      </c>
      <c r="G386" s="473">
        <v>3.0683860000000003</v>
      </c>
      <c r="H386" s="473">
        <v>3.0683859999999998</v>
      </c>
      <c r="I386" s="473">
        <v>3.0683859999999998</v>
      </c>
      <c r="J386" s="473">
        <v>3.0683859999999998</v>
      </c>
      <c r="K386" s="473">
        <v>3.0683859999999998</v>
      </c>
      <c r="L386" s="473">
        <v>3.0683859999999998</v>
      </c>
      <c r="M386" s="473">
        <v>3.0683859999999998</v>
      </c>
      <c r="N386" s="473">
        <v>3.0683859999999998</v>
      </c>
      <c r="O386" s="473">
        <v>3.0683859999999998</v>
      </c>
      <c r="P386" s="473">
        <v>3.2624209999999998</v>
      </c>
      <c r="Q386" s="473">
        <v>3.2624209999999998</v>
      </c>
      <c r="R386" s="473">
        <v>3.2624209999999998</v>
      </c>
      <c r="S386" s="473">
        <v>3.2624209999999998</v>
      </c>
      <c r="T386" s="473">
        <v>3.2624209999999998</v>
      </c>
      <c r="U386" s="473">
        <v>3.2584960000000001</v>
      </c>
      <c r="V386" s="473">
        <v>3.2538179999999999</v>
      </c>
      <c r="W386" s="473">
        <v>3.2407119999999998</v>
      </c>
      <c r="X386" s="473">
        <v>3.2291180000000002</v>
      </c>
      <c r="Y386" s="473">
        <v>3.2168839999999999</v>
      </c>
      <c r="Z386" s="473">
        <v>3.183932</v>
      </c>
      <c r="AA386" s="473">
        <v>3.1710729999999998</v>
      </c>
      <c r="AB386" s="473">
        <v>3.1622949999999999</v>
      </c>
      <c r="AC386" s="473">
        <v>3.142976</v>
      </c>
      <c r="AD386" s="473">
        <v>3.131319</v>
      </c>
      <c r="AE386" s="473">
        <v>3.1543019999999999</v>
      </c>
      <c r="AF386" s="473">
        <v>3.151831</v>
      </c>
      <c r="AG386" s="473">
        <v>3.1478630000000001</v>
      </c>
      <c r="AH386" s="473">
        <v>3.1495769999999998</v>
      </c>
      <c r="AI386" s="473">
        <v>3.1618889999999999</v>
      </c>
      <c r="AJ386" s="473">
        <v>3.1491899999999999</v>
      </c>
      <c r="AK386" s="473">
        <v>3.1643509999999999</v>
      </c>
      <c r="AL386" s="473">
        <v>3.1693120000000001</v>
      </c>
      <c r="AM386" s="473">
        <v>3.157305</v>
      </c>
      <c r="AN386" s="473">
        <v>3.1560779999999999</v>
      </c>
    </row>
    <row r="387" spans="1:40" ht="15" customHeight="1" x14ac:dyDescent="0.2">
      <c r="A387" s="472" t="s">
        <v>354</v>
      </c>
      <c r="B387" s="472" t="s">
        <v>71</v>
      </c>
      <c r="C387" s="472" t="s">
        <v>396</v>
      </c>
      <c r="D387" s="472" t="s">
        <v>356</v>
      </c>
      <c r="E387" s="472" t="s">
        <v>99</v>
      </c>
      <c r="F387" s="472" t="s">
        <v>99</v>
      </c>
      <c r="G387" s="473">
        <v>13.312128058426222</v>
      </c>
      <c r="H387" s="473">
        <v>13.68638</v>
      </c>
      <c r="I387" s="473">
        <v>14.11173</v>
      </c>
      <c r="J387" s="473">
        <v>14.29956</v>
      </c>
      <c r="K387" s="473">
        <v>14.48615</v>
      </c>
      <c r="L387" s="473">
        <v>14.66062</v>
      </c>
      <c r="M387" s="473">
        <v>14.99072</v>
      </c>
      <c r="N387" s="473">
        <v>15.26005</v>
      </c>
      <c r="O387" s="473">
        <v>15.606009999999999</v>
      </c>
      <c r="P387" s="473">
        <v>15.92656</v>
      </c>
      <c r="Q387" s="473">
        <v>16.23479</v>
      </c>
      <c r="R387" s="473">
        <v>16.05124</v>
      </c>
      <c r="S387" s="473">
        <v>16.108730000000001</v>
      </c>
      <c r="T387" s="473">
        <v>16.191389999999998</v>
      </c>
      <c r="U387" s="473">
        <v>15.43038</v>
      </c>
      <c r="V387" s="473">
        <v>15.001060000000001</v>
      </c>
      <c r="W387" s="473">
        <v>14.16944</v>
      </c>
      <c r="X387" s="473">
        <v>13.43801</v>
      </c>
      <c r="Y387" s="473">
        <v>12.969429999999999</v>
      </c>
      <c r="Z387" s="473">
        <v>11.76426</v>
      </c>
      <c r="AA387" s="473">
        <v>11.14439</v>
      </c>
      <c r="AB387" s="473">
        <v>10.81019</v>
      </c>
      <c r="AC387" s="473">
        <v>10.65917</v>
      </c>
      <c r="AD387" s="473">
        <v>10.639939999999999</v>
      </c>
      <c r="AE387" s="473">
        <v>10.94242</v>
      </c>
      <c r="AF387" s="473">
        <v>11.02054</v>
      </c>
      <c r="AG387" s="473">
        <v>11.5397</v>
      </c>
      <c r="AH387" s="473">
        <v>11.4079</v>
      </c>
      <c r="AI387" s="473">
        <v>11.837020000000001</v>
      </c>
      <c r="AJ387" s="473">
        <v>11.66398</v>
      </c>
      <c r="AK387" s="473">
        <v>12.23254</v>
      </c>
      <c r="AL387" s="473">
        <v>12.26221</v>
      </c>
      <c r="AM387" s="473">
        <v>12.405139999999999</v>
      </c>
      <c r="AN387" s="473">
        <v>12.364050000000001</v>
      </c>
    </row>
    <row r="388" spans="1:40" ht="15" customHeight="1" x14ac:dyDescent="0.2">
      <c r="A388" s="472" t="s">
        <v>354</v>
      </c>
      <c r="B388" s="472" t="s">
        <v>71</v>
      </c>
      <c r="C388" s="472" t="s">
        <v>396</v>
      </c>
      <c r="D388" s="472" t="s">
        <v>356</v>
      </c>
      <c r="E388" s="472" t="s">
        <v>364</v>
      </c>
      <c r="F388" s="472" t="s">
        <v>365</v>
      </c>
      <c r="G388" s="473">
        <v>0.20503569653979242</v>
      </c>
      <c r="H388" s="473">
        <v>0.30068899999999998</v>
      </c>
      <c r="I388" s="473">
        <v>0.239978</v>
      </c>
      <c r="J388" s="473">
        <v>0.22043399999999999</v>
      </c>
      <c r="K388" s="473">
        <v>1.0985830000000001</v>
      </c>
      <c r="L388" s="473">
        <v>1.3095779999999999</v>
      </c>
      <c r="M388" s="473">
        <v>1.4663660000000001</v>
      </c>
      <c r="N388" s="473">
        <v>1.65987</v>
      </c>
      <c r="O388" s="473">
        <v>1.929924</v>
      </c>
      <c r="P388" s="473">
        <v>2.2923140000000002</v>
      </c>
      <c r="Q388" s="473">
        <v>2.5671840000000001</v>
      </c>
      <c r="R388" s="473">
        <v>2.8871280000000001</v>
      </c>
      <c r="S388" s="473">
        <v>3.2647210000000002</v>
      </c>
      <c r="T388" s="473">
        <v>3.7527740000000001</v>
      </c>
      <c r="U388" s="473">
        <v>3.4324479999999999</v>
      </c>
      <c r="V388" s="473">
        <v>3.2342379999999999</v>
      </c>
      <c r="W388" s="473">
        <v>2.762184</v>
      </c>
      <c r="X388" s="473">
        <v>2.5977209999999999</v>
      </c>
      <c r="Y388" s="473">
        <v>2.3697309999999998</v>
      </c>
      <c r="Z388" s="473">
        <v>1.9104810000000001</v>
      </c>
      <c r="AA388" s="473">
        <v>1.612519</v>
      </c>
      <c r="AB388" s="473">
        <v>1.374727</v>
      </c>
      <c r="AC388" s="473">
        <v>1.2825549999999999</v>
      </c>
      <c r="AD388" s="473">
        <v>1.2245140000000001</v>
      </c>
      <c r="AE388" s="473">
        <v>1.1500509999999999</v>
      </c>
      <c r="AF388" s="473">
        <v>1.1301369999999999</v>
      </c>
      <c r="AG388" s="473">
        <v>1.0916090000000001</v>
      </c>
      <c r="AH388" s="473">
        <v>1.100449</v>
      </c>
      <c r="AI388" s="473">
        <v>1.1463140000000001</v>
      </c>
      <c r="AJ388" s="473">
        <v>1.09057</v>
      </c>
      <c r="AK388" s="473">
        <v>1.0909580000000001</v>
      </c>
      <c r="AL388" s="473">
        <v>1.02216</v>
      </c>
      <c r="AM388" s="473">
        <v>0.99887499999999996</v>
      </c>
      <c r="AN388" s="473">
        <v>0.99773800000000001</v>
      </c>
    </row>
    <row r="389" spans="1:40" ht="15" customHeight="1" x14ac:dyDescent="0.2">
      <c r="A389" s="472" t="s">
        <v>354</v>
      </c>
      <c r="B389" s="472" t="s">
        <v>71</v>
      </c>
      <c r="C389" s="472" t="s">
        <v>396</v>
      </c>
      <c r="D389" s="472" t="s">
        <v>356</v>
      </c>
      <c r="E389" s="472" t="s">
        <v>364</v>
      </c>
      <c r="F389" s="472" t="s">
        <v>366</v>
      </c>
      <c r="G389" s="473">
        <v>8.5822792792792802E-3</v>
      </c>
      <c r="H389" s="473">
        <v>8.6602999999999999E-2</v>
      </c>
      <c r="I389" s="473">
        <v>8.6503999999999998E-2</v>
      </c>
      <c r="J389" s="473">
        <v>8.6416000000000007E-2</v>
      </c>
      <c r="K389" s="473">
        <v>8.6260000000000003E-2</v>
      </c>
      <c r="L389" s="473">
        <v>0.208478</v>
      </c>
      <c r="M389" s="473">
        <v>0.20699300000000001</v>
      </c>
      <c r="N389" s="473">
        <v>0.20696999999999999</v>
      </c>
      <c r="O389" s="473">
        <v>0.20546700000000001</v>
      </c>
      <c r="P389" s="473">
        <v>0.40017599999999998</v>
      </c>
      <c r="Q389" s="473">
        <v>0.39562999999999998</v>
      </c>
      <c r="R389" s="473">
        <v>0.38497300000000001</v>
      </c>
      <c r="S389" s="473">
        <v>0.37287100000000001</v>
      </c>
      <c r="T389" s="473">
        <v>0.60013399999999995</v>
      </c>
      <c r="U389" s="473">
        <v>0.54503800000000002</v>
      </c>
      <c r="V389" s="473">
        <v>0.511436</v>
      </c>
      <c r="W389" s="473">
        <v>0.47020699999999999</v>
      </c>
      <c r="X389" s="473">
        <v>0.630139</v>
      </c>
      <c r="Y389" s="473">
        <v>0.60224200000000006</v>
      </c>
      <c r="Z389" s="473">
        <v>0.56502600000000003</v>
      </c>
      <c r="AA389" s="473">
        <v>0.54460200000000003</v>
      </c>
      <c r="AB389" s="473">
        <v>0.53153399999999995</v>
      </c>
      <c r="AC389" s="473">
        <v>0.52390999999999999</v>
      </c>
      <c r="AD389" s="473">
        <v>0.519486</v>
      </c>
      <c r="AE389" s="473">
        <v>0.51577200000000001</v>
      </c>
      <c r="AF389" s="473">
        <v>0.51368899999999995</v>
      </c>
      <c r="AG389" s="473">
        <v>0.50929100000000005</v>
      </c>
      <c r="AH389" s="473">
        <v>0.50953700000000002</v>
      </c>
      <c r="AI389" s="473">
        <v>0.51582300000000003</v>
      </c>
      <c r="AJ389" s="473">
        <v>0.51097099999999995</v>
      </c>
      <c r="AK389" s="473">
        <v>0.51106600000000002</v>
      </c>
      <c r="AL389" s="473">
        <v>0.50687000000000004</v>
      </c>
      <c r="AM389" s="473">
        <v>0.50605500000000003</v>
      </c>
      <c r="AN389" s="473">
        <v>0.50580199999999997</v>
      </c>
    </row>
    <row r="390" spans="1:40" ht="15" customHeight="1" x14ac:dyDescent="0.2">
      <c r="A390" s="472" t="s">
        <v>354</v>
      </c>
      <c r="B390" s="472" t="s">
        <v>71</v>
      </c>
      <c r="C390" s="472" t="s">
        <v>396</v>
      </c>
      <c r="D390" s="472" t="s">
        <v>356</v>
      </c>
      <c r="E390" s="472" t="s">
        <v>364</v>
      </c>
      <c r="F390" s="472" t="s">
        <v>367</v>
      </c>
      <c r="G390" s="473">
        <v>1.032000382180801</v>
      </c>
      <c r="H390" s="473">
        <v>1.1784129999999999</v>
      </c>
      <c r="I390" s="473">
        <v>0.95786199999999999</v>
      </c>
      <c r="J390" s="473">
        <v>2.305269</v>
      </c>
      <c r="K390" s="473">
        <v>3.1350440000000002</v>
      </c>
      <c r="L390" s="473">
        <v>3.1422159999999999</v>
      </c>
      <c r="M390" s="473">
        <v>3.2930030000000001</v>
      </c>
      <c r="N390" s="473">
        <v>3.4484140000000001</v>
      </c>
      <c r="O390" s="473">
        <v>3.5906349999999998</v>
      </c>
      <c r="P390" s="473">
        <v>3.675354</v>
      </c>
      <c r="Q390" s="473">
        <v>3.9131019999999999</v>
      </c>
      <c r="R390" s="473">
        <v>3.930409</v>
      </c>
      <c r="S390" s="473">
        <v>4.2450929999999998</v>
      </c>
      <c r="T390" s="473">
        <v>4.1378500000000003</v>
      </c>
      <c r="U390" s="473">
        <v>3.5187490000000001</v>
      </c>
      <c r="V390" s="473">
        <v>3.1299649999999999</v>
      </c>
      <c r="W390" s="473">
        <v>2.609639</v>
      </c>
      <c r="X390" s="473">
        <v>2.3880509999999999</v>
      </c>
      <c r="Y390" s="473">
        <v>2.1600160000000002</v>
      </c>
      <c r="Z390" s="473">
        <v>1.8158559999999999</v>
      </c>
      <c r="AA390" s="473">
        <v>1.5330999999999999</v>
      </c>
      <c r="AB390" s="473">
        <v>1.3028850000000001</v>
      </c>
      <c r="AC390" s="473">
        <v>1.223339</v>
      </c>
      <c r="AD390" s="473">
        <v>1.2017100000000001</v>
      </c>
      <c r="AE390" s="473">
        <v>1.152995</v>
      </c>
      <c r="AF390" s="473">
        <v>1.147564</v>
      </c>
      <c r="AG390" s="473">
        <v>1.1293139999999999</v>
      </c>
      <c r="AH390" s="473">
        <v>1.144825</v>
      </c>
      <c r="AI390" s="473">
        <v>1.2100649999999999</v>
      </c>
      <c r="AJ390" s="473">
        <v>1.142163</v>
      </c>
      <c r="AK390" s="473">
        <v>1.1676530000000001</v>
      </c>
      <c r="AL390" s="473">
        <v>1.102649</v>
      </c>
      <c r="AM390" s="473">
        <v>1.0897429999999999</v>
      </c>
      <c r="AN390" s="473">
        <v>1.0990249999999999</v>
      </c>
    </row>
    <row r="391" spans="1:40" ht="15" customHeight="1" x14ac:dyDescent="0.2">
      <c r="A391" s="472" t="s">
        <v>354</v>
      </c>
      <c r="B391" s="472" t="s">
        <v>71</v>
      </c>
      <c r="C391" s="472" t="s">
        <v>396</v>
      </c>
      <c r="D391" s="472" t="s">
        <v>356</v>
      </c>
      <c r="E391" s="472" t="s">
        <v>364</v>
      </c>
      <c r="F391" s="472" t="s">
        <v>368</v>
      </c>
      <c r="G391" s="473">
        <v>0.90990713310617666</v>
      </c>
      <c r="H391" s="473">
        <v>0.926342</v>
      </c>
      <c r="I391" s="473">
        <v>0.94167599999999996</v>
      </c>
      <c r="J391" s="473">
        <v>0.95665500000000003</v>
      </c>
      <c r="K391" s="473">
        <v>0.97083399999999997</v>
      </c>
      <c r="L391" s="473">
        <v>0.98138899999999996</v>
      </c>
      <c r="M391" s="473">
        <v>0.99149100000000001</v>
      </c>
      <c r="N391" s="473">
        <v>1.0034149999999999</v>
      </c>
      <c r="O391" s="473">
        <v>1.011852</v>
      </c>
      <c r="P391" s="473">
        <v>1.0064770000000001</v>
      </c>
      <c r="Q391" s="473">
        <v>1.013245</v>
      </c>
      <c r="R391" s="473">
        <v>1.0043120000000001</v>
      </c>
      <c r="S391" s="473">
        <v>0.98746599999999995</v>
      </c>
      <c r="T391" s="473">
        <v>0.97257400000000005</v>
      </c>
      <c r="U391" s="473">
        <v>0.92446099999999998</v>
      </c>
      <c r="V391" s="473">
        <v>0.89415100000000003</v>
      </c>
      <c r="W391" s="473">
        <v>0.85906300000000002</v>
      </c>
      <c r="X391" s="473">
        <v>0.83675299999999997</v>
      </c>
      <c r="Y391" s="473">
        <v>0.82562999999999998</v>
      </c>
      <c r="Z391" s="473">
        <v>0.80222899999999997</v>
      </c>
      <c r="AA391" s="473">
        <v>0.79819899999999999</v>
      </c>
      <c r="AB391" s="473">
        <v>0.79050100000000001</v>
      </c>
      <c r="AC391" s="473">
        <v>0.78829800000000005</v>
      </c>
      <c r="AD391" s="473">
        <v>0.78713599999999995</v>
      </c>
      <c r="AE391" s="473">
        <v>0.78893100000000005</v>
      </c>
      <c r="AF391" s="473">
        <v>0.79164299999999999</v>
      </c>
      <c r="AG391" s="473">
        <v>0.79397600000000002</v>
      </c>
      <c r="AH391" s="473">
        <v>0.80006900000000003</v>
      </c>
      <c r="AI391" s="473">
        <v>0.80760299999999996</v>
      </c>
      <c r="AJ391" s="473">
        <v>0.80786400000000003</v>
      </c>
      <c r="AK391" s="473">
        <v>0.81132400000000005</v>
      </c>
      <c r="AL391" s="473">
        <v>0.81196699999999999</v>
      </c>
      <c r="AM391" s="473">
        <v>0.81464800000000004</v>
      </c>
      <c r="AN391" s="473">
        <v>0.81710700000000003</v>
      </c>
    </row>
    <row r="392" spans="1:40" ht="15" customHeight="1" x14ac:dyDescent="0.2">
      <c r="A392" s="472" t="s">
        <v>354</v>
      </c>
      <c r="B392" s="472" t="s">
        <v>71</v>
      </c>
      <c r="C392" s="472" t="s">
        <v>396</v>
      </c>
      <c r="D392" s="472" t="s">
        <v>356</v>
      </c>
      <c r="E392" s="472" t="s">
        <v>364</v>
      </c>
      <c r="F392" s="472" t="s">
        <v>369</v>
      </c>
      <c r="G392" s="473">
        <v>0</v>
      </c>
      <c r="H392" s="473">
        <v>0.18149899999999999</v>
      </c>
      <c r="I392" s="473">
        <v>0.31709999999999999</v>
      </c>
      <c r="J392" s="473">
        <v>0.38617899999999999</v>
      </c>
      <c r="K392" s="473">
        <v>0.46952300000000002</v>
      </c>
      <c r="L392" s="473">
        <v>0.55052100000000004</v>
      </c>
      <c r="M392" s="473">
        <v>0.65384900000000001</v>
      </c>
      <c r="N392" s="473">
        <v>0.80962599999999996</v>
      </c>
      <c r="O392" s="473">
        <v>0.98484400000000005</v>
      </c>
      <c r="P392" s="473">
        <v>1.169381</v>
      </c>
      <c r="Q392" s="473">
        <v>1.3744529999999999</v>
      </c>
      <c r="R392" s="473">
        <v>1.60128</v>
      </c>
      <c r="S392" s="473">
        <v>1.8546590000000001</v>
      </c>
      <c r="T392" s="473">
        <v>2.1518799999999998</v>
      </c>
      <c r="U392" s="473">
        <v>2.4802230000000001</v>
      </c>
      <c r="V392" s="473">
        <v>2.8318150000000002</v>
      </c>
      <c r="W392" s="473">
        <v>3.2359599999999999</v>
      </c>
      <c r="X392" s="473">
        <v>3.7500339999999999</v>
      </c>
      <c r="Y392" s="473">
        <v>4.3711640000000003</v>
      </c>
      <c r="Z392" s="473">
        <v>5.0800299999999998</v>
      </c>
      <c r="AA392" s="473">
        <v>5.9528319999999999</v>
      </c>
      <c r="AB392" s="473">
        <v>6.3950370000000003</v>
      </c>
      <c r="AC392" s="473">
        <v>6.8968470000000002</v>
      </c>
      <c r="AD392" s="473">
        <v>7.4174790000000002</v>
      </c>
      <c r="AE392" s="473">
        <v>7.9708399999999999</v>
      </c>
      <c r="AF392" s="473">
        <v>8.4719949999999997</v>
      </c>
      <c r="AG392" s="473">
        <v>8.9914050000000003</v>
      </c>
      <c r="AH392" s="473">
        <v>9.5123809999999995</v>
      </c>
      <c r="AI392" s="473">
        <v>10.138960000000001</v>
      </c>
      <c r="AJ392" s="473">
        <v>10.732010000000001</v>
      </c>
      <c r="AK392" s="473">
        <v>11.419040000000001</v>
      </c>
      <c r="AL392" s="473">
        <v>12.170450000000001</v>
      </c>
      <c r="AM392" s="473">
        <v>13.03567</v>
      </c>
      <c r="AN392" s="473">
        <v>14.05766</v>
      </c>
    </row>
    <row r="393" spans="1:40" ht="15" customHeight="1" x14ac:dyDescent="0.2">
      <c r="A393" s="472" t="s">
        <v>354</v>
      </c>
      <c r="B393" s="472" t="s">
        <v>71</v>
      </c>
      <c r="C393" s="472" t="s">
        <v>396</v>
      </c>
      <c r="D393" s="472" t="s">
        <v>356</v>
      </c>
      <c r="E393" s="472" t="s">
        <v>364</v>
      </c>
      <c r="F393" s="472" t="s">
        <v>370</v>
      </c>
      <c r="G393" s="473">
        <v>2.9590000000000002E-2</v>
      </c>
      <c r="H393" s="473">
        <v>2.9655999999999998E-2</v>
      </c>
      <c r="I393" s="473">
        <v>3.031E-2</v>
      </c>
      <c r="J393" s="473">
        <v>3.6589000000000003E-2</v>
      </c>
      <c r="K393" s="473">
        <v>3.9629999999999999E-2</v>
      </c>
      <c r="L393" s="473">
        <v>4.1992000000000002E-2</v>
      </c>
      <c r="M393" s="473">
        <v>4.2861000000000003E-2</v>
      </c>
      <c r="N393" s="473">
        <v>6.1622000000000003E-2</v>
      </c>
      <c r="O393" s="473">
        <v>6.2226999999999998E-2</v>
      </c>
      <c r="P393" s="473">
        <v>6.3710000000000003E-2</v>
      </c>
      <c r="Q393" s="473">
        <v>6.2408999999999999E-2</v>
      </c>
      <c r="R393" s="473">
        <v>6.3228000000000006E-2</v>
      </c>
      <c r="S393" s="473">
        <v>6.3366000000000006E-2</v>
      </c>
      <c r="T393" s="473">
        <v>6.2295999999999997E-2</v>
      </c>
      <c r="U393" s="473">
        <v>6.1059000000000002E-2</v>
      </c>
      <c r="V393" s="473">
        <v>5.5875000000000001E-2</v>
      </c>
      <c r="W393" s="473">
        <v>5.0292999999999997E-2</v>
      </c>
      <c r="X393" s="473">
        <v>4.7134000000000002E-2</v>
      </c>
      <c r="Y393" s="473">
        <v>4.4602000000000003E-2</v>
      </c>
      <c r="Z393" s="473">
        <v>4.1126000000000003E-2</v>
      </c>
      <c r="AA393" s="473">
        <v>3.8821000000000001E-2</v>
      </c>
      <c r="AB393" s="473">
        <v>3.5707999999999997E-2</v>
      </c>
      <c r="AC393" s="473">
        <v>3.4757999999999997E-2</v>
      </c>
      <c r="AD393" s="473">
        <v>3.4168999999999998E-2</v>
      </c>
      <c r="AE393" s="473">
        <v>3.5129000000000001E-2</v>
      </c>
      <c r="AF393" s="473">
        <v>3.4630000000000001E-2</v>
      </c>
      <c r="AG393" s="473">
        <v>3.5042999999999998E-2</v>
      </c>
      <c r="AH393" s="473">
        <v>3.4992000000000002E-2</v>
      </c>
      <c r="AI393" s="473">
        <v>3.5860999999999997E-2</v>
      </c>
      <c r="AJ393" s="473">
        <v>3.5529999999999999E-2</v>
      </c>
      <c r="AK393" s="473">
        <v>3.5403999999999998E-2</v>
      </c>
      <c r="AL393" s="473">
        <v>3.5272999999999999E-2</v>
      </c>
      <c r="AM393" s="473">
        <v>3.5095000000000001E-2</v>
      </c>
      <c r="AN393" s="473">
        <v>3.4819999999999997E-2</v>
      </c>
    </row>
    <row r="394" spans="1:40" ht="15" customHeight="1" x14ac:dyDescent="0.2">
      <c r="A394" s="472" t="s">
        <v>354</v>
      </c>
      <c r="B394" s="472" t="s">
        <v>71</v>
      </c>
      <c r="C394" s="472" t="s">
        <v>396</v>
      </c>
      <c r="D394" s="472" t="s">
        <v>356</v>
      </c>
      <c r="E394" s="472" t="s">
        <v>364</v>
      </c>
      <c r="F394" s="472" t="s">
        <v>371</v>
      </c>
      <c r="G394" s="473">
        <v>1.7520200592141839</v>
      </c>
      <c r="H394" s="473">
        <v>1.7598180000000001</v>
      </c>
      <c r="I394" s="473">
        <v>0.93973499999999999</v>
      </c>
      <c r="J394" s="473">
        <v>0.69733500000000004</v>
      </c>
      <c r="K394" s="473">
        <v>3.898987</v>
      </c>
      <c r="L394" s="473">
        <v>4.9214419999999999</v>
      </c>
      <c r="M394" s="473">
        <v>4.6066219999999998</v>
      </c>
      <c r="N394" s="473">
        <v>4.3237300000000003</v>
      </c>
      <c r="O394" s="473">
        <v>3.8834939999999998</v>
      </c>
      <c r="P394" s="473">
        <v>4.1129389999999999</v>
      </c>
      <c r="Q394" s="473">
        <v>3.9809489999999998</v>
      </c>
      <c r="R394" s="473">
        <v>3.864751</v>
      </c>
      <c r="S394" s="473">
        <v>3.6515960000000001</v>
      </c>
      <c r="T394" s="473">
        <v>3.2913389999999998</v>
      </c>
      <c r="U394" s="473">
        <v>2.6374789999999999</v>
      </c>
      <c r="V394" s="473">
        <v>2.0998239999999999</v>
      </c>
      <c r="W394" s="473">
        <v>1.5150090000000001</v>
      </c>
      <c r="X394" s="473">
        <v>1.1936439999999999</v>
      </c>
      <c r="Y394" s="473">
        <v>0.96102500000000002</v>
      </c>
      <c r="Z394" s="473">
        <v>0.67554599999999998</v>
      </c>
      <c r="AA394" s="473">
        <v>0.54455200000000004</v>
      </c>
      <c r="AB394" s="473">
        <v>0.40428999999999998</v>
      </c>
      <c r="AC394" s="473">
        <v>0.34493499999999999</v>
      </c>
      <c r="AD394" s="473">
        <v>0.29747099999999999</v>
      </c>
      <c r="AE394" s="473">
        <v>0.258017</v>
      </c>
      <c r="AF394" s="473">
        <v>0.24099100000000001</v>
      </c>
      <c r="AG394" s="473">
        <v>0.21660499999999999</v>
      </c>
      <c r="AH394" s="473">
        <v>0.21246100000000001</v>
      </c>
      <c r="AI394" s="473">
        <v>0.21842800000000001</v>
      </c>
      <c r="AJ394" s="473">
        <v>0.19466</v>
      </c>
      <c r="AK394" s="473">
        <v>0.187559</v>
      </c>
      <c r="AL394" s="473">
        <v>0.17069300000000001</v>
      </c>
      <c r="AM394" s="473">
        <v>0.163658</v>
      </c>
      <c r="AN394" s="473">
        <v>0.15560499999999999</v>
      </c>
    </row>
    <row r="395" spans="1:40" ht="15" customHeight="1" x14ac:dyDescent="0.2">
      <c r="A395" s="472" t="s">
        <v>354</v>
      </c>
      <c r="B395" s="472" t="s">
        <v>71</v>
      </c>
      <c r="C395" s="472" t="s">
        <v>396</v>
      </c>
      <c r="D395" s="472" t="s">
        <v>356</v>
      </c>
      <c r="E395" s="472" t="s">
        <v>364</v>
      </c>
      <c r="F395" s="472" t="s">
        <v>372</v>
      </c>
      <c r="G395" s="473">
        <v>9.6308802802574561E-2</v>
      </c>
      <c r="H395" s="473">
        <v>9.9125000000000005E-2</v>
      </c>
      <c r="I395" s="473">
        <v>5.9164000000000001E-2</v>
      </c>
      <c r="J395" s="473">
        <v>3.8560999999999998E-2</v>
      </c>
      <c r="K395" s="473">
        <v>7.1068999999999993E-2</v>
      </c>
      <c r="L395" s="473">
        <v>0.156359</v>
      </c>
      <c r="M395" s="473">
        <v>0.22722899999999999</v>
      </c>
      <c r="N395" s="473">
        <v>0.21774399999999999</v>
      </c>
      <c r="O395" s="473">
        <v>0.21279400000000001</v>
      </c>
      <c r="P395" s="473">
        <v>0.25473099999999999</v>
      </c>
      <c r="Q395" s="473">
        <v>0.26022499999999998</v>
      </c>
      <c r="R395" s="473">
        <v>0.31184200000000001</v>
      </c>
      <c r="S395" s="473">
        <v>0.324658</v>
      </c>
      <c r="T395" s="473">
        <v>0.32231700000000002</v>
      </c>
      <c r="U395" s="473">
        <v>0.34156199999999998</v>
      </c>
      <c r="V395" s="473">
        <v>0.29728599999999999</v>
      </c>
      <c r="W395" s="473">
        <v>0.242508</v>
      </c>
      <c r="X395" s="473">
        <v>0.214335</v>
      </c>
      <c r="Y395" s="473">
        <v>0.186862</v>
      </c>
      <c r="Z395" s="473">
        <v>0.14804300000000001</v>
      </c>
      <c r="AA395" s="473">
        <v>0.124597</v>
      </c>
      <c r="AB395" s="473">
        <v>0.109981</v>
      </c>
      <c r="AC395" s="473">
        <v>0.10201499999999999</v>
      </c>
      <c r="AD395" s="473">
        <v>9.7165000000000001E-2</v>
      </c>
      <c r="AE395" s="473">
        <v>9.0174000000000004E-2</v>
      </c>
      <c r="AF395" s="473">
        <v>8.9715000000000003E-2</v>
      </c>
      <c r="AG395" s="473">
        <v>8.6064000000000002E-2</v>
      </c>
      <c r="AH395" s="473">
        <v>8.5869000000000001E-2</v>
      </c>
      <c r="AI395" s="473">
        <v>8.8479000000000002E-2</v>
      </c>
      <c r="AJ395" s="473">
        <v>8.4511000000000003E-2</v>
      </c>
      <c r="AK395" s="473">
        <v>8.5851999999999998E-2</v>
      </c>
      <c r="AL395" s="473">
        <v>7.9403000000000001E-2</v>
      </c>
      <c r="AM395" s="473">
        <v>7.5781000000000001E-2</v>
      </c>
      <c r="AN395" s="473">
        <v>7.5283000000000003E-2</v>
      </c>
    </row>
    <row r="396" spans="1:40" ht="15" customHeight="1" x14ac:dyDescent="0.2">
      <c r="A396" s="472" t="s">
        <v>354</v>
      </c>
      <c r="B396" s="472" t="s">
        <v>71</v>
      </c>
      <c r="C396" s="472" t="s">
        <v>396</v>
      </c>
      <c r="D396" s="472" t="s">
        <v>356</v>
      </c>
      <c r="E396" s="472" t="s">
        <v>364</v>
      </c>
      <c r="F396" s="472" t="s">
        <v>373</v>
      </c>
      <c r="G396" s="473">
        <v>1.0362854756812574</v>
      </c>
      <c r="H396" s="473">
        <v>1.0705830000000001</v>
      </c>
      <c r="I396" s="473">
        <v>1.0993729999999999</v>
      </c>
      <c r="J396" s="473">
        <v>1.1280840000000001</v>
      </c>
      <c r="K396" s="473">
        <v>1.154874</v>
      </c>
      <c r="L396" s="473">
        <v>1.1796869999999999</v>
      </c>
      <c r="M396" s="473">
        <v>1.2008890000000001</v>
      </c>
      <c r="N396" s="473">
        <v>1.22539</v>
      </c>
      <c r="O396" s="473">
        <v>1.2437260000000001</v>
      </c>
      <c r="P396" s="473">
        <v>1.2342770000000001</v>
      </c>
      <c r="Q396" s="473">
        <v>1.240275</v>
      </c>
      <c r="R396" s="473">
        <v>1.2235119999999999</v>
      </c>
      <c r="S396" s="473">
        <v>1.2045600000000001</v>
      </c>
      <c r="T396" s="473">
        <v>1.163988</v>
      </c>
      <c r="U396" s="473">
        <v>1.0579750000000001</v>
      </c>
      <c r="V396" s="473">
        <v>0.991726</v>
      </c>
      <c r="W396" s="473">
        <v>0.90771599999999997</v>
      </c>
      <c r="X396" s="473">
        <v>0.86474099999999998</v>
      </c>
      <c r="Y396" s="473">
        <v>0.82774000000000003</v>
      </c>
      <c r="Z396" s="473">
        <v>0.76045099999999999</v>
      </c>
      <c r="AA396" s="473">
        <v>0.73883799999999999</v>
      </c>
      <c r="AB396" s="473">
        <v>0.71367999999999998</v>
      </c>
      <c r="AC396" s="473">
        <v>0.69999800000000001</v>
      </c>
      <c r="AD396" s="473">
        <v>0.69141200000000003</v>
      </c>
      <c r="AE396" s="473">
        <v>0.68289299999999997</v>
      </c>
      <c r="AF396" s="473">
        <v>0.68125800000000003</v>
      </c>
      <c r="AG396" s="473">
        <v>0.67894600000000005</v>
      </c>
      <c r="AH396" s="473">
        <v>0.67940699999999998</v>
      </c>
      <c r="AI396" s="473">
        <v>0.68562699999999999</v>
      </c>
      <c r="AJ396" s="473">
        <v>0.68191199999999996</v>
      </c>
      <c r="AK396" s="473">
        <v>0.68176099999999995</v>
      </c>
      <c r="AL396" s="473">
        <v>0.67413900000000004</v>
      </c>
      <c r="AM396" s="473">
        <v>0.671315</v>
      </c>
      <c r="AN396" s="473">
        <v>0.66987399999999997</v>
      </c>
    </row>
    <row r="397" spans="1:40" ht="15" customHeight="1" x14ac:dyDescent="0.2">
      <c r="A397" s="472" t="s">
        <v>354</v>
      </c>
      <c r="B397" s="472" t="s">
        <v>71</v>
      </c>
      <c r="C397" s="472" t="s">
        <v>396</v>
      </c>
      <c r="D397" s="472" t="s">
        <v>565</v>
      </c>
      <c r="E397" s="472" t="s">
        <v>101</v>
      </c>
      <c r="F397" s="472" t="s">
        <v>374</v>
      </c>
      <c r="G397" s="473">
        <v>0</v>
      </c>
      <c r="H397" s="473">
        <v>0</v>
      </c>
      <c r="I397" s="473">
        <v>0</v>
      </c>
      <c r="J397" s="473">
        <v>2.4979999999999998E-3</v>
      </c>
      <c r="K397" s="473">
        <v>3.4459999999999998E-3</v>
      </c>
      <c r="L397" s="473">
        <v>7.6420000000000004E-3</v>
      </c>
      <c r="M397" s="473">
        <v>1.5547999999999999E-2</v>
      </c>
      <c r="N397" s="473">
        <v>1.0385999999999999E-2</v>
      </c>
      <c r="O397" s="473">
        <v>5.7949999999999998E-3</v>
      </c>
      <c r="P397" s="473">
        <v>2.395E-3</v>
      </c>
      <c r="Q397" s="473">
        <v>2.1559999999999999E-3</v>
      </c>
      <c r="R397" s="473">
        <v>1.7769999999999999E-3</v>
      </c>
      <c r="S397" s="473">
        <v>1.16E-3</v>
      </c>
      <c r="T397" s="473">
        <v>0</v>
      </c>
      <c r="U397" s="473">
        <v>0</v>
      </c>
      <c r="V397" s="473">
        <v>0</v>
      </c>
      <c r="W397" s="473">
        <v>0</v>
      </c>
      <c r="X397" s="473">
        <v>0</v>
      </c>
      <c r="Y397" s="473">
        <v>0</v>
      </c>
      <c r="Z397" s="473">
        <v>0</v>
      </c>
      <c r="AA397" s="473">
        <v>0</v>
      </c>
      <c r="AB397" s="473">
        <v>0</v>
      </c>
      <c r="AC397" s="473">
        <v>0</v>
      </c>
      <c r="AD397" s="473">
        <v>0</v>
      </c>
      <c r="AE397" s="473">
        <v>0</v>
      </c>
      <c r="AF397" s="473">
        <v>0</v>
      </c>
      <c r="AG397" s="473">
        <v>0</v>
      </c>
      <c r="AH397" s="473">
        <v>0</v>
      </c>
      <c r="AI397" s="473">
        <v>0</v>
      </c>
      <c r="AJ397" s="473">
        <v>0</v>
      </c>
      <c r="AK397" s="473">
        <v>0</v>
      </c>
      <c r="AL397" s="473">
        <v>0</v>
      </c>
      <c r="AM397" s="473">
        <v>0</v>
      </c>
      <c r="AN397" s="473">
        <v>0</v>
      </c>
    </row>
    <row r="398" spans="1:40" ht="15" customHeight="1" x14ac:dyDescent="0.2">
      <c r="A398" s="472" t="s">
        <v>354</v>
      </c>
      <c r="B398" s="472" t="s">
        <v>71</v>
      </c>
      <c r="C398" s="472" t="s">
        <v>396</v>
      </c>
      <c r="D398" s="472" t="s">
        <v>565</v>
      </c>
      <c r="E398" s="472" t="s">
        <v>101</v>
      </c>
      <c r="F398" s="472" t="s">
        <v>375</v>
      </c>
      <c r="G398" s="473">
        <v>0</v>
      </c>
      <c r="H398" s="473">
        <v>0</v>
      </c>
      <c r="I398" s="473">
        <v>0</v>
      </c>
      <c r="J398" s="473">
        <v>5.2700000000000002E-4</v>
      </c>
      <c r="K398" s="473">
        <v>5.2700000000000002E-4</v>
      </c>
      <c r="L398" s="473">
        <v>1.8450000000000001E-3</v>
      </c>
      <c r="M398" s="473">
        <v>3.1619999999999999E-3</v>
      </c>
      <c r="N398" s="473">
        <v>2.2499999999999998E-3</v>
      </c>
      <c r="O398" s="473">
        <v>1.892E-3</v>
      </c>
      <c r="P398" s="473">
        <v>2.3699999999999999E-4</v>
      </c>
      <c r="Q398" s="473">
        <v>2.3699999999999999E-4</v>
      </c>
      <c r="R398" s="473">
        <v>2.3699999999999999E-4</v>
      </c>
      <c r="S398" s="473">
        <v>2.3699999999999999E-4</v>
      </c>
      <c r="T398" s="473">
        <v>0</v>
      </c>
      <c r="U398" s="473">
        <v>0</v>
      </c>
      <c r="V398" s="473">
        <v>0</v>
      </c>
      <c r="W398" s="473">
        <v>0</v>
      </c>
      <c r="X398" s="473">
        <v>0</v>
      </c>
      <c r="Y398" s="473">
        <v>0</v>
      </c>
      <c r="Z398" s="473">
        <v>0</v>
      </c>
      <c r="AA398" s="473">
        <v>0</v>
      </c>
      <c r="AB398" s="473">
        <v>0</v>
      </c>
      <c r="AC398" s="473">
        <v>0</v>
      </c>
      <c r="AD398" s="473">
        <v>0</v>
      </c>
      <c r="AE398" s="473">
        <v>0</v>
      </c>
      <c r="AF398" s="473">
        <v>0</v>
      </c>
      <c r="AG398" s="473">
        <v>0</v>
      </c>
      <c r="AH398" s="473">
        <v>0</v>
      </c>
      <c r="AI398" s="473">
        <v>0</v>
      </c>
      <c r="AJ398" s="473">
        <v>0</v>
      </c>
      <c r="AK398" s="473">
        <v>0</v>
      </c>
      <c r="AL398" s="473">
        <v>0</v>
      </c>
      <c r="AM398" s="473">
        <v>0</v>
      </c>
      <c r="AN398" s="473">
        <v>0</v>
      </c>
    </row>
    <row r="399" spans="1:40" ht="15" customHeight="1" x14ac:dyDescent="0.2">
      <c r="A399" s="472" t="s">
        <v>354</v>
      </c>
      <c r="B399" s="472" t="s">
        <v>71</v>
      </c>
      <c r="C399" s="472" t="s">
        <v>396</v>
      </c>
      <c r="D399" s="472" t="s">
        <v>356</v>
      </c>
      <c r="E399" s="472" t="s">
        <v>100</v>
      </c>
      <c r="F399" s="472" t="s">
        <v>376</v>
      </c>
      <c r="G399" s="473">
        <v>12.200088184271149</v>
      </c>
      <c r="H399" s="473">
        <v>13.17872</v>
      </c>
      <c r="I399" s="473">
        <v>13.886710000000001</v>
      </c>
      <c r="J399" s="473">
        <v>14.432650000000001</v>
      </c>
      <c r="K399" s="473">
        <v>14.85458</v>
      </c>
      <c r="L399" s="473">
        <v>15.41718</v>
      </c>
      <c r="M399" s="473">
        <v>16.167670000000001</v>
      </c>
      <c r="N399" s="473">
        <v>16.92052</v>
      </c>
      <c r="O399" s="473">
        <v>17.687919999999998</v>
      </c>
      <c r="P399" s="473">
        <v>18.481850000000001</v>
      </c>
      <c r="Q399" s="473">
        <v>19.410679999999999</v>
      </c>
      <c r="R399" s="473">
        <v>20.448889999999999</v>
      </c>
      <c r="S399" s="473">
        <v>21.58352</v>
      </c>
      <c r="T399" s="473">
        <v>23.20129</v>
      </c>
      <c r="U399" s="473">
        <v>25.300149999999999</v>
      </c>
      <c r="V399" s="473">
        <v>27.88767</v>
      </c>
      <c r="W399" s="473">
        <v>30.304169999999999</v>
      </c>
      <c r="X399" s="473">
        <v>32.783329999999999</v>
      </c>
      <c r="Y399" s="473">
        <v>34.734180000000002</v>
      </c>
      <c r="Z399" s="473">
        <v>35.747680000000003</v>
      </c>
      <c r="AA399" s="473">
        <v>36.612349999999999</v>
      </c>
      <c r="AB399" s="473">
        <v>37.352359999999997</v>
      </c>
      <c r="AC399" s="473">
        <v>38.277500000000003</v>
      </c>
      <c r="AD399" s="473">
        <v>39.019930000000002</v>
      </c>
      <c r="AE399" s="473">
        <v>39.63335</v>
      </c>
      <c r="AF399" s="473">
        <v>40.068939999999998</v>
      </c>
      <c r="AG399" s="473">
        <v>40.334110000000003</v>
      </c>
      <c r="AH399" s="473">
        <v>40.460140000000003</v>
      </c>
      <c r="AI399" s="473">
        <v>40.601579999999998</v>
      </c>
      <c r="AJ399" s="473">
        <v>40.742660000000001</v>
      </c>
      <c r="AK399" s="473">
        <v>40.884030000000003</v>
      </c>
      <c r="AL399" s="473">
        <v>41.088230000000003</v>
      </c>
      <c r="AM399" s="473">
        <v>41.331119999999999</v>
      </c>
      <c r="AN399" s="473">
        <v>41.613430000000001</v>
      </c>
    </row>
    <row r="400" spans="1:40" ht="15" customHeight="1" x14ac:dyDescent="0.2">
      <c r="A400" s="472" t="s">
        <v>354</v>
      </c>
      <c r="B400" s="472" t="s">
        <v>71</v>
      </c>
      <c r="C400" s="472" t="s">
        <v>396</v>
      </c>
      <c r="D400" s="472" t="s">
        <v>89</v>
      </c>
      <c r="E400" s="472" t="s">
        <v>89</v>
      </c>
      <c r="F400" s="472" t="s">
        <v>377</v>
      </c>
      <c r="G400" s="473">
        <v>0.20990876893822902</v>
      </c>
      <c r="H400" s="473">
        <v>0.55256099999999997</v>
      </c>
      <c r="I400" s="473">
        <v>0.82288700000000004</v>
      </c>
      <c r="J400" s="473">
        <v>0.89473499999999995</v>
      </c>
      <c r="K400" s="473">
        <v>1.110271</v>
      </c>
      <c r="L400" s="473">
        <v>1.2765139999999999</v>
      </c>
      <c r="M400" s="473">
        <v>1.6120460000000001</v>
      </c>
      <c r="N400" s="473">
        <v>2.0108139999999999</v>
      </c>
      <c r="O400" s="473">
        <v>2.5928740000000001</v>
      </c>
      <c r="P400" s="473">
        <v>3.1201490000000001</v>
      </c>
      <c r="Q400" s="473">
        <v>3.8237969999999999</v>
      </c>
      <c r="R400" s="473">
        <v>3.9098540000000002</v>
      </c>
      <c r="S400" s="473">
        <v>3.9217949999999999</v>
      </c>
      <c r="T400" s="473">
        <v>3.8710900000000001</v>
      </c>
      <c r="U400" s="473">
        <v>3.8525320000000001</v>
      </c>
      <c r="V400" s="473">
        <v>3.796414</v>
      </c>
      <c r="W400" s="473">
        <v>3.72824</v>
      </c>
      <c r="X400" s="473">
        <v>3.9088959999999999</v>
      </c>
      <c r="Y400" s="473">
        <v>4.037782</v>
      </c>
      <c r="Z400" s="473">
        <v>3.9907509999999999</v>
      </c>
      <c r="AA400" s="473">
        <v>3.9490509999999999</v>
      </c>
      <c r="AB400" s="473">
        <v>3.973503</v>
      </c>
      <c r="AC400" s="473">
        <v>3.863229</v>
      </c>
      <c r="AD400" s="473">
        <v>3.8530000000000002</v>
      </c>
      <c r="AE400" s="473">
        <v>3.999517</v>
      </c>
      <c r="AF400" s="473">
        <v>4.0004119999999999</v>
      </c>
      <c r="AG400" s="473">
        <v>4.0633049999999997</v>
      </c>
      <c r="AH400" s="473">
        <v>4.0462759999999998</v>
      </c>
      <c r="AI400" s="473">
        <v>4.187125</v>
      </c>
      <c r="AJ400" s="473">
        <v>4.1251920000000002</v>
      </c>
      <c r="AK400" s="473">
        <v>4.2842570000000002</v>
      </c>
      <c r="AL400" s="473">
        <v>4.343153</v>
      </c>
      <c r="AM400" s="473">
        <v>4.4038589999999997</v>
      </c>
      <c r="AN400" s="473">
        <v>4.4032840000000002</v>
      </c>
    </row>
    <row r="401" spans="1:40" ht="15" customHeight="1" x14ac:dyDescent="0.2">
      <c r="A401" s="472" t="s">
        <v>354</v>
      </c>
      <c r="B401" s="472" t="s">
        <v>71</v>
      </c>
      <c r="C401" s="472" t="s">
        <v>396</v>
      </c>
      <c r="D401" s="472" t="s">
        <v>89</v>
      </c>
      <c r="E401" s="472" t="s">
        <v>89</v>
      </c>
      <c r="F401" s="472" t="s">
        <v>378</v>
      </c>
      <c r="G401" s="473">
        <v>0</v>
      </c>
      <c r="H401" s="473">
        <v>8.3200000000000003E-5</v>
      </c>
      <c r="I401" s="473">
        <v>2.03E-4</v>
      </c>
      <c r="J401" s="473">
        <v>3.88E-4</v>
      </c>
      <c r="K401" s="473">
        <v>1.1050000000000001E-3</v>
      </c>
      <c r="L401" s="473">
        <v>2.1069999999999999E-3</v>
      </c>
      <c r="M401" s="473">
        <v>3.8860000000000001E-3</v>
      </c>
      <c r="N401" s="473">
        <v>4.3819999999999996E-3</v>
      </c>
      <c r="O401" s="473">
        <v>6.2830000000000004E-3</v>
      </c>
      <c r="P401" s="473">
        <v>1.2725E-2</v>
      </c>
      <c r="Q401" s="473">
        <v>1.9762999999999999E-2</v>
      </c>
      <c r="R401" s="473">
        <v>3.0991000000000001E-2</v>
      </c>
      <c r="S401" s="473">
        <v>4.0708000000000001E-2</v>
      </c>
      <c r="T401" s="473">
        <v>5.6718999999999999E-2</v>
      </c>
      <c r="U401" s="473">
        <v>7.5000999999999998E-2</v>
      </c>
      <c r="V401" s="473">
        <v>9.4233999999999998E-2</v>
      </c>
      <c r="W401" s="473">
        <v>0.109648</v>
      </c>
      <c r="X401" s="473">
        <v>0.12645000000000001</v>
      </c>
      <c r="Y401" s="473">
        <v>0.14751600000000001</v>
      </c>
      <c r="Z401" s="473">
        <v>0.16278400000000001</v>
      </c>
      <c r="AA401" s="473">
        <v>0.179982</v>
      </c>
      <c r="AB401" s="473">
        <v>0.19292200000000001</v>
      </c>
      <c r="AC401" s="473">
        <v>0.212782</v>
      </c>
      <c r="AD401" s="473">
        <v>0.23000899999999999</v>
      </c>
      <c r="AE401" s="473">
        <v>0.255054</v>
      </c>
      <c r="AF401" s="473">
        <v>0.266154</v>
      </c>
      <c r="AG401" s="473">
        <v>0.30666900000000002</v>
      </c>
      <c r="AH401" s="473">
        <v>0.33928999999999998</v>
      </c>
      <c r="AI401" s="473">
        <v>0.377666</v>
      </c>
      <c r="AJ401" s="473">
        <v>0.39781499999999997</v>
      </c>
      <c r="AK401" s="473">
        <v>0.421039</v>
      </c>
      <c r="AL401" s="473">
        <v>0.43887300000000001</v>
      </c>
      <c r="AM401" s="473">
        <v>0.453677</v>
      </c>
      <c r="AN401" s="473">
        <v>0.46511999999999998</v>
      </c>
    </row>
    <row r="402" spans="1:40" ht="15" customHeight="1" x14ac:dyDescent="0.2">
      <c r="A402" s="472" t="s">
        <v>354</v>
      </c>
      <c r="B402" s="472" t="s">
        <v>71</v>
      </c>
      <c r="C402" s="472" t="s">
        <v>396</v>
      </c>
      <c r="D402" s="472" t="s">
        <v>356</v>
      </c>
      <c r="E402" s="472" t="s">
        <v>381</v>
      </c>
      <c r="F402" s="472" t="s">
        <v>381</v>
      </c>
      <c r="G402" s="473">
        <v>2.9208902763128517</v>
      </c>
      <c r="H402" s="473">
        <v>2.9441459999999999</v>
      </c>
      <c r="I402" s="473">
        <v>4.71469</v>
      </c>
      <c r="J402" s="473">
        <v>4.7731490000000001</v>
      </c>
      <c r="K402" s="473">
        <v>5.1238479999999997</v>
      </c>
      <c r="L402" s="473">
        <v>5.1374190000000004</v>
      </c>
      <c r="M402" s="473">
        <v>5.0496020000000001</v>
      </c>
      <c r="N402" s="473">
        <v>5.0924319999999996</v>
      </c>
      <c r="O402" s="473">
        <v>5.0595280000000002</v>
      </c>
      <c r="P402" s="473">
        <v>5.05532</v>
      </c>
      <c r="Q402" s="473">
        <v>4.9773750000000003</v>
      </c>
      <c r="R402" s="473">
        <v>4.7455340000000001</v>
      </c>
      <c r="S402" s="473">
        <v>4.4656739999999999</v>
      </c>
      <c r="T402" s="473">
        <v>4.2223110000000004</v>
      </c>
      <c r="U402" s="473">
        <v>3.4344220000000001</v>
      </c>
      <c r="V402" s="473">
        <v>2.9027590000000001</v>
      </c>
      <c r="W402" s="473">
        <v>2.367137</v>
      </c>
      <c r="X402" s="473">
        <v>2.0462959999999999</v>
      </c>
      <c r="Y402" s="473">
        <v>1.7535700000000001</v>
      </c>
      <c r="Z402" s="473">
        <v>1.3301449999999999</v>
      </c>
      <c r="AA402" s="473">
        <v>1.081815</v>
      </c>
      <c r="AB402" s="473">
        <v>0.93757000000000001</v>
      </c>
      <c r="AC402" s="473">
        <v>0.86859699999999995</v>
      </c>
      <c r="AD402" s="473">
        <v>0.84065900000000005</v>
      </c>
      <c r="AE402" s="473">
        <v>0.77196200000000004</v>
      </c>
      <c r="AF402" s="473">
        <v>0.75180100000000005</v>
      </c>
      <c r="AG402" s="473">
        <v>0.72609999999999997</v>
      </c>
      <c r="AH402" s="473">
        <v>0.71150000000000002</v>
      </c>
      <c r="AI402" s="473">
        <v>0.73203099999999999</v>
      </c>
      <c r="AJ402" s="473">
        <v>0.69788300000000003</v>
      </c>
      <c r="AK402" s="473">
        <v>0.697322</v>
      </c>
      <c r="AL402" s="473">
        <v>0.66964800000000002</v>
      </c>
      <c r="AM402" s="473">
        <v>0.63818299999999994</v>
      </c>
      <c r="AN402" s="473">
        <v>0.60608099999999998</v>
      </c>
    </row>
    <row r="403" spans="1:40" ht="15" customHeight="1" x14ac:dyDescent="0.2">
      <c r="A403" s="472" t="s">
        <v>354</v>
      </c>
      <c r="B403" s="472" t="s">
        <v>71</v>
      </c>
      <c r="C403" s="472" t="s">
        <v>396</v>
      </c>
      <c r="D403" s="472" t="s">
        <v>356</v>
      </c>
      <c r="E403" s="472" t="s">
        <v>381</v>
      </c>
      <c r="F403" s="472" t="s">
        <v>382</v>
      </c>
      <c r="G403" s="473">
        <v>2.5186643797909212</v>
      </c>
      <c r="H403" s="473">
        <v>2.8778609999999998</v>
      </c>
      <c r="I403" s="473">
        <v>3.3038750000000001</v>
      </c>
      <c r="J403" s="473">
        <v>3.3941029999999999</v>
      </c>
      <c r="K403" s="473">
        <v>3.4772110000000001</v>
      </c>
      <c r="L403" s="473">
        <v>3.5464099999999998</v>
      </c>
      <c r="M403" s="473">
        <v>3.600562</v>
      </c>
      <c r="N403" s="473">
        <v>3.6407080000000001</v>
      </c>
      <c r="O403" s="473">
        <v>3.7096420000000001</v>
      </c>
      <c r="P403" s="473">
        <v>3.6610390000000002</v>
      </c>
      <c r="Q403" s="473">
        <v>3.6656559999999998</v>
      </c>
      <c r="R403" s="473">
        <v>3.5283920000000002</v>
      </c>
      <c r="S403" s="473">
        <v>3.3829899999999999</v>
      </c>
      <c r="T403" s="473">
        <v>3.3417979999999998</v>
      </c>
      <c r="U403" s="473">
        <v>3.0163540000000002</v>
      </c>
      <c r="V403" s="473">
        <v>2.6371289999999998</v>
      </c>
      <c r="W403" s="473">
        <v>2.2307030000000001</v>
      </c>
      <c r="X403" s="473">
        <v>1.988809</v>
      </c>
      <c r="Y403" s="473">
        <v>1.7709589999999999</v>
      </c>
      <c r="Z403" s="473">
        <v>1.4365619999999999</v>
      </c>
      <c r="AA403" s="473">
        <v>1.2282120000000001</v>
      </c>
      <c r="AB403" s="473">
        <v>0.97039500000000001</v>
      </c>
      <c r="AC403" s="473">
        <v>0.87213300000000005</v>
      </c>
      <c r="AD403" s="473">
        <v>0.83906199999999997</v>
      </c>
      <c r="AE403" s="473">
        <v>0.88146599999999997</v>
      </c>
      <c r="AF403" s="473">
        <v>0.84765999999999997</v>
      </c>
      <c r="AG403" s="473">
        <v>0.77920100000000003</v>
      </c>
      <c r="AH403" s="473">
        <v>0.75690599999999997</v>
      </c>
      <c r="AI403" s="473">
        <v>0.77119899999999997</v>
      </c>
      <c r="AJ403" s="473">
        <v>0.73718600000000001</v>
      </c>
      <c r="AK403" s="473">
        <v>0.736286</v>
      </c>
      <c r="AL403" s="473">
        <v>0.69915700000000003</v>
      </c>
      <c r="AM403" s="473">
        <v>0.68492900000000001</v>
      </c>
      <c r="AN403" s="473">
        <v>0.68151399999999995</v>
      </c>
    </row>
    <row r="404" spans="1:40" ht="15" customHeight="1" x14ac:dyDescent="0.2">
      <c r="A404" s="472" t="s">
        <v>228</v>
      </c>
      <c r="B404" s="472" t="s">
        <v>71</v>
      </c>
      <c r="C404" s="472" t="s">
        <v>396</v>
      </c>
      <c r="D404" s="472" t="s">
        <v>356</v>
      </c>
      <c r="E404" s="472" t="s">
        <v>90</v>
      </c>
      <c r="F404" s="472" t="s">
        <v>90</v>
      </c>
      <c r="G404" s="473">
        <v>12.132307295999999</v>
      </c>
      <c r="H404" s="473">
        <v>22.421859999999999</v>
      </c>
      <c r="I404" s="473">
        <v>23.619199999999999</v>
      </c>
      <c r="J404" s="473">
        <v>23.24661</v>
      </c>
      <c r="K404" s="473">
        <v>23.206440000000001</v>
      </c>
      <c r="L404" s="473">
        <v>23.17285</v>
      </c>
      <c r="M404" s="473">
        <v>22.76389</v>
      </c>
      <c r="N404" s="473">
        <v>22.92231</v>
      </c>
      <c r="O404" s="473">
        <v>22.80996</v>
      </c>
      <c r="P404" s="473">
        <v>21.526669999999999</v>
      </c>
      <c r="Q404" s="473">
        <v>21.042020000000001</v>
      </c>
      <c r="R404" s="473">
        <v>19.46969</v>
      </c>
      <c r="S404" s="473">
        <v>16.464410000000001</v>
      </c>
      <c r="T404" s="473">
        <v>15.368230000000001</v>
      </c>
      <c r="U404" s="473">
        <v>12.447699999999999</v>
      </c>
      <c r="V404" s="473">
        <v>10.79729</v>
      </c>
      <c r="W404" s="473">
        <v>8.0932560000000002</v>
      </c>
      <c r="X404" s="473">
        <v>6.9691010000000002</v>
      </c>
      <c r="Y404" s="473">
        <v>6.1951859999999996</v>
      </c>
      <c r="Z404" s="473">
        <v>4.8381559999999997</v>
      </c>
      <c r="AA404" s="473">
        <v>4.3134759999999996</v>
      </c>
      <c r="AB404" s="473">
        <v>3.4737749999999998</v>
      </c>
      <c r="AC404" s="473">
        <v>3.2519200000000001</v>
      </c>
      <c r="AD404" s="473">
        <v>3.192958</v>
      </c>
      <c r="AE404" s="473">
        <v>2.6427040000000002</v>
      </c>
      <c r="AF404" s="473">
        <v>2.0495079999999999</v>
      </c>
      <c r="AG404" s="473">
        <v>1.427214</v>
      </c>
      <c r="AH404" s="473">
        <v>0.92747400000000002</v>
      </c>
      <c r="AI404" s="473">
        <v>0.34579100000000002</v>
      </c>
      <c r="AJ404" s="473">
        <v>0.26795400000000003</v>
      </c>
      <c r="AK404" s="473">
        <v>0.27285300000000001</v>
      </c>
      <c r="AL404" s="473">
        <v>0.26594800000000002</v>
      </c>
      <c r="AM404" s="473">
        <v>2.4878000000000001E-2</v>
      </c>
      <c r="AN404" s="473">
        <v>2.4965999999999999E-2</v>
      </c>
    </row>
    <row r="405" spans="1:40" ht="15" customHeight="1" x14ac:dyDescent="0.2">
      <c r="A405" s="472" t="s">
        <v>228</v>
      </c>
      <c r="B405" s="472" t="s">
        <v>71</v>
      </c>
      <c r="C405" s="472" t="s">
        <v>396</v>
      </c>
      <c r="D405" s="472" t="s">
        <v>356</v>
      </c>
      <c r="E405" s="472" t="s">
        <v>90</v>
      </c>
      <c r="F405" s="472" t="s">
        <v>357</v>
      </c>
      <c r="G405" s="473">
        <v>0.215477429</v>
      </c>
      <c r="H405" s="473">
        <v>0.45977899999999999</v>
      </c>
      <c r="I405" s="473">
        <v>0.448876</v>
      </c>
      <c r="J405" s="473">
        <v>0.44073800000000002</v>
      </c>
      <c r="K405" s="473">
        <v>1.063158</v>
      </c>
      <c r="L405" s="473">
        <v>1.072395</v>
      </c>
      <c r="M405" s="473">
        <v>1.0734459999999999</v>
      </c>
      <c r="N405" s="473">
        <v>1.076543</v>
      </c>
      <c r="O405" s="473">
        <v>1.0756669999999999</v>
      </c>
      <c r="P405" s="473">
        <v>1.0622940000000001</v>
      </c>
      <c r="Q405" s="473">
        <v>1.0555380000000001</v>
      </c>
      <c r="R405" s="473">
        <v>1.0332950000000001</v>
      </c>
      <c r="S405" s="473">
        <v>0.99539</v>
      </c>
      <c r="T405" s="473">
        <v>0.98643899999999995</v>
      </c>
      <c r="U405" s="473">
        <v>0.95663500000000001</v>
      </c>
      <c r="V405" s="473">
        <v>0.93718400000000002</v>
      </c>
      <c r="W405" s="473">
        <v>0.90798000000000001</v>
      </c>
      <c r="X405" s="473">
        <v>0.89769200000000005</v>
      </c>
      <c r="Y405" s="473">
        <v>0.88791200000000003</v>
      </c>
      <c r="Z405" s="473">
        <v>0.87572099999999997</v>
      </c>
      <c r="AA405" s="473">
        <v>0.87109999999999999</v>
      </c>
      <c r="AB405" s="473">
        <v>0.86054299999999995</v>
      </c>
      <c r="AC405" s="473">
        <v>0.85897800000000002</v>
      </c>
      <c r="AD405" s="473">
        <v>0.85797800000000002</v>
      </c>
      <c r="AE405" s="473">
        <v>0.85864600000000002</v>
      </c>
      <c r="AF405" s="473">
        <v>0.85913200000000001</v>
      </c>
      <c r="AG405" s="473">
        <v>0.858711</v>
      </c>
      <c r="AH405" s="473">
        <v>0.63899799999999995</v>
      </c>
      <c r="AI405" s="473">
        <v>0.315222</v>
      </c>
      <c r="AJ405" s="473">
        <v>0.31370100000000001</v>
      </c>
      <c r="AK405" s="473">
        <v>0.31436700000000001</v>
      </c>
      <c r="AL405" s="473">
        <v>0.31271700000000002</v>
      </c>
      <c r="AM405" s="473">
        <v>0.31256899999999999</v>
      </c>
      <c r="AN405" s="473">
        <v>0.31282900000000002</v>
      </c>
    </row>
    <row r="406" spans="1:40" ht="15" customHeight="1" x14ac:dyDescent="0.2">
      <c r="A406" s="472" t="s">
        <v>228</v>
      </c>
      <c r="B406" s="472" t="s">
        <v>71</v>
      </c>
      <c r="C406" s="472" t="s">
        <v>396</v>
      </c>
      <c r="D406" s="472" t="s">
        <v>383</v>
      </c>
      <c r="E406" s="472" t="s">
        <v>91</v>
      </c>
      <c r="F406" s="472" t="s">
        <v>389</v>
      </c>
      <c r="G406" s="473">
        <v>0</v>
      </c>
      <c r="H406" s="473">
        <v>0</v>
      </c>
      <c r="I406" s="473">
        <v>0</v>
      </c>
      <c r="J406" s="473">
        <v>0</v>
      </c>
      <c r="K406" s="473">
        <v>0</v>
      </c>
      <c r="L406" s="473">
        <v>0</v>
      </c>
      <c r="M406" s="473">
        <v>0</v>
      </c>
      <c r="N406" s="473">
        <v>0</v>
      </c>
      <c r="O406" s="473">
        <v>0</v>
      </c>
      <c r="P406" s="473">
        <v>0</v>
      </c>
      <c r="Q406" s="473">
        <v>0</v>
      </c>
      <c r="R406" s="473">
        <v>0</v>
      </c>
      <c r="S406" s="473">
        <v>0</v>
      </c>
      <c r="T406" s="473">
        <v>4.8949990000000003</v>
      </c>
      <c r="U406" s="473">
        <v>8.6819790000000001</v>
      </c>
      <c r="V406" s="473">
        <v>11.27007</v>
      </c>
      <c r="W406" s="473">
        <v>12.693580000000001</v>
      </c>
      <c r="X406" s="473">
        <v>14.23724</v>
      </c>
      <c r="Y406" s="473">
        <v>14.37917</v>
      </c>
      <c r="Z406" s="473">
        <v>14.74152</v>
      </c>
      <c r="AA406" s="473">
        <v>15.45223</v>
      </c>
      <c r="AB406" s="473">
        <v>15.48902</v>
      </c>
      <c r="AC406" s="473">
        <v>16.255400000000002</v>
      </c>
      <c r="AD406" s="473">
        <v>15.6717</v>
      </c>
      <c r="AE406" s="473">
        <v>17.387920000000001</v>
      </c>
      <c r="AF406" s="473">
        <v>16.858260000000001</v>
      </c>
      <c r="AG406" s="473">
        <v>18.235060000000001</v>
      </c>
      <c r="AH406" s="473">
        <v>18.091239999999999</v>
      </c>
      <c r="AI406" s="473">
        <v>18.75638</v>
      </c>
      <c r="AJ406" s="473">
        <v>19.631150000000002</v>
      </c>
      <c r="AK406" s="473">
        <v>19.590820000000001</v>
      </c>
      <c r="AL406" s="473">
        <v>20.419229999999999</v>
      </c>
      <c r="AM406" s="473">
        <v>19.88625</v>
      </c>
      <c r="AN406" s="473">
        <v>19.560949999999998</v>
      </c>
    </row>
    <row r="407" spans="1:40" ht="15" customHeight="1" x14ac:dyDescent="0.2">
      <c r="A407" s="472" t="s">
        <v>228</v>
      </c>
      <c r="B407" s="472" t="s">
        <v>71</v>
      </c>
      <c r="C407" s="472" t="s">
        <v>396</v>
      </c>
      <c r="D407" s="472" t="s">
        <v>565</v>
      </c>
      <c r="E407" s="472" t="s">
        <v>93</v>
      </c>
      <c r="F407" s="472" t="s">
        <v>93</v>
      </c>
      <c r="G407" s="473">
        <v>19.063341189999996</v>
      </c>
      <c r="H407" s="473">
        <v>0.59326500000000004</v>
      </c>
      <c r="I407" s="473">
        <v>2.0467339999999998</v>
      </c>
      <c r="J407" s="473">
        <v>6.1364419999999997</v>
      </c>
      <c r="K407" s="473">
        <v>6.7661790000000002</v>
      </c>
      <c r="L407" s="473">
        <v>3.0300150000000001</v>
      </c>
      <c r="M407" s="473">
        <v>0</v>
      </c>
      <c r="N407" s="473">
        <v>0</v>
      </c>
      <c r="O407" s="473">
        <v>0</v>
      </c>
      <c r="P407" s="473">
        <v>0</v>
      </c>
      <c r="Q407" s="473">
        <v>0</v>
      </c>
      <c r="R407" s="473">
        <v>0</v>
      </c>
      <c r="S407" s="473">
        <v>0</v>
      </c>
      <c r="T407" s="473">
        <v>0</v>
      </c>
      <c r="U407" s="473">
        <v>0</v>
      </c>
      <c r="V407" s="473">
        <v>0</v>
      </c>
      <c r="W407" s="473">
        <v>0</v>
      </c>
      <c r="X407" s="473">
        <v>0</v>
      </c>
      <c r="Y407" s="473">
        <v>0</v>
      </c>
      <c r="Z407" s="473">
        <v>0</v>
      </c>
      <c r="AA407" s="473">
        <v>0</v>
      </c>
      <c r="AB407" s="473">
        <v>0</v>
      </c>
      <c r="AC407" s="473">
        <v>0</v>
      </c>
      <c r="AD407" s="473">
        <v>0</v>
      </c>
      <c r="AE407" s="473">
        <v>0</v>
      </c>
      <c r="AF407" s="473">
        <v>0</v>
      </c>
      <c r="AG407" s="473">
        <v>0</v>
      </c>
      <c r="AH407" s="473">
        <v>0</v>
      </c>
      <c r="AI407" s="473">
        <v>0</v>
      </c>
      <c r="AJ407" s="473">
        <v>0</v>
      </c>
      <c r="AK407" s="473">
        <v>0</v>
      </c>
      <c r="AL407" s="473">
        <v>0</v>
      </c>
      <c r="AM407" s="473">
        <v>0</v>
      </c>
      <c r="AN407" s="473">
        <v>0</v>
      </c>
    </row>
    <row r="408" spans="1:40" ht="15" customHeight="1" x14ac:dyDescent="0.2">
      <c r="A408" s="472" t="s">
        <v>228</v>
      </c>
      <c r="B408" s="472" t="s">
        <v>71</v>
      </c>
      <c r="C408" s="472" t="s">
        <v>396</v>
      </c>
      <c r="D408" s="472" t="s">
        <v>565</v>
      </c>
      <c r="E408" s="472" t="s">
        <v>92</v>
      </c>
      <c r="F408" s="472" t="s">
        <v>358</v>
      </c>
      <c r="G408" s="473">
        <v>106.42584927800002</v>
      </c>
      <c r="H408" s="473">
        <v>96.532150000000001</v>
      </c>
      <c r="I408" s="473">
        <v>77.237200000000001</v>
      </c>
      <c r="J408" s="473">
        <v>59.064880000000002</v>
      </c>
      <c r="K408" s="473">
        <v>41.234940000000002</v>
      </c>
      <c r="L408" s="473">
        <v>35.377980000000001</v>
      </c>
      <c r="M408" s="473">
        <v>31.26323</v>
      </c>
      <c r="N408" s="473">
        <v>30.503879999999999</v>
      </c>
      <c r="O408" s="473">
        <v>27.809259999999998</v>
      </c>
      <c r="P408" s="473">
        <v>17.182259999999999</v>
      </c>
      <c r="Q408" s="473">
        <v>15.998329999999999</v>
      </c>
      <c r="R408" s="473">
        <v>12.581390000000001</v>
      </c>
      <c r="S408" s="473">
        <v>10.514749999999999</v>
      </c>
      <c r="T408" s="473">
        <v>8.6375130000000002</v>
      </c>
      <c r="U408" s="473">
        <v>5.7457710000000004</v>
      </c>
      <c r="V408" s="473">
        <v>4.3575229999999996</v>
      </c>
      <c r="W408" s="473">
        <v>2.3634170000000001</v>
      </c>
      <c r="X408" s="473">
        <v>1.791722</v>
      </c>
      <c r="Y408" s="473">
        <v>1.301461</v>
      </c>
      <c r="Z408" s="473">
        <v>0.70401800000000003</v>
      </c>
      <c r="AA408" s="473">
        <v>0.50856800000000002</v>
      </c>
      <c r="AB408" s="473">
        <v>0.22908200000000001</v>
      </c>
      <c r="AC408" s="473">
        <v>0.167849</v>
      </c>
      <c r="AD408" s="473">
        <v>0.109072</v>
      </c>
      <c r="AE408" s="473">
        <v>0.112716</v>
      </c>
      <c r="AF408" s="473">
        <v>0.15434600000000001</v>
      </c>
      <c r="AG408" s="473">
        <v>0.165544</v>
      </c>
      <c r="AH408" s="473">
        <v>0.194022</v>
      </c>
      <c r="AI408" s="473">
        <v>0.28357399999999999</v>
      </c>
      <c r="AJ408" s="473">
        <v>0.27776800000000001</v>
      </c>
      <c r="AK408" s="473">
        <v>0.26224199999999998</v>
      </c>
      <c r="AL408" s="473">
        <v>0.18786600000000001</v>
      </c>
      <c r="AM408" s="473">
        <v>0.195329</v>
      </c>
      <c r="AN408" s="473">
        <v>0.191021</v>
      </c>
    </row>
    <row r="409" spans="1:40" ht="15" customHeight="1" x14ac:dyDescent="0.2">
      <c r="A409" s="472" t="s">
        <v>228</v>
      </c>
      <c r="B409" s="472" t="s">
        <v>71</v>
      </c>
      <c r="C409" s="472" t="s">
        <v>396</v>
      </c>
      <c r="D409" s="472" t="s">
        <v>565</v>
      </c>
      <c r="E409" s="472" t="s">
        <v>92</v>
      </c>
      <c r="F409" s="472" t="s">
        <v>359</v>
      </c>
      <c r="G409" s="473">
        <v>9.2238571490000005</v>
      </c>
      <c r="H409" s="473">
        <v>8.0532330000000005</v>
      </c>
      <c r="I409" s="473">
        <v>8.089067</v>
      </c>
      <c r="J409" s="473">
        <v>8.1580340000000007</v>
      </c>
      <c r="K409" s="473">
        <v>8.1580919999999999</v>
      </c>
      <c r="L409" s="473">
        <v>7.6070479999999998</v>
      </c>
      <c r="M409" s="473">
        <v>7.5913589999999997</v>
      </c>
      <c r="N409" s="473">
        <v>7.5823939999999999</v>
      </c>
      <c r="O409" s="473">
        <v>7.5632739999999998</v>
      </c>
      <c r="P409" s="473">
        <v>7.4721209999999996</v>
      </c>
      <c r="Q409" s="473">
        <v>7.4458089999999997</v>
      </c>
      <c r="R409" s="473">
        <v>0.48394100000000001</v>
      </c>
      <c r="S409" s="473">
        <v>0.44980900000000001</v>
      </c>
      <c r="T409" s="473">
        <v>0.42980400000000002</v>
      </c>
      <c r="U409" s="473">
        <v>0.23882600000000001</v>
      </c>
      <c r="V409" s="473">
        <v>0.13807800000000001</v>
      </c>
      <c r="W409" s="473">
        <v>0.13807800000000001</v>
      </c>
      <c r="X409" s="473">
        <v>0.13807800000000001</v>
      </c>
      <c r="Y409" s="473">
        <v>0.13807800000000001</v>
      </c>
      <c r="Z409" s="473">
        <v>0.13807800000000001</v>
      </c>
      <c r="AA409" s="473">
        <v>0.13807800000000001</v>
      </c>
      <c r="AB409" s="473">
        <v>0.13807800000000001</v>
      </c>
      <c r="AC409" s="473">
        <v>0.13807800000000001</v>
      </c>
      <c r="AD409" s="473">
        <v>0.13807800000000001</v>
      </c>
      <c r="AE409" s="473">
        <v>0.13807800000000001</v>
      </c>
      <c r="AF409" s="473">
        <v>0.13807800000000001</v>
      </c>
      <c r="AG409" s="473">
        <v>0.13807800000000001</v>
      </c>
      <c r="AH409" s="473">
        <v>0.13807800000000001</v>
      </c>
      <c r="AI409" s="473">
        <v>0.13807800000000001</v>
      </c>
      <c r="AJ409" s="473">
        <v>0.13807800000000001</v>
      </c>
      <c r="AK409" s="473">
        <v>0.13807800000000001</v>
      </c>
      <c r="AL409" s="473">
        <v>0.13807800000000001</v>
      </c>
      <c r="AM409" s="473">
        <v>0.13807800000000001</v>
      </c>
      <c r="AN409" s="473">
        <v>0.13807800000000001</v>
      </c>
    </row>
    <row r="410" spans="1:40" ht="15" customHeight="1" x14ac:dyDescent="0.2">
      <c r="A410" s="472" t="s">
        <v>228</v>
      </c>
      <c r="B410" s="472" t="s">
        <v>71</v>
      </c>
      <c r="C410" s="472" t="s">
        <v>396</v>
      </c>
      <c r="D410" s="472" t="s">
        <v>565</v>
      </c>
      <c r="E410" s="472" t="s">
        <v>92</v>
      </c>
      <c r="F410" s="472" t="s">
        <v>361</v>
      </c>
      <c r="G410" s="473">
        <v>2.4850549769999999</v>
      </c>
      <c r="H410" s="473">
        <v>1.26E-4</v>
      </c>
      <c r="I410" s="473">
        <v>0</v>
      </c>
      <c r="J410" s="473">
        <v>2.7820000000000002E-3</v>
      </c>
      <c r="K410" s="473">
        <v>2.6029999999999998E-3</v>
      </c>
      <c r="L410" s="473">
        <v>3.9060000000000002E-3</v>
      </c>
      <c r="M410" s="473">
        <v>5.4879999999999998E-3</v>
      </c>
      <c r="N410" s="473">
        <v>1.9289999999999999E-3</v>
      </c>
      <c r="O410" s="473">
        <v>1.291E-3</v>
      </c>
      <c r="P410" s="473">
        <v>6.7500000000000004E-4</v>
      </c>
      <c r="Q410" s="473">
        <v>6.7500000000000004E-4</v>
      </c>
      <c r="R410" s="473">
        <v>6.1600000000000001E-4</v>
      </c>
      <c r="S410" s="473">
        <v>0</v>
      </c>
      <c r="T410" s="473">
        <v>0</v>
      </c>
      <c r="U410" s="473">
        <v>0</v>
      </c>
      <c r="V410" s="473">
        <v>0</v>
      </c>
      <c r="W410" s="473">
        <v>0</v>
      </c>
      <c r="X410" s="473">
        <v>0</v>
      </c>
      <c r="Y410" s="473">
        <v>0</v>
      </c>
      <c r="Z410" s="473">
        <v>0</v>
      </c>
      <c r="AA410" s="473">
        <v>0</v>
      </c>
      <c r="AB410" s="473">
        <v>0</v>
      </c>
      <c r="AC410" s="473">
        <v>0</v>
      </c>
      <c r="AD410" s="473">
        <v>0</v>
      </c>
      <c r="AE410" s="473">
        <v>0</v>
      </c>
      <c r="AF410" s="473">
        <v>0</v>
      </c>
      <c r="AG410" s="473">
        <v>0</v>
      </c>
      <c r="AH410" s="473">
        <v>0</v>
      </c>
      <c r="AI410" s="473">
        <v>0</v>
      </c>
      <c r="AJ410" s="473">
        <v>0</v>
      </c>
      <c r="AK410" s="473">
        <v>0</v>
      </c>
      <c r="AL410" s="473">
        <v>0</v>
      </c>
      <c r="AM410" s="473">
        <v>0</v>
      </c>
      <c r="AN410" s="473">
        <v>0</v>
      </c>
    </row>
    <row r="411" spans="1:40" ht="15" customHeight="1" x14ac:dyDescent="0.2">
      <c r="A411" s="472" t="s">
        <v>228</v>
      </c>
      <c r="B411" s="472" t="s">
        <v>71</v>
      </c>
      <c r="C411" s="472" t="s">
        <v>396</v>
      </c>
      <c r="D411" s="472" t="s">
        <v>356</v>
      </c>
      <c r="E411" s="472" t="s">
        <v>94</v>
      </c>
      <c r="F411" s="472" t="s">
        <v>94</v>
      </c>
      <c r="G411" s="473">
        <v>2.9657146269999997</v>
      </c>
      <c r="H411" s="473">
        <v>4.4575680000000002</v>
      </c>
      <c r="I411" s="473">
        <v>4.4575680000000002</v>
      </c>
      <c r="J411" s="473">
        <v>4.4575680000000002</v>
      </c>
      <c r="K411" s="473">
        <v>4.4575680000000002</v>
      </c>
      <c r="L411" s="473">
        <v>4.4575680000000002</v>
      </c>
      <c r="M411" s="473">
        <v>4.4575680000000002</v>
      </c>
      <c r="N411" s="473">
        <v>4.4575680000000002</v>
      </c>
      <c r="O411" s="473">
        <v>4.4575680000000002</v>
      </c>
      <c r="P411" s="473">
        <v>4.4575680000000002</v>
      </c>
      <c r="Q411" s="473">
        <v>4.4575680000000002</v>
      </c>
      <c r="R411" s="473">
        <v>4.4575680000000002</v>
      </c>
      <c r="S411" s="473">
        <v>4.4575680000000002</v>
      </c>
      <c r="T411" s="473">
        <v>4.4575680000000002</v>
      </c>
      <c r="U411" s="473">
        <v>4.4575680000000002</v>
      </c>
      <c r="V411" s="473">
        <v>4.4575680000000002</v>
      </c>
      <c r="W411" s="473">
        <v>4.4575680000000002</v>
      </c>
      <c r="X411" s="473">
        <v>4.4575680000000002</v>
      </c>
      <c r="Y411" s="473">
        <v>4.4575680000000002</v>
      </c>
      <c r="Z411" s="473">
        <v>4.4575680000000002</v>
      </c>
      <c r="AA411" s="473">
        <v>4.4575680000000002</v>
      </c>
      <c r="AB411" s="473">
        <v>4.4575680000000002</v>
      </c>
      <c r="AC411" s="473">
        <v>4.4575680000000002</v>
      </c>
      <c r="AD411" s="473">
        <v>4.4575680000000002</v>
      </c>
      <c r="AE411" s="473">
        <v>4.4575680000000002</v>
      </c>
      <c r="AF411" s="473">
        <v>4.4575680000000002</v>
      </c>
      <c r="AG411" s="473">
        <v>4.4575680000000002</v>
      </c>
      <c r="AH411" s="473">
        <v>4.4575680000000002</v>
      </c>
      <c r="AI411" s="473">
        <v>4.4575680000000002</v>
      </c>
      <c r="AJ411" s="473">
        <v>4.4575680000000002</v>
      </c>
      <c r="AK411" s="473">
        <v>4.4575680000000002</v>
      </c>
      <c r="AL411" s="473">
        <v>4.4575680000000002</v>
      </c>
      <c r="AM411" s="473">
        <v>4.4575680000000002</v>
      </c>
      <c r="AN411" s="473">
        <v>4.4575680000000002</v>
      </c>
    </row>
    <row r="412" spans="1:40" ht="15" customHeight="1" x14ac:dyDescent="0.2">
      <c r="A412" s="472" t="s">
        <v>228</v>
      </c>
      <c r="B412" s="472" t="s">
        <v>71</v>
      </c>
      <c r="C412" s="472" t="s">
        <v>396</v>
      </c>
      <c r="D412" s="472" t="s">
        <v>356</v>
      </c>
      <c r="E412" s="472" t="s">
        <v>96</v>
      </c>
      <c r="F412" s="472" t="s">
        <v>363</v>
      </c>
      <c r="G412" s="473">
        <v>1.1749384999999999E-2</v>
      </c>
      <c r="H412" s="473">
        <v>5.3152999999999999E-2</v>
      </c>
      <c r="I412" s="473">
        <v>5.3036E-2</v>
      </c>
      <c r="J412" s="473">
        <v>5.3025000000000003E-2</v>
      </c>
      <c r="K412" s="473">
        <v>5.2850000000000001E-2</v>
      </c>
      <c r="L412" s="473">
        <v>0.245946</v>
      </c>
      <c r="M412" s="473">
        <v>0.75468000000000002</v>
      </c>
      <c r="N412" s="473">
        <v>1.290171</v>
      </c>
      <c r="O412" s="473">
        <v>1.792859</v>
      </c>
      <c r="P412" s="473">
        <v>2.8225120000000001</v>
      </c>
      <c r="Q412" s="473">
        <v>5.5891349999999997</v>
      </c>
      <c r="R412" s="473">
        <v>5.3954620000000002</v>
      </c>
      <c r="S412" s="473">
        <v>10.11201</v>
      </c>
      <c r="T412" s="473">
        <v>9.9054409999999997</v>
      </c>
      <c r="U412" s="473">
        <v>12.08907</v>
      </c>
      <c r="V412" s="473">
        <v>11.281000000000001</v>
      </c>
      <c r="W412" s="473">
        <v>10.288220000000001</v>
      </c>
      <c r="X412" s="473">
        <v>9.6503979999999991</v>
      </c>
      <c r="Y412" s="473">
        <v>9.2499409999999997</v>
      </c>
      <c r="Z412" s="473">
        <v>8.6413039999999999</v>
      </c>
      <c r="AA412" s="473">
        <v>8.3136569999999992</v>
      </c>
      <c r="AB412" s="473">
        <v>8.9424390000000002</v>
      </c>
      <c r="AC412" s="473">
        <v>8.7218250000000008</v>
      </c>
      <c r="AD412" s="473">
        <v>9.6530290000000001</v>
      </c>
      <c r="AE412" s="473">
        <v>9.8806399999999996</v>
      </c>
      <c r="AF412" s="473">
        <v>10.836919999999999</v>
      </c>
      <c r="AG412" s="473">
        <v>10.99142</v>
      </c>
      <c r="AH412" s="473">
        <v>10.93328</v>
      </c>
      <c r="AI412" s="473">
        <v>11.21</v>
      </c>
      <c r="AJ412" s="473">
        <v>11.096629999999999</v>
      </c>
      <c r="AK412" s="473">
        <v>11.16825</v>
      </c>
      <c r="AL412" s="473">
        <v>11.14364</v>
      </c>
      <c r="AM412" s="473">
        <v>11.03101</v>
      </c>
      <c r="AN412" s="473">
        <v>10.9339</v>
      </c>
    </row>
    <row r="413" spans="1:40" ht="15" customHeight="1" x14ac:dyDescent="0.2">
      <c r="A413" s="472" t="s">
        <v>228</v>
      </c>
      <c r="B413" s="472" t="s">
        <v>71</v>
      </c>
      <c r="C413" s="472" t="s">
        <v>396</v>
      </c>
      <c r="D413" s="472" t="s">
        <v>383</v>
      </c>
      <c r="E413" s="472" t="s">
        <v>97</v>
      </c>
      <c r="F413" s="472" t="s">
        <v>97</v>
      </c>
      <c r="G413" s="473">
        <v>64.637266262000011</v>
      </c>
      <c r="H413" s="473">
        <v>61.220300000000002</v>
      </c>
      <c r="I413" s="473">
        <v>61.19988</v>
      </c>
      <c r="J413" s="473">
        <v>61.181060000000002</v>
      </c>
      <c r="K413" s="473">
        <v>61.158450000000002</v>
      </c>
      <c r="L413" s="473">
        <v>61.128030000000003</v>
      </c>
      <c r="M413" s="473">
        <v>47.615229999999997</v>
      </c>
      <c r="N413" s="473">
        <v>32.287610000000001</v>
      </c>
      <c r="O413" s="473">
        <v>32.251559999999998</v>
      </c>
      <c r="P413" s="473">
        <v>44.392629999999997</v>
      </c>
      <c r="Q413" s="473">
        <v>44.23565</v>
      </c>
      <c r="R413" s="473">
        <v>59.256360000000001</v>
      </c>
      <c r="S413" s="473">
        <v>58.69323</v>
      </c>
      <c r="T413" s="473">
        <v>64.275369999999995</v>
      </c>
      <c r="U413" s="473">
        <v>74.475819999999999</v>
      </c>
      <c r="V413" s="473">
        <v>72.714060000000003</v>
      </c>
      <c r="W413" s="473">
        <v>89.217240000000004</v>
      </c>
      <c r="X413" s="473">
        <v>87.939949999999996</v>
      </c>
      <c r="Y413" s="473">
        <v>94.311959999999999</v>
      </c>
      <c r="Z413" s="473">
        <v>102.3733</v>
      </c>
      <c r="AA413" s="473">
        <v>108.5419</v>
      </c>
      <c r="AB413" s="473">
        <v>116.68819999999999</v>
      </c>
      <c r="AC413" s="473">
        <v>116.3528</v>
      </c>
      <c r="AD413" s="473">
        <v>116.063</v>
      </c>
      <c r="AE413" s="473">
        <v>116.3141</v>
      </c>
      <c r="AF413" s="473">
        <v>116.1259</v>
      </c>
      <c r="AG413" s="473">
        <v>116.3844</v>
      </c>
      <c r="AH413" s="473">
        <v>116.318</v>
      </c>
      <c r="AI413" s="473">
        <v>116.9385</v>
      </c>
      <c r="AJ413" s="473">
        <v>116.6641</v>
      </c>
      <c r="AK413" s="473">
        <v>116.69889999999999</v>
      </c>
      <c r="AL413" s="473">
        <v>116.6126</v>
      </c>
      <c r="AM413" s="473">
        <v>116.4687</v>
      </c>
      <c r="AN413" s="473">
        <v>116.33929999999999</v>
      </c>
    </row>
    <row r="414" spans="1:40" ht="15" customHeight="1" x14ac:dyDescent="0.2">
      <c r="A414" s="472" t="s">
        <v>228</v>
      </c>
      <c r="B414" s="472" t="s">
        <v>71</v>
      </c>
      <c r="C414" s="472" t="s">
        <v>396</v>
      </c>
      <c r="D414" s="472" t="s">
        <v>356</v>
      </c>
      <c r="E414" s="472" t="s">
        <v>98</v>
      </c>
      <c r="F414" s="472" t="s">
        <v>384</v>
      </c>
      <c r="G414" s="473">
        <v>16.559904793000001</v>
      </c>
      <c r="H414" s="473">
        <v>26.44999</v>
      </c>
      <c r="I414" s="473">
        <v>32.110320000000002</v>
      </c>
      <c r="J414" s="473">
        <v>35.448709999999998</v>
      </c>
      <c r="K414" s="473">
        <v>41.276319999999998</v>
      </c>
      <c r="L414" s="473">
        <v>46.392020000000002</v>
      </c>
      <c r="M414" s="473">
        <v>56.20749</v>
      </c>
      <c r="N414" s="473">
        <v>63.634709999999998</v>
      </c>
      <c r="O414" s="473">
        <v>75.439400000000006</v>
      </c>
      <c r="P414" s="473">
        <v>87.649829999999994</v>
      </c>
      <c r="Q414" s="473">
        <v>95.267200000000003</v>
      </c>
      <c r="R414" s="473">
        <v>104.90989999999999</v>
      </c>
      <c r="S414" s="473">
        <v>110.9374</v>
      </c>
      <c r="T414" s="473">
        <v>114.5526</v>
      </c>
      <c r="U414" s="473">
        <v>119.96380000000001</v>
      </c>
      <c r="V414" s="473">
        <v>129.44800000000001</v>
      </c>
      <c r="W414" s="473">
        <v>136.02350000000001</v>
      </c>
      <c r="X414" s="473">
        <v>143.54830000000001</v>
      </c>
      <c r="Y414" s="473">
        <v>148.56290000000001</v>
      </c>
      <c r="Z414" s="473">
        <v>152.2929</v>
      </c>
      <c r="AA414" s="473">
        <v>154.3201</v>
      </c>
      <c r="AB414" s="473">
        <v>156.01929999999999</v>
      </c>
      <c r="AC414" s="473">
        <v>155.46119999999999</v>
      </c>
      <c r="AD414" s="473">
        <v>157.4341</v>
      </c>
      <c r="AE414" s="473">
        <v>158.19390000000001</v>
      </c>
      <c r="AF414" s="473">
        <v>160.58779999999999</v>
      </c>
      <c r="AG414" s="473">
        <v>160.52500000000001</v>
      </c>
      <c r="AH414" s="473">
        <v>163.08609999999999</v>
      </c>
      <c r="AI414" s="473">
        <v>163.47470000000001</v>
      </c>
      <c r="AJ414" s="473">
        <v>165.1249</v>
      </c>
      <c r="AK414" s="473">
        <v>165.7287</v>
      </c>
      <c r="AL414" s="473">
        <v>165.7234</v>
      </c>
      <c r="AM414" s="473">
        <v>165.5908</v>
      </c>
      <c r="AN414" s="473">
        <v>165.29169999999999</v>
      </c>
    </row>
    <row r="415" spans="1:40" ht="15" customHeight="1" x14ac:dyDescent="0.2">
      <c r="A415" s="472" t="s">
        <v>228</v>
      </c>
      <c r="B415" s="472" t="s">
        <v>71</v>
      </c>
      <c r="C415" s="472" t="s">
        <v>396</v>
      </c>
      <c r="D415" s="472" t="s">
        <v>356</v>
      </c>
      <c r="E415" s="472" t="s">
        <v>99</v>
      </c>
      <c r="F415" s="472" t="s">
        <v>99</v>
      </c>
      <c r="G415" s="473">
        <v>12.168847980999997</v>
      </c>
      <c r="H415" s="473">
        <v>16.387129999999999</v>
      </c>
      <c r="I415" s="473">
        <v>16.585760000000001</v>
      </c>
      <c r="J415" s="473">
        <v>17.194859999999998</v>
      </c>
      <c r="K415" s="473">
        <v>18.128609999999998</v>
      </c>
      <c r="L415" s="473">
        <v>20.101430000000001</v>
      </c>
      <c r="M415" s="473">
        <v>22.535409999999999</v>
      </c>
      <c r="N415" s="473">
        <v>26.689080000000001</v>
      </c>
      <c r="O415" s="473">
        <v>27.443249999999999</v>
      </c>
      <c r="P415" s="473">
        <v>28.558039999999998</v>
      </c>
      <c r="Q415" s="473">
        <v>28.789010000000001</v>
      </c>
      <c r="R415" s="473">
        <v>28.471679999999999</v>
      </c>
      <c r="S415" s="473">
        <v>27.938330000000001</v>
      </c>
      <c r="T415" s="473">
        <v>27.649450000000002</v>
      </c>
      <c r="U415" s="473">
        <v>25.789940000000001</v>
      </c>
      <c r="V415" s="473">
        <v>24.77806</v>
      </c>
      <c r="W415" s="473">
        <v>23.127510000000001</v>
      </c>
      <c r="X415" s="473">
        <v>21.332419999999999</v>
      </c>
      <c r="Y415" s="473">
        <v>20.475950000000001</v>
      </c>
      <c r="Z415" s="473">
        <v>18.21499</v>
      </c>
      <c r="AA415" s="473">
        <v>17.011859999999999</v>
      </c>
      <c r="AB415" s="473">
        <v>16.07985</v>
      </c>
      <c r="AC415" s="473">
        <v>15.783810000000001</v>
      </c>
      <c r="AD415" s="473">
        <v>15.57804</v>
      </c>
      <c r="AE415" s="473">
        <v>15.65006</v>
      </c>
      <c r="AF415" s="473">
        <v>15.532640000000001</v>
      </c>
      <c r="AG415" s="473">
        <v>16.041360000000001</v>
      </c>
      <c r="AH415" s="473">
        <v>15.701140000000001</v>
      </c>
      <c r="AI415" s="473">
        <v>16.049869999999999</v>
      </c>
      <c r="AJ415" s="473">
        <v>15.67187</v>
      </c>
      <c r="AK415" s="473">
        <v>16.118760000000002</v>
      </c>
      <c r="AL415" s="473">
        <v>15.99029</v>
      </c>
      <c r="AM415" s="473">
        <v>16.030239999999999</v>
      </c>
      <c r="AN415" s="473">
        <v>15.75385</v>
      </c>
    </row>
    <row r="416" spans="1:40" ht="15" customHeight="1" x14ac:dyDescent="0.2">
      <c r="A416" s="472" t="s">
        <v>228</v>
      </c>
      <c r="B416" s="472" t="s">
        <v>71</v>
      </c>
      <c r="C416" s="472" t="s">
        <v>396</v>
      </c>
      <c r="D416" s="472" t="s">
        <v>565</v>
      </c>
      <c r="E416" s="472" t="s">
        <v>101</v>
      </c>
      <c r="F416" s="472" t="s">
        <v>385</v>
      </c>
      <c r="G416" s="473">
        <v>0</v>
      </c>
      <c r="H416" s="473">
        <v>0</v>
      </c>
      <c r="I416" s="473">
        <v>0</v>
      </c>
      <c r="J416" s="473">
        <v>0</v>
      </c>
      <c r="K416" s="473">
        <v>0</v>
      </c>
      <c r="L416" s="473">
        <v>0</v>
      </c>
      <c r="M416" s="473">
        <v>2.4499999999999999E-4</v>
      </c>
      <c r="N416" s="473">
        <v>0</v>
      </c>
      <c r="O416" s="473">
        <v>1.22E-4</v>
      </c>
      <c r="P416" s="473">
        <v>1.22E-4</v>
      </c>
      <c r="Q416" s="473">
        <v>1.22E-4</v>
      </c>
      <c r="R416" s="473">
        <v>0</v>
      </c>
      <c r="S416" s="473">
        <v>0</v>
      </c>
      <c r="T416" s="473">
        <v>0</v>
      </c>
      <c r="U416" s="473">
        <v>0</v>
      </c>
      <c r="V416" s="473">
        <v>0</v>
      </c>
      <c r="W416" s="473">
        <v>0</v>
      </c>
      <c r="X416" s="473">
        <v>0</v>
      </c>
      <c r="Y416" s="473">
        <v>0</v>
      </c>
      <c r="Z416" s="473">
        <v>0</v>
      </c>
      <c r="AA416" s="473">
        <v>0</v>
      </c>
      <c r="AB416" s="473">
        <v>0</v>
      </c>
      <c r="AC416" s="473">
        <v>0</v>
      </c>
      <c r="AD416" s="473">
        <v>0</v>
      </c>
      <c r="AE416" s="473">
        <v>0</v>
      </c>
      <c r="AF416" s="473">
        <v>0</v>
      </c>
      <c r="AG416" s="473">
        <v>0</v>
      </c>
      <c r="AH416" s="473">
        <v>0</v>
      </c>
      <c r="AI416" s="473">
        <v>0</v>
      </c>
      <c r="AJ416" s="473">
        <v>0</v>
      </c>
      <c r="AK416" s="473">
        <v>0</v>
      </c>
      <c r="AL416" s="473">
        <v>0</v>
      </c>
      <c r="AM416" s="473">
        <v>0</v>
      </c>
      <c r="AN416" s="473">
        <v>0</v>
      </c>
    </row>
    <row r="417" spans="1:40" ht="15" customHeight="1" x14ac:dyDescent="0.2">
      <c r="A417" s="472" t="s">
        <v>228</v>
      </c>
      <c r="B417" s="472" t="s">
        <v>71</v>
      </c>
      <c r="C417" s="472" t="s">
        <v>396</v>
      </c>
      <c r="D417" s="472" t="s">
        <v>565</v>
      </c>
      <c r="E417" s="472" t="s">
        <v>101</v>
      </c>
      <c r="F417" s="472" t="s">
        <v>386</v>
      </c>
      <c r="G417" s="473">
        <v>1.7479651999999998E-2</v>
      </c>
      <c r="H417" s="473">
        <v>0</v>
      </c>
      <c r="I417" s="473">
        <v>0</v>
      </c>
      <c r="J417" s="473">
        <v>0</v>
      </c>
      <c r="K417" s="473">
        <v>0</v>
      </c>
      <c r="L417" s="473">
        <v>0</v>
      </c>
      <c r="M417" s="473">
        <v>1.65E-4</v>
      </c>
      <c r="N417" s="473">
        <v>0</v>
      </c>
      <c r="O417" s="473">
        <v>1.9599999999999999E-4</v>
      </c>
      <c r="P417" s="473">
        <v>3.1100000000000002E-4</v>
      </c>
      <c r="Q417" s="473">
        <v>3.1100000000000002E-4</v>
      </c>
      <c r="R417" s="473">
        <v>0</v>
      </c>
      <c r="S417" s="473">
        <v>0</v>
      </c>
      <c r="T417" s="473">
        <v>0</v>
      </c>
      <c r="U417" s="473">
        <v>0</v>
      </c>
      <c r="V417" s="473">
        <v>0</v>
      </c>
      <c r="W417" s="473">
        <v>0</v>
      </c>
      <c r="X417" s="473">
        <v>0</v>
      </c>
      <c r="Y417" s="473">
        <v>0</v>
      </c>
      <c r="Z417" s="473">
        <v>0</v>
      </c>
      <c r="AA417" s="473">
        <v>0</v>
      </c>
      <c r="AB417" s="473">
        <v>0</v>
      </c>
      <c r="AC417" s="473">
        <v>0</v>
      </c>
      <c r="AD417" s="473">
        <v>0</v>
      </c>
      <c r="AE417" s="473">
        <v>0</v>
      </c>
      <c r="AF417" s="473">
        <v>0</v>
      </c>
      <c r="AG417" s="473">
        <v>0</v>
      </c>
      <c r="AH417" s="473">
        <v>0</v>
      </c>
      <c r="AI417" s="473">
        <v>0</v>
      </c>
      <c r="AJ417" s="473">
        <v>0</v>
      </c>
      <c r="AK417" s="473">
        <v>0</v>
      </c>
      <c r="AL417" s="473">
        <v>0</v>
      </c>
      <c r="AM417" s="473">
        <v>0</v>
      </c>
      <c r="AN417" s="473">
        <v>0</v>
      </c>
    </row>
    <row r="418" spans="1:40" ht="15" customHeight="1" x14ac:dyDescent="0.2">
      <c r="A418" s="472" t="s">
        <v>228</v>
      </c>
      <c r="B418" s="472" t="s">
        <v>71</v>
      </c>
      <c r="C418" s="472" t="s">
        <v>396</v>
      </c>
      <c r="D418" s="472" t="s">
        <v>356</v>
      </c>
      <c r="E418" s="472" t="s">
        <v>100</v>
      </c>
      <c r="F418" s="472" t="s">
        <v>376</v>
      </c>
      <c r="G418" s="473">
        <v>0</v>
      </c>
      <c r="H418" s="473">
        <v>0</v>
      </c>
      <c r="I418" s="473">
        <v>0</v>
      </c>
      <c r="J418" s="473">
        <v>0</v>
      </c>
      <c r="K418" s="473">
        <v>0</v>
      </c>
      <c r="L418" s="473">
        <v>4.5813E-2</v>
      </c>
      <c r="M418" s="473">
        <v>7.7881000000000006E-2</v>
      </c>
      <c r="N418" s="473">
        <v>0.12298000000000001</v>
      </c>
      <c r="O418" s="473">
        <v>0.179726</v>
      </c>
      <c r="P418" s="473">
        <v>0.25451200000000002</v>
      </c>
      <c r="Q418" s="473">
        <v>0.32554100000000002</v>
      </c>
      <c r="R418" s="473">
        <v>0.459758</v>
      </c>
      <c r="S418" s="473">
        <v>0.53078700000000001</v>
      </c>
      <c r="T418" s="473">
        <v>0.60825700000000005</v>
      </c>
      <c r="U418" s="473">
        <v>0.75031400000000004</v>
      </c>
      <c r="V418" s="473">
        <v>0.82778499999999999</v>
      </c>
      <c r="W418" s="473">
        <v>0.99724999999999997</v>
      </c>
      <c r="X418" s="473">
        <v>1.1667160000000001</v>
      </c>
      <c r="Y418" s="473">
        <v>1.1667160000000001</v>
      </c>
      <c r="Z418" s="473">
        <v>1.1667160000000001</v>
      </c>
      <c r="AA418" s="473">
        <v>1.1667160000000001</v>
      </c>
      <c r="AB418" s="473">
        <v>1.1667160000000001</v>
      </c>
      <c r="AC418" s="473">
        <v>1.1667160000000001</v>
      </c>
      <c r="AD418" s="473">
        <v>1.1667160000000001</v>
      </c>
      <c r="AE418" s="473">
        <v>1.1667160000000001</v>
      </c>
      <c r="AF418" s="473">
        <v>1.1667160000000001</v>
      </c>
      <c r="AG418" s="473">
        <v>1.1667160000000001</v>
      </c>
      <c r="AH418" s="473">
        <v>1.1667160000000001</v>
      </c>
      <c r="AI418" s="473">
        <v>1.1667160000000001</v>
      </c>
      <c r="AJ418" s="473">
        <v>1.1667160000000001</v>
      </c>
      <c r="AK418" s="473">
        <v>1.1667160000000001</v>
      </c>
      <c r="AL418" s="473">
        <v>1.1667160000000001</v>
      </c>
      <c r="AM418" s="473">
        <v>1.1667160000000001</v>
      </c>
      <c r="AN418" s="473">
        <v>1.1667160000000001</v>
      </c>
    </row>
    <row r="419" spans="1:40" ht="15" customHeight="1" x14ac:dyDescent="0.2">
      <c r="A419" s="472" t="s">
        <v>228</v>
      </c>
      <c r="B419" s="472" t="s">
        <v>71</v>
      </c>
      <c r="C419" s="472" t="s">
        <v>396</v>
      </c>
      <c r="D419" s="472" t="s">
        <v>89</v>
      </c>
      <c r="E419" s="472" t="s">
        <v>89</v>
      </c>
      <c r="F419" s="472" t="s">
        <v>377</v>
      </c>
      <c r="G419" s="473">
        <v>0</v>
      </c>
      <c r="H419" s="473">
        <v>0.227352</v>
      </c>
      <c r="I419" s="473">
        <v>0.22062300000000001</v>
      </c>
      <c r="J419" s="473">
        <v>0.37100499999999997</v>
      </c>
      <c r="K419" s="473">
        <v>0.46749600000000002</v>
      </c>
      <c r="L419" s="473">
        <v>0.47464000000000001</v>
      </c>
      <c r="M419" s="473">
        <v>0.66605099999999995</v>
      </c>
      <c r="N419" s="473">
        <v>0.70057100000000005</v>
      </c>
      <c r="O419" s="473">
        <v>0.69586899999999996</v>
      </c>
      <c r="P419" s="473">
        <v>0.70220499999999997</v>
      </c>
      <c r="Q419" s="473">
        <v>0.83489199999999997</v>
      </c>
      <c r="R419" s="473">
        <v>0.90830200000000005</v>
      </c>
      <c r="S419" s="473">
        <v>1.0185550000000001</v>
      </c>
      <c r="T419" s="473">
        <v>1.144463</v>
      </c>
      <c r="U419" s="473">
        <v>1.110341</v>
      </c>
      <c r="V419" s="473">
        <v>1.2129730000000001</v>
      </c>
      <c r="W419" s="473">
        <v>1.349564</v>
      </c>
      <c r="X419" s="473">
        <v>1.4906170000000001</v>
      </c>
      <c r="Y419" s="473">
        <v>1.514105</v>
      </c>
      <c r="Z419" s="473">
        <v>1.6667670000000001</v>
      </c>
      <c r="AA419" s="473">
        <v>1.7931029999999999</v>
      </c>
      <c r="AB419" s="473">
        <v>1.956297</v>
      </c>
      <c r="AC419" s="473">
        <v>2.2148750000000001</v>
      </c>
      <c r="AD419" s="473">
        <v>2.3218459999999999</v>
      </c>
      <c r="AE419" s="473">
        <v>2.351909</v>
      </c>
      <c r="AF419" s="473">
        <v>2.3399519999999998</v>
      </c>
      <c r="AG419" s="473">
        <v>2.387162</v>
      </c>
      <c r="AH419" s="473">
        <v>2.3647260000000001</v>
      </c>
      <c r="AI419" s="473">
        <v>2.4084539999999999</v>
      </c>
      <c r="AJ419" s="473">
        <v>2.4422039999999998</v>
      </c>
      <c r="AK419" s="473">
        <v>2.428375</v>
      </c>
      <c r="AL419" s="473">
        <v>2.43424</v>
      </c>
      <c r="AM419" s="473">
        <v>2.4060760000000001</v>
      </c>
      <c r="AN419" s="473">
        <v>2.3917660000000001</v>
      </c>
    </row>
    <row r="420" spans="1:40" ht="15" customHeight="1" x14ac:dyDescent="0.2">
      <c r="A420" s="472" t="s">
        <v>228</v>
      </c>
      <c r="B420" s="472" t="s">
        <v>71</v>
      </c>
      <c r="C420" s="472" t="s">
        <v>396</v>
      </c>
      <c r="D420" s="472" t="s">
        <v>89</v>
      </c>
      <c r="E420" s="472" t="s">
        <v>89</v>
      </c>
      <c r="F420" s="472" t="s">
        <v>387</v>
      </c>
      <c r="G420" s="473">
        <v>0</v>
      </c>
      <c r="H420" s="473">
        <v>0</v>
      </c>
      <c r="I420" s="473">
        <v>0</v>
      </c>
      <c r="J420" s="473">
        <v>0</v>
      </c>
      <c r="K420" s="473">
        <v>0</v>
      </c>
      <c r="L420" s="473">
        <v>0</v>
      </c>
      <c r="M420" s="473">
        <v>0</v>
      </c>
      <c r="N420" s="473">
        <v>0</v>
      </c>
      <c r="O420" s="473">
        <v>0</v>
      </c>
      <c r="P420" s="473">
        <v>0</v>
      </c>
      <c r="Q420" s="473">
        <v>0</v>
      </c>
      <c r="R420" s="473">
        <v>0</v>
      </c>
      <c r="S420" s="473">
        <v>0</v>
      </c>
      <c r="T420" s="473">
        <v>0</v>
      </c>
      <c r="U420" s="473">
        <v>0</v>
      </c>
      <c r="V420" s="473">
        <v>0</v>
      </c>
      <c r="W420" s="473">
        <v>0.252996</v>
      </c>
      <c r="X420" s="473">
        <v>0.24640799999999999</v>
      </c>
      <c r="Y420" s="473">
        <v>0.71533000000000002</v>
      </c>
      <c r="Z420" s="473">
        <v>0.72892100000000004</v>
      </c>
      <c r="AA420" s="473">
        <v>0.65719899999999998</v>
      </c>
      <c r="AB420" s="473">
        <v>0.64021399999999995</v>
      </c>
      <c r="AC420" s="473">
        <v>0.72335899999999997</v>
      </c>
      <c r="AD420" s="473">
        <v>0.77499600000000002</v>
      </c>
      <c r="AE420" s="473">
        <v>0.81354499999999996</v>
      </c>
      <c r="AF420" s="473">
        <v>0.80288999999999999</v>
      </c>
      <c r="AG420" s="473">
        <v>0.87931499999999996</v>
      </c>
      <c r="AH420" s="473">
        <v>0.87819000000000003</v>
      </c>
      <c r="AI420" s="473">
        <v>0.86831499999999995</v>
      </c>
      <c r="AJ420" s="473">
        <v>0.86485800000000002</v>
      </c>
      <c r="AK420" s="473">
        <v>0.872444</v>
      </c>
      <c r="AL420" s="473">
        <v>0.88516799999999995</v>
      </c>
      <c r="AM420" s="473">
        <v>0.87638499999999997</v>
      </c>
      <c r="AN420" s="473">
        <v>0.88183699999999998</v>
      </c>
    </row>
    <row r="421" spans="1:40" ht="15" customHeight="1" x14ac:dyDescent="0.2">
      <c r="A421" s="472" t="s">
        <v>228</v>
      </c>
      <c r="B421" s="472" t="s">
        <v>71</v>
      </c>
      <c r="C421" s="472" t="s">
        <v>396</v>
      </c>
      <c r="D421" s="472" t="s">
        <v>89</v>
      </c>
      <c r="E421" s="472" t="s">
        <v>89</v>
      </c>
      <c r="F421" s="472" t="s">
        <v>379</v>
      </c>
      <c r="G421" s="473">
        <v>0</v>
      </c>
      <c r="H421" s="473">
        <v>0</v>
      </c>
      <c r="I421" s="473">
        <v>0</v>
      </c>
      <c r="J421" s="473">
        <v>0</v>
      </c>
      <c r="K421" s="473">
        <v>0</v>
      </c>
      <c r="L421" s="473">
        <v>0</v>
      </c>
      <c r="M421" s="473">
        <v>0</v>
      </c>
      <c r="N421" s="473">
        <v>0</v>
      </c>
      <c r="O421" s="473">
        <v>0</v>
      </c>
      <c r="P421" s="473">
        <v>0</v>
      </c>
      <c r="Q421" s="473">
        <v>0</v>
      </c>
      <c r="R421" s="473">
        <v>0</v>
      </c>
      <c r="S421" s="473">
        <v>0</v>
      </c>
      <c r="T421" s="473">
        <v>0</v>
      </c>
      <c r="U421" s="473">
        <v>9.2366000000000004E-2</v>
      </c>
      <c r="V421" s="473">
        <v>0.192439</v>
      </c>
      <c r="W421" s="473">
        <v>0.184915</v>
      </c>
      <c r="X421" s="473">
        <v>0.179558</v>
      </c>
      <c r="Y421" s="473">
        <v>0.176673</v>
      </c>
      <c r="Z421" s="473">
        <v>0.15387300000000001</v>
      </c>
      <c r="AA421" s="473">
        <v>0.133129</v>
      </c>
      <c r="AB421" s="473">
        <v>0.15196200000000001</v>
      </c>
      <c r="AC421" s="473">
        <v>0.136321</v>
      </c>
      <c r="AD421" s="473">
        <v>0.21420400000000001</v>
      </c>
      <c r="AE421" s="473">
        <v>0.23349900000000001</v>
      </c>
      <c r="AF421" s="473">
        <v>0.23319999999999999</v>
      </c>
      <c r="AG421" s="473">
        <v>0.23205500000000001</v>
      </c>
      <c r="AH421" s="473">
        <v>0.28272799999999998</v>
      </c>
      <c r="AI421" s="473">
        <v>0.28693400000000002</v>
      </c>
      <c r="AJ421" s="473">
        <v>0.27226099999999998</v>
      </c>
      <c r="AK421" s="473">
        <v>0.27240799999999998</v>
      </c>
      <c r="AL421" s="473">
        <v>0.253052</v>
      </c>
      <c r="AM421" s="473">
        <v>0.25573600000000002</v>
      </c>
      <c r="AN421" s="473">
        <v>0.25076100000000001</v>
      </c>
    </row>
    <row r="422" spans="1:40" ht="15" customHeight="1" x14ac:dyDescent="0.2">
      <c r="A422" s="472" t="s">
        <v>228</v>
      </c>
      <c r="B422" s="472" t="s">
        <v>71</v>
      </c>
      <c r="C422" s="472" t="s">
        <v>396</v>
      </c>
      <c r="D422" s="472" t="s">
        <v>89</v>
      </c>
      <c r="E422" s="472" t="s">
        <v>89</v>
      </c>
      <c r="F422" s="472" t="s">
        <v>388</v>
      </c>
      <c r="G422" s="473">
        <v>0.14461374500000002</v>
      </c>
      <c r="H422" s="473">
        <v>0.86927500000000002</v>
      </c>
      <c r="I422" s="473">
        <v>1.112047</v>
      </c>
      <c r="J422" s="473">
        <v>1.2539100000000001</v>
      </c>
      <c r="K422" s="473">
        <v>1.2805150000000001</v>
      </c>
      <c r="L422" s="473">
        <v>1.342792</v>
      </c>
      <c r="M422" s="473">
        <v>1.437765</v>
      </c>
      <c r="N422" s="473">
        <v>1.3738919999999999</v>
      </c>
      <c r="O422" s="473">
        <v>1.8599479999999999</v>
      </c>
      <c r="P422" s="473">
        <v>2.42056</v>
      </c>
      <c r="Q422" s="473">
        <v>2.6604390000000002</v>
      </c>
      <c r="R422" s="473">
        <v>3.7605940000000002</v>
      </c>
      <c r="S422" s="473">
        <v>4.3511430000000004</v>
      </c>
      <c r="T422" s="473">
        <v>4.579745</v>
      </c>
      <c r="U422" s="473">
        <v>4.9817879999999999</v>
      </c>
      <c r="V422" s="473">
        <v>4.9767659999999996</v>
      </c>
      <c r="W422" s="473">
        <v>4.7143990000000002</v>
      </c>
      <c r="X422" s="473">
        <v>4.5291750000000004</v>
      </c>
      <c r="Y422" s="473">
        <v>4.3217280000000002</v>
      </c>
      <c r="Z422" s="473">
        <v>3.816694</v>
      </c>
      <c r="AA422" s="473">
        <v>3.4800019999999998</v>
      </c>
      <c r="AB422" s="473">
        <v>2.964801</v>
      </c>
      <c r="AC422" s="473">
        <v>2.701209</v>
      </c>
      <c r="AD422" s="473">
        <v>2.598738</v>
      </c>
      <c r="AE422" s="473">
        <v>2.748834</v>
      </c>
      <c r="AF422" s="473">
        <v>2.7209500000000002</v>
      </c>
      <c r="AG422" s="473">
        <v>2.7447620000000001</v>
      </c>
      <c r="AH422" s="473">
        <v>2.7319619999999998</v>
      </c>
      <c r="AI422" s="473">
        <v>2.7204649999999999</v>
      </c>
      <c r="AJ422" s="473">
        <v>2.7024900000000001</v>
      </c>
      <c r="AK422" s="473">
        <v>2.7196630000000002</v>
      </c>
      <c r="AL422" s="473">
        <v>2.7032289999999999</v>
      </c>
      <c r="AM422" s="473">
        <v>2.6924399999999999</v>
      </c>
      <c r="AN422" s="473">
        <v>2.6728990000000001</v>
      </c>
    </row>
    <row r="423" spans="1:40" ht="15" customHeight="1" x14ac:dyDescent="0.2">
      <c r="A423" s="472" t="s">
        <v>228</v>
      </c>
      <c r="B423" s="472" t="s">
        <v>71</v>
      </c>
      <c r="C423" s="472" t="s">
        <v>396</v>
      </c>
      <c r="D423" s="472" t="s">
        <v>356</v>
      </c>
      <c r="E423" s="472" t="s">
        <v>381</v>
      </c>
      <c r="F423" s="472" t="s">
        <v>381</v>
      </c>
      <c r="G423" s="473">
        <v>0</v>
      </c>
      <c r="H423" s="473">
        <v>0.23904300000000001</v>
      </c>
      <c r="I423" s="473">
        <v>0.23904300000000001</v>
      </c>
      <c r="J423" s="473">
        <v>0.23904300000000001</v>
      </c>
      <c r="K423" s="473">
        <v>1.695649</v>
      </c>
      <c r="L423" s="473">
        <v>1.68876</v>
      </c>
      <c r="M423" s="473">
        <v>1.670623</v>
      </c>
      <c r="N423" s="473">
        <v>1.662855</v>
      </c>
      <c r="O423" s="473">
        <v>1.638817</v>
      </c>
      <c r="P423" s="473">
        <v>1.579034</v>
      </c>
      <c r="Q423" s="473">
        <v>1.5369649999999999</v>
      </c>
      <c r="R423" s="473">
        <v>1.470126</v>
      </c>
      <c r="S423" s="473">
        <v>1.3906000000000001</v>
      </c>
      <c r="T423" s="473">
        <v>1.328373</v>
      </c>
      <c r="U423" s="473">
        <v>1.1060080000000001</v>
      </c>
      <c r="V423" s="473">
        <v>0.93727199999999999</v>
      </c>
      <c r="W423" s="473">
        <v>0.77135900000000002</v>
      </c>
      <c r="X423" s="473">
        <v>0.68084</v>
      </c>
      <c r="Y423" s="473">
        <v>0.584341</v>
      </c>
      <c r="Z423" s="473">
        <v>0.46866600000000003</v>
      </c>
      <c r="AA423" s="473">
        <v>0.37520300000000001</v>
      </c>
      <c r="AB423" s="473">
        <v>0.31625700000000001</v>
      </c>
      <c r="AC423" s="473">
        <v>0.29665399999999997</v>
      </c>
      <c r="AD423" s="473">
        <v>0.28412900000000002</v>
      </c>
      <c r="AE423" s="473">
        <v>0.271895</v>
      </c>
      <c r="AF423" s="473">
        <v>0.26359900000000003</v>
      </c>
      <c r="AG423" s="473">
        <v>0.25587700000000002</v>
      </c>
      <c r="AH423" s="473">
        <v>0.25565500000000002</v>
      </c>
      <c r="AI423" s="473">
        <v>0.26367499999999999</v>
      </c>
      <c r="AJ423" s="473">
        <v>0.25457000000000002</v>
      </c>
      <c r="AK423" s="473">
        <v>0.25472499999999998</v>
      </c>
      <c r="AL423" s="473">
        <v>0.24512300000000001</v>
      </c>
      <c r="AM423" s="473">
        <v>0.24022199999999999</v>
      </c>
      <c r="AN423" s="473">
        <v>0.23579</v>
      </c>
    </row>
    <row r="424" spans="1:40" ht="15" customHeight="1" x14ac:dyDescent="0.2">
      <c r="A424" s="472" t="s">
        <v>228</v>
      </c>
      <c r="B424" s="472" t="s">
        <v>71</v>
      </c>
      <c r="C424" s="472" t="s">
        <v>396</v>
      </c>
      <c r="D424" s="472" t="s">
        <v>356</v>
      </c>
      <c r="E424" s="472" t="s">
        <v>381</v>
      </c>
      <c r="F424" s="472" t="s">
        <v>382</v>
      </c>
      <c r="G424" s="473">
        <v>0</v>
      </c>
      <c r="H424" s="473">
        <v>0</v>
      </c>
      <c r="I424" s="473">
        <v>0</v>
      </c>
      <c r="J424" s="473">
        <v>0</v>
      </c>
      <c r="K424" s="473">
        <v>0</v>
      </c>
      <c r="L424" s="473">
        <v>0</v>
      </c>
      <c r="M424" s="473">
        <v>0</v>
      </c>
      <c r="N424" s="473">
        <v>0.22925799999999999</v>
      </c>
      <c r="O424" s="473">
        <v>0.22867799999999999</v>
      </c>
      <c r="P424" s="473">
        <v>0.22589200000000001</v>
      </c>
      <c r="Q424" s="473">
        <v>0.224581</v>
      </c>
      <c r="R424" s="473">
        <v>0.22170599999999999</v>
      </c>
      <c r="S424" s="473">
        <v>0.21871299999999999</v>
      </c>
      <c r="T424" s="473">
        <v>0.216193</v>
      </c>
      <c r="U424" s="473">
        <v>0.20955299999999999</v>
      </c>
      <c r="V424" s="473">
        <v>0.20282700000000001</v>
      </c>
      <c r="W424" s="473">
        <v>0.19567599999999999</v>
      </c>
      <c r="X424" s="473">
        <v>0.19270100000000001</v>
      </c>
      <c r="Y424" s="473">
        <v>0.19009300000000001</v>
      </c>
      <c r="Z424" s="473">
        <v>0.18638399999999999</v>
      </c>
      <c r="AA424" s="473">
        <v>0.18426999999999999</v>
      </c>
      <c r="AB424" s="473">
        <v>0.18174000000000001</v>
      </c>
      <c r="AC424" s="473">
        <v>0.18106700000000001</v>
      </c>
      <c r="AD424" s="473">
        <v>0.180669</v>
      </c>
      <c r="AE424" s="473">
        <v>0.18041499999999999</v>
      </c>
      <c r="AF424" s="473">
        <v>0.17982999999999999</v>
      </c>
      <c r="AG424" s="473">
        <v>0.17965100000000001</v>
      </c>
      <c r="AH424" s="473">
        <v>0.179062</v>
      </c>
      <c r="AI424" s="473">
        <v>0.179205</v>
      </c>
      <c r="AJ424" s="473">
        <v>0.17832899999999999</v>
      </c>
      <c r="AK424" s="473">
        <v>0.178124</v>
      </c>
      <c r="AL424" s="473">
        <v>0.17752299999999999</v>
      </c>
      <c r="AM424" s="473">
        <v>0.17548</v>
      </c>
      <c r="AN424" s="473">
        <v>0.175066</v>
      </c>
    </row>
    <row r="425" spans="1:40" ht="15" customHeight="1" x14ac:dyDescent="0.2">
      <c r="A425" s="472" t="s">
        <v>228</v>
      </c>
      <c r="B425" s="472" t="s">
        <v>217</v>
      </c>
      <c r="C425" s="472" t="s">
        <v>397</v>
      </c>
      <c r="D425" s="472" t="s">
        <v>95</v>
      </c>
      <c r="E425" s="472" t="s">
        <v>95</v>
      </c>
      <c r="F425" s="472" t="s">
        <v>95</v>
      </c>
      <c r="G425" s="473">
        <v>20.96</v>
      </c>
      <c r="H425" s="473">
        <v>26.815650000000002</v>
      </c>
      <c r="I425" s="473">
        <v>33.879530000000003</v>
      </c>
      <c r="J425" s="473">
        <v>42.933900000000001</v>
      </c>
      <c r="K425" s="473">
        <v>39.225610000000003</v>
      </c>
      <c r="L425" s="473">
        <v>43.069070000000004</v>
      </c>
      <c r="M425" s="473">
        <v>48.231140000000003</v>
      </c>
      <c r="N425" s="473">
        <v>52.902920000000002</v>
      </c>
      <c r="O425" s="473">
        <v>51.7727</v>
      </c>
      <c r="P425" s="473">
        <v>54.245950000000001</v>
      </c>
      <c r="Q425" s="473">
        <v>54.896900000000002</v>
      </c>
      <c r="R425" s="473">
        <v>57.242629999999998</v>
      </c>
      <c r="S425" s="473">
        <v>57.787300000000002</v>
      </c>
      <c r="T425" s="473">
        <v>55.225909999999999</v>
      </c>
      <c r="U425" s="473">
        <v>57.581220000000002</v>
      </c>
      <c r="V425" s="473">
        <v>59.630969999999998</v>
      </c>
      <c r="W425" s="473">
        <v>62.409120000000001</v>
      </c>
      <c r="X425" s="473">
        <v>59.953029999999998</v>
      </c>
      <c r="Y425" s="473">
        <v>58.07376</v>
      </c>
      <c r="Z425" s="473">
        <v>60.756050000000002</v>
      </c>
      <c r="AA425" s="473">
        <v>60.0623</v>
      </c>
      <c r="AB425" s="473">
        <v>59.982170000000004</v>
      </c>
      <c r="AC425" s="473">
        <v>62.58211</v>
      </c>
      <c r="AD425" s="473">
        <v>64.774249999999995</v>
      </c>
      <c r="AE425" s="473">
        <v>65.500540000000001</v>
      </c>
      <c r="AF425" s="473">
        <v>66.571510000000004</v>
      </c>
      <c r="AG425" s="473">
        <v>67.732330000000005</v>
      </c>
      <c r="AH425" s="473">
        <v>69.539379999999994</v>
      </c>
      <c r="AI425" s="473">
        <v>69.695589999999996</v>
      </c>
      <c r="AJ425" s="473">
        <v>71.116489999999999</v>
      </c>
      <c r="AK425" s="473">
        <v>72.306470000000004</v>
      </c>
      <c r="AL425" s="473">
        <v>73.823520000000002</v>
      </c>
      <c r="AM425" s="473">
        <v>73.339200000000005</v>
      </c>
      <c r="AN425" s="473">
        <v>74.867570000000001</v>
      </c>
    </row>
    <row r="426" spans="1:40" ht="15" customHeight="1" x14ac:dyDescent="0.2">
      <c r="A426" s="472" t="s">
        <v>228</v>
      </c>
      <c r="B426" s="472" t="s">
        <v>216</v>
      </c>
      <c r="C426" s="472" t="s">
        <v>397</v>
      </c>
      <c r="D426" s="472" t="s">
        <v>95</v>
      </c>
      <c r="E426" s="472" t="s">
        <v>95</v>
      </c>
      <c r="F426" s="472" t="s">
        <v>95</v>
      </c>
      <c r="G426" s="473">
        <v>20.96</v>
      </c>
      <c r="H426" s="473">
        <v>27.11224</v>
      </c>
      <c r="I426" s="473">
        <v>27.234200000000001</v>
      </c>
      <c r="J426" s="473">
        <v>34.267189999999999</v>
      </c>
      <c r="K426" s="473">
        <v>48.105409999999999</v>
      </c>
      <c r="L426" s="473">
        <v>45.611519999999999</v>
      </c>
      <c r="M426" s="473">
        <v>55.817839999999997</v>
      </c>
      <c r="N426" s="473">
        <v>53.530760000000001</v>
      </c>
      <c r="O426" s="473">
        <v>57.456719999999997</v>
      </c>
      <c r="P426" s="473">
        <v>56.28763</v>
      </c>
      <c r="Q426" s="473">
        <v>53.375839999999997</v>
      </c>
      <c r="R426" s="473">
        <v>55.329509999999999</v>
      </c>
      <c r="S426" s="473">
        <v>55.30885</v>
      </c>
      <c r="T426" s="473">
        <v>47.991819999999997</v>
      </c>
      <c r="U426" s="473">
        <v>46.727649999999997</v>
      </c>
      <c r="V426" s="473">
        <v>45.001190000000001</v>
      </c>
      <c r="W426" s="473">
        <v>44.210209999999996</v>
      </c>
      <c r="X426" s="473">
        <v>44.310229999999997</v>
      </c>
      <c r="Y426" s="473">
        <v>41.73854</v>
      </c>
      <c r="Z426" s="473">
        <v>42.900849999999998</v>
      </c>
      <c r="AA426" s="473">
        <v>40.449179999999998</v>
      </c>
      <c r="AB426" s="473">
        <v>41.935540000000003</v>
      </c>
      <c r="AC426" s="473">
        <v>42.284529999999997</v>
      </c>
      <c r="AD426" s="473">
        <v>40.715670000000003</v>
      </c>
      <c r="AE426" s="473">
        <v>40.479129999999998</v>
      </c>
      <c r="AF426" s="473">
        <v>40.625579999999999</v>
      </c>
      <c r="AG426" s="473">
        <v>41.200539999999997</v>
      </c>
      <c r="AH426" s="473">
        <v>40.987200000000001</v>
      </c>
      <c r="AI426" s="473">
        <v>40.363050000000001</v>
      </c>
      <c r="AJ426" s="473">
        <v>40.22627</v>
      </c>
      <c r="AK426" s="473">
        <v>39.38382</v>
      </c>
      <c r="AL426" s="473">
        <v>39.84552</v>
      </c>
      <c r="AM426" s="473">
        <v>39.877029999999998</v>
      </c>
      <c r="AN426" s="473">
        <v>40.347439999999999</v>
      </c>
    </row>
    <row r="427" spans="1:40" ht="15" customHeight="1" x14ac:dyDescent="0.2">
      <c r="A427" s="472" t="s">
        <v>228</v>
      </c>
      <c r="B427" s="472" t="s">
        <v>215</v>
      </c>
      <c r="C427" s="472" t="s">
        <v>397</v>
      </c>
      <c r="D427" s="472" t="s">
        <v>95</v>
      </c>
      <c r="E427" s="472" t="s">
        <v>95</v>
      </c>
      <c r="F427" s="472" t="s">
        <v>95</v>
      </c>
      <c r="G427" s="473">
        <v>20.96</v>
      </c>
      <c r="H427" s="473">
        <v>27.339230000000001</v>
      </c>
      <c r="I427" s="473">
        <v>35.396079999999998</v>
      </c>
      <c r="J427" s="473">
        <v>40.886009999999999</v>
      </c>
      <c r="K427" s="473">
        <v>46.69012</v>
      </c>
      <c r="L427" s="473">
        <v>54.981650000000002</v>
      </c>
      <c r="M427" s="473">
        <v>53.804670000000002</v>
      </c>
      <c r="N427" s="473">
        <v>54.456020000000002</v>
      </c>
      <c r="O427" s="473">
        <v>53.042900000000003</v>
      </c>
      <c r="P427" s="473">
        <v>55.204369999999997</v>
      </c>
      <c r="Q427" s="473">
        <v>54.167769999999997</v>
      </c>
      <c r="R427" s="473">
        <v>54.560899999999997</v>
      </c>
      <c r="S427" s="473">
        <v>56.075949999999999</v>
      </c>
      <c r="T427" s="473">
        <v>58.354170000000003</v>
      </c>
      <c r="U427" s="473">
        <v>54.734639999999999</v>
      </c>
      <c r="V427" s="473">
        <v>52.981430000000003</v>
      </c>
      <c r="W427" s="473">
        <v>50.094369999999998</v>
      </c>
      <c r="X427" s="473">
        <v>47.895859999999999</v>
      </c>
      <c r="Y427" s="473">
        <v>43.424550000000004</v>
      </c>
      <c r="Z427" s="473">
        <v>43.946660000000001</v>
      </c>
      <c r="AA427" s="473">
        <v>42.024009999999997</v>
      </c>
      <c r="AB427" s="473">
        <v>40.998280000000001</v>
      </c>
      <c r="AC427" s="473">
        <v>42.548760000000001</v>
      </c>
      <c r="AD427" s="473">
        <v>41.155189999999997</v>
      </c>
      <c r="AE427" s="473">
        <v>38.764499999999998</v>
      </c>
      <c r="AF427" s="473">
        <v>38.710250000000002</v>
      </c>
      <c r="AG427" s="473">
        <v>38.012009999999997</v>
      </c>
      <c r="AH427" s="473">
        <v>39.536099999999998</v>
      </c>
      <c r="AI427" s="473">
        <v>37.360050000000001</v>
      </c>
      <c r="AJ427" s="473">
        <v>38.441510000000001</v>
      </c>
      <c r="AK427" s="473">
        <v>37.875419999999998</v>
      </c>
      <c r="AL427" s="473">
        <v>37.528399999999998</v>
      </c>
      <c r="AM427" s="473">
        <v>38.425240000000002</v>
      </c>
      <c r="AN427" s="473">
        <v>38.7562</v>
      </c>
    </row>
    <row r="428" spans="1:40" ht="15" customHeight="1" x14ac:dyDescent="0.2">
      <c r="A428" s="472" t="s">
        <v>228</v>
      </c>
      <c r="B428" s="472" t="s">
        <v>71</v>
      </c>
      <c r="C428" s="472" t="s">
        <v>397</v>
      </c>
      <c r="D428" s="472" t="s">
        <v>95</v>
      </c>
      <c r="E428" s="472" t="s">
        <v>95</v>
      </c>
      <c r="F428" s="472" t="s">
        <v>95</v>
      </c>
      <c r="G428" s="473">
        <v>20.96</v>
      </c>
      <c r="H428" s="473">
        <v>26.75508</v>
      </c>
      <c r="I428" s="473">
        <v>33.510370000000002</v>
      </c>
      <c r="J428" s="473">
        <v>42.460250000000002</v>
      </c>
      <c r="K428" s="473">
        <v>44.85868</v>
      </c>
      <c r="L428" s="473">
        <v>45.623159999999999</v>
      </c>
      <c r="M428" s="473">
        <v>55.040990000000001</v>
      </c>
      <c r="N428" s="473">
        <v>57.685650000000003</v>
      </c>
      <c r="O428" s="473">
        <v>51.80386</v>
      </c>
      <c r="P428" s="473">
        <v>46.242980000000003</v>
      </c>
      <c r="Q428" s="473">
        <v>45.875390000000003</v>
      </c>
      <c r="R428" s="473">
        <v>43.920099999999998</v>
      </c>
      <c r="S428" s="473">
        <v>44.799109999999999</v>
      </c>
      <c r="T428" s="473">
        <v>40.766710000000003</v>
      </c>
      <c r="U428" s="473">
        <v>40.139409999999998</v>
      </c>
      <c r="V428" s="473">
        <v>42.177280000000003</v>
      </c>
      <c r="W428" s="473">
        <v>40.321620000000003</v>
      </c>
      <c r="X428" s="473">
        <v>42.719839999999998</v>
      </c>
      <c r="Y428" s="473">
        <v>42.364559999999997</v>
      </c>
      <c r="Z428" s="473">
        <v>44.290759999999999</v>
      </c>
      <c r="AA428" s="473">
        <v>44.702860000000001</v>
      </c>
      <c r="AB428" s="473">
        <v>44.307600000000001</v>
      </c>
      <c r="AC428" s="473">
        <v>47.083120000000001</v>
      </c>
      <c r="AD428" s="473">
        <v>48.568779999999997</v>
      </c>
      <c r="AE428" s="473">
        <v>47.718179999999997</v>
      </c>
      <c r="AF428" s="473">
        <v>47.457329999999999</v>
      </c>
      <c r="AG428" s="473">
        <v>47.216059999999999</v>
      </c>
      <c r="AH428" s="473">
        <v>47.63438</v>
      </c>
      <c r="AI428" s="473">
        <v>46.588230000000003</v>
      </c>
      <c r="AJ428" s="473">
        <v>47.10454</v>
      </c>
      <c r="AK428" s="473">
        <v>47.095170000000003</v>
      </c>
      <c r="AL428" s="473">
        <v>47.573329999999999</v>
      </c>
      <c r="AM428" s="473">
        <v>47.798830000000002</v>
      </c>
      <c r="AN428" s="473">
        <v>48.190899999999999</v>
      </c>
    </row>
    <row r="429" spans="1:40" ht="15" customHeight="1" x14ac:dyDescent="0.2">
      <c r="A429" s="472" t="s">
        <v>228</v>
      </c>
      <c r="B429" s="472" t="s">
        <v>217</v>
      </c>
      <c r="C429" s="472" t="s">
        <v>398</v>
      </c>
      <c r="D429" s="472" t="s">
        <v>95</v>
      </c>
      <c r="E429" s="472" t="s">
        <v>95</v>
      </c>
      <c r="F429" s="472" t="s">
        <v>95</v>
      </c>
      <c r="G429" s="473">
        <v>17.72</v>
      </c>
      <c r="H429" s="473">
        <v>24.667860000000001</v>
      </c>
      <c r="I429" s="473">
        <v>30.920020000000001</v>
      </c>
      <c r="J429" s="473">
        <v>37.882440000000003</v>
      </c>
      <c r="K429" s="473">
        <v>33.245959999999997</v>
      </c>
      <c r="L429" s="473">
        <v>34.349980000000002</v>
      </c>
      <c r="M429" s="473">
        <v>38.841990000000003</v>
      </c>
      <c r="N429" s="473">
        <v>40.716479999999997</v>
      </c>
      <c r="O429" s="473">
        <v>35.695909999999998</v>
      </c>
      <c r="P429" s="473">
        <v>33.274250000000002</v>
      </c>
      <c r="Q429" s="473">
        <v>28.429659999999998</v>
      </c>
      <c r="R429" s="473">
        <v>27.712669999999999</v>
      </c>
      <c r="S429" s="473">
        <v>24.35915</v>
      </c>
      <c r="T429" s="473">
        <v>18.843810000000001</v>
      </c>
      <c r="U429" s="473">
        <v>20.938610000000001</v>
      </c>
      <c r="V429" s="473">
        <v>21.304939999999998</v>
      </c>
      <c r="W429" s="473">
        <v>23.705279999999998</v>
      </c>
      <c r="X429" s="473">
        <v>16.359439999999999</v>
      </c>
      <c r="Y429" s="473">
        <v>11.51957</v>
      </c>
      <c r="Z429" s="473">
        <v>13.46101</v>
      </c>
      <c r="AA429" s="473">
        <v>10.369759999999999</v>
      </c>
      <c r="AB429" s="473">
        <v>8.4816400000000005</v>
      </c>
      <c r="AC429" s="473">
        <v>11.82827</v>
      </c>
      <c r="AD429" s="473">
        <v>15.407719999999999</v>
      </c>
      <c r="AE429" s="473">
        <v>16.25686</v>
      </c>
      <c r="AF429" s="473">
        <v>18.148440000000001</v>
      </c>
      <c r="AG429" s="473">
        <v>20.323499999999999</v>
      </c>
      <c r="AH429" s="473">
        <v>22.764800000000001</v>
      </c>
      <c r="AI429" s="473">
        <v>23.58126</v>
      </c>
      <c r="AJ429" s="473">
        <v>25.902619999999999</v>
      </c>
      <c r="AK429" s="473">
        <v>27.973310000000001</v>
      </c>
      <c r="AL429" s="473">
        <v>30.733720000000002</v>
      </c>
      <c r="AM429" s="473">
        <v>29.391290000000001</v>
      </c>
      <c r="AN429" s="473">
        <v>32.02534</v>
      </c>
    </row>
    <row r="430" spans="1:40" ht="15" customHeight="1" x14ac:dyDescent="0.2">
      <c r="A430" s="472" t="s">
        <v>228</v>
      </c>
      <c r="B430" s="472" t="s">
        <v>216</v>
      </c>
      <c r="C430" s="472" t="s">
        <v>398</v>
      </c>
      <c r="D430" s="472" t="s">
        <v>95</v>
      </c>
      <c r="E430" s="472" t="s">
        <v>95</v>
      </c>
      <c r="F430" s="472" t="s">
        <v>95</v>
      </c>
      <c r="G430" s="473">
        <v>17.72</v>
      </c>
      <c r="H430" s="473">
        <v>24.898810000000001</v>
      </c>
      <c r="I430" s="473">
        <v>24.35679</v>
      </c>
      <c r="J430" s="473">
        <v>30.610130000000002</v>
      </c>
      <c r="K430" s="473">
        <v>44.490850000000002</v>
      </c>
      <c r="L430" s="473">
        <v>41.29374</v>
      </c>
      <c r="M430" s="473">
        <v>51.417639999999999</v>
      </c>
      <c r="N430" s="473">
        <v>48.835700000000003</v>
      </c>
      <c r="O430" s="473">
        <v>51.250529999999998</v>
      </c>
      <c r="P430" s="473">
        <v>49.381920000000001</v>
      </c>
      <c r="Q430" s="473">
        <v>44.178280000000001</v>
      </c>
      <c r="R430" s="473">
        <v>46.930149999999998</v>
      </c>
      <c r="S430" s="473">
        <v>46.300400000000003</v>
      </c>
      <c r="T430" s="473">
        <v>33.221960000000003</v>
      </c>
      <c r="U430" s="473">
        <v>30.05613</v>
      </c>
      <c r="V430" s="473">
        <v>26.47871</v>
      </c>
      <c r="W430" s="473">
        <v>24.96012</v>
      </c>
      <c r="X430" s="473">
        <v>24.755500000000001</v>
      </c>
      <c r="Y430" s="473">
        <v>20.018550000000001</v>
      </c>
      <c r="Z430" s="473">
        <v>22.015840000000001</v>
      </c>
      <c r="AA430" s="473">
        <v>17.07385</v>
      </c>
      <c r="AB430" s="473">
        <v>19.2224</v>
      </c>
      <c r="AC430" s="473">
        <v>19.227920000000001</v>
      </c>
      <c r="AD430" s="473">
        <v>16.181010000000001</v>
      </c>
      <c r="AE430" s="473">
        <v>16.01699</v>
      </c>
      <c r="AF430" s="473">
        <v>16.061859999999999</v>
      </c>
      <c r="AG430" s="473">
        <v>17.148540000000001</v>
      </c>
      <c r="AH430" s="473">
        <v>16.51361</v>
      </c>
      <c r="AI430" s="473">
        <v>15.769600000000001</v>
      </c>
      <c r="AJ430" s="473">
        <v>15.07568</v>
      </c>
      <c r="AK430" s="473">
        <v>13.326589999999999</v>
      </c>
      <c r="AL430" s="473">
        <v>13.82545</v>
      </c>
      <c r="AM430" s="473">
        <v>13.767620000000001</v>
      </c>
      <c r="AN430" s="473">
        <v>14.47175</v>
      </c>
    </row>
    <row r="431" spans="1:40" ht="15" customHeight="1" x14ac:dyDescent="0.2">
      <c r="A431" s="472" t="s">
        <v>228</v>
      </c>
      <c r="B431" s="472" t="s">
        <v>215</v>
      </c>
      <c r="C431" s="472" t="s">
        <v>398</v>
      </c>
      <c r="D431" s="472" t="s">
        <v>95</v>
      </c>
      <c r="E431" s="472" t="s">
        <v>95</v>
      </c>
      <c r="F431" s="472" t="s">
        <v>95</v>
      </c>
      <c r="G431" s="473">
        <v>17.72</v>
      </c>
      <c r="H431" s="473">
        <v>25.268350000000002</v>
      </c>
      <c r="I431" s="473">
        <v>32.733179999999997</v>
      </c>
      <c r="J431" s="473">
        <v>37.09431</v>
      </c>
      <c r="K431" s="473">
        <v>43.322560000000003</v>
      </c>
      <c r="L431" s="473">
        <v>50.809869999999997</v>
      </c>
      <c r="M431" s="473">
        <v>49.33578</v>
      </c>
      <c r="N431" s="473">
        <v>47.714149999999997</v>
      </c>
      <c r="O431" s="473">
        <v>42.999360000000003</v>
      </c>
      <c r="P431" s="473">
        <v>40.625419999999998</v>
      </c>
      <c r="Q431" s="473">
        <v>33.899009999999997</v>
      </c>
      <c r="R431" s="473">
        <v>33.150069999999999</v>
      </c>
      <c r="S431" s="473">
        <v>33.074779999999997</v>
      </c>
      <c r="T431" s="473">
        <v>36.121670000000002</v>
      </c>
      <c r="U431" s="473">
        <v>28.26511</v>
      </c>
      <c r="V431" s="473">
        <v>23.686039999999998</v>
      </c>
      <c r="W431" s="473">
        <v>17.073979999999999</v>
      </c>
      <c r="X431" s="473">
        <v>11.07746</v>
      </c>
      <c r="Y431" s="473">
        <v>1.9424999999999999</v>
      </c>
      <c r="Z431" s="473">
        <v>1.0855399999999999</v>
      </c>
      <c r="AA431" s="473">
        <v>-4.1773199999999999</v>
      </c>
      <c r="AB431" s="473">
        <v>-7.8736600000000001</v>
      </c>
      <c r="AC431" s="473">
        <v>-5.4613300000000002</v>
      </c>
      <c r="AD431" s="473">
        <v>-8.5418400000000005</v>
      </c>
      <c r="AE431" s="473">
        <v>-11.876200000000001</v>
      </c>
      <c r="AF431" s="473">
        <v>-12.4884</v>
      </c>
      <c r="AG431" s="473">
        <v>-13.068199999999999</v>
      </c>
      <c r="AH431" s="473">
        <v>-9.94773</v>
      </c>
      <c r="AI431" s="473">
        <v>-11.8277</v>
      </c>
      <c r="AJ431" s="473">
        <v>-9.5445700000000002</v>
      </c>
      <c r="AK431" s="473">
        <v>-10.710599999999999</v>
      </c>
      <c r="AL431" s="473">
        <v>-11.668100000000001</v>
      </c>
      <c r="AM431" s="473">
        <v>-9.8232800000000005</v>
      </c>
      <c r="AN431" s="473">
        <v>-9.7208000000000006</v>
      </c>
    </row>
    <row r="432" spans="1:40" ht="15" customHeight="1" x14ac:dyDescent="0.2">
      <c r="A432" s="472" t="s">
        <v>228</v>
      </c>
      <c r="B432" s="472" t="s">
        <v>71</v>
      </c>
      <c r="C432" s="472" t="s">
        <v>398</v>
      </c>
      <c r="D432" s="472" t="s">
        <v>95</v>
      </c>
      <c r="E432" s="472" t="s">
        <v>95</v>
      </c>
      <c r="F432" s="472" t="s">
        <v>95</v>
      </c>
      <c r="G432" s="473">
        <v>17.72</v>
      </c>
      <c r="H432" s="473">
        <v>24.540659999999999</v>
      </c>
      <c r="I432" s="473">
        <v>30.378620000000002</v>
      </c>
      <c r="J432" s="473">
        <v>37.190260000000002</v>
      </c>
      <c r="K432" s="473">
        <v>37.221020000000003</v>
      </c>
      <c r="L432" s="473">
        <v>34.774619999999999</v>
      </c>
      <c r="M432" s="473">
        <v>39.63561</v>
      </c>
      <c r="N432" s="473">
        <v>39.951210000000003</v>
      </c>
      <c r="O432" s="473">
        <v>27.07216</v>
      </c>
      <c r="P432" s="473">
        <v>10.37556</v>
      </c>
      <c r="Q432" s="473">
        <v>0.35076000000000002</v>
      </c>
      <c r="R432" s="473">
        <v>-10.8118</v>
      </c>
      <c r="S432" s="473">
        <v>-14.6976</v>
      </c>
      <c r="T432" s="473">
        <v>-25.533200000000001</v>
      </c>
      <c r="U432" s="473">
        <v>-33.653599999999997</v>
      </c>
      <c r="V432" s="473">
        <v>-34.697299999999998</v>
      </c>
      <c r="W432" s="473">
        <v>-45.354100000000003</v>
      </c>
      <c r="X432" s="473">
        <v>-44.2059</v>
      </c>
      <c r="Y432" s="473">
        <v>-47.796300000000002</v>
      </c>
      <c r="Z432" s="473">
        <v>-47.958100000000002</v>
      </c>
      <c r="AA432" s="473">
        <v>-49.764000000000003</v>
      </c>
      <c r="AB432" s="473">
        <v>-53.467399999999998</v>
      </c>
      <c r="AC432" s="473">
        <v>-49.22</v>
      </c>
      <c r="AD432" s="473">
        <v>-46.551699999999997</v>
      </c>
      <c r="AE432" s="473">
        <v>-48.566800000000001</v>
      </c>
      <c r="AF432" s="473">
        <v>-49.273800000000001</v>
      </c>
      <c r="AG432" s="473">
        <v>-49.242699999999999</v>
      </c>
      <c r="AH432" s="473">
        <v>-48.082500000000003</v>
      </c>
      <c r="AI432" s="473">
        <v>-48.368899999999996</v>
      </c>
      <c r="AJ432" s="473">
        <v>-48.0685</v>
      </c>
      <c r="AK432" s="473">
        <v>-47.733600000000003</v>
      </c>
      <c r="AL432" s="473">
        <v>-47.479900000000001</v>
      </c>
      <c r="AM432" s="473">
        <v>-47.355400000000003</v>
      </c>
      <c r="AN432" s="473">
        <v>-46.825899999999997</v>
      </c>
    </row>
  </sheetData>
  <autoFilter ref="A11:AN432"/>
  <pageMargins left="0.7" right="0.7" top="0.75" bottom="0.75" header="0.3" footer="0.3"/>
  <pageSetup paperSize="9" orientation="portrait" r:id="rId1"/>
  <drawing r:id="rId2"/>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BG95"/>
  <sheetViews>
    <sheetView showGridLines="0" zoomScale="85" zoomScaleNormal="85" workbookViewId="0"/>
  </sheetViews>
  <sheetFormatPr defaultColWidth="9" defaultRowHeight="15" customHeight="1" x14ac:dyDescent="0.2"/>
  <cols>
    <col min="1" max="1" width="3.625" style="191" customWidth="1"/>
    <col min="2" max="2" width="38" style="191" customWidth="1"/>
    <col min="3" max="18" width="9.375" style="191" customWidth="1"/>
    <col min="19" max="21" width="9.875" style="191" customWidth="1"/>
    <col min="22" max="22" width="27.75" style="191" bestFit="1" customWidth="1"/>
    <col min="23" max="24" width="11.875" style="191" customWidth="1"/>
    <col min="25" max="25" width="11.875" style="191" hidden="1" customWidth="1"/>
    <col min="26" max="59" width="12.375" style="191" customWidth="1"/>
    <col min="60" max="16384" width="9" style="191"/>
  </cols>
  <sheetData>
    <row r="1" spans="1:59" s="368" customFormat="1" ht="25.5" customHeight="1" x14ac:dyDescent="0.25">
      <c r="A1" s="185" t="s">
        <v>400</v>
      </c>
      <c r="C1" s="369"/>
      <c r="D1" s="369"/>
      <c r="E1" s="369"/>
      <c r="F1" s="369"/>
      <c r="G1" s="369"/>
      <c r="H1" s="369"/>
      <c r="I1" s="369"/>
    </row>
    <row r="2" spans="1:59" ht="15" customHeight="1" x14ac:dyDescent="0.2">
      <c r="A2" s="191" t="s">
        <v>355</v>
      </c>
    </row>
    <row r="6" spans="1:59" ht="15" customHeight="1" x14ac:dyDescent="0.2">
      <c r="A6" s="8" t="s">
        <v>216</v>
      </c>
      <c r="J6" s="8" t="s">
        <v>217</v>
      </c>
      <c r="V6" s="240" t="s">
        <v>217</v>
      </c>
      <c r="W6" s="240"/>
      <c r="X6" s="240"/>
      <c r="Y6" s="240"/>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row>
    <row r="7" spans="1:59" ht="15" customHeight="1" x14ac:dyDescent="0.2">
      <c r="V7" s="573" t="s">
        <v>34</v>
      </c>
      <c r="W7" s="550">
        <v>42095</v>
      </c>
      <c r="X7" s="550">
        <v>42461</v>
      </c>
      <c r="Y7" s="587">
        <v>42826</v>
      </c>
      <c r="Z7" s="550">
        <v>42826</v>
      </c>
      <c r="AA7" s="550">
        <v>43191</v>
      </c>
      <c r="AB7" s="550">
        <v>43556</v>
      </c>
      <c r="AC7" s="550">
        <v>43922</v>
      </c>
      <c r="AD7" s="550">
        <v>44287</v>
      </c>
      <c r="AE7" s="550">
        <v>44652</v>
      </c>
      <c r="AF7" s="550">
        <v>45017</v>
      </c>
      <c r="AG7" s="550">
        <v>45383</v>
      </c>
      <c r="AH7" s="550">
        <v>45748</v>
      </c>
      <c r="AI7" s="550">
        <v>46113</v>
      </c>
      <c r="AJ7" s="550">
        <v>46478</v>
      </c>
      <c r="AK7" s="550">
        <v>46844</v>
      </c>
      <c r="AL7" s="550">
        <v>47209</v>
      </c>
      <c r="AM7" s="550">
        <v>47574</v>
      </c>
      <c r="AN7" s="550">
        <v>47939</v>
      </c>
      <c r="AO7" s="550">
        <v>48305</v>
      </c>
      <c r="AP7" s="550">
        <v>48670</v>
      </c>
      <c r="AQ7" s="550">
        <v>49035</v>
      </c>
      <c r="AR7" s="550">
        <v>49400</v>
      </c>
      <c r="AS7" s="550">
        <v>49766</v>
      </c>
      <c r="AT7" s="550">
        <v>50131</v>
      </c>
      <c r="AU7" s="550">
        <v>50496</v>
      </c>
      <c r="AV7" s="550">
        <v>50861</v>
      </c>
      <c r="AW7" s="550">
        <v>51227</v>
      </c>
      <c r="AX7" s="550">
        <v>51592</v>
      </c>
      <c r="AY7" s="550">
        <v>51957</v>
      </c>
      <c r="AZ7" s="550">
        <v>52322</v>
      </c>
      <c r="BA7" s="550">
        <v>52688</v>
      </c>
      <c r="BB7" s="550">
        <v>53053</v>
      </c>
      <c r="BC7" s="550">
        <v>53418</v>
      </c>
      <c r="BD7" s="550">
        <v>53783</v>
      </c>
      <c r="BE7" s="550">
        <v>54149</v>
      </c>
      <c r="BF7" s="550">
        <v>54514</v>
      </c>
      <c r="BG7" s="550">
        <v>54879</v>
      </c>
    </row>
    <row r="8" spans="1:59" ht="15" customHeight="1" x14ac:dyDescent="0.2">
      <c r="V8" s="465" t="s">
        <v>90</v>
      </c>
      <c r="W8" s="465"/>
      <c r="X8" s="465"/>
      <c r="Y8" s="465"/>
      <c r="Z8" s="354">
        <f>SUMIFS('ES1'!G:G,'ES1'!$B:$B,'ES2'!$V$6,'ES1'!$E:$E,'ES2'!$V8,'ES1'!$C:$C,'ES2'!$A$2)</f>
        <v>3293.6306999999997</v>
      </c>
      <c r="AA8" s="354">
        <f>SUMIFS('ES1'!H:H,'ES1'!$B:$B,'ES2'!$V$6,'ES1'!$E:$E,'ES2'!$V8,'ES1'!$C:$C,'ES2'!$A$2)</f>
        <v>4240.4400000000005</v>
      </c>
      <c r="AB8" s="354">
        <f>SUMIFS('ES1'!I:I,'ES1'!$B:$B,'ES2'!$V$6,'ES1'!$E:$E,'ES2'!$V8,'ES1'!$C:$C,'ES2'!$A$2)</f>
        <v>4619.9070000000002</v>
      </c>
      <c r="AC8" s="354">
        <f>SUMIFS('ES1'!J:J,'ES1'!$B:$B,'ES2'!$V$6,'ES1'!$E:$E,'ES2'!$V8,'ES1'!$C:$C,'ES2'!$A$2)</f>
        <v>4668.5519999999997</v>
      </c>
      <c r="AD8" s="354">
        <f>SUMIFS('ES1'!K:K,'ES1'!$B:$B,'ES2'!$V$6,'ES1'!$E:$E,'ES2'!$V8,'ES1'!$C:$C,'ES2'!$A$2)</f>
        <v>4732.7820000000002</v>
      </c>
      <c r="AE8" s="354">
        <f>SUMIFS('ES1'!L:L,'ES1'!$B:$B,'ES2'!$V$6,'ES1'!$E:$E,'ES2'!$V8,'ES1'!$C:$C,'ES2'!$A$2)</f>
        <v>4912.1210000000001</v>
      </c>
      <c r="AF8" s="354">
        <f>SUMIFS('ES1'!M:M,'ES1'!$B:$B,'ES2'!$V$6,'ES1'!$E:$E,'ES2'!$V8,'ES1'!$C:$C,'ES2'!$A$2)</f>
        <v>4989.8989999999994</v>
      </c>
      <c r="AG8" s="354">
        <f>SUMIFS('ES1'!N:N,'ES1'!$B:$B,'ES2'!$V$6,'ES1'!$E:$E,'ES2'!$V8,'ES1'!$C:$C,'ES2'!$A$2)</f>
        <v>5177.9409999999998</v>
      </c>
      <c r="AH8" s="354">
        <f>SUMIFS('ES1'!O:O,'ES1'!$B:$B,'ES2'!$V$6,'ES1'!$E:$E,'ES2'!$V8,'ES1'!$C:$C,'ES2'!$A$2)</f>
        <v>5464.32</v>
      </c>
      <c r="AI8" s="354">
        <f>SUMIFS('ES1'!P:P,'ES1'!$B:$B,'ES2'!$V$6,'ES1'!$E:$E,'ES2'!$V8,'ES1'!$C:$C,'ES2'!$A$2)</f>
        <v>5626.6129999999994</v>
      </c>
      <c r="AJ8" s="354">
        <f>SUMIFS('ES1'!Q:Q,'ES1'!$B:$B,'ES2'!$V$6,'ES1'!$E:$E,'ES2'!$V8,'ES1'!$C:$C,'ES2'!$A$2)</f>
        <v>5696.9809999999998</v>
      </c>
      <c r="AK8" s="354">
        <f>SUMIFS('ES1'!R:R,'ES1'!$B:$B,'ES2'!$V$6,'ES1'!$E:$E,'ES2'!$V8,'ES1'!$C:$C,'ES2'!$A$2)</f>
        <v>6073.1</v>
      </c>
      <c r="AL8" s="354">
        <f>SUMIFS('ES1'!S:S,'ES1'!$B:$B,'ES2'!$V$6,'ES1'!$E:$E,'ES2'!$V8,'ES1'!$C:$C,'ES2'!$A$2)</f>
        <v>6137.509</v>
      </c>
      <c r="AM8" s="354">
        <f>SUMIFS('ES1'!T:T,'ES1'!$B:$B,'ES2'!$V$6,'ES1'!$E:$E,'ES2'!$V8,'ES1'!$C:$C,'ES2'!$A$2)</f>
        <v>6199.9120000000003</v>
      </c>
      <c r="AN8" s="354">
        <f>SUMIFS('ES1'!U:U,'ES1'!$B:$B,'ES2'!$V$6,'ES1'!$E:$E,'ES2'!$V8,'ES1'!$C:$C,'ES2'!$A$2)</f>
        <v>6259.8189999999995</v>
      </c>
      <c r="AO8" s="354">
        <f>SUMIFS('ES1'!V:V,'ES1'!$B:$B,'ES2'!$V$6,'ES1'!$E:$E,'ES2'!$V8,'ES1'!$C:$C,'ES2'!$A$2)</f>
        <v>6332.4619999999995</v>
      </c>
      <c r="AP8" s="354">
        <f>SUMIFS('ES1'!W:W,'ES1'!$B:$B,'ES2'!$V$6,'ES1'!$E:$E,'ES2'!$V8,'ES1'!$C:$C,'ES2'!$A$2)</f>
        <v>6403.2209999999995</v>
      </c>
      <c r="AQ8" s="354">
        <f>SUMIFS('ES1'!X:X,'ES1'!$B:$B,'ES2'!$V$6,'ES1'!$E:$E,'ES2'!$V8,'ES1'!$C:$C,'ES2'!$A$2)</f>
        <v>6510.3109999999997</v>
      </c>
      <c r="AR8" s="354">
        <f>SUMIFS('ES1'!Y:Y,'ES1'!$B:$B,'ES2'!$V$6,'ES1'!$E:$E,'ES2'!$V8,'ES1'!$C:$C,'ES2'!$A$2)</f>
        <v>6576.3710000000001</v>
      </c>
      <c r="AS8" s="354">
        <f>SUMIFS('ES1'!Z:Z,'ES1'!$B:$B,'ES2'!$V$6,'ES1'!$E:$E,'ES2'!$V8,'ES1'!$C:$C,'ES2'!$A$2)</f>
        <v>6642.7530000000006</v>
      </c>
      <c r="AT8" s="354">
        <f>SUMIFS('ES1'!AA:AA,'ES1'!$B:$B,'ES2'!$V$6,'ES1'!$E:$E,'ES2'!$V8,'ES1'!$C:$C,'ES2'!$A$2)</f>
        <v>6711.5599999999995</v>
      </c>
      <c r="AU8" s="354">
        <f>SUMIFS('ES1'!AB:AB,'ES1'!$B:$B,'ES2'!$V$6,'ES1'!$E:$E,'ES2'!$V8,'ES1'!$C:$C,'ES2'!$A$2)</f>
        <v>6151.5280000000002</v>
      </c>
      <c r="AV8" s="354">
        <f>SUMIFS('ES1'!AC:AC,'ES1'!$B:$B,'ES2'!$V$6,'ES1'!$E:$E,'ES2'!$V8,'ES1'!$C:$C,'ES2'!$A$2)</f>
        <v>6235.2510000000002</v>
      </c>
      <c r="AW8" s="354">
        <f>SUMIFS('ES1'!AD:AD,'ES1'!$B:$B,'ES2'!$V$6,'ES1'!$E:$E,'ES2'!$V8,'ES1'!$C:$C,'ES2'!$A$2)</f>
        <v>6338.1810000000005</v>
      </c>
      <c r="AX8" s="354">
        <f>SUMIFS('ES1'!AE:AE,'ES1'!$B:$B,'ES2'!$V$6,'ES1'!$E:$E,'ES2'!$V8,'ES1'!$C:$C,'ES2'!$A$2)</f>
        <v>5829.4110000000001</v>
      </c>
      <c r="AY8" s="354">
        <f>SUMIFS('ES1'!AF:AF,'ES1'!$B:$B,'ES2'!$V$6,'ES1'!$E:$E,'ES2'!$V8,'ES1'!$C:$C,'ES2'!$A$2)</f>
        <v>5835.91</v>
      </c>
      <c r="AZ8" s="354">
        <f>SUMIFS('ES1'!AG:AG,'ES1'!$B:$B,'ES2'!$V$6,'ES1'!$E:$E,'ES2'!$V8,'ES1'!$C:$C,'ES2'!$A$2)</f>
        <v>5930.0010000000002</v>
      </c>
      <c r="BA8" s="354">
        <f>SUMIFS('ES1'!AH:AH,'ES1'!$B:$B,'ES2'!$V$6,'ES1'!$E:$E,'ES2'!$V8,'ES1'!$C:$C,'ES2'!$A$2)</f>
        <v>5402.04</v>
      </c>
      <c r="BB8" s="354">
        <f>SUMIFS('ES1'!AI:AI,'ES1'!$B:$B,'ES2'!$V$6,'ES1'!$E:$E,'ES2'!$V8,'ES1'!$C:$C,'ES2'!$A$2)</f>
        <v>4890.6970000000001</v>
      </c>
      <c r="BC8" s="354">
        <f>SUMIFS('ES1'!AJ:AJ,'ES1'!$B:$B,'ES2'!$V$6,'ES1'!$E:$E,'ES2'!$V8,'ES1'!$C:$C,'ES2'!$A$2)</f>
        <v>5025.741</v>
      </c>
      <c r="BD8" s="354">
        <f>SUMIFS('ES1'!AK:AK,'ES1'!$B:$B,'ES2'!$V$6,'ES1'!$E:$E,'ES2'!$V8,'ES1'!$C:$C,'ES2'!$A$2)</f>
        <v>5180.8420000000006</v>
      </c>
      <c r="BE8" s="354">
        <f>SUMIFS('ES1'!AL:AL,'ES1'!$B:$B,'ES2'!$V$6,'ES1'!$E:$E,'ES2'!$V8,'ES1'!$C:$C,'ES2'!$A$2)</f>
        <v>5351.99</v>
      </c>
      <c r="BF8" s="354">
        <f>SUMIFS('ES1'!AM:AM,'ES1'!$B:$B,'ES2'!$V$6,'ES1'!$E:$E,'ES2'!$V8,'ES1'!$C:$C,'ES2'!$A$2)</f>
        <v>5548.71</v>
      </c>
      <c r="BG8" s="354">
        <f>SUMIFS('ES1'!AN:AN,'ES1'!$B:$B,'ES2'!$V$6,'ES1'!$E:$E,'ES2'!$V8,'ES1'!$C:$C,'ES2'!$A$2)</f>
        <v>5773.7919999999995</v>
      </c>
    </row>
    <row r="9" spans="1:59" ht="15" customHeight="1" x14ac:dyDescent="0.2">
      <c r="V9" s="465" t="s">
        <v>91</v>
      </c>
      <c r="W9" s="465"/>
      <c r="X9" s="465"/>
      <c r="Y9" s="465"/>
      <c r="Z9" s="354">
        <f>SUMIFS('ES1'!G:G,'ES1'!$B:$B,'ES2'!$V$6,'ES1'!$E:$E,'ES2'!$V9,'ES1'!$C:$C,'ES2'!$A$2)</f>
        <v>0</v>
      </c>
      <c r="AA9" s="354">
        <f>SUMIFS('ES1'!H:H,'ES1'!$B:$B,'ES2'!$V$6,'ES1'!$E:$E,'ES2'!$V9,'ES1'!$C:$C,'ES2'!$A$2)</f>
        <v>0</v>
      </c>
      <c r="AB9" s="354">
        <f>SUMIFS('ES1'!I:I,'ES1'!$B:$B,'ES2'!$V$6,'ES1'!$E:$E,'ES2'!$V9,'ES1'!$C:$C,'ES2'!$A$2)</f>
        <v>0</v>
      </c>
      <c r="AC9" s="354">
        <f>SUMIFS('ES1'!J:J,'ES1'!$B:$B,'ES2'!$V$6,'ES1'!$E:$E,'ES2'!$V9,'ES1'!$C:$C,'ES2'!$A$2)</f>
        <v>0</v>
      </c>
      <c r="AD9" s="354">
        <f>SUMIFS('ES1'!K:K,'ES1'!$B:$B,'ES2'!$V$6,'ES1'!$E:$E,'ES2'!$V9,'ES1'!$C:$C,'ES2'!$A$2)</f>
        <v>0</v>
      </c>
      <c r="AE9" s="354">
        <f>SUMIFS('ES1'!L:L,'ES1'!$B:$B,'ES2'!$V$6,'ES1'!$E:$E,'ES2'!$V9,'ES1'!$C:$C,'ES2'!$A$2)</f>
        <v>0</v>
      </c>
      <c r="AF9" s="354">
        <f>SUMIFS('ES1'!M:M,'ES1'!$B:$B,'ES2'!$V$6,'ES1'!$E:$E,'ES2'!$V9,'ES1'!$C:$C,'ES2'!$A$2)</f>
        <v>0</v>
      </c>
      <c r="AG9" s="354">
        <f>SUMIFS('ES1'!N:N,'ES1'!$B:$B,'ES2'!$V$6,'ES1'!$E:$E,'ES2'!$V9,'ES1'!$C:$C,'ES2'!$A$2)</f>
        <v>0</v>
      </c>
      <c r="AH9" s="354">
        <f>SUMIFS('ES1'!O:O,'ES1'!$B:$B,'ES2'!$V$6,'ES1'!$E:$E,'ES2'!$V9,'ES1'!$C:$C,'ES2'!$A$2)</f>
        <v>0</v>
      </c>
      <c r="AI9" s="354">
        <f>SUMIFS('ES1'!P:P,'ES1'!$B:$B,'ES2'!$V$6,'ES1'!$E:$E,'ES2'!$V9,'ES1'!$C:$C,'ES2'!$A$2)</f>
        <v>0</v>
      </c>
      <c r="AJ9" s="354">
        <f>SUMIFS('ES1'!Q:Q,'ES1'!$B:$B,'ES2'!$V$6,'ES1'!$E:$E,'ES2'!$V9,'ES1'!$C:$C,'ES2'!$A$2)</f>
        <v>0</v>
      </c>
      <c r="AK9" s="354">
        <f>SUMIFS('ES1'!R:R,'ES1'!$B:$B,'ES2'!$V$6,'ES1'!$E:$E,'ES2'!$V9,'ES1'!$C:$C,'ES2'!$A$2)</f>
        <v>0</v>
      </c>
      <c r="AL9" s="354">
        <f>SUMIFS('ES1'!S:S,'ES1'!$B:$B,'ES2'!$V$6,'ES1'!$E:$E,'ES2'!$V9,'ES1'!$C:$C,'ES2'!$A$2)</f>
        <v>0</v>
      </c>
      <c r="AM9" s="354">
        <f>SUMIFS('ES1'!T:T,'ES1'!$B:$B,'ES2'!$V$6,'ES1'!$E:$E,'ES2'!$V9,'ES1'!$C:$C,'ES2'!$A$2)</f>
        <v>0</v>
      </c>
      <c r="AN9" s="354">
        <f>SUMIFS('ES1'!U:U,'ES1'!$B:$B,'ES2'!$V$6,'ES1'!$E:$E,'ES2'!$V9,'ES1'!$C:$C,'ES2'!$A$2)</f>
        <v>0</v>
      </c>
      <c r="AO9" s="354">
        <f>SUMIFS('ES1'!V:V,'ES1'!$B:$B,'ES2'!$V$6,'ES1'!$E:$E,'ES2'!$V9,'ES1'!$C:$C,'ES2'!$A$2)</f>
        <v>0</v>
      </c>
      <c r="AP9" s="354">
        <f>SUMIFS('ES1'!W:W,'ES1'!$B:$B,'ES2'!$V$6,'ES1'!$E:$E,'ES2'!$V9,'ES1'!$C:$C,'ES2'!$A$2)</f>
        <v>0</v>
      </c>
      <c r="AQ9" s="354">
        <f>SUMIFS('ES1'!X:X,'ES1'!$B:$B,'ES2'!$V$6,'ES1'!$E:$E,'ES2'!$V9,'ES1'!$C:$C,'ES2'!$A$2)</f>
        <v>0</v>
      </c>
      <c r="AR9" s="354">
        <f>SUMIFS('ES1'!Y:Y,'ES1'!$B:$B,'ES2'!$V$6,'ES1'!$E:$E,'ES2'!$V9,'ES1'!$C:$C,'ES2'!$A$2)</f>
        <v>0</v>
      </c>
      <c r="AS9" s="354">
        <f>SUMIFS('ES1'!Z:Z,'ES1'!$B:$B,'ES2'!$V$6,'ES1'!$E:$E,'ES2'!$V9,'ES1'!$C:$C,'ES2'!$A$2)</f>
        <v>0</v>
      </c>
      <c r="AT9" s="354">
        <f>SUMIFS('ES1'!AA:AA,'ES1'!$B:$B,'ES2'!$V$6,'ES1'!$E:$E,'ES2'!$V9,'ES1'!$C:$C,'ES2'!$A$2)</f>
        <v>0</v>
      </c>
      <c r="AU9" s="354">
        <f>SUMIFS('ES1'!AB:AB,'ES1'!$B:$B,'ES2'!$V$6,'ES1'!$E:$E,'ES2'!$V9,'ES1'!$C:$C,'ES2'!$A$2)</f>
        <v>0</v>
      </c>
      <c r="AV9" s="354">
        <f>SUMIFS('ES1'!AC:AC,'ES1'!$B:$B,'ES2'!$V$6,'ES1'!$E:$E,'ES2'!$V9,'ES1'!$C:$C,'ES2'!$A$2)</f>
        <v>0</v>
      </c>
      <c r="AW9" s="354">
        <f>SUMIFS('ES1'!AD:AD,'ES1'!$B:$B,'ES2'!$V$6,'ES1'!$E:$E,'ES2'!$V9,'ES1'!$C:$C,'ES2'!$A$2)</f>
        <v>0</v>
      </c>
      <c r="AX9" s="354">
        <f>SUMIFS('ES1'!AE:AE,'ES1'!$B:$B,'ES2'!$V$6,'ES1'!$E:$E,'ES2'!$V9,'ES1'!$C:$C,'ES2'!$A$2)</f>
        <v>0</v>
      </c>
      <c r="AY9" s="354">
        <f>SUMIFS('ES1'!AF:AF,'ES1'!$B:$B,'ES2'!$V$6,'ES1'!$E:$E,'ES2'!$V9,'ES1'!$C:$C,'ES2'!$A$2)</f>
        <v>0</v>
      </c>
      <c r="AZ9" s="354">
        <f>SUMIFS('ES1'!AG:AG,'ES1'!$B:$B,'ES2'!$V$6,'ES1'!$E:$E,'ES2'!$V9,'ES1'!$C:$C,'ES2'!$A$2)</f>
        <v>0</v>
      </c>
      <c r="BA9" s="354">
        <f>SUMIFS('ES1'!AH:AH,'ES1'!$B:$B,'ES2'!$V$6,'ES1'!$E:$E,'ES2'!$V9,'ES1'!$C:$C,'ES2'!$A$2)</f>
        <v>0</v>
      </c>
      <c r="BB9" s="354">
        <f>SUMIFS('ES1'!AI:AI,'ES1'!$B:$B,'ES2'!$V$6,'ES1'!$E:$E,'ES2'!$V9,'ES1'!$C:$C,'ES2'!$A$2)</f>
        <v>0</v>
      </c>
      <c r="BC9" s="354">
        <f>SUMIFS('ES1'!AJ:AJ,'ES1'!$B:$B,'ES2'!$V$6,'ES1'!$E:$E,'ES2'!$V9,'ES1'!$C:$C,'ES2'!$A$2)</f>
        <v>0</v>
      </c>
      <c r="BD9" s="354">
        <f>SUMIFS('ES1'!AK:AK,'ES1'!$B:$B,'ES2'!$V$6,'ES1'!$E:$E,'ES2'!$V9,'ES1'!$C:$C,'ES2'!$A$2)</f>
        <v>0</v>
      </c>
      <c r="BE9" s="354">
        <f>SUMIFS('ES1'!AL:AL,'ES1'!$B:$B,'ES2'!$V$6,'ES1'!$E:$E,'ES2'!$V9,'ES1'!$C:$C,'ES2'!$A$2)</f>
        <v>0</v>
      </c>
      <c r="BF9" s="354">
        <f>SUMIFS('ES1'!AM:AM,'ES1'!$B:$B,'ES2'!$V$6,'ES1'!$E:$E,'ES2'!$V9,'ES1'!$C:$C,'ES2'!$A$2)</f>
        <v>0</v>
      </c>
      <c r="BG9" s="354">
        <f>SUMIFS('ES1'!AN:AN,'ES1'!$B:$B,'ES2'!$V$6,'ES1'!$E:$E,'ES2'!$V9,'ES1'!$C:$C,'ES2'!$A$2)</f>
        <v>0</v>
      </c>
    </row>
    <row r="10" spans="1:59" ht="15" customHeight="1" x14ac:dyDescent="0.2">
      <c r="V10" s="465" t="s">
        <v>93</v>
      </c>
      <c r="W10" s="465"/>
      <c r="X10" s="465"/>
      <c r="Y10" s="465"/>
      <c r="Z10" s="354">
        <f>SUMIFS('ES1'!G:G,'ES1'!$B:$B,'ES2'!$V$6,'ES1'!$E:$E,'ES2'!$V10,'ES1'!$C:$C,'ES2'!$A$2)</f>
        <v>12711</v>
      </c>
      <c r="AA10" s="354">
        <f>SUMIFS('ES1'!H:H,'ES1'!$B:$B,'ES2'!$V$6,'ES1'!$E:$E,'ES2'!$V10,'ES1'!$C:$C,'ES2'!$A$2)</f>
        <v>8780</v>
      </c>
      <c r="AB10" s="354">
        <f>SUMIFS('ES1'!I:I,'ES1'!$B:$B,'ES2'!$V$6,'ES1'!$E:$E,'ES2'!$V10,'ES1'!$C:$C,'ES2'!$A$2)</f>
        <v>6780</v>
      </c>
      <c r="AC10" s="354">
        <f>SUMIFS('ES1'!J:J,'ES1'!$B:$B,'ES2'!$V$6,'ES1'!$E:$E,'ES2'!$V10,'ES1'!$C:$C,'ES2'!$A$2)</f>
        <v>5260</v>
      </c>
      <c r="AD10" s="354">
        <f>SUMIFS('ES1'!K:K,'ES1'!$B:$B,'ES2'!$V$6,'ES1'!$E:$E,'ES2'!$V10,'ES1'!$C:$C,'ES2'!$A$2)</f>
        <v>1636</v>
      </c>
      <c r="AE10" s="354">
        <f>SUMIFS('ES1'!L:L,'ES1'!$B:$B,'ES2'!$V$6,'ES1'!$E:$E,'ES2'!$V10,'ES1'!$C:$C,'ES2'!$A$2)</f>
        <v>0</v>
      </c>
      <c r="AF10" s="354">
        <f>SUMIFS('ES1'!M:M,'ES1'!$B:$B,'ES2'!$V$6,'ES1'!$E:$E,'ES2'!$V10,'ES1'!$C:$C,'ES2'!$A$2)</f>
        <v>0</v>
      </c>
      <c r="AG10" s="354">
        <f>SUMIFS('ES1'!N:N,'ES1'!$B:$B,'ES2'!$V$6,'ES1'!$E:$E,'ES2'!$V10,'ES1'!$C:$C,'ES2'!$A$2)</f>
        <v>0</v>
      </c>
      <c r="AH10" s="354">
        <f>SUMIFS('ES1'!O:O,'ES1'!$B:$B,'ES2'!$V$6,'ES1'!$E:$E,'ES2'!$V10,'ES1'!$C:$C,'ES2'!$A$2)</f>
        <v>0</v>
      </c>
      <c r="AI10" s="354">
        <f>SUMIFS('ES1'!P:P,'ES1'!$B:$B,'ES2'!$V$6,'ES1'!$E:$E,'ES2'!$V10,'ES1'!$C:$C,'ES2'!$A$2)</f>
        <v>0</v>
      </c>
      <c r="AJ10" s="354">
        <f>SUMIFS('ES1'!Q:Q,'ES1'!$B:$B,'ES2'!$V$6,'ES1'!$E:$E,'ES2'!$V10,'ES1'!$C:$C,'ES2'!$A$2)</f>
        <v>0</v>
      </c>
      <c r="AK10" s="354">
        <f>SUMIFS('ES1'!R:R,'ES1'!$B:$B,'ES2'!$V$6,'ES1'!$E:$E,'ES2'!$V10,'ES1'!$C:$C,'ES2'!$A$2)</f>
        <v>0</v>
      </c>
      <c r="AL10" s="354">
        <f>SUMIFS('ES1'!S:S,'ES1'!$B:$B,'ES2'!$V$6,'ES1'!$E:$E,'ES2'!$V10,'ES1'!$C:$C,'ES2'!$A$2)</f>
        <v>0</v>
      </c>
      <c r="AM10" s="354">
        <f>SUMIFS('ES1'!T:T,'ES1'!$B:$B,'ES2'!$V$6,'ES1'!$E:$E,'ES2'!$V10,'ES1'!$C:$C,'ES2'!$A$2)</f>
        <v>0</v>
      </c>
      <c r="AN10" s="354">
        <f>SUMIFS('ES1'!U:U,'ES1'!$B:$B,'ES2'!$V$6,'ES1'!$E:$E,'ES2'!$V10,'ES1'!$C:$C,'ES2'!$A$2)</f>
        <v>0</v>
      </c>
      <c r="AO10" s="354">
        <f>SUMIFS('ES1'!V:V,'ES1'!$B:$B,'ES2'!$V$6,'ES1'!$E:$E,'ES2'!$V10,'ES1'!$C:$C,'ES2'!$A$2)</f>
        <v>0</v>
      </c>
      <c r="AP10" s="354">
        <f>SUMIFS('ES1'!W:W,'ES1'!$B:$B,'ES2'!$V$6,'ES1'!$E:$E,'ES2'!$V10,'ES1'!$C:$C,'ES2'!$A$2)</f>
        <v>0</v>
      </c>
      <c r="AQ10" s="354">
        <f>SUMIFS('ES1'!X:X,'ES1'!$B:$B,'ES2'!$V$6,'ES1'!$E:$E,'ES2'!$V10,'ES1'!$C:$C,'ES2'!$A$2)</f>
        <v>0</v>
      </c>
      <c r="AR10" s="354">
        <f>SUMIFS('ES1'!Y:Y,'ES1'!$B:$B,'ES2'!$V$6,'ES1'!$E:$E,'ES2'!$V10,'ES1'!$C:$C,'ES2'!$A$2)</f>
        <v>0</v>
      </c>
      <c r="AS10" s="354">
        <f>SUMIFS('ES1'!Z:Z,'ES1'!$B:$B,'ES2'!$V$6,'ES1'!$E:$E,'ES2'!$V10,'ES1'!$C:$C,'ES2'!$A$2)</f>
        <v>0</v>
      </c>
      <c r="AT10" s="354">
        <f>SUMIFS('ES1'!AA:AA,'ES1'!$B:$B,'ES2'!$V$6,'ES1'!$E:$E,'ES2'!$V10,'ES1'!$C:$C,'ES2'!$A$2)</f>
        <v>0</v>
      </c>
      <c r="AU10" s="354">
        <f>SUMIFS('ES1'!AB:AB,'ES1'!$B:$B,'ES2'!$V$6,'ES1'!$E:$E,'ES2'!$V10,'ES1'!$C:$C,'ES2'!$A$2)</f>
        <v>0</v>
      </c>
      <c r="AV10" s="354">
        <f>SUMIFS('ES1'!AC:AC,'ES1'!$B:$B,'ES2'!$V$6,'ES1'!$E:$E,'ES2'!$V10,'ES1'!$C:$C,'ES2'!$A$2)</f>
        <v>0</v>
      </c>
      <c r="AW10" s="354">
        <f>SUMIFS('ES1'!AD:AD,'ES1'!$B:$B,'ES2'!$V$6,'ES1'!$E:$E,'ES2'!$V10,'ES1'!$C:$C,'ES2'!$A$2)</f>
        <v>0</v>
      </c>
      <c r="AX10" s="354">
        <f>SUMIFS('ES1'!AE:AE,'ES1'!$B:$B,'ES2'!$V$6,'ES1'!$E:$E,'ES2'!$V10,'ES1'!$C:$C,'ES2'!$A$2)</f>
        <v>0</v>
      </c>
      <c r="AY10" s="354">
        <f>SUMIFS('ES1'!AF:AF,'ES1'!$B:$B,'ES2'!$V$6,'ES1'!$E:$E,'ES2'!$V10,'ES1'!$C:$C,'ES2'!$A$2)</f>
        <v>0</v>
      </c>
      <c r="AZ10" s="354">
        <f>SUMIFS('ES1'!AG:AG,'ES1'!$B:$B,'ES2'!$V$6,'ES1'!$E:$E,'ES2'!$V10,'ES1'!$C:$C,'ES2'!$A$2)</f>
        <v>0</v>
      </c>
      <c r="BA10" s="354">
        <f>SUMIFS('ES1'!AH:AH,'ES1'!$B:$B,'ES2'!$V$6,'ES1'!$E:$E,'ES2'!$V10,'ES1'!$C:$C,'ES2'!$A$2)</f>
        <v>0</v>
      </c>
      <c r="BB10" s="354">
        <f>SUMIFS('ES1'!AI:AI,'ES1'!$B:$B,'ES2'!$V$6,'ES1'!$E:$E,'ES2'!$V10,'ES1'!$C:$C,'ES2'!$A$2)</f>
        <v>0</v>
      </c>
      <c r="BC10" s="354">
        <f>SUMIFS('ES1'!AJ:AJ,'ES1'!$B:$B,'ES2'!$V$6,'ES1'!$E:$E,'ES2'!$V10,'ES1'!$C:$C,'ES2'!$A$2)</f>
        <v>0</v>
      </c>
      <c r="BD10" s="354">
        <f>SUMIFS('ES1'!AK:AK,'ES1'!$B:$B,'ES2'!$V$6,'ES1'!$E:$E,'ES2'!$V10,'ES1'!$C:$C,'ES2'!$A$2)</f>
        <v>0</v>
      </c>
      <c r="BE10" s="354">
        <f>SUMIFS('ES1'!AL:AL,'ES1'!$B:$B,'ES2'!$V$6,'ES1'!$E:$E,'ES2'!$V10,'ES1'!$C:$C,'ES2'!$A$2)</f>
        <v>0</v>
      </c>
      <c r="BF10" s="354">
        <f>SUMIFS('ES1'!AM:AM,'ES1'!$B:$B,'ES2'!$V$6,'ES1'!$E:$E,'ES2'!$V10,'ES1'!$C:$C,'ES2'!$A$2)</f>
        <v>0</v>
      </c>
      <c r="BG10" s="354">
        <f>SUMIFS('ES1'!AN:AN,'ES1'!$B:$B,'ES2'!$V$6,'ES1'!$E:$E,'ES2'!$V10,'ES1'!$C:$C,'ES2'!$A$2)</f>
        <v>0</v>
      </c>
    </row>
    <row r="11" spans="1:59" ht="15" customHeight="1" x14ac:dyDescent="0.2">
      <c r="V11" s="465" t="s">
        <v>92</v>
      </c>
      <c r="W11" s="465"/>
      <c r="X11" s="465"/>
      <c r="Y11" s="465"/>
      <c r="Z11" s="354">
        <f>SUMIFS('ES1'!G:G,'ES1'!$B:$B,'ES2'!$V$6,'ES1'!$E:$E,'ES2'!$V11,'ES1'!$C:$C,'ES2'!$A$2)</f>
        <v>34947.39070741825</v>
      </c>
      <c r="AA11" s="354">
        <f>SUMIFS('ES1'!H:H,'ES1'!$B:$B,'ES2'!$V$6,'ES1'!$E:$E,'ES2'!$V11,'ES1'!$C:$C,'ES2'!$A$2)</f>
        <v>35734.131000000001</v>
      </c>
      <c r="AB11" s="354">
        <f>SUMIFS('ES1'!I:I,'ES1'!$B:$B,'ES2'!$V$6,'ES1'!$E:$E,'ES2'!$V11,'ES1'!$C:$C,'ES2'!$A$2)</f>
        <v>34299.618000000002</v>
      </c>
      <c r="AC11" s="354">
        <f>SUMIFS('ES1'!J:J,'ES1'!$B:$B,'ES2'!$V$6,'ES1'!$E:$E,'ES2'!$V11,'ES1'!$C:$C,'ES2'!$A$2)</f>
        <v>35090.798999999999</v>
      </c>
      <c r="AD11" s="354">
        <f>SUMIFS('ES1'!K:K,'ES1'!$B:$B,'ES2'!$V$6,'ES1'!$E:$E,'ES2'!$V11,'ES1'!$C:$C,'ES2'!$A$2)</f>
        <v>35752.775000000001</v>
      </c>
      <c r="AE11" s="354">
        <f>SUMIFS('ES1'!L:L,'ES1'!$B:$B,'ES2'!$V$6,'ES1'!$E:$E,'ES2'!$V11,'ES1'!$C:$C,'ES2'!$A$2)</f>
        <v>33456.300999999999</v>
      </c>
      <c r="AF11" s="354">
        <f>SUMIFS('ES1'!M:M,'ES1'!$B:$B,'ES2'!$V$6,'ES1'!$E:$E,'ES2'!$V11,'ES1'!$C:$C,'ES2'!$A$2)</f>
        <v>34527.019</v>
      </c>
      <c r="AG11" s="354">
        <f>SUMIFS('ES1'!N:N,'ES1'!$B:$B,'ES2'!$V$6,'ES1'!$E:$E,'ES2'!$V11,'ES1'!$C:$C,'ES2'!$A$2)</f>
        <v>34843.457999999999</v>
      </c>
      <c r="AH11" s="354">
        <f>SUMIFS('ES1'!O:O,'ES1'!$B:$B,'ES2'!$V$6,'ES1'!$E:$E,'ES2'!$V11,'ES1'!$C:$C,'ES2'!$A$2)</f>
        <v>33187.796000000002</v>
      </c>
      <c r="AI11" s="354">
        <f>SUMIFS('ES1'!P:P,'ES1'!$B:$B,'ES2'!$V$6,'ES1'!$E:$E,'ES2'!$V11,'ES1'!$C:$C,'ES2'!$A$2)</f>
        <v>32414.876</v>
      </c>
      <c r="AJ11" s="354">
        <f>SUMIFS('ES1'!Q:Q,'ES1'!$B:$B,'ES2'!$V$6,'ES1'!$E:$E,'ES2'!$V11,'ES1'!$C:$C,'ES2'!$A$2)</f>
        <v>31748.728999999999</v>
      </c>
      <c r="AK11" s="354">
        <f>SUMIFS('ES1'!R:R,'ES1'!$B:$B,'ES2'!$V$6,'ES1'!$E:$E,'ES2'!$V11,'ES1'!$C:$C,'ES2'!$A$2)</f>
        <v>31723.657999999999</v>
      </c>
      <c r="AL11" s="354">
        <f>SUMIFS('ES1'!S:S,'ES1'!$B:$B,'ES2'!$V$6,'ES1'!$E:$E,'ES2'!$V11,'ES1'!$C:$C,'ES2'!$A$2)</f>
        <v>31094.292000000001</v>
      </c>
      <c r="AM11" s="354">
        <f>SUMIFS('ES1'!T:T,'ES1'!$B:$B,'ES2'!$V$6,'ES1'!$E:$E,'ES2'!$V11,'ES1'!$C:$C,'ES2'!$A$2)</f>
        <v>31656.080000000002</v>
      </c>
      <c r="AN11" s="354">
        <f>SUMIFS('ES1'!U:U,'ES1'!$B:$B,'ES2'!$V$6,'ES1'!$E:$E,'ES2'!$V11,'ES1'!$C:$C,'ES2'!$A$2)</f>
        <v>33728.186000000002</v>
      </c>
      <c r="AO11" s="354">
        <f>SUMIFS('ES1'!V:V,'ES1'!$B:$B,'ES2'!$V$6,'ES1'!$E:$E,'ES2'!$V11,'ES1'!$C:$C,'ES2'!$A$2)</f>
        <v>34328.179000000004</v>
      </c>
      <c r="AP11" s="354">
        <f>SUMIFS('ES1'!W:W,'ES1'!$B:$B,'ES2'!$V$6,'ES1'!$E:$E,'ES2'!$V11,'ES1'!$C:$C,'ES2'!$A$2)</f>
        <v>35333.231999999996</v>
      </c>
      <c r="AQ11" s="354">
        <f>SUMIFS('ES1'!X:X,'ES1'!$B:$B,'ES2'!$V$6,'ES1'!$E:$E,'ES2'!$V11,'ES1'!$C:$C,'ES2'!$A$2)</f>
        <v>34066.726999999999</v>
      </c>
      <c r="AR11" s="354">
        <f>SUMIFS('ES1'!Y:Y,'ES1'!$B:$B,'ES2'!$V$6,'ES1'!$E:$E,'ES2'!$V11,'ES1'!$C:$C,'ES2'!$A$2)</f>
        <v>31935.360999999997</v>
      </c>
      <c r="AS11" s="354">
        <f>SUMIFS('ES1'!Z:Z,'ES1'!$B:$B,'ES2'!$V$6,'ES1'!$E:$E,'ES2'!$V11,'ES1'!$C:$C,'ES2'!$A$2)</f>
        <v>31967.239000000001</v>
      </c>
      <c r="AT11" s="354">
        <f>SUMIFS('ES1'!AA:AA,'ES1'!$B:$B,'ES2'!$V$6,'ES1'!$E:$E,'ES2'!$V11,'ES1'!$C:$C,'ES2'!$A$2)</f>
        <v>30522.23</v>
      </c>
      <c r="AU11" s="354">
        <f>SUMIFS('ES1'!AB:AB,'ES1'!$B:$B,'ES2'!$V$6,'ES1'!$E:$E,'ES2'!$V11,'ES1'!$C:$C,'ES2'!$A$2)</f>
        <v>29589.871999999999</v>
      </c>
      <c r="AV11" s="354">
        <f>SUMIFS('ES1'!AC:AC,'ES1'!$B:$B,'ES2'!$V$6,'ES1'!$E:$E,'ES2'!$V11,'ES1'!$C:$C,'ES2'!$A$2)</f>
        <v>29556.362000000001</v>
      </c>
      <c r="AW11" s="354">
        <f>SUMIFS('ES1'!AD:AD,'ES1'!$B:$B,'ES2'!$V$6,'ES1'!$E:$E,'ES2'!$V11,'ES1'!$C:$C,'ES2'!$A$2)</f>
        <v>29520.958999999999</v>
      </c>
      <c r="AX11" s="354">
        <f>SUMIFS('ES1'!AE:AE,'ES1'!$B:$B,'ES2'!$V$6,'ES1'!$E:$E,'ES2'!$V11,'ES1'!$C:$C,'ES2'!$A$2)</f>
        <v>29492.752999999997</v>
      </c>
      <c r="AY11" s="354">
        <f>SUMIFS('ES1'!AF:AF,'ES1'!$B:$B,'ES2'!$V$6,'ES1'!$E:$E,'ES2'!$V11,'ES1'!$C:$C,'ES2'!$A$2)</f>
        <v>27713.741000000002</v>
      </c>
      <c r="AZ11" s="354">
        <f>SUMIFS('ES1'!AG:AG,'ES1'!$B:$B,'ES2'!$V$6,'ES1'!$E:$E,'ES2'!$V11,'ES1'!$C:$C,'ES2'!$A$2)</f>
        <v>27695.837</v>
      </c>
      <c r="BA11" s="354">
        <f>SUMIFS('ES1'!AH:AH,'ES1'!$B:$B,'ES2'!$V$6,'ES1'!$E:$E,'ES2'!$V11,'ES1'!$C:$C,'ES2'!$A$2)</f>
        <v>26828.25</v>
      </c>
      <c r="BB11" s="354">
        <f>SUMIFS('ES1'!AI:AI,'ES1'!$B:$B,'ES2'!$V$6,'ES1'!$E:$E,'ES2'!$V11,'ES1'!$C:$C,'ES2'!$A$2)</f>
        <v>26819.323</v>
      </c>
      <c r="BC11" s="354">
        <f>SUMIFS('ES1'!AJ:AJ,'ES1'!$B:$B,'ES2'!$V$6,'ES1'!$E:$E,'ES2'!$V11,'ES1'!$C:$C,'ES2'!$A$2)</f>
        <v>24620.239999999998</v>
      </c>
      <c r="BD11" s="354">
        <f>SUMIFS('ES1'!AK:AK,'ES1'!$B:$B,'ES2'!$V$6,'ES1'!$E:$E,'ES2'!$V11,'ES1'!$C:$C,'ES2'!$A$2)</f>
        <v>23709.919000000002</v>
      </c>
      <c r="BE11" s="354">
        <f>SUMIFS('ES1'!AL:AL,'ES1'!$B:$B,'ES2'!$V$6,'ES1'!$E:$E,'ES2'!$V11,'ES1'!$C:$C,'ES2'!$A$2)</f>
        <v>23023.559999999998</v>
      </c>
      <c r="BF11" s="354">
        <f>SUMIFS('ES1'!AM:AM,'ES1'!$B:$B,'ES2'!$V$6,'ES1'!$E:$E,'ES2'!$V11,'ES1'!$C:$C,'ES2'!$A$2)</f>
        <v>22976.722000000002</v>
      </c>
      <c r="BG11" s="354">
        <f>SUMIFS('ES1'!AN:AN,'ES1'!$B:$B,'ES2'!$V$6,'ES1'!$E:$E,'ES2'!$V11,'ES1'!$C:$C,'ES2'!$A$2)</f>
        <v>22838.061999999998</v>
      </c>
    </row>
    <row r="12" spans="1:59" ht="15" customHeight="1" x14ac:dyDescent="0.2">
      <c r="V12" s="465" t="s">
        <v>94</v>
      </c>
      <c r="W12" s="465"/>
      <c r="X12" s="465"/>
      <c r="Y12" s="465"/>
      <c r="Z12" s="354">
        <f>SUMIFS('ES1'!G:G,'ES1'!$B:$B,'ES2'!$V$6,'ES1'!$E:$E,'ES2'!$V12,'ES1'!$C:$C,'ES2'!$A$2)</f>
        <v>1790.0035712782678</v>
      </c>
      <c r="AA12" s="354">
        <f>SUMIFS('ES1'!H:H,'ES1'!$B:$B,'ES2'!$V$6,'ES1'!$E:$E,'ES2'!$V12,'ES1'!$C:$C,'ES2'!$A$2)</f>
        <v>1838.5540000000001</v>
      </c>
      <c r="AB12" s="354">
        <f>SUMIFS('ES1'!I:I,'ES1'!$B:$B,'ES2'!$V$6,'ES1'!$E:$E,'ES2'!$V12,'ES1'!$C:$C,'ES2'!$A$2)</f>
        <v>1911.8890000000001</v>
      </c>
      <c r="AC12" s="354">
        <f>SUMIFS('ES1'!J:J,'ES1'!$B:$B,'ES2'!$V$6,'ES1'!$E:$E,'ES2'!$V12,'ES1'!$C:$C,'ES2'!$A$2)</f>
        <v>1941.979</v>
      </c>
      <c r="AD12" s="354">
        <f>SUMIFS('ES1'!K:K,'ES1'!$B:$B,'ES2'!$V$6,'ES1'!$E:$E,'ES2'!$V12,'ES1'!$C:$C,'ES2'!$A$2)</f>
        <v>1962.4470000000001</v>
      </c>
      <c r="AE12" s="354">
        <f>SUMIFS('ES1'!L:L,'ES1'!$B:$B,'ES2'!$V$6,'ES1'!$E:$E,'ES2'!$V12,'ES1'!$C:$C,'ES2'!$A$2)</f>
        <v>1983.3319999999999</v>
      </c>
      <c r="AF12" s="354">
        <f>SUMIFS('ES1'!M:M,'ES1'!$B:$B,'ES2'!$V$6,'ES1'!$E:$E,'ES2'!$V12,'ES1'!$C:$C,'ES2'!$A$2)</f>
        <v>2004.393</v>
      </c>
      <c r="AG12" s="354">
        <f>SUMIFS('ES1'!N:N,'ES1'!$B:$B,'ES2'!$V$6,'ES1'!$E:$E,'ES2'!$V12,'ES1'!$C:$C,'ES2'!$A$2)</f>
        <v>2025.6010000000001</v>
      </c>
      <c r="AH12" s="354">
        <f>SUMIFS('ES1'!O:O,'ES1'!$B:$B,'ES2'!$V$6,'ES1'!$E:$E,'ES2'!$V12,'ES1'!$C:$C,'ES2'!$A$2)</f>
        <v>2047.019</v>
      </c>
      <c r="AI12" s="354">
        <f>SUMIFS('ES1'!P:P,'ES1'!$B:$B,'ES2'!$V$6,'ES1'!$E:$E,'ES2'!$V12,'ES1'!$C:$C,'ES2'!$A$2)</f>
        <v>2068.6030000000001</v>
      </c>
      <c r="AJ12" s="354">
        <f>SUMIFS('ES1'!Q:Q,'ES1'!$B:$B,'ES2'!$V$6,'ES1'!$E:$E,'ES2'!$V12,'ES1'!$C:$C,'ES2'!$A$2)</f>
        <v>2090.3820000000001</v>
      </c>
      <c r="AK12" s="354">
        <f>SUMIFS('ES1'!R:R,'ES1'!$B:$B,'ES2'!$V$6,'ES1'!$E:$E,'ES2'!$V12,'ES1'!$C:$C,'ES2'!$A$2)</f>
        <v>2112.3510000000001</v>
      </c>
      <c r="AL12" s="354">
        <f>SUMIFS('ES1'!S:S,'ES1'!$B:$B,'ES2'!$V$6,'ES1'!$E:$E,'ES2'!$V12,'ES1'!$C:$C,'ES2'!$A$2)</f>
        <v>2134.5190000000002</v>
      </c>
      <c r="AM12" s="354">
        <f>SUMIFS('ES1'!T:T,'ES1'!$B:$B,'ES2'!$V$6,'ES1'!$E:$E,'ES2'!$V12,'ES1'!$C:$C,'ES2'!$A$2)</f>
        <v>2156.8869999999997</v>
      </c>
      <c r="AN12" s="354">
        <f>SUMIFS('ES1'!U:U,'ES1'!$B:$B,'ES2'!$V$6,'ES1'!$E:$E,'ES2'!$V12,'ES1'!$C:$C,'ES2'!$A$2)</f>
        <v>2178.866</v>
      </c>
      <c r="AO12" s="354">
        <f>SUMIFS('ES1'!V:V,'ES1'!$B:$B,'ES2'!$V$6,'ES1'!$E:$E,'ES2'!$V12,'ES1'!$C:$C,'ES2'!$A$2)</f>
        <v>2200.5030000000002</v>
      </c>
      <c r="AP12" s="354">
        <f>SUMIFS('ES1'!W:W,'ES1'!$B:$B,'ES2'!$V$6,'ES1'!$E:$E,'ES2'!$V12,'ES1'!$C:$C,'ES2'!$A$2)</f>
        <v>2221.8209999999999</v>
      </c>
      <c r="AQ12" s="354">
        <f>SUMIFS('ES1'!X:X,'ES1'!$B:$B,'ES2'!$V$6,'ES1'!$E:$E,'ES2'!$V12,'ES1'!$C:$C,'ES2'!$A$2)</f>
        <v>2242.8789999999999</v>
      </c>
      <c r="AR12" s="354">
        <f>SUMIFS('ES1'!Y:Y,'ES1'!$B:$B,'ES2'!$V$6,'ES1'!$E:$E,'ES2'!$V12,'ES1'!$C:$C,'ES2'!$A$2)</f>
        <v>2263.1889999999999</v>
      </c>
      <c r="AS12" s="354">
        <f>SUMIFS('ES1'!Z:Z,'ES1'!$B:$B,'ES2'!$V$6,'ES1'!$E:$E,'ES2'!$V12,'ES1'!$C:$C,'ES2'!$A$2)</f>
        <v>2282.866</v>
      </c>
      <c r="AT12" s="354">
        <f>SUMIFS('ES1'!AA:AA,'ES1'!$B:$B,'ES2'!$V$6,'ES1'!$E:$E,'ES2'!$V12,'ES1'!$C:$C,'ES2'!$A$2)</f>
        <v>2299.1120000000001</v>
      </c>
      <c r="AU12" s="354">
        <f>SUMIFS('ES1'!AB:AB,'ES1'!$B:$B,'ES2'!$V$6,'ES1'!$E:$E,'ES2'!$V12,'ES1'!$C:$C,'ES2'!$A$2)</f>
        <v>2314.7829999999999</v>
      </c>
      <c r="AV12" s="354">
        <f>SUMIFS('ES1'!AC:AC,'ES1'!$B:$B,'ES2'!$V$6,'ES1'!$E:$E,'ES2'!$V12,'ES1'!$C:$C,'ES2'!$A$2)</f>
        <v>2329.66</v>
      </c>
      <c r="AW12" s="354">
        <f>SUMIFS('ES1'!AD:AD,'ES1'!$B:$B,'ES2'!$V$6,'ES1'!$E:$E,'ES2'!$V12,'ES1'!$C:$C,'ES2'!$A$2)</f>
        <v>2343.8720000000003</v>
      </c>
      <c r="AX12" s="354">
        <f>SUMIFS('ES1'!AE:AE,'ES1'!$B:$B,'ES2'!$V$6,'ES1'!$E:$E,'ES2'!$V12,'ES1'!$C:$C,'ES2'!$A$2)</f>
        <v>2357.5439999999999</v>
      </c>
      <c r="AY12" s="354">
        <f>SUMIFS('ES1'!AF:AF,'ES1'!$B:$B,'ES2'!$V$6,'ES1'!$E:$E,'ES2'!$V12,'ES1'!$C:$C,'ES2'!$A$2)</f>
        <v>2367.6419999999998</v>
      </c>
      <c r="AZ12" s="354">
        <f>SUMIFS('ES1'!AG:AG,'ES1'!$B:$B,'ES2'!$V$6,'ES1'!$E:$E,'ES2'!$V12,'ES1'!$C:$C,'ES2'!$A$2)</f>
        <v>2377.3119999999999</v>
      </c>
      <c r="BA12" s="354">
        <f>SUMIFS('ES1'!AH:AH,'ES1'!$B:$B,'ES2'!$V$6,'ES1'!$E:$E,'ES2'!$V12,'ES1'!$C:$C,'ES2'!$A$2)</f>
        <v>2386.4899999999998</v>
      </c>
      <c r="BB12" s="354">
        <f>SUMIFS('ES1'!AI:AI,'ES1'!$B:$B,'ES2'!$V$6,'ES1'!$E:$E,'ES2'!$V12,'ES1'!$C:$C,'ES2'!$A$2)</f>
        <v>2395.27</v>
      </c>
      <c r="BC12" s="354">
        <f>SUMIFS('ES1'!AJ:AJ,'ES1'!$B:$B,'ES2'!$V$6,'ES1'!$E:$E,'ES2'!$V12,'ES1'!$C:$C,'ES2'!$A$2)</f>
        <v>2403.7809999999999</v>
      </c>
      <c r="BD12" s="354">
        <f>SUMIFS('ES1'!AK:AK,'ES1'!$B:$B,'ES2'!$V$6,'ES1'!$E:$E,'ES2'!$V12,'ES1'!$C:$C,'ES2'!$A$2)</f>
        <v>2412.06</v>
      </c>
      <c r="BE12" s="354">
        <f>SUMIFS('ES1'!AL:AL,'ES1'!$B:$B,'ES2'!$V$6,'ES1'!$E:$E,'ES2'!$V12,'ES1'!$C:$C,'ES2'!$A$2)</f>
        <v>2420.1790000000001</v>
      </c>
      <c r="BF12" s="354">
        <f>SUMIFS('ES1'!AM:AM,'ES1'!$B:$B,'ES2'!$V$6,'ES1'!$E:$E,'ES2'!$V12,'ES1'!$C:$C,'ES2'!$A$2)</f>
        <v>2428.1800000000003</v>
      </c>
      <c r="BG12" s="354">
        <f>SUMIFS('ES1'!AN:AN,'ES1'!$B:$B,'ES2'!$V$6,'ES1'!$E:$E,'ES2'!$V12,'ES1'!$C:$C,'ES2'!$A$2)</f>
        <v>2436.098</v>
      </c>
    </row>
    <row r="13" spans="1:59" ht="15" customHeight="1" x14ac:dyDescent="0.2">
      <c r="V13" s="465" t="s">
        <v>95</v>
      </c>
      <c r="W13" s="465"/>
      <c r="X13" s="465"/>
      <c r="Y13" s="465"/>
      <c r="Z13" s="354">
        <f>SUMIFS('ES1'!G:G,'ES1'!$B:$B,'ES2'!$V$6,'ES1'!$E:$E,'ES2'!$V13,'ES1'!$C:$C,'ES2'!$A$2)</f>
        <v>3950</v>
      </c>
      <c r="AA13" s="354">
        <f>SUMIFS('ES1'!H:H,'ES1'!$B:$B,'ES2'!$V$6,'ES1'!$E:$E,'ES2'!$V13,'ES1'!$C:$C,'ES2'!$A$2)</f>
        <v>3950</v>
      </c>
      <c r="AB13" s="354">
        <f>SUMIFS('ES1'!I:I,'ES1'!$B:$B,'ES2'!$V$6,'ES1'!$E:$E,'ES2'!$V13,'ES1'!$C:$C,'ES2'!$A$2)</f>
        <v>4950</v>
      </c>
      <c r="AC13" s="354">
        <f>SUMIFS('ES1'!J:J,'ES1'!$B:$B,'ES2'!$V$6,'ES1'!$E:$E,'ES2'!$V13,'ES1'!$C:$C,'ES2'!$A$2)</f>
        <v>6950</v>
      </c>
      <c r="AD13" s="354">
        <f>SUMIFS('ES1'!K:K,'ES1'!$B:$B,'ES2'!$V$6,'ES1'!$E:$E,'ES2'!$V13,'ES1'!$C:$C,'ES2'!$A$2)</f>
        <v>6950</v>
      </c>
      <c r="AE13" s="354">
        <f>SUMIFS('ES1'!L:L,'ES1'!$B:$B,'ES2'!$V$6,'ES1'!$E:$E,'ES2'!$V13,'ES1'!$C:$C,'ES2'!$A$2)</f>
        <v>8405</v>
      </c>
      <c r="AF13" s="354">
        <f>SUMIFS('ES1'!M:M,'ES1'!$B:$B,'ES2'!$V$6,'ES1'!$E:$E,'ES2'!$V13,'ES1'!$C:$C,'ES2'!$A$2)</f>
        <v>9805</v>
      </c>
      <c r="AG13" s="354">
        <f>SUMIFS('ES1'!N:N,'ES1'!$B:$B,'ES2'!$V$6,'ES1'!$E:$E,'ES2'!$V13,'ES1'!$C:$C,'ES2'!$A$2)</f>
        <v>11705</v>
      </c>
      <c r="AH13" s="354">
        <f>SUMIFS('ES1'!O:O,'ES1'!$B:$B,'ES2'!$V$6,'ES1'!$E:$E,'ES2'!$V13,'ES1'!$C:$C,'ES2'!$A$2)</f>
        <v>13705</v>
      </c>
      <c r="AI13" s="354">
        <f>SUMIFS('ES1'!P:P,'ES1'!$B:$B,'ES2'!$V$6,'ES1'!$E:$E,'ES2'!$V13,'ES1'!$C:$C,'ES2'!$A$2)</f>
        <v>15105</v>
      </c>
      <c r="AJ13" s="354">
        <f>SUMIFS('ES1'!Q:Q,'ES1'!$B:$B,'ES2'!$V$6,'ES1'!$E:$E,'ES2'!$V13,'ES1'!$C:$C,'ES2'!$A$2)</f>
        <v>16505</v>
      </c>
      <c r="AK13" s="354">
        <f>SUMIFS('ES1'!R:R,'ES1'!$B:$B,'ES2'!$V$6,'ES1'!$E:$E,'ES2'!$V13,'ES1'!$C:$C,'ES2'!$A$2)</f>
        <v>16505</v>
      </c>
      <c r="AL13" s="354">
        <f>SUMIFS('ES1'!S:S,'ES1'!$B:$B,'ES2'!$V$6,'ES1'!$E:$E,'ES2'!$V13,'ES1'!$C:$C,'ES2'!$A$2)</f>
        <v>16505</v>
      </c>
      <c r="AM13" s="354">
        <f>SUMIFS('ES1'!T:T,'ES1'!$B:$B,'ES2'!$V$6,'ES1'!$E:$E,'ES2'!$V13,'ES1'!$C:$C,'ES2'!$A$2)</f>
        <v>16505</v>
      </c>
      <c r="AN13" s="354">
        <f>SUMIFS('ES1'!U:U,'ES1'!$B:$B,'ES2'!$V$6,'ES1'!$E:$E,'ES2'!$V13,'ES1'!$C:$C,'ES2'!$A$2)</f>
        <v>16505</v>
      </c>
      <c r="AO13" s="354">
        <f>SUMIFS('ES1'!V:V,'ES1'!$B:$B,'ES2'!$V$6,'ES1'!$E:$E,'ES2'!$V13,'ES1'!$C:$C,'ES2'!$A$2)</f>
        <v>16505</v>
      </c>
      <c r="AP13" s="354">
        <f>SUMIFS('ES1'!W:W,'ES1'!$B:$B,'ES2'!$V$6,'ES1'!$E:$E,'ES2'!$V13,'ES1'!$C:$C,'ES2'!$A$2)</f>
        <v>16505</v>
      </c>
      <c r="AQ13" s="354">
        <f>SUMIFS('ES1'!X:X,'ES1'!$B:$B,'ES2'!$V$6,'ES1'!$E:$E,'ES2'!$V13,'ES1'!$C:$C,'ES2'!$A$2)</f>
        <v>16505</v>
      </c>
      <c r="AR13" s="354">
        <f>SUMIFS('ES1'!Y:Y,'ES1'!$B:$B,'ES2'!$V$6,'ES1'!$E:$E,'ES2'!$V13,'ES1'!$C:$C,'ES2'!$A$2)</f>
        <v>16505</v>
      </c>
      <c r="AS13" s="354">
        <f>SUMIFS('ES1'!Z:Z,'ES1'!$B:$B,'ES2'!$V$6,'ES1'!$E:$E,'ES2'!$V13,'ES1'!$C:$C,'ES2'!$A$2)</f>
        <v>16505</v>
      </c>
      <c r="AT13" s="354">
        <f>SUMIFS('ES1'!AA:AA,'ES1'!$B:$B,'ES2'!$V$6,'ES1'!$E:$E,'ES2'!$V13,'ES1'!$C:$C,'ES2'!$A$2)</f>
        <v>16505</v>
      </c>
      <c r="AU13" s="354">
        <f>SUMIFS('ES1'!AB:AB,'ES1'!$B:$B,'ES2'!$V$6,'ES1'!$E:$E,'ES2'!$V13,'ES1'!$C:$C,'ES2'!$A$2)</f>
        <v>16505</v>
      </c>
      <c r="AV13" s="354">
        <f>SUMIFS('ES1'!AC:AC,'ES1'!$B:$B,'ES2'!$V$6,'ES1'!$E:$E,'ES2'!$V13,'ES1'!$C:$C,'ES2'!$A$2)</f>
        <v>16505</v>
      </c>
      <c r="AW13" s="354">
        <f>SUMIFS('ES1'!AD:AD,'ES1'!$B:$B,'ES2'!$V$6,'ES1'!$E:$E,'ES2'!$V13,'ES1'!$C:$C,'ES2'!$A$2)</f>
        <v>16505</v>
      </c>
      <c r="AX13" s="354">
        <f>SUMIFS('ES1'!AE:AE,'ES1'!$B:$B,'ES2'!$V$6,'ES1'!$E:$E,'ES2'!$V13,'ES1'!$C:$C,'ES2'!$A$2)</f>
        <v>16505</v>
      </c>
      <c r="AY13" s="354">
        <f>SUMIFS('ES1'!AF:AF,'ES1'!$B:$B,'ES2'!$V$6,'ES1'!$E:$E,'ES2'!$V13,'ES1'!$C:$C,'ES2'!$A$2)</f>
        <v>16505</v>
      </c>
      <c r="AZ13" s="354">
        <f>SUMIFS('ES1'!AG:AG,'ES1'!$B:$B,'ES2'!$V$6,'ES1'!$E:$E,'ES2'!$V13,'ES1'!$C:$C,'ES2'!$A$2)</f>
        <v>16505</v>
      </c>
      <c r="BA13" s="354">
        <f>SUMIFS('ES1'!AH:AH,'ES1'!$B:$B,'ES2'!$V$6,'ES1'!$E:$E,'ES2'!$V13,'ES1'!$C:$C,'ES2'!$A$2)</f>
        <v>16505</v>
      </c>
      <c r="BB13" s="354">
        <f>SUMIFS('ES1'!AI:AI,'ES1'!$B:$B,'ES2'!$V$6,'ES1'!$E:$E,'ES2'!$V13,'ES1'!$C:$C,'ES2'!$A$2)</f>
        <v>16505</v>
      </c>
      <c r="BC13" s="354">
        <f>SUMIFS('ES1'!AJ:AJ,'ES1'!$B:$B,'ES2'!$V$6,'ES1'!$E:$E,'ES2'!$V13,'ES1'!$C:$C,'ES2'!$A$2)</f>
        <v>16505</v>
      </c>
      <c r="BD13" s="354">
        <f>SUMIFS('ES1'!AK:AK,'ES1'!$B:$B,'ES2'!$V$6,'ES1'!$E:$E,'ES2'!$V13,'ES1'!$C:$C,'ES2'!$A$2)</f>
        <v>16505</v>
      </c>
      <c r="BE13" s="354">
        <f>SUMIFS('ES1'!AL:AL,'ES1'!$B:$B,'ES2'!$V$6,'ES1'!$E:$E,'ES2'!$V13,'ES1'!$C:$C,'ES2'!$A$2)</f>
        <v>16505</v>
      </c>
      <c r="BF13" s="354">
        <f>SUMIFS('ES1'!AM:AM,'ES1'!$B:$B,'ES2'!$V$6,'ES1'!$E:$E,'ES2'!$V13,'ES1'!$C:$C,'ES2'!$A$2)</f>
        <v>16505</v>
      </c>
      <c r="BG13" s="354">
        <f>SUMIFS('ES1'!AN:AN,'ES1'!$B:$B,'ES2'!$V$6,'ES1'!$E:$E,'ES2'!$V13,'ES1'!$C:$C,'ES2'!$A$2)</f>
        <v>16505</v>
      </c>
    </row>
    <row r="14" spans="1:59" ht="15" customHeight="1" x14ac:dyDescent="0.2">
      <c r="V14" s="465" t="s">
        <v>96</v>
      </c>
      <c r="W14" s="465"/>
      <c r="X14" s="465"/>
      <c r="Y14" s="465"/>
      <c r="Z14" s="354">
        <f>SUMIFS('ES1'!G:G,'ES1'!$B:$B,'ES2'!$V$6,'ES1'!$E:$E,'ES2'!$V14,'ES1'!$C:$C,'ES2'!$A$2)</f>
        <v>27.2</v>
      </c>
      <c r="AA14" s="354">
        <f>SUMIFS('ES1'!H:H,'ES1'!$B:$B,'ES2'!$V$6,'ES1'!$E:$E,'ES2'!$V14,'ES1'!$C:$C,'ES2'!$A$2)</f>
        <v>30.4</v>
      </c>
      <c r="AB14" s="354">
        <f>SUMIFS('ES1'!I:I,'ES1'!$B:$B,'ES2'!$V$6,'ES1'!$E:$E,'ES2'!$V14,'ES1'!$C:$C,'ES2'!$A$2)</f>
        <v>30.4</v>
      </c>
      <c r="AC14" s="354">
        <f>SUMIFS('ES1'!J:J,'ES1'!$B:$B,'ES2'!$V$6,'ES1'!$E:$E,'ES2'!$V14,'ES1'!$C:$C,'ES2'!$A$2)</f>
        <v>41.4</v>
      </c>
      <c r="AD14" s="354">
        <f>SUMIFS('ES1'!K:K,'ES1'!$B:$B,'ES2'!$V$6,'ES1'!$E:$E,'ES2'!$V14,'ES1'!$C:$C,'ES2'!$A$2)</f>
        <v>44.4</v>
      </c>
      <c r="AE14" s="354">
        <f>SUMIFS('ES1'!L:L,'ES1'!$B:$B,'ES2'!$V$6,'ES1'!$E:$E,'ES2'!$V14,'ES1'!$C:$C,'ES2'!$A$2)</f>
        <v>54.4</v>
      </c>
      <c r="AF14" s="354">
        <f>SUMIFS('ES1'!M:M,'ES1'!$B:$B,'ES2'!$V$6,'ES1'!$E:$E,'ES2'!$V14,'ES1'!$C:$C,'ES2'!$A$2)</f>
        <v>72.400000000000006</v>
      </c>
      <c r="AG14" s="354">
        <f>SUMIFS('ES1'!N:N,'ES1'!$B:$B,'ES2'!$V$6,'ES1'!$E:$E,'ES2'!$V14,'ES1'!$C:$C,'ES2'!$A$2)</f>
        <v>201.4</v>
      </c>
      <c r="AH14" s="354">
        <f>SUMIFS('ES1'!O:O,'ES1'!$B:$B,'ES2'!$V$6,'ES1'!$E:$E,'ES2'!$V14,'ES1'!$C:$C,'ES2'!$A$2)</f>
        <v>480.9</v>
      </c>
      <c r="AI14" s="354">
        <f>SUMIFS('ES1'!P:P,'ES1'!$B:$B,'ES2'!$V$6,'ES1'!$E:$E,'ES2'!$V14,'ES1'!$C:$C,'ES2'!$A$2)</f>
        <v>565.9</v>
      </c>
      <c r="AJ14" s="354">
        <f>SUMIFS('ES1'!Q:Q,'ES1'!$B:$B,'ES2'!$V$6,'ES1'!$E:$E,'ES2'!$V14,'ES1'!$C:$C,'ES2'!$A$2)</f>
        <v>658.9</v>
      </c>
      <c r="AK14" s="354">
        <f>SUMIFS('ES1'!R:R,'ES1'!$B:$B,'ES2'!$V$6,'ES1'!$E:$E,'ES2'!$V14,'ES1'!$C:$C,'ES2'!$A$2)</f>
        <v>678.9</v>
      </c>
      <c r="AL14" s="354">
        <f>SUMIFS('ES1'!S:S,'ES1'!$B:$B,'ES2'!$V$6,'ES1'!$E:$E,'ES2'!$V14,'ES1'!$C:$C,'ES2'!$A$2)</f>
        <v>1101.9000000000001</v>
      </c>
      <c r="AM14" s="354">
        <f>SUMIFS('ES1'!T:T,'ES1'!$B:$B,'ES2'!$V$6,'ES1'!$E:$E,'ES2'!$V14,'ES1'!$C:$C,'ES2'!$A$2)</f>
        <v>1906.9</v>
      </c>
      <c r="AN14" s="354">
        <f>SUMIFS('ES1'!U:U,'ES1'!$B:$B,'ES2'!$V$6,'ES1'!$E:$E,'ES2'!$V14,'ES1'!$C:$C,'ES2'!$A$2)</f>
        <v>1916.9</v>
      </c>
      <c r="AO14" s="354">
        <f>SUMIFS('ES1'!V:V,'ES1'!$B:$B,'ES2'!$V$6,'ES1'!$E:$E,'ES2'!$V14,'ES1'!$C:$C,'ES2'!$A$2)</f>
        <v>2596.9</v>
      </c>
      <c r="AP14" s="354">
        <f>SUMIFS('ES1'!W:W,'ES1'!$B:$B,'ES2'!$V$6,'ES1'!$E:$E,'ES2'!$V14,'ES1'!$C:$C,'ES2'!$A$2)</f>
        <v>2606.9</v>
      </c>
      <c r="AQ14" s="354">
        <f>SUMIFS('ES1'!X:X,'ES1'!$B:$B,'ES2'!$V$6,'ES1'!$E:$E,'ES2'!$V14,'ES1'!$C:$C,'ES2'!$A$2)</f>
        <v>3526.9</v>
      </c>
      <c r="AR14" s="354">
        <f>SUMIFS('ES1'!Y:Y,'ES1'!$B:$B,'ES2'!$V$6,'ES1'!$E:$E,'ES2'!$V14,'ES1'!$C:$C,'ES2'!$A$2)</f>
        <v>3526.9</v>
      </c>
      <c r="AS14" s="354">
        <f>SUMIFS('ES1'!Z:Z,'ES1'!$B:$B,'ES2'!$V$6,'ES1'!$E:$E,'ES2'!$V14,'ES1'!$C:$C,'ES2'!$A$2)</f>
        <v>4436.8999999999996</v>
      </c>
      <c r="AT14" s="354">
        <f>SUMIFS('ES1'!AA:AA,'ES1'!$B:$B,'ES2'!$V$6,'ES1'!$E:$E,'ES2'!$V14,'ES1'!$C:$C,'ES2'!$A$2)</f>
        <v>4436.8999999999996</v>
      </c>
      <c r="AU14" s="354">
        <f>SUMIFS('ES1'!AB:AB,'ES1'!$B:$B,'ES2'!$V$6,'ES1'!$E:$E,'ES2'!$V14,'ES1'!$C:$C,'ES2'!$A$2)</f>
        <v>4436.8999999999996</v>
      </c>
      <c r="AV14" s="354">
        <f>SUMIFS('ES1'!AC:AC,'ES1'!$B:$B,'ES2'!$V$6,'ES1'!$E:$E,'ES2'!$V14,'ES1'!$C:$C,'ES2'!$A$2)</f>
        <v>4436.8999999999996</v>
      </c>
      <c r="AW14" s="354">
        <f>SUMIFS('ES1'!AD:AD,'ES1'!$B:$B,'ES2'!$V$6,'ES1'!$E:$E,'ES2'!$V14,'ES1'!$C:$C,'ES2'!$A$2)</f>
        <v>4436.8999999999996</v>
      </c>
      <c r="AX14" s="354">
        <f>SUMIFS('ES1'!AE:AE,'ES1'!$B:$B,'ES2'!$V$6,'ES1'!$E:$E,'ES2'!$V14,'ES1'!$C:$C,'ES2'!$A$2)</f>
        <v>4436.8999999999996</v>
      </c>
      <c r="AY14" s="354">
        <f>SUMIFS('ES1'!AF:AF,'ES1'!$B:$B,'ES2'!$V$6,'ES1'!$E:$E,'ES2'!$V14,'ES1'!$C:$C,'ES2'!$A$2)</f>
        <v>4436.8999999999996</v>
      </c>
      <c r="AZ14" s="354">
        <f>SUMIFS('ES1'!AG:AG,'ES1'!$B:$B,'ES2'!$V$6,'ES1'!$E:$E,'ES2'!$V14,'ES1'!$C:$C,'ES2'!$A$2)</f>
        <v>4436.8999999999996</v>
      </c>
      <c r="BA14" s="354">
        <f>SUMIFS('ES1'!AH:AH,'ES1'!$B:$B,'ES2'!$V$6,'ES1'!$E:$E,'ES2'!$V14,'ES1'!$C:$C,'ES2'!$A$2)</f>
        <v>4436.8999999999996</v>
      </c>
      <c r="BB14" s="354">
        <f>SUMIFS('ES1'!AI:AI,'ES1'!$B:$B,'ES2'!$V$6,'ES1'!$E:$E,'ES2'!$V14,'ES1'!$C:$C,'ES2'!$A$2)</f>
        <v>4436.8999999999996</v>
      </c>
      <c r="BC14" s="354">
        <f>SUMIFS('ES1'!AJ:AJ,'ES1'!$B:$B,'ES2'!$V$6,'ES1'!$E:$E,'ES2'!$V14,'ES1'!$C:$C,'ES2'!$A$2)</f>
        <v>4436.8999999999996</v>
      </c>
      <c r="BD14" s="354">
        <f>SUMIFS('ES1'!AK:AK,'ES1'!$B:$B,'ES2'!$V$6,'ES1'!$E:$E,'ES2'!$V14,'ES1'!$C:$C,'ES2'!$A$2)</f>
        <v>4436.8999999999996</v>
      </c>
      <c r="BE14" s="354">
        <f>SUMIFS('ES1'!AL:AL,'ES1'!$B:$B,'ES2'!$V$6,'ES1'!$E:$E,'ES2'!$V14,'ES1'!$C:$C,'ES2'!$A$2)</f>
        <v>4436.8999999999996</v>
      </c>
      <c r="BF14" s="354">
        <f>SUMIFS('ES1'!AM:AM,'ES1'!$B:$B,'ES2'!$V$6,'ES1'!$E:$E,'ES2'!$V14,'ES1'!$C:$C,'ES2'!$A$2)</f>
        <v>4436.8999999999996</v>
      </c>
      <c r="BG14" s="354">
        <f>SUMIFS('ES1'!AN:AN,'ES1'!$B:$B,'ES2'!$V$6,'ES1'!$E:$E,'ES2'!$V14,'ES1'!$C:$C,'ES2'!$A$2)</f>
        <v>4436.8999999999996</v>
      </c>
    </row>
    <row r="15" spans="1:59" ht="15" customHeight="1" x14ac:dyDescent="0.2">
      <c r="V15" s="465" t="s">
        <v>97</v>
      </c>
      <c r="W15" s="465"/>
      <c r="X15" s="465"/>
      <c r="Y15" s="465"/>
      <c r="Z15" s="354">
        <f>SUMIFS('ES1'!G:G,'ES1'!$B:$B,'ES2'!$V$6,'ES1'!$E:$E,'ES2'!$V15,'ES1'!$C:$C,'ES2'!$A$2)</f>
        <v>9229</v>
      </c>
      <c r="AA15" s="354">
        <f>SUMIFS('ES1'!H:H,'ES1'!$B:$B,'ES2'!$V$6,'ES1'!$E:$E,'ES2'!$V15,'ES1'!$C:$C,'ES2'!$A$2)</f>
        <v>9229</v>
      </c>
      <c r="AB15" s="354">
        <f>SUMIFS('ES1'!I:I,'ES1'!$B:$B,'ES2'!$V$6,'ES1'!$E:$E,'ES2'!$V15,'ES1'!$C:$C,'ES2'!$A$2)</f>
        <v>9229</v>
      </c>
      <c r="AC15" s="354">
        <f>SUMIFS('ES1'!J:J,'ES1'!$B:$B,'ES2'!$V$6,'ES1'!$E:$E,'ES2'!$V15,'ES1'!$C:$C,'ES2'!$A$2)</f>
        <v>9229</v>
      </c>
      <c r="AD15" s="354">
        <f>SUMIFS('ES1'!K:K,'ES1'!$B:$B,'ES2'!$V$6,'ES1'!$E:$E,'ES2'!$V15,'ES1'!$C:$C,'ES2'!$A$2)</f>
        <v>9229</v>
      </c>
      <c r="AE15" s="354">
        <f>SUMIFS('ES1'!L:L,'ES1'!$B:$B,'ES2'!$V$6,'ES1'!$E:$E,'ES2'!$V15,'ES1'!$C:$C,'ES2'!$A$2)</f>
        <v>9229</v>
      </c>
      <c r="AF15" s="354">
        <f>SUMIFS('ES1'!M:M,'ES1'!$B:$B,'ES2'!$V$6,'ES1'!$E:$E,'ES2'!$V15,'ES1'!$C:$C,'ES2'!$A$2)</f>
        <v>7149</v>
      </c>
      <c r="AG15" s="354">
        <f>SUMIFS('ES1'!N:N,'ES1'!$B:$B,'ES2'!$V$6,'ES1'!$E:$E,'ES2'!$V15,'ES1'!$C:$C,'ES2'!$A$2)</f>
        <v>4786</v>
      </c>
      <c r="AH15" s="354">
        <f>SUMIFS('ES1'!O:O,'ES1'!$B:$B,'ES2'!$V$6,'ES1'!$E:$E,'ES2'!$V15,'ES1'!$C:$C,'ES2'!$A$2)</f>
        <v>4786</v>
      </c>
      <c r="AI15" s="354">
        <f>SUMIFS('ES1'!P:P,'ES1'!$B:$B,'ES2'!$V$6,'ES1'!$E:$E,'ES2'!$V15,'ES1'!$C:$C,'ES2'!$A$2)</f>
        <v>4786</v>
      </c>
      <c r="AJ15" s="354">
        <f>SUMIFS('ES1'!Q:Q,'ES1'!$B:$B,'ES2'!$V$6,'ES1'!$E:$E,'ES2'!$V15,'ES1'!$C:$C,'ES2'!$A$2)</f>
        <v>4786</v>
      </c>
      <c r="AK15" s="354">
        <f>SUMIFS('ES1'!R:R,'ES1'!$B:$B,'ES2'!$V$6,'ES1'!$E:$E,'ES2'!$V15,'ES1'!$C:$C,'ES2'!$A$2)</f>
        <v>3696</v>
      </c>
      <c r="AL15" s="354">
        <f>SUMIFS('ES1'!S:S,'ES1'!$B:$B,'ES2'!$V$6,'ES1'!$E:$E,'ES2'!$V15,'ES1'!$C:$C,'ES2'!$A$2)</f>
        <v>3696</v>
      </c>
      <c r="AM15" s="354">
        <f>SUMIFS('ES1'!T:T,'ES1'!$B:$B,'ES2'!$V$6,'ES1'!$E:$E,'ES2'!$V15,'ES1'!$C:$C,'ES2'!$A$2)</f>
        <v>2886</v>
      </c>
      <c r="AN15" s="354">
        <f>SUMIFS('ES1'!U:U,'ES1'!$B:$B,'ES2'!$V$6,'ES1'!$E:$E,'ES2'!$V15,'ES1'!$C:$C,'ES2'!$A$2)</f>
        <v>2886</v>
      </c>
      <c r="AO15" s="354">
        <f>SUMIFS('ES1'!V:V,'ES1'!$B:$B,'ES2'!$V$6,'ES1'!$E:$E,'ES2'!$V15,'ES1'!$C:$C,'ES2'!$A$2)</f>
        <v>2886</v>
      </c>
      <c r="AP15" s="354">
        <f>SUMIFS('ES1'!W:W,'ES1'!$B:$B,'ES2'!$V$6,'ES1'!$E:$E,'ES2'!$V15,'ES1'!$C:$C,'ES2'!$A$2)</f>
        <v>2886</v>
      </c>
      <c r="AQ15" s="354">
        <f>SUMIFS('ES1'!X:X,'ES1'!$B:$B,'ES2'!$V$6,'ES1'!$E:$E,'ES2'!$V15,'ES1'!$C:$C,'ES2'!$A$2)</f>
        <v>4556</v>
      </c>
      <c r="AR15" s="354">
        <f>SUMIFS('ES1'!Y:Y,'ES1'!$B:$B,'ES2'!$V$6,'ES1'!$E:$E,'ES2'!$V15,'ES1'!$C:$C,'ES2'!$A$2)</f>
        <v>5956</v>
      </c>
      <c r="AS15" s="354">
        <f>SUMIFS('ES1'!Z:Z,'ES1'!$B:$B,'ES2'!$V$6,'ES1'!$E:$E,'ES2'!$V15,'ES1'!$C:$C,'ES2'!$A$2)</f>
        <v>5956</v>
      </c>
      <c r="AT15" s="354">
        <f>SUMIFS('ES1'!AA:AA,'ES1'!$B:$B,'ES2'!$V$6,'ES1'!$E:$E,'ES2'!$V15,'ES1'!$C:$C,'ES2'!$A$2)</f>
        <v>7356</v>
      </c>
      <c r="AU15" s="354">
        <f>SUMIFS('ES1'!AB:AB,'ES1'!$B:$B,'ES2'!$V$6,'ES1'!$E:$E,'ES2'!$V15,'ES1'!$C:$C,'ES2'!$A$2)</f>
        <v>9026</v>
      </c>
      <c r="AV15" s="354">
        <f>SUMIFS('ES1'!AC:AC,'ES1'!$B:$B,'ES2'!$V$6,'ES1'!$E:$E,'ES2'!$V15,'ES1'!$C:$C,'ES2'!$A$2)</f>
        <v>9026</v>
      </c>
      <c r="AW15" s="354">
        <f>SUMIFS('ES1'!AD:AD,'ES1'!$B:$B,'ES2'!$V$6,'ES1'!$E:$E,'ES2'!$V15,'ES1'!$C:$C,'ES2'!$A$2)</f>
        <v>9026</v>
      </c>
      <c r="AX15" s="354">
        <f>SUMIFS('ES1'!AE:AE,'ES1'!$B:$B,'ES2'!$V$6,'ES1'!$E:$E,'ES2'!$V15,'ES1'!$C:$C,'ES2'!$A$2)</f>
        <v>9026</v>
      </c>
      <c r="AY15" s="354">
        <f>SUMIFS('ES1'!AF:AF,'ES1'!$B:$B,'ES2'!$V$6,'ES1'!$E:$E,'ES2'!$V15,'ES1'!$C:$C,'ES2'!$A$2)</f>
        <v>9026</v>
      </c>
      <c r="AZ15" s="354">
        <f>SUMIFS('ES1'!AG:AG,'ES1'!$B:$B,'ES2'!$V$6,'ES1'!$E:$E,'ES2'!$V15,'ES1'!$C:$C,'ES2'!$A$2)</f>
        <v>9026</v>
      </c>
      <c r="BA15" s="354">
        <f>SUMIFS('ES1'!AH:AH,'ES1'!$B:$B,'ES2'!$V$6,'ES1'!$E:$E,'ES2'!$V15,'ES1'!$C:$C,'ES2'!$A$2)</f>
        <v>9026</v>
      </c>
      <c r="BB15" s="354">
        <f>SUMIFS('ES1'!AI:AI,'ES1'!$B:$B,'ES2'!$V$6,'ES1'!$E:$E,'ES2'!$V15,'ES1'!$C:$C,'ES2'!$A$2)</f>
        <v>9026</v>
      </c>
      <c r="BC15" s="354">
        <f>SUMIFS('ES1'!AJ:AJ,'ES1'!$B:$B,'ES2'!$V$6,'ES1'!$E:$E,'ES2'!$V15,'ES1'!$C:$C,'ES2'!$A$2)</f>
        <v>9026</v>
      </c>
      <c r="BD15" s="354">
        <f>SUMIFS('ES1'!AK:AK,'ES1'!$B:$B,'ES2'!$V$6,'ES1'!$E:$E,'ES2'!$V15,'ES1'!$C:$C,'ES2'!$A$2)</f>
        <v>9026</v>
      </c>
      <c r="BE15" s="354">
        <f>SUMIFS('ES1'!AL:AL,'ES1'!$B:$B,'ES2'!$V$6,'ES1'!$E:$E,'ES2'!$V15,'ES1'!$C:$C,'ES2'!$A$2)</f>
        <v>9026</v>
      </c>
      <c r="BF15" s="354">
        <f>SUMIFS('ES1'!AM:AM,'ES1'!$B:$B,'ES2'!$V$6,'ES1'!$E:$E,'ES2'!$V15,'ES1'!$C:$C,'ES2'!$A$2)</f>
        <v>9026</v>
      </c>
      <c r="BG15" s="354">
        <f>SUMIFS('ES1'!AN:AN,'ES1'!$B:$B,'ES2'!$V$6,'ES1'!$E:$E,'ES2'!$V15,'ES1'!$C:$C,'ES2'!$A$2)</f>
        <v>9026</v>
      </c>
    </row>
    <row r="16" spans="1:59" ht="15" customHeight="1" x14ac:dyDescent="0.2">
      <c r="V16" s="465" t="s">
        <v>98</v>
      </c>
      <c r="W16" s="465"/>
      <c r="X16" s="465"/>
      <c r="Y16" s="465"/>
      <c r="Z16" s="354">
        <f>SUMIFS('ES1'!G:G,'ES1'!$B:$B,'ES2'!$V$6,'ES1'!$E:$E,'ES2'!$V16,'ES1'!$C:$C,'ES2'!$A$2)</f>
        <v>6098.3</v>
      </c>
      <c r="AA16" s="354">
        <f>SUMIFS('ES1'!H:H,'ES1'!$B:$B,'ES2'!$V$6,'ES1'!$E:$E,'ES2'!$V16,'ES1'!$C:$C,'ES2'!$A$2)</f>
        <v>8216.2999999999993</v>
      </c>
      <c r="AB16" s="354">
        <f>SUMIFS('ES1'!I:I,'ES1'!$B:$B,'ES2'!$V$6,'ES1'!$E:$E,'ES2'!$V16,'ES1'!$C:$C,'ES2'!$A$2)</f>
        <v>8510.2999999999993</v>
      </c>
      <c r="AC16" s="354">
        <f>SUMIFS('ES1'!J:J,'ES1'!$B:$B,'ES2'!$V$6,'ES1'!$E:$E,'ES2'!$V16,'ES1'!$C:$C,'ES2'!$A$2)</f>
        <v>9590.2999999999993</v>
      </c>
      <c r="AD16" s="354">
        <f>SUMIFS('ES1'!K:K,'ES1'!$B:$B,'ES2'!$V$6,'ES1'!$E:$E,'ES2'!$V16,'ES1'!$C:$C,'ES2'!$A$2)</f>
        <v>10400.101000000001</v>
      </c>
      <c r="AE16" s="354">
        <f>SUMIFS('ES1'!L:L,'ES1'!$B:$B,'ES2'!$V$6,'ES1'!$E:$E,'ES2'!$V16,'ES1'!$C:$C,'ES2'!$A$2)</f>
        <v>11340.101000000001</v>
      </c>
      <c r="AF16" s="354">
        <f>SUMIFS('ES1'!M:M,'ES1'!$B:$B,'ES2'!$V$6,'ES1'!$E:$E,'ES2'!$V16,'ES1'!$C:$C,'ES2'!$A$2)</f>
        <v>12240.101000000001</v>
      </c>
      <c r="AG16" s="354">
        <f>SUMIFS('ES1'!N:N,'ES1'!$B:$B,'ES2'!$V$6,'ES1'!$E:$E,'ES2'!$V16,'ES1'!$C:$C,'ES2'!$A$2)</f>
        <v>14010.101000000001</v>
      </c>
      <c r="AH16" s="354">
        <f>SUMIFS('ES1'!O:O,'ES1'!$B:$B,'ES2'!$V$6,'ES1'!$E:$E,'ES2'!$V16,'ES1'!$C:$C,'ES2'!$A$2)</f>
        <v>15055.101000000001</v>
      </c>
      <c r="AI16" s="354">
        <f>SUMIFS('ES1'!P:P,'ES1'!$B:$B,'ES2'!$V$6,'ES1'!$E:$E,'ES2'!$V16,'ES1'!$C:$C,'ES2'!$A$2)</f>
        <v>17685.100999999999</v>
      </c>
      <c r="AJ16" s="354">
        <f>SUMIFS('ES1'!Q:Q,'ES1'!$B:$B,'ES2'!$V$6,'ES1'!$E:$E,'ES2'!$V16,'ES1'!$C:$C,'ES2'!$A$2)</f>
        <v>19085.100999999999</v>
      </c>
      <c r="AK16" s="354">
        <f>SUMIFS('ES1'!R:R,'ES1'!$B:$B,'ES2'!$V$6,'ES1'!$E:$E,'ES2'!$V16,'ES1'!$C:$C,'ES2'!$A$2)</f>
        <v>20985.100999999999</v>
      </c>
      <c r="AL16" s="354">
        <f>SUMIFS('ES1'!S:S,'ES1'!$B:$B,'ES2'!$V$6,'ES1'!$E:$E,'ES2'!$V16,'ES1'!$C:$C,'ES2'!$A$2)</f>
        <v>22085.100999999999</v>
      </c>
      <c r="AM16" s="354">
        <f>SUMIFS('ES1'!T:T,'ES1'!$B:$B,'ES2'!$V$6,'ES1'!$E:$E,'ES2'!$V16,'ES1'!$C:$C,'ES2'!$A$2)</f>
        <v>23585.100999999999</v>
      </c>
      <c r="AN16" s="354">
        <f>SUMIFS('ES1'!U:U,'ES1'!$B:$B,'ES2'!$V$6,'ES1'!$E:$E,'ES2'!$V16,'ES1'!$C:$C,'ES2'!$A$2)</f>
        <v>23585.100999999999</v>
      </c>
      <c r="AO16" s="354">
        <f>SUMIFS('ES1'!V:V,'ES1'!$B:$B,'ES2'!$V$6,'ES1'!$E:$E,'ES2'!$V16,'ES1'!$C:$C,'ES2'!$A$2)</f>
        <v>25335.100999999999</v>
      </c>
      <c r="AP16" s="354">
        <f>SUMIFS('ES1'!W:W,'ES1'!$B:$B,'ES2'!$V$6,'ES1'!$E:$E,'ES2'!$V16,'ES1'!$C:$C,'ES2'!$A$2)</f>
        <v>26555.100999999999</v>
      </c>
      <c r="AQ16" s="354">
        <f>SUMIFS('ES1'!X:X,'ES1'!$B:$B,'ES2'!$V$6,'ES1'!$E:$E,'ES2'!$V16,'ES1'!$C:$C,'ES2'!$A$2)</f>
        <v>27935.100999999999</v>
      </c>
      <c r="AR16" s="354">
        <f>SUMIFS('ES1'!Y:Y,'ES1'!$B:$B,'ES2'!$V$6,'ES1'!$E:$E,'ES2'!$V16,'ES1'!$C:$C,'ES2'!$A$2)</f>
        <v>28885.100999999999</v>
      </c>
      <c r="AS16" s="354">
        <f>SUMIFS('ES1'!Z:Z,'ES1'!$B:$B,'ES2'!$V$6,'ES1'!$E:$E,'ES2'!$V16,'ES1'!$C:$C,'ES2'!$A$2)</f>
        <v>30265.100999999999</v>
      </c>
      <c r="AT16" s="354">
        <f>SUMIFS('ES1'!AA:AA,'ES1'!$B:$B,'ES2'!$V$6,'ES1'!$E:$E,'ES2'!$V16,'ES1'!$C:$C,'ES2'!$A$2)</f>
        <v>31145.100999999999</v>
      </c>
      <c r="AU16" s="354">
        <f>SUMIFS('ES1'!AB:AB,'ES1'!$B:$B,'ES2'!$V$6,'ES1'!$E:$E,'ES2'!$V16,'ES1'!$C:$C,'ES2'!$A$2)</f>
        <v>31595.100999999999</v>
      </c>
      <c r="AV16" s="354">
        <f>SUMIFS('ES1'!AC:AC,'ES1'!$B:$B,'ES2'!$V$6,'ES1'!$E:$E,'ES2'!$V16,'ES1'!$C:$C,'ES2'!$A$2)</f>
        <v>32545.100999999999</v>
      </c>
      <c r="AW16" s="354">
        <f>SUMIFS('ES1'!AD:AD,'ES1'!$B:$B,'ES2'!$V$6,'ES1'!$E:$E,'ES2'!$V16,'ES1'!$C:$C,'ES2'!$A$2)</f>
        <v>32545.100999999999</v>
      </c>
      <c r="AX16" s="354">
        <f>SUMIFS('ES1'!AE:AE,'ES1'!$B:$B,'ES2'!$V$6,'ES1'!$E:$E,'ES2'!$V16,'ES1'!$C:$C,'ES2'!$A$2)</f>
        <v>32545.100999999999</v>
      </c>
      <c r="AY16" s="354">
        <f>SUMIFS('ES1'!AF:AF,'ES1'!$B:$B,'ES2'!$V$6,'ES1'!$E:$E,'ES2'!$V16,'ES1'!$C:$C,'ES2'!$A$2)</f>
        <v>32545.100999999999</v>
      </c>
      <c r="AZ16" s="354">
        <f>SUMIFS('ES1'!AG:AG,'ES1'!$B:$B,'ES2'!$V$6,'ES1'!$E:$E,'ES2'!$V16,'ES1'!$C:$C,'ES2'!$A$2)</f>
        <v>32545.100999999999</v>
      </c>
      <c r="BA16" s="354">
        <f>SUMIFS('ES1'!AH:AH,'ES1'!$B:$B,'ES2'!$V$6,'ES1'!$E:$E,'ES2'!$V16,'ES1'!$C:$C,'ES2'!$A$2)</f>
        <v>32545.100999999999</v>
      </c>
      <c r="BB16" s="354">
        <f>SUMIFS('ES1'!AI:AI,'ES1'!$B:$B,'ES2'!$V$6,'ES1'!$E:$E,'ES2'!$V16,'ES1'!$C:$C,'ES2'!$A$2)</f>
        <v>32545.100999999999</v>
      </c>
      <c r="BC16" s="354">
        <f>SUMIFS('ES1'!AJ:AJ,'ES1'!$B:$B,'ES2'!$V$6,'ES1'!$E:$E,'ES2'!$V16,'ES1'!$C:$C,'ES2'!$A$2)</f>
        <v>32545.100999999999</v>
      </c>
      <c r="BD16" s="354">
        <f>SUMIFS('ES1'!AK:AK,'ES1'!$B:$B,'ES2'!$V$6,'ES1'!$E:$E,'ES2'!$V16,'ES1'!$C:$C,'ES2'!$A$2)</f>
        <v>32545.100999999999</v>
      </c>
      <c r="BE16" s="354">
        <f>SUMIFS('ES1'!AL:AL,'ES1'!$B:$B,'ES2'!$V$6,'ES1'!$E:$E,'ES2'!$V16,'ES1'!$C:$C,'ES2'!$A$2)</f>
        <v>32545.100999999999</v>
      </c>
      <c r="BF16" s="354">
        <f>SUMIFS('ES1'!AM:AM,'ES1'!$B:$B,'ES2'!$V$6,'ES1'!$E:$E,'ES2'!$V16,'ES1'!$C:$C,'ES2'!$A$2)</f>
        <v>32545.100999999999</v>
      </c>
      <c r="BG16" s="354">
        <f>SUMIFS('ES1'!AN:AN,'ES1'!$B:$B,'ES2'!$V$6,'ES1'!$E:$E,'ES2'!$V16,'ES1'!$C:$C,'ES2'!$A$2)</f>
        <v>32545.100999999999</v>
      </c>
    </row>
    <row r="17" spans="1:59" ht="15" customHeight="1" x14ac:dyDescent="0.2">
      <c r="V17" s="465" t="s">
        <v>99</v>
      </c>
      <c r="W17" s="465"/>
      <c r="X17" s="465"/>
      <c r="Y17" s="465"/>
      <c r="Z17" s="354">
        <f>SUMIFS('ES1'!G:G,'ES1'!$B:$B,'ES2'!$V$6,'ES1'!$E:$E,'ES2'!$V17,'ES1'!$C:$C,'ES2'!$A$2)</f>
        <v>11499.648664661145</v>
      </c>
      <c r="AA17" s="354">
        <f>SUMIFS('ES1'!H:H,'ES1'!$B:$B,'ES2'!$V$6,'ES1'!$E:$E,'ES2'!$V17,'ES1'!$C:$C,'ES2'!$A$2)</f>
        <v>12524.161</v>
      </c>
      <c r="AB17" s="354">
        <f>SUMIFS('ES1'!I:I,'ES1'!$B:$B,'ES2'!$V$6,'ES1'!$E:$E,'ES2'!$V17,'ES1'!$C:$C,'ES2'!$A$2)</f>
        <v>12788.269</v>
      </c>
      <c r="AC17" s="354">
        <f>SUMIFS('ES1'!J:J,'ES1'!$B:$B,'ES2'!$V$6,'ES1'!$E:$E,'ES2'!$V17,'ES1'!$C:$C,'ES2'!$A$2)</f>
        <v>13028.879000000001</v>
      </c>
      <c r="AD17" s="354">
        <f>SUMIFS('ES1'!K:K,'ES1'!$B:$B,'ES2'!$V$6,'ES1'!$E:$E,'ES2'!$V17,'ES1'!$C:$C,'ES2'!$A$2)</f>
        <v>13412.391</v>
      </c>
      <c r="AE17" s="354">
        <f>SUMIFS('ES1'!L:L,'ES1'!$B:$B,'ES2'!$V$6,'ES1'!$E:$E,'ES2'!$V17,'ES1'!$C:$C,'ES2'!$A$2)</f>
        <v>14013.458999999999</v>
      </c>
      <c r="AF17" s="354">
        <f>SUMIFS('ES1'!M:M,'ES1'!$B:$B,'ES2'!$V$6,'ES1'!$E:$E,'ES2'!$V17,'ES1'!$C:$C,'ES2'!$A$2)</f>
        <v>14796.123</v>
      </c>
      <c r="AG17" s="354">
        <f>SUMIFS('ES1'!N:N,'ES1'!$B:$B,'ES2'!$V$6,'ES1'!$E:$E,'ES2'!$V17,'ES1'!$C:$C,'ES2'!$A$2)</f>
        <v>16124.192999999999</v>
      </c>
      <c r="AH17" s="354">
        <f>SUMIFS('ES1'!O:O,'ES1'!$B:$B,'ES2'!$V$6,'ES1'!$E:$E,'ES2'!$V17,'ES1'!$C:$C,'ES2'!$A$2)</f>
        <v>17744.817999999999</v>
      </c>
      <c r="AI17" s="354">
        <f>SUMIFS('ES1'!P:P,'ES1'!$B:$B,'ES2'!$V$6,'ES1'!$E:$E,'ES2'!$V17,'ES1'!$C:$C,'ES2'!$A$2)</f>
        <v>19094.385999999999</v>
      </c>
      <c r="AJ17" s="354">
        <f>SUMIFS('ES1'!Q:Q,'ES1'!$B:$B,'ES2'!$V$6,'ES1'!$E:$E,'ES2'!$V17,'ES1'!$C:$C,'ES2'!$A$2)</f>
        <v>20198.097999999998</v>
      </c>
      <c r="AK17" s="354">
        <f>SUMIFS('ES1'!R:R,'ES1'!$B:$B,'ES2'!$V$6,'ES1'!$E:$E,'ES2'!$V17,'ES1'!$C:$C,'ES2'!$A$2)</f>
        <v>21375.4</v>
      </c>
      <c r="AL17" s="354">
        <f>SUMIFS('ES1'!S:S,'ES1'!$B:$B,'ES2'!$V$6,'ES1'!$E:$E,'ES2'!$V17,'ES1'!$C:$C,'ES2'!$A$2)</f>
        <v>22356.42</v>
      </c>
      <c r="AM17" s="354">
        <f>SUMIFS('ES1'!T:T,'ES1'!$B:$B,'ES2'!$V$6,'ES1'!$E:$E,'ES2'!$V17,'ES1'!$C:$C,'ES2'!$A$2)</f>
        <v>23439.120000000003</v>
      </c>
      <c r="AN17" s="354">
        <f>SUMIFS('ES1'!U:U,'ES1'!$B:$B,'ES2'!$V$6,'ES1'!$E:$E,'ES2'!$V17,'ES1'!$C:$C,'ES2'!$A$2)</f>
        <v>24553.940000000002</v>
      </c>
      <c r="AO17" s="354">
        <f>SUMIFS('ES1'!V:V,'ES1'!$B:$B,'ES2'!$V$6,'ES1'!$E:$E,'ES2'!$V17,'ES1'!$C:$C,'ES2'!$A$2)</f>
        <v>25648.07</v>
      </c>
      <c r="AP17" s="354">
        <f>SUMIFS('ES1'!W:W,'ES1'!$B:$B,'ES2'!$V$6,'ES1'!$E:$E,'ES2'!$V17,'ES1'!$C:$C,'ES2'!$A$2)</f>
        <v>26755.96</v>
      </c>
      <c r="AQ17" s="354">
        <f>SUMIFS('ES1'!X:X,'ES1'!$B:$B,'ES2'!$V$6,'ES1'!$E:$E,'ES2'!$V17,'ES1'!$C:$C,'ES2'!$A$2)</f>
        <v>27927.5</v>
      </c>
      <c r="AR17" s="354">
        <f>SUMIFS('ES1'!Y:Y,'ES1'!$B:$B,'ES2'!$V$6,'ES1'!$E:$E,'ES2'!$V17,'ES1'!$C:$C,'ES2'!$A$2)</f>
        <v>29168.39</v>
      </c>
      <c r="AS17" s="354">
        <f>SUMIFS('ES1'!Z:Z,'ES1'!$B:$B,'ES2'!$V$6,'ES1'!$E:$E,'ES2'!$V17,'ES1'!$C:$C,'ES2'!$A$2)</f>
        <v>30484.76</v>
      </c>
      <c r="AT17" s="354">
        <f>SUMIFS('ES1'!AA:AA,'ES1'!$B:$B,'ES2'!$V$6,'ES1'!$E:$E,'ES2'!$V17,'ES1'!$C:$C,'ES2'!$A$2)</f>
        <v>31883.19</v>
      </c>
      <c r="AU17" s="354">
        <f>SUMIFS('ES1'!AB:AB,'ES1'!$B:$B,'ES2'!$V$6,'ES1'!$E:$E,'ES2'!$V17,'ES1'!$C:$C,'ES2'!$A$2)</f>
        <v>33370.89</v>
      </c>
      <c r="AV17" s="354">
        <f>SUMIFS('ES1'!AC:AC,'ES1'!$B:$B,'ES2'!$V$6,'ES1'!$E:$E,'ES2'!$V17,'ES1'!$C:$C,'ES2'!$A$2)</f>
        <v>34955.53</v>
      </c>
      <c r="AW17" s="354">
        <f>SUMIFS('ES1'!AD:AD,'ES1'!$B:$B,'ES2'!$V$6,'ES1'!$E:$E,'ES2'!$V17,'ES1'!$C:$C,'ES2'!$A$2)</f>
        <v>36536.92</v>
      </c>
      <c r="AX17" s="354">
        <f>SUMIFS('ES1'!AE:AE,'ES1'!$B:$B,'ES2'!$V$6,'ES1'!$E:$E,'ES2'!$V17,'ES1'!$C:$C,'ES2'!$A$2)</f>
        <v>38157.32</v>
      </c>
      <c r="AY17" s="354">
        <f>SUMIFS('ES1'!AF:AF,'ES1'!$B:$B,'ES2'!$V$6,'ES1'!$E:$E,'ES2'!$V17,'ES1'!$C:$C,'ES2'!$A$2)</f>
        <v>39749.15</v>
      </c>
      <c r="AZ17" s="354">
        <f>SUMIFS('ES1'!AG:AG,'ES1'!$B:$B,'ES2'!$V$6,'ES1'!$E:$E,'ES2'!$V17,'ES1'!$C:$C,'ES2'!$A$2)</f>
        <v>41338.67</v>
      </c>
      <c r="BA17" s="354">
        <f>SUMIFS('ES1'!AH:AH,'ES1'!$B:$B,'ES2'!$V$6,'ES1'!$E:$E,'ES2'!$V17,'ES1'!$C:$C,'ES2'!$A$2)</f>
        <v>42867.869999999995</v>
      </c>
      <c r="BB17" s="354">
        <f>SUMIFS('ES1'!AI:AI,'ES1'!$B:$B,'ES2'!$V$6,'ES1'!$E:$E,'ES2'!$V17,'ES1'!$C:$C,'ES2'!$A$2)</f>
        <v>44311.31</v>
      </c>
      <c r="BC17" s="354">
        <f>SUMIFS('ES1'!AJ:AJ,'ES1'!$B:$B,'ES2'!$V$6,'ES1'!$E:$E,'ES2'!$V17,'ES1'!$C:$C,'ES2'!$A$2)</f>
        <v>45624.11</v>
      </c>
      <c r="BD17" s="354">
        <f>SUMIFS('ES1'!AK:AK,'ES1'!$B:$B,'ES2'!$V$6,'ES1'!$E:$E,'ES2'!$V17,'ES1'!$C:$C,'ES2'!$A$2)</f>
        <v>46894.15</v>
      </c>
      <c r="BE17" s="354">
        <f>SUMIFS('ES1'!AL:AL,'ES1'!$B:$B,'ES2'!$V$6,'ES1'!$E:$E,'ES2'!$V17,'ES1'!$C:$C,'ES2'!$A$2)</f>
        <v>48199.08</v>
      </c>
      <c r="BF17" s="354">
        <f>SUMIFS('ES1'!AM:AM,'ES1'!$B:$B,'ES2'!$V$6,'ES1'!$E:$E,'ES2'!$V17,'ES1'!$C:$C,'ES2'!$A$2)</f>
        <v>49422.96</v>
      </c>
      <c r="BG17" s="354">
        <f>SUMIFS('ES1'!AN:AN,'ES1'!$B:$B,'ES2'!$V$6,'ES1'!$E:$E,'ES2'!$V17,'ES1'!$C:$C,'ES2'!$A$2)</f>
        <v>50677.18</v>
      </c>
    </row>
    <row r="18" spans="1:59" ht="15" customHeight="1" x14ac:dyDescent="0.2">
      <c r="V18" s="465" t="s">
        <v>364</v>
      </c>
      <c r="W18" s="465"/>
      <c r="X18" s="465"/>
      <c r="Y18" s="465"/>
      <c r="Z18" s="354">
        <f>SUMIFS('ES1'!G:G,'ES1'!$B:$B,'ES2'!$V$6,'ES1'!$E:$E,'ES2'!$V18,'ES1'!$C:$C,'ES2'!$A$2)</f>
        <v>1813.4596578779992</v>
      </c>
      <c r="AA18" s="354">
        <f>SUMIFS('ES1'!H:H,'ES1'!$B:$B,'ES2'!$V$6,'ES1'!$E:$E,'ES2'!$V18,'ES1'!$C:$C,'ES2'!$A$2)</f>
        <v>1930.749</v>
      </c>
      <c r="AB18" s="354">
        <f>SUMIFS('ES1'!I:I,'ES1'!$B:$B,'ES2'!$V$6,'ES1'!$E:$E,'ES2'!$V18,'ES1'!$C:$C,'ES2'!$A$2)</f>
        <v>1980.0779999999997</v>
      </c>
      <c r="AC18" s="354">
        <f>SUMIFS('ES1'!J:J,'ES1'!$B:$B,'ES2'!$V$6,'ES1'!$E:$E,'ES2'!$V18,'ES1'!$C:$C,'ES2'!$A$2)</f>
        <v>2032.7079999999999</v>
      </c>
      <c r="AD18" s="354">
        <f>SUMIFS('ES1'!K:K,'ES1'!$B:$B,'ES2'!$V$6,'ES1'!$E:$E,'ES2'!$V18,'ES1'!$C:$C,'ES2'!$A$2)</f>
        <v>2088.4499999999998</v>
      </c>
      <c r="AE18" s="354">
        <f>SUMIFS('ES1'!L:L,'ES1'!$B:$B,'ES2'!$V$6,'ES1'!$E:$E,'ES2'!$V18,'ES1'!$C:$C,'ES2'!$A$2)</f>
        <v>2177.8249999999998</v>
      </c>
      <c r="AF18" s="354">
        <f>SUMIFS('ES1'!M:M,'ES1'!$B:$B,'ES2'!$V$6,'ES1'!$E:$E,'ES2'!$V18,'ES1'!$C:$C,'ES2'!$A$2)</f>
        <v>2252.5429999999997</v>
      </c>
      <c r="AG18" s="354">
        <f>SUMIFS('ES1'!N:N,'ES1'!$B:$B,'ES2'!$V$6,'ES1'!$E:$E,'ES2'!$V18,'ES1'!$C:$C,'ES2'!$A$2)</f>
        <v>2337.1279999999997</v>
      </c>
      <c r="AH18" s="354">
        <f>SUMIFS('ES1'!O:O,'ES1'!$B:$B,'ES2'!$V$6,'ES1'!$E:$E,'ES2'!$V18,'ES1'!$C:$C,'ES2'!$A$2)</f>
        <v>2430.0550000000003</v>
      </c>
      <c r="AI18" s="354">
        <f>SUMIFS('ES1'!P:P,'ES1'!$B:$B,'ES2'!$V$6,'ES1'!$E:$E,'ES2'!$V18,'ES1'!$C:$C,'ES2'!$A$2)</f>
        <v>2579.3919999999998</v>
      </c>
      <c r="AJ18" s="354">
        <f>SUMIFS('ES1'!Q:Q,'ES1'!$B:$B,'ES2'!$V$6,'ES1'!$E:$E,'ES2'!$V18,'ES1'!$C:$C,'ES2'!$A$2)</f>
        <v>2712.9380000000001</v>
      </c>
      <c r="AK18" s="354">
        <f>SUMIFS('ES1'!R:R,'ES1'!$B:$B,'ES2'!$V$6,'ES1'!$E:$E,'ES2'!$V18,'ES1'!$C:$C,'ES2'!$A$2)</f>
        <v>2855.1589999999997</v>
      </c>
      <c r="AL18" s="354">
        <f>SUMIFS('ES1'!S:S,'ES1'!$B:$B,'ES2'!$V$6,'ES1'!$E:$E,'ES2'!$V18,'ES1'!$C:$C,'ES2'!$A$2)</f>
        <v>3004.7170000000001</v>
      </c>
      <c r="AM18" s="354">
        <f>SUMIFS('ES1'!T:T,'ES1'!$B:$B,'ES2'!$V$6,'ES1'!$E:$E,'ES2'!$V18,'ES1'!$C:$C,'ES2'!$A$2)</f>
        <v>3224.65</v>
      </c>
      <c r="AN18" s="354">
        <f>SUMIFS('ES1'!U:U,'ES1'!$B:$B,'ES2'!$V$6,'ES1'!$E:$E,'ES2'!$V18,'ES1'!$C:$C,'ES2'!$A$2)</f>
        <v>3383.3969999999999</v>
      </c>
      <c r="AO18" s="354">
        <f>SUMIFS('ES1'!V:V,'ES1'!$B:$B,'ES2'!$V$6,'ES1'!$E:$E,'ES2'!$V18,'ES1'!$C:$C,'ES2'!$A$2)</f>
        <v>3525.8249999999994</v>
      </c>
      <c r="AP18" s="354">
        <f>SUMIFS('ES1'!W:W,'ES1'!$B:$B,'ES2'!$V$6,'ES1'!$E:$E,'ES2'!$V18,'ES1'!$C:$C,'ES2'!$A$2)</f>
        <v>3656.8529999999996</v>
      </c>
      <c r="AQ18" s="354">
        <f>SUMIFS('ES1'!X:X,'ES1'!$B:$B,'ES2'!$V$6,'ES1'!$E:$E,'ES2'!$V18,'ES1'!$C:$C,'ES2'!$A$2)</f>
        <v>3883.4540000000002</v>
      </c>
      <c r="AR18" s="354">
        <f>SUMIFS('ES1'!Y:Y,'ES1'!$B:$B,'ES2'!$V$6,'ES1'!$E:$E,'ES2'!$V18,'ES1'!$C:$C,'ES2'!$A$2)</f>
        <v>3993.1879999999996</v>
      </c>
      <c r="AS18" s="354">
        <f>SUMIFS('ES1'!Z:Z,'ES1'!$B:$B,'ES2'!$V$6,'ES1'!$E:$E,'ES2'!$V18,'ES1'!$C:$C,'ES2'!$A$2)</f>
        <v>4083.4209999999998</v>
      </c>
      <c r="AT18" s="354">
        <f>SUMIFS('ES1'!AA:AA,'ES1'!$B:$B,'ES2'!$V$6,'ES1'!$E:$E,'ES2'!$V18,'ES1'!$C:$C,'ES2'!$A$2)</f>
        <v>4140.2089999999998</v>
      </c>
      <c r="AU18" s="354">
        <f>SUMIFS('ES1'!AB:AB,'ES1'!$B:$B,'ES2'!$V$6,'ES1'!$E:$E,'ES2'!$V18,'ES1'!$C:$C,'ES2'!$A$2)</f>
        <v>4175.2149999999992</v>
      </c>
      <c r="AV18" s="354">
        <f>SUMIFS('ES1'!AC:AC,'ES1'!$B:$B,'ES2'!$V$6,'ES1'!$E:$E,'ES2'!$V18,'ES1'!$C:$C,'ES2'!$A$2)</f>
        <v>4195.3039999999992</v>
      </c>
      <c r="AW18" s="354">
        <f>SUMIFS('ES1'!AD:AD,'ES1'!$B:$B,'ES2'!$V$6,'ES1'!$E:$E,'ES2'!$V18,'ES1'!$C:$C,'ES2'!$A$2)</f>
        <v>4199.223</v>
      </c>
      <c r="AX18" s="354">
        <f>SUMIFS('ES1'!AE:AE,'ES1'!$B:$B,'ES2'!$V$6,'ES1'!$E:$E,'ES2'!$V18,'ES1'!$C:$C,'ES2'!$A$2)</f>
        <v>4212.4759999999987</v>
      </c>
      <c r="AY18" s="354">
        <f>SUMIFS('ES1'!AF:AF,'ES1'!$B:$B,'ES2'!$V$6,'ES1'!$E:$E,'ES2'!$V18,'ES1'!$C:$C,'ES2'!$A$2)</f>
        <v>4228.0909999999994</v>
      </c>
      <c r="AZ18" s="354">
        <f>SUMIFS('ES1'!AG:AG,'ES1'!$B:$B,'ES2'!$V$6,'ES1'!$E:$E,'ES2'!$V18,'ES1'!$C:$C,'ES2'!$A$2)</f>
        <v>4245.4380000000001</v>
      </c>
      <c r="BA18" s="354">
        <f>SUMIFS('ES1'!AH:AH,'ES1'!$B:$B,'ES2'!$V$6,'ES1'!$E:$E,'ES2'!$V18,'ES1'!$C:$C,'ES2'!$A$2)</f>
        <v>4264.7019999999993</v>
      </c>
      <c r="BB18" s="354">
        <f>SUMIFS('ES1'!AI:AI,'ES1'!$B:$B,'ES2'!$V$6,'ES1'!$E:$E,'ES2'!$V18,'ES1'!$C:$C,'ES2'!$A$2)</f>
        <v>4285.5329999999994</v>
      </c>
      <c r="BC18" s="354">
        <f>SUMIFS('ES1'!AJ:AJ,'ES1'!$B:$B,'ES2'!$V$6,'ES1'!$E:$E,'ES2'!$V18,'ES1'!$C:$C,'ES2'!$A$2)</f>
        <v>4306.4269999999997</v>
      </c>
      <c r="BD18" s="354">
        <f>SUMIFS('ES1'!AK:AK,'ES1'!$B:$B,'ES2'!$V$6,'ES1'!$E:$E,'ES2'!$V18,'ES1'!$C:$C,'ES2'!$A$2)</f>
        <v>4327.9859999999999</v>
      </c>
      <c r="BE18" s="354">
        <f>SUMIFS('ES1'!AL:AL,'ES1'!$B:$B,'ES2'!$V$6,'ES1'!$E:$E,'ES2'!$V18,'ES1'!$C:$C,'ES2'!$A$2)</f>
        <v>4349.8159999999998</v>
      </c>
      <c r="BF18" s="354">
        <f>SUMIFS('ES1'!AM:AM,'ES1'!$B:$B,'ES2'!$V$6,'ES1'!$E:$E,'ES2'!$V18,'ES1'!$C:$C,'ES2'!$A$2)</f>
        <v>4371.2219999999998</v>
      </c>
      <c r="BG18" s="354">
        <f>SUMIFS('ES1'!AN:AN,'ES1'!$B:$B,'ES2'!$V$6,'ES1'!$E:$E,'ES2'!$V18,'ES1'!$C:$C,'ES2'!$A$2)</f>
        <v>4392.384</v>
      </c>
    </row>
    <row r="19" spans="1:59" ht="15" customHeight="1" x14ac:dyDescent="0.2">
      <c r="V19" s="465" t="s">
        <v>101</v>
      </c>
      <c r="W19" s="465"/>
      <c r="X19" s="465"/>
      <c r="Y19" s="465"/>
      <c r="Z19" s="354">
        <f>SUMIFS('ES1'!G:G,'ES1'!$B:$B,'ES2'!$V$6,'ES1'!$E:$E,'ES2'!$V19,'ES1'!$C:$C,'ES2'!$A$2)</f>
        <v>1478.9609999999998</v>
      </c>
      <c r="AA19" s="354">
        <f>SUMIFS('ES1'!H:H,'ES1'!$B:$B,'ES2'!$V$6,'ES1'!$E:$E,'ES2'!$V19,'ES1'!$C:$C,'ES2'!$A$2)</f>
        <v>1696.98</v>
      </c>
      <c r="AB19" s="354">
        <f>SUMIFS('ES1'!I:I,'ES1'!$B:$B,'ES2'!$V$6,'ES1'!$E:$E,'ES2'!$V19,'ES1'!$C:$C,'ES2'!$A$2)</f>
        <v>1869.7090000000001</v>
      </c>
      <c r="AC19" s="354">
        <f>SUMIFS('ES1'!J:J,'ES1'!$B:$B,'ES2'!$V$6,'ES1'!$E:$E,'ES2'!$V19,'ES1'!$C:$C,'ES2'!$A$2)</f>
        <v>1950.999</v>
      </c>
      <c r="AD19" s="354">
        <f>SUMIFS('ES1'!K:K,'ES1'!$B:$B,'ES2'!$V$6,'ES1'!$E:$E,'ES2'!$V19,'ES1'!$C:$C,'ES2'!$A$2)</f>
        <v>1951</v>
      </c>
      <c r="AE19" s="354">
        <f>SUMIFS('ES1'!L:L,'ES1'!$B:$B,'ES2'!$V$6,'ES1'!$E:$E,'ES2'!$V19,'ES1'!$C:$C,'ES2'!$A$2)</f>
        <v>1956.828</v>
      </c>
      <c r="AF19" s="354">
        <f>SUMIFS('ES1'!M:M,'ES1'!$B:$B,'ES2'!$V$6,'ES1'!$E:$E,'ES2'!$V19,'ES1'!$C:$C,'ES2'!$A$2)</f>
        <v>1973.82</v>
      </c>
      <c r="AG19" s="354">
        <f>SUMIFS('ES1'!N:N,'ES1'!$B:$B,'ES2'!$V$6,'ES1'!$E:$E,'ES2'!$V19,'ES1'!$C:$C,'ES2'!$A$2)</f>
        <v>1988.76</v>
      </c>
      <c r="AH19" s="354">
        <f>SUMIFS('ES1'!O:O,'ES1'!$B:$B,'ES2'!$V$6,'ES1'!$E:$E,'ES2'!$V19,'ES1'!$C:$C,'ES2'!$A$2)</f>
        <v>1847.07</v>
      </c>
      <c r="AI19" s="354">
        <f>SUMIFS('ES1'!P:P,'ES1'!$B:$B,'ES2'!$V$6,'ES1'!$E:$E,'ES2'!$V19,'ES1'!$C:$C,'ES2'!$A$2)</f>
        <v>1794.921</v>
      </c>
      <c r="AJ19" s="354">
        <f>SUMIFS('ES1'!Q:Q,'ES1'!$B:$B,'ES2'!$V$6,'ES1'!$E:$E,'ES2'!$V19,'ES1'!$C:$C,'ES2'!$A$2)</f>
        <v>1698.9280000000001</v>
      </c>
      <c r="AK19" s="354">
        <f>SUMIFS('ES1'!R:R,'ES1'!$B:$B,'ES2'!$V$6,'ES1'!$E:$E,'ES2'!$V19,'ES1'!$C:$C,'ES2'!$A$2)</f>
        <v>1544.8109999999999</v>
      </c>
      <c r="AL19" s="354">
        <f>SUMIFS('ES1'!S:S,'ES1'!$B:$B,'ES2'!$V$6,'ES1'!$E:$E,'ES2'!$V19,'ES1'!$C:$C,'ES2'!$A$2)</f>
        <v>1324.6010000000001</v>
      </c>
      <c r="AM19" s="354">
        <f>SUMIFS('ES1'!T:T,'ES1'!$B:$B,'ES2'!$V$6,'ES1'!$E:$E,'ES2'!$V19,'ES1'!$C:$C,'ES2'!$A$2)</f>
        <v>1134.52</v>
      </c>
      <c r="AN19" s="354">
        <f>SUMIFS('ES1'!U:U,'ES1'!$B:$B,'ES2'!$V$6,'ES1'!$E:$E,'ES2'!$V19,'ES1'!$C:$C,'ES2'!$A$2)</f>
        <v>977.73099999999999</v>
      </c>
      <c r="AO19" s="354">
        <f>SUMIFS('ES1'!V:V,'ES1'!$B:$B,'ES2'!$V$6,'ES1'!$E:$E,'ES2'!$V19,'ES1'!$C:$C,'ES2'!$A$2)</f>
        <v>879.19100000000003</v>
      </c>
      <c r="AP19" s="354">
        <f>SUMIFS('ES1'!W:W,'ES1'!$B:$B,'ES2'!$V$6,'ES1'!$E:$E,'ES2'!$V19,'ES1'!$C:$C,'ES2'!$A$2)</f>
        <v>817.38099999999997</v>
      </c>
      <c r="AQ19" s="354">
        <f>SUMIFS('ES1'!X:X,'ES1'!$B:$B,'ES2'!$V$6,'ES1'!$E:$E,'ES2'!$V19,'ES1'!$C:$C,'ES2'!$A$2)</f>
        <v>782.21</v>
      </c>
      <c r="AR19" s="354">
        <f>SUMIFS('ES1'!Y:Y,'ES1'!$B:$B,'ES2'!$V$6,'ES1'!$E:$E,'ES2'!$V19,'ES1'!$C:$C,'ES2'!$A$2)</f>
        <v>763.38099999999997</v>
      </c>
      <c r="AS19" s="354">
        <f>SUMIFS('ES1'!Z:Z,'ES1'!$B:$B,'ES2'!$V$6,'ES1'!$E:$E,'ES2'!$V19,'ES1'!$C:$C,'ES2'!$A$2)</f>
        <v>752.27</v>
      </c>
      <c r="AT19" s="354">
        <f>SUMIFS('ES1'!AA:AA,'ES1'!$B:$B,'ES2'!$V$6,'ES1'!$E:$E,'ES2'!$V19,'ES1'!$C:$C,'ES2'!$A$2)</f>
        <v>688.07899999999995</v>
      </c>
      <c r="AU19" s="354">
        <f>SUMIFS('ES1'!AB:AB,'ES1'!$B:$B,'ES2'!$V$6,'ES1'!$E:$E,'ES2'!$V19,'ES1'!$C:$C,'ES2'!$A$2)</f>
        <v>685.56099999999992</v>
      </c>
      <c r="AV19" s="354">
        <f>SUMIFS('ES1'!AC:AC,'ES1'!$B:$B,'ES2'!$V$6,'ES1'!$E:$E,'ES2'!$V19,'ES1'!$C:$C,'ES2'!$A$2)</f>
        <v>684.75800000000004</v>
      </c>
      <c r="AW19" s="354">
        <f>SUMIFS('ES1'!AD:AD,'ES1'!$B:$B,'ES2'!$V$6,'ES1'!$E:$E,'ES2'!$V19,'ES1'!$C:$C,'ES2'!$A$2)</f>
        <v>684.75800000000004</v>
      </c>
      <c r="AX19" s="354">
        <f>SUMIFS('ES1'!AE:AE,'ES1'!$B:$B,'ES2'!$V$6,'ES1'!$E:$E,'ES2'!$V19,'ES1'!$C:$C,'ES2'!$A$2)</f>
        <v>684.75800000000004</v>
      </c>
      <c r="AY19" s="354">
        <f>SUMIFS('ES1'!AF:AF,'ES1'!$B:$B,'ES2'!$V$6,'ES1'!$E:$E,'ES2'!$V19,'ES1'!$C:$C,'ES2'!$A$2)</f>
        <v>684.75800000000004</v>
      </c>
      <c r="AZ19" s="354">
        <f>SUMIFS('ES1'!AG:AG,'ES1'!$B:$B,'ES2'!$V$6,'ES1'!$E:$E,'ES2'!$V19,'ES1'!$C:$C,'ES2'!$A$2)</f>
        <v>684.75800000000004</v>
      </c>
      <c r="BA19" s="354">
        <f>SUMIFS('ES1'!AH:AH,'ES1'!$B:$B,'ES2'!$V$6,'ES1'!$E:$E,'ES2'!$V19,'ES1'!$C:$C,'ES2'!$A$2)</f>
        <v>684.75800000000004</v>
      </c>
      <c r="BB19" s="354">
        <f>SUMIFS('ES1'!AI:AI,'ES1'!$B:$B,'ES2'!$V$6,'ES1'!$E:$E,'ES2'!$V19,'ES1'!$C:$C,'ES2'!$A$2)</f>
        <v>684.75800000000004</v>
      </c>
      <c r="BC19" s="354">
        <f>SUMIFS('ES1'!AJ:AJ,'ES1'!$B:$B,'ES2'!$V$6,'ES1'!$E:$E,'ES2'!$V19,'ES1'!$C:$C,'ES2'!$A$2)</f>
        <v>684.75800000000004</v>
      </c>
      <c r="BD19" s="354">
        <f>SUMIFS('ES1'!AK:AK,'ES1'!$B:$B,'ES2'!$V$6,'ES1'!$E:$E,'ES2'!$V19,'ES1'!$C:$C,'ES2'!$A$2)</f>
        <v>684.75800000000004</v>
      </c>
      <c r="BE19" s="354">
        <f>SUMIFS('ES1'!AL:AL,'ES1'!$B:$B,'ES2'!$V$6,'ES1'!$E:$E,'ES2'!$V19,'ES1'!$C:$C,'ES2'!$A$2)</f>
        <v>684.75800000000004</v>
      </c>
      <c r="BF19" s="354">
        <f>SUMIFS('ES1'!AM:AM,'ES1'!$B:$B,'ES2'!$V$6,'ES1'!$E:$E,'ES2'!$V19,'ES1'!$C:$C,'ES2'!$A$2)</f>
        <v>684.75800000000004</v>
      </c>
      <c r="BG19" s="354">
        <f>SUMIFS('ES1'!AN:AN,'ES1'!$B:$B,'ES2'!$V$6,'ES1'!$E:$E,'ES2'!$V19,'ES1'!$C:$C,'ES2'!$A$2)</f>
        <v>609.75800000000004</v>
      </c>
    </row>
    <row r="20" spans="1:59" ht="15" customHeight="1" x14ac:dyDescent="0.2">
      <c r="V20" s="465" t="s">
        <v>100</v>
      </c>
      <c r="W20" s="465"/>
      <c r="X20" s="465"/>
      <c r="Y20" s="465"/>
      <c r="Z20" s="354">
        <f>SUMIFS('ES1'!G:G,'ES1'!$B:$B,'ES2'!$V$6,'ES1'!$E:$E,'ES2'!$V20,'ES1'!$C:$C,'ES2'!$A$2)</f>
        <v>12403.82478006999</v>
      </c>
      <c r="AA20" s="354">
        <f>SUMIFS('ES1'!H:H,'ES1'!$B:$B,'ES2'!$V$6,'ES1'!$E:$E,'ES2'!$V20,'ES1'!$C:$C,'ES2'!$A$2)</f>
        <v>13218.02</v>
      </c>
      <c r="AB20" s="354">
        <f>SUMIFS('ES1'!I:I,'ES1'!$B:$B,'ES2'!$V$6,'ES1'!$E:$E,'ES2'!$V20,'ES1'!$C:$C,'ES2'!$A$2)</f>
        <v>14025.77</v>
      </c>
      <c r="AC20" s="354">
        <f>SUMIFS('ES1'!J:J,'ES1'!$B:$B,'ES2'!$V$6,'ES1'!$E:$E,'ES2'!$V20,'ES1'!$C:$C,'ES2'!$A$2)</f>
        <v>14959.98</v>
      </c>
      <c r="AD20" s="354">
        <f>SUMIFS('ES1'!K:K,'ES1'!$B:$B,'ES2'!$V$6,'ES1'!$E:$E,'ES2'!$V20,'ES1'!$C:$C,'ES2'!$A$2)</f>
        <v>16055.67</v>
      </c>
      <c r="AE20" s="354">
        <f>SUMIFS('ES1'!L:L,'ES1'!$B:$B,'ES2'!$V$6,'ES1'!$E:$E,'ES2'!$V20,'ES1'!$C:$C,'ES2'!$A$2)</f>
        <v>17362.150000000001</v>
      </c>
      <c r="AF20" s="354">
        <f>SUMIFS('ES1'!M:M,'ES1'!$B:$B,'ES2'!$V$6,'ES1'!$E:$E,'ES2'!$V20,'ES1'!$C:$C,'ES2'!$A$2)</f>
        <v>18989.509999999998</v>
      </c>
      <c r="AG20" s="354">
        <f>SUMIFS('ES1'!N:N,'ES1'!$B:$B,'ES2'!$V$6,'ES1'!$E:$E,'ES2'!$V20,'ES1'!$C:$C,'ES2'!$A$2)</f>
        <v>20700.45</v>
      </c>
      <c r="AH20" s="354">
        <f>SUMIFS('ES1'!O:O,'ES1'!$B:$B,'ES2'!$V$6,'ES1'!$E:$E,'ES2'!$V20,'ES1'!$C:$C,'ES2'!$A$2)</f>
        <v>22668.95</v>
      </c>
      <c r="AI20" s="354">
        <f>SUMIFS('ES1'!P:P,'ES1'!$B:$B,'ES2'!$V$6,'ES1'!$E:$E,'ES2'!$V20,'ES1'!$C:$C,'ES2'!$A$2)</f>
        <v>24602.35</v>
      </c>
      <c r="AJ20" s="354">
        <f>SUMIFS('ES1'!Q:Q,'ES1'!$B:$B,'ES2'!$V$6,'ES1'!$E:$E,'ES2'!$V20,'ES1'!$C:$C,'ES2'!$A$2)</f>
        <v>26511.17</v>
      </c>
      <c r="AK20" s="354">
        <f>SUMIFS('ES1'!R:R,'ES1'!$B:$B,'ES2'!$V$6,'ES1'!$E:$E,'ES2'!$V20,'ES1'!$C:$C,'ES2'!$A$2)</f>
        <v>28528.07</v>
      </c>
      <c r="AL20" s="354">
        <f>SUMIFS('ES1'!S:S,'ES1'!$B:$B,'ES2'!$V$6,'ES1'!$E:$E,'ES2'!$V20,'ES1'!$C:$C,'ES2'!$A$2)</f>
        <v>30707.41</v>
      </c>
      <c r="AM20" s="354">
        <f>SUMIFS('ES1'!T:T,'ES1'!$B:$B,'ES2'!$V$6,'ES1'!$E:$E,'ES2'!$V20,'ES1'!$C:$C,'ES2'!$A$2)</f>
        <v>33036.800000000003</v>
      </c>
      <c r="AN20" s="354">
        <f>SUMIFS('ES1'!U:U,'ES1'!$B:$B,'ES2'!$V$6,'ES1'!$E:$E,'ES2'!$V20,'ES1'!$C:$C,'ES2'!$A$2)</f>
        <v>35690.53</v>
      </c>
      <c r="AO20" s="354">
        <f>SUMIFS('ES1'!V:V,'ES1'!$B:$B,'ES2'!$V$6,'ES1'!$E:$E,'ES2'!$V20,'ES1'!$C:$C,'ES2'!$A$2)</f>
        <v>38992.07</v>
      </c>
      <c r="AP20" s="354">
        <f>SUMIFS('ES1'!W:W,'ES1'!$B:$B,'ES2'!$V$6,'ES1'!$E:$E,'ES2'!$V20,'ES1'!$C:$C,'ES2'!$A$2)</f>
        <v>42123.62</v>
      </c>
      <c r="AQ20" s="354">
        <f>SUMIFS('ES1'!X:X,'ES1'!$B:$B,'ES2'!$V$6,'ES1'!$E:$E,'ES2'!$V20,'ES1'!$C:$C,'ES2'!$A$2)</f>
        <v>45216.92</v>
      </c>
      <c r="AR20" s="354">
        <f>SUMIFS('ES1'!Y:Y,'ES1'!$B:$B,'ES2'!$V$6,'ES1'!$E:$E,'ES2'!$V20,'ES1'!$C:$C,'ES2'!$A$2)</f>
        <v>48204.44</v>
      </c>
      <c r="AS20" s="354">
        <f>SUMIFS('ES1'!Z:Z,'ES1'!$B:$B,'ES2'!$V$6,'ES1'!$E:$E,'ES2'!$V20,'ES1'!$C:$C,'ES2'!$A$2)</f>
        <v>51052.75</v>
      </c>
      <c r="AT20" s="354">
        <f>SUMIFS('ES1'!AA:AA,'ES1'!$B:$B,'ES2'!$V$6,'ES1'!$E:$E,'ES2'!$V20,'ES1'!$C:$C,'ES2'!$A$2)</f>
        <v>53564.3</v>
      </c>
      <c r="AU20" s="354">
        <f>SUMIFS('ES1'!AB:AB,'ES1'!$B:$B,'ES2'!$V$6,'ES1'!$E:$E,'ES2'!$V20,'ES1'!$C:$C,'ES2'!$A$2)</f>
        <v>55248.93</v>
      </c>
      <c r="AV20" s="354">
        <f>SUMIFS('ES1'!AC:AC,'ES1'!$B:$B,'ES2'!$V$6,'ES1'!$E:$E,'ES2'!$V20,'ES1'!$C:$C,'ES2'!$A$2)</f>
        <v>56695.17</v>
      </c>
      <c r="AW20" s="354">
        <f>SUMIFS('ES1'!AD:AD,'ES1'!$B:$B,'ES2'!$V$6,'ES1'!$E:$E,'ES2'!$V20,'ES1'!$C:$C,'ES2'!$A$2)</f>
        <v>57914.31</v>
      </c>
      <c r="AX20" s="354">
        <f>SUMIFS('ES1'!AE:AE,'ES1'!$B:$B,'ES2'!$V$6,'ES1'!$E:$E,'ES2'!$V20,'ES1'!$C:$C,'ES2'!$A$2)</f>
        <v>58807.21</v>
      </c>
      <c r="AY20" s="354">
        <f>SUMIFS('ES1'!AF:AF,'ES1'!$B:$B,'ES2'!$V$6,'ES1'!$E:$E,'ES2'!$V20,'ES1'!$C:$C,'ES2'!$A$2)</f>
        <v>59673.69</v>
      </c>
      <c r="AZ20" s="354">
        <f>SUMIFS('ES1'!AG:AG,'ES1'!$B:$B,'ES2'!$V$6,'ES1'!$E:$E,'ES2'!$V20,'ES1'!$C:$C,'ES2'!$A$2)</f>
        <v>60522</v>
      </c>
      <c r="BA20" s="354">
        <f>SUMIFS('ES1'!AH:AH,'ES1'!$B:$B,'ES2'!$V$6,'ES1'!$E:$E,'ES2'!$V20,'ES1'!$C:$C,'ES2'!$A$2)</f>
        <v>61355.39</v>
      </c>
      <c r="BB20" s="354">
        <f>SUMIFS('ES1'!AI:AI,'ES1'!$B:$B,'ES2'!$V$6,'ES1'!$E:$E,'ES2'!$V20,'ES1'!$C:$C,'ES2'!$A$2)</f>
        <v>62177.760000000002</v>
      </c>
      <c r="BC20" s="354">
        <f>SUMIFS('ES1'!AJ:AJ,'ES1'!$B:$B,'ES2'!$V$6,'ES1'!$E:$E,'ES2'!$V20,'ES1'!$C:$C,'ES2'!$A$2)</f>
        <v>62991.77</v>
      </c>
      <c r="BD20" s="354">
        <f>SUMIFS('ES1'!AK:AK,'ES1'!$B:$B,'ES2'!$V$6,'ES1'!$E:$E,'ES2'!$V20,'ES1'!$C:$C,'ES2'!$A$2)</f>
        <v>63799.08</v>
      </c>
      <c r="BE20" s="354">
        <f>SUMIFS('ES1'!AL:AL,'ES1'!$B:$B,'ES2'!$V$6,'ES1'!$E:$E,'ES2'!$V20,'ES1'!$C:$C,'ES2'!$A$2)</f>
        <v>64602.01</v>
      </c>
      <c r="BF20" s="354">
        <f>SUMIFS('ES1'!AM:AM,'ES1'!$B:$B,'ES2'!$V$6,'ES1'!$E:$E,'ES2'!$V20,'ES1'!$C:$C,'ES2'!$A$2)</f>
        <v>65402.54</v>
      </c>
      <c r="BG20" s="354">
        <f>SUMIFS('ES1'!AN:AN,'ES1'!$B:$B,'ES2'!$V$6,'ES1'!$E:$E,'ES2'!$V20,'ES1'!$C:$C,'ES2'!$A$2)</f>
        <v>66201.64</v>
      </c>
    </row>
    <row r="21" spans="1:59" ht="15" customHeight="1" x14ac:dyDescent="0.2">
      <c r="V21" s="465" t="s">
        <v>89</v>
      </c>
      <c r="W21" s="465"/>
      <c r="X21" s="465"/>
      <c r="Y21" s="465"/>
      <c r="Z21" s="354">
        <f>SUMIFS('ES1'!G:G,'ES1'!$B:$B,'ES2'!$V$6,'ES1'!$E:$E,'ES2'!$V21,'ES1'!$C:$C,'ES2'!$A$2)</f>
        <v>2939.6590000000001</v>
      </c>
      <c r="AA21" s="354">
        <f>SUMIFS('ES1'!H:H,'ES1'!$B:$B,'ES2'!$V$6,'ES1'!$E:$E,'ES2'!$V21,'ES1'!$C:$C,'ES2'!$A$2)</f>
        <v>3403.83</v>
      </c>
      <c r="AB21" s="354">
        <f>SUMIFS('ES1'!I:I,'ES1'!$B:$B,'ES2'!$V$6,'ES1'!$E:$E,'ES2'!$V21,'ES1'!$C:$C,'ES2'!$A$2)</f>
        <v>3763.0929999999998</v>
      </c>
      <c r="AC21" s="354">
        <f>SUMIFS('ES1'!J:J,'ES1'!$B:$B,'ES2'!$V$6,'ES1'!$E:$E,'ES2'!$V21,'ES1'!$C:$C,'ES2'!$A$2)</f>
        <v>3897.0929999999998</v>
      </c>
      <c r="AD21" s="354">
        <f>SUMIFS('ES1'!K:K,'ES1'!$B:$B,'ES2'!$V$6,'ES1'!$E:$E,'ES2'!$V21,'ES1'!$C:$C,'ES2'!$A$2)</f>
        <v>4208.63</v>
      </c>
      <c r="AE21" s="354">
        <f>SUMIFS('ES1'!L:L,'ES1'!$B:$B,'ES2'!$V$6,'ES1'!$E:$E,'ES2'!$V21,'ES1'!$C:$C,'ES2'!$A$2)</f>
        <v>4320.2020000000002</v>
      </c>
      <c r="AF21" s="354">
        <f>SUMIFS('ES1'!M:M,'ES1'!$B:$B,'ES2'!$V$6,'ES1'!$E:$E,'ES2'!$V21,'ES1'!$C:$C,'ES2'!$A$2)</f>
        <v>4518.6210000000001</v>
      </c>
      <c r="AG21" s="354">
        <f>SUMIFS('ES1'!N:N,'ES1'!$B:$B,'ES2'!$V$6,'ES1'!$E:$E,'ES2'!$V21,'ES1'!$C:$C,'ES2'!$A$2)</f>
        <v>4918.1130000000003</v>
      </c>
      <c r="AH21" s="354">
        <f>SUMIFS('ES1'!O:O,'ES1'!$B:$B,'ES2'!$V$6,'ES1'!$E:$E,'ES2'!$V21,'ES1'!$C:$C,'ES2'!$A$2)</f>
        <v>5584.7000000000007</v>
      </c>
      <c r="AI21" s="354">
        <f>SUMIFS('ES1'!P:P,'ES1'!$B:$B,'ES2'!$V$6,'ES1'!$E:$E,'ES2'!$V21,'ES1'!$C:$C,'ES2'!$A$2)</f>
        <v>6061.8519999999999</v>
      </c>
      <c r="AJ21" s="354">
        <f>SUMIFS('ES1'!Q:Q,'ES1'!$B:$B,'ES2'!$V$6,'ES1'!$E:$E,'ES2'!$V21,'ES1'!$C:$C,'ES2'!$A$2)</f>
        <v>6938.4409999999998</v>
      </c>
      <c r="AK21" s="354">
        <f>SUMIFS('ES1'!R:R,'ES1'!$B:$B,'ES2'!$V$6,'ES1'!$E:$E,'ES2'!$V21,'ES1'!$C:$C,'ES2'!$A$2)</f>
        <v>7445.8339999999998</v>
      </c>
      <c r="AL21" s="354">
        <f>SUMIFS('ES1'!S:S,'ES1'!$B:$B,'ES2'!$V$6,'ES1'!$E:$E,'ES2'!$V21,'ES1'!$C:$C,'ES2'!$A$2)</f>
        <v>7908.5429999999997</v>
      </c>
      <c r="AM21" s="354">
        <f>SUMIFS('ES1'!T:T,'ES1'!$B:$B,'ES2'!$V$6,'ES1'!$E:$E,'ES2'!$V21,'ES1'!$C:$C,'ES2'!$A$2)</f>
        <v>9003.0610000000015</v>
      </c>
      <c r="AN21" s="354">
        <f>SUMIFS('ES1'!U:U,'ES1'!$B:$B,'ES2'!$V$6,'ES1'!$E:$E,'ES2'!$V21,'ES1'!$C:$C,'ES2'!$A$2)</f>
        <v>9627.9320000000007</v>
      </c>
      <c r="AO21" s="354">
        <f>SUMIFS('ES1'!V:V,'ES1'!$B:$B,'ES2'!$V$6,'ES1'!$E:$E,'ES2'!$V21,'ES1'!$C:$C,'ES2'!$A$2)</f>
        <v>11745.847999999998</v>
      </c>
      <c r="AP21" s="354">
        <f>SUMIFS('ES1'!W:W,'ES1'!$B:$B,'ES2'!$V$6,'ES1'!$E:$E,'ES2'!$V21,'ES1'!$C:$C,'ES2'!$A$2)</f>
        <v>12823.577000000001</v>
      </c>
      <c r="AQ21" s="354">
        <f>SUMIFS('ES1'!X:X,'ES1'!$B:$B,'ES2'!$V$6,'ES1'!$E:$E,'ES2'!$V21,'ES1'!$C:$C,'ES2'!$A$2)</f>
        <v>14853.087</v>
      </c>
      <c r="AR21" s="354">
        <f>SUMIFS('ES1'!Y:Y,'ES1'!$B:$B,'ES2'!$V$6,'ES1'!$E:$E,'ES2'!$V21,'ES1'!$C:$C,'ES2'!$A$2)</f>
        <v>16594.701000000001</v>
      </c>
      <c r="AS21" s="354">
        <f>SUMIFS('ES1'!Z:Z,'ES1'!$B:$B,'ES2'!$V$6,'ES1'!$E:$E,'ES2'!$V21,'ES1'!$C:$C,'ES2'!$A$2)</f>
        <v>17658.864000000001</v>
      </c>
      <c r="AT21" s="354">
        <f>SUMIFS('ES1'!AA:AA,'ES1'!$B:$B,'ES2'!$V$6,'ES1'!$E:$E,'ES2'!$V21,'ES1'!$C:$C,'ES2'!$A$2)</f>
        <v>17802.357</v>
      </c>
      <c r="AU21" s="354">
        <f>SUMIFS('ES1'!AB:AB,'ES1'!$B:$B,'ES2'!$V$6,'ES1'!$E:$E,'ES2'!$V21,'ES1'!$C:$C,'ES2'!$A$2)</f>
        <v>18280.300999999999</v>
      </c>
      <c r="AV21" s="354">
        <f>SUMIFS('ES1'!AC:AC,'ES1'!$B:$B,'ES2'!$V$6,'ES1'!$E:$E,'ES2'!$V21,'ES1'!$C:$C,'ES2'!$A$2)</f>
        <v>18446.129000000001</v>
      </c>
      <c r="AW21" s="354">
        <f>SUMIFS('ES1'!AD:AD,'ES1'!$B:$B,'ES2'!$V$6,'ES1'!$E:$E,'ES2'!$V21,'ES1'!$C:$C,'ES2'!$A$2)</f>
        <v>18697.43</v>
      </c>
      <c r="AX21" s="354">
        <f>SUMIFS('ES1'!AE:AE,'ES1'!$B:$B,'ES2'!$V$6,'ES1'!$E:$E,'ES2'!$V21,'ES1'!$C:$C,'ES2'!$A$2)</f>
        <v>19040.506000000001</v>
      </c>
      <c r="AY21" s="354">
        <f>SUMIFS('ES1'!AF:AF,'ES1'!$B:$B,'ES2'!$V$6,'ES1'!$E:$E,'ES2'!$V21,'ES1'!$C:$C,'ES2'!$A$2)</f>
        <v>19931.167999999998</v>
      </c>
      <c r="AZ21" s="354">
        <f>SUMIFS('ES1'!AG:AG,'ES1'!$B:$B,'ES2'!$V$6,'ES1'!$E:$E,'ES2'!$V21,'ES1'!$C:$C,'ES2'!$A$2)</f>
        <v>20779.731</v>
      </c>
      <c r="BA21" s="354">
        <f>SUMIFS('ES1'!AH:AH,'ES1'!$B:$B,'ES2'!$V$6,'ES1'!$E:$E,'ES2'!$V21,'ES1'!$C:$C,'ES2'!$A$2)</f>
        <v>23384.539000000001</v>
      </c>
      <c r="BB21" s="354">
        <f>SUMIFS('ES1'!AI:AI,'ES1'!$B:$B,'ES2'!$V$6,'ES1'!$E:$E,'ES2'!$V21,'ES1'!$C:$C,'ES2'!$A$2)</f>
        <v>24220.408999999996</v>
      </c>
      <c r="BC21" s="354">
        <f>SUMIFS('ES1'!AJ:AJ,'ES1'!$B:$B,'ES2'!$V$6,'ES1'!$E:$E,'ES2'!$V21,'ES1'!$C:$C,'ES2'!$A$2)</f>
        <v>25964.82</v>
      </c>
      <c r="BD21" s="354">
        <f>SUMIFS('ES1'!AK:AK,'ES1'!$B:$B,'ES2'!$V$6,'ES1'!$E:$E,'ES2'!$V21,'ES1'!$C:$C,'ES2'!$A$2)</f>
        <v>27388.011999999999</v>
      </c>
      <c r="BE21" s="354">
        <f>SUMIFS('ES1'!AL:AL,'ES1'!$B:$B,'ES2'!$V$6,'ES1'!$E:$E,'ES2'!$V21,'ES1'!$C:$C,'ES2'!$A$2)</f>
        <v>28501.621000000003</v>
      </c>
      <c r="BF21" s="354">
        <f>SUMIFS('ES1'!AM:AM,'ES1'!$B:$B,'ES2'!$V$6,'ES1'!$E:$E,'ES2'!$V21,'ES1'!$C:$C,'ES2'!$A$2)</f>
        <v>28609.281999999999</v>
      </c>
      <c r="BG21" s="354">
        <f>SUMIFS('ES1'!AN:AN,'ES1'!$B:$B,'ES2'!$V$6,'ES1'!$E:$E,'ES2'!$V21,'ES1'!$C:$C,'ES2'!$A$2)</f>
        <v>28984.639999999999</v>
      </c>
    </row>
    <row r="22" spans="1:59" ht="15" customHeight="1" x14ac:dyDescent="0.2">
      <c r="V22" s="465" t="s">
        <v>380</v>
      </c>
      <c r="W22" s="465"/>
      <c r="X22" s="465"/>
      <c r="Y22" s="465"/>
      <c r="Z22" s="354">
        <f>SUMIFS('ES1'!G:G,'ES1'!$B:$B,'ES2'!$V$6,'ES1'!$E:$E,'ES2'!$V22,'ES1'!$C:$C,'ES2'!$A$2)</f>
        <v>0</v>
      </c>
      <c r="AA22" s="354">
        <f>SUMIFS('ES1'!H:H,'ES1'!$B:$B,'ES2'!$V$6,'ES1'!$E:$E,'ES2'!$V22,'ES1'!$C:$C,'ES2'!$A$2)</f>
        <v>0</v>
      </c>
      <c r="AB22" s="354">
        <f>SUMIFS('ES1'!I:I,'ES1'!$B:$B,'ES2'!$V$6,'ES1'!$E:$E,'ES2'!$V22,'ES1'!$C:$C,'ES2'!$A$2)</f>
        <v>0</v>
      </c>
      <c r="AC22" s="354">
        <f>SUMIFS('ES1'!J:J,'ES1'!$B:$B,'ES2'!$V$6,'ES1'!$E:$E,'ES2'!$V22,'ES1'!$C:$C,'ES2'!$A$2)</f>
        <v>0</v>
      </c>
      <c r="AD22" s="354">
        <f>SUMIFS('ES1'!K:K,'ES1'!$B:$B,'ES2'!$V$6,'ES1'!$E:$E,'ES2'!$V22,'ES1'!$C:$C,'ES2'!$A$2)</f>
        <v>0</v>
      </c>
      <c r="AE22" s="354">
        <f>SUMIFS('ES1'!L:L,'ES1'!$B:$B,'ES2'!$V$6,'ES1'!$E:$E,'ES2'!$V22,'ES1'!$C:$C,'ES2'!$A$2)</f>
        <v>0</v>
      </c>
      <c r="AF22" s="354">
        <f>SUMIFS('ES1'!M:M,'ES1'!$B:$B,'ES2'!$V$6,'ES1'!$E:$E,'ES2'!$V22,'ES1'!$C:$C,'ES2'!$A$2)</f>
        <v>0</v>
      </c>
      <c r="AG22" s="354">
        <f>SUMIFS('ES1'!N:N,'ES1'!$B:$B,'ES2'!$V$6,'ES1'!$E:$E,'ES2'!$V22,'ES1'!$C:$C,'ES2'!$A$2)</f>
        <v>0</v>
      </c>
      <c r="AH22" s="354">
        <f>SUMIFS('ES1'!O:O,'ES1'!$B:$B,'ES2'!$V$6,'ES1'!$E:$E,'ES2'!$V22,'ES1'!$C:$C,'ES2'!$A$2)</f>
        <v>52.716999999999999</v>
      </c>
      <c r="AI22" s="354">
        <f>SUMIFS('ES1'!P:P,'ES1'!$B:$B,'ES2'!$V$6,'ES1'!$E:$E,'ES2'!$V22,'ES1'!$C:$C,'ES2'!$A$2)</f>
        <v>135.583</v>
      </c>
      <c r="AJ22" s="354">
        <f>SUMIFS('ES1'!Q:Q,'ES1'!$B:$B,'ES2'!$V$6,'ES1'!$E:$E,'ES2'!$V22,'ES1'!$C:$C,'ES2'!$A$2)</f>
        <v>259.714</v>
      </c>
      <c r="AK22" s="354">
        <f>SUMIFS('ES1'!R:R,'ES1'!$B:$B,'ES2'!$V$6,'ES1'!$E:$E,'ES2'!$V22,'ES1'!$C:$C,'ES2'!$A$2)</f>
        <v>439.37600000000003</v>
      </c>
      <c r="AL22" s="354">
        <f>SUMIFS('ES1'!S:S,'ES1'!$B:$B,'ES2'!$V$6,'ES1'!$E:$E,'ES2'!$V22,'ES1'!$C:$C,'ES2'!$A$2)</f>
        <v>691.86599999999999</v>
      </c>
      <c r="AM22" s="354">
        <f>SUMIFS('ES1'!T:T,'ES1'!$B:$B,'ES2'!$V$6,'ES1'!$E:$E,'ES2'!$V22,'ES1'!$C:$C,'ES2'!$A$2)</f>
        <v>1092.7629999999999</v>
      </c>
      <c r="AN22" s="354">
        <f>SUMIFS('ES1'!U:U,'ES1'!$B:$B,'ES2'!$V$6,'ES1'!$E:$E,'ES2'!$V22,'ES1'!$C:$C,'ES2'!$A$2)</f>
        <v>1700.1670000000001</v>
      </c>
      <c r="AO22" s="354">
        <f>SUMIFS('ES1'!V:V,'ES1'!$B:$B,'ES2'!$V$6,'ES1'!$E:$E,'ES2'!$V22,'ES1'!$C:$C,'ES2'!$A$2)</f>
        <v>2494.2330000000002</v>
      </c>
      <c r="AP22" s="354">
        <f>SUMIFS('ES1'!W:W,'ES1'!$B:$B,'ES2'!$V$6,'ES1'!$E:$E,'ES2'!$V22,'ES1'!$C:$C,'ES2'!$A$2)</f>
        <v>3486.6790000000001</v>
      </c>
      <c r="AQ22" s="354">
        <f>SUMIFS('ES1'!X:X,'ES1'!$B:$B,'ES2'!$V$6,'ES1'!$E:$E,'ES2'!$V22,'ES1'!$C:$C,'ES2'!$A$2)</f>
        <v>4670.0640000000003</v>
      </c>
      <c r="AR22" s="354">
        <f>SUMIFS('ES1'!Y:Y,'ES1'!$B:$B,'ES2'!$V$6,'ES1'!$E:$E,'ES2'!$V22,'ES1'!$C:$C,'ES2'!$A$2)</f>
        <v>6011.4670000000006</v>
      </c>
      <c r="AS22" s="354">
        <f>SUMIFS('ES1'!Z:Z,'ES1'!$B:$B,'ES2'!$V$6,'ES1'!$E:$E,'ES2'!$V22,'ES1'!$C:$C,'ES2'!$A$2)</f>
        <v>7463.7709999999997</v>
      </c>
      <c r="AT22" s="354">
        <f>SUMIFS('ES1'!AA:AA,'ES1'!$B:$B,'ES2'!$V$6,'ES1'!$E:$E,'ES2'!$V22,'ES1'!$C:$C,'ES2'!$A$2)</f>
        <v>8963.8220000000001</v>
      </c>
      <c r="AU22" s="354">
        <f>SUMIFS('ES1'!AB:AB,'ES1'!$B:$B,'ES2'!$V$6,'ES1'!$E:$E,'ES2'!$V22,'ES1'!$C:$C,'ES2'!$A$2)</f>
        <v>10465.175000000001</v>
      </c>
      <c r="AV22" s="354">
        <f>SUMIFS('ES1'!AC:AC,'ES1'!$B:$B,'ES2'!$V$6,'ES1'!$E:$E,'ES2'!$V22,'ES1'!$C:$C,'ES2'!$A$2)</f>
        <v>12100.123</v>
      </c>
      <c r="AW22" s="354">
        <f>SUMIFS('ES1'!AD:AD,'ES1'!$B:$B,'ES2'!$V$6,'ES1'!$E:$E,'ES2'!$V22,'ES1'!$C:$C,'ES2'!$A$2)</f>
        <v>13013.532000000001</v>
      </c>
      <c r="AX22" s="354">
        <f>SUMIFS('ES1'!AE:AE,'ES1'!$B:$B,'ES2'!$V$6,'ES1'!$E:$E,'ES2'!$V22,'ES1'!$C:$C,'ES2'!$A$2)</f>
        <v>13914.068000000001</v>
      </c>
      <c r="AY22" s="354">
        <f>SUMIFS('ES1'!AF:AF,'ES1'!$B:$B,'ES2'!$V$6,'ES1'!$E:$E,'ES2'!$V22,'ES1'!$C:$C,'ES2'!$A$2)</f>
        <v>14798.105</v>
      </c>
      <c r="AZ22" s="354">
        <f>SUMIFS('ES1'!AG:AG,'ES1'!$B:$B,'ES2'!$V$6,'ES1'!$E:$E,'ES2'!$V22,'ES1'!$C:$C,'ES2'!$A$2)</f>
        <v>15661.366</v>
      </c>
      <c r="BA22" s="354">
        <f>SUMIFS('ES1'!AH:AH,'ES1'!$B:$B,'ES2'!$V$6,'ES1'!$E:$E,'ES2'!$V22,'ES1'!$C:$C,'ES2'!$A$2)</f>
        <v>16498.881000000001</v>
      </c>
      <c r="BB22" s="354">
        <f>SUMIFS('ES1'!AI:AI,'ES1'!$B:$B,'ES2'!$V$6,'ES1'!$E:$E,'ES2'!$V22,'ES1'!$C:$C,'ES2'!$A$2)</f>
        <v>17304.896000000001</v>
      </c>
      <c r="BC22" s="354">
        <f>SUMIFS('ES1'!AJ:AJ,'ES1'!$B:$B,'ES2'!$V$6,'ES1'!$E:$E,'ES2'!$V22,'ES1'!$C:$C,'ES2'!$A$2)</f>
        <v>18072.746999999999</v>
      </c>
      <c r="BD22" s="354">
        <f>SUMIFS('ES1'!AK:AK,'ES1'!$B:$B,'ES2'!$V$6,'ES1'!$E:$E,'ES2'!$V22,'ES1'!$C:$C,'ES2'!$A$2)</f>
        <v>18794.776000000002</v>
      </c>
      <c r="BE22" s="354">
        <f>SUMIFS('ES1'!AL:AL,'ES1'!$B:$B,'ES2'!$V$6,'ES1'!$E:$E,'ES2'!$V22,'ES1'!$C:$C,'ES2'!$A$2)</f>
        <v>19462.225999999999</v>
      </c>
      <c r="BF22" s="354">
        <f>SUMIFS('ES1'!AM:AM,'ES1'!$B:$B,'ES2'!$V$6,'ES1'!$E:$E,'ES2'!$V22,'ES1'!$C:$C,'ES2'!$A$2)</f>
        <v>20065.115000000002</v>
      </c>
      <c r="BG22" s="354">
        <f>SUMIFS('ES1'!AN:AN,'ES1'!$B:$B,'ES2'!$V$6,'ES1'!$E:$E,'ES2'!$V22,'ES1'!$C:$C,'ES2'!$A$2)</f>
        <v>20590.100999999999</v>
      </c>
    </row>
    <row r="23" spans="1:59" ht="15" customHeight="1" x14ac:dyDescent="0.2">
      <c r="V23" s="465" t="s">
        <v>381</v>
      </c>
      <c r="W23" s="465"/>
      <c r="X23" s="465"/>
      <c r="Y23" s="465"/>
      <c r="Z23" s="354">
        <f>SUMIFS('ES1'!G:G,'ES1'!$B:$B,'ES2'!$V$6,'ES1'!$E:$E,'ES2'!$V23,'ES1'!$C:$C,'ES2'!$A$2)</f>
        <v>1305.2460000000001</v>
      </c>
      <c r="AA23" s="354">
        <f>SUMIFS('ES1'!H:H,'ES1'!$B:$B,'ES2'!$V$6,'ES1'!$E:$E,'ES2'!$V23,'ES1'!$C:$C,'ES2'!$A$2)</f>
        <v>1385.6100000000001</v>
      </c>
      <c r="AB23" s="354">
        <f>SUMIFS('ES1'!I:I,'ES1'!$B:$B,'ES2'!$V$6,'ES1'!$E:$E,'ES2'!$V23,'ES1'!$C:$C,'ES2'!$A$2)</f>
        <v>1543.37</v>
      </c>
      <c r="AC23" s="354">
        <f>SUMIFS('ES1'!J:J,'ES1'!$B:$B,'ES2'!$V$6,'ES1'!$E:$E,'ES2'!$V23,'ES1'!$C:$C,'ES2'!$A$2)</f>
        <v>1712.58</v>
      </c>
      <c r="AD23" s="354">
        <f>SUMIFS('ES1'!K:K,'ES1'!$B:$B,'ES2'!$V$6,'ES1'!$E:$E,'ES2'!$V23,'ES1'!$C:$C,'ES2'!$A$2)</f>
        <v>1771.6880000000001</v>
      </c>
      <c r="AE23" s="354">
        <f>SUMIFS('ES1'!L:L,'ES1'!$B:$B,'ES2'!$V$6,'ES1'!$E:$E,'ES2'!$V23,'ES1'!$C:$C,'ES2'!$A$2)</f>
        <v>1872.2489999999998</v>
      </c>
      <c r="AF23" s="354">
        <f>SUMIFS('ES1'!M:M,'ES1'!$B:$B,'ES2'!$V$6,'ES1'!$E:$E,'ES2'!$V23,'ES1'!$C:$C,'ES2'!$A$2)</f>
        <v>1905</v>
      </c>
      <c r="AG23" s="354">
        <f>SUMIFS('ES1'!N:N,'ES1'!$B:$B,'ES2'!$V$6,'ES1'!$E:$E,'ES2'!$V23,'ES1'!$C:$C,'ES2'!$A$2)</f>
        <v>2156.779</v>
      </c>
      <c r="AH23" s="354">
        <f>SUMIFS('ES1'!O:O,'ES1'!$B:$B,'ES2'!$V$6,'ES1'!$E:$E,'ES2'!$V23,'ES1'!$C:$C,'ES2'!$A$2)</f>
        <v>2187.7089999999998</v>
      </c>
      <c r="AI23" s="354">
        <f>SUMIFS('ES1'!P:P,'ES1'!$B:$B,'ES2'!$V$6,'ES1'!$E:$E,'ES2'!$V23,'ES1'!$C:$C,'ES2'!$A$2)</f>
        <v>2217.8720000000003</v>
      </c>
      <c r="AJ23" s="354">
        <f>SUMIFS('ES1'!Q:Q,'ES1'!$B:$B,'ES2'!$V$6,'ES1'!$E:$E,'ES2'!$V23,'ES1'!$C:$C,'ES2'!$A$2)</f>
        <v>2247.3179999999998</v>
      </c>
      <c r="AK23" s="354">
        <f>SUMIFS('ES1'!R:R,'ES1'!$B:$B,'ES2'!$V$6,'ES1'!$E:$E,'ES2'!$V23,'ES1'!$C:$C,'ES2'!$A$2)</f>
        <v>2276.1310000000003</v>
      </c>
      <c r="AL23" s="354">
        <f>SUMIFS('ES1'!S:S,'ES1'!$B:$B,'ES2'!$V$6,'ES1'!$E:$E,'ES2'!$V23,'ES1'!$C:$C,'ES2'!$A$2)</f>
        <v>2304.3519999999999</v>
      </c>
      <c r="AM23" s="354">
        <f>SUMIFS('ES1'!T:T,'ES1'!$B:$B,'ES2'!$V$6,'ES1'!$E:$E,'ES2'!$V23,'ES1'!$C:$C,'ES2'!$A$2)</f>
        <v>2332.0420000000004</v>
      </c>
      <c r="AN23" s="354">
        <f>SUMIFS('ES1'!U:U,'ES1'!$B:$B,'ES2'!$V$6,'ES1'!$E:$E,'ES2'!$V23,'ES1'!$C:$C,'ES2'!$A$2)</f>
        <v>2356.9169999999999</v>
      </c>
      <c r="AO23" s="354">
        <f>SUMIFS('ES1'!V:V,'ES1'!$B:$B,'ES2'!$V$6,'ES1'!$E:$E,'ES2'!$V23,'ES1'!$C:$C,'ES2'!$A$2)</f>
        <v>2381.2400000000002</v>
      </c>
      <c r="AP23" s="354">
        <f>SUMIFS('ES1'!W:W,'ES1'!$B:$B,'ES2'!$V$6,'ES1'!$E:$E,'ES2'!$V23,'ES1'!$C:$C,'ES2'!$A$2)</f>
        <v>2405.04</v>
      </c>
      <c r="AQ23" s="354">
        <f>SUMIFS('ES1'!X:X,'ES1'!$B:$B,'ES2'!$V$6,'ES1'!$E:$E,'ES2'!$V23,'ES1'!$C:$C,'ES2'!$A$2)</f>
        <v>2428.3779999999997</v>
      </c>
      <c r="AR23" s="354">
        <f>SUMIFS('ES1'!Y:Y,'ES1'!$B:$B,'ES2'!$V$6,'ES1'!$E:$E,'ES2'!$V23,'ES1'!$C:$C,'ES2'!$A$2)</f>
        <v>2451.29</v>
      </c>
      <c r="AS23" s="354">
        <f>SUMIFS('ES1'!Z:Z,'ES1'!$B:$B,'ES2'!$V$6,'ES1'!$E:$E,'ES2'!$V23,'ES1'!$C:$C,'ES2'!$A$2)</f>
        <v>2465.9300000000003</v>
      </c>
      <c r="AT23" s="354">
        <f>SUMIFS('ES1'!AA:AA,'ES1'!$B:$B,'ES2'!$V$6,'ES1'!$E:$E,'ES2'!$V23,'ES1'!$C:$C,'ES2'!$A$2)</f>
        <v>2479.9409999999998</v>
      </c>
      <c r="AU23" s="354">
        <f>SUMIFS('ES1'!AB:AB,'ES1'!$B:$B,'ES2'!$V$6,'ES1'!$E:$E,'ES2'!$V23,'ES1'!$C:$C,'ES2'!$A$2)</f>
        <v>2493.59</v>
      </c>
      <c r="AV23" s="354">
        <f>SUMIFS('ES1'!AC:AC,'ES1'!$B:$B,'ES2'!$V$6,'ES1'!$E:$E,'ES2'!$V23,'ES1'!$C:$C,'ES2'!$A$2)</f>
        <v>2505.8109999999997</v>
      </c>
      <c r="AW23" s="354">
        <f>SUMIFS('ES1'!AD:AD,'ES1'!$B:$B,'ES2'!$V$6,'ES1'!$E:$E,'ES2'!$V23,'ES1'!$C:$C,'ES2'!$A$2)</f>
        <v>2516.6010000000001</v>
      </c>
      <c r="AX23" s="354">
        <f>SUMIFS('ES1'!AE:AE,'ES1'!$B:$B,'ES2'!$V$6,'ES1'!$E:$E,'ES2'!$V23,'ES1'!$C:$C,'ES2'!$A$2)</f>
        <v>2525.9300000000003</v>
      </c>
      <c r="AY23" s="354">
        <f>SUMIFS('ES1'!AF:AF,'ES1'!$B:$B,'ES2'!$V$6,'ES1'!$E:$E,'ES2'!$V23,'ES1'!$C:$C,'ES2'!$A$2)</f>
        <v>2533.7920000000004</v>
      </c>
      <c r="AZ23" s="354">
        <f>SUMIFS('ES1'!AG:AG,'ES1'!$B:$B,'ES2'!$V$6,'ES1'!$E:$E,'ES2'!$V23,'ES1'!$C:$C,'ES2'!$A$2)</f>
        <v>2540.172</v>
      </c>
      <c r="BA23" s="354">
        <f>SUMIFS('ES1'!AH:AH,'ES1'!$B:$B,'ES2'!$V$6,'ES1'!$E:$E,'ES2'!$V23,'ES1'!$C:$C,'ES2'!$A$2)</f>
        <v>2545.0709999999999</v>
      </c>
      <c r="BB23" s="354">
        <f>SUMIFS('ES1'!AI:AI,'ES1'!$B:$B,'ES2'!$V$6,'ES1'!$E:$E,'ES2'!$V23,'ES1'!$C:$C,'ES2'!$A$2)</f>
        <v>2548.4920000000002</v>
      </c>
      <c r="BC23" s="354">
        <f>SUMIFS('ES1'!AJ:AJ,'ES1'!$B:$B,'ES2'!$V$6,'ES1'!$E:$E,'ES2'!$V23,'ES1'!$C:$C,'ES2'!$A$2)</f>
        <v>2550.42</v>
      </c>
      <c r="BD23" s="354">
        <f>SUMIFS('ES1'!AK:AK,'ES1'!$B:$B,'ES2'!$V$6,'ES1'!$E:$E,'ES2'!$V23,'ES1'!$C:$C,'ES2'!$A$2)</f>
        <v>2550.88</v>
      </c>
      <c r="BE23" s="354">
        <f>SUMIFS('ES1'!AL:AL,'ES1'!$B:$B,'ES2'!$V$6,'ES1'!$E:$E,'ES2'!$V23,'ES1'!$C:$C,'ES2'!$A$2)</f>
        <v>2550.88</v>
      </c>
      <c r="BF23" s="354">
        <f>SUMIFS('ES1'!AM:AM,'ES1'!$B:$B,'ES2'!$V$6,'ES1'!$E:$E,'ES2'!$V23,'ES1'!$C:$C,'ES2'!$A$2)</f>
        <v>2550.88</v>
      </c>
      <c r="BG23" s="354">
        <f>SUMIFS('ES1'!AN:AN,'ES1'!$B:$B,'ES2'!$V$6,'ES1'!$E:$E,'ES2'!$V23,'ES1'!$C:$C,'ES2'!$A$2)</f>
        <v>2550.88</v>
      </c>
    </row>
    <row r="24" spans="1:59" ht="15" customHeight="1" x14ac:dyDescent="0.2">
      <c r="V24" s="465" t="s">
        <v>401</v>
      </c>
      <c r="W24" s="465"/>
      <c r="X24" s="465"/>
      <c r="Y24" s="465"/>
      <c r="Z24" s="355">
        <f>SUMIFS('ES1'!G:G,'ES1'!$B:$B,'ES2'!$V$6,'ES1'!$C:$C,'ES2'!$A$2,'ES1'!$A:$A,"Transmission")/SUM(Z8:Z23)</f>
        <v>0.727596357026705</v>
      </c>
      <c r="AA24" s="355">
        <f>SUMIFS('ES1'!H:H,'ES1'!$B:$B,'ES2'!$V$6,'ES1'!$C:$C,'ES2'!$A$2,'ES1'!$A:$A,"Transmission")/SUM(AA8:AA23)</f>
        <v>0.70780082629975505</v>
      </c>
      <c r="AB24" s="355">
        <f>SUMIFS('ES1'!I:I,'ES1'!$B:$B,'ES2'!$V$6,'ES1'!$C:$C,'ES2'!$A$2,'ES1'!$A:$A,"Transmission")/SUM(AB8:AB23)</f>
        <v>0.68580468312351439</v>
      </c>
      <c r="AC24" s="355">
        <f>SUMIFS('ES1'!J:J,'ES1'!$B:$B,'ES2'!$V$6,'ES1'!$C:$C,'ES2'!$A$2,'ES1'!$A:$A,"Transmission")/SUM(AC8:AC23)</f>
        <v>0.67967465762470869</v>
      </c>
      <c r="AD24" s="355">
        <f>SUMIFS('ES1'!K:K,'ES1'!$B:$B,'ES2'!$V$6,'ES1'!$C:$C,'ES2'!$A$2,'ES1'!$A:$A,"Transmission")/SUM(AD8:AD23)</f>
        <v>0.65921121487775514</v>
      </c>
      <c r="AE24" s="355">
        <f>SUMIFS('ES1'!L:L,'ES1'!$B:$B,'ES2'!$V$6,'ES1'!$C:$C,'ES2'!$A$2,'ES1'!$A:$A,"Transmission")/SUM(AE8:AE23)</f>
        <v>0.64396010736767495</v>
      </c>
      <c r="AF24" s="355">
        <f>SUMIFS('ES1'!M:M,'ES1'!$B:$B,'ES2'!$V$6,'ES1'!$C:$C,'ES2'!$A$2,'ES1'!$A:$A,"Transmission")/SUM(AF8:AF23)</f>
        <v>0.63385546354465805</v>
      </c>
      <c r="AG24" s="355">
        <f>SUMIFS('ES1'!N:N,'ES1'!$B:$B,'ES2'!$V$6,'ES1'!$C:$C,'ES2'!$A$2,'ES1'!$A:$A,"Transmission")/SUM(AG8:AG23)</f>
        <v>0.62573298248155962</v>
      </c>
      <c r="AH24" s="355">
        <f>SUMIFS('ES1'!O:O,'ES1'!$B:$B,'ES2'!$V$6,'ES1'!$C:$C,'ES2'!$A$2,'ES1'!$A:$A,"Transmission")/SUM(AH8:AH23)</f>
        <v>0.61486698335154732</v>
      </c>
      <c r="AI24" s="355">
        <f>SUMIFS('ES1'!P:P,'ES1'!$B:$B,'ES2'!$V$6,'ES1'!$C:$C,'ES2'!$A$2,'ES1'!$A:$A,"Transmission")/SUM(AI8:AI23)</f>
        <v>0.60664940561992042</v>
      </c>
      <c r="AJ24" s="355">
        <f>SUMIFS('ES1'!Q:Q,'ES1'!$B:$B,'ES2'!$V$6,'ES1'!$C:$C,'ES2'!$A$2,'ES1'!$A:$A,"Transmission")/SUM(AJ8:AJ23)</f>
        <v>0.59687099903144236</v>
      </c>
      <c r="AK24" s="355">
        <f>SUMIFS('ES1'!R:R,'ES1'!$B:$B,'ES2'!$V$6,'ES1'!$C:$C,'ES2'!$A$2,'ES1'!$A:$A,"Transmission")/SUM(AK8:AK23)</f>
        <v>0.58068684341978494</v>
      </c>
      <c r="AL24" s="355">
        <f>SUMIFS('ES1'!S:S,'ES1'!$B:$B,'ES2'!$V$6,'ES1'!$C:$C,'ES2'!$A$2,'ES1'!$A:$A,"Transmission")/SUM(AL8:AL23)</f>
        <v>0.56397710910987542</v>
      </c>
      <c r="AM24" s="355">
        <f>SUMIFS('ES1'!T:T,'ES1'!$B:$B,'ES2'!$V$6,'ES1'!$C:$C,'ES2'!$A$2,'ES1'!$A:$A,"Transmission")/SUM(AM8:AM23)</f>
        <v>0.5506489691160853</v>
      </c>
      <c r="AN24" s="355">
        <f>SUMIFS('ES1'!U:U,'ES1'!$B:$B,'ES2'!$V$6,'ES1'!$C:$C,'ES2'!$A$2,'ES1'!$A:$A,"Transmission")/SUM(AN8:AN23)</f>
        <v>0.53753092688218651</v>
      </c>
      <c r="AO24" s="355">
        <f>SUMIFS('ES1'!V:V,'ES1'!$B:$B,'ES2'!$V$6,'ES1'!$C:$C,'ES2'!$A$2,'ES1'!$A:$A,"Transmission")/SUM(AO8:AO23)</f>
        <v>0.5214766883224331</v>
      </c>
      <c r="AP24" s="355">
        <f>SUMIFS('ES1'!W:W,'ES1'!$B:$B,'ES2'!$V$6,'ES1'!$C:$C,'ES2'!$A$2,'ES1'!$A:$A,"Transmission")/SUM(AP8:AP23)</f>
        <v>0.50775167686425626</v>
      </c>
      <c r="AQ24" s="355">
        <f>SUMIFS('ES1'!X:X,'ES1'!$B:$B,'ES2'!$V$6,'ES1'!$C:$C,'ES2'!$A$2,'ES1'!$A:$A,"Transmission")/SUM(AQ8:AQ23)</f>
        <v>0.49402748109422429</v>
      </c>
      <c r="AR24" s="355">
        <f>SUMIFS('ES1'!Y:Y,'ES1'!$B:$B,'ES2'!$V$6,'ES1'!$C:$C,'ES2'!$A$2,'ES1'!$A:$A,"Transmission")/SUM(AR8:AR23)</f>
        <v>0.47667860746898832</v>
      </c>
      <c r="AS24" s="355">
        <f>SUMIFS('ES1'!Z:Z,'ES1'!$B:$B,'ES2'!$V$6,'ES1'!$C:$C,'ES2'!$A$2,'ES1'!$A:$A,"Transmission")/SUM(AS8:AS23)</f>
        <v>0.46683383044216259</v>
      </c>
      <c r="AT24" s="355">
        <f>SUMIFS('ES1'!AA:AA,'ES1'!$B:$B,'ES2'!$V$6,'ES1'!$C:$C,'ES2'!$A$2,'ES1'!$A:$A,"Transmission")/SUM(AT8:AT23)</f>
        <v>0.45685127970692946</v>
      </c>
      <c r="AU24" s="355">
        <f>SUMIFS('ES1'!AB:AB,'ES1'!$B:$B,'ES2'!$V$6,'ES1'!$C:$C,'ES2'!$A$2,'ES1'!$A:$A,"Transmission")/SUM(AU8:AU23)</f>
        <v>0.44858927374530583</v>
      </c>
      <c r="AV24" s="355">
        <f>SUMIFS('ES1'!AC:AC,'ES1'!$B:$B,'ES2'!$V$6,'ES1'!$C:$C,'ES2'!$A$2,'ES1'!$A:$A,"Transmission")/SUM(AV8:AV23)</f>
        <v>0.44191330896754977</v>
      </c>
      <c r="AW24" s="355">
        <f>SUMIFS('ES1'!AD:AD,'ES1'!$B:$B,'ES2'!$V$6,'ES1'!$C:$C,'ES2'!$A$2,'ES1'!$A:$A,"Transmission")/SUM(AW8:AW23)</f>
        <v>0.43506286380081011</v>
      </c>
      <c r="AX24" s="355">
        <f>SUMIFS('ES1'!AE:AE,'ES1'!$B:$B,'ES2'!$V$6,'ES1'!$C:$C,'ES2'!$A$2,'ES1'!$A:$A,"Transmission")/SUM(AX8:AX23)</f>
        <v>0.42684661130979462</v>
      </c>
      <c r="AY24" s="355">
        <f>SUMIFS('ES1'!AF:AF,'ES1'!$B:$B,'ES2'!$V$6,'ES1'!$C:$C,'ES2'!$A$2,'ES1'!$A:$A,"Transmission")/SUM(AY8:AY23)</f>
        <v>0.4153913904620411</v>
      </c>
      <c r="AZ24" s="355">
        <f>SUMIFS('ES1'!AG:AG,'ES1'!$B:$B,'ES2'!$V$6,'ES1'!$C:$C,'ES2'!$A$2,'ES1'!$A:$A,"Transmission")/SUM(AZ8:AZ23)</f>
        <v>0.40933604159799952</v>
      </c>
      <c r="BA24" s="355">
        <f>SUMIFS('ES1'!AH:AH,'ES1'!$B:$B,'ES2'!$V$6,'ES1'!$C:$C,'ES2'!$A$2,'ES1'!$A:$A,"Transmission")/SUM(BA8:BA23)</f>
        <v>0.39625540511654461</v>
      </c>
      <c r="BB24" s="355">
        <f>SUMIFS('ES1'!AI:AI,'ES1'!$B:$B,'ES2'!$V$6,'ES1'!$C:$C,'ES2'!$A$2,'ES1'!$A:$A,"Transmission")/SUM(BB8:BB23)</f>
        <v>0.38875842430713142</v>
      </c>
      <c r="BC24" s="355">
        <f>SUMIFS('ES1'!AJ:AJ,'ES1'!$B:$B,'ES2'!$V$6,'ES1'!$C:$C,'ES2'!$A$2,'ES1'!$A:$A,"Transmission")/SUM(BC8:BC23)</f>
        <v>0.37689520927944836</v>
      </c>
      <c r="BD24" s="355">
        <f>SUMIFS('ES1'!AK:AK,'ES1'!$B:$B,'ES2'!$V$6,'ES1'!$C:$C,'ES2'!$A$2,'ES1'!$A:$A,"Transmission")/SUM(BD8:BD23)</f>
        <v>0.36846074242208476</v>
      </c>
      <c r="BE24" s="355">
        <f>SUMIFS('ES1'!AL:AL,'ES1'!$B:$B,'ES2'!$V$6,'ES1'!$C:$C,'ES2'!$A$2,'ES1'!$A:$A,"Transmission")/SUM(BE8:BE23)</f>
        <v>0.36164227579133384</v>
      </c>
      <c r="BF24" s="355">
        <f>SUMIFS('ES1'!AM:AM,'ES1'!$B:$B,'ES2'!$V$6,'ES1'!$C:$C,'ES2'!$A$2,'ES1'!$A:$A,"Transmission")/SUM(BF8:BF23)</f>
        <v>0.35803678956805063</v>
      </c>
      <c r="BG24" s="355">
        <f>SUMIFS('ES1'!AN:AN,'ES1'!$B:$B,'ES2'!$V$6,'ES1'!$C:$C,'ES2'!$A$2,'ES1'!$A:$A,"Transmission")/SUM(BG8:BG23)</f>
        <v>0.35393680943416095</v>
      </c>
    </row>
    <row r="25" spans="1:59" s="192" customFormat="1" ht="15" customHeight="1" x14ac:dyDescent="0.2">
      <c r="A25" s="191"/>
      <c r="B25" s="191"/>
      <c r="C25" s="191"/>
      <c r="D25" s="191"/>
      <c r="E25" s="191"/>
      <c r="F25" s="191"/>
      <c r="G25" s="191"/>
      <c r="H25" s="191"/>
      <c r="I25" s="191"/>
      <c r="J25" s="191"/>
      <c r="K25" s="191"/>
      <c r="L25" s="191"/>
      <c r="M25" s="191"/>
      <c r="N25" s="191"/>
      <c r="O25" s="191"/>
      <c r="P25" s="191"/>
      <c r="Q25" s="191"/>
      <c r="R25" s="191"/>
      <c r="S25" s="191"/>
      <c r="T25" s="191"/>
      <c r="U25" s="191"/>
      <c r="V25" s="465" t="s">
        <v>402</v>
      </c>
      <c r="W25" s="465"/>
      <c r="X25" s="465"/>
      <c r="Y25" s="465"/>
      <c r="Z25" s="356">
        <f t="shared" ref="Z25:BG25" si="0">1-Z24</f>
        <v>0.272403642973295</v>
      </c>
      <c r="AA25" s="356">
        <f t="shared" si="0"/>
        <v>0.29219917370024495</v>
      </c>
      <c r="AB25" s="356">
        <f t="shared" si="0"/>
        <v>0.31419531687648561</v>
      </c>
      <c r="AC25" s="356">
        <f t="shared" si="0"/>
        <v>0.32032534237529131</v>
      </c>
      <c r="AD25" s="356">
        <f t="shared" si="0"/>
        <v>0.34078878512224486</v>
      </c>
      <c r="AE25" s="356">
        <f t="shared" si="0"/>
        <v>0.35603989263232505</v>
      </c>
      <c r="AF25" s="356">
        <f t="shared" si="0"/>
        <v>0.36614453645534195</v>
      </c>
      <c r="AG25" s="356">
        <f t="shared" si="0"/>
        <v>0.37426701751844038</v>
      </c>
      <c r="AH25" s="356">
        <f t="shared" si="0"/>
        <v>0.38513301664845268</v>
      </c>
      <c r="AI25" s="356">
        <f t="shared" si="0"/>
        <v>0.39335059438007958</v>
      </c>
      <c r="AJ25" s="356">
        <f t="shared" si="0"/>
        <v>0.40312900096855764</v>
      </c>
      <c r="AK25" s="356">
        <f t="shared" si="0"/>
        <v>0.41931315658021506</v>
      </c>
      <c r="AL25" s="356">
        <f t="shared" si="0"/>
        <v>0.43602289089012458</v>
      </c>
      <c r="AM25" s="356">
        <f t="shared" si="0"/>
        <v>0.4493510308839147</v>
      </c>
      <c r="AN25" s="356">
        <f t="shared" si="0"/>
        <v>0.46246907311781349</v>
      </c>
      <c r="AO25" s="356">
        <f t="shared" si="0"/>
        <v>0.4785233116775669</v>
      </c>
      <c r="AP25" s="356">
        <f t="shared" si="0"/>
        <v>0.49224832313574374</v>
      </c>
      <c r="AQ25" s="356">
        <f t="shared" si="0"/>
        <v>0.50597251890577577</v>
      </c>
      <c r="AR25" s="356">
        <f t="shared" si="0"/>
        <v>0.52332139253101162</v>
      </c>
      <c r="AS25" s="356">
        <f t="shared" si="0"/>
        <v>0.53316616955783735</v>
      </c>
      <c r="AT25" s="356">
        <f t="shared" si="0"/>
        <v>0.54314872029307049</v>
      </c>
      <c r="AU25" s="356">
        <f t="shared" si="0"/>
        <v>0.55141072625469412</v>
      </c>
      <c r="AV25" s="356">
        <f t="shared" si="0"/>
        <v>0.55808669103245023</v>
      </c>
      <c r="AW25" s="356">
        <f t="shared" si="0"/>
        <v>0.56493713619918995</v>
      </c>
      <c r="AX25" s="356">
        <f t="shared" si="0"/>
        <v>0.57315338869020538</v>
      </c>
      <c r="AY25" s="356">
        <f t="shared" si="0"/>
        <v>0.5846086095379589</v>
      </c>
      <c r="AZ25" s="356">
        <f t="shared" si="0"/>
        <v>0.59066395840200048</v>
      </c>
      <c r="BA25" s="356">
        <f t="shared" si="0"/>
        <v>0.60374459488345544</v>
      </c>
      <c r="BB25" s="356">
        <f t="shared" si="0"/>
        <v>0.61124157569286863</v>
      </c>
      <c r="BC25" s="356">
        <f t="shared" si="0"/>
        <v>0.62310479072055158</v>
      </c>
      <c r="BD25" s="356">
        <f t="shared" si="0"/>
        <v>0.63153925757791529</v>
      </c>
      <c r="BE25" s="356">
        <f t="shared" si="0"/>
        <v>0.63835772420866621</v>
      </c>
      <c r="BF25" s="356">
        <f t="shared" si="0"/>
        <v>0.64196321043194937</v>
      </c>
      <c r="BG25" s="356">
        <f t="shared" si="0"/>
        <v>0.64606319056583905</v>
      </c>
    </row>
    <row r="26" spans="1:59" s="192" customFormat="1" ht="15" customHeight="1" x14ac:dyDescent="0.2">
      <c r="A26" s="191"/>
      <c r="B26" s="191"/>
      <c r="C26" s="191"/>
      <c r="D26" s="191"/>
      <c r="E26" s="191"/>
      <c r="F26" s="191"/>
      <c r="G26" s="191"/>
      <c r="H26" s="191"/>
      <c r="I26" s="191"/>
      <c r="J26" s="191"/>
      <c r="K26" s="191"/>
      <c r="L26" s="191"/>
      <c r="M26" s="191"/>
      <c r="N26" s="191"/>
      <c r="O26" s="191"/>
      <c r="P26" s="191"/>
      <c r="Q26" s="191"/>
      <c r="R26" s="191"/>
      <c r="S26" s="191"/>
      <c r="T26" s="191"/>
      <c r="U26" s="191"/>
      <c r="V26" s="465" t="s">
        <v>31</v>
      </c>
      <c r="W26" s="465"/>
      <c r="X26" s="465"/>
      <c r="Y26" s="465"/>
      <c r="Z26" s="466">
        <f>SUM(Z8:Z23)</f>
        <v>103487.32408130566</v>
      </c>
      <c r="AA26" s="466">
        <f t="shared" ref="AA26:BG26" si="1">SUM(AA8:AA23)</f>
        <v>106178.175</v>
      </c>
      <c r="AB26" s="466">
        <f t="shared" si="1"/>
        <v>106301.40299999999</v>
      </c>
      <c r="AC26" s="466">
        <f t="shared" si="1"/>
        <v>110354.26899999999</v>
      </c>
      <c r="AD26" s="466">
        <f t="shared" si="1"/>
        <v>110195.334</v>
      </c>
      <c r="AE26" s="466">
        <f t="shared" si="1"/>
        <v>111082.96799999999</v>
      </c>
      <c r="AF26" s="466">
        <f t="shared" si="1"/>
        <v>115223.429</v>
      </c>
      <c r="AG26" s="466">
        <f t="shared" si="1"/>
        <v>120974.92399999998</v>
      </c>
      <c r="AH26" s="466">
        <f t="shared" si="1"/>
        <v>127242.155</v>
      </c>
      <c r="AI26" s="466">
        <f t="shared" si="1"/>
        <v>134738.44900000005</v>
      </c>
      <c r="AJ26" s="466">
        <f t="shared" si="1"/>
        <v>141137.69999999998</v>
      </c>
      <c r="AK26" s="466">
        <f t="shared" si="1"/>
        <v>146238.891</v>
      </c>
      <c r="AL26" s="466">
        <f t="shared" si="1"/>
        <v>151052.23000000001</v>
      </c>
      <c r="AM26" s="466">
        <f t="shared" si="1"/>
        <v>158158.83600000001</v>
      </c>
      <c r="AN26" s="466">
        <f t="shared" si="1"/>
        <v>165350.48599999998</v>
      </c>
      <c r="AO26" s="466">
        <f t="shared" si="1"/>
        <v>175850.622</v>
      </c>
      <c r="AP26" s="466">
        <f t="shared" si="1"/>
        <v>184580.38499999998</v>
      </c>
      <c r="AQ26" s="466">
        <f t="shared" si="1"/>
        <v>195104.53100000002</v>
      </c>
      <c r="AR26" s="466">
        <f t="shared" si="1"/>
        <v>202834.77900000001</v>
      </c>
      <c r="AS26" s="466">
        <f t="shared" si="1"/>
        <v>212017.62499999997</v>
      </c>
      <c r="AT26" s="466">
        <f t="shared" si="1"/>
        <v>218497.80099999998</v>
      </c>
      <c r="AU26" s="466">
        <f t="shared" si="1"/>
        <v>224338.84599999999</v>
      </c>
      <c r="AV26" s="466">
        <f t="shared" si="1"/>
        <v>230217.09900000002</v>
      </c>
      <c r="AW26" s="466">
        <f t="shared" si="1"/>
        <v>234278.78700000001</v>
      </c>
      <c r="AX26" s="466">
        <f t="shared" si="1"/>
        <v>237534.97699999998</v>
      </c>
      <c r="AY26" s="466">
        <f t="shared" si="1"/>
        <v>240029.04799999998</v>
      </c>
      <c r="AZ26" s="466">
        <f t="shared" si="1"/>
        <v>244288.28599999999</v>
      </c>
      <c r="BA26" s="466">
        <f t="shared" si="1"/>
        <v>248730.99199999997</v>
      </c>
      <c r="BB26" s="466">
        <f t="shared" si="1"/>
        <v>252151.44899999999</v>
      </c>
      <c r="BC26" s="466">
        <f t="shared" si="1"/>
        <v>254757.81500000003</v>
      </c>
      <c r="BD26" s="466">
        <f t="shared" si="1"/>
        <v>258255.46400000004</v>
      </c>
      <c r="BE26" s="466">
        <f t="shared" si="1"/>
        <v>261659.12100000001</v>
      </c>
      <c r="BF26" s="466">
        <f t="shared" si="1"/>
        <v>264573.37</v>
      </c>
      <c r="BG26" s="466">
        <f t="shared" si="1"/>
        <v>267567.53600000002</v>
      </c>
    </row>
    <row r="27" spans="1:59" s="192" customFormat="1" ht="15" customHeight="1" x14ac:dyDescent="0.2">
      <c r="A27" s="191"/>
      <c r="B27" s="191"/>
      <c r="C27" s="191"/>
      <c r="D27" s="191"/>
      <c r="E27" s="191"/>
      <c r="F27" s="191"/>
      <c r="G27" s="191"/>
      <c r="H27" s="191"/>
      <c r="I27" s="191"/>
      <c r="J27" s="191"/>
      <c r="K27" s="191"/>
      <c r="L27" s="191"/>
      <c r="M27" s="191"/>
      <c r="N27" s="191"/>
      <c r="O27" s="191"/>
      <c r="P27" s="191"/>
      <c r="Q27" s="191"/>
      <c r="R27" s="191"/>
      <c r="S27" s="191"/>
      <c r="T27" s="191"/>
      <c r="U27" s="191"/>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row>
    <row r="28" spans="1:59" s="192" customFormat="1" ht="15" customHeight="1" x14ac:dyDescent="0.2">
      <c r="A28" s="191"/>
      <c r="B28" s="191"/>
      <c r="C28" s="191"/>
      <c r="D28" s="191"/>
      <c r="E28" s="191"/>
      <c r="F28" s="191"/>
      <c r="G28" s="191"/>
      <c r="H28" s="191"/>
      <c r="I28" s="191"/>
      <c r="J28" s="191"/>
      <c r="K28" s="191"/>
      <c r="L28" s="191"/>
      <c r="M28" s="191"/>
      <c r="N28" s="191"/>
      <c r="O28" s="191"/>
      <c r="P28" s="191"/>
      <c r="Q28" s="191"/>
      <c r="R28" s="191"/>
      <c r="S28" s="191"/>
      <c r="T28" s="191"/>
      <c r="U28" s="191"/>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row>
    <row r="29" spans="1:59" s="192" customFormat="1" ht="15" customHeight="1" x14ac:dyDescent="0.2">
      <c r="A29" s="191"/>
      <c r="B29" s="191"/>
      <c r="C29" s="191"/>
      <c r="D29" s="191"/>
      <c r="E29" s="191"/>
      <c r="F29" s="191"/>
      <c r="G29" s="191"/>
      <c r="H29" s="191"/>
      <c r="I29" s="191"/>
      <c r="J29" s="191"/>
      <c r="K29" s="191"/>
      <c r="L29" s="191"/>
      <c r="M29" s="191"/>
      <c r="N29" s="191"/>
      <c r="O29" s="191"/>
      <c r="P29" s="191"/>
      <c r="Q29" s="191"/>
      <c r="R29" s="191"/>
      <c r="S29" s="191"/>
      <c r="T29" s="191"/>
      <c r="V29" s="240" t="s">
        <v>71</v>
      </c>
      <c r="W29" s="240"/>
      <c r="X29" s="240"/>
      <c r="Y29" s="240"/>
    </row>
    <row r="30" spans="1:59" s="192" customFormat="1" ht="15" customHeight="1" x14ac:dyDescent="0.2">
      <c r="A30" s="191"/>
      <c r="B30" s="191"/>
      <c r="C30" s="191"/>
      <c r="D30" s="191"/>
      <c r="E30" s="191"/>
      <c r="F30" s="191"/>
      <c r="G30" s="191"/>
      <c r="H30" s="191"/>
      <c r="I30" s="191"/>
      <c r="J30" s="191"/>
      <c r="K30" s="191"/>
      <c r="L30" s="191"/>
      <c r="M30" s="191"/>
      <c r="N30" s="191"/>
      <c r="O30" s="191"/>
      <c r="P30" s="191"/>
      <c r="Q30" s="191"/>
      <c r="R30" s="191"/>
      <c r="S30" s="191"/>
      <c r="T30" s="191"/>
      <c r="V30" s="464" t="s">
        <v>34</v>
      </c>
      <c r="W30" s="550">
        <v>42095</v>
      </c>
      <c r="X30" s="550">
        <v>42461</v>
      </c>
      <c r="Y30" s="587">
        <v>42826</v>
      </c>
      <c r="Z30" s="550">
        <v>42826</v>
      </c>
      <c r="AA30" s="550">
        <v>43191</v>
      </c>
      <c r="AB30" s="550">
        <v>43556</v>
      </c>
      <c r="AC30" s="550">
        <v>43922</v>
      </c>
      <c r="AD30" s="550">
        <v>44287</v>
      </c>
      <c r="AE30" s="550">
        <v>44652</v>
      </c>
      <c r="AF30" s="550">
        <v>45017</v>
      </c>
      <c r="AG30" s="550">
        <v>45383</v>
      </c>
      <c r="AH30" s="550">
        <v>45748</v>
      </c>
      <c r="AI30" s="550">
        <v>46113</v>
      </c>
      <c r="AJ30" s="550">
        <v>46478</v>
      </c>
      <c r="AK30" s="550">
        <v>46844</v>
      </c>
      <c r="AL30" s="550">
        <v>47209</v>
      </c>
      <c r="AM30" s="550">
        <v>47574</v>
      </c>
      <c r="AN30" s="550">
        <v>47939</v>
      </c>
      <c r="AO30" s="550">
        <v>48305</v>
      </c>
      <c r="AP30" s="550">
        <v>48670</v>
      </c>
      <c r="AQ30" s="550">
        <v>49035</v>
      </c>
      <c r="AR30" s="550">
        <v>49400</v>
      </c>
      <c r="AS30" s="550">
        <v>49766</v>
      </c>
      <c r="AT30" s="550">
        <v>50131</v>
      </c>
      <c r="AU30" s="550">
        <v>50496</v>
      </c>
      <c r="AV30" s="550">
        <v>50861</v>
      </c>
      <c r="AW30" s="550">
        <v>51227</v>
      </c>
      <c r="AX30" s="550">
        <v>51592</v>
      </c>
      <c r="AY30" s="550">
        <v>51957</v>
      </c>
      <c r="AZ30" s="550">
        <v>52322</v>
      </c>
      <c r="BA30" s="550">
        <v>52688</v>
      </c>
      <c r="BB30" s="550">
        <v>53053</v>
      </c>
      <c r="BC30" s="550">
        <v>53418</v>
      </c>
      <c r="BD30" s="550">
        <v>53783</v>
      </c>
      <c r="BE30" s="550">
        <v>54149</v>
      </c>
      <c r="BF30" s="550">
        <v>54514</v>
      </c>
      <c r="BG30" s="550">
        <v>54879</v>
      </c>
    </row>
    <row r="31" spans="1:59" s="192" customFormat="1" ht="15" customHeight="1" x14ac:dyDescent="0.2">
      <c r="A31" s="191"/>
      <c r="B31" s="191"/>
      <c r="C31" s="191"/>
      <c r="D31" s="191"/>
      <c r="E31" s="191"/>
      <c r="F31" s="191"/>
      <c r="G31" s="191"/>
      <c r="H31" s="191"/>
      <c r="I31" s="191"/>
      <c r="J31" s="191"/>
      <c r="K31" s="191"/>
      <c r="L31" s="191"/>
      <c r="M31" s="191"/>
      <c r="N31" s="191"/>
      <c r="O31" s="191"/>
      <c r="P31" s="191"/>
      <c r="Q31" s="191"/>
      <c r="R31" s="191"/>
      <c r="S31" s="191"/>
      <c r="T31" s="191"/>
      <c r="V31" s="465" t="s">
        <v>90</v>
      </c>
      <c r="W31" s="465"/>
      <c r="X31" s="465"/>
      <c r="Y31" s="465"/>
      <c r="Z31" s="354">
        <f>SUMIFS('ES1'!G:G,'ES1'!$B:$B,'ES2'!$V$29,'ES1'!$E:$E,'ES2'!$V31,'ES1'!$C:$C,'ES2'!$A$2)</f>
        <v>3293.6306999999997</v>
      </c>
      <c r="AA31" s="354">
        <f>SUMIFS('ES1'!H:H,'ES1'!$B:$B,'ES2'!$V$29,'ES1'!$E:$E,'ES2'!$V31,'ES1'!$C:$C,'ES2'!$A$2)</f>
        <v>4138.2029999999995</v>
      </c>
      <c r="AB31" s="354">
        <f>SUMIFS('ES1'!I:I,'ES1'!$B:$B,'ES2'!$V$29,'ES1'!$E:$E,'ES2'!$V31,'ES1'!$C:$C,'ES2'!$A$2)</f>
        <v>4473.1610000000001</v>
      </c>
      <c r="AC31" s="354">
        <f>SUMIFS('ES1'!J:J,'ES1'!$B:$B,'ES2'!$V$29,'ES1'!$E:$E,'ES2'!$V31,'ES1'!$C:$C,'ES2'!$A$2)</f>
        <v>4507.8870000000006</v>
      </c>
      <c r="AD31" s="354">
        <f>SUMIFS('ES1'!K:K,'ES1'!$B:$B,'ES2'!$V$29,'ES1'!$E:$E,'ES2'!$V31,'ES1'!$C:$C,'ES2'!$A$2)</f>
        <v>4637.393</v>
      </c>
      <c r="AE31" s="354">
        <f>SUMIFS('ES1'!L:L,'ES1'!$B:$B,'ES2'!$V$29,'ES1'!$E:$E,'ES2'!$V31,'ES1'!$C:$C,'ES2'!$A$2)</f>
        <v>4983.2139999999999</v>
      </c>
      <c r="AF31" s="354">
        <f>SUMIFS('ES1'!M:M,'ES1'!$B:$B,'ES2'!$V$29,'ES1'!$E:$E,'ES2'!$V31,'ES1'!$C:$C,'ES2'!$A$2)</f>
        <v>5084.4679999999998</v>
      </c>
      <c r="AG31" s="354">
        <f>SUMIFS('ES1'!N:N,'ES1'!$B:$B,'ES2'!$V$29,'ES1'!$E:$E,'ES2'!$V31,'ES1'!$C:$C,'ES2'!$A$2)</f>
        <v>5156.49</v>
      </c>
      <c r="AH31" s="354">
        <f>SUMIFS('ES1'!O:O,'ES1'!$B:$B,'ES2'!$V$29,'ES1'!$E:$E,'ES2'!$V31,'ES1'!$C:$C,'ES2'!$A$2)</f>
        <v>5228.4870000000001</v>
      </c>
      <c r="AI31" s="354">
        <f>SUMIFS('ES1'!P:P,'ES1'!$B:$B,'ES2'!$V$29,'ES1'!$E:$E,'ES2'!$V31,'ES1'!$C:$C,'ES2'!$A$2)</f>
        <v>5646.857</v>
      </c>
      <c r="AJ31" s="354">
        <f>SUMIFS('ES1'!Q:Q,'ES1'!$B:$B,'ES2'!$V$29,'ES1'!$E:$E,'ES2'!$V31,'ES1'!$C:$C,'ES2'!$A$2)</f>
        <v>5712.2199999999993</v>
      </c>
      <c r="AK31" s="354">
        <f>SUMIFS('ES1'!R:R,'ES1'!$B:$B,'ES2'!$V$29,'ES1'!$E:$E,'ES2'!$V31,'ES1'!$C:$C,'ES2'!$A$2)</f>
        <v>5739.1190000000006</v>
      </c>
      <c r="AL31" s="354">
        <f>SUMIFS('ES1'!S:S,'ES1'!$B:$B,'ES2'!$V$29,'ES1'!$E:$E,'ES2'!$V31,'ES1'!$C:$C,'ES2'!$A$2)</f>
        <v>5798.9409999999998</v>
      </c>
      <c r="AM31" s="354">
        <f>SUMIFS('ES1'!T:T,'ES1'!$B:$B,'ES2'!$V$29,'ES1'!$E:$E,'ES2'!$V31,'ES1'!$C:$C,'ES2'!$A$2)</f>
        <v>5856.05</v>
      </c>
      <c r="AN31" s="354">
        <f>SUMIFS('ES1'!U:U,'ES1'!$B:$B,'ES2'!$V$29,'ES1'!$E:$E,'ES2'!$V31,'ES1'!$C:$C,'ES2'!$A$2)</f>
        <v>5910.9699999999993</v>
      </c>
      <c r="AO31" s="354">
        <f>SUMIFS('ES1'!V:V,'ES1'!$B:$B,'ES2'!$V$29,'ES1'!$E:$E,'ES2'!$V31,'ES1'!$C:$C,'ES2'!$A$2)</f>
        <v>5977.7139999999999</v>
      </c>
      <c r="AP31" s="354">
        <f>SUMIFS('ES1'!W:W,'ES1'!$B:$B,'ES2'!$V$29,'ES1'!$E:$E,'ES2'!$V31,'ES1'!$C:$C,'ES2'!$A$2)</f>
        <v>6002.9290000000001</v>
      </c>
      <c r="AQ31" s="354">
        <f>SUMIFS('ES1'!X:X,'ES1'!$B:$B,'ES2'!$V$29,'ES1'!$E:$E,'ES2'!$V31,'ES1'!$C:$C,'ES2'!$A$2)</f>
        <v>6069.3009999999995</v>
      </c>
      <c r="AR31" s="354">
        <f>SUMIFS('ES1'!Y:Y,'ES1'!$B:$B,'ES2'!$V$29,'ES1'!$E:$E,'ES2'!$V31,'ES1'!$C:$C,'ES2'!$A$2)</f>
        <v>6104.4400000000005</v>
      </c>
      <c r="AS31" s="354">
        <f>SUMIFS('ES1'!Z:Z,'ES1'!$B:$B,'ES2'!$V$29,'ES1'!$E:$E,'ES2'!$V31,'ES1'!$C:$C,'ES2'!$A$2)</f>
        <v>6171.5879999999997</v>
      </c>
      <c r="AT31" s="354">
        <f>SUMIFS('ES1'!AA:AA,'ES1'!$B:$B,'ES2'!$V$29,'ES1'!$E:$E,'ES2'!$V31,'ES1'!$C:$C,'ES2'!$A$2)</f>
        <v>6268.16</v>
      </c>
      <c r="AU31" s="354">
        <f>SUMIFS('ES1'!AB:AB,'ES1'!$B:$B,'ES2'!$V$29,'ES1'!$E:$E,'ES2'!$V31,'ES1'!$C:$C,'ES2'!$A$2)</f>
        <v>6339.3819999999996</v>
      </c>
      <c r="AV31" s="354">
        <f>SUMIFS('ES1'!AC:AC,'ES1'!$B:$B,'ES2'!$V$29,'ES1'!$E:$E,'ES2'!$V31,'ES1'!$C:$C,'ES2'!$A$2)</f>
        <v>6419.93</v>
      </c>
      <c r="AW31" s="354">
        <f>SUMIFS('ES1'!AD:AD,'ES1'!$B:$B,'ES2'!$V$29,'ES1'!$E:$E,'ES2'!$V31,'ES1'!$C:$C,'ES2'!$A$2)</f>
        <v>6517</v>
      </c>
      <c r="AX31" s="354">
        <f>SUMIFS('ES1'!AE:AE,'ES1'!$B:$B,'ES2'!$V$29,'ES1'!$E:$E,'ES2'!$V31,'ES1'!$C:$C,'ES2'!$A$2)</f>
        <v>6004.8989999999994</v>
      </c>
      <c r="AY31" s="354">
        <f>SUMIFS('ES1'!AF:AF,'ES1'!$B:$B,'ES2'!$V$29,'ES1'!$E:$E,'ES2'!$V31,'ES1'!$C:$C,'ES2'!$A$2)</f>
        <v>5353.7520000000004</v>
      </c>
      <c r="AZ31" s="354">
        <f>SUMIFS('ES1'!AG:AG,'ES1'!$B:$B,'ES2'!$V$29,'ES1'!$E:$E,'ES2'!$V31,'ES1'!$C:$C,'ES2'!$A$2)</f>
        <v>4754.7669999999998</v>
      </c>
      <c r="BA31" s="354">
        <f>SUMIFS('ES1'!AH:AH,'ES1'!$B:$B,'ES2'!$V$29,'ES1'!$E:$E,'ES2'!$V31,'ES1'!$C:$C,'ES2'!$A$2)</f>
        <v>4213.75</v>
      </c>
      <c r="BB31" s="354">
        <f>SUMIFS('ES1'!AI:AI,'ES1'!$B:$B,'ES2'!$V$29,'ES1'!$E:$E,'ES2'!$V31,'ES1'!$C:$C,'ES2'!$A$2)</f>
        <v>3576.152</v>
      </c>
      <c r="BC31" s="354">
        <f>SUMIFS('ES1'!AJ:AJ,'ES1'!$B:$B,'ES2'!$V$29,'ES1'!$E:$E,'ES2'!$V31,'ES1'!$C:$C,'ES2'!$A$2)</f>
        <v>3392.59</v>
      </c>
      <c r="BD31" s="354">
        <f>SUMIFS('ES1'!AK:AK,'ES1'!$B:$B,'ES2'!$V$29,'ES1'!$E:$E,'ES2'!$V31,'ES1'!$C:$C,'ES2'!$A$2)</f>
        <v>3523.4690000000001</v>
      </c>
      <c r="BE31" s="354">
        <f>SUMIFS('ES1'!AL:AL,'ES1'!$B:$B,'ES2'!$V$29,'ES1'!$E:$E,'ES2'!$V31,'ES1'!$C:$C,'ES2'!$A$2)</f>
        <v>3664.7620000000002</v>
      </c>
      <c r="BF31" s="354">
        <f>SUMIFS('ES1'!AM:AM,'ES1'!$B:$B,'ES2'!$V$29,'ES1'!$E:$E,'ES2'!$V31,'ES1'!$C:$C,'ES2'!$A$2)</f>
        <v>3475.5210000000002</v>
      </c>
      <c r="BG31" s="354">
        <f>SUMIFS('ES1'!AN:AN,'ES1'!$B:$B,'ES2'!$V$29,'ES1'!$E:$E,'ES2'!$V31,'ES1'!$C:$C,'ES2'!$A$2)</f>
        <v>3657.607</v>
      </c>
    </row>
    <row r="32" spans="1:59" s="192" customFormat="1" ht="15" customHeight="1" x14ac:dyDescent="0.2">
      <c r="A32" s="8" t="s">
        <v>215</v>
      </c>
      <c r="B32" s="191"/>
      <c r="C32" s="191"/>
      <c r="D32" s="191"/>
      <c r="E32" s="191"/>
      <c r="F32" s="191"/>
      <c r="G32" s="191"/>
      <c r="H32" s="191"/>
      <c r="I32" s="191"/>
      <c r="J32" s="8" t="s">
        <v>71</v>
      </c>
      <c r="K32" s="191"/>
      <c r="L32" s="191"/>
      <c r="M32" s="191"/>
      <c r="N32" s="191"/>
      <c r="O32" s="191"/>
      <c r="P32" s="191"/>
      <c r="Q32" s="191"/>
      <c r="R32" s="191"/>
      <c r="S32" s="191"/>
      <c r="T32" s="191"/>
      <c r="V32" s="465" t="s">
        <v>91</v>
      </c>
      <c r="W32" s="465"/>
      <c r="X32" s="465"/>
      <c r="Y32" s="465"/>
      <c r="Z32" s="354">
        <f>SUMIFS('ES1'!G:G,'ES1'!$B:$B,'ES2'!$V$29,'ES1'!$E:$E,'ES2'!$V32,'ES1'!$C:$C,'ES2'!$A$2)</f>
        <v>0</v>
      </c>
      <c r="AA32" s="354">
        <f>SUMIFS('ES1'!H:H,'ES1'!$B:$B,'ES2'!$V$29,'ES1'!$E:$E,'ES2'!$V32,'ES1'!$C:$C,'ES2'!$A$2)</f>
        <v>0</v>
      </c>
      <c r="AB32" s="354">
        <f>SUMIFS('ES1'!I:I,'ES1'!$B:$B,'ES2'!$V$29,'ES1'!$E:$E,'ES2'!$V32,'ES1'!$C:$C,'ES2'!$A$2)</f>
        <v>0</v>
      </c>
      <c r="AC32" s="354">
        <f>SUMIFS('ES1'!J:J,'ES1'!$B:$B,'ES2'!$V$29,'ES1'!$E:$E,'ES2'!$V32,'ES1'!$C:$C,'ES2'!$A$2)</f>
        <v>0</v>
      </c>
      <c r="AD32" s="354">
        <f>SUMIFS('ES1'!K:K,'ES1'!$B:$B,'ES2'!$V$29,'ES1'!$E:$E,'ES2'!$V32,'ES1'!$C:$C,'ES2'!$A$2)</f>
        <v>0</v>
      </c>
      <c r="AE32" s="354">
        <f>SUMIFS('ES1'!L:L,'ES1'!$B:$B,'ES2'!$V$29,'ES1'!$E:$E,'ES2'!$V32,'ES1'!$C:$C,'ES2'!$A$2)</f>
        <v>0</v>
      </c>
      <c r="AF32" s="354">
        <f>SUMIFS('ES1'!M:M,'ES1'!$B:$B,'ES2'!$V$29,'ES1'!$E:$E,'ES2'!$V32,'ES1'!$C:$C,'ES2'!$A$2)</f>
        <v>0</v>
      </c>
      <c r="AG32" s="354">
        <f>SUMIFS('ES1'!N:N,'ES1'!$B:$B,'ES2'!$V$29,'ES1'!$E:$E,'ES2'!$V32,'ES1'!$C:$C,'ES2'!$A$2)</f>
        <v>0</v>
      </c>
      <c r="AH32" s="354">
        <f>SUMIFS('ES1'!O:O,'ES1'!$B:$B,'ES2'!$V$29,'ES1'!$E:$E,'ES2'!$V32,'ES1'!$C:$C,'ES2'!$A$2)</f>
        <v>0</v>
      </c>
      <c r="AI32" s="354">
        <f>SUMIFS('ES1'!P:P,'ES1'!$B:$B,'ES2'!$V$29,'ES1'!$E:$E,'ES2'!$V32,'ES1'!$C:$C,'ES2'!$A$2)</f>
        <v>0</v>
      </c>
      <c r="AJ32" s="354">
        <f>SUMIFS('ES1'!Q:Q,'ES1'!$B:$B,'ES2'!$V$29,'ES1'!$E:$E,'ES2'!$V32,'ES1'!$C:$C,'ES2'!$A$2)</f>
        <v>0</v>
      </c>
      <c r="AK32" s="354">
        <f>SUMIFS('ES1'!R:R,'ES1'!$B:$B,'ES2'!$V$29,'ES1'!$E:$E,'ES2'!$V32,'ES1'!$C:$C,'ES2'!$A$2)</f>
        <v>0</v>
      </c>
      <c r="AL32" s="354">
        <f>SUMIFS('ES1'!S:S,'ES1'!$B:$B,'ES2'!$V$29,'ES1'!$E:$E,'ES2'!$V32,'ES1'!$C:$C,'ES2'!$A$2)</f>
        <v>0</v>
      </c>
      <c r="AM32" s="354">
        <f>SUMIFS('ES1'!T:T,'ES1'!$B:$B,'ES2'!$V$29,'ES1'!$E:$E,'ES2'!$V32,'ES1'!$C:$C,'ES2'!$A$2)</f>
        <v>900</v>
      </c>
      <c r="AN32" s="354">
        <f>SUMIFS('ES1'!U:U,'ES1'!$B:$B,'ES2'!$V$29,'ES1'!$E:$E,'ES2'!$V32,'ES1'!$C:$C,'ES2'!$A$2)</f>
        <v>1800</v>
      </c>
      <c r="AO32" s="354">
        <f>SUMIFS('ES1'!V:V,'ES1'!$B:$B,'ES2'!$V$29,'ES1'!$E:$E,'ES2'!$V32,'ES1'!$C:$C,'ES2'!$A$2)</f>
        <v>2700</v>
      </c>
      <c r="AP32" s="354">
        <f>SUMIFS('ES1'!W:W,'ES1'!$B:$B,'ES2'!$V$29,'ES1'!$E:$E,'ES2'!$V32,'ES1'!$C:$C,'ES2'!$A$2)</f>
        <v>3600</v>
      </c>
      <c r="AQ32" s="354">
        <f>SUMIFS('ES1'!X:X,'ES1'!$B:$B,'ES2'!$V$29,'ES1'!$E:$E,'ES2'!$V32,'ES1'!$C:$C,'ES2'!$A$2)</f>
        <v>4500</v>
      </c>
      <c r="AR32" s="354">
        <f>SUMIFS('ES1'!Y:Y,'ES1'!$B:$B,'ES2'!$V$29,'ES1'!$E:$E,'ES2'!$V32,'ES1'!$C:$C,'ES2'!$A$2)</f>
        <v>4900</v>
      </c>
      <c r="AS32" s="354">
        <f>SUMIFS('ES1'!Z:Z,'ES1'!$B:$B,'ES2'!$V$29,'ES1'!$E:$E,'ES2'!$V32,'ES1'!$C:$C,'ES2'!$A$2)</f>
        <v>5800</v>
      </c>
      <c r="AT32" s="354">
        <f>SUMIFS('ES1'!AA:AA,'ES1'!$B:$B,'ES2'!$V$29,'ES1'!$E:$E,'ES2'!$V32,'ES1'!$C:$C,'ES2'!$A$2)</f>
        <v>6700</v>
      </c>
      <c r="AU32" s="354">
        <f>SUMIFS('ES1'!AB:AB,'ES1'!$B:$B,'ES2'!$V$29,'ES1'!$E:$E,'ES2'!$V32,'ES1'!$C:$C,'ES2'!$A$2)</f>
        <v>7600</v>
      </c>
      <c r="AV32" s="354">
        <f>SUMIFS('ES1'!AC:AC,'ES1'!$B:$B,'ES2'!$V$29,'ES1'!$E:$E,'ES2'!$V32,'ES1'!$C:$C,'ES2'!$A$2)</f>
        <v>8500</v>
      </c>
      <c r="AW32" s="354">
        <f>SUMIFS('ES1'!AD:AD,'ES1'!$B:$B,'ES2'!$V$29,'ES1'!$E:$E,'ES2'!$V32,'ES1'!$C:$C,'ES2'!$A$2)</f>
        <v>8500</v>
      </c>
      <c r="AX32" s="354">
        <f>SUMIFS('ES1'!AE:AE,'ES1'!$B:$B,'ES2'!$V$29,'ES1'!$E:$E,'ES2'!$V32,'ES1'!$C:$C,'ES2'!$A$2)</f>
        <v>9400</v>
      </c>
      <c r="AY32" s="354">
        <f>SUMIFS('ES1'!AF:AF,'ES1'!$B:$B,'ES2'!$V$29,'ES1'!$E:$E,'ES2'!$V32,'ES1'!$C:$C,'ES2'!$A$2)</f>
        <v>9400</v>
      </c>
      <c r="AZ32" s="354">
        <f>SUMIFS('ES1'!AG:AG,'ES1'!$B:$B,'ES2'!$V$29,'ES1'!$E:$E,'ES2'!$V32,'ES1'!$C:$C,'ES2'!$A$2)</f>
        <v>10300</v>
      </c>
      <c r="BA32" s="354">
        <f>SUMIFS('ES1'!AH:AH,'ES1'!$B:$B,'ES2'!$V$29,'ES1'!$E:$E,'ES2'!$V32,'ES1'!$C:$C,'ES2'!$A$2)</f>
        <v>10300</v>
      </c>
      <c r="BB32" s="354">
        <f>SUMIFS('ES1'!AI:AI,'ES1'!$B:$B,'ES2'!$V$29,'ES1'!$E:$E,'ES2'!$V32,'ES1'!$C:$C,'ES2'!$A$2)</f>
        <v>10300</v>
      </c>
      <c r="BC32" s="354">
        <f>SUMIFS('ES1'!AJ:AJ,'ES1'!$B:$B,'ES2'!$V$29,'ES1'!$E:$E,'ES2'!$V32,'ES1'!$C:$C,'ES2'!$A$2)</f>
        <v>11200</v>
      </c>
      <c r="BD32" s="354">
        <f>SUMIFS('ES1'!AK:AK,'ES1'!$B:$B,'ES2'!$V$29,'ES1'!$E:$E,'ES2'!$V32,'ES1'!$C:$C,'ES2'!$A$2)</f>
        <v>11200</v>
      </c>
      <c r="BE32" s="354">
        <f>SUMIFS('ES1'!AL:AL,'ES1'!$B:$B,'ES2'!$V$29,'ES1'!$E:$E,'ES2'!$V32,'ES1'!$C:$C,'ES2'!$A$2)</f>
        <v>12100</v>
      </c>
      <c r="BF32" s="354">
        <f>SUMIFS('ES1'!AM:AM,'ES1'!$B:$B,'ES2'!$V$29,'ES1'!$E:$E,'ES2'!$V32,'ES1'!$C:$C,'ES2'!$A$2)</f>
        <v>12100</v>
      </c>
      <c r="BG32" s="354">
        <f>SUMIFS('ES1'!AN:AN,'ES1'!$B:$B,'ES2'!$V$29,'ES1'!$E:$E,'ES2'!$V32,'ES1'!$C:$C,'ES2'!$A$2)</f>
        <v>12100</v>
      </c>
    </row>
    <row r="33" spans="21:59" ht="15" customHeight="1" x14ac:dyDescent="0.2">
      <c r="U33" s="193"/>
      <c r="V33" s="465" t="s">
        <v>93</v>
      </c>
      <c r="W33" s="465"/>
      <c r="X33" s="465"/>
      <c r="Y33" s="465"/>
      <c r="Z33" s="354">
        <f>SUMIFS('ES1'!G:G,'ES1'!$B:$B,'ES2'!$V$29,'ES1'!$E:$E,'ES2'!$V33,'ES1'!$C:$C,'ES2'!$A$2)</f>
        <v>12711</v>
      </c>
      <c r="AA33" s="354">
        <f>SUMIFS('ES1'!H:H,'ES1'!$B:$B,'ES2'!$V$29,'ES1'!$E:$E,'ES2'!$V33,'ES1'!$C:$C,'ES2'!$A$2)</f>
        <v>9726</v>
      </c>
      <c r="AB33" s="354">
        <f>SUMIFS('ES1'!I:I,'ES1'!$B:$B,'ES2'!$V$29,'ES1'!$E:$E,'ES2'!$V33,'ES1'!$C:$C,'ES2'!$A$2)</f>
        <v>8280</v>
      </c>
      <c r="AC33" s="354">
        <f>SUMIFS('ES1'!J:J,'ES1'!$B:$B,'ES2'!$V$29,'ES1'!$E:$E,'ES2'!$V33,'ES1'!$C:$C,'ES2'!$A$2)</f>
        <v>5760</v>
      </c>
      <c r="AD33" s="354">
        <f>SUMIFS('ES1'!K:K,'ES1'!$B:$B,'ES2'!$V$29,'ES1'!$E:$E,'ES2'!$V33,'ES1'!$C:$C,'ES2'!$A$2)</f>
        <v>1636</v>
      </c>
      <c r="AE33" s="354">
        <f>SUMIFS('ES1'!L:L,'ES1'!$B:$B,'ES2'!$V$29,'ES1'!$E:$E,'ES2'!$V33,'ES1'!$C:$C,'ES2'!$A$2)</f>
        <v>642</v>
      </c>
      <c r="AF33" s="354">
        <f>SUMIFS('ES1'!M:M,'ES1'!$B:$B,'ES2'!$V$29,'ES1'!$E:$E,'ES2'!$V33,'ES1'!$C:$C,'ES2'!$A$2)</f>
        <v>0</v>
      </c>
      <c r="AG33" s="354">
        <f>SUMIFS('ES1'!N:N,'ES1'!$B:$B,'ES2'!$V$29,'ES1'!$E:$E,'ES2'!$V33,'ES1'!$C:$C,'ES2'!$A$2)</f>
        <v>0</v>
      </c>
      <c r="AH33" s="354">
        <f>SUMIFS('ES1'!O:O,'ES1'!$B:$B,'ES2'!$V$29,'ES1'!$E:$E,'ES2'!$V33,'ES1'!$C:$C,'ES2'!$A$2)</f>
        <v>0</v>
      </c>
      <c r="AI33" s="354">
        <f>SUMIFS('ES1'!P:P,'ES1'!$B:$B,'ES2'!$V$29,'ES1'!$E:$E,'ES2'!$V33,'ES1'!$C:$C,'ES2'!$A$2)</f>
        <v>0</v>
      </c>
      <c r="AJ33" s="354">
        <f>SUMIFS('ES1'!Q:Q,'ES1'!$B:$B,'ES2'!$V$29,'ES1'!$E:$E,'ES2'!$V33,'ES1'!$C:$C,'ES2'!$A$2)</f>
        <v>0</v>
      </c>
      <c r="AK33" s="354">
        <f>SUMIFS('ES1'!R:R,'ES1'!$B:$B,'ES2'!$V$29,'ES1'!$E:$E,'ES2'!$V33,'ES1'!$C:$C,'ES2'!$A$2)</f>
        <v>0</v>
      </c>
      <c r="AL33" s="354">
        <f>SUMIFS('ES1'!S:S,'ES1'!$B:$B,'ES2'!$V$29,'ES1'!$E:$E,'ES2'!$V33,'ES1'!$C:$C,'ES2'!$A$2)</f>
        <v>0</v>
      </c>
      <c r="AM33" s="354">
        <f>SUMIFS('ES1'!T:T,'ES1'!$B:$B,'ES2'!$V$29,'ES1'!$E:$E,'ES2'!$V33,'ES1'!$C:$C,'ES2'!$A$2)</f>
        <v>0</v>
      </c>
      <c r="AN33" s="354">
        <f>SUMIFS('ES1'!U:U,'ES1'!$B:$B,'ES2'!$V$29,'ES1'!$E:$E,'ES2'!$V33,'ES1'!$C:$C,'ES2'!$A$2)</f>
        <v>0</v>
      </c>
      <c r="AO33" s="354">
        <f>SUMIFS('ES1'!V:V,'ES1'!$B:$B,'ES2'!$V$29,'ES1'!$E:$E,'ES2'!$V33,'ES1'!$C:$C,'ES2'!$A$2)</f>
        <v>0</v>
      </c>
      <c r="AP33" s="354">
        <f>SUMIFS('ES1'!W:W,'ES1'!$B:$B,'ES2'!$V$29,'ES1'!$E:$E,'ES2'!$V33,'ES1'!$C:$C,'ES2'!$A$2)</f>
        <v>0</v>
      </c>
      <c r="AQ33" s="354">
        <f>SUMIFS('ES1'!X:X,'ES1'!$B:$B,'ES2'!$V$29,'ES1'!$E:$E,'ES2'!$V33,'ES1'!$C:$C,'ES2'!$A$2)</f>
        <v>0</v>
      </c>
      <c r="AR33" s="354">
        <f>SUMIFS('ES1'!Y:Y,'ES1'!$B:$B,'ES2'!$V$29,'ES1'!$E:$E,'ES2'!$V33,'ES1'!$C:$C,'ES2'!$A$2)</f>
        <v>0</v>
      </c>
      <c r="AS33" s="354">
        <f>SUMIFS('ES1'!Z:Z,'ES1'!$B:$B,'ES2'!$V$29,'ES1'!$E:$E,'ES2'!$V33,'ES1'!$C:$C,'ES2'!$A$2)</f>
        <v>0</v>
      </c>
      <c r="AT33" s="354">
        <f>SUMIFS('ES1'!AA:AA,'ES1'!$B:$B,'ES2'!$V$29,'ES1'!$E:$E,'ES2'!$V33,'ES1'!$C:$C,'ES2'!$A$2)</f>
        <v>0</v>
      </c>
      <c r="AU33" s="354">
        <f>SUMIFS('ES1'!AB:AB,'ES1'!$B:$B,'ES2'!$V$29,'ES1'!$E:$E,'ES2'!$V33,'ES1'!$C:$C,'ES2'!$A$2)</f>
        <v>0</v>
      </c>
      <c r="AV33" s="354">
        <f>SUMIFS('ES1'!AC:AC,'ES1'!$B:$B,'ES2'!$V$29,'ES1'!$E:$E,'ES2'!$V33,'ES1'!$C:$C,'ES2'!$A$2)</f>
        <v>0</v>
      </c>
      <c r="AW33" s="354">
        <f>SUMIFS('ES1'!AD:AD,'ES1'!$B:$B,'ES2'!$V$29,'ES1'!$E:$E,'ES2'!$V33,'ES1'!$C:$C,'ES2'!$A$2)</f>
        <v>0</v>
      </c>
      <c r="AX33" s="354">
        <f>SUMIFS('ES1'!AE:AE,'ES1'!$B:$B,'ES2'!$V$29,'ES1'!$E:$E,'ES2'!$V33,'ES1'!$C:$C,'ES2'!$A$2)</f>
        <v>0</v>
      </c>
      <c r="AY33" s="354">
        <f>SUMIFS('ES1'!AF:AF,'ES1'!$B:$B,'ES2'!$V$29,'ES1'!$E:$E,'ES2'!$V33,'ES1'!$C:$C,'ES2'!$A$2)</f>
        <v>0</v>
      </c>
      <c r="AZ33" s="354">
        <f>SUMIFS('ES1'!AG:AG,'ES1'!$B:$B,'ES2'!$V$29,'ES1'!$E:$E,'ES2'!$V33,'ES1'!$C:$C,'ES2'!$A$2)</f>
        <v>0</v>
      </c>
      <c r="BA33" s="354">
        <f>SUMIFS('ES1'!AH:AH,'ES1'!$B:$B,'ES2'!$V$29,'ES1'!$E:$E,'ES2'!$V33,'ES1'!$C:$C,'ES2'!$A$2)</f>
        <v>0</v>
      </c>
      <c r="BB33" s="354">
        <f>SUMIFS('ES1'!AI:AI,'ES1'!$B:$B,'ES2'!$V$29,'ES1'!$E:$E,'ES2'!$V33,'ES1'!$C:$C,'ES2'!$A$2)</f>
        <v>0</v>
      </c>
      <c r="BC33" s="354">
        <f>SUMIFS('ES1'!AJ:AJ,'ES1'!$B:$B,'ES2'!$V$29,'ES1'!$E:$E,'ES2'!$V33,'ES1'!$C:$C,'ES2'!$A$2)</f>
        <v>0</v>
      </c>
      <c r="BD33" s="354">
        <f>SUMIFS('ES1'!AK:AK,'ES1'!$B:$B,'ES2'!$V$29,'ES1'!$E:$E,'ES2'!$V33,'ES1'!$C:$C,'ES2'!$A$2)</f>
        <v>0</v>
      </c>
      <c r="BE33" s="354">
        <f>SUMIFS('ES1'!AL:AL,'ES1'!$B:$B,'ES2'!$V$29,'ES1'!$E:$E,'ES2'!$V33,'ES1'!$C:$C,'ES2'!$A$2)</f>
        <v>0</v>
      </c>
      <c r="BF33" s="354">
        <f>SUMIFS('ES1'!AM:AM,'ES1'!$B:$B,'ES2'!$V$29,'ES1'!$E:$E,'ES2'!$V33,'ES1'!$C:$C,'ES2'!$A$2)</f>
        <v>0</v>
      </c>
      <c r="BG33" s="354">
        <f>SUMIFS('ES1'!AN:AN,'ES1'!$B:$B,'ES2'!$V$29,'ES1'!$E:$E,'ES2'!$V33,'ES1'!$C:$C,'ES2'!$A$2)</f>
        <v>0</v>
      </c>
    </row>
    <row r="34" spans="21:59" ht="15" customHeight="1" x14ac:dyDescent="0.2">
      <c r="V34" s="465" t="s">
        <v>92</v>
      </c>
      <c r="W34" s="465"/>
      <c r="X34" s="465"/>
      <c r="Y34" s="465"/>
      <c r="Z34" s="354">
        <f>SUMIFS('ES1'!G:G,'ES1'!$B:$B,'ES2'!$V$29,'ES1'!$E:$E,'ES2'!$V34,'ES1'!$C:$C,'ES2'!$A$2)</f>
        <v>34947.39070741825</v>
      </c>
      <c r="AA34" s="354">
        <f>SUMIFS('ES1'!H:H,'ES1'!$B:$B,'ES2'!$V$29,'ES1'!$E:$E,'ES2'!$V34,'ES1'!$C:$C,'ES2'!$A$2)</f>
        <v>35662.567999999999</v>
      </c>
      <c r="AB34" s="354">
        <f>SUMIFS('ES1'!I:I,'ES1'!$B:$B,'ES2'!$V$29,'ES1'!$E:$E,'ES2'!$V34,'ES1'!$C:$C,'ES2'!$A$2)</f>
        <v>34178.663</v>
      </c>
      <c r="AC34" s="354">
        <f>SUMIFS('ES1'!J:J,'ES1'!$B:$B,'ES2'!$V$29,'ES1'!$E:$E,'ES2'!$V34,'ES1'!$C:$C,'ES2'!$A$2)</f>
        <v>35301.756999999998</v>
      </c>
      <c r="AD34" s="354">
        <f>SUMIFS('ES1'!K:K,'ES1'!$B:$B,'ES2'!$V$29,'ES1'!$E:$E,'ES2'!$V34,'ES1'!$C:$C,'ES2'!$A$2)</f>
        <v>35544.856</v>
      </c>
      <c r="AE34" s="354">
        <f>SUMIFS('ES1'!L:L,'ES1'!$B:$B,'ES2'!$V$29,'ES1'!$E:$E,'ES2'!$V34,'ES1'!$C:$C,'ES2'!$A$2)</f>
        <v>31260.284</v>
      </c>
      <c r="AF34" s="354">
        <f>SUMIFS('ES1'!M:M,'ES1'!$B:$B,'ES2'!$V$29,'ES1'!$E:$E,'ES2'!$V34,'ES1'!$C:$C,'ES2'!$A$2)</f>
        <v>31291.633999999998</v>
      </c>
      <c r="AG34" s="354">
        <f>SUMIFS('ES1'!N:N,'ES1'!$B:$B,'ES2'!$V$29,'ES1'!$E:$E,'ES2'!$V34,'ES1'!$C:$C,'ES2'!$A$2)</f>
        <v>31181.999</v>
      </c>
      <c r="AH34" s="354">
        <f>SUMIFS('ES1'!O:O,'ES1'!$B:$B,'ES2'!$V$29,'ES1'!$E:$E,'ES2'!$V34,'ES1'!$C:$C,'ES2'!$A$2)</f>
        <v>31270.048000000003</v>
      </c>
      <c r="AI34" s="354">
        <f>SUMIFS('ES1'!P:P,'ES1'!$B:$B,'ES2'!$V$29,'ES1'!$E:$E,'ES2'!$V34,'ES1'!$C:$C,'ES2'!$A$2)</f>
        <v>31407.934999999998</v>
      </c>
      <c r="AJ34" s="354">
        <f>SUMIFS('ES1'!Q:Q,'ES1'!$B:$B,'ES2'!$V$29,'ES1'!$E:$E,'ES2'!$V34,'ES1'!$C:$C,'ES2'!$A$2)</f>
        <v>32156.903999999999</v>
      </c>
      <c r="AK34" s="354">
        <f>SUMIFS('ES1'!R:R,'ES1'!$B:$B,'ES2'!$V$29,'ES1'!$E:$E,'ES2'!$V34,'ES1'!$C:$C,'ES2'!$A$2)</f>
        <v>30156.879999999997</v>
      </c>
      <c r="AL34" s="354">
        <f>SUMIFS('ES1'!S:S,'ES1'!$B:$B,'ES2'!$V$29,'ES1'!$E:$E,'ES2'!$V34,'ES1'!$C:$C,'ES2'!$A$2)</f>
        <v>31090.517</v>
      </c>
      <c r="AM34" s="354">
        <f>SUMIFS('ES1'!T:T,'ES1'!$B:$B,'ES2'!$V$29,'ES1'!$E:$E,'ES2'!$V34,'ES1'!$C:$C,'ES2'!$A$2)</f>
        <v>30666.487000000001</v>
      </c>
      <c r="AN34" s="354">
        <f>SUMIFS('ES1'!U:U,'ES1'!$B:$B,'ES2'!$V$29,'ES1'!$E:$E,'ES2'!$V34,'ES1'!$C:$C,'ES2'!$A$2)</f>
        <v>28926.665000000001</v>
      </c>
      <c r="AO34" s="354">
        <f>SUMIFS('ES1'!V:V,'ES1'!$B:$B,'ES2'!$V$29,'ES1'!$E:$E,'ES2'!$V34,'ES1'!$C:$C,'ES2'!$A$2)</f>
        <v>29049.371999999999</v>
      </c>
      <c r="AP34" s="354">
        <f>SUMIFS('ES1'!W:W,'ES1'!$B:$B,'ES2'!$V$29,'ES1'!$E:$E,'ES2'!$V34,'ES1'!$C:$C,'ES2'!$A$2)</f>
        <v>25332.367999999999</v>
      </c>
      <c r="AQ34" s="354">
        <f>SUMIFS('ES1'!X:X,'ES1'!$B:$B,'ES2'!$V$29,'ES1'!$E:$E,'ES2'!$V34,'ES1'!$C:$C,'ES2'!$A$2)</f>
        <v>24961.010000000002</v>
      </c>
      <c r="AR34" s="354">
        <f>SUMIFS('ES1'!Y:Y,'ES1'!$B:$B,'ES2'!$V$29,'ES1'!$E:$E,'ES2'!$V34,'ES1'!$C:$C,'ES2'!$A$2)</f>
        <v>22322.616999999998</v>
      </c>
      <c r="AS34" s="354">
        <f>SUMIFS('ES1'!Z:Z,'ES1'!$B:$B,'ES2'!$V$29,'ES1'!$E:$E,'ES2'!$V34,'ES1'!$C:$C,'ES2'!$A$2)</f>
        <v>20044.258999999998</v>
      </c>
      <c r="AT34" s="354">
        <f>SUMIFS('ES1'!AA:AA,'ES1'!$B:$B,'ES2'!$V$29,'ES1'!$E:$E,'ES2'!$V34,'ES1'!$C:$C,'ES2'!$A$2)</f>
        <v>18398.527999999998</v>
      </c>
      <c r="AU34" s="354">
        <f>SUMIFS('ES1'!AB:AB,'ES1'!$B:$B,'ES2'!$V$29,'ES1'!$E:$E,'ES2'!$V34,'ES1'!$C:$C,'ES2'!$A$2)</f>
        <v>16237.062</v>
      </c>
      <c r="AV34" s="354">
        <f>SUMIFS('ES1'!AC:AC,'ES1'!$B:$B,'ES2'!$V$29,'ES1'!$E:$E,'ES2'!$V34,'ES1'!$C:$C,'ES2'!$A$2)</f>
        <v>14081.368</v>
      </c>
      <c r="AW34" s="354">
        <f>SUMIFS('ES1'!AD:AD,'ES1'!$B:$B,'ES2'!$V$29,'ES1'!$E:$E,'ES2'!$V34,'ES1'!$C:$C,'ES2'!$A$2)</f>
        <v>13214.087</v>
      </c>
      <c r="AX34" s="354">
        <f>SUMIFS('ES1'!AE:AE,'ES1'!$B:$B,'ES2'!$V$29,'ES1'!$E:$E,'ES2'!$V34,'ES1'!$C:$C,'ES2'!$A$2)</f>
        <v>12324.397999999999</v>
      </c>
      <c r="AY34" s="354">
        <f>SUMIFS('ES1'!AF:AF,'ES1'!$B:$B,'ES2'!$V$29,'ES1'!$E:$E,'ES2'!$V34,'ES1'!$C:$C,'ES2'!$A$2)</f>
        <v>12349.638999999999</v>
      </c>
      <c r="AZ34" s="354">
        <f>SUMIFS('ES1'!AG:AG,'ES1'!$B:$B,'ES2'!$V$29,'ES1'!$E:$E,'ES2'!$V34,'ES1'!$C:$C,'ES2'!$A$2)</f>
        <v>12007.857</v>
      </c>
      <c r="BA34" s="354">
        <f>SUMIFS('ES1'!AH:AH,'ES1'!$B:$B,'ES2'!$V$29,'ES1'!$E:$E,'ES2'!$V34,'ES1'!$C:$C,'ES2'!$A$2)</f>
        <v>12054.93</v>
      </c>
      <c r="BB34" s="354">
        <f>SUMIFS('ES1'!AI:AI,'ES1'!$B:$B,'ES2'!$V$29,'ES1'!$E:$E,'ES2'!$V34,'ES1'!$C:$C,'ES2'!$A$2)</f>
        <v>12119.986000000001</v>
      </c>
      <c r="BC34" s="354">
        <f>SUMIFS('ES1'!AJ:AJ,'ES1'!$B:$B,'ES2'!$V$29,'ES1'!$E:$E,'ES2'!$V34,'ES1'!$C:$C,'ES2'!$A$2)</f>
        <v>11530.936</v>
      </c>
      <c r="BD34" s="354">
        <f>SUMIFS('ES1'!AK:AK,'ES1'!$B:$B,'ES2'!$V$29,'ES1'!$E:$E,'ES2'!$V34,'ES1'!$C:$C,'ES2'!$A$2)</f>
        <v>10337.581</v>
      </c>
      <c r="BE34" s="354">
        <f>SUMIFS('ES1'!AL:AL,'ES1'!$B:$B,'ES2'!$V$29,'ES1'!$E:$E,'ES2'!$V34,'ES1'!$C:$C,'ES2'!$A$2)</f>
        <v>9364.6679999999997</v>
      </c>
      <c r="BF34" s="354">
        <f>SUMIFS('ES1'!AM:AM,'ES1'!$B:$B,'ES2'!$V$29,'ES1'!$E:$E,'ES2'!$V34,'ES1'!$C:$C,'ES2'!$A$2)</f>
        <v>9465.8289999999997</v>
      </c>
      <c r="BG34" s="354">
        <f>SUMIFS('ES1'!AN:AN,'ES1'!$B:$B,'ES2'!$V$29,'ES1'!$E:$E,'ES2'!$V34,'ES1'!$C:$C,'ES2'!$A$2)</f>
        <v>9501.527</v>
      </c>
    </row>
    <row r="35" spans="21:59" ht="15" customHeight="1" x14ac:dyDescent="0.2">
      <c r="V35" s="465" t="s">
        <v>94</v>
      </c>
      <c r="W35" s="465"/>
      <c r="X35" s="465"/>
      <c r="Y35" s="465"/>
      <c r="Z35" s="354">
        <f>SUMIFS('ES1'!G:G,'ES1'!$B:$B,'ES2'!$V$29,'ES1'!$E:$E,'ES2'!$V35,'ES1'!$C:$C,'ES2'!$A$2)</f>
        <v>1790.0035712782678</v>
      </c>
      <c r="AA35" s="354">
        <f>SUMIFS('ES1'!H:H,'ES1'!$B:$B,'ES2'!$V$29,'ES1'!$E:$E,'ES2'!$V35,'ES1'!$C:$C,'ES2'!$A$2)</f>
        <v>1832.1420000000001</v>
      </c>
      <c r="AB35" s="354">
        <f>SUMIFS('ES1'!I:I,'ES1'!$B:$B,'ES2'!$V$29,'ES1'!$E:$E,'ES2'!$V35,'ES1'!$C:$C,'ES2'!$A$2)</f>
        <v>1908.3240000000001</v>
      </c>
      <c r="AC35" s="354">
        <f>SUMIFS('ES1'!J:J,'ES1'!$B:$B,'ES2'!$V$29,'ES1'!$E:$E,'ES2'!$V35,'ES1'!$C:$C,'ES2'!$A$2)</f>
        <v>1918.51</v>
      </c>
      <c r="AD35" s="354">
        <f>SUMIFS('ES1'!K:K,'ES1'!$B:$B,'ES2'!$V$29,'ES1'!$E:$E,'ES2'!$V35,'ES1'!$C:$C,'ES2'!$A$2)</f>
        <v>1928.6280000000002</v>
      </c>
      <c r="AE35" s="354">
        <f>SUMIFS('ES1'!L:L,'ES1'!$B:$B,'ES2'!$V$29,'ES1'!$E:$E,'ES2'!$V35,'ES1'!$C:$C,'ES2'!$A$2)</f>
        <v>1938.6590000000001</v>
      </c>
      <c r="AF35" s="354">
        <f>SUMIFS('ES1'!M:M,'ES1'!$B:$B,'ES2'!$V$29,'ES1'!$E:$E,'ES2'!$V35,'ES1'!$C:$C,'ES2'!$A$2)</f>
        <v>1948.6179999999999</v>
      </c>
      <c r="AG35" s="354">
        <f>SUMIFS('ES1'!N:N,'ES1'!$B:$B,'ES2'!$V$29,'ES1'!$E:$E,'ES2'!$V35,'ES1'!$C:$C,'ES2'!$A$2)</f>
        <v>1958.182</v>
      </c>
      <c r="AH35" s="354">
        <f>SUMIFS('ES1'!O:O,'ES1'!$B:$B,'ES2'!$V$29,'ES1'!$E:$E,'ES2'!$V35,'ES1'!$C:$C,'ES2'!$A$2)</f>
        <v>1967.0529999999999</v>
      </c>
      <c r="AI35" s="354">
        <f>SUMIFS('ES1'!P:P,'ES1'!$B:$B,'ES2'!$V$29,'ES1'!$E:$E,'ES2'!$V35,'ES1'!$C:$C,'ES2'!$A$2)</f>
        <v>1975.633</v>
      </c>
      <c r="AJ35" s="354">
        <f>SUMIFS('ES1'!Q:Q,'ES1'!$B:$B,'ES2'!$V$29,'ES1'!$E:$E,'ES2'!$V35,'ES1'!$C:$C,'ES2'!$A$2)</f>
        <v>1983.893</v>
      </c>
      <c r="AK35" s="354">
        <f>SUMIFS('ES1'!R:R,'ES1'!$B:$B,'ES2'!$V$29,'ES1'!$E:$E,'ES2'!$V35,'ES1'!$C:$C,'ES2'!$A$2)</f>
        <v>1991.8679999999999</v>
      </c>
      <c r="AL35" s="354">
        <f>SUMIFS('ES1'!S:S,'ES1'!$B:$B,'ES2'!$V$29,'ES1'!$E:$E,'ES2'!$V35,'ES1'!$C:$C,'ES2'!$A$2)</f>
        <v>1999.569</v>
      </c>
      <c r="AM35" s="354">
        <f>SUMIFS('ES1'!T:T,'ES1'!$B:$B,'ES2'!$V$29,'ES1'!$E:$E,'ES2'!$V35,'ES1'!$C:$C,'ES2'!$A$2)</f>
        <v>2007.028</v>
      </c>
      <c r="AN35" s="354">
        <f>SUMIFS('ES1'!U:U,'ES1'!$B:$B,'ES2'!$V$29,'ES1'!$E:$E,'ES2'!$V35,'ES1'!$C:$C,'ES2'!$A$2)</f>
        <v>2014.249</v>
      </c>
      <c r="AO35" s="354">
        <f>SUMIFS('ES1'!V:V,'ES1'!$B:$B,'ES2'!$V$29,'ES1'!$E:$E,'ES2'!$V35,'ES1'!$C:$C,'ES2'!$A$2)</f>
        <v>2021.229</v>
      </c>
      <c r="AP35" s="354">
        <f>SUMIFS('ES1'!W:W,'ES1'!$B:$B,'ES2'!$V$29,'ES1'!$E:$E,'ES2'!$V35,'ES1'!$C:$C,'ES2'!$A$2)</f>
        <v>2028.009</v>
      </c>
      <c r="AQ35" s="354">
        <f>SUMIFS('ES1'!X:X,'ES1'!$B:$B,'ES2'!$V$29,'ES1'!$E:$E,'ES2'!$V35,'ES1'!$C:$C,'ES2'!$A$2)</f>
        <v>2034.5839999999998</v>
      </c>
      <c r="AR35" s="354">
        <f>SUMIFS('ES1'!Y:Y,'ES1'!$B:$B,'ES2'!$V$29,'ES1'!$E:$E,'ES2'!$V35,'ES1'!$C:$C,'ES2'!$A$2)</f>
        <v>2040.9560000000001</v>
      </c>
      <c r="AS35" s="354">
        <f>SUMIFS('ES1'!Z:Z,'ES1'!$B:$B,'ES2'!$V$29,'ES1'!$E:$E,'ES2'!$V35,'ES1'!$C:$C,'ES2'!$A$2)</f>
        <v>2047.143</v>
      </c>
      <c r="AT35" s="354">
        <f>SUMIFS('ES1'!AA:AA,'ES1'!$B:$B,'ES2'!$V$29,'ES1'!$E:$E,'ES2'!$V35,'ES1'!$C:$C,'ES2'!$A$2)</f>
        <v>2053.1620000000003</v>
      </c>
      <c r="AU35" s="354">
        <f>SUMIFS('ES1'!AB:AB,'ES1'!$B:$B,'ES2'!$V$29,'ES1'!$E:$E,'ES2'!$V35,'ES1'!$C:$C,'ES2'!$A$2)</f>
        <v>2059.0209999999997</v>
      </c>
      <c r="AV35" s="354">
        <f>SUMIFS('ES1'!AC:AC,'ES1'!$B:$B,'ES2'!$V$29,'ES1'!$E:$E,'ES2'!$V35,'ES1'!$C:$C,'ES2'!$A$2)</f>
        <v>2064.7219999999998</v>
      </c>
      <c r="AW35" s="354">
        <f>SUMIFS('ES1'!AD:AD,'ES1'!$B:$B,'ES2'!$V$29,'ES1'!$E:$E,'ES2'!$V35,'ES1'!$C:$C,'ES2'!$A$2)</f>
        <v>2070.2619999999997</v>
      </c>
      <c r="AX35" s="354">
        <f>SUMIFS('ES1'!AE:AE,'ES1'!$B:$B,'ES2'!$V$29,'ES1'!$E:$E,'ES2'!$V35,'ES1'!$C:$C,'ES2'!$A$2)</f>
        <v>2075.6819999999998</v>
      </c>
      <c r="AY35" s="354">
        <f>SUMIFS('ES1'!AF:AF,'ES1'!$B:$B,'ES2'!$V$29,'ES1'!$E:$E,'ES2'!$V35,'ES1'!$C:$C,'ES2'!$A$2)</f>
        <v>2080.9629999999997</v>
      </c>
      <c r="AZ35" s="354">
        <f>SUMIFS('ES1'!AG:AG,'ES1'!$B:$B,'ES2'!$V$29,'ES1'!$E:$E,'ES2'!$V35,'ES1'!$C:$C,'ES2'!$A$2)</f>
        <v>2086.13</v>
      </c>
      <c r="BA35" s="354">
        <f>SUMIFS('ES1'!AH:AH,'ES1'!$B:$B,'ES2'!$V$29,'ES1'!$E:$E,'ES2'!$V35,'ES1'!$C:$C,'ES2'!$A$2)</f>
        <v>2091.1680000000001</v>
      </c>
      <c r="BB35" s="354">
        <f>SUMIFS('ES1'!AI:AI,'ES1'!$B:$B,'ES2'!$V$29,'ES1'!$E:$E,'ES2'!$V35,'ES1'!$C:$C,'ES2'!$A$2)</f>
        <v>2096.0879999999997</v>
      </c>
      <c r="BC35" s="354">
        <f>SUMIFS('ES1'!AJ:AJ,'ES1'!$B:$B,'ES2'!$V$29,'ES1'!$E:$E,'ES2'!$V35,'ES1'!$C:$C,'ES2'!$A$2)</f>
        <v>2100.9380000000001</v>
      </c>
      <c r="BD35" s="354">
        <f>SUMIFS('ES1'!AK:AK,'ES1'!$B:$B,'ES2'!$V$29,'ES1'!$E:$E,'ES2'!$V35,'ES1'!$C:$C,'ES2'!$A$2)</f>
        <v>2105.66</v>
      </c>
      <c r="BE35" s="354">
        <f>SUMIFS('ES1'!AL:AL,'ES1'!$B:$B,'ES2'!$V$29,'ES1'!$E:$E,'ES2'!$V35,'ES1'!$C:$C,'ES2'!$A$2)</f>
        <v>2110.2960000000003</v>
      </c>
      <c r="BF35" s="354">
        <f>SUMIFS('ES1'!AM:AM,'ES1'!$B:$B,'ES2'!$V$29,'ES1'!$E:$E,'ES2'!$V35,'ES1'!$C:$C,'ES2'!$A$2)</f>
        <v>2114.8469999999998</v>
      </c>
      <c r="BG35" s="354">
        <f>SUMIFS('ES1'!AN:AN,'ES1'!$B:$B,'ES2'!$V$29,'ES1'!$E:$E,'ES2'!$V35,'ES1'!$C:$C,'ES2'!$A$2)</f>
        <v>2119.3090000000002</v>
      </c>
    </row>
    <row r="36" spans="21:59" ht="15" customHeight="1" x14ac:dyDescent="0.2">
      <c r="V36" s="465" t="s">
        <v>95</v>
      </c>
      <c r="W36" s="465"/>
      <c r="X36" s="465"/>
      <c r="Y36" s="465"/>
      <c r="Z36" s="354">
        <f>SUMIFS('ES1'!G:G,'ES1'!$B:$B,'ES2'!$V$29,'ES1'!$E:$E,'ES2'!$V36,'ES1'!$C:$C,'ES2'!$A$2)</f>
        <v>3950</v>
      </c>
      <c r="AA36" s="354">
        <f>SUMIFS('ES1'!H:H,'ES1'!$B:$B,'ES2'!$V$29,'ES1'!$E:$E,'ES2'!$V36,'ES1'!$C:$C,'ES2'!$A$2)</f>
        <v>3950</v>
      </c>
      <c r="AB36" s="354">
        <f>SUMIFS('ES1'!I:I,'ES1'!$B:$B,'ES2'!$V$29,'ES1'!$E:$E,'ES2'!$V36,'ES1'!$C:$C,'ES2'!$A$2)</f>
        <v>4950</v>
      </c>
      <c r="AC36" s="354">
        <f>SUMIFS('ES1'!J:J,'ES1'!$B:$B,'ES2'!$V$29,'ES1'!$E:$E,'ES2'!$V36,'ES1'!$C:$C,'ES2'!$A$2)</f>
        <v>6950</v>
      </c>
      <c r="AD36" s="354">
        <f>SUMIFS('ES1'!K:K,'ES1'!$B:$B,'ES2'!$V$29,'ES1'!$E:$E,'ES2'!$V36,'ES1'!$C:$C,'ES2'!$A$2)</f>
        <v>8350</v>
      </c>
      <c r="AE36" s="354">
        <f>SUMIFS('ES1'!L:L,'ES1'!$B:$B,'ES2'!$V$29,'ES1'!$E:$E,'ES2'!$V36,'ES1'!$C:$C,'ES2'!$A$2)</f>
        <v>9750</v>
      </c>
      <c r="AF36" s="354">
        <f>SUMIFS('ES1'!M:M,'ES1'!$B:$B,'ES2'!$V$29,'ES1'!$E:$E,'ES2'!$V36,'ES1'!$C:$C,'ES2'!$A$2)</f>
        <v>13650</v>
      </c>
      <c r="AG36" s="354">
        <f>SUMIFS('ES1'!N:N,'ES1'!$B:$B,'ES2'!$V$29,'ES1'!$E:$E,'ES2'!$V36,'ES1'!$C:$C,'ES2'!$A$2)</f>
        <v>15050</v>
      </c>
      <c r="AH36" s="354">
        <f>SUMIFS('ES1'!O:O,'ES1'!$B:$B,'ES2'!$V$29,'ES1'!$E:$E,'ES2'!$V36,'ES1'!$C:$C,'ES2'!$A$2)</f>
        <v>16450</v>
      </c>
      <c r="AI36" s="354">
        <f>SUMIFS('ES1'!P:P,'ES1'!$B:$B,'ES2'!$V$29,'ES1'!$E:$E,'ES2'!$V36,'ES1'!$C:$C,'ES2'!$A$2)</f>
        <v>17850</v>
      </c>
      <c r="AJ36" s="354">
        <f>SUMIFS('ES1'!Q:Q,'ES1'!$B:$B,'ES2'!$V$29,'ES1'!$E:$E,'ES2'!$V36,'ES1'!$C:$C,'ES2'!$A$2)</f>
        <v>19750</v>
      </c>
      <c r="AK36" s="354">
        <f>SUMIFS('ES1'!R:R,'ES1'!$B:$B,'ES2'!$V$29,'ES1'!$E:$E,'ES2'!$V36,'ES1'!$C:$C,'ES2'!$A$2)</f>
        <v>19750</v>
      </c>
      <c r="AL36" s="354">
        <f>SUMIFS('ES1'!S:S,'ES1'!$B:$B,'ES2'!$V$29,'ES1'!$E:$E,'ES2'!$V36,'ES1'!$C:$C,'ES2'!$A$2)</f>
        <v>19750</v>
      </c>
      <c r="AM36" s="354">
        <f>SUMIFS('ES1'!T:T,'ES1'!$B:$B,'ES2'!$V$29,'ES1'!$E:$E,'ES2'!$V36,'ES1'!$C:$C,'ES2'!$A$2)</f>
        <v>19750</v>
      </c>
      <c r="AN36" s="354">
        <f>SUMIFS('ES1'!U:U,'ES1'!$B:$B,'ES2'!$V$29,'ES1'!$E:$E,'ES2'!$V36,'ES1'!$C:$C,'ES2'!$A$2)</f>
        <v>19750</v>
      </c>
      <c r="AO36" s="354">
        <f>SUMIFS('ES1'!V:V,'ES1'!$B:$B,'ES2'!$V$29,'ES1'!$E:$E,'ES2'!$V36,'ES1'!$C:$C,'ES2'!$A$2)</f>
        <v>19750</v>
      </c>
      <c r="AP36" s="354">
        <f>SUMIFS('ES1'!W:W,'ES1'!$B:$B,'ES2'!$V$29,'ES1'!$E:$E,'ES2'!$V36,'ES1'!$C:$C,'ES2'!$A$2)</f>
        <v>19750</v>
      </c>
      <c r="AQ36" s="354">
        <f>SUMIFS('ES1'!X:X,'ES1'!$B:$B,'ES2'!$V$29,'ES1'!$E:$E,'ES2'!$V36,'ES1'!$C:$C,'ES2'!$A$2)</f>
        <v>19750</v>
      </c>
      <c r="AR36" s="354">
        <f>SUMIFS('ES1'!Y:Y,'ES1'!$B:$B,'ES2'!$V$29,'ES1'!$E:$E,'ES2'!$V36,'ES1'!$C:$C,'ES2'!$A$2)</f>
        <v>19750</v>
      </c>
      <c r="AS36" s="354">
        <f>SUMIFS('ES1'!Z:Z,'ES1'!$B:$B,'ES2'!$V$29,'ES1'!$E:$E,'ES2'!$V36,'ES1'!$C:$C,'ES2'!$A$2)</f>
        <v>19750</v>
      </c>
      <c r="AT36" s="354">
        <f>SUMIFS('ES1'!AA:AA,'ES1'!$B:$B,'ES2'!$V$29,'ES1'!$E:$E,'ES2'!$V36,'ES1'!$C:$C,'ES2'!$A$2)</f>
        <v>19750</v>
      </c>
      <c r="AU36" s="354">
        <f>SUMIFS('ES1'!AB:AB,'ES1'!$B:$B,'ES2'!$V$29,'ES1'!$E:$E,'ES2'!$V36,'ES1'!$C:$C,'ES2'!$A$2)</f>
        <v>19750</v>
      </c>
      <c r="AV36" s="354">
        <f>SUMIFS('ES1'!AC:AC,'ES1'!$B:$B,'ES2'!$V$29,'ES1'!$E:$E,'ES2'!$V36,'ES1'!$C:$C,'ES2'!$A$2)</f>
        <v>19750</v>
      </c>
      <c r="AW36" s="354">
        <f>SUMIFS('ES1'!AD:AD,'ES1'!$B:$B,'ES2'!$V$29,'ES1'!$E:$E,'ES2'!$V36,'ES1'!$C:$C,'ES2'!$A$2)</f>
        <v>19750</v>
      </c>
      <c r="AX36" s="354">
        <f>SUMIFS('ES1'!AE:AE,'ES1'!$B:$B,'ES2'!$V$29,'ES1'!$E:$E,'ES2'!$V36,'ES1'!$C:$C,'ES2'!$A$2)</f>
        <v>19750</v>
      </c>
      <c r="AY36" s="354">
        <f>SUMIFS('ES1'!AF:AF,'ES1'!$B:$B,'ES2'!$V$29,'ES1'!$E:$E,'ES2'!$V36,'ES1'!$C:$C,'ES2'!$A$2)</f>
        <v>19750</v>
      </c>
      <c r="AZ36" s="354">
        <f>SUMIFS('ES1'!AG:AG,'ES1'!$B:$B,'ES2'!$V$29,'ES1'!$E:$E,'ES2'!$V36,'ES1'!$C:$C,'ES2'!$A$2)</f>
        <v>19750</v>
      </c>
      <c r="BA36" s="354">
        <f>SUMIFS('ES1'!AH:AH,'ES1'!$B:$B,'ES2'!$V$29,'ES1'!$E:$E,'ES2'!$V36,'ES1'!$C:$C,'ES2'!$A$2)</f>
        <v>19750</v>
      </c>
      <c r="BB36" s="354">
        <f>SUMIFS('ES1'!AI:AI,'ES1'!$B:$B,'ES2'!$V$29,'ES1'!$E:$E,'ES2'!$V36,'ES1'!$C:$C,'ES2'!$A$2)</f>
        <v>19750</v>
      </c>
      <c r="BC36" s="354">
        <f>SUMIFS('ES1'!AJ:AJ,'ES1'!$B:$B,'ES2'!$V$29,'ES1'!$E:$E,'ES2'!$V36,'ES1'!$C:$C,'ES2'!$A$2)</f>
        <v>19750</v>
      </c>
      <c r="BD36" s="354">
        <f>SUMIFS('ES1'!AK:AK,'ES1'!$B:$B,'ES2'!$V$29,'ES1'!$E:$E,'ES2'!$V36,'ES1'!$C:$C,'ES2'!$A$2)</f>
        <v>19750</v>
      </c>
      <c r="BE36" s="354">
        <f>SUMIFS('ES1'!AL:AL,'ES1'!$B:$B,'ES2'!$V$29,'ES1'!$E:$E,'ES2'!$V36,'ES1'!$C:$C,'ES2'!$A$2)</f>
        <v>19750</v>
      </c>
      <c r="BF36" s="354">
        <f>SUMIFS('ES1'!AM:AM,'ES1'!$B:$B,'ES2'!$V$29,'ES1'!$E:$E,'ES2'!$V36,'ES1'!$C:$C,'ES2'!$A$2)</f>
        <v>19750</v>
      </c>
      <c r="BG36" s="354">
        <f>SUMIFS('ES1'!AN:AN,'ES1'!$B:$B,'ES2'!$V$29,'ES1'!$E:$E,'ES2'!$V36,'ES1'!$C:$C,'ES2'!$A$2)</f>
        <v>19750</v>
      </c>
    </row>
    <row r="37" spans="21:59" ht="15" customHeight="1" x14ac:dyDescent="0.2">
      <c r="V37" s="465" t="s">
        <v>96</v>
      </c>
      <c r="W37" s="465"/>
      <c r="X37" s="465"/>
      <c r="Y37" s="465"/>
      <c r="Z37" s="354">
        <f>SUMIFS('ES1'!G:G,'ES1'!$B:$B,'ES2'!$V$29,'ES1'!$E:$E,'ES2'!$V37,'ES1'!$C:$C,'ES2'!$A$2)</f>
        <v>27.2</v>
      </c>
      <c r="AA37" s="354">
        <f>SUMIFS('ES1'!H:H,'ES1'!$B:$B,'ES2'!$V$29,'ES1'!$E:$E,'ES2'!$V37,'ES1'!$C:$C,'ES2'!$A$2)</f>
        <v>28.7</v>
      </c>
      <c r="AB37" s="354">
        <f>SUMIFS('ES1'!I:I,'ES1'!$B:$B,'ES2'!$V$29,'ES1'!$E:$E,'ES2'!$V37,'ES1'!$C:$C,'ES2'!$A$2)</f>
        <v>29.2</v>
      </c>
      <c r="AC37" s="354">
        <f>SUMIFS('ES1'!J:J,'ES1'!$B:$B,'ES2'!$V$29,'ES1'!$E:$E,'ES2'!$V37,'ES1'!$C:$C,'ES2'!$A$2)</f>
        <v>30.4</v>
      </c>
      <c r="AD37" s="354">
        <f>SUMIFS('ES1'!K:K,'ES1'!$B:$B,'ES2'!$V$29,'ES1'!$E:$E,'ES2'!$V37,'ES1'!$C:$C,'ES2'!$A$2)</f>
        <v>31.4</v>
      </c>
      <c r="AE37" s="354">
        <f>SUMIFS('ES1'!L:L,'ES1'!$B:$B,'ES2'!$V$29,'ES1'!$E:$E,'ES2'!$V37,'ES1'!$C:$C,'ES2'!$A$2)</f>
        <v>86.4</v>
      </c>
      <c r="AF37" s="354">
        <f>SUMIFS('ES1'!M:M,'ES1'!$B:$B,'ES2'!$V$29,'ES1'!$E:$E,'ES2'!$V37,'ES1'!$C:$C,'ES2'!$A$2)</f>
        <v>242.4</v>
      </c>
      <c r="AG37" s="354">
        <f>SUMIFS('ES1'!N:N,'ES1'!$B:$B,'ES2'!$V$29,'ES1'!$E:$E,'ES2'!$V37,'ES1'!$C:$C,'ES2'!$A$2)</f>
        <v>397.4</v>
      </c>
      <c r="AH37" s="354">
        <f>SUMIFS('ES1'!O:O,'ES1'!$B:$B,'ES2'!$V$29,'ES1'!$E:$E,'ES2'!$V37,'ES1'!$C:$C,'ES2'!$A$2)</f>
        <v>566.4</v>
      </c>
      <c r="AI37" s="354">
        <f>SUMIFS('ES1'!P:P,'ES1'!$B:$B,'ES2'!$V$29,'ES1'!$E:$E,'ES2'!$V37,'ES1'!$C:$C,'ES2'!$A$2)</f>
        <v>886.4</v>
      </c>
      <c r="AJ37" s="354">
        <f>SUMIFS('ES1'!Q:Q,'ES1'!$B:$B,'ES2'!$V$29,'ES1'!$E:$E,'ES2'!$V37,'ES1'!$C:$C,'ES2'!$A$2)</f>
        <v>1749.4</v>
      </c>
      <c r="AK37" s="354">
        <f>SUMIFS('ES1'!R:R,'ES1'!$B:$B,'ES2'!$V$29,'ES1'!$E:$E,'ES2'!$V37,'ES1'!$C:$C,'ES2'!$A$2)</f>
        <v>1749.4</v>
      </c>
      <c r="AL37" s="354">
        <f>SUMIFS('ES1'!S:S,'ES1'!$B:$B,'ES2'!$V$29,'ES1'!$E:$E,'ES2'!$V37,'ES1'!$C:$C,'ES2'!$A$2)</f>
        <v>3349.4</v>
      </c>
      <c r="AM37" s="354">
        <f>SUMIFS('ES1'!T:T,'ES1'!$B:$B,'ES2'!$V$29,'ES1'!$E:$E,'ES2'!$V37,'ES1'!$C:$C,'ES2'!$A$2)</f>
        <v>3349.4</v>
      </c>
      <c r="AN37" s="354">
        <f>SUMIFS('ES1'!U:U,'ES1'!$B:$B,'ES2'!$V$29,'ES1'!$E:$E,'ES2'!$V37,'ES1'!$C:$C,'ES2'!$A$2)</f>
        <v>4259.3999999999996</v>
      </c>
      <c r="AO37" s="354">
        <f>SUMIFS('ES1'!V:V,'ES1'!$B:$B,'ES2'!$V$29,'ES1'!$E:$E,'ES2'!$V37,'ES1'!$C:$C,'ES2'!$A$2)</f>
        <v>4273.3999999999996</v>
      </c>
      <c r="AP37" s="354">
        <f>SUMIFS('ES1'!W:W,'ES1'!$B:$B,'ES2'!$V$29,'ES1'!$E:$E,'ES2'!$V37,'ES1'!$C:$C,'ES2'!$A$2)</f>
        <v>4283.3999999999996</v>
      </c>
      <c r="AQ37" s="354">
        <f>SUMIFS('ES1'!X:X,'ES1'!$B:$B,'ES2'!$V$29,'ES1'!$E:$E,'ES2'!$V37,'ES1'!$C:$C,'ES2'!$A$2)</f>
        <v>4283.3999999999996</v>
      </c>
      <c r="AR37" s="354">
        <f>SUMIFS('ES1'!Y:Y,'ES1'!$B:$B,'ES2'!$V$29,'ES1'!$E:$E,'ES2'!$V37,'ES1'!$C:$C,'ES2'!$A$2)</f>
        <v>4283.3999999999996</v>
      </c>
      <c r="AS37" s="354">
        <f>SUMIFS('ES1'!Z:Z,'ES1'!$B:$B,'ES2'!$V$29,'ES1'!$E:$E,'ES2'!$V37,'ES1'!$C:$C,'ES2'!$A$2)</f>
        <v>4283.3999999999996</v>
      </c>
      <c r="AT37" s="354">
        <f>SUMIFS('ES1'!AA:AA,'ES1'!$B:$B,'ES2'!$V$29,'ES1'!$E:$E,'ES2'!$V37,'ES1'!$C:$C,'ES2'!$A$2)</f>
        <v>4283.3999999999996</v>
      </c>
      <c r="AU37" s="354">
        <f>SUMIFS('ES1'!AB:AB,'ES1'!$B:$B,'ES2'!$V$29,'ES1'!$E:$E,'ES2'!$V37,'ES1'!$C:$C,'ES2'!$A$2)</f>
        <v>4883.3999999999996</v>
      </c>
      <c r="AV37" s="354">
        <f>SUMIFS('ES1'!AC:AC,'ES1'!$B:$B,'ES2'!$V$29,'ES1'!$E:$E,'ES2'!$V37,'ES1'!$C:$C,'ES2'!$A$2)</f>
        <v>4883.3999999999996</v>
      </c>
      <c r="AW37" s="354">
        <f>SUMIFS('ES1'!AD:AD,'ES1'!$B:$B,'ES2'!$V$29,'ES1'!$E:$E,'ES2'!$V37,'ES1'!$C:$C,'ES2'!$A$2)</f>
        <v>5483.4</v>
      </c>
      <c r="AX37" s="354">
        <f>SUMIFS('ES1'!AE:AE,'ES1'!$B:$B,'ES2'!$V$29,'ES1'!$E:$E,'ES2'!$V37,'ES1'!$C:$C,'ES2'!$A$2)</f>
        <v>5483.4</v>
      </c>
      <c r="AY37" s="354">
        <f>SUMIFS('ES1'!AF:AF,'ES1'!$B:$B,'ES2'!$V$29,'ES1'!$E:$E,'ES2'!$V37,'ES1'!$C:$C,'ES2'!$A$2)</f>
        <v>6083.4</v>
      </c>
      <c r="AZ37" s="354">
        <f>SUMIFS('ES1'!AG:AG,'ES1'!$B:$B,'ES2'!$V$29,'ES1'!$E:$E,'ES2'!$V37,'ES1'!$C:$C,'ES2'!$A$2)</f>
        <v>6083.4</v>
      </c>
      <c r="BA37" s="354">
        <f>SUMIFS('ES1'!AH:AH,'ES1'!$B:$B,'ES2'!$V$29,'ES1'!$E:$E,'ES2'!$V37,'ES1'!$C:$C,'ES2'!$A$2)</f>
        <v>6083.4</v>
      </c>
      <c r="BB37" s="354">
        <f>SUMIFS('ES1'!AI:AI,'ES1'!$B:$B,'ES2'!$V$29,'ES1'!$E:$E,'ES2'!$V37,'ES1'!$C:$C,'ES2'!$A$2)</f>
        <v>6083.4</v>
      </c>
      <c r="BC37" s="354">
        <f>SUMIFS('ES1'!AJ:AJ,'ES1'!$B:$B,'ES2'!$V$29,'ES1'!$E:$E,'ES2'!$V37,'ES1'!$C:$C,'ES2'!$A$2)</f>
        <v>6083.4</v>
      </c>
      <c r="BD37" s="354">
        <f>SUMIFS('ES1'!AK:AK,'ES1'!$B:$B,'ES2'!$V$29,'ES1'!$E:$E,'ES2'!$V37,'ES1'!$C:$C,'ES2'!$A$2)</f>
        <v>6083.4</v>
      </c>
      <c r="BE37" s="354">
        <f>SUMIFS('ES1'!AL:AL,'ES1'!$B:$B,'ES2'!$V$29,'ES1'!$E:$E,'ES2'!$V37,'ES1'!$C:$C,'ES2'!$A$2)</f>
        <v>6083.4</v>
      </c>
      <c r="BF37" s="354">
        <f>SUMIFS('ES1'!AM:AM,'ES1'!$B:$B,'ES2'!$V$29,'ES1'!$E:$E,'ES2'!$V37,'ES1'!$C:$C,'ES2'!$A$2)</f>
        <v>6083.4</v>
      </c>
      <c r="BG37" s="354">
        <f>SUMIFS('ES1'!AN:AN,'ES1'!$B:$B,'ES2'!$V$29,'ES1'!$E:$E,'ES2'!$V37,'ES1'!$C:$C,'ES2'!$A$2)</f>
        <v>6083.4</v>
      </c>
    </row>
    <row r="38" spans="21:59" ht="15" customHeight="1" x14ac:dyDescent="0.2">
      <c r="V38" s="465" t="s">
        <v>97</v>
      </c>
      <c r="W38" s="465"/>
      <c r="X38" s="465"/>
      <c r="Y38" s="465"/>
      <c r="Z38" s="354">
        <f>SUMIFS('ES1'!G:G,'ES1'!$B:$B,'ES2'!$V$29,'ES1'!$E:$E,'ES2'!$V38,'ES1'!$C:$C,'ES2'!$A$2)</f>
        <v>9229</v>
      </c>
      <c r="AA38" s="354">
        <f>SUMIFS('ES1'!H:H,'ES1'!$B:$B,'ES2'!$V$29,'ES1'!$E:$E,'ES2'!$V38,'ES1'!$C:$C,'ES2'!$A$2)</f>
        <v>9229</v>
      </c>
      <c r="AB38" s="354">
        <f>SUMIFS('ES1'!I:I,'ES1'!$B:$B,'ES2'!$V$29,'ES1'!$E:$E,'ES2'!$V38,'ES1'!$C:$C,'ES2'!$A$2)</f>
        <v>9229</v>
      </c>
      <c r="AC38" s="354">
        <f>SUMIFS('ES1'!J:J,'ES1'!$B:$B,'ES2'!$V$29,'ES1'!$E:$E,'ES2'!$V38,'ES1'!$C:$C,'ES2'!$A$2)</f>
        <v>9229</v>
      </c>
      <c r="AD38" s="354">
        <f>SUMIFS('ES1'!K:K,'ES1'!$B:$B,'ES2'!$V$29,'ES1'!$E:$E,'ES2'!$V38,'ES1'!$C:$C,'ES2'!$A$2)</f>
        <v>9229</v>
      </c>
      <c r="AE38" s="354">
        <f>SUMIFS('ES1'!L:L,'ES1'!$B:$B,'ES2'!$V$29,'ES1'!$E:$E,'ES2'!$V38,'ES1'!$C:$C,'ES2'!$A$2)</f>
        <v>9229</v>
      </c>
      <c r="AF38" s="354">
        <f>SUMIFS('ES1'!M:M,'ES1'!$B:$B,'ES2'!$V$29,'ES1'!$E:$E,'ES2'!$V38,'ES1'!$C:$C,'ES2'!$A$2)</f>
        <v>7149</v>
      </c>
      <c r="AG38" s="354">
        <f>SUMIFS('ES1'!N:N,'ES1'!$B:$B,'ES2'!$V$29,'ES1'!$E:$E,'ES2'!$V38,'ES1'!$C:$C,'ES2'!$A$2)</f>
        <v>4786</v>
      </c>
      <c r="AH38" s="354">
        <f>SUMIFS('ES1'!O:O,'ES1'!$B:$B,'ES2'!$V$29,'ES1'!$E:$E,'ES2'!$V38,'ES1'!$C:$C,'ES2'!$A$2)</f>
        <v>4786</v>
      </c>
      <c r="AI38" s="354">
        <f>SUMIFS('ES1'!P:P,'ES1'!$B:$B,'ES2'!$V$29,'ES1'!$E:$E,'ES2'!$V38,'ES1'!$C:$C,'ES2'!$A$2)</f>
        <v>6456</v>
      </c>
      <c r="AJ38" s="354">
        <f>SUMIFS('ES1'!Q:Q,'ES1'!$B:$B,'ES2'!$V$29,'ES1'!$E:$E,'ES2'!$V38,'ES1'!$C:$C,'ES2'!$A$2)</f>
        <v>6456</v>
      </c>
      <c r="AK38" s="354">
        <f>SUMIFS('ES1'!R:R,'ES1'!$B:$B,'ES2'!$V$29,'ES1'!$E:$E,'ES2'!$V38,'ES1'!$C:$C,'ES2'!$A$2)</f>
        <v>8436</v>
      </c>
      <c r="AL38" s="354">
        <f>SUMIFS('ES1'!S:S,'ES1'!$B:$B,'ES2'!$V$29,'ES1'!$E:$E,'ES2'!$V38,'ES1'!$C:$C,'ES2'!$A$2)</f>
        <v>8436</v>
      </c>
      <c r="AM38" s="354">
        <f>SUMIFS('ES1'!T:T,'ES1'!$B:$B,'ES2'!$V$29,'ES1'!$E:$E,'ES2'!$V38,'ES1'!$C:$C,'ES2'!$A$2)</f>
        <v>9026</v>
      </c>
      <c r="AN38" s="354">
        <f>SUMIFS('ES1'!U:U,'ES1'!$B:$B,'ES2'!$V$29,'ES1'!$E:$E,'ES2'!$V38,'ES1'!$C:$C,'ES2'!$A$2)</f>
        <v>10696</v>
      </c>
      <c r="AO38" s="354">
        <f>SUMIFS('ES1'!V:V,'ES1'!$B:$B,'ES2'!$V$29,'ES1'!$E:$E,'ES2'!$V38,'ES1'!$C:$C,'ES2'!$A$2)</f>
        <v>10696</v>
      </c>
      <c r="AP38" s="354">
        <f>SUMIFS('ES1'!W:W,'ES1'!$B:$B,'ES2'!$V$29,'ES1'!$E:$E,'ES2'!$V38,'ES1'!$C:$C,'ES2'!$A$2)</f>
        <v>13495</v>
      </c>
      <c r="AQ38" s="354">
        <f>SUMIFS('ES1'!X:X,'ES1'!$B:$B,'ES2'!$V$29,'ES1'!$E:$E,'ES2'!$V38,'ES1'!$C:$C,'ES2'!$A$2)</f>
        <v>13495</v>
      </c>
      <c r="AR38" s="354">
        <f>SUMIFS('ES1'!Y:Y,'ES1'!$B:$B,'ES2'!$V$29,'ES1'!$E:$E,'ES2'!$V38,'ES1'!$C:$C,'ES2'!$A$2)</f>
        <v>14624</v>
      </c>
      <c r="AS38" s="354">
        <f>SUMIFS('ES1'!Z:Z,'ES1'!$B:$B,'ES2'!$V$29,'ES1'!$E:$E,'ES2'!$V38,'ES1'!$C:$C,'ES2'!$A$2)</f>
        <v>16024</v>
      </c>
      <c r="AT38" s="354">
        <f>SUMIFS('ES1'!AA:AA,'ES1'!$B:$B,'ES2'!$V$29,'ES1'!$E:$E,'ES2'!$V38,'ES1'!$C:$C,'ES2'!$A$2)</f>
        <v>17153</v>
      </c>
      <c r="AU38" s="354">
        <f>SUMIFS('ES1'!AB:AB,'ES1'!$B:$B,'ES2'!$V$29,'ES1'!$E:$E,'ES2'!$V38,'ES1'!$C:$C,'ES2'!$A$2)</f>
        <v>18553</v>
      </c>
      <c r="AV38" s="354">
        <f>SUMIFS('ES1'!AC:AC,'ES1'!$B:$B,'ES2'!$V$29,'ES1'!$E:$E,'ES2'!$V38,'ES1'!$C:$C,'ES2'!$A$2)</f>
        <v>18553</v>
      </c>
      <c r="AW38" s="354">
        <f>SUMIFS('ES1'!AD:AD,'ES1'!$B:$B,'ES2'!$V$29,'ES1'!$E:$E,'ES2'!$V38,'ES1'!$C:$C,'ES2'!$A$2)</f>
        <v>18553</v>
      </c>
      <c r="AX38" s="354">
        <f>SUMIFS('ES1'!AE:AE,'ES1'!$B:$B,'ES2'!$V$29,'ES1'!$E:$E,'ES2'!$V38,'ES1'!$C:$C,'ES2'!$A$2)</f>
        <v>18553</v>
      </c>
      <c r="AY38" s="354">
        <f>SUMIFS('ES1'!AF:AF,'ES1'!$B:$B,'ES2'!$V$29,'ES1'!$E:$E,'ES2'!$V38,'ES1'!$C:$C,'ES2'!$A$2)</f>
        <v>18553</v>
      </c>
      <c r="AZ38" s="354">
        <f>SUMIFS('ES1'!AG:AG,'ES1'!$B:$B,'ES2'!$V$29,'ES1'!$E:$E,'ES2'!$V38,'ES1'!$C:$C,'ES2'!$A$2)</f>
        <v>18553</v>
      </c>
      <c r="BA38" s="354">
        <f>SUMIFS('ES1'!AH:AH,'ES1'!$B:$B,'ES2'!$V$29,'ES1'!$E:$E,'ES2'!$V38,'ES1'!$C:$C,'ES2'!$A$2)</f>
        <v>18553</v>
      </c>
      <c r="BB38" s="354">
        <f>SUMIFS('ES1'!AI:AI,'ES1'!$B:$B,'ES2'!$V$29,'ES1'!$E:$E,'ES2'!$V38,'ES1'!$C:$C,'ES2'!$A$2)</f>
        <v>18553</v>
      </c>
      <c r="BC38" s="354">
        <f>SUMIFS('ES1'!AJ:AJ,'ES1'!$B:$B,'ES2'!$V$29,'ES1'!$E:$E,'ES2'!$V38,'ES1'!$C:$C,'ES2'!$A$2)</f>
        <v>18553</v>
      </c>
      <c r="BD38" s="354">
        <f>SUMIFS('ES1'!AK:AK,'ES1'!$B:$B,'ES2'!$V$29,'ES1'!$E:$E,'ES2'!$V38,'ES1'!$C:$C,'ES2'!$A$2)</f>
        <v>18553</v>
      </c>
      <c r="BE38" s="354">
        <f>SUMIFS('ES1'!AL:AL,'ES1'!$B:$B,'ES2'!$V$29,'ES1'!$E:$E,'ES2'!$V38,'ES1'!$C:$C,'ES2'!$A$2)</f>
        <v>18553</v>
      </c>
      <c r="BF38" s="354">
        <f>SUMIFS('ES1'!AM:AM,'ES1'!$B:$B,'ES2'!$V$29,'ES1'!$E:$E,'ES2'!$V38,'ES1'!$C:$C,'ES2'!$A$2)</f>
        <v>18553</v>
      </c>
      <c r="BG38" s="354">
        <f>SUMIFS('ES1'!AN:AN,'ES1'!$B:$B,'ES2'!$V$29,'ES1'!$E:$E,'ES2'!$V38,'ES1'!$C:$C,'ES2'!$A$2)</f>
        <v>18553</v>
      </c>
    </row>
    <row r="39" spans="21:59" ht="15" customHeight="1" x14ac:dyDescent="0.2">
      <c r="V39" s="465" t="s">
        <v>98</v>
      </c>
      <c r="W39" s="465"/>
      <c r="X39" s="465"/>
      <c r="Y39" s="465"/>
      <c r="Z39" s="354">
        <f>SUMIFS('ES1'!G:G,'ES1'!$B:$B,'ES2'!$V$29,'ES1'!$E:$E,'ES2'!$V39,'ES1'!$C:$C,'ES2'!$A$2)</f>
        <v>6098.3</v>
      </c>
      <c r="AA39" s="354">
        <f>SUMIFS('ES1'!H:H,'ES1'!$B:$B,'ES2'!$V$29,'ES1'!$E:$E,'ES2'!$V39,'ES1'!$C:$C,'ES2'!$A$2)</f>
        <v>8216.2999999999993</v>
      </c>
      <c r="AB39" s="354">
        <f>SUMIFS('ES1'!I:I,'ES1'!$B:$B,'ES2'!$V$29,'ES1'!$E:$E,'ES2'!$V39,'ES1'!$C:$C,'ES2'!$A$2)</f>
        <v>9590.2999999999993</v>
      </c>
      <c r="AC39" s="354">
        <f>SUMIFS('ES1'!J:J,'ES1'!$B:$B,'ES2'!$V$29,'ES1'!$E:$E,'ES2'!$V39,'ES1'!$C:$C,'ES2'!$A$2)</f>
        <v>10350.299999999999</v>
      </c>
      <c r="AD39" s="354">
        <f>SUMIFS('ES1'!K:K,'ES1'!$B:$B,'ES2'!$V$29,'ES1'!$E:$E,'ES2'!$V39,'ES1'!$C:$C,'ES2'!$A$2)</f>
        <v>11740.3</v>
      </c>
      <c r="AE39" s="354">
        <f>SUMIFS('ES1'!L:L,'ES1'!$B:$B,'ES2'!$V$29,'ES1'!$E:$E,'ES2'!$V39,'ES1'!$C:$C,'ES2'!$A$2)</f>
        <v>13080.3</v>
      </c>
      <c r="AF39" s="354">
        <f>SUMIFS('ES1'!M:M,'ES1'!$B:$B,'ES2'!$V$29,'ES1'!$E:$E,'ES2'!$V39,'ES1'!$C:$C,'ES2'!$A$2)</f>
        <v>15505.3</v>
      </c>
      <c r="AG39" s="354">
        <f>SUMIFS('ES1'!N:N,'ES1'!$B:$B,'ES2'!$V$29,'ES1'!$E:$E,'ES2'!$V39,'ES1'!$C:$C,'ES2'!$A$2)</f>
        <v>17335.3</v>
      </c>
      <c r="AH39" s="354">
        <f>SUMIFS('ES1'!O:O,'ES1'!$B:$B,'ES2'!$V$29,'ES1'!$E:$E,'ES2'!$V39,'ES1'!$C:$C,'ES2'!$A$2)</f>
        <v>20235.3</v>
      </c>
      <c r="AI39" s="354">
        <f>SUMIFS('ES1'!P:P,'ES1'!$B:$B,'ES2'!$V$29,'ES1'!$E:$E,'ES2'!$V39,'ES1'!$C:$C,'ES2'!$A$2)</f>
        <v>23425.100999999999</v>
      </c>
      <c r="AJ39" s="354">
        <f>SUMIFS('ES1'!Q:Q,'ES1'!$B:$B,'ES2'!$V$29,'ES1'!$E:$E,'ES2'!$V39,'ES1'!$C:$C,'ES2'!$A$2)</f>
        <v>25275.100999999999</v>
      </c>
      <c r="AK39" s="354">
        <f>SUMIFS('ES1'!R:R,'ES1'!$B:$B,'ES2'!$V$29,'ES1'!$E:$E,'ES2'!$V39,'ES1'!$C:$C,'ES2'!$A$2)</f>
        <v>27605.100999999999</v>
      </c>
      <c r="AL39" s="354">
        <f>SUMIFS('ES1'!S:S,'ES1'!$B:$B,'ES2'!$V$29,'ES1'!$E:$E,'ES2'!$V39,'ES1'!$C:$C,'ES2'!$A$2)</f>
        <v>29055.100999999999</v>
      </c>
      <c r="AM39" s="354">
        <f>SUMIFS('ES1'!T:T,'ES1'!$B:$B,'ES2'!$V$29,'ES1'!$E:$E,'ES2'!$V39,'ES1'!$C:$C,'ES2'!$A$2)</f>
        <v>29935.100999999999</v>
      </c>
      <c r="AN39" s="354">
        <f>SUMIFS('ES1'!U:U,'ES1'!$B:$B,'ES2'!$V$29,'ES1'!$E:$E,'ES2'!$V39,'ES1'!$C:$C,'ES2'!$A$2)</f>
        <v>31265.100999999999</v>
      </c>
      <c r="AO39" s="354">
        <f>SUMIFS('ES1'!V:V,'ES1'!$B:$B,'ES2'!$V$29,'ES1'!$E:$E,'ES2'!$V39,'ES1'!$C:$C,'ES2'!$A$2)</f>
        <v>33645.101000000002</v>
      </c>
      <c r="AP39" s="354">
        <f>SUMIFS('ES1'!W:W,'ES1'!$B:$B,'ES2'!$V$29,'ES1'!$E:$E,'ES2'!$V39,'ES1'!$C:$C,'ES2'!$A$2)</f>
        <v>35345.101000000002</v>
      </c>
      <c r="AQ39" s="354">
        <f>SUMIFS('ES1'!X:X,'ES1'!$B:$B,'ES2'!$V$29,'ES1'!$E:$E,'ES2'!$V39,'ES1'!$C:$C,'ES2'!$A$2)</f>
        <v>37295.101000000002</v>
      </c>
      <c r="AR39" s="354">
        <f>SUMIFS('ES1'!Y:Y,'ES1'!$B:$B,'ES2'!$V$29,'ES1'!$E:$E,'ES2'!$V39,'ES1'!$C:$C,'ES2'!$A$2)</f>
        <v>38645.101000000002</v>
      </c>
      <c r="AS39" s="354">
        <f>SUMIFS('ES1'!Z:Z,'ES1'!$B:$B,'ES2'!$V$29,'ES1'!$E:$E,'ES2'!$V39,'ES1'!$C:$C,'ES2'!$A$2)</f>
        <v>39845.101000000002</v>
      </c>
      <c r="AT39" s="354">
        <f>SUMIFS('ES1'!AA:AA,'ES1'!$B:$B,'ES2'!$V$29,'ES1'!$E:$E,'ES2'!$V39,'ES1'!$C:$C,'ES2'!$A$2)</f>
        <v>40445.101000000002</v>
      </c>
      <c r="AU39" s="354">
        <f>SUMIFS('ES1'!AB:AB,'ES1'!$B:$B,'ES2'!$V$29,'ES1'!$E:$E,'ES2'!$V39,'ES1'!$C:$C,'ES2'!$A$2)</f>
        <v>41045.101000000002</v>
      </c>
      <c r="AV39" s="354">
        <f>SUMIFS('ES1'!AC:AC,'ES1'!$B:$B,'ES2'!$V$29,'ES1'!$E:$E,'ES2'!$V39,'ES1'!$C:$C,'ES2'!$A$2)</f>
        <v>41045.101000000002</v>
      </c>
      <c r="AW39" s="354">
        <f>SUMIFS('ES1'!AD:AD,'ES1'!$B:$B,'ES2'!$V$29,'ES1'!$E:$E,'ES2'!$V39,'ES1'!$C:$C,'ES2'!$A$2)</f>
        <v>41645.101000000002</v>
      </c>
      <c r="AX39" s="354">
        <f>SUMIFS('ES1'!AE:AE,'ES1'!$B:$B,'ES2'!$V$29,'ES1'!$E:$E,'ES2'!$V39,'ES1'!$C:$C,'ES2'!$A$2)</f>
        <v>41645.101000000002</v>
      </c>
      <c r="AY39" s="354">
        <f>SUMIFS('ES1'!AF:AF,'ES1'!$B:$B,'ES2'!$V$29,'ES1'!$E:$E,'ES2'!$V39,'ES1'!$C:$C,'ES2'!$A$2)</f>
        <v>42245.101000000002</v>
      </c>
      <c r="AZ39" s="354">
        <f>SUMIFS('ES1'!AG:AG,'ES1'!$B:$B,'ES2'!$V$29,'ES1'!$E:$E,'ES2'!$V39,'ES1'!$C:$C,'ES2'!$A$2)</f>
        <v>42245.101000000002</v>
      </c>
      <c r="BA39" s="354">
        <f>SUMIFS('ES1'!AH:AH,'ES1'!$B:$B,'ES2'!$V$29,'ES1'!$E:$E,'ES2'!$V39,'ES1'!$C:$C,'ES2'!$A$2)</f>
        <v>42845.101000000002</v>
      </c>
      <c r="BB39" s="354">
        <f>SUMIFS('ES1'!AI:AI,'ES1'!$B:$B,'ES2'!$V$29,'ES1'!$E:$E,'ES2'!$V39,'ES1'!$C:$C,'ES2'!$A$2)</f>
        <v>42845.101000000002</v>
      </c>
      <c r="BC39" s="354">
        <f>SUMIFS('ES1'!AJ:AJ,'ES1'!$B:$B,'ES2'!$V$29,'ES1'!$E:$E,'ES2'!$V39,'ES1'!$C:$C,'ES2'!$A$2)</f>
        <v>43445.101000000002</v>
      </c>
      <c r="BD39" s="354">
        <f>SUMIFS('ES1'!AK:AK,'ES1'!$B:$B,'ES2'!$V$29,'ES1'!$E:$E,'ES2'!$V39,'ES1'!$C:$C,'ES2'!$A$2)</f>
        <v>43445.101000000002</v>
      </c>
      <c r="BE39" s="354">
        <f>SUMIFS('ES1'!AL:AL,'ES1'!$B:$B,'ES2'!$V$29,'ES1'!$E:$E,'ES2'!$V39,'ES1'!$C:$C,'ES2'!$A$2)</f>
        <v>43445.101000000002</v>
      </c>
      <c r="BF39" s="354">
        <f>SUMIFS('ES1'!AM:AM,'ES1'!$B:$B,'ES2'!$V$29,'ES1'!$E:$E,'ES2'!$V39,'ES1'!$C:$C,'ES2'!$A$2)</f>
        <v>43445.101000000002</v>
      </c>
      <c r="BG39" s="354">
        <f>SUMIFS('ES1'!AN:AN,'ES1'!$B:$B,'ES2'!$V$29,'ES1'!$E:$E,'ES2'!$V39,'ES1'!$C:$C,'ES2'!$A$2)</f>
        <v>43445.101000000002</v>
      </c>
    </row>
    <row r="40" spans="21:59" ht="15" customHeight="1" x14ac:dyDescent="0.2">
      <c r="V40" s="465" t="s">
        <v>99</v>
      </c>
      <c r="W40" s="465"/>
      <c r="X40" s="465"/>
      <c r="Y40" s="465"/>
      <c r="Z40" s="354">
        <f>SUMIFS('ES1'!G:G,'ES1'!$B:$B,'ES2'!$V$29,'ES1'!$E:$E,'ES2'!$V40,'ES1'!$C:$C,'ES2'!$A$2)</f>
        <v>11499.648664661145</v>
      </c>
      <c r="AA40" s="354">
        <f>SUMIFS('ES1'!H:H,'ES1'!$B:$B,'ES2'!$V$29,'ES1'!$E:$E,'ES2'!$V40,'ES1'!$C:$C,'ES2'!$A$2)</f>
        <v>12496.506000000001</v>
      </c>
      <c r="AB40" s="354">
        <f>SUMIFS('ES1'!I:I,'ES1'!$B:$B,'ES2'!$V$29,'ES1'!$E:$E,'ES2'!$V40,'ES1'!$C:$C,'ES2'!$A$2)</f>
        <v>12765.198</v>
      </c>
      <c r="AC40" s="354">
        <f>SUMIFS('ES1'!J:J,'ES1'!$B:$B,'ES2'!$V$29,'ES1'!$E:$E,'ES2'!$V40,'ES1'!$C:$C,'ES2'!$A$2)</f>
        <v>13110.161</v>
      </c>
      <c r="AD40" s="354">
        <f>SUMIFS('ES1'!K:K,'ES1'!$B:$B,'ES2'!$V$29,'ES1'!$E:$E,'ES2'!$V40,'ES1'!$C:$C,'ES2'!$A$2)</f>
        <v>13595.003000000001</v>
      </c>
      <c r="AE40" s="354">
        <f>SUMIFS('ES1'!L:L,'ES1'!$B:$B,'ES2'!$V$29,'ES1'!$E:$E,'ES2'!$V40,'ES1'!$C:$C,'ES2'!$A$2)</f>
        <v>14527.761999999999</v>
      </c>
      <c r="AF40" s="354">
        <f>SUMIFS('ES1'!M:M,'ES1'!$B:$B,'ES2'!$V$29,'ES1'!$E:$E,'ES2'!$V40,'ES1'!$C:$C,'ES2'!$A$2)</f>
        <v>15668.249</v>
      </c>
      <c r="AG40" s="354">
        <f>SUMIFS('ES1'!N:N,'ES1'!$B:$B,'ES2'!$V$29,'ES1'!$E:$E,'ES2'!$V40,'ES1'!$C:$C,'ES2'!$A$2)</f>
        <v>17424.080000000002</v>
      </c>
      <c r="AH40" s="354">
        <f>SUMIFS('ES1'!O:O,'ES1'!$B:$B,'ES2'!$V$29,'ES1'!$E:$E,'ES2'!$V40,'ES1'!$C:$C,'ES2'!$A$2)</f>
        <v>17852.645</v>
      </c>
      <c r="AI40" s="354">
        <f>SUMIFS('ES1'!P:P,'ES1'!$B:$B,'ES2'!$V$29,'ES1'!$E:$E,'ES2'!$V40,'ES1'!$C:$C,'ES2'!$A$2)</f>
        <v>18538.103999999999</v>
      </c>
      <c r="AJ40" s="354">
        <f>SUMIFS('ES1'!Q:Q,'ES1'!$B:$B,'ES2'!$V$29,'ES1'!$E:$E,'ES2'!$V40,'ES1'!$C:$C,'ES2'!$A$2)</f>
        <v>18833.629000000001</v>
      </c>
      <c r="AK40" s="354">
        <f>SUMIFS('ES1'!R:R,'ES1'!$B:$B,'ES2'!$V$29,'ES1'!$E:$E,'ES2'!$V40,'ES1'!$C:$C,'ES2'!$A$2)</f>
        <v>19196.989999999998</v>
      </c>
      <c r="AL40" s="354">
        <f>SUMIFS('ES1'!S:S,'ES1'!$B:$B,'ES2'!$V$29,'ES1'!$E:$E,'ES2'!$V40,'ES1'!$C:$C,'ES2'!$A$2)</f>
        <v>19364.506999999998</v>
      </c>
      <c r="AM40" s="354">
        <f>SUMIFS('ES1'!T:T,'ES1'!$B:$B,'ES2'!$V$29,'ES1'!$E:$E,'ES2'!$V40,'ES1'!$C:$C,'ES2'!$A$2)</f>
        <v>19536.38</v>
      </c>
      <c r="AN40" s="354">
        <f>SUMIFS('ES1'!U:U,'ES1'!$B:$B,'ES2'!$V$29,'ES1'!$E:$E,'ES2'!$V40,'ES1'!$C:$C,'ES2'!$A$2)</f>
        <v>19708.702000000001</v>
      </c>
      <c r="AO40" s="354">
        <f>SUMIFS('ES1'!V:V,'ES1'!$B:$B,'ES2'!$V$29,'ES1'!$E:$E,'ES2'!$V40,'ES1'!$C:$C,'ES2'!$A$2)</f>
        <v>19881.470999999998</v>
      </c>
      <c r="AP40" s="354">
        <f>SUMIFS('ES1'!W:W,'ES1'!$B:$B,'ES2'!$V$29,'ES1'!$E:$E,'ES2'!$V40,'ES1'!$C:$C,'ES2'!$A$2)</f>
        <v>20054.724999999999</v>
      </c>
      <c r="AQ40" s="354">
        <f>SUMIFS('ES1'!X:X,'ES1'!$B:$B,'ES2'!$V$29,'ES1'!$E:$E,'ES2'!$V40,'ES1'!$C:$C,'ES2'!$A$2)</f>
        <v>20228.503000000001</v>
      </c>
      <c r="AR40" s="354">
        <f>SUMIFS('ES1'!Y:Y,'ES1'!$B:$B,'ES2'!$V$29,'ES1'!$E:$E,'ES2'!$V40,'ES1'!$C:$C,'ES2'!$A$2)</f>
        <v>20398.633000000002</v>
      </c>
      <c r="AS40" s="354">
        <f>SUMIFS('ES1'!Z:Z,'ES1'!$B:$B,'ES2'!$V$29,'ES1'!$E:$E,'ES2'!$V40,'ES1'!$C:$C,'ES2'!$A$2)</f>
        <v>20565.357</v>
      </c>
      <c r="AT40" s="354">
        <f>SUMIFS('ES1'!AA:AA,'ES1'!$B:$B,'ES2'!$V$29,'ES1'!$E:$E,'ES2'!$V40,'ES1'!$C:$C,'ES2'!$A$2)</f>
        <v>20728.892</v>
      </c>
      <c r="AU40" s="354">
        <f>SUMIFS('ES1'!AB:AB,'ES1'!$B:$B,'ES2'!$V$29,'ES1'!$E:$E,'ES2'!$V40,'ES1'!$C:$C,'ES2'!$A$2)</f>
        <v>20889.447</v>
      </c>
      <c r="AV40" s="354">
        <f>SUMIFS('ES1'!AC:AC,'ES1'!$B:$B,'ES2'!$V$29,'ES1'!$E:$E,'ES2'!$V40,'ES1'!$C:$C,'ES2'!$A$2)</f>
        <v>21020.203000000001</v>
      </c>
      <c r="AW40" s="354">
        <f>SUMIFS('ES1'!AD:AD,'ES1'!$B:$B,'ES2'!$V$29,'ES1'!$E:$E,'ES2'!$V40,'ES1'!$C:$C,'ES2'!$A$2)</f>
        <v>21148.392</v>
      </c>
      <c r="AX40" s="354">
        <f>SUMIFS('ES1'!AE:AE,'ES1'!$B:$B,'ES2'!$V$29,'ES1'!$E:$E,'ES2'!$V40,'ES1'!$C:$C,'ES2'!$A$2)</f>
        <v>21274.167000000001</v>
      </c>
      <c r="AY40" s="354">
        <f>SUMIFS('ES1'!AF:AF,'ES1'!$B:$B,'ES2'!$V$29,'ES1'!$E:$E,'ES2'!$V40,'ES1'!$C:$C,'ES2'!$A$2)</f>
        <v>21397.707999999999</v>
      </c>
      <c r="AZ40" s="354">
        <f>SUMIFS('ES1'!AG:AG,'ES1'!$B:$B,'ES2'!$V$29,'ES1'!$E:$E,'ES2'!$V40,'ES1'!$C:$C,'ES2'!$A$2)</f>
        <v>21519.15</v>
      </c>
      <c r="BA40" s="354">
        <f>SUMIFS('ES1'!AH:AH,'ES1'!$B:$B,'ES2'!$V$29,'ES1'!$E:$E,'ES2'!$V40,'ES1'!$C:$C,'ES2'!$A$2)</f>
        <v>21638.662</v>
      </c>
      <c r="BB40" s="354">
        <f>SUMIFS('ES1'!AI:AI,'ES1'!$B:$B,'ES2'!$V$29,'ES1'!$E:$E,'ES2'!$V40,'ES1'!$C:$C,'ES2'!$A$2)</f>
        <v>21756.355</v>
      </c>
      <c r="BC40" s="354">
        <f>SUMIFS('ES1'!AJ:AJ,'ES1'!$B:$B,'ES2'!$V$29,'ES1'!$E:$E,'ES2'!$V40,'ES1'!$C:$C,'ES2'!$A$2)</f>
        <v>21872.385000000002</v>
      </c>
      <c r="BD40" s="354">
        <f>SUMIFS('ES1'!AK:AK,'ES1'!$B:$B,'ES2'!$V$29,'ES1'!$E:$E,'ES2'!$V40,'ES1'!$C:$C,'ES2'!$A$2)</f>
        <v>21986.851999999999</v>
      </c>
      <c r="BE40" s="354">
        <f>SUMIFS('ES1'!AL:AL,'ES1'!$B:$B,'ES2'!$V$29,'ES1'!$E:$E,'ES2'!$V40,'ES1'!$C:$C,'ES2'!$A$2)</f>
        <v>22099.888999999999</v>
      </c>
      <c r="BF40" s="354">
        <f>SUMIFS('ES1'!AM:AM,'ES1'!$B:$B,'ES2'!$V$29,'ES1'!$E:$E,'ES2'!$V40,'ES1'!$C:$C,'ES2'!$A$2)</f>
        <v>22211.61</v>
      </c>
      <c r="BG40" s="354">
        <f>SUMIFS('ES1'!AN:AN,'ES1'!$B:$B,'ES2'!$V$29,'ES1'!$E:$E,'ES2'!$V40,'ES1'!$C:$C,'ES2'!$A$2)</f>
        <v>22322.15</v>
      </c>
    </row>
    <row r="41" spans="21:59" ht="15" customHeight="1" x14ac:dyDescent="0.2">
      <c r="V41" s="465" t="s">
        <v>364</v>
      </c>
      <c r="W41" s="465"/>
      <c r="X41" s="465"/>
      <c r="Y41" s="465"/>
      <c r="Z41" s="354">
        <f>SUMIFS('ES1'!G:G,'ES1'!$B:$B,'ES2'!$V$29,'ES1'!$E:$E,'ES2'!$V41,'ES1'!$C:$C,'ES2'!$A$2)</f>
        <v>1813.4596578779992</v>
      </c>
      <c r="AA41" s="354">
        <f>SUMIFS('ES1'!H:H,'ES1'!$B:$B,'ES2'!$V$29,'ES1'!$E:$E,'ES2'!$V41,'ES1'!$C:$C,'ES2'!$A$2)</f>
        <v>1944.2710000000002</v>
      </c>
      <c r="AB41" s="354">
        <f>SUMIFS('ES1'!I:I,'ES1'!$B:$B,'ES2'!$V$29,'ES1'!$E:$E,'ES2'!$V41,'ES1'!$C:$C,'ES2'!$A$2)</f>
        <v>1997.8449999999998</v>
      </c>
      <c r="AC41" s="354">
        <f>SUMIFS('ES1'!J:J,'ES1'!$B:$B,'ES2'!$V$29,'ES1'!$E:$E,'ES2'!$V41,'ES1'!$C:$C,'ES2'!$A$2)</f>
        <v>2042.1109999999999</v>
      </c>
      <c r="AD41" s="354">
        <f>SUMIFS('ES1'!K:K,'ES1'!$B:$B,'ES2'!$V$29,'ES1'!$E:$E,'ES2'!$V41,'ES1'!$C:$C,'ES2'!$A$2)</f>
        <v>2088.5500000000002</v>
      </c>
      <c r="AE41" s="354">
        <f>SUMIFS('ES1'!L:L,'ES1'!$B:$B,'ES2'!$V$29,'ES1'!$E:$E,'ES2'!$V41,'ES1'!$C:$C,'ES2'!$A$2)</f>
        <v>2151.6109999999999</v>
      </c>
      <c r="AF41" s="354">
        <f>SUMIFS('ES1'!M:M,'ES1'!$B:$B,'ES2'!$V$29,'ES1'!$E:$E,'ES2'!$V41,'ES1'!$C:$C,'ES2'!$A$2)</f>
        <v>2204.54</v>
      </c>
      <c r="AG41" s="354">
        <f>SUMIFS('ES1'!N:N,'ES1'!$B:$B,'ES2'!$V$29,'ES1'!$E:$E,'ES2'!$V41,'ES1'!$C:$C,'ES2'!$A$2)</f>
        <v>2272.5390000000002</v>
      </c>
      <c r="AH41" s="354">
        <f>SUMIFS('ES1'!O:O,'ES1'!$B:$B,'ES2'!$V$29,'ES1'!$E:$E,'ES2'!$V41,'ES1'!$C:$C,'ES2'!$A$2)</f>
        <v>2345.7239999999997</v>
      </c>
      <c r="AI41" s="354">
        <f>SUMIFS('ES1'!P:P,'ES1'!$B:$B,'ES2'!$V$29,'ES1'!$E:$E,'ES2'!$V41,'ES1'!$C:$C,'ES2'!$A$2)</f>
        <v>2455.2320000000004</v>
      </c>
      <c r="AJ41" s="354">
        <f>SUMIFS('ES1'!Q:Q,'ES1'!$B:$B,'ES2'!$V$29,'ES1'!$E:$E,'ES2'!$V41,'ES1'!$C:$C,'ES2'!$A$2)</f>
        <v>2538.5899999999997</v>
      </c>
      <c r="AK41" s="354">
        <f>SUMIFS('ES1'!R:R,'ES1'!$B:$B,'ES2'!$V$29,'ES1'!$E:$E,'ES2'!$V41,'ES1'!$C:$C,'ES2'!$A$2)</f>
        <v>2632.9949999999999</v>
      </c>
      <c r="AL41" s="354">
        <f>SUMIFS('ES1'!S:S,'ES1'!$B:$B,'ES2'!$V$29,'ES1'!$E:$E,'ES2'!$V41,'ES1'!$C:$C,'ES2'!$A$2)</f>
        <v>2739.625</v>
      </c>
      <c r="AM41" s="354">
        <f>SUMIFS('ES1'!T:T,'ES1'!$B:$B,'ES2'!$V$29,'ES1'!$E:$E,'ES2'!$V41,'ES1'!$C:$C,'ES2'!$A$2)</f>
        <v>2913.1180000000004</v>
      </c>
      <c r="AN41" s="354">
        <f>SUMIFS('ES1'!U:U,'ES1'!$B:$B,'ES2'!$V$29,'ES1'!$E:$E,'ES2'!$V41,'ES1'!$C:$C,'ES2'!$A$2)</f>
        <v>3062.2149999999997</v>
      </c>
      <c r="AO41" s="354">
        <f>SUMIFS('ES1'!V:V,'ES1'!$B:$B,'ES2'!$V$29,'ES1'!$E:$E,'ES2'!$V41,'ES1'!$C:$C,'ES2'!$A$2)</f>
        <v>3213.7739999999999</v>
      </c>
      <c r="AP41" s="354">
        <f>SUMIFS('ES1'!W:W,'ES1'!$B:$B,'ES2'!$V$29,'ES1'!$E:$E,'ES2'!$V41,'ES1'!$C:$C,'ES2'!$A$2)</f>
        <v>3370.402</v>
      </c>
      <c r="AQ41" s="354">
        <f>SUMIFS('ES1'!X:X,'ES1'!$B:$B,'ES2'!$V$29,'ES1'!$E:$E,'ES2'!$V41,'ES1'!$C:$C,'ES2'!$A$2)</f>
        <v>3582.0279999999993</v>
      </c>
      <c r="AR41" s="354">
        <f>SUMIFS('ES1'!Y:Y,'ES1'!$B:$B,'ES2'!$V$29,'ES1'!$E:$E,'ES2'!$V41,'ES1'!$C:$C,'ES2'!$A$2)</f>
        <v>3763.9349999999999</v>
      </c>
      <c r="AS41" s="354">
        <f>SUMIFS('ES1'!Z:Z,'ES1'!$B:$B,'ES2'!$V$29,'ES1'!$E:$E,'ES2'!$V41,'ES1'!$C:$C,'ES2'!$A$2)</f>
        <v>3943.7820000000002</v>
      </c>
      <c r="AT41" s="354">
        <f>SUMIFS('ES1'!AA:AA,'ES1'!$B:$B,'ES2'!$V$29,'ES1'!$E:$E,'ES2'!$V41,'ES1'!$C:$C,'ES2'!$A$2)</f>
        <v>4139.5399999999991</v>
      </c>
      <c r="AU41" s="354">
        <f>SUMIFS('ES1'!AB:AB,'ES1'!$B:$B,'ES2'!$V$29,'ES1'!$E:$E,'ES2'!$V41,'ES1'!$C:$C,'ES2'!$A$2)</f>
        <v>4257.6499999999996</v>
      </c>
      <c r="AV41" s="354">
        <f>SUMIFS('ES1'!AC:AC,'ES1'!$B:$B,'ES2'!$V$29,'ES1'!$E:$E,'ES2'!$V41,'ES1'!$C:$C,'ES2'!$A$2)</f>
        <v>4361.6689999999999</v>
      </c>
      <c r="AW41" s="354">
        <f>SUMIFS('ES1'!AD:AD,'ES1'!$B:$B,'ES2'!$V$29,'ES1'!$E:$E,'ES2'!$V41,'ES1'!$C:$C,'ES2'!$A$2)</f>
        <v>4452.4380000000001</v>
      </c>
      <c r="AX41" s="354">
        <f>SUMIFS('ES1'!AE:AE,'ES1'!$B:$B,'ES2'!$V$29,'ES1'!$E:$E,'ES2'!$V41,'ES1'!$C:$C,'ES2'!$A$2)</f>
        <v>4546.7730000000001</v>
      </c>
      <c r="AY41" s="354">
        <f>SUMIFS('ES1'!AF:AF,'ES1'!$B:$B,'ES2'!$V$29,'ES1'!$E:$E,'ES2'!$V41,'ES1'!$C:$C,'ES2'!$A$2)</f>
        <v>4640.933</v>
      </c>
      <c r="AZ41" s="354">
        <f>SUMIFS('ES1'!AG:AG,'ES1'!$B:$B,'ES2'!$V$29,'ES1'!$E:$E,'ES2'!$V41,'ES1'!$C:$C,'ES2'!$A$2)</f>
        <v>4733.0730000000003</v>
      </c>
      <c r="BA41" s="354">
        <f>SUMIFS('ES1'!AH:AH,'ES1'!$B:$B,'ES2'!$V$29,'ES1'!$E:$E,'ES2'!$V41,'ES1'!$C:$C,'ES2'!$A$2)</f>
        <v>4834.2989999999991</v>
      </c>
      <c r="BB41" s="354">
        <f>SUMIFS('ES1'!AI:AI,'ES1'!$B:$B,'ES2'!$V$29,'ES1'!$E:$E,'ES2'!$V41,'ES1'!$C:$C,'ES2'!$A$2)</f>
        <v>4946.0050000000001</v>
      </c>
      <c r="BC41" s="354">
        <f>SUMIFS('ES1'!AJ:AJ,'ES1'!$B:$B,'ES2'!$V$29,'ES1'!$E:$E,'ES2'!$V41,'ES1'!$C:$C,'ES2'!$A$2)</f>
        <v>5064.2299999999996</v>
      </c>
      <c r="BD41" s="354">
        <f>SUMIFS('ES1'!AK:AK,'ES1'!$B:$B,'ES2'!$V$29,'ES1'!$E:$E,'ES2'!$V41,'ES1'!$C:$C,'ES2'!$A$2)</f>
        <v>5199.1069999999991</v>
      </c>
      <c r="BE41" s="354">
        <f>SUMIFS('ES1'!AL:AL,'ES1'!$B:$B,'ES2'!$V$29,'ES1'!$E:$E,'ES2'!$V41,'ES1'!$C:$C,'ES2'!$A$2)</f>
        <v>5350.33</v>
      </c>
      <c r="BF41" s="354">
        <f>SUMIFS('ES1'!AM:AM,'ES1'!$B:$B,'ES2'!$V$29,'ES1'!$E:$E,'ES2'!$V41,'ES1'!$C:$C,'ES2'!$A$2)</f>
        <v>5523.7169999999996</v>
      </c>
      <c r="BG41" s="354">
        <f>SUMIFS('ES1'!AN:AN,'ES1'!$B:$B,'ES2'!$V$29,'ES1'!$E:$E,'ES2'!$V41,'ES1'!$C:$C,'ES2'!$A$2)</f>
        <v>5728.375</v>
      </c>
    </row>
    <row r="42" spans="21:59" ht="15" customHeight="1" x14ac:dyDescent="0.2">
      <c r="V42" s="465" t="s">
        <v>101</v>
      </c>
      <c r="W42" s="465"/>
      <c r="X42" s="465"/>
      <c r="Y42" s="465"/>
      <c r="Z42" s="354">
        <f>SUMIFS('ES1'!G:G,'ES1'!$B:$B,'ES2'!$V$29,'ES1'!$E:$E,'ES2'!$V42,'ES1'!$C:$C,'ES2'!$A$2)</f>
        <v>1478.9609999999998</v>
      </c>
      <c r="AA42" s="354">
        <f>SUMIFS('ES1'!H:H,'ES1'!$B:$B,'ES2'!$V$29,'ES1'!$E:$E,'ES2'!$V42,'ES1'!$C:$C,'ES2'!$A$2)</f>
        <v>1688.1510000000001</v>
      </c>
      <c r="AB42" s="354">
        <f>SUMIFS('ES1'!I:I,'ES1'!$B:$B,'ES2'!$V$29,'ES1'!$E:$E,'ES2'!$V42,'ES1'!$C:$C,'ES2'!$A$2)</f>
        <v>1794.4090000000001</v>
      </c>
      <c r="AC42" s="354">
        <f>SUMIFS('ES1'!J:J,'ES1'!$B:$B,'ES2'!$V$29,'ES1'!$E:$E,'ES2'!$V42,'ES1'!$C:$C,'ES2'!$A$2)</f>
        <v>1861.3510000000001</v>
      </c>
      <c r="AD42" s="354">
        <f>SUMIFS('ES1'!K:K,'ES1'!$B:$B,'ES2'!$V$29,'ES1'!$E:$E,'ES2'!$V42,'ES1'!$C:$C,'ES2'!$A$2)</f>
        <v>1852.3510000000001</v>
      </c>
      <c r="AE42" s="354">
        <f>SUMIFS('ES1'!L:L,'ES1'!$B:$B,'ES2'!$V$29,'ES1'!$E:$E,'ES2'!$V42,'ES1'!$C:$C,'ES2'!$A$2)</f>
        <v>1722.42</v>
      </c>
      <c r="AF42" s="354">
        <f>SUMIFS('ES1'!M:M,'ES1'!$B:$B,'ES2'!$V$29,'ES1'!$E:$E,'ES2'!$V42,'ES1'!$C:$C,'ES2'!$A$2)</f>
        <v>1743.5520000000001</v>
      </c>
      <c r="AG42" s="354">
        <f>SUMIFS('ES1'!N:N,'ES1'!$B:$B,'ES2'!$V$29,'ES1'!$E:$E,'ES2'!$V42,'ES1'!$C:$C,'ES2'!$A$2)</f>
        <v>1746.2719999999999</v>
      </c>
      <c r="AH42" s="354">
        <f>SUMIFS('ES1'!O:O,'ES1'!$B:$B,'ES2'!$V$29,'ES1'!$E:$E,'ES2'!$V42,'ES1'!$C:$C,'ES2'!$A$2)</f>
        <v>1695.42</v>
      </c>
      <c r="AI42" s="354">
        <f>SUMIFS('ES1'!P:P,'ES1'!$B:$B,'ES2'!$V$29,'ES1'!$E:$E,'ES2'!$V42,'ES1'!$C:$C,'ES2'!$A$2)</f>
        <v>1625.8779999999999</v>
      </c>
      <c r="AJ42" s="354">
        <f>SUMIFS('ES1'!Q:Q,'ES1'!$B:$B,'ES2'!$V$29,'ES1'!$E:$E,'ES2'!$V42,'ES1'!$C:$C,'ES2'!$A$2)</f>
        <v>1500.4580000000001</v>
      </c>
      <c r="AK42" s="354">
        <f>SUMIFS('ES1'!R:R,'ES1'!$B:$B,'ES2'!$V$29,'ES1'!$E:$E,'ES2'!$V42,'ES1'!$C:$C,'ES2'!$A$2)</f>
        <v>1300.55</v>
      </c>
      <c r="AL42" s="354">
        <f>SUMIFS('ES1'!S:S,'ES1'!$B:$B,'ES2'!$V$29,'ES1'!$E:$E,'ES2'!$V42,'ES1'!$C:$C,'ES2'!$A$2)</f>
        <v>1016.7809999999999</v>
      </c>
      <c r="AM42" s="354">
        <f>SUMIFS('ES1'!T:T,'ES1'!$B:$B,'ES2'!$V$29,'ES1'!$E:$E,'ES2'!$V42,'ES1'!$C:$C,'ES2'!$A$2)</f>
        <v>779.03800000000001</v>
      </c>
      <c r="AN42" s="354">
        <f>SUMIFS('ES1'!U:U,'ES1'!$B:$B,'ES2'!$V$29,'ES1'!$E:$E,'ES2'!$V42,'ES1'!$C:$C,'ES2'!$A$2)</f>
        <v>593.16999999999996</v>
      </c>
      <c r="AO42" s="354">
        <f>SUMIFS('ES1'!V:V,'ES1'!$B:$B,'ES2'!$V$29,'ES1'!$E:$E,'ES2'!$V42,'ES1'!$C:$C,'ES2'!$A$2)</f>
        <v>483.55899999999997</v>
      </c>
      <c r="AP42" s="354">
        <f>SUMIFS('ES1'!W:W,'ES1'!$B:$B,'ES2'!$V$29,'ES1'!$E:$E,'ES2'!$V42,'ES1'!$C:$C,'ES2'!$A$2)</f>
        <v>419.17</v>
      </c>
      <c r="AQ42" s="354">
        <f>SUMIFS('ES1'!X:X,'ES1'!$B:$B,'ES2'!$V$29,'ES1'!$E:$E,'ES2'!$V42,'ES1'!$C:$C,'ES2'!$A$2)</f>
        <v>385.89</v>
      </c>
      <c r="AR42" s="354">
        <f>SUMIFS('ES1'!Y:Y,'ES1'!$B:$B,'ES2'!$V$29,'ES1'!$E:$E,'ES2'!$V42,'ES1'!$C:$C,'ES2'!$A$2)</f>
        <v>372.89099999999996</v>
      </c>
      <c r="AS42" s="354">
        <f>SUMIFS('ES1'!Z:Z,'ES1'!$B:$B,'ES2'!$V$29,'ES1'!$E:$E,'ES2'!$V42,'ES1'!$C:$C,'ES2'!$A$2)</f>
        <v>309.83100000000002</v>
      </c>
      <c r="AT42" s="354">
        <f>SUMIFS('ES1'!AA:AA,'ES1'!$B:$B,'ES2'!$V$29,'ES1'!$E:$E,'ES2'!$V42,'ES1'!$C:$C,'ES2'!$A$2)</f>
        <v>308.30899999999997</v>
      </c>
      <c r="AU42" s="354">
        <f>SUMIFS('ES1'!AB:AB,'ES1'!$B:$B,'ES2'!$V$29,'ES1'!$E:$E,'ES2'!$V42,'ES1'!$C:$C,'ES2'!$A$2)</f>
        <v>267.69100000000003</v>
      </c>
      <c r="AV42" s="354">
        <f>SUMIFS('ES1'!AC:AC,'ES1'!$B:$B,'ES2'!$V$29,'ES1'!$E:$E,'ES2'!$V42,'ES1'!$C:$C,'ES2'!$A$2)</f>
        <v>267.5</v>
      </c>
      <c r="AW42" s="354">
        <f>SUMIFS('ES1'!AD:AD,'ES1'!$B:$B,'ES2'!$V$29,'ES1'!$E:$E,'ES2'!$V42,'ES1'!$C:$C,'ES2'!$A$2)</f>
        <v>267.5</v>
      </c>
      <c r="AX42" s="354">
        <f>SUMIFS('ES1'!AE:AE,'ES1'!$B:$B,'ES2'!$V$29,'ES1'!$E:$E,'ES2'!$V42,'ES1'!$C:$C,'ES2'!$A$2)</f>
        <v>267.5</v>
      </c>
      <c r="AY42" s="354">
        <f>SUMIFS('ES1'!AF:AF,'ES1'!$B:$B,'ES2'!$V$29,'ES1'!$E:$E,'ES2'!$V42,'ES1'!$C:$C,'ES2'!$A$2)</f>
        <v>267.5</v>
      </c>
      <c r="AZ42" s="354">
        <f>SUMIFS('ES1'!AG:AG,'ES1'!$B:$B,'ES2'!$V$29,'ES1'!$E:$E,'ES2'!$V42,'ES1'!$C:$C,'ES2'!$A$2)</f>
        <v>267.5</v>
      </c>
      <c r="BA42" s="354">
        <f>SUMIFS('ES1'!AH:AH,'ES1'!$B:$B,'ES2'!$V$29,'ES1'!$E:$E,'ES2'!$V42,'ES1'!$C:$C,'ES2'!$A$2)</f>
        <v>267.5</v>
      </c>
      <c r="BB42" s="354">
        <f>SUMIFS('ES1'!AI:AI,'ES1'!$B:$B,'ES2'!$V$29,'ES1'!$E:$E,'ES2'!$V42,'ES1'!$C:$C,'ES2'!$A$2)</f>
        <v>267.5</v>
      </c>
      <c r="BC42" s="354">
        <f>SUMIFS('ES1'!AJ:AJ,'ES1'!$B:$B,'ES2'!$V$29,'ES1'!$E:$E,'ES2'!$V42,'ES1'!$C:$C,'ES2'!$A$2)</f>
        <v>267.5</v>
      </c>
      <c r="BD42" s="354">
        <f>SUMIFS('ES1'!AK:AK,'ES1'!$B:$B,'ES2'!$V$29,'ES1'!$E:$E,'ES2'!$V42,'ES1'!$C:$C,'ES2'!$A$2)</f>
        <v>267.5</v>
      </c>
      <c r="BE42" s="354">
        <f>SUMIFS('ES1'!AL:AL,'ES1'!$B:$B,'ES2'!$V$29,'ES1'!$E:$E,'ES2'!$V42,'ES1'!$C:$C,'ES2'!$A$2)</f>
        <v>192.5</v>
      </c>
      <c r="BF42" s="354">
        <f>SUMIFS('ES1'!AM:AM,'ES1'!$B:$B,'ES2'!$V$29,'ES1'!$E:$E,'ES2'!$V42,'ES1'!$C:$C,'ES2'!$A$2)</f>
        <v>192.5</v>
      </c>
      <c r="BG42" s="354">
        <f>SUMIFS('ES1'!AN:AN,'ES1'!$B:$B,'ES2'!$V$29,'ES1'!$E:$E,'ES2'!$V42,'ES1'!$C:$C,'ES2'!$A$2)</f>
        <v>192.5</v>
      </c>
    </row>
    <row r="43" spans="21:59" ht="15" customHeight="1" x14ac:dyDescent="0.2">
      <c r="V43" s="465" t="s">
        <v>100</v>
      </c>
      <c r="W43" s="465"/>
      <c r="X43" s="465"/>
      <c r="Y43" s="465"/>
      <c r="Z43" s="354">
        <f>SUMIFS('ES1'!G:G,'ES1'!$B:$B,'ES2'!$V$29,'ES1'!$E:$E,'ES2'!$V43,'ES1'!$C:$C,'ES2'!$A$2)</f>
        <v>12403.82478006999</v>
      </c>
      <c r="AA43" s="354">
        <f>SUMIFS('ES1'!H:H,'ES1'!$B:$B,'ES2'!$V$29,'ES1'!$E:$E,'ES2'!$V43,'ES1'!$C:$C,'ES2'!$A$2)</f>
        <v>13396.73</v>
      </c>
      <c r="AB43" s="354">
        <f>SUMIFS('ES1'!I:I,'ES1'!$B:$B,'ES2'!$V$29,'ES1'!$E:$E,'ES2'!$V43,'ES1'!$C:$C,'ES2'!$A$2)</f>
        <v>14114.85</v>
      </c>
      <c r="AC43" s="354">
        <f>SUMIFS('ES1'!J:J,'ES1'!$B:$B,'ES2'!$V$29,'ES1'!$E:$E,'ES2'!$V43,'ES1'!$C:$C,'ES2'!$A$2)</f>
        <v>14672.92</v>
      </c>
      <c r="AD43" s="354">
        <f>SUMIFS('ES1'!K:K,'ES1'!$B:$B,'ES2'!$V$29,'ES1'!$E:$E,'ES2'!$V43,'ES1'!$C:$C,'ES2'!$A$2)</f>
        <v>15104.4</v>
      </c>
      <c r="AE43" s="354">
        <f>SUMIFS('ES1'!L:L,'ES1'!$B:$B,'ES2'!$V$29,'ES1'!$E:$E,'ES2'!$V43,'ES1'!$C:$C,'ES2'!$A$2)</f>
        <v>15729.24</v>
      </c>
      <c r="AF43" s="354">
        <f>SUMIFS('ES1'!M:M,'ES1'!$B:$B,'ES2'!$V$29,'ES1'!$E:$E,'ES2'!$V43,'ES1'!$C:$C,'ES2'!$A$2)</f>
        <v>16530.650000000001</v>
      </c>
      <c r="AG43" s="354">
        <f>SUMIFS('ES1'!N:N,'ES1'!$B:$B,'ES2'!$V$29,'ES1'!$E:$E,'ES2'!$V43,'ES1'!$C:$C,'ES2'!$A$2)</f>
        <v>17349.52</v>
      </c>
      <c r="AH43" s="354">
        <f>SUMIFS('ES1'!O:O,'ES1'!$B:$B,'ES2'!$V$29,'ES1'!$E:$E,'ES2'!$V43,'ES1'!$C:$C,'ES2'!$A$2)</f>
        <v>18193.41</v>
      </c>
      <c r="AI43" s="354">
        <f>SUMIFS('ES1'!P:P,'ES1'!$B:$B,'ES2'!$V$29,'ES1'!$E:$E,'ES2'!$V43,'ES1'!$C:$C,'ES2'!$A$2)</f>
        <v>19084.98</v>
      </c>
      <c r="AJ43" s="354">
        <f>SUMIFS('ES1'!Q:Q,'ES1'!$B:$B,'ES2'!$V$29,'ES1'!$E:$E,'ES2'!$V43,'ES1'!$C:$C,'ES2'!$A$2)</f>
        <v>20105.75</v>
      </c>
      <c r="AK43" s="354">
        <f>SUMIFS('ES1'!R:R,'ES1'!$B:$B,'ES2'!$V$29,'ES1'!$E:$E,'ES2'!$V43,'ES1'!$C:$C,'ES2'!$A$2)</f>
        <v>21308.42</v>
      </c>
      <c r="AL43" s="354">
        <f>SUMIFS('ES1'!S:S,'ES1'!$B:$B,'ES2'!$V$29,'ES1'!$E:$E,'ES2'!$V43,'ES1'!$C:$C,'ES2'!$A$2)</f>
        <v>22539.68</v>
      </c>
      <c r="AM43" s="354">
        <f>SUMIFS('ES1'!T:T,'ES1'!$B:$B,'ES2'!$V$29,'ES1'!$E:$E,'ES2'!$V43,'ES1'!$C:$C,'ES2'!$A$2)</f>
        <v>24274.75</v>
      </c>
      <c r="AN43" s="354">
        <f>SUMIFS('ES1'!U:U,'ES1'!$B:$B,'ES2'!$V$29,'ES1'!$E:$E,'ES2'!$V43,'ES1'!$C:$C,'ES2'!$A$2)</f>
        <v>26561.14</v>
      </c>
      <c r="AO43" s="354">
        <f>SUMIFS('ES1'!V:V,'ES1'!$B:$B,'ES2'!$V$29,'ES1'!$E:$E,'ES2'!$V43,'ES1'!$C:$C,'ES2'!$A$2)</f>
        <v>29286.01</v>
      </c>
      <c r="AP43" s="354">
        <f>SUMIFS('ES1'!W:W,'ES1'!$B:$B,'ES2'!$V$29,'ES1'!$E:$E,'ES2'!$V43,'ES1'!$C:$C,'ES2'!$A$2)</f>
        <v>31933.62</v>
      </c>
      <c r="AQ43" s="354">
        <f>SUMIFS('ES1'!X:X,'ES1'!$B:$B,'ES2'!$V$29,'ES1'!$E:$E,'ES2'!$V43,'ES1'!$C:$C,'ES2'!$A$2)</f>
        <v>34649.06</v>
      </c>
      <c r="AR43" s="354">
        <f>SUMIFS('ES1'!Y:Y,'ES1'!$B:$B,'ES2'!$V$29,'ES1'!$E:$E,'ES2'!$V43,'ES1'!$C:$C,'ES2'!$A$2)</f>
        <v>36652.1</v>
      </c>
      <c r="AS43" s="354">
        <f>SUMIFS('ES1'!Z:Z,'ES1'!$B:$B,'ES2'!$V$29,'ES1'!$E:$E,'ES2'!$V43,'ES1'!$C:$C,'ES2'!$A$2)</f>
        <v>37697.279999999999</v>
      </c>
      <c r="AT43" s="354">
        <f>SUMIFS('ES1'!AA:AA,'ES1'!$B:$B,'ES2'!$V$29,'ES1'!$E:$E,'ES2'!$V43,'ES1'!$C:$C,'ES2'!$A$2)</f>
        <v>38588.57</v>
      </c>
      <c r="AU43" s="354">
        <f>SUMIFS('ES1'!AB:AB,'ES1'!$B:$B,'ES2'!$V$29,'ES1'!$E:$E,'ES2'!$V43,'ES1'!$C:$C,'ES2'!$A$2)</f>
        <v>39352.730000000003</v>
      </c>
      <c r="AV43" s="354">
        <f>SUMIFS('ES1'!AC:AC,'ES1'!$B:$B,'ES2'!$V$29,'ES1'!$E:$E,'ES2'!$V43,'ES1'!$C:$C,'ES2'!$A$2)</f>
        <v>40306.49</v>
      </c>
      <c r="AW43" s="354">
        <f>SUMIFS('ES1'!AD:AD,'ES1'!$B:$B,'ES2'!$V$29,'ES1'!$E:$E,'ES2'!$V43,'ES1'!$C:$C,'ES2'!$A$2)</f>
        <v>41070.11</v>
      </c>
      <c r="AX43" s="354">
        <f>SUMIFS('ES1'!AE:AE,'ES1'!$B:$B,'ES2'!$V$29,'ES1'!$E:$E,'ES2'!$V43,'ES1'!$C:$C,'ES2'!$A$2)</f>
        <v>41698.18</v>
      </c>
      <c r="AY43" s="354">
        <f>SUMIFS('ES1'!AF:AF,'ES1'!$B:$B,'ES2'!$V$29,'ES1'!$E:$E,'ES2'!$V43,'ES1'!$C:$C,'ES2'!$A$2)</f>
        <v>42144.4</v>
      </c>
      <c r="AZ43" s="354">
        <f>SUMIFS('ES1'!AG:AG,'ES1'!$B:$B,'ES2'!$V$29,'ES1'!$E:$E,'ES2'!$V43,'ES1'!$C:$C,'ES2'!$A$2)</f>
        <v>42416.33</v>
      </c>
      <c r="BA43" s="354">
        <f>SUMIFS('ES1'!AH:AH,'ES1'!$B:$B,'ES2'!$V$29,'ES1'!$E:$E,'ES2'!$V43,'ES1'!$C:$C,'ES2'!$A$2)</f>
        <v>42546.03</v>
      </c>
      <c r="BB43" s="354">
        <f>SUMIFS('ES1'!AI:AI,'ES1'!$B:$B,'ES2'!$V$29,'ES1'!$E:$E,'ES2'!$V43,'ES1'!$C:$C,'ES2'!$A$2)</f>
        <v>42691.45</v>
      </c>
      <c r="BC43" s="354">
        <f>SUMIFS('ES1'!AJ:AJ,'ES1'!$B:$B,'ES2'!$V$29,'ES1'!$E:$E,'ES2'!$V43,'ES1'!$C:$C,'ES2'!$A$2)</f>
        <v>42836.480000000003</v>
      </c>
      <c r="BD43" s="354">
        <f>SUMIFS('ES1'!AK:AK,'ES1'!$B:$B,'ES2'!$V$29,'ES1'!$E:$E,'ES2'!$V43,'ES1'!$C:$C,'ES2'!$A$2)</f>
        <v>42981.84</v>
      </c>
      <c r="BE43" s="354">
        <f>SUMIFS('ES1'!AL:AL,'ES1'!$B:$B,'ES2'!$V$29,'ES1'!$E:$E,'ES2'!$V43,'ES1'!$C:$C,'ES2'!$A$2)</f>
        <v>43191.46</v>
      </c>
      <c r="BF43" s="354">
        <f>SUMIFS('ES1'!AM:AM,'ES1'!$B:$B,'ES2'!$V$29,'ES1'!$E:$E,'ES2'!$V43,'ES1'!$C:$C,'ES2'!$A$2)</f>
        <v>43440.62</v>
      </c>
      <c r="BG43" s="354">
        <f>SUMIFS('ES1'!AN:AN,'ES1'!$B:$B,'ES2'!$V$29,'ES1'!$E:$E,'ES2'!$V43,'ES1'!$C:$C,'ES2'!$A$2)</f>
        <v>43730.11</v>
      </c>
    </row>
    <row r="44" spans="21:59" ht="15" customHeight="1" x14ac:dyDescent="0.2">
      <c r="V44" s="465" t="s">
        <v>89</v>
      </c>
      <c r="W44" s="465"/>
      <c r="X44" s="465"/>
      <c r="Y44" s="465"/>
      <c r="Z44" s="354">
        <f>SUMIFS('ES1'!G:G,'ES1'!$B:$B,'ES2'!$V$29,'ES1'!$E:$E,'ES2'!$V44,'ES1'!$C:$C,'ES2'!$A$2)</f>
        <v>2939.6590000000001</v>
      </c>
      <c r="AA44" s="354">
        <f>SUMIFS('ES1'!H:H,'ES1'!$B:$B,'ES2'!$V$29,'ES1'!$E:$E,'ES2'!$V44,'ES1'!$C:$C,'ES2'!$A$2)</f>
        <v>3403.7200000000003</v>
      </c>
      <c r="AB44" s="354">
        <f>SUMIFS('ES1'!I:I,'ES1'!$B:$B,'ES2'!$V$29,'ES1'!$E:$E,'ES2'!$V44,'ES1'!$C:$C,'ES2'!$A$2)</f>
        <v>3683.413</v>
      </c>
      <c r="AC44" s="354">
        <f>SUMIFS('ES1'!J:J,'ES1'!$B:$B,'ES2'!$V$29,'ES1'!$E:$E,'ES2'!$V44,'ES1'!$C:$C,'ES2'!$A$2)</f>
        <v>3908.6320000000001</v>
      </c>
      <c r="AD44" s="354">
        <f>SUMIFS('ES1'!K:K,'ES1'!$B:$B,'ES2'!$V$29,'ES1'!$E:$E,'ES2'!$V44,'ES1'!$C:$C,'ES2'!$A$2)</f>
        <v>4208.1819999999998</v>
      </c>
      <c r="AE44" s="354">
        <f>SUMIFS('ES1'!L:L,'ES1'!$B:$B,'ES2'!$V$29,'ES1'!$E:$E,'ES2'!$V44,'ES1'!$C:$C,'ES2'!$A$2)</f>
        <v>4348.4639999999999</v>
      </c>
      <c r="AF44" s="354">
        <f>SUMIFS('ES1'!M:M,'ES1'!$B:$B,'ES2'!$V$29,'ES1'!$E:$E,'ES2'!$V44,'ES1'!$C:$C,'ES2'!$A$2)</f>
        <v>4911.8090000000002</v>
      </c>
      <c r="AG44" s="354">
        <f>SUMIFS('ES1'!N:N,'ES1'!$B:$B,'ES2'!$V$29,'ES1'!$E:$E,'ES2'!$V44,'ES1'!$C:$C,'ES2'!$A$2)</f>
        <v>5356.1909999999998</v>
      </c>
      <c r="AH44" s="354">
        <f>SUMIFS('ES1'!O:O,'ES1'!$B:$B,'ES2'!$V$29,'ES1'!$E:$E,'ES2'!$V44,'ES1'!$C:$C,'ES2'!$A$2)</f>
        <v>6533.1610000000001</v>
      </c>
      <c r="AI44" s="354">
        <f>SUMIFS('ES1'!P:P,'ES1'!$B:$B,'ES2'!$V$29,'ES1'!$E:$E,'ES2'!$V44,'ES1'!$C:$C,'ES2'!$A$2)</f>
        <v>7039.558</v>
      </c>
      <c r="AJ44" s="354">
        <f>SUMIFS('ES1'!Q:Q,'ES1'!$B:$B,'ES2'!$V$29,'ES1'!$E:$E,'ES2'!$V44,'ES1'!$C:$C,'ES2'!$A$2)</f>
        <v>7735.3989999999994</v>
      </c>
      <c r="AK44" s="354">
        <f>SUMIFS('ES1'!R:R,'ES1'!$B:$B,'ES2'!$V$29,'ES1'!$E:$E,'ES2'!$V44,'ES1'!$C:$C,'ES2'!$A$2)</f>
        <v>8387.3090000000011</v>
      </c>
      <c r="AL44" s="354">
        <f>SUMIFS('ES1'!S:S,'ES1'!$B:$B,'ES2'!$V$29,'ES1'!$E:$E,'ES2'!$V44,'ES1'!$C:$C,'ES2'!$A$2)</f>
        <v>8672.3009999999995</v>
      </c>
      <c r="AM44" s="354">
        <f>SUMIFS('ES1'!T:T,'ES1'!$B:$B,'ES2'!$V$29,'ES1'!$E:$E,'ES2'!$V44,'ES1'!$C:$C,'ES2'!$A$2)</f>
        <v>8924.5509999999995</v>
      </c>
      <c r="AN44" s="354">
        <f>SUMIFS('ES1'!U:U,'ES1'!$B:$B,'ES2'!$V$29,'ES1'!$E:$E,'ES2'!$V44,'ES1'!$C:$C,'ES2'!$A$2)</f>
        <v>9070.9560000000001</v>
      </c>
      <c r="AO44" s="354">
        <f>SUMIFS('ES1'!V:V,'ES1'!$B:$B,'ES2'!$V$29,'ES1'!$E:$E,'ES2'!$V44,'ES1'!$C:$C,'ES2'!$A$2)</f>
        <v>9531.0959999999995</v>
      </c>
      <c r="AP44" s="354">
        <f>SUMIFS('ES1'!W:W,'ES1'!$B:$B,'ES2'!$V$29,'ES1'!$E:$E,'ES2'!$V44,'ES1'!$C:$C,'ES2'!$A$2)</f>
        <v>10390.599</v>
      </c>
      <c r="AQ44" s="354">
        <f>SUMIFS('ES1'!X:X,'ES1'!$B:$B,'ES2'!$V$29,'ES1'!$E:$E,'ES2'!$V44,'ES1'!$C:$C,'ES2'!$A$2)</f>
        <v>11194.285</v>
      </c>
      <c r="AR44" s="354">
        <f>SUMIFS('ES1'!Y:Y,'ES1'!$B:$B,'ES2'!$V$29,'ES1'!$E:$E,'ES2'!$V44,'ES1'!$C:$C,'ES2'!$A$2)</f>
        <v>12372.643</v>
      </c>
      <c r="AS44" s="354">
        <f>SUMIFS('ES1'!Z:Z,'ES1'!$B:$B,'ES2'!$V$29,'ES1'!$E:$E,'ES2'!$V44,'ES1'!$C:$C,'ES2'!$A$2)</f>
        <v>13145.91</v>
      </c>
      <c r="AT44" s="354">
        <f>SUMIFS('ES1'!AA:AA,'ES1'!$B:$B,'ES2'!$V$29,'ES1'!$E:$E,'ES2'!$V44,'ES1'!$C:$C,'ES2'!$A$2)</f>
        <v>13709.249</v>
      </c>
      <c r="AU44" s="354">
        <f>SUMIFS('ES1'!AB:AB,'ES1'!$B:$B,'ES2'!$V$29,'ES1'!$E:$E,'ES2'!$V44,'ES1'!$C:$C,'ES2'!$A$2)</f>
        <v>14622.280999999999</v>
      </c>
      <c r="AV44" s="354">
        <f>SUMIFS('ES1'!AC:AC,'ES1'!$B:$B,'ES2'!$V$29,'ES1'!$E:$E,'ES2'!$V44,'ES1'!$C:$C,'ES2'!$A$2)</f>
        <v>15315.207</v>
      </c>
      <c r="AW44" s="354">
        <f>SUMIFS('ES1'!AD:AD,'ES1'!$B:$B,'ES2'!$V$29,'ES1'!$E:$E,'ES2'!$V44,'ES1'!$C:$C,'ES2'!$A$2)</f>
        <v>15946.109</v>
      </c>
      <c r="AX44" s="354">
        <f>SUMIFS('ES1'!AE:AE,'ES1'!$B:$B,'ES2'!$V$29,'ES1'!$E:$E,'ES2'!$V44,'ES1'!$C:$C,'ES2'!$A$2)</f>
        <v>16093.82</v>
      </c>
      <c r="AY44" s="354">
        <f>SUMIFS('ES1'!AF:AF,'ES1'!$B:$B,'ES2'!$V$29,'ES1'!$E:$E,'ES2'!$V44,'ES1'!$C:$C,'ES2'!$A$2)</f>
        <v>16163.182000000001</v>
      </c>
      <c r="AZ44" s="354">
        <f>SUMIFS('ES1'!AG:AG,'ES1'!$B:$B,'ES2'!$V$29,'ES1'!$E:$E,'ES2'!$V44,'ES1'!$C:$C,'ES2'!$A$2)</f>
        <v>16324.378000000001</v>
      </c>
      <c r="BA44" s="354">
        <f>SUMIFS('ES1'!AH:AH,'ES1'!$B:$B,'ES2'!$V$29,'ES1'!$E:$E,'ES2'!$V44,'ES1'!$C:$C,'ES2'!$A$2)</f>
        <v>16434.698</v>
      </c>
      <c r="BB44" s="354">
        <f>SUMIFS('ES1'!AI:AI,'ES1'!$B:$B,'ES2'!$V$29,'ES1'!$E:$E,'ES2'!$V44,'ES1'!$C:$C,'ES2'!$A$2)</f>
        <v>16579.14</v>
      </c>
      <c r="BC44" s="354">
        <f>SUMIFS('ES1'!AJ:AJ,'ES1'!$B:$B,'ES2'!$V$29,'ES1'!$E:$E,'ES2'!$V44,'ES1'!$C:$C,'ES2'!$A$2)</f>
        <v>16636.224999999999</v>
      </c>
      <c r="BD44" s="354">
        <f>SUMIFS('ES1'!AK:AK,'ES1'!$B:$B,'ES2'!$V$29,'ES1'!$E:$E,'ES2'!$V44,'ES1'!$C:$C,'ES2'!$A$2)</f>
        <v>16916.351999999999</v>
      </c>
      <c r="BE44" s="354">
        <f>SUMIFS('ES1'!AL:AL,'ES1'!$B:$B,'ES2'!$V$29,'ES1'!$E:$E,'ES2'!$V44,'ES1'!$C:$C,'ES2'!$A$2)</f>
        <v>17058.695</v>
      </c>
      <c r="BF44" s="354">
        <f>SUMIFS('ES1'!AM:AM,'ES1'!$B:$B,'ES2'!$V$29,'ES1'!$E:$E,'ES2'!$V44,'ES1'!$C:$C,'ES2'!$A$2)</f>
        <v>17267.758000000002</v>
      </c>
      <c r="BG44" s="354">
        <f>SUMIFS('ES1'!AN:AN,'ES1'!$B:$B,'ES2'!$V$29,'ES1'!$E:$E,'ES2'!$V44,'ES1'!$C:$C,'ES2'!$A$2)</f>
        <v>17294.580999999998</v>
      </c>
    </row>
    <row r="45" spans="21:59" ht="15" customHeight="1" x14ac:dyDescent="0.2">
      <c r="V45" s="465" t="s">
        <v>380</v>
      </c>
      <c r="W45" s="465"/>
      <c r="X45" s="465"/>
      <c r="Y45" s="465"/>
      <c r="Z45" s="354">
        <f>SUMIFS('ES1'!G:G,'ES1'!$B:$B,'ES2'!$V$29,'ES1'!$E:$E,'ES2'!$V45,'ES1'!$C:$C,'ES2'!$A$2)</f>
        <v>0</v>
      </c>
      <c r="AA45" s="354">
        <f>SUMIFS('ES1'!H:H,'ES1'!$B:$B,'ES2'!$V$29,'ES1'!$E:$E,'ES2'!$V45,'ES1'!$C:$C,'ES2'!$A$2)</f>
        <v>0</v>
      </c>
      <c r="AB45" s="354">
        <f>SUMIFS('ES1'!I:I,'ES1'!$B:$B,'ES2'!$V$29,'ES1'!$E:$E,'ES2'!$V45,'ES1'!$C:$C,'ES2'!$A$2)</f>
        <v>0</v>
      </c>
      <c r="AC45" s="354">
        <f>SUMIFS('ES1'!J:J,'ES1'!$B:$B,'ES2'!$V$29,'ES1'!$E:$E,'ES2'!$V45,'ES1'!$C:$C,'ES2'!$A$2)</f>
        <v>0</v>
      </c>
      <c r="AD45" s="354">
        <f>SUMIFS('ES1'!K:K,'ES1'!$B:$B,'ES2'!$V$29,'ES1'!$E:$E,'ES2'!$V45,'ES1'!$C:$C,'ES2'!$A$2)</f>
        <v>0</v>
      </c>
      <c r="AE45" s="354">
        <f>SUMIFS('ES1'!L:L,'ES1'!$B:$B,'ES2'!$V$29,'ES1'!$E:$E,'ES2'!$V45,'ES1'!$C:$C,'ES2'!$A$2)</f>
        <v>0</v>
      </c>
      <c r="AF45" s="354">
        <f>SUMIFS('ES1'!M:M,'ES1'!$B:$B,'ES2'!$V$29,'ES1'!$E:$E,'ES2'!$V45,'ES1'!$C:$C,'ES2'!$A$2)</f>
        <v>0</v>
      </c>
      <c r="AG45" s="354">
        <f>SUMIFS('ES1'!N:N,'ES1'!$B:$B,'ES2'!$V$29,'ES1'!$E:$E,'ES2'!$V45,'ES1'!$C:$C,'ES2'!$A$2)</f>
        <v>0</v>
      </c>
      <c r="AH45" s="354">
        <f>SUMIFS('ES1'!O:O,'ES1'!$B:$B,'ES2'!$V$29,'ES1'!$E:$E,'ES2'!$V45,'ES1'!$C:$C,'ES2'!$A$2)</f>
        <v>43.707999999999998</v>
      </c>
      <c r="AI45" s="354">
        <f>SUMIFS('ES1'!P:P,'ES1'!$B:$B,'ES2'!$V$29,'ES1'!$E:$E,'ES2'!$V45,'ES1'!$C:$C,'ES2'!$A$2)</f>
        <v>115.934</v>
      </c>
      <c r="AJ45" s="354">
        <f>SUMIFS('ES1'!Q:Q,'ES1'!$B:$B,'ES2'!$V$29,'ES1'!$E:$E,'ES2'!$V45,'ES1'!$C:$C,'ES2'!$A$2)</f>
        <v>224.245</v>
      </c>
      <c r="AK45" s="354">
        <f>SUMIFS('ES1'!R:R,'ES1'!$B:$B,'ES2'!$V$29,'ES1'!$E:$E,'ES2'!$V45,'ES1'!$C:$C,'ES2'!$A$2)</f>
        <v>383.15899999999999</v>
      </c>
      <c r="AL45" s="354">
        <f>SUMIFS('ES1'!S:S,'ES1'!$B:$B,'ES2'!$V$29,'ES1'!$E:$E,'ES2'!$V45,'ES1'!$C:$C,'ES2'!$A$2)</f>
        <v>608.202</v>
      </c>
      <c r="AM45" s="354">
        <f>SUMIFS('ES1'!T:T,'ES1'!$B:$B,'ES2'!$V$29,'ES1'!$E:$E,'ES2'!$V45,'ES1'!$C:$C,'ES2'!$A$2)</f>
        <v>966.18899999999996</v>
      </c>
      <c r="AN45" s="354">
        <f>SUMIFS('ES1'!U:U,'ES1'!$B:$B,'ES2'!$V$29,'ES1'!$E:$E,'ES2'!$V45,'ES1'!$C:$C,'ES2'!$A$2)</f>
        <v>1510.7819999999999</v>
      </c>
      <c r="AO45" s="354">
        <f>SUMIFS('ES1'!V:V,'ES1'!$B:$B,'ES2'!$V$29,'ES1'!$E:$E,'ES2'!$V45,'ES1'!$C:$C,'ES2'!$A$2)</f>
        <v>2223.5360000000001</v>
      </c>
      <c r="AP45" s="354">
        <f>SUMIFS('ES1'!W:W,'ES1'!$B:$B,'ES2'!$V$29,'ES1'!$E:$E,'ES2'!$V45,'ES1'!$C:$C,'ES2'!$A$2)</f>
        <v>3113.6489999999999</v>
      </c>
      <c r="AQ45" s="354">
        <f>SUMIFS('ES1'!X:X,'ES1'!$B:$B,'ES2'!$V$29,'ES1'!$E:$E,'ES2'!$V45,'ES1'!$C:$C,'ES2'!$A$2)</f>
        <v>4173.5889999999999</v>
      </c>
      <c r="AR45" s="354">
        <f>SUMIFS('ES1'!Y:Y,'ES1'!$B:$B,'ES2'!$V$29,'ES1'!$E:$E,'ES2'!$V45,'ES1'!$C:$C,'ES2'!$A$2)</f>
        <v>5370.2390000000005</v>
      </c>
      <c r="AS45" s="354">
        <f>SUMIFS('ES1'!Z:Z,'ES1'!$B:$B,'ES2'!$V$29,'ES1'!$E:$E,'ES2'!$V45,'ES1'!$C:$C,'ES2'!$A$2)</f>
        <v>6661.2629999999999</v>
      </c>
      <c r="AT45" s="354">
        <f>SUMIFS('ES1'!AA:AA,'ES1'!$B:$B,'ES2'!$V$29,'ES1'!$E:$E,'ES2'!$V45,'ES1'!$C:$C,'ES2'!$A$2)</f>
        <v>7987.8469999999998</v>
      </c>
      <c r="AU45" s="354">
        <f>SUMIFS('ES1'!AB:AB,'ES1'!$B:$B,'ES2'!$V$29,'ES1'!$E:$E,'ES2'!$V45,'ES1'!$C:$C,'ES2'!$A$2)</f>
        <v>9309.9230000000007</v>
      </c>
      <c r="AV45" s="354">
        <f>SUMIFS('ES1'!AC:AC,'ES1'!$B:$B,'ES2'!$V$29,'ES1'!$E:$E,'ES2'!$V45,'ES1'!$C:$C,'ES2'!$A$2)</f>
        <v>10675.308000000001</v>
      </c>
      <c r="AW45" s="354">
        <f>SUMIFS('ES1'!AD:AD,'ES1'!$B:$B,'ES2'!$V$29,'ES1'!$E:$E,'ES2'!$V45,'ES1'!$C:$C,'ES2'!$A$2)</f>
        <v>11469.969000000001</v>
      </c>
      <c r="AX45" s="354">
        <f>SUMIFS('ES1'!AE:AE,'ES1'!$B:$B,'ES2'!$V$29,'ES1'!$E:$E,'ES2'!$V45,'ES1'!$C:$C,'ES2'!$A$2)</f>
        <v>12251.379000000001</v>
      </c>
      <c r="AY45" s="354">
        <f>SUMIFS('ES1'!AF:AF,'ES1'!$B:$B,'ES2'!$V$29,'ES1'!$E:$E,'ES2'!$V45,'ES1'!$C:$C,'ES2'!$A$2)</f>
        <v>13016.227000000001</v>
      </c>
      <c r="AZ45" s="354">
        <f>SUMIFS('ES1'!AG:AG,'ES1'!$B:$B,'ES2'!$V$29,'ES1'!$E:$E,'ES2'!$V45,'ES1'!$C:$C,'ES2'!$A$2)</f>
        <v>13760.586000000001</v>
      </c>
      <c r="BA45" s="354">
        <f>SUMIFS('ES1'!AH:AH,'ES1'!$B:$B,'ES2'!$V$29,'ES1'!$E:$E,'ES2'!$V45,'ES1'!$C:$C,'ES2'!$A$2)</f>
        <v>14479.871000000001</v>
      </c>
      <c r="BB45" s="354">
        <f>SUMIFS('ES1'!AI:AI,'ES1'!$B:$B,'ES2'!$V$29,'ES1'!$E:$E,'ES2'!$V45,'ES1'!$C:$C,'ES2'!$A$2)</f>
        <v>15168.748</v>
      </c>
      <c r="BC45" s="354">
        <f>SUMIFS('ES1'!AJ:AJ,'ES1'!$B:$B,'ES2'!$V$29,'ES1'!$E:$E,'ES2'!$V45,'ES1'!$C:$C,'ES2'!$A$2)</f>
        <v>15821.036</v>
      </c>
      <c r="BD45" s="354">
        <f>SUMIFS('ES1'!AK:AK,'ES1'!$B:$B,'ES2'!$V$29,'ES1'!$E:$E,'ES2'!$V45,'ES1'!$C:$C,'ES2'!$A$2)</f>
        <v>16429.601999999999</v>
      </c>
      <c r="BE45" s="354">
        <f>SUMIFS('ES1'!AL:AL,'ES1'!$B:$B,'ES2'!$V$29,'ES1'!$E:$E,'ES2'!$V45,'ES1'!$C:$C,'ES2'!$A$2)</f>
        <v>16986.249</v>
      </c>
      <c r="BF45" s="354">
        <f>SUMIFS('ES1'!AM:AM,'ES1'!$B:$B,'ES2'!$V$29,'ES1'!$E:$E,'ES2'!$V45,'ES1'!$C:$C,'ES2'!$A$2)</f>
        <v>17481.59</v>
      </c>
      <c r="BG45" s="354">
        <f>SUMIFS('ES1'!AN:AN,'ES1'!$B:$B,'ES2'!$V$29,'ES1'!$E:$E,'ES2'!$V45,'ES1'!$C:$C,'ES2'!$A$2)</f>
        <v>17903.179</v>
      </c>
    </row>
    <row r="46" spans="21:59" ht="15" customHeight="1" x14ac:dyDescent="0.2">
      <c r="V46" s="465" t="s">
        <v>381</v>
      </c>
      <c r="W46" s="465"/>
      <c r="X46" s="465"/>
      <c r="Y46" s="465"/>
      <c r="Z46" s="354">
        <f>SUMIFS('ES1'!G:G,'ES1'!$B:$B,'ES2'!$V$29,'ES1'!$E:$E,'ES2'!$V46,'ES1'!$C:$C,'ES2'!$A$2)</f>
        <v>1305.2460000000001</v>
      </c>
      <c r="AA46" s="354">
        <f>SUMIFS('ES1'!H:H,'ES1'!$B:$B,'ES2'!$V$29,'ES1'!$E:$E,'ES2'!$V46,'ES1'!$C:$C,'ES2'!$A$2)</f>
        <v>1375.1010000000001</v>
      </c>
      <c r="AB46" s="354">
        <f>SUMIFS('ES1'!I:I,'ES1'!$B:$B,'ES2'!$V$29,'ES1'!$E:$E,'ES2'!$V46,'ES1'!$C:$C,'ES2'!$A$2)</f>
        <v>1488.4829999999999</v>
      </c>
      <c r="AC46" s="354">
        <f>SUMIFS('ES1'!J:J,'ES1'!$B:$B,'ES2'!$V$29,'ES1'!$E:$E,'ES2'!$V46,'ES1'!$C:$C,'ES2'!$A$2)</f>
        <v>1533.9279999999999</v>
      </c>
      <c r="AD46" s="354">
        <f>SUMIFS('ES1'!K:K,'ES1'!$B:$B,'ES2'!$V$29,'ES1'!$E:$E,'ES2'!$V46,'ES1'!$C:$C,'ES2'!$A$2)</f>
        <v>1848.6590000000001</v>
      </c>
      <c r="AE46" s="354">
        <f>SUMIFS('ES1'!L:L,'ES1'!$B:$B,'ES2'!$V$29,'ES1'!$E:$E,'ES2'!$V46,'ES1'!$C:$C,'ES2'!$A$2)</f>
        <v>1865.3520000000001</v>
      </c>
      <c r="AF46" s="354">
        <f>SUMIFS('ES1'!M:M,'ES1'!$B:$B,'ES2'!$V$29,'ES1'!$E:$E,'ES2'!$V46,'ES1'!$C:$C,'ES2'!$A$2)</f>
        <v>1880.51</v>
      </c>
      <c r="AG46" s="354">
        <f>SUMIFS('ES1'!N:N,'ES1'!$B:$B,'ES2'!$V$29,'ES1'!$E:$E,'ES2'!$V46,'ES1'!$C:$C,'ES2'!$A$2)</f>
        <v>1927.5889999999999</v>
      </c>
      <c r="AH46" s="354">
        <f>SUMIFS('ES1'!O:O,'ES1'!$B:$B,'ES2'!$V$29,'ES1'!$E:$E,'ES2'!$V46,'ES1'!$C:$C,'ES2'!$A$2)</f>
        <v>1938.3020000000001</v>
      </c>
      <c r="AI46" s="354">
        <f>SUMIFS('ES1'!P:P,'ES1'!$B:$B,'ES2'!$V$29,'ES1'!$E:$E,'ES2'!$V46,'ES1'!$C:$C,'ES2'!$A$2)</f>
        <v>1947.7570000000001</v>
      </c>
      <c r="AJ46" s="354">
        <f>SUMIFS('ES1'!Q:Q,'ES1'!$B:$B,'ES2'!$V$29,'ES1'!$E:$E,'ES2'!$V46,'ES1'!$C:$C,'ES2'!$A$2)</f>
        <v>1956.009</v>
      </c>
      <c r="AK46" s="354">
        <f>SUMIFS('ES1'!R:R,'ES1'!$B:$B,'ES2'!$V$29,'ES1'!$E:$E,'ES2'!$V46,'ES1'!$C:$C,'ES2'!$A$2)</f>
        <v>1961.431</v>
      </c>
      <c r="AL46" s="354">
        <f>SUMIFS('ES1'!S:S,'ES1'!$B:$B,'ES2'!$V$29,'ES1'!$E:$E,'ES2'!$V46,'ES1'!$C:$C,'ES2'!$A$2)</f>
        <v>1965.7809999999999</v>
      </c>
      <c r="AM46" s="354">
        <f>SUMIFS('ES1'!T:T,'ES1'!$B:$B,'ES2'!$V$29,'ES1'!$E:$E,'ES2'!$V46,'ES1'!$C:$C,'ES2'!$A$2)</f>
        <v>1969.1799999999998</v>
      </c>
      <c r="AN46" s="354">
        <f>SUMIFS('ES1'!U:U,'ES1'!$B:$B,'ES2'!$V$29,'ES1'!$E:$E,'ES2'!$V46,'ES1'!$C:$C,'ES2'!$A$2)</f>
        <v>1971.65</v>
      </c>
      <c r="AO46" s="354">
        <f>SUMIFS('ES1'!V:V,'ES1'!$B:$B,'ES2'!$V$29,'ES1'!$E:$E,'ES2'!$V46,'ES1'!$C:$C,'ES2'!$A$2)</f>
        <v>1973.279</v>
      </c>
      <c r="AP46" s="354">
        <f>SUMIFS('ES1'!W:W,'ES1'!$B:$B,'ES2'!$V$29,'ES1'!$E:$E,'ES2'!$V46,'ES1'!$C:$C,'ES2'!$A$2)</f>
        <v>1972.2910000000002</v>
      </c>
      <c r="AQ46" s="354">
        <f>SUMIFS('ES1'!X:X,'ES1'!$B:$B,'ES2'!$V$29,'ES1'!$E:$E,'ES2'!$V46,'ES1'!$C:$C,'ES2'!$A$2)</f>
        <v>1968.8000000000002</v>
      </c>
      <c r="AR46" s="354">
        <f>SUMIFS('ES1'!Y:Y,'ES1'!$B:$B,'ES2'!$V$29,'ES1'!$E:$E,'ES2'!$V46,'ES1'!$C:$C,'ES2'!$A$2)</f>
        <v>1965.0520000000001</v>
      </c>
      <c r="AS46" s="354">
        <f>SUMIFS('ES1'!Z:Z,'ES1'!$B:$B,'ES2'!$V$29,'ES1'!$E:$E,'ES2'!$V46,'ES1'!$C:$C,'ES2'!$A$2)</f>
        <v>1961.069</v>
      </c>
      <c r="AT46" s="354">
        <f>SUMIFS('ES1'!AA:AA,'ES1'!$B:$B,'ES2'!$V$29,'ES1'!$E:$E,'ES2'!$V46,'ES1'!$C:$C,'ES2'!$A$2)</f>
        <v>1956.8780000000002</v>
      </c>
      <c r="AU46" s="354">
        <f>SUMIFS('ES1'!AB:AB,'ES1'!$B:$B,'ES2'!$V$29,'ES1'!$E:$E,'ES2'!$V46,'ES1'!$C:$C,'ES2'!$A$2)</f>
        <v>1952.481</v>
      </c>
      <c r="AV46" s="354">
        <f>SUMIFS('ES1'!AC:AC,'ES1'!$B:$B,'ES2'!$V$29,'ES1'!$E:$E,'ES2'!$V46,'ES1'!$C:$C,'ES2'!$A$2)</f>
        <v>1947.8899999999999</v>
      </c>
      <c r="AW46" s="354">
        <f>SUMIFS('ES1'!AD:AD,'ES1'!$B:$B,'ES2'!$V$29,'ES1'!$E:$E,'ES2'!$V46,'ES1'!$C:$C,'ES2'!$A$2)</f>
        <v>1943.13</v>
      </c>
      <c r="AX46" s="354">
        <f>SUMIFS('ES1'!AE:AE,'ES1'!$B:$B,'ES2'!$V$29,'ES1'!$E:$E,'ES2'!$V46,'ES1'!$C:$C,'ES2'!$A$2)</f>
        <v>1938.23</v>
      </c>
      <c r="AY46" s="354">
        <f>SUMIFS('ES1'!AF:AF,'ES1'!$B:$B,'ES2'!$V$29,'ES1'!$E:$E,'ES2'!$V46,'ES1'!$C:$C,'ES2'!$A$2)</f>
        <v>1933.16</v>
      </c>
      <c r="AZ46" s="354">
        <f>SUMIFS('ES1'!AG:AG,'ES1'!$B:$B,'ES2'!$V$29,'ES1'!$E:$E,'ES2'!$V46,'ES1'!$C:$C,'ES2'!$A$2)</f>
        <v>1927.971</v>
      </c>
      <c r="BA46" s="354">
        <f>SUMIFS('ES1'!AH:AH,'ES1'!$B:$B,'ES2'!$V$29,'ES1'!$E:$E,'ES2'!$V46,'ES1'!$C:$C,'ES2'!$A$2)</f>
        <v>1922.65</v>
      </c>
      <c r="BB46" s="354">
        <f>SUMIFS('ES1'!AI:AI,'ES1'!$B:$B,'ES2'!$V$29,'ES1'!$E:$E,'ES2'!$V46,'ES1'!$C:$C,'ES2'!$A$2)</f>
        <v>1917.221</v>
      </c>
      <c r="BC46" s="354">
        <f>SUMIFS('ES1'!AJ:AJ,'ES1'!$B:$B,'ES2'!$V$29,'ES1'!$E:$E,'ES2'!$V46,'ES1'!$C:$C,'ES2'!$A$2)</f>
        <v>1911.6790000000001</v>
      </c>
      <c r="BD46" s="354">
        <f>SUMIFS('ES1'!AK:AK,'ES1'!$B:$B,'ES2'!$V$29,'ES1'!$E:$E,'ES2'!$V46,'ES1'!$C:$C,'ES2'!$A$2)</f>
        <v>1906.049</v>
      </c>
      <c r="BE46" s="354">
        <f>SUMIFS('ES1'!AL:AL,'ES1'!$B:$B,'ES2'!$V$29,'ES1'!$E:$E,'ES2'!$V46,'ES1'!$C:$C,'ES2'!$A$2)</f>
        <v>1900.3200000000002</v>
      </c>
      <c r="BF46" s="354">
        <f>SUMIFS('ES1'!AM:AM,'ES1'!$B:$B,'ES2'!$V$29,'ES1'!$E:$E,'ES2'!$V46,'ES1'!$C:$C,'ES2'!$A$2)</f>
        <v>1894.5210000000002</v>
      </c>
      <c r="BG46" s="354">
        <f>SUMIFS('ES1'!AN:AN,'ES1'!$B:$B,'ES2'!$V$29,'ES1'!$E:$E,'ES2'!$V46,'ES1'!$C:$C,'ES2'!$A$2)</f>
        <v>1888.6399999999999</v>
      </c>
    </row>
    <row r="47" spans="21:59" ht="15" customHeight="1" x14ac:dyDescent="0.2">
      <c r="V47" s="465" t="s">
        <v>401</v>
      </c>
      <c r="W47" s="465"/>
      <c r="X47" s="465"/>
      <c r="Y47" s="465"/>
      <c r="Z47" s="355">
        <f>SUMIFS('ES1'!G:G,'ES1'!$B:$B,'ES2'!$V$29,'ES1'!$C:$C,'ES2'!$A$2,'ES1'!$A:$A,"Transmission")/SUM(Z31:Z46)</f>
        <v>0.727596357026705</v>
      </c>
      <c r="AA47" s="355">
        <f>SUMIFS('ES1'!H:H,'ES1'!$B:$B,'ES2'!$V$29,'ES1'!$C:$C,'ES2'!$A$2,'ES1'!$A:$A,"Transmission")/SUM(AA31:AA46)</f>
        <v>0.71124152505273464</v>
      </c>
      <c r="AB47" s="355">
        <f>SUMIFS('ES1'!I:I,'ES1'!$B:$B,'ES2'!$V$29,'ES1'!$C:$C,'ES2'!$A$2,'ES1'!$A:$A,"Transmission")/SUM(AB31:AB46)</f>
        <v>0.69677375536405084</v>
      </c>
      <c r="AC47" s="355">
        <f>SUMIFS('ES1'!J:J,'ES1'!$B:$B,'ES2'!$V$29,'ES1'!$C:$C,'ES2'!$A$2,'ES1'!$A:$A,"Transmission")/SUM(AC31:AC46)</f>
        <v>0.69188797818958103</v>
      </c>
      <c r="AD47" s="355">
        <f>SUMIFS('ES1'!K:K,'ES1'!$B:$B,'ES2'!$V$29,'ES1'!$C:$C,'ES2'!$A$2,'ES1'!$A:$A,"Transmission")/SUM(AD31:AD46)</f>
        <v>0.68182109706395633</v>
      </c>
      <c r="AE47" s="355">
        <f>SUMIFS('ES1'!L:L,'ES1'!$B:$B,'ES2'!$V$29,'ES1'!$C:$C,'ES2'!$A$2,'ES1'!$A:$A,"Transmission")/SUM(AE31:AE46)</f>
        <v>0.67367558784191539</v>
      </c>
      <c r="AF47" s="355">
        <f>SUMIFS('ES1'!M:M,'ES1'!$B:$B,'ES2'!$V$29,'ES1'!$C:$C,'ES2'!$A$2,'ES1'!$A:$A,"Transmission")/SUM(AF31:AF46)</f>
        <v>0.6808378150275447</v>
      </c>
      <c r="AG47" s="355">
        <f>SUMIFS('ES1'!N:N,'ES1'!$B:$B,'ES2'!$V$29,'ES1'!$C:$C,'ES2'!$A$2,'ES1'!$A:$A,"Transmission")/SUM(AG31:AG46)</f>
        <v>0.67881695660090036</v>
      </c>
      <c r="AH47" s="355">
        <f>SUMIFS('ES1'!O:O,'ES1'!$B:$B,'ES2'!$V$29,'ES1'!$C:$C,'ES2'!$A$2,'ES1'!$A:$A,"Transmission")/SUM(AH31:AH46)</f>
        <v>0.68304520007945735</v>
      </c>
      <c r="AI47" s="355">
        <f>SUMIFS('ES1'!P:P,'ES1'!$B:$B,'ES2'!$V$29,'ES1'!$C:$C,'ES2'!$A$2,'ES1'!$A:$A,"Transmission")/SUM(AI31:AI46)</f>
        <v>0.69140691828281498</v>
      </c>
      <c r="AJ47" s="355">
        <f>SUMIFS('ES1'!Q:Q,'ES1'!$B:$B,'ES2'!$V$29,'ES1'!$C:$C,'ES2'!$A$2,'ES1'!$A:$A,"Transmission")/SUM(AJ31:AJ46)</f>
        <v>0.69381878718130452</v>
      </c>
      <c r="AK47" s="355">
        <f>SUMIFS('ES1'!R:R,'ES1'!$B:$B,'ES2'!$V$29,'ES1'!$C:$C,'ES2'!$A$2,'ES1'!$A:$A,"Transmission")/SUM(AK31:AK46)</f>
        <v>0.69260649965376309</v>
      </c>
      <c r="AL47" s="355">
        <f>SUMIFS('ES1'!S:S,'ES1'!$B:$B,'ES2'!$V$29,'ES1'!$C:$C,'ES2'!$A$2,'ES1'!$A:$A,"Transmission")/SUM(AL31:AL46)</f>
        <v>0.69272006092856997</v>
      </c>
      <c r="AM47" s="355">
        <f>SUMIFS('ES1'!T:T,'ES1'!$B:$B,'ES2'!$V$29,'ES1'!$C:$C,'ES2'!$A$2,'ES1'!$A:$A,"Transmission")/SUM(AM31:AM46)</f>
        <v>0.68598542403290363</v>
      </c>
      <c r="AN47" s="355">
        <f>SUMIFS('ES1'!U:U,'ES1'!$B:$B,'ES2'!$V$29,'ES1'!$C:$C,'ES2'!$A$2,'ES1'!$A:$A,"Transmission")/SUM(AN31:AN46)</f>
        <v>0.67939749014069328</v>
      </c>
      <c r="AO47" s="355">
        <f>SUMIFS('ES1'!V:V,'ES1'!$B:$B,'ES2'!$V$29,'ES1'!$C:$C,'ES2'!$A$2,'ES1'!$A:$A,"Transmission")/SUM(AO31:AO46)</f>
        <v>0.67028211772630608</v>
      </c>
      <c r="AP47" s="355">
        <f>SUMIFS('ES1'!W:W,'ES1'!$B:$B,'ES2'!$V$29,'ES1'!$C:$C,'ES2'!$A$2,'ES1'!$A:$A,"Transmission")/SUM(AP31:AP46)</f>
        <v>0.65936919331110966</v>
      </c>
      <c r="AQ47" s="355">
        <f>SUMIFS('ES1'!X:X,'ES1'!$B:$B,'ES2'!$V$29,'ES1'!$C:$C,'ES2'!$A$2,'ES1'!$A:$A,"Transmission")/SUM(AQ31:AQ46)</f>
        <v>0.64809165244471278</v>
      </c>
      <c r="AR47" s="355">
        <f>SUMIFS('ES1'!Y:Y,'ES1'!$B:$B,'ES2'!$V$29,'ES1'!$C:$C,'ES2'!$A$2,'ES1'!$A:$A,"Transmission")/SUM(AR31:AR46)</f>
        <v>0.6363100727701636</v>
      </c>
      <c r="AS47" s="355">
        <f>SUMIFS('ES1'!Z:Z,'ES1'!$B:$B,'ES2'!$V$29,'ES1'!$C:$C,'ES2'!$A$2,'ES1'!$A:$A,"Transmission")/SUM(AS31:AS46)</f>
        <v>0.62861039438273236</v>
      </c>
      <c r="AT47" s="355">
        <f>SUMIFS('ES1'!AA:AA,'ES1'!$B:$B,'ES2'!$V$29,'ES1'!$C:$C,'ES2'!$A$2,'ES1'!$A:$A,"Transmission")/SUM(AT31:AT46)</f>
        <v>0.62107277620247103</v>
      </c>
      <c r="AU47" s="355">
        <f>SUMIFS('ES1'!AB:AB,'ES1'!$B:$B,'ES2'!$V$29,'ES1'!$C:$C,'ES2'!$A$2,'ES1'!$A:$A,"Transmission")/SUM(AU31:AU46)</f>
        <v>0.61557798158218757</v>
      </c>
      <c r="AV47" s="355">
        <f>SUMIFS('ES1'!AC:AC,'ES1'!$B:$B,'ES2'!$V$29,'ES1'!$C:$C,'ES2'!$A$2,'ES1'!$A:$A,"Transmission")/SUM(AV31:AV46)</f>
        <v>0.60641959807714818</v>
      </c>
      <c r="AW47" s="355">
        <f>SUMIFS('ES1'!AD:AD,'ES1'!$B:$B,'ES2'!$V$29,'ES1'!$C:$C,'ES2'!$A$2,'ES1'!$A:$A,"Transmission")/SUM(AW31:AW46)</f>
        <v>0.60221525301515821</v>
      </c>
      <c r="AX47" s="355">
        <f>SUMIFS('ES1'!AE:AE,'ES1'!$B:$B,'ES2'!$V$29,'ES1'!$C:$C,'ES2'!$A$2,'ES1'!$A:$A,"Transmission")/SUM(AX31:AX46)</f>
        <v>0.59558889545289073</v>
      </c>
      <c r="AY47" s="355">
        <f>SUMIFS('ES1'!AF:AF,'ES1'!$B:$B,'ES2'!$V$29,'ES1'!$C:$C,'ES2'!$A$2,'ES1'!$A:$A,"Transmission")/SUM(AY31:AY46)</f>
        <v>0.59202624545994997</v>
      </c>
      <c r="AZ47" s="355">
        <f>SUMIFS('ES1'!AG:AG,'ES1'!$B:$B,'ES2'!$V$29,'ES1'!$C:$C,'ES2'!$A$2,'ES1'!$A:$A,"Transmission")/SUM(AZ31:AZ46)</f>
        <v>0.58824087712058304</v>
      </c>
      <c r="BA47" s="355">
        <f>SUMIFS('ES1'!AH:AH,'ES1'!$B:$B,'ES2'!$V$29,'ES1'!$C:$C,'ES2'!$A$2,'ES1'!$A:$A,"Transmission")/SUM(BA31:BA46)</f>
        <v>0.58506967631075424</v>
      </c>
      <c r="BB47" s="355">
        <f>SUMIFS('ES1'!AI:AI,'ES1'!$B:$B,'ES2'!$V$29,'ES1'!$C:$C,'ES2'!$A$2,'ES1'!$A:$A,"Transmission")/SUM(BB31:BB46)</f>
        <v>0.57996302458448845</v>
      </c>
      <c r="BC47" s="355">
        <f>SUMIFS('ES1'!AJ:AJ,'ES1'!$B:$B,'ES2'!$V$29,'ES1'!$C:$C,'ES2'!$A$2,'ES1'!$A:$A,"Transmission")/SUM(BC31:BC46)</f>
        <v>0.57777747538730539</v>
      </c>
      <c r="BD47" s="355">
        <f>SUMIFS('ES1'!AK:AK,'ES1'!$B:$B,'ES2'!$V$29,'ES1'!$C:$C,'ES2'!$A$2,'ES1'!$A:$A,"Transmission")/SUM(BD31:BD46)</f>
        <v>0.57131072305593522</v>
      </c>
      <c r="BE47" s="355">
        <f>SUMIFS('ES1'!AL:AL,'ES1'!$B:$B,'ES2'!$V$29,'ES1'!$C:$C,'ES2'!$A$2,'ES1'!$A:$A,"Transmission")/SUM(BE31:BE46)</f>
        <v>0.56711570895864316</v>
      </c>
      <c r="BF47" s="355">
        <f>SUMIFS('ES1'!AM:AM,'ES1'!$B:$B,'ES2'!$V$29,'ES1'!$C:$C,'ES2'!$A$2,'ES1'!$A:$A,"Transmission")/SUM(BF31:BF46)</f>
        <v>0.56262328306400911</v>
      </c>
      <c r="BG47" s="355">
        <f>SUMIFS('ES1'!AN:AN,'ES1'!$B:$B,'ES2'!$V$29,'ES1'!$C:$C,'ES2'!$A$2,'ES1'!$A:$A,"Transmission")/SUM(BG31:BG46)</f>
        <v>0.55943858504259514</v>
      </c>
    </row>
    <row r="48" spans="21:59" ht="15" customHeight="1" x14ac:dyDescent="0.2">
      <c r="V48" s="465" t="s">
        <v>402</v>
      </c>
      <c r="W48" s="465"/>
      <c r="X48" s="465"/>
      <c r="Y48" s="465"/>
      <c r="Z48" s="356">
        <f>1-Z47</f>
        <v>0.272403642973295</v>
      </c>
      <c r="AA48" s="356">
        <f t="shared" ref="AA48:BG48" si="2">1-AA47</f>
        <v>0.28875847494726536</v>
      </c>
      <c r="AB48" s="356">
        <f t="shared" si="2"/>
        <v>0.30322624463594916</v>
      </c>
      <c r="AC48" s="356">
        <f t="shared" si="2"/>
        <v>0.30811202181041897</v>
      </c>
      <c r="AD48" s="356">
        <f t="shared" si="2"/>
        <v>0.31817890293604367</v>
      </c>
      <c r="AE48" s="356">
        <f t="shared" si="2"/>
        <v>0.32632441215808461</v>
      </c>
      <c r="AF48" s="356">
        <f t="shared" si="2"/>
        <v>0.3191621849724553</v>
      </c>
      <c r="AG48" s="356">
        <f t="shared" si="2"/>
        <v>0.32118304339909964</v>
      </c>
      <c r="AH48" s="356">
        <f t="shared" si="2"/>
        <v>0.31695479992054265</v>
      </c>
      <c r="AI48" s="356">
        <f t="shared" si="2"/>
        <v>0.30859308171718502</v>
      </c>
      <c r="AJ48" s="356">
        <f t="shared" si="2"/>
        <v>0.30618121281869548</v>
      </c>
      <c r="AK48" s="356">
        <f t="shared" si="2"/>
        <v>0.30739350034623691</v>
      </c>
      <c r="AL48" s="356">
        <f t="shared" si="2"/>
        <v>0.30727993907143003</v>
      </c>
      <c r="AM48" s="356">
        <f t="shared" si="2"/>
        <v>0.31401457596709637</v>
      </c>
      <c r="AN48" s="356">
        <f t="shared" si="2"/>
        <v>0.32060250985930672</v>
      </c>
      <c r="AO48" s="356">
        <f t="shared" si="2"/>
        <v>0.32971788227369392</v>
      </c>
      <c r="AP48" s="356">
        <f t="shared" si="2"/>
        <v>0.34063080668889034</v>
      </c>
      <c r="AQ48" s="356">
        <f t="shared" si="2"/>
        <v>0.35190834755528722</v>
      </c>
      <c r="AR48" s="356">
        <f t="shared" si="2"/>
        <v>0.3636899272298364</v>
      </c>
      <c r="AS48" s="356">
        <f t="shared" si="2"/>
        <v>0.37138960561726764</v>
      </c>
      <c r="AT48" s="356">
        <f t="shared" si="2"/>
        <v>0.37892722379752897</v>
      </c>
      <c r="AU48" s="356">
        <f t="shared" si="2"/>
        <v>0.38442201841781243</v>
      </c>
      <c r="AV48" s="356">
        <f t="shared" si="2"/>
        <v>0.39358040192285182</v>
      </c>
      <c r="AW48" s="356">
        <f t="shared" si="2"/>
        <v>0.39778474698484179</v>
      </c>
      <c r="AX48" s="356">
        <f t="shared" si="2"/>
        <v>0.40441110454710927</v>
      </c>
      <c r="AY48" s="356">
        <f t="shared" si="2"/>
        <v>0.40797375454005003</v>
      </c>
      <c r="AZ48" s="356">
        <f t="shared" si="2"/>
        <v>0.41175912287941696</v>
      </c>
      <c r="BA48" s="356">
        <f t="shared" si="2"/>
        <v>0.41493032368924576</v>
      </c>
      <c r="BB48" s="356">
        <f t="shared" si="2"/>
        <v>0.42003697541551155</v>
      </c>
      <c r="BC48" s="356">
        <f t="shared" si="2"/>
        <v>0.42222252461269461</v>
      </c>
      <c r="BD48" s="356">
        <f t="shared" si="2"/>
        <v>0.42868927694406478</v>
      </c>
      <c r="BE48" s="356">
        <f t="shared" si="2"/>
        <v>0.43288429104135684</v>
      </c>
      <c r="BF48" s="356">
        <f t="shared" si="2"/>
        <v>0.43737671693599089</v>
      </c>
      <c r="BG48" s="356">
        <f t="shared" si="2"/>
        <v>0.44056141495740486</v>
      </c>
    </row>
    <row r="49" spans="22:59" ht="15" customHeight="1" x14ac:dyDescent="0.2">
      <c r="V49" s="465" t="s">
        <v>31</v>
      </c>
      <c r="W49" s="465"/>
      <c r="X49" s="465"/>
      <c r="Y49" s="465"/>
      <c r="Z49" s="466">
        <f>SUM(Z31:Z46)</f>
        <v>103487.32408130566</v>
      </c>
      <c r="AA49" s="466">
        <f t="shared" ref="AA49:BG49" si="3">SUM(AA31:AA46)</f>
        <v>107087.39199999998</v>
      </c>
      <c r="AB49" s="466">
        <f t="shared" si="3"/>
        <v>108482.84600000001</v>
      </c>
      <c r="AC49" s="466">
        <f t="shared" si="3"/>
        <v>111176.95700000001</v>
      </c>
      <c r="AD49" s="466">
        <f t="shared" si="3"/>
        <v>111794.72199999998</v>
      </c>
      <c r="AE49" s="466">
        <f t="shared" si="3"/>
        <v>111314.70600000002</v>
      </c>
      <c r="AF49" s="466">
        <f t="shared" si="3"/>
        <v>117810.72999999998</v>
      </c>
      <c r="AG49" s="466">
        <f t="shared" si="3"/>
        <v>121941.56200000001</v>
      </c>
      <c r="AH49" s="466">
        <f t="shared" si="3"/>
        <v>129105.65800000001</v>
      </c>
      <c r="AI49" s="466">
        <f t="shared" si="3"/>
        <v>138455.36900000001</v>
      </c>
      <c r="AJ49" s="466">
        <f t="shared" si="3"/>
        <v>145977.59799999997</v>
      </c>
      <c r="AK49" s="466">
        <f t="shared" si="3"/>
        <v>150599.22200000001</v>
      </c>
      <c r="AL49" s="466">
        <f t="shared" si="3"/>
        <v>156386.40499999997</v>
      </c>
      <c r="AM49" s="466">
        <f t="shared" si="3"/>
        <v>160853.27200000003</v>
      </c>
      <c r="AN49" s="466">
        <f t="shared" si="3"/>
        <v>167101.00000000003</v>
      </c>
      <c r="AO49" s="466">
        <f t="shared" si="3"/>
        <v>174705.541</v>
      </c>
      <c r="AP49" s="466">
        <f t="shared" si="3"/>
        <v>181091.26300000001</v>
      </c>
      <c r="AQ49" s="466">
        <f t="shared" si="3"/>
        <v>188570.55100000001</v>
      </c>
      <c r="AR49" s="466">
        <f t="shared" si="3"/>
        <v>193566.00700000001</v>
      </c>
      <c r="AS49" s="466">
        <f t="shared" si="3"/>
        <v>198249.98300000001</v>
      </c>
      <c r="AT49" s="466">
        <f t="shared" si="3"/>
        <v>202470.63600000003</v>
      </c>
      <c r="AU49" s="466">
        <f t="shared" si="3"/>
        <v>207119.16899999999</v>
      </c>
      <c r="AV49" s="466">
        <f t="shared" si="3"/>
        <v>209191.788</v>
      </c>
      <c r="AW49" s="466">
        <f t="shared" si="3"/>
        <v>212030.49799999999</v>
      </c>
      <c r="AX49" s="466">
        <f t="shared" si="3"/>
        <v>213306.52900000001</v>
      </c>
      <c r="AY49" s="466">
        <f t="shared" si="3"/>
        <v>215378.96500000003</v>
      </c>
      <c r="AZ49" s="466">
        <f t="shared" si="3"/>
        <v>216729.24300000002</v>
      </c>
      <c r="BA49" s="466">
        <f t="shared" si="3"/>
        <v>218015.05900000001</v>
      </c>
      <c r="BB49" s="466">
        <f t="shared" si="3"/>
        <v>218650.14600000001</v>
      </c>
      <c r="BC49" s="466">
        <f t="shared" si="3"/>
        <v>220465.50000000003</v>
      </c>
      <c r="BD49" s="466">
        <f t="shared" si="3"/>
        <v>220685.51300000004</v>
      </c>
      <c r="BE49" s="466">
        <f t="shared" si="3"/>
        <v>221850.67</v>
      </c>
      <c r="BF49" s="466">
        <f t="shared" si="3"/>
        <v>223000.01400000002</v>
      </c>
      <c r="BG49" s="466">
        <f t="shared" si="3"/>
        <v>224269.47899999999</v>
      </c>
    </row>
    <row r="50" spans="22:59" ht="15" customHeight="1" x14ac:dyDescent="0.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row>
    <row r="51" spans="22:59" ht="15" customHeight="1" x14ac:dyDescent="0.2">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row>
    <row r="52" spans="22:59" ht="15" customHeight="1" x14ac:dyDescent="0.2">
      <c r="V52" s="240" t="s">
        <v>215</v>
      </c>
      <c r="W52" s="240"/>
      <c r="X52" s="240"/>
      <c r="Y52" s="240"/>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row>
    <row r="53" spans="22:59" ht="15" customHeight="1" x14ac:dyDescent="0.2">
      <c r="V53" s="464" t="s">
        <v>34</v>
      </c>
      <c r="W53" s="550">
        <v>42095</v>
      </c>
      <c r="X53" s="550">
        <v>42461</v>
      </c>
      <c r="Y53" s="587">
        <v>42826</v>
      </c>
      <c r="Z53" s="550">
        <v>42826</v>
      </c>
      <c r="AA53" s="550">
        <v>43191</v>
      </c>
      <c r="AB53" s="550">
        <v>43556</v>
      </c>
      <c r="AC53" s="550">
        <v>43922</v>
      </c>
      <c r="AD53" s="550">
        <v>44287</v>
      </c>
      <c r="AE53" s="550">
        <v>44652</v>
      </c>
      <c r="AF53" s="550">
        <v>45017</v>
      </c>
      <c r="AG53" s="550">
        <v>45383</v>
      </c>
      <c r="AH53" s="550">
        <v>45748</v>
      </c>
      <c r="AI53" s="550">
        <v>46113</v>
      </c>
      <c r="AJ53" s="550">
        <v>46478</v>
      </c>
      <c r="AK53" s="550">
        <v>46844</v>
      </c>
      <c r="AL53" s="550">
        <v>47209</v>
      </c>
      <c r="AM53" s="550">
        <v>47574</v>
      </c>
      <c r="AN53" s="550">
        <v>47939</v>
      </c>
      <c r="AO53" s="550">
        <v>48305</v>
      </c>
      <c r="AP53" s="550">
        <v>48670</v>
      </c>
      <c r="AQ53" s="550">
        <v>49035</v>
      </c>
      <c r="AR53" s="550">
        <v>49400</v>
      </c>
      <c r="AS53" s="550">
        <v>49766</v>
      </c>
      <c r="AT53" s="550">
        <v>50131</v>
      </c>
      <c r="AU53" s="550">
        <v>50496</v>
      </c>
      <c r="AV53" s="550">
        <v>50861</v>
      </c>
      <c r="AW53" s="550">
        <v>51227</v>
      </c>
      <c r="AX53" s="550">
        <v>51592</v>
      </c>
      <c r="AY53" s="550">
        <v>51957</v>
      </c>
      <c r="AZ53" s="550">
        <v>52322</v>
      </c>
      <c r="BA53" s="550">
        <v>52688</v>
      </c>
      <c r="BB53" s="550">
        <v>53053</v>
      </c>
      <c r="BC53" s="550">
        <v>53418</v>
      </c>
      <c r="BD53" s="550">
        <v>53783</v>
      </c>
      <c r="BE53" s="550">
        <v>54149</v>
      </c>
      <c r="BF53" s="550">
        <v>54514</v>
      </c>
      <c r="BG53" s="550">
        <v>54879</v>
      </c>
    </row>
    <row r="54" spans="22:59" ht="15" customHeight="1" x14ac:dyDescent="0.2">
      <c r="V54" s="465" t="s">
        <v>90</v>
      </c>
      <c r="W54" s="465"/>
      <c r="X54" s="465"/>
      <c r="Y54" s="465"/>
      <c r="Z54" s="354">
        <f>SUMIFS('ES1'!G:G,'ES1'!$B:$B,'ES2'!$V$52,'ES1'!$E:$E,'ES2'!$V54,'ES1'!$C:$C,'ES2'!$A$2)</f>
        <v>3293.6306999999997</v>
      </c>
      <c r="AA54" s="354">
        <f>SUMIFS('ES1'!H:H,'ES1'!$B:$B,'ES2'!$V$52,'ES1'!$E:$E,'ES2'!$V54,'ES1'!$C:$C,'ES2'!$A$2)</f>
        <v>4053.8</v>
      </c>
      <c r="AB54" s="354">
        <f>SUMIFS('ES1'!I:I,'ES1'!$B:$B,'ES2'!$V$52,'ES1'!$E:$E,'ES2'!$V54,'ES1'!$C:$C,'ES2'!$A$2)</f>
        <v>4061.279</v>
      </c>
      <c r="AC54" s="354">
        <f>SUMIFS('ES1'!J:J,'ES1'!$B:$B,'ES2'!$V$52,'ES1'!$E:$E,'ES2'!$V54,'ES1'!$C:$C,'ES2'!$A$2)</f>
        <v>4354.17</v>
      </c>
      <c r="AD54" s="354">
        <f>SUMIFS('ES1'!K:K,'ES1'!$B:$B,'ES2'!$V$52,'ES1'!$E:$E,'ES2'!$V54,'ES1'!$C:$C,'ES2'!$A$2)</f>
        <v>4321.5919999999996</v>
      </c>
      <c r="AE54" s="354">
        <f>SUMIFS('ES1'!L:L,'ES1'!$B:$B,'ES2'!$V$52,'ES1'!$E:$E,'ES2'!$V54,'ES1'!$C:$C,'ES2'!$A$2)</f>
        <v>4422</v>
      </c>
      <c r="AF54" s="354">
        <f>SUMIFS('ES1'!M:M,'ES1'!$B:$B,'ES2'!$V$52,'ES1'!$E:$E,'ES2'!$V54,'ES1'!$C:$C,'ES2'!$A$2)</f>
        <v>4389.982</v>
      </c>
      <c r="AG54" s="354">
        <f>SUMIFS('ES1'!N:N,'ES1'!$B:$B,'ES2'!$V$52,'ES1'!$E:$E,'ES2'!$V54,'ES1'!$C:$C,'ES2'!$A$2)</f>
        <v>4399.1679999999997</v>
      </c>
      <c r="AH54" s="354">
        <f>SUMIFS('ES1'!O:O,'ES1'!$B:$B,'ES2'!$V$52,'ES1'!$E:$E,'ES2'!$V54,'ES1'!$C:$C,'ES2'!$A$2)</f>
        <v>4399.05</v>
      </c>
      <c r="AI54" s="354">
        <f>SUMIFS('ES1'!P:P,'ES1'!$B:$B,'ES2'!$V$52,'ES1'!$E:$E,'ES2'!$V54,'ES1'!$C:$C,'ES2'!$A$2)</f>
        <v>4413.8969999999999</v>
      </c>
      <c r="AJ54" s="354">
        <f>SUMIFS('ES1'!Q:Q,'ES1'!$B:$B,'ES2'!$V$52,'ES1'!$E:$E,'ES2'!$V54,'ES1'!$C:$C,'ES2'!$A$2)</f>
        <v>4733.7889999999998</v>
      </c>
      <c r="AK54" s="354">
        <f>SUMIFS('ES1'!R:R,'ES1'!$B:$B,'ES2'!$V$52,'ES1'!$E:$E,'ES2'!$V54,'ES1'!$C:$C,'ES2'!$A$2)</f>
        <v>4698.6589999999997</v>
      </c>
      <c r="AL54" s="354">
        <f>SUMIFS('ES1'!S:S,'ES1'!$B:$B,'ES2'!$V$52,'ES1'!$E:$E,'ES2'!$V54,'ES1'!$C:$C,'ES2'!$A$2)</f>
        <v>4700.7510000000002</v>
      </c>
      <c r="AM54" s="354">
        <f>SUMIFS('ES1'!T:T,'ES1'!$B:$B,'ES2'!$V$52,'ES1'!$E:$E,'ES2'!$V54,'ES1'!$C:$C,'ES2'!$A$2)</f>
        <v>4712.4589999999998</v>
      </c>
      <c r="AN54" s="354">
        <f>SUMIFS('ES1'!U:U,'ES1'!$B:$B,'ES2'!$V$52,'ES1'!$E:$E,'ES2'!$V54,'ES1'!$C:$C,'ES2'!$A$2)</f>
        <v>4726.1229999999996</v>
      </c>
      <c r="AO54" s="354">
        <f>SUMIFS('ES1'!V:V,'ES1'!$B:$B,'ES2'!$V$52,'ES1'!$E:$E,'ES2'!$V54,'ES1'!$C:$C,'ES2'!$A$2)</f>
        <v>4743.5789999999997</v>
      </c>
      <c r="AP54" s="354">
        <f>SUMIFS('ES1'!W:W,'ES1'!$B:$B,'ES2'!$V$52,'ES1'!$E:$E,'ES2'!$V54,'ES1'!$C:$C,'ES2'!$A$2)</f>
        <v>4722.01</v>
      </c>
      <c r="AQ54" s="354">
        <f>SUMIFS('ES1'!X:X,'ES1'!$B:$B,'ES2'!$V$52,'ES1'!$E:$E,'ES2'!$V54,'ES1'!$C:$C,'ES2'!$A$2)</f>
        <v>4744.9390000000003</v>
      </c>
      <c r="AR54" s="354">
        <f>SUMIFS('ES1'!Y:Y,'ES1'!$B:$B,'ES2'!$V$52,'ES1'!$E:$E,'ES2'!$V54,'ES1'!$C:$C,'ES2'!$A$2)</f>
        <v>4738.13</v>
      </c>
      <c r="AS54" s="354">
        <f>SUMIFS('ES1'!Z:Z,'ES1'!$B:$B,'ES2'!$V$52,'ES1'!$E:$E,'ES2'!$V54,'ES1'!$C:$C,'ES2'!$A$2)</f>
        <v>4763.68</v>
      </c>
      <c r="AT54" s="354">
        <f>SUMIFS('ES1'!AA:AA,'ES1'!$B:$B,'ES2'!$V$52,'ES1'!$E:$E,'ES2'!$V54,'ES1'!$C:$C,'ES2'!$A$2)</f>
        <v>4816.6589999999997</v>
      </c>
      <c r="AU54" s="354">
        <f>SUMIFS('ES1'!AB:AB,'ES1'!$B:$B,'ES2'!$V$52,'ES1'!$E:$E,'ES2'!$V54,'ES1'!$C:$C,'ES2'!$A$2)</f>
        <v>4842.2700000000004</v>
      </c>
      <c r="AV54" s="354">
        <f>SUMIFS('ES1'!AC:AC,'ES1'!$B:$B,'ES2'!$V$52,'ES1'!$E:$E,'ES2'!$V54,'ES1'!$C:$C,'ES2'!$A$2)</f>
        <v>4867.1210000000001</v>
      </c>
      <c r="AW54" s="354">
        <f>SUMIFS('ES1'!AD:AD,'ES1'!$B:$B,'ES2'!$V$52,'ES1'!$E:$E,'ES2'!$V54,'ES1'!$C:$C,'ES2'!$A$2)</f>
        <v>4258.84</v>
      </c>
      <c r="AX54" s="354">
        <f>SUMIFS('ES1'!AE:AE,'ES1'!$B:$B,'ES2'!$V$52,'ES1'!$E:$E,'ES2'!$V54,'ES1'!$C:$C,'ES2'!$A$2)</f>
        <v>3647.2919999999999</v>
      </c>
      <c r="AY54" s="354">
        <f>SUMIFS('ES1'!AF:AF,'ES1'!$B:$B,'ES2'!$V$52,'ES1'!$E:$E,'ES2'!$V54,'ES1'!$C:$C,'ES2'!$A$2)</f>
        <v>3191.2780000000002</v>
      </c>
      <c r="AZ54" s="354">
        <f>SUMIFS('ES1'!AG:AG,'ES1'!$B:$B,'ES2'!$V$52,'ES1'!$E:$E,'ES2'!$V54,'ES1'!$C:$C,'ES2'!$A$2)</f>
        <v>2577.819</v>
      </c>
      <c r="BA54" s="354">
        <f>SUMIFS('ES1'!AH:AH,'ES1'!$B:$B,'ES2'!$V$52,'ES1'!$E:$E,'ES2'!$V54,'ES1'!$C:$C,'ES2'!$A$2)</f>
        <v>2598.6880000000001</v>
      </c>
      <c r="BB54" s="354">
        <f>SUMIFS('ES1'!AI:AI,'ES1'!$B:$B,'ES2'!$V$52,'ES1'!$E:$E,'ES2'!$V54,'ES1'!$C:$C,'ES2'!$A$2)</f>
        <v>1983.1890000000001</v>
      </c>
      <c r="BC54" s="354">
        <f>SUMIFS('ES1'!AJ:AJ,'ES1'!$B:$B,'ES2'!$V$52,'ES1'!$E:$E,'ES2'!$V54,'ES1'!$C:$C,'ES2'!$A$2)</f>
        <v>1719.1610000000001</v>
      </c>
      <c r="BD54" s="354">
        <f>SUMIFS('ES1'!AK:AK,'ES1'!$B:$B,'ES2'!$V$52,'ES1'!$E:$E,'ES2'!$V54,'ES1'!$C:$C,'ES2'!$A$2)</f>
        <v>1739.2380000000001</v>
      </c>
      <c r="BE54" s="354">
        <f>SUMIFS('ES1'!AL:AL,'ES1'!$B:$B,'ES2'!$V$52,'ES1'!$E:$E,'ES2'!$V54,'ES1'!$C:$C,'ES2'!$A$2)</f>
        <v>1757.79</v>
      </c>
      <c r="BF54" s="354">
        <f>SUMIFS('ES1'!AM:AM,'ES1'!$B:$B,'ES2'!$V$52,'ES1'!$E:$E,'ES2'!$V54,'ES1'!$C:$C,'ES2'!$A$2)</f>
        <v>1779.0989999999999</v>
      </c>
      <c r="BG54" s="354">
        <f>SUMIFS('ES1'!AN:AN,'ES1'!$B:$B,'ES2'!$V$52,'ES1'!$E:$E,'ES2'!$V54,'ES1'!$C:$C,'ES2'!$A$2)</f>
        <v>1799.25</v>
      </c>
    </row>
    <row r="55" spans="22:59" ht="15" customHeight="1" x14ac:dyDescent="0.2">
      <c r="V55" s="465" t="s">
        <v>91</v>
      </c>
      <c r="W55" s="465"/>
      <c r="X55" s="465"/>
      <c r="Y55" s="465"/>
      <c r="Z55" s="354">
        <f>SUMIFS('ES1'!G:G,'ES1'!$B:$B,'ES2'!$V$52,'ES1'!$E:$E,'ES2'!$V55,'ES1'!$C:$C,'ES2'!$A$2)</f>
        <v>0</v>
      </c>
      <c r="AA55" s="354">
        <f>SUMIFS('ES1'!H:H,'ES1'!$B:$B,'ES2'!$V$52,'ES1'!$E:$E,'ES2'!$V55,'ES1'!$C:$C,'ES2'!$A$2)</f>
        <v>0</v>
      </c>
      <c r="AB55" s="354">
        <f>SUMIFS('ES1'!I:I,'ES1'!$B:$B,'ES2'!$V$52,'ES1'!$E:$E,'ES2'!$V55,'ES1'!$C:$C,'ES2'!$A$2)</f>
        <v>0</v>
      </c>
      <c r="AC55" s="354">
        <f>SUMIFS('ES1'!J:J,'ES1'!$B:$B,'ES2'!$V$52,'ES1'!$E:$E,'ES2'!$V55,'ES1'!$C:$C,'ES2'!$A$2)</f>
        <v>0</v>
      </c>
      <c r="AD55" s="354">
        <f>SUMIFS('ES1'!K:K,'ES1'!$B:$B,'ES2'!$V$52,'ES1'!$E:$E,'ES2'!$V55,'ES1'!$C:$C,'ES2'!$A$2)</f>
        <v>0</v>
      </c>
      <c r="AE55" s="354">
        <f>SUMIFS('ES1'!L:L,'ES1'!$B:$B,'ES2'!$V$52,'ES1'!$E:$E,'ES2'!$V55,'ES1'!$C:$C,'ES2'!$A$2)</f>
        <v>0</v>
      </c>
      <c r="AF55" s="354">
        <f>SUMIFS('ES1'!M:M,'ES1'!$B:$B,'ES2'!$V$52,'ES1'!$E:$E,'ES2'!$V55,'ES1'!$C:$C,'ES2'!$A$2)</f>
        <v>0</v>
      </c>
      <c r="AG55" s="354">
        <f>SUMIFS('ES1'!N:N,'ES1'!$B:$B,'ES2'!$V$52,'ES1'!$E:$E,'ES2'!$V55,'ES1'!$C:$C,'ES2'!$A$2)</f>
        <v>0</v>
      </c>
      <c r="AH55" s="354">
        <f>SUMIFS('ES1'!O:O,'ES1'!$B:$B,'ES2'!$V$52,'ES1'!$E:$E,'ES2'!$V55,'ES1'!$C:$C,'ES2'!$A$2)</f>
        <v>0</v>
      </c>
      <c r="AI55" s="354">
        <f>SUMIFS('ES1'!P:P,'ES1'!$B:$B,'ES2'!$V$52,'ES1'!$E:$E,'ES2'!$V55,'ES1'!$C:$C,'ES2'!$A$2)</f>
        <v>0</v>
      </c>
      <c r="AJ55" s="354">
        <f>SUMIFS('ES1'!Q:Q,'ES1'!$B:$B,'ES2'!$V$52,'ES1'!$E:$E,'ES2'!$V55,'ES1'!$C:$C,'ES2'!$A$2)</f>
        <v>0</v>
      </c>
      <c r="AK55" s="354">
        <f>SUMIFS('ES1'!R:R,'ES1'!$B:$B,'ES2'!$V$52,'ES1'!$E:$E,'ES2'!$V55,'ES1'!$C:$C,'ES2'!$A$2)</f>
        <v>0</v>
      </c>
      <c r="AL55" s="354">
        <f>SUMIFS('ES1'!S:S,'ES1'!$B:$B,'ES2'!$V$52,'ES1'!$E:$E,'ES2'!$V55,'ES1'!$C:$C,'ES2'!$A$2)</f>
        <v>0</v>
      </c>
      <c r="AM55" s="354">
        <f>SUMIFS('ES1'!T:T,'ES1'!$B:$B,'ES2'!$V$52,'ES1'!$E:$E,'ES2'!$V55,'ES1'!$C:$C,'ES2'!$A$2)</f>
        <v>0</v>
      </c>
      <c r="AN55" s="354">
        <f>SUMIFS('ES1'!U:U,'ES1'!$B:$B,'ES2'!$V$52,'ES1'!$E:$E,'ES2'!$V55,'ES1'!$C:$C,'ES2'!$A$2)</f>
        <v>0</v>
      </c>
      <c r="AO55" s="354">
        <f>SUMIFS('ES1'!V:V,'ES1'!$B:$B,'ES2'!$V$52,'ES1'!$E:$E,'ES2'!$V55,'ES1'!$C:$C,'ES2'!$A$2)</f>
        <v>0</v>
      </c>
      <c r="AP55" s="354">
        <f>SUMIFS('ES1'!W:W,'ES1'!$B:$B,'ES2'!$V$52,'ES1'!$E:$E,'ES2'!$V55,'ES1'!$C:$C,'ES2'!$A$2)</f>
        <v>0</v>
      </c>
      <c r="AQ55" s="354">
        <f>SUMIFS('ES1'!X:X,'ES1'!$B:$B,'ES2'!$V$52,'ES1'!$E:$E,'ES2'!$V55,'ES1'!$C:$C,'ES2'!$A$2)</f>
        <v>0</v>
      </c>
      <c r="AR55" s="354">
        <f>SUMIFS('ES1'!Y:Y,'ES1'!$B:$B,'ES2'!$V$52,'ES1'!$E:$E,'ES2'!$V55,'ES1'!$C:$C,'ES2'!$A$2)</f>
        <v>0</v>
      </c>
      <c r="AS55" s="354">
        <f>SUMIFS('ES1'!Z:Z,'ES1'!$B:$B,'ES2'!$V$52,'ES1'!$E:$E,'ES2'!$V55,'ES1'!$C:$C,'ES2'!$A$2)</f>
        <v>0</v>
      </c>
      <c r="AT55" s="354">
        <f>SUMIFS('ES1'!AA:AA,'ES1'!$B:$B,'ES2'!$V$52,'ES1'!$E:$E,'ES2'!$V55,'ES1'!$C:$C,'ES2'!$A$2)</f>
        <v>0</v>
      </c>
      <c r="AU55" s="354">
        <f>SUMIFS('ES1'!AB:AB,'ES1'!$B:$B,'ES2'!$V$52,'ES1'!$E:$E,'ES2'!$V55,'ES1'!$C:$C,'ES2'!$A$2)</f>
        <v>0</v>
      </c>
      <c r="AV55" s="354">
        <f>SUMIFS('ES1'!AC:AC,'ES1'!$B:$B,'ES2'!$V$52,'ES1'!$E:$E,'ES2'!$V55,'ES1'!$C:$C,'ES2'!$A$2)</f>
        <v>900</v>
      </c>
      <c r="AW55" s="354">
        <f>SUMIFS('ES1'!AD:AD,'ES1'!$B:$B,'ES2'!$V$52,'ES1'!$E:$E,'ES2'!$V55,'ES1'!$C:$C,'ES2'!$A$2)</f>
        <v>900</v>
      </c>
      <c r="AX55" s="354">
        <f>SUMIFS('ES1'!AE:AE,'ES1'!$B:$B,'ES2'!$V$52,'ES1'!$E:$E,'ES2'!$V55,'ES1'!$C:$C,'ES2'!$A$2)</f>
        <v>2200</v>
      </c>
      <c r="AY55" s="354">
        <f>SUMIFS('ES1'!AF:AF,'ES1'!$B:$B,'ES2'!$V$52,'ES1'!$E:$E,'ES2'!$V55,'ES1'!$C:$C,'ES2'!$A$2)</f>
        <v>2200</v>
      </c>
      <c r="AZ55" s="354">
        <f>SUMIFS('ES1'!AG:AG,'ES1'!$B:$B,'ES2'!$V$52,'ES1'!$E:$E,'ES2'!$V55,'ES1'!$C:$C,'ES2'!$A$2)</f>
        <v>3100</v>
      </c>
      <c r="BA55" s="354">
        <f>SUMIFS('ES1'!AH:AH,'ES1'!$B:$B,'ES2'!$V$52,'ES1'!$E:$E,'ES2'!$V55,'ES1'!$C:$C,'ES2'!$A$2)</f>
        <v>3100</v>
      </c>
      <c r="BB55" s="354">
        <f>SUMIFS('ES1'!AI:AI,'ES1'!$B:$B,'ES2'!$V$52,'ES1'!$E:$E,'ES2'!$V55,'ES1'!$C:$C,'ES2'!$A$2)</f>
        <v>4000</v>
      </c>
      <c r="BC55" s="354">
        <f>SUMIFS('ES1'!AJ:AJ,'ES1'!$B:$B,'ES2'!$V$52,'ES1'!$E:$E,'ES2'!$V55,'ES1'!$C:$C,'ES2'!$A$2)</f>
        <v>4000</v>
      </c>
      <c r="BD55" s="354">
        <f>SUMIFS('ES1'!AK:AK,'ES1'!$B:$B,'ES2'!$V$52,'ES1'!$E:$E,'ES2'!$V55,'ES1'!$C:$C,'ES2'!$A$2)</f>
        <v>4900</v>
      </c>
      <c r="BE55" s="354">
        <f>SUMIFS('ES1'!AL:AL,'ES1'!$B:$B,'ES2'!$V$52,'ES1'!$E:$E,'ES2'!$V55,'ES1'!$C:$C,'ES2'!$A$2)</f>
        <v>5800</v>
      </c>
      <c r="BF55" s="354">
        <f>SUMIFS('ES1'!AM:AM,'ES1'!$B:$B,'ES2'!$V$52,'ES1'!$E:$E,'ES2'!$V55,'ES1'!$C:$C,'ES2'!$A$2)</f>
        <v>5800</v>
      </c>
      <c r="BG55" s="354">
        <f>SUMIFS('ES1'!AN:AN,'ES1'!$B:$B,'ES2'!$V$52,'ES1'!$E:$E,'ES2'!$V55,'ES1'!$C:$C,'ES2'!$A$2)</f>
        <v>6700</v>
      </c>
    </row>
    <row r="56" spans="22:59" ht="15" customHeight="1" x14ac:dyDescent="0.2">
      <c r="V56" s="465" t="s">
        <v>93</v>
      </c>
      <c r="W56" s="465"/>
      <c r="X56" s="465"/>
      <c r="Y56" s="465"/>
      <c r="Z56" s="354">
        <f>SUMIFS('ES1'!G:G,'ES1'!$B:$B,'ES2'!$V$52,'ES1'!$E:$E,'ES2'!$V56,'ES1'!$C:$C,'ES2'!$A$2)</f>
        <v>12711</v>
      </c>
      <c r="AA56" s="354">
        <f>SUMIFS('ES1'!H:H,'ES1'!$B:$B,'ES2'!$V$52,'ES1'!$E:$E,'ES2'!$V56,'ES1'!$C:$C,'ES2'!$A$2)</f>
        <v>10199</v>
      </c>
      <c r="AB56" s="354">
        <f>SUMIFS('ES1'!I:I,'ES1'!$B:$B,'ES2'!$V$52,'ES1'!$E:$E,'ES2'!$V56,'ES1'!$C:$C,'ES2'!$A$2)</f>
        <v>8280</v>
      </c>
      <c r="AC56" s="354">
        <f>SUMIFS('ES1'!J:J,'ES1'!$B:$B,'ES2'!$V$52,'ES1'!$E:$E,'ES2'!$V56,'ES1'!$C:$C,'ES2'!$A$2)</f>
        <v>8280</v>
      </c>
      <c r="AD56" s="354">
        <f>SUMIFS('ES1'!K:K,'ES1'!$B:$B,'ES2'!$V$52,'ES1'!$E:$E,'ES2'!$V56,'ES1'!$C:$C,'ES2'!$A$2)</f>
        <v>4312</v>
      </c>
      <c r="AE56" s="354">
        <f>SUMIFS('ES1'!L:L,'ES1'!$B:$B,'ES2'!$V$52,'ES1'!$E:$E,'ES2'!$V56,'ES1'!$C:$C,'ES2'!$A$2)</f>
        <v>2775</v>
      </c>
      <c r="AF56" s="354">
        <f>SUMIFS('ES1'!M:M,'ES1'!$B:$B,'ES2'!$V$52,'ES1'!$E:$E,'ES2'!$V56,'ES1'!$C:$C,'ES2'!$A$2)</f>
        <v>2775</v>
      </c>
      <c r="AG56" s="354">
        <f>SUMIFS('ES1'!N:N,'ES1'!$B:$B,'ES2'!$V$52,'ES1'!$E:$E,'ES2'!$V56,'ES1'!$C:$C,'ES2'!$A$2)</f>
        <v>1139</v>
      </c>
      <c r="AH56" s="354">
        <f>SUMIFS('ES1'!O:O,'ES1'!$B:$B,'ES2'!$V$52,'ES1'!$E:$E,'ES2'!$V56,'ES1'!$C:$C,'ES2'!$A$2)</f>
        <v>0</v>
      </c>
      <c r="AI56" s="354">
        <f>SUMIFS('ES1'!P:P,'ES1'!$B:$B,'ES2'!$V$52,'ES1'!$E:$E,'ES2'!$V56,'ES1'!$C:$C,'ES2'!$A$2)</f>
        <v>0</v>
      </c>
      <c r="AJ56" s="354">
        <f>SUMIFS('ES1'!Q:Q,'ES1'!$B:$B,'ES2'!$V$52,'ES1'!$E:$E,'ES2'!$V56,'ES1'!$C:$C,'ES2'!$A$2)</f>
        <v>0</v>
      </c>
      <c r="AK56" s="354">
        <f>SUMIFS('ES1'!R:R,'ES1'!$B:$B,'ES2'!$V$52,'ES1'!$E:$E,'ES2'!$V56,'ES1'!$C:$C,'ES2'!$A$2)</f>
        <v>0</v>
      </c>
      <c r="AL56" s="354">
        <f>SUMIFS('ES1'!S:S,'ES1'!$B:$B,'ES2'!$V$52,'ES1'!$E:$E,'ES2'!$V56,'ES1'!$C:$C,'ES2'!$A$2)</f>
        <v>0</v>
      </c>
      <c r="AM56" s="354">
        <f>SUMIFS('ES1'!T:T,'ES1'!$B:$B,'ES2'!$V$52,'ES1'!$E:$E,'ES2'!$V56,'ES1'!$C:$C,'ES2'!$A$2)</f>
        <v>0</v>
      </c>
      <c r="AN56" s="354">
        <f>SUMIFS('ES1'!U:U,'ES1'!$B:$B,'ES2'!$V$52,'ES1'!$E:$E,'ES2'!$V56,'ES1'!$C:$C,'ES2'!$A$2)</f>
        <v>0</v>
      </c>
      <c r="AO56" s="354">
        <f>SUMIFS('ES1'!V:V,'ES1'!$B:$B,'ES2'!$V$52,'ES1'!$E:$E,'ES2'!$V56,'ES1'!$C:$C,'ES2'!$A$2)</f>
        <v>0</v>
      </c>
      <c r="AP56" s="354">
        <f>SUMIFS('ES1'!W:W,'ES1'!$B:$B,'ES2'!$V$52,'ES1'!$E:$E,'ES2'!$V56,'ES1'!$C:$C,'ES2'!$A$2)</f>
        <v>0</v>
      </c>
      <c r="AQ56" s="354">
        <f>SUMIFS('ES1'!X:X,'ES1'!$B:$B,'ES2'!$V$52,'ES1'!$E:$E,'ES2'!$V56,'ES1'!$C:$C,'ES2'!$A$2)</f>
        <v>0</v>
      </c>
      <c r="AR56" s="354">
        <f>SUMIFS('ES1'!Y:Y,'ES1'!$B:$B,'ES2'!$V$52,'ES1'!$E:$E,'ES2'!$V56,'ES1'!$C:$C,'ES2'!$A$2)</f>
        <v>0</v>
      </c>
      <c r="AS56" s="354">
        <f>SUMIFS('ES1'!Z:Z,'ES1'!$B:$B,'ES2'!$V$52,'ES1'!$E:$E,'ES2'!$V56,'ES1'!$C:$C,'ES2'!$A$2)</f>
        <v>0</v>
      </c>
      <c r="AT56" s="354">
        <f>SUMIFS('ES1'!AA:AA,'ES1'!$B:$B,'ES2'!$V$52,'ES1'!$E:$E,'ES2'!$V56,'ES1'!$C:$C,'ES2'!$A$2)</f>
        <v>0</v>
      </c>
      <c r="AU56" s="354">
        <f>SUMIFS('ES1'!AB:AB,'ES1'!$B:$B,'ES2'!$V$52,'ES1'!$E:$E,'ES2'!$V56,'ES1'!$C:$C,'ES2'!$A$2)</f>
        <v>0</v>
      </c>
      <c r="AV56" s="354">
        <f>SUMIFS('ES1'!AC:AC,'ES1'!$B:$B,'ES2'!$V$52,'ES1'!$E:$E,'ES2'!$V56,'ES1'!$C:$C,'ES2'!$A$2)</f>
        <v>0</v>
      </c>
      <c r="AW56" s="354">
        <f>SUMIFS('ES1'!AD:AD,'ES1'!$B:$B,'ES2'!$V$52,'ES1'!$E:$E,'ES2'!$V56,'ES1'!$C:$C,'ES2'!$A$2)</f>
        <v>0</v>
      </c>
      <c r="AX56" s="354">
        <f>SUMIFS('ES1'!AE:AE,'ES1'!$B:$B,'ES2'!$V$52,'ES1'!$E:$E,'ES2'!$V56,'ES1'!$C:$C,'ES2'!$A$2)</f>
        <v>0</v>
      </c>
      <c r="AY56" s="354">
        <f>SUMIFS('ES1'!AF:AF,'ES1'!$B:$B,'ES2'!$V$52,'ES1'!$E:$E,'ES2'!$V56,'ES1'!$C:$C,'ES2'!$A$2)</f>
        <v>0</v>
      </c>
      <c r="AZ56" s="354">
        <f>SUMIFS('ES1'!AG:AG,'ES1'!$B:$B,'ES2'!$V$52,'ES1'!$E:$E,'ES2'!$V56,'ES1'!$C:$C,'ES2'!$A$2)</f>
        <v>0</v>
      </c>
      <c r="BA56" s="354">
        <f>SUMIFS('ES1'!AH:AH,'ES1'!$B:$B,'ES2'!$V$52,'ES1'!$E:$E,'ES2'!$V56,'ES1'!$C:$C,'ES2'!$A$2)</f>
        <v>0</v>
      </c>
      <c r="BB56" s="354">
        <f>SUMIFS('ES1'!AI:AI,'ES1'!$B:$B,'ES2'!$V$52,'ES1'!$E:$E,'ES2'!$V56,'ES1'!$C:$C,'ES2'!$A$2)</f>
        <v>0</v>
      </c>
      <c r="BC56" s="354">
        <f>SUMIFS('ES1'!AJ:AJ,'ES1'!$B:$B,'ES2'!$V$52,'ES1'!$E:$E,'ES2'!$V56,'ES1'!$C:$C,'ES2'!$A$2)</f>
        <v>0</v>
      </c>
      <c r="BD56" s="354">
        <f>SUMIFS('ES1'!AK:AK,'ES1'!$B:$B,'ES2'!$V$52,'ES1'!$E:$E,'ES2'!$V56,'ES1'!$C:$C,'ES2'!$A$2)</f>
        <v>0</v>
      </c>
      <c r="BE56" s="354">
        <f>SUMIFS('ES1'!AL:AL,'ES1'!$B:$B,'ES2'!$V$52,'ES1'!$E:$E,'ES2'!$V56,'ES1'!$C:$C,'ES2'!$A$2)</f>
        <v>0</v>
      </c>
      <c r="BF56" s="354">
        <f>SUMIFS('ES1'!AM:AM,'ES1'!$B:$B,'ES2'!$V$52,'ES1'!$E:$E,'ES2'!$V56,'ES1'!$C:$C,'ES2'!$A$2)</f>
        <v>0</v>
      </c>
      <c r="BG56" s="354">
        <f>SUMIFS('ES1'!AN:AN,'ES1'!$B:$B,'ES2'!$V$52,'ES1'!$E:$E,'ES2'!$V56,'ES1'!$C:$C,'ES2'!$A$2)</f>
        <v>0</v>
      </c>
    </row>
    <row r="57" spans="22:59" ht="15" customHeight="1" x14ac:dyDescent="0.2">
      <c r="V57" s="465" t="s">
        <v>92</v>
      </c>
      <c r="W57" s="465"/>
      <c r="X57" s="465"/>
      <c r="Y57" s="465"/>
      <c r="Z57" s="354">
        <f>SUMIFS('ES1'!G:G,'ES1'!$B:$B,'ES2'!$V$52,'ES1'!$E:$E,'ES2'!$V57,'ES1'!$C:$C,'ES2'!$A$2)</f>
        <v>34947.39070741825</v>
      </c>
      <c r="AA57" s="354">
        <f>SUMIFS('ES1'!H:H,'ES1'!$B:$B,'ES2'!$V$52,'ES1'!$E:$E,'ES2'!$V57,'ES1'!$C:$C,'ES2'!$A$2)</f>
        <v>35969.82</v>
      </c>
      <c r="AB57" s="354">
        <f>SUMIFS('ES1'!I:I,'ES1'!$B:$B,'ES2'!$V$52,'ES1'!$E:$E,'ES2'!$V57,'ES1'!$C:$C,'ES2'!$A$2)</f>
        <v>36148.667999999998</v>
      </c>
      <c r="AC57" s="354">
        <f>SUMIFS('ES1'!J:J,'ES1'!$B:$B,'ES2'!$V$52,'ES1'!$E:$E,'ES2'!$V57,'ES1'!$C:$C,'ES2'!$A$2)</f>
        <v>37634.478000000003</v>
      </c>
      <c r="AD57" s="354">
        <f>SUMIFS('ES1'!K:K,'ES1'!$B:$B,'ES2'!$V$52,'ES1'!$E:$E,'ES2'!$V57,'ES1'!$C:$C,'ES2'!$A$2)</f>
        <v>37370.315000000002</v>
      </c>
      <c r="AE57" s="354">
        <f>SUMIFS('ES1'!L:L,'ES1'!$B:$B,'ES2'!$V$52,'ES1'!$E:$E,'ES2'!$V57,'ES1'!$C:$C,'ES2'!$A$2)</f>
        <v>33323.796999999999</v>
      </c>
      <c r="AF57" s="354">
        <f>SUMIFS('ES1'!M:M,'ES1'!$B:$B,'ES2'!$V$52,'ES1'!$E:$E,'ES2'!$V57,'ES1'!$C:$C,'ES2'!$A$2)</f>
        <v>35022.614000000001</v>
      </c>
      <c r="AG57" s="354">
        <f>SUMIFS('ES1'!N:N,'ES1'!$B:$B,'ES2'!$V$52,'ES1'!$E:$E,'ES2'!$V57,'ES1'!$C:$C,'ES2'!$A$2)</f>
        <v>35940.341999999997</v>
      </c>
      <c r="AH57" s="354">
        <f>SUMIFS('ES1'!O:O,'ES1'!$B:$B,'ES2'!$V$52,'ES1'!$E:$E,'ES2'!$V57,'ES1'!$C:$C,'ES2'!$A$2)</f>
        <v>36552.124000000003</v>
      </c>
      <c r="AI57" s="354">
        <f>SUMIFS('ES1'!P:P,'ES1'!$B:$B,'ES2'!$V$52,'ES1'!$E:$E,'ES2'!$V57,'ES1'!$C:$C,'ES2'!$A$2)</f>
        <v>36691.377</v>
      </c>
      <c r="AJ57" s="354">
        <f>SUMIFS('ES1'!Q:Q,'ES1'!$B:$B,'ES2'!$V$52,'ES1'!$E:$E,'ES2'!$V57,'ES1'!$C:$C,'ES2'!$A$2)</f>
        <v>36933.997000000003</v>
      </c>
      <c r="AK57" s="354">
        <f>SUMIFS('ES1'!R:R,'ES1'!$B:$B,'ES2'!$V$52,'ES1'!$E:$E,'ES2'!$V57,'ES1'!$C:$C,'ES2'!$A$2)</f>
        <v>37152.347999999998</v>
      </c>
      <c r="AL57" s="354">
        <f>SUMIFS('ES1'!S:S,'ES1'!$B:$B,'ES2'!$V$52,'ES1'!$E:$E,'ES2'!$V57,'ES1'!$C:$C,'ES2'!$A$2)</f>
        <v>39121.031999999999</v>
      </c>
      <c r="AM57" s="354">
        <f>SUMIFS('ES1'!T:T,'ES1'!$B:$B,'ES2'!$V$52,'ES1'!$E:$E,'ES2'!$V57,'ES1'!$C:$C,'ES2'!$A$2)</f>
        <v>41422.099000000002</v>
      </c>
      <c r="AN57" s="354">
        <f>SUMIFS('ES1'!U:U,'ES1'!$B:$B,'ES2'!$V$52,'ES1'!$E:$E,'ES2'!$V57,'ES1'!$C:$C,'ES2'!$A$2)</f>
        <v>41399.802000000003</v>
      </c>
      <c r="AO57" s="354">
        <f>SUMIFS('ES1'!V:V,'ES1'!$B:$B,'ES2'!$V$52,'ES1'!$E:$E,'ES2'!$V57,'ES1'!$C:$C,'ES2'!$A$2)</f>
        <v>41566.964</v>
      </c>
      <c r="AP57" s="354">
        <f>SUMIFS('ES1'!W:W,'ES1'!$B:$B,'ES2'!$V$52,'ES1'!$E:$E,'ES2'!$V57,'ES1'!$C:$C,'ES2'!$A$2)</f>
        <v>38253.873999999996</v>
      </c>
      <c r="AQ57" s="354">
        <f>SUMIFS('ES1'!X:X,'ES1'!$B:$B,'ES2'!$V$52,'ES1'!$E:$E,'ES2'!$V57,'ES1'!$C:$C,'ES2'!$A$2)</f>
        <v>38110.608</v>
      </c>
      <c r="AR57" s="354">
        <f>SUMIFS('ES1'!Y:Y,'ES1'!$B:$B,'ES2'!$V$52,'ES1'!$E:$E,'ES2'!$V57,'ES1'!$C:$C,'ES2'!$A$2)</f>
        <v>36788.199999999997</v>
      </c>
      <c r="AS57" s="354">
        <f>SUMIFS('ES1'!Z:Z,'ES1'!$B:$B,'ES2'!$V$52,'ES1'!$E:$E,'ES2'!$V57,'ES1'!$C:$C,'ES2'!$A$2)</f>
        <v>37620.773999999998</v>
      </c>
      <c r="AT57" s="354">
        <f>SUMIFS('ES1'!AA:AA,'ES1'!$B:$B,'ES2'!$V$52,'ES1'!$E:$E,'ES2'!$V57,'ES1'!$C:$C,'ES2'!$A$2)</f>
        <v>38311.601000000002</v>
      </c>
      <c r="AU57" s="354">
        <f>SUMIFS('ES1'!AB:AB,'ES1'!$B:$B,'ES2'!$V$52,'ES1'!$E:$E,'ES2'!$V57,'ES1'!$C:$C,'ES2'!$A$2)</f>
        <v>37006.692999999999</v>
      </c>
      <c r="AV57" s="354">
        <f>SUMIFS('ES1'!AC:AC,'ES1'!$B:$B,'ES2'!$V$52,'ES1'!$E:$E,'ES2'!$V57,'ES1'!$C:$C,'ES2'!$A$2)</f>
        <v>37030.336000000003</v>
      </c>
      <c r="AW57" s="354">
        <f>SUMIFS('ES1'!AD:AD,'ES1'!$B:$B,'ES2'!$V$52,'ES1'!$E:$E,'ES2'!$V57,'ES1'!$C:$C,'ES2'!$A$2)</f>
        <v>37929.711000000003</v>
      </c>
      <c r="AX57" s="354">
        <f>SUMIFS('ES1'!AE:AE,'ES1'!$B:$B,'ES2'!$V$52,'ES1'!$E:$E,'ES2'!$V57,'ES1'!$C:$C,'ES2'!$A$2)</f>
        <v>37955.358</v>
      </c>
      <c r="AY57" s="354">
        <f>SUMIFS('ES1'!AF:AF,'ES1'!$B:$B,'ES2'!$V$52,'ES1'!$E:$E,'ES2'!$V57,'ES1'!$C:$C,'ES2'!$A$2)</f>
        <v>37977.911999999997</v>
      </c>
      <c r="AZ57" s="354">
        <f>SUMIFS('ES1'!AG:AG,'ES1'!$B:$B,'ES2'!$V$52,'ES1'!$E:$E,'ES2'!$V57,'ES1'!$C:$C,'ES2'!$A$2)</f>
        <v>38433.942999999999</v>
      </c>
      <c r="BA57" s="354">
        <f>SUMIFS('ES1'!AH:AH,'ES1'!$B:$B,'ES2'!$V$52,'ES1'!$E:$E,'ES2'!$V57,'ES1'!$C:$C,'ES2'!$A$2)</f>
        <v>38911.652999999998</v>
      </c>
      <c r="BB57" s="354">
        <f>SUMIFS('ES1'!AI:AI,'ES1'!$B:$B,'ES2'!$V$52,'ES1'!$E:$E,'ES2'!$V57,'ES1'!$C:$C,'ES2'!$A$2)</f>
        <v>39372.271000000001</v>
      </c>
      <c r="BC57" s="354">
        <f>SUMIFS('ES1'!AJ:AJ,'ES1'!$B:$B,'ES2'!$V$52,'ES1'!$E:$E,'ES2'!$V57,'ES1'!$C:$C,'ES2'!$A$2)</f>
        <v>39396.368000000002</v>
      </c>
      <c r="BD57" s="354">
        <f>SUMIFS('ES1'!AK:AK,'ES1'!$B:$B,'ES2'!$V$52,'ES1'!$E:$E,'ES2'!$V57,'ES1'!$C:$C,'ES2'!$A$2)</f>
        <v>39038.76</v>
      </c>
      <c r="BE57" s="354">
        <f>SUMIFS('ES1'!AL:AL,'ES1'!$B:$B,'ES2'!$V$52,'ES1'!$E:$E,'ES2'!$V57,'ES1'!$C:$C,'ES2'!$A$2)</f>
        <v>38211.269</v>
      </c>
      <c r="BF57" s="354">
        <f>SUMIFS('ES1'!AM:AM,'ES1'!$B:$B,'ES2'!$V$52,'ES1'!$E:$E,'ES2'!$V57,'ES1'!$C:$C,'ES2'!$A$2)</f>
        <v>37858.048999999999</v>
      </c>
      <c r="BG57" s="354">
        <f>SUMIFS('ES1'!AN:AN,'ES1'!$B:$B,'ES2'!$V$52,'ES1'!$E:$E,'ES2'!$V57,'ES1'!$C:$C,'ES2'!$A$2)</f>
        <v>36230.373</v>
      </c>
    </row>
    <row r="58" spans="22:59" ht="15" customHeight="1" x14ac:dyDescent="0.2">
      <c r="V58" s="465" t="s">
        <v>94</v>
      </c>
      <c r="W58" s="465"/>
      <c r="X58" s="465"/>
      <c r="Y58" s="465"/>
      <c r="Z58" s="354">
        <f>SUMIFS('ES1'!G:G,'ES1'!$B:$B,'ES2'!$V$52,'ES1'!$E:$E,'ES2'!$V58,'ES1'!$C:$C,'ES2'!$A$2)</f>
        <v>1790.0035712782678</v>
      </c>
      <c r="AA58" s="354">
        <f>SUMIFS('ES1'!H:H,'ES1'!$B:$B,'ES2'!$V$52,'ES1'!$E:$E,'ES2'!$V58,'ES1'!$C:$C,'ES2'!$A$2)</f>
        <v>1825.6399999999999</v>
      </c>
      <c r="AB58" s="354">
        <f>SUMIFS('ES1'!I:I,'ES1'!$B:$B,'ES2'!$V$52,'ES1'!$E:$E,'ES2'!$V58,'ES1'!$C:$C,'ES2'!$A$2)</f>
        <v>1885.2530000000002</v>
      </c>
      <c r="AC58" s="354">
        <f>SUMIFS('ES1'!J:J,'ES1'!$B:$B,'ES2'!$V$52,'ES1'!$E:$E,'ES2'!$V58,'ES1'!$C:$C,'ES2'!$A$2)</f>
        <v>1902.78</v>
      </c>
      <c r="AD58" s="354">
        <f>SUMIFS('ES1'!K:K,'ES1'!$B:$B,'ES2'!$V$52,'ES1'!$E:$E,'ES2'!$V58,'ES1'!$C:$C,'ES2'!$A$2)</f>
        <v>1910.229</v>
      </c>
      <c r="AE58" s="354">
        <f>SUMIFS('ES1'!L:L,'ES1'!$B:$B,'ES2'!$V$52,'ES1'!$E:$E,'ES2'!$V58,'ES1'!$C:$C,'ES2'!$A$2)</f>
        <v>1917.6100000000001</v>
      </c>
      <c r="AF58" s="354">
        <f>SUMIFS('ES1'!M:M,'ES1'!$B:$B,'ES2'!$V$52,'ES1'!$E:$E,'ES2'!$V58,'ES1'!$C:$C,'ES2'!$A$2)</f>
        <v>1924.9160000000002</v>
      </c>
      <c r="AG58" s="354">
        <f>SUMIFS('ES1'!N:N,'ES1'!$B:$B,'ES2'!$V$52,'ES1'!$E:$E,'ES2'!$V58,'ES1'!$C:$C,'ES2'!$A$2)</f>
        <v>1931.8519999999999</v>
      </c>
      <c r="AH58" s="354">
        <f>SUMIFS('ES1'!O:O,'ES1'!$B:$B,'ES2'!$V$52,'ES1'!$E:$E,'ES2'!$V58,'ES1'!$C:$C,'ES2'!$A$2)</f>
        <v>1938.1019999999999</v>
      </c>
      <c r="AI58" s="354">
        <f>SUMIFS('ES1'!P:P,'ES1'!$B:$B,'ES2'!$V$52,'ES1'!$E:$E,'ES2'!$V58,'ES1'!$C:$C,'ES2'!$A$2)</f>
        <v>1944.0329999999999</v>
      </c>
      <c r="AJ58" s="354">
        <f>SUMIFS('ES1'!Q:Q,'ES1'!$B:$B,'ES2'!$V$52,'ES1'!$E:$E,'ES2'!$V58,'ES1'!$C:$C,'ES2'!$A$2)</f>
        <v>1949.673</v>
      </c>
      <c r="AK58" s="354">
        <f>SUMIFS('ES1'!R:R,'ES1'!$B:$B,'ES2'!$V$52,'ES1'!$E:$E,'ES2'!$V58,'ES1'!$C:$C,'ES2'!$A$2)</f>
        <v>1955.027</v>
      </c>
      <c r="AL58" s="354">
        <f>SUMIFS('ES1'!S:S,'ES1'!$B:$B,'ES2'!$V$52,'ES1'!$E:$E,'ES2'!$V58,'ES1'!$C:$C,'ES2'!$A$2)</f>
        <v>1960.1079999999999</v>
      </c>
      <c r="AM58" s="354">
        <f>SUMIFS('ES1'!T:T,'ES1'!$B:$B,'ES2'!$V$52,'ES1'!$E:$E,'ES2'!$V58,'ES1'!$C:$C,'ES2'!$A$2)</f>
        <v>1964.9479999999999</v>
      </c>
      <c r="AN58" s="354">
        <f>SUMIFS('ES1'!U:U,'ES1'!$B:$B,'ES2'!$V$52,'ES1'!$E:$E,'ES2'!$V58,'ES1'!$C:$C,'ES2'!$A$2)</f>
        <v>1969.538</v>
      </c>
      <c r="AO58" s="354">
        <f>SUMIFS('ES1'!V:V,'ES1'!$B:$B,'ES2'!$V$52,'ES1'!$E:$E,'ES2'!$V58,'ES1'!$C:$C,'ES2'!$A$2)</f>
        <v>1973.8980000000001</v>
      </c>
      <c r="AP58" s="354">
        <f>SUMIFS('ES1'!W:W,'ES1'!$B:$B,'ES2'!$V$52,'ES1'!$E:$E,'ES2'!$V58,'ES1'!$C:$C,'ES2'!$A$2)</f>
        <v>1978.049</v>
      </c>
      <c r="AQ58" s="354">
        <f>SUMIFS('ES1'!X:X,'ES1'!$B:$B,'ES2'!$V$52,'ES1'!$E:$E,'ES2'!$V58,'ES1'!$C:$C,'ES2'!$A$2)</f>
        <v>1981.9839999999999</v>
      </c>
      <c r="AR58" s="354">
        <f>SUMIFS('ES1'!Y:Y,'ES1'!$B:$B,'ES2'!$V$52,'ES1'!$E:$E,'ES2'!$V58,'ES1'!$C:$C,'ES2'!$A$2)</f>
        <v>1985.7260000000001</v>
      </c>
      <c r="AS58" s="354">
        <f>SUMIFS('ES1'!Z:Z,'ES1'!$B:$B,'ES2'!$V$52,'ES1'!$E:$E,'ES2'!$V58,'ES1'!$C:$C,'ES2'!$A$2)</f>
        <v>1989.2750000000001</v>
      </c>
      <c r="AT58" s="354">
        <f>SUMIFS('ES1'!AA:AA,'ES1'!$B:$B,'ES2'!$V$52,'ES1'!$E:$E,'ES2'!$V58,'ES1'!$C:$C,'ES2'!$A$2)</f>
        <v>1992.643</v>
      </c>
      <c r="AU58" s="354">
        <f>SUMIFS('ES1'!AB:AB,'ES1'!$B:$B,'ES2'!$V$52,'ES1'!$E:$E,'ES2'!$V58,'ES1'!$C:$C,'ES2'!$A$2)</f>
        <v>1995.8510000000001</v>
      </c>
      <c r="AV58" s="354">
        <f>SUMIFS('ES1'!AC:AC,'ES1'!$B:$B,'ES2'!$V$52,'ES1'!$E:$E,'ES2'!$V58,'ES1'!$C:$C,'ES2'!$A$2)</f>
        <v>1998.904</v>
      </c>
      <c r="AW58" s="354">
        <f>SUMIFS('ES1'!AD:AD,'ES1'!$B:$B,'ES2'!$V$52,'ES1'!$E:$E,'ES2'!$V58,'ES1'!$C:$C,'ES2'!$A$2)</f>
        <v>2001.7910000000002</v>
      </c>
      <c r="AX58" s="354">
        <f>SUMIFS('ES1'!AE:AE,'ES1'!$B:$B,'ES2'!$V$52,'ES1'!$E:$E,'ES2'!$V58,'ES1'!$C:$C,'ES2'!$A$2)</f>
        <v>2004.5410000000002</v>
      </c>
      <c r="AY58" s="354">
        <f>SUMIFS('ES1'!AF:AF,'ES1'!$B:$B,'ES2'!$V$52,'ES1'!$E:$E,'ES2'!$V58,'ES1'!$C:$C,'ES2'!$A$2)</f>
        <v>2007.152</v>
      </c>
      <c r="AZ58" s="354">
        <f>SUMIFS('ES1'!AG:AG,'ES1'!$B:$B,'ES2'!$V$52,'ES1'!$E:$E,'ES2'!$V58,'ES1'!$C:$C,'ES2'!$A$2)</f>
        <v>2009.6399999999999</v>
      </c>
      <c r="BA58" s="354">
        <f>SUMIFS('ES1'!AH:AH,'ES1'!$B:$B,'ES2'!$V$52,'ES1'!$E:$E,'ES2'!$V58,'ES1'!$C:$C,'ES2'!$A$2)</f>
        <v>2011.99</v>
      </c>
      <c r="BB58" s="354">
        <f>SUMIFS('ES1'!AI:AI,'ES1'!$B:$B,'ES2'!$V$52,'ES1'!$E:$E,'ES2'!$V58,'ES1'!$C:$C,'ES2'!$A$2)</f>
        <v>2014.2269999999999</v>
      </c>
      <c r="BC58" s="354">
        <f>SUMIFS('ES1'!AJ:AJ,'ES1'!$B:$B,'ES2'!$V$52,'ES1'!$E:$E,'ES2'!$V58,'ES1'!$C:$C,'ES2'!$A$2)</f>
        <v>2016.357</v>
      </c>
      <c r="BD58" s="354">
        <f>SUMIFS('ES1'!AK:AK,'ES1'!$B:$B,'ES2'!$V$52,'ES1'!$E:$E,'ES2'!$V58,'ES1'!$C:$C,'ES2'!$A$2)</f>
        <v>2018.3789999999999</v>
      </c>
      <c r="BE58" s="354">
        <f>SUMIFS('ES1'!AL:AL,'ES1'!$B:$B,'ES2'!$V$52,'ES1'!$E:$E,'ES2'!$V58,'ES1'!$C:$C,'ES2'!$A$2)</f>
        <v>2020.296</v>
      </c>
      <c r="BF58" s="354">
        <f>SUMIFS('ES1'!AM:AM,'ES1'!$B:$B,'ES2'!$V$52,'ES1'!$E:$E,'ES2'!$V58,'ES1'!$C:$C,'ES2'!$A$2)</f>
        <v>2022.1280000000002</v>
      </c>
      <c r="BG58" s="354">
        <f>SUMIFS('ES1'!AN:AN,'ES1'!$B:$B,'ES2'!$V$52,'ES1'!$E:$E,'ES2'!$V58,'ES1'!$C:$C,'ES2'!$A$2)</f>
        <v>2023.8579999999999</v>
      </c>
    </row>
    <row r="59" spans="22:59" ht="15" customHeight="1" x14ac:dyDescent="0.2">
      <c r="V59" s="465" t="s">
        <v>95</v>
      </c>
      <c r="W59" s="465"/>
      <c r="X59" s="465"/>
      <c r="Y59" s="465"/>
      <c r="Z59" s="354">
        <f>SUMIFS('ES1'!G:G,'ES1'!$B:$B,'ES2'!$V$52,'ES1'!$E:$E,'ES2'!$V59,'ES1'!$C:$C,'ES2'!$A$2)</f>
        <v>3950</v>
      </c>
      <c r="AA59" s="354">
        <f>SUMIFS('ES1'!H:H,'ES1'!$B:$B,'ES2'!$V$52,'ES1'!$E:$E,'ES2'!$V59,'ES1'!$C:$C,'ES2'!$A$2)</f>
        <v>3950</v>
      </c>
      <c r="AB59" s="354">
        <f>SUMIFS('ES1'!I:I,'ES1'!$B:$B,'ES2'!$V$52,'ES1'!$E:$E,'ES2'!$V59,'ES1'!$C:$C,'ES2'!$A$2)</f>
        <v>4950</v>
      </c>
      <c r="AC59" s="354">
        <f>SUMIFS('ES1'!J:J,'ES1'!$B:$B,'ES2'!$V$52,'ES1'!$E:$E,'ES2'!$V59,'ES1'!$C:$C,'ES2'!$A$2)</f>
        <v>5950</v>
      </c>
      <c r="AD59" s="354">
        <f>SUMIFS('ES1'!K:K,'ES1'!$B:$B,'ES2'!$V$52,'ES1'!$E:$E,'ES2'!$V59,'ES1'!$C:$C,'ES2'!$A$2)</f>
        <v>6950</v>
      </c>
      <c r="AE59" s="354">
        <f>SUMIFS('ES1'!L:L,'ES1'!$B:$B,'ES2'!$V$52,'ES1'!$E:$E,'ES2'!$V59,'ES1'!$C:$C,'ES2'!$A$2)</f>
        <v>8350</v>
      </c>
      <c r="AF59" s="354">
        <f>SUMIFS('ES1'!M:M,'ES1'!$B:$B,'ES2'!$V$52,'ES1'!$E:$E,'ES2'!$V59,'ES1'!$C:$C,'ES2'!$A$2)</f>
        <v>8350</v>
      </c>
      <c r="AG59" s="354">
        <f>SUMIFS('ES1'!N:N,'ES1'!$B:$B,'ES2'!$V$52,'ES1'!$E:$E,'ES2'!$V59,'ES1'!$C:$C,'ES2'!$A$2)</f>
        <v>9750</v>
      </c>
      <c r="AH59" s="354">
        <f>SUMIFS('ES1'!O:O,'ES1'!$B:$B,'ES2'!$V$52,'ES1'!$E:$E,'ES2'!$V59,'ES1'!$C:$C,'ES2'!$A$2)</f>
        <v>11150</v>
      </c>
      <c r="AI59" s="354">
        <f>SUMIFS('ES1'!P:P,'ES1'!$B:$B,'ES2'!$V$52,'ES1'!$E:$E,'ES2'!$V59,'ES1'!$C:$C,'ES2'!$A$2)</f>
        <v>13650</v>
      </c>
      <c r="AJ59" s="354">
        <f>SUMIFS('ES1'!Q:Q,'ES1'!$B:$B,'ES2'!$V$52,'ES1'!$E:$E,'ES2'!$V59,'ES1'!$C:$C,'ES2'!$A$2)</f>
        <v>15050</v>
      </c>
      <c r="AK59" s="354">
        <f>SUMIFS('ES1'!R:R,'ES1'!$B:$B,'ES2'!$V$52,'ES1'!$E:$E,'ES2'!$V59,'ES1'!$C:$C,'ES2'!$A$2)</f>
        <v>15050</v>
      </c>
      <c r="AL59" s="354">
        <f>SUMIFS('ES1'!S:S,'ES1'!$B:$B,'ES2'!$V$52,'ES1'!$E:$E,'ES2'!$V59,'ES1'!$C:$C,'ES2'!$A$2)</f>
        <v>15050</v>
      </c>
      <c r="AM59" s="354">
        <f>SUMIFS('ES1'!T:T,'ES1'!$B:$B,'ES2'!$V$52,'ES1'!$E:$E,'ES2'!$V59,'ES1'!$C:$C,'ES2'!$A$2)</f>
        <v>15050</v>
      </c>
      <c r="AN59" s="354">
        <f>SUMIFS('ES1'!U:U,'ES1'!$B:$B,'ES2'!$V$52,'ES1'!$E:$E,'ES2'!$V59,'ES1'!$C:$C,'ES2'!$A$2)</f>
        <v>15050</v>
      </c>
      <c r="AO59" s="354">
        <f>SUMIFS('ES1'!V:V,'ES1'!$B:$B,'ES2'!$V$52,'ES1'!$E:$E,'ES2'!$V59,'ES1'!$C:$C,'ES2'!$A$2)</f>
        <v>15050</v>
      </c>
      <c r="AP59" s="354">
        <f>SUMIFS('ES1'!W:W,'ES1'!$B:$B,'ES2'!$V$52,'ES1'!$E:$E,'ES2'!$V59,'ES1'!$C:$C,'ES2'!$A$2)</f>
        <v>15050</v>
      </c>
      <c r="AQ59" s="354">
        <f>SUMIFS('ES1'!X:X,'ES1'!$B:$B,'ES2'!$V$52,'ES1'!$E:$E,'ES2'!$V59,'ES1'!$C:$C,'ES2'!$A$2)</f>
        <v>15050</v>
      </c>
      <c r="AR59" s="354">
        <f>SUMIFS('ES1'!Y:Y,'ES1'!$B:$B,'ES2'!$V$52,'ES1'!$E:$E,'ES2'!$V59,'ES1'!$C:$C,'ES2'!$A$2)</f>
        <v>15050</v>
      </c>
      <c r="AS59" s="354">
        <f>SUMIFS('ES1'!Z:Z,'ES1'!$B:$B,'ES2'!$V$52,'ES1'!$E:$E,'ES2'!$V59,'ES1'!$C:$C,'ES2'!$A$2)</f>
        <v>15050</v>
      </c>
      <c r="AT59" s="354">
        <f>SUMIFS('ES1'!AA:AA,'ES1'!$B:$B,'ES2'!$V$52,'ES1'!$E:$E,'ES2'!$V59,'ES1'!$C:$C,'ES2'!$A$2)</f>
        <v>15050</v>
      </c>
      <c r="AU59" s="354">
        <f>SUMIFS('ES1'!AB:AB,'ES1'!$B:$B,'ES2'!$V$52,'ES1'!$E:$E,'ES2'!$V59,'ES1'!$C:$C,'ES2'!$A$2)</f>
        <v>15050</v>
      </c>
      <c r="AV59" s="354">
        <f>SUMIFS('ES1'!AC:AC,'ES1'!$B:$B,'ES2'!$V$52,'ES1'!$E:$E,'ES2'!$V59,'ES1'!$C:$C,'ES2'!$A$2)</f>
        <v>15050</v>
      </c>
      <c r="AW59" s="354">
        <f>SUMIFS('ES1'!AD:AD,'ES1'!$B:$B,'ES2'!$V$52,'ES1'!$E:$E,'ES2'!$V59,'ES1'!$C:$C,'ES2'!$A$2)</f>
        <v>15050</v>
      </c>
      <c r="AX59" s="354">
        <f>SUMIFS('ES1'!AE:AE,'ES1'!$B:$B,'ES2'!$V$52,'ES1'!$E:$E,'ES2'!$V59,'ES1'!$C:$C,'ES2'!$A$2)</f>
        <v>15050</v>
      </c>
      <c r="AY59" s="354">
        <f>SUMIFS('ES1'!AF:AF,'ES1'!$B:$B,'ES2'!$V$52,'ES1'!$E:$E,'ES2'!$V59,'ES1'!$C:$C,'ES2'!$A$2)</f>
        <v>15050</v>
      </c>
      <c r="AZ59" s="354">
        <f>SUMIFS('ES1'!AG:AG,'ES1'!$B:$B,'ES2'!$V$52,'ES1'!$E:$E,'ES2'!$V59,'ES1'!$C:$C,'ES2'!$A$2)</f>
        <v>15050</v>
      </c>
      <c r="BA59" s="354">
        <f>SUMIFS('ES1'!AH:AH,'ES1'!$B:$B,'ES2'!$V$52,'ES1'!$E:$E,'ES2'!$V59,'ES1'!$C:$C,'ES2'!$A$2)</f>
        <v>15050</v>
      </c>
      <c r="BB59" s="354">
        <f>SUMIFS('ES1'!AI:AI,'ES1'!$B:$B,'ES2'!$V$52,'ES1'!$E:$E,'ES2'!$V59,'ES1'!$C:$C,'ES2'!$A$2)</f>
        <v>15050</v>
      </c>
      <c r="BC59" s="354">
        <f>SUMIFS('ES1'!AJ:AJ,'ES1'!$B:$B,'ES2'!$V$52,'ES1'!$E:$E,'ES2'!$V59,'ES1'!$C:$C,'ES2'!$A$2)</f>
        <v>15050</v>
      </c>
      <c r="BD59" s="354">
        <f>SUMIFS('ES1'!AK:AK,'ES1'!$B:$B,'ES2'!$V$52,'ES1'!$E:$E,'ES2'!$V59,'ES1'!$C:$C,'ES2'!$A$2)</f>
        <v>15050</v>
      </c>
      <c r="BE59" s="354">
        <f>SUMIFS('ES1'!AL:AL,'ES1'!$B:$B,'ES2'!$V$52,'ES1'!$E:$E,'ES2'!$V59,'ES1'!$C:$C,'ES2'!$A$2)</f>
        <v>15050</v>
      </c>
      <c r="BF59" s="354">
        <f>SUMIFS('ES1'!AM:AM,'ES1'!$B:$B,'ES2'!$V$52,'ES1'!$E:$E,'ES2'!$V59,'ES1'!$C:$C,'ES2'!$A$2)</f>
        <v>15050</v>
      </c>
      <c r="BG59" s="354">
        <f>SUMIFS('ES1'!AN:AN,'ES1'!$B:$B,'ES2'!$V$52,'ES1'!$E:$E,'ES2'!$V59,'ES1'!$C:$C,'ES2'!$A$2)</f>
        <v>15050</v>
      </c>
    </row>
    <row r="60" spans="22:59" ht="15" customHeight="1" x14ac:dyDescent="0.2">
      <c r="V60" s="465" t="s">
        <v>96</v>
      </c>
      <c r="W60" s="465"/>
      <c r="X60" s="465"/>
      <c r="Y60" s="465"/>
      <c r="Z60" s="354">
        <f>SUMIFS('ES1'!G:G,'ES1'!$B:$B,'ES2'!$V$52,'ES1'!$E:$E,'ES2'!$V60,'ES1'!$C:$C,'ES2'!$A$2)</f>
        <v>27.2</v>
      </c>
      <c r="AA60" s="354">
        <f>SUMIFS('ES1'!H:H,'ES1'!$B:$B,'ES2'!$V$52,'ES1'!$E:$E,'ES2'!$V60,'ES1'!$C:$C,'ES2'!$A$2)</f>
        <v>28.7</v>
      </c>
      <c r="AB60" s="354">
        <f>SUMIFS('ES1'!I:I,'ES1'!$B:$B,'ES2'!$V$52,'ES1'!$E:$E,'ES2'!$V60,'ES1'!$C:$C,'ES2'!$A$2)</f>
        <v>28.7</v>
      </c>
      <c r="AC60" s="354">
        <f>SUMIFS('ES1'!J:J,'ES1'!$B:$B,'ES2'!$V$52,'ES1'!$E:$E,'ES2'!$V60,'ES1'!$C:$C,'ES2'!$A$2)</f>
        <v>28.7</v>
      </c>
      <c r="AD60" s="354">
        <f>SUMIFS('ES1'!K:K,'ES1'!$B:$B,'ES2'!$V$52,'ES1'!$E:$E,'ES2'!$V60,'ES1'!$C:$C,'ES2'!$A$2)</f>
        <v>28.7</v>
      </c>
      <c r="AE60" s="354">
        <f>SUMIFS('ES1'!L:L,'ES1'!$B:$B,'ES2'!$V$52,'ES1'!$E:$E,'ES2'!$V60,'ES1'!$C:$C,'ES2'!$A$2)</f>
        <v>28.7</v>
      </c>
      <c r="AF60" s="354">
        <f>SUMIFS('ES1'!M:M,'ES1'!$B:$B,'ES2'!$V$52,'ES1'!$E:$E,'ES2'!$V60,'ES1'!$C:$C,'ES2'!$A$2)</f>
        <v>28.7</v>
      </c>
      <c r="AG60" s="354">
        <f>SUMIFS('ES1'!N:N,'ES1'!$B:$B,'ES2'!$V$52,'ES1'!$E:$E,'ES2'!$V60,'ES1'!$C:$C,'ES2'!$A$2)</f>
        <v>28.7</v>
      </c>
      <c r="AH60" s="354">
        <f>SUMIFS('ES1'!O:O,'ES1'!$B:$B,'ES2'!$V$52,'ES1'!$E:$E,'ES2'!$V60,'ES1'!$C:$C,'ES2'!$A$2)</f>
        <v>28.7</v>
      </c>
      <c r="AI60" s="354">
        <f>SUMIFS('ES1'!P:P,'ES1'!$B:$B,'ES2'!$V$52,'ES1'!$E:$E,'ES2'!$V60,'ES1'!$C:$C,'ES2'!$A$2)</f>
        <v>38.700000000000003</v>
      </c>
      <c r="AJ60" s="354">
        <f>SUMIFS('ES1'!Q:Q,'ES1'!$B:$B,'ES2'!$V$52,'ES1'!$E:$E,'ES2'!$V60,'ES1'!$C:$C,'ES2'!$A$2)</f>
        <v>38.700000000000003</v>
      </c>
      <c r="AK60" s="354">
        <f>SUMIFS('ES1'!R:R,'ES1'!$B:$B,'ES2'!$V$52,'ES1'!$E:$E,'ES2'!$V60,'ES1'!$C:$C,'ES2'!$A$2)</f>
        <v>38.700000000000003</v>
      </c>
      <c r="AL60" s="354">
        <f>SUMIFS('ES1'!S:S,'ES1'!$B:$B,'ES2'!$V$52,'ES1'!$E:$E,'ES2'!$V60,'ES1'!$C:$C,'ES2'!$A$2)</f>
        <v>38.700000000000003</v>
      </c>
      <c r="AM60" s="354">
        <f>SUMIFS('ES1'!T:T,'ES1'!$B:$B,'ES2'!$V$52,'ES1'!$E:$E,'ES2'!$V60,'ES1'!$C:$C,'ES2'!$A$2)</f>
        <v>53.7</v>
      </c>
      <c r="AN60" s="354">
        <f>SUMIFS('ES1'!U:U,'ES1'!$B:$B,'ES2'!$V$52,'ES1'!$E:$E,'ES2'!$V60,'ES1'!$C:$C,'ES2'!$A$2)</f>
        <v>139.69999999999999</v>
      </c>
      <c r="AO60" s="354">
        <f>SUMIFS('ES1'!V:V,'ES1'!$B:$B,'ES2'!$V$52,'ES1'!$E:$E,'ES2'!$V60,'ES1'!$C:$C,'ES2'!$A$2)</f>
        <v>549.70000000000005</v>
      </c>
      <c r="AP60" s="354">
        <f>SUMIFS('ES1'!W:W,'ES1'!$B:$B,'ES2'!$V$52,'ES1'!$E:$E,'ES2'!$V60,'ES1'!$C:$C,'ES2'!$A$2)</f>
        <v>787.7</v>
      </c>
      <c r="AQ60" s="354">
        <f>SUMIFS('ES1'!X:X,'ES1'!$B:$B,'ES2'!$V$52,'ES1'!$E:$E,'ES2'!$V60,'ES1'!$C:$C,'ES2'!$A$2)</f>
        <v>852.7</v>
      </c>
      <c r="AR60" s="354">
        <f>SUMIFS('ES1'!Y:Y,'ES1'!$B:$B,'ES2'!$V$52,'ES1'!$E:$E,'ES2'!$V60,'ES1'!$C:$C,'ES2'!$A$2)</f>
        <v>935.7</v>
      </c>
      <c r="AS60" s="354">
        <f>SUMIFS('ES1'!Z:Z,'ES1'!$B:$B,'ES2'!$V$52,'ES1'!$E:$E,'ES2'!$V60,'ES1'!$C:$C,'ES2'!$A$2)</f>
        <v>935.7</v>
      </c>
      <c r="AT60" s="354">
        <f>SUMIFS('ES1'!AA:AA,'ES1'!$B:$B,'ES2'!$V$52,'ES1'!$E:$E,'ES2'!$V60,'ES1'!$C:$C,'ES2'!$A$2)</f>
        <v>935.7</v>
      </c>
      <c r="AU60" s="354">
        <f>SUMIFS('ES1'!AB:AB,'ES1'!$B:$B,'ES2'!$V$52,'ES1'!$E:$E,'ES2'!$V60,'ES1'!$C:$C,'ES2'!$A$2)</f>
        <v>935.7</v>
      </c>
      <c r="AV60" s="354">
        <f>SUMIFS('ES1'!AC:AC,'ES1'!$B:$B,'ES2'!$V$52,'ES1'!$E:$E,'ES2'!$V60,'ES1'!$C:$C,'ES2'!$A$2)</f>
        <v>935.7</v>
      </c>
      <c r="AW60" s="354">
        <f>SUMIFS('ES1'!AD:AD,'ES1'!$B:$B,'ES2'!$V$52,'ES1'!$E:$E,'ES2'!$V60,'ES1'!$C:$C,'ES2'!$A$2)</f>
        <v>935.7</v>
      </c>
      <c r="AX60" s="354">
        <f>SUMIFS('ES1'!AE:AE,'ES1'!$B:$B,'ES2'!$V$52,'ES1'!$E:$E,'ES2'!$V60,'ES1'!$C:$C,'ES2'!$A$2)</f>
        <v>935.7</v>
      </c>
      <c r="AY60" s="354">
        <f>SUMIFS('ES1'!AF:AF,'ES1'!$B:$B,'ES2'!$V$52,'ES1'!$E:$E,'ES2'!$V60,'ES1'!$C:$C,'ES2'!$A$2)</f>
        <v>935.7</v>
      </c>
      <c r="AZ60" s="354">
        <f>SUMIFS('ES1'!AG:AG,'ES1'!$B:$B,'ES2'!$V$52,'ES1'!$E:$E,'ES2'!$V60,'ES1'!$C:$C,'ES2'!$A$2)</f>
        <v>935.7</v>
      </c>
      <c r="BA60" s="354">
        <f>SUMIFS('ES1'!AH:AH,'ES1'!$B:$B,'ES2'!$V$52,'ES1'!$E:$E,'ES2'!$V60,'ES1'!$C:$C,'ES2'!$A$2)</f>
        <v>935.7</v>
      </c>
      <c r="BB60" s="354">
        <f>SUMIFS('ES1'!AI:AI,'ES1'!$B:$B,'ES2'!$V$52,'ES1'!$E:$E,'ES2'!$V60,'ES1'!$C:$C,'ES2'!$A$2)</f>
        <v>935.7</v>
      </c>
      <c r="BC60" s="354">
        <f>SUMIFS('ES1'!AJ:AJ,'ES1'!$B:$B,'ES2'!$V$52,'ES1'!$E:$E,'ES2'!$V60,'ES1'!$C:$C,'ES2'!$A$2)</f>
        <v>935.7</v>
      </c>
      <c r="BD60" s="354">
        <f>SUMIFS('ES1'!AK:AK,'ES1'!$B:$B,'ES2'!$V$52,'ES1'!$E:$E,'ES2'!$V60,'ES1'!$C:$C,'ES2'!$A$2)</f>
        <v>935.7</v>
      </c>
      <c r="BE60" s="354">
        <f>SUMIFS('ES1'!AL:AL,'ES1'!$B:$B,'ES2'!$V$52,'ES1'!$E:$E,'ES2'!$V60,'ES1'!$C:$C,'ES2'!$A$2)</f>
        <v>935.7</v>
      </c>
      <c r="BF60" s="354">
        <f>SUMIFS('ES1'!AM:AM,'ES1'!$B:$B,'ES2'!$V$52,'ES1'!$E:$E,'ES2'!$V60,'ES1'!$C:$C,'ES2'!$A$2)</f>
        <v>935.7</v>
      </c>
      <c r="BG60" s="354">
        <f>SUMIFS('ES1'!AN:AN,'ES1'!$B:$B,'ES2'!$V$52,'ES1'!$E:$E,'ES2'!$V60,'ES1'!$C:$C,'ES2'!$A$2)</f>
        <v>935.7</v>
      </c>
    </row>
    <row r="61" spans="22:59" ht="15" customHeight="1" x14ac:dyDescent="0.2">
      <c r="V61" s="465" t="s">
        <v>97</v>
      </c>
      <c r="W61" s="465"/>
      <c r="X61" s="465"/>
      <c r="Y61" s="465"/>
      <c r="Z61" s="354">
        <f>SUMIFS('ES1'!G:G,'ES1'!$B:$B,'ES2'!$V$52,'ES1'!$E:$E,'ES2'!$V61,'ES1'!$C:$C,'ES2'!$A$2)</f>
        <v>9229</v>
      </c>
      <c r="AA61" s="354">
        <f>SUMIFS('ES1'!H:H,'ES1'!$B:$B,'ES2'!$V$52,'ES1'!$E:$E,'ES2'!$V61,'ES1'!$C:$C,'ES2'!$A$2)</f>
        <v>9229</v>
      </c>
      <c r="AB61" s="354">
        <f>SUMIFS('ES1'!I:I,'ES1'!$B:$B,'ES2'!$V$52,'ES1'!$E:$E,'ES2'!$V61,'ES1'!$C:$C,'ES2'!$A$2)</f>
        <v>9229</v>
      </c>
      <c r="AC61" s="354">
        <f>SUMIFS('ES1'!J:J,'ES1'!$B:$B,'ES2'!$V$52,'ES1'!$E:$E,'ES2'!$V61,'ES1'!$C:$C,'ES2'!$A$2)</f>
        <v>9229</v>
      </c>
      <c r="AD61" s="354">
        <f>SUMIFS('ES1'!K:K,'ES1'!$B:$B,'ES2'!$V$52,'ES1'!$E:$E,'ES2'!$V61,'ES1'!$C:$C,'ES2'!$A$2)</f>
        <v>9229</v>
      </c>
      <c r="AE61" s="354">
        <f>SUMIFS('ES1'!L:L,'ES1'!$B:$B,'ES2'!$V$52,'ES1'!$E:$E,'ES2'!$V61,'ES1'!$C:$C,'ES2'!$A$2)</f>
        <v>9229</v>
      </c>
      <c r="AF61" s="354">
        <f>SUMIFS('ES1'!M:M,'ES1'!$B:$B,'ES2'!$V$52,'ES1'!$E:$E,'ES2'!$V61,'ES1'!$C:$C,'ES2'!$A$2)</f>
        <v>7149</v>
      </c>
      <c r="AG61" s="354">
        <f>SUMIFS('ES1'!N:N,'ES1'!$B:$B,'ES2'!$V$52,'ES1'!$E:$E,'ES2'!$V61,'ES1'!$C:$C,'ES2'!$A$2)</f>
        <v>7149</v>
      </c>
      <c r="AH61" s="354">
        <f>SUMIFS('ES1'!O:O,'ES1'!$B:$B,'ES2'!$V$52,'ES1'!$E:$E,'ES2'!$V61,'ES1'!$C:$C,'ES2'!$A$2)</f>
        <v>7149</v>
      </c>
      <c r="AI61" s="354">
        <f>SUMIFS('ES1'!P:P,'ES1'!$B:$B,'ES2'!$V$52,'ES1'!$E:$E,'ES2'!$V61,'ES1'!$C:$C,'ES2'!$A$2)</f>
        <v>7149</v>
      </c>
      <c r="AJ61" s="354">
        <f>SUMIFS('ES1'!Q:Q,'ES1'!$B:$B,'ES2'!$V$52,'ES1'!$E:$E,'ES2'!$V61,'ES1'!$C:$C,'ES2'!$A$2)</f>
        <v>7149</v>
      </c>
      <c r="AK61" s="354">
        <f>SUMIFS('ES1'!R:R,'ES1'!$B:$B,'ES2'!$V$52,'ES1'!$E:$E,'ES2'!$V61,'ES1'!$C:$C,'ES2'!$A$2)</f>
        <v>6059</v>
      </c>
      <c r="AL61" s="354">
        <f>SUMIFS('ES1'!S:S,'ES1'!$B:$B,'ES2'!$V$52,'ES1'!$E:$E,'ES2'!$V61,'ES1'!$C:$C,'ES2'!$A$2)</f>
        <v>5366</v>
      </c>
      <c r="AM61" s="354">
        <f>SUMIFS('ES1'!T:T,'ES1'!$B:$B,'ES2'!$V$52,'ES1'!$E:$E,'ES2'!$V61,'ES1'!$C:$C,'ES2'!$A$2)</f>
        <v>2886</v>
      </c>
      <c r="AN61" s="354">
        <f>SUMIFS('ES1'!U:U,'ES1'!$B:$B,'ES2'!$V$52,'ES1'!$E:$E,'ES2'!$V61,'ES1'!$C:$C,'ES2'!$A$2)</f>
        <v>4556</v>
      </c>
      <c r="AO61" s="354">
        <f>SUMIFS('ES1'!V:V,'ES1'!$B:$B,'ES2'!$V$52,'ES1'!$E:$E,'ES2'!$V61,'ES1'!$C:$C,'ES2'!$A$2)</f>
        <v>5956</v>
      </c>
      <c r="AP61" s="354">
        <f>SUMIFS('ES1'!W:W,'ES1'!$B:$B,'ES2'!$V$52,'ES1'!$E:$E,'ES2'!$V61,'ES1'!$C:$C,'ES2'!$A$2)</f>
        <v>7626</v>
      </c>
      <c r="AQ61" s="354">
        <f>SUMIFS('ES1'!X:X,'ES1'!$B:$B,'ES2'!$V$52,'ES1'!$E:$E,'ES2'!$V61,'ES1'!$C:$C,'ES2'!$A$2)</f>
        <v>9026</v>
      </c>
      <c r="AR61" s="354">
        <f>SUMIFS('ES1'!Y:Y,'ES1'!$B:$B,'ES2'!$V$52,'ES1'!$E:$E,'ES2'!$V61,'ES1'!$C:$C,'ES2'!$A$2)</f>
        <v>10426</v>
      </c>
      <c r="AS61" s="354">
        <f>SUMIFS('ES1'!Z:Z,'ES1'!$B:$B,'ES2'!$V$52,'ES1'!$E:$E,'ES2'!$V61,'ES1'!$C:$C,'ES2'!$A$2)</f>
        <v>10426</v>
      </c>
      <c r="AT61" s="354">
        <f>SUMIFS('ES1'!AA:AA,'ES1'!$B:$B,'ES2'!$V$52,'ES1'!$E:$E,'ES2'!$V61,'ES1'!$C:$C,'ES2'!$A$2)</f>
        <v>11826</v>
      </c>
      <c r="AU61" s="354">
        <f>SUMIFS('ES1'!AB:AB,'ES1'!$B:$B,'ES2'!$V$52,'ES1'!$E:$E,'ES2'!$V61,'ES1'!$C:$C,'ES2'!$A$2)</f>
        <v>12955</v>
      </c>
      <c r="AV61" s="354">
        <f>SUMIFS('ES1'!AC:AC,'ES1'!$B:$B,'ES2'!$V$52,'ES1'!$E:$E,'ES2'!$V61,'ES1'!$C:$C,'ES2'!$A$2)</f>
        <v>12955</v>
      </c>
      <c r="AW61" s="354">
        <f>SUMIFS('ES1'!AD:AD,'ES1'!$B:$B,'ES2'!$V$52,'ES1'!$E:$E,'ES2'!$V61,'ES1'!$C:$C,'ES2'!$A$2)</f>
        <v>14084</v>
      </c>
      <c r="AX61" s="354">
        <f>SUMIFS('ES1'!AE:AE,'ES1'!$B:$B,'ES2'!$V$52,'ES1'!$E:$E,'ES2'!$V61,'ES1'!$C:$C,'ES2'!$A$2)</f>
        <v>14084</v>
      </c>
      <c r="AY61" s="354">
        <f>SUMIFS('ES1'!AF:AF,'ES1'!$B:$B,'ES2'!$V$52,'ES1'!$E:$E,'ES2'!$V61,'ES1'!$C:$C,'ES2'!$A$2)</f>
        <v>15213</v>
      </c>
      <c r="AZ61" s="354">
        <f>SUMIFS('ES1'!AG:AG,'ES1'!$B:$B,'ES2'!$V$52,'ES1'!$E:$E,'ES2'!$V61,'ES1'!$C:$C,'ES2'!$A$2)</f>
        <v>15213</v>
      </c>
      <c r="BA61" s="354">
        <f>SUMIFS('ES1'!AH:AH,'ES1'!$B:$B,'ES2'!$V$52,'ES1'!$E:$E,'ES2'!$V61,'ES1'!$C:$C,'ES2'!$A$2)</f>
        <v>15213</v>
      </c>
      <c r="BB61" s="354">
        <f>SUMIFS('ES1'!AI:AI,'ES1'!$B:$B,'ES2'!$V$52,'ES1'!$E:$E,'ES2'!$V61,'ES1'!$C:$C,'ES2'!$A$2)</f>
        <v>15213</v>
      </c>
      <c r="BC61" s="354">
        <f>SUMIFS('ES1'!AJ:AJ,'ES1'!$B:$B,'ES2'!$V$52,'ES1'!$E:$E,'ES2'!$V61,'ES1'!$C:$C,'ES2'!$A$2)</f>
        <v>15213</v>
      </c>
      <c r="BD61" s="354">
        <f>SUMIFS('ES1'!AK:AK,'ES1'!$B:$B,'ES2'!$V$52,'ES1'!$E:$E,'ES2'!$V61,'ES1'!$C:$C,'ES2'!$A$2)</f>
        <v>15213</v>
      </c>
      <c r="BE61" s="354">
        <f>SUMIFS('ES1'!AL:AL,'ES1'!$B:$B,'ES2'!$V$52,'ES1'!$E:$E,'ES2'!$V61,'ES1'!$C:$C,'ES2'!$A$2)</f>
        <v>15213</v>
      </c>
      <c r="BF61" s="354">
        <f>SUMIFS('ES1'!AM:AM,'ES1'!$B:$B,'ES2'!$V$52,'ES1'!$E:$E,'ES2'!$V61,'ES1'!$C:$C,'ES2'!$A$2)</f>
        <v>15213</v>
      </c>
      <c r="BG61" s="354">
        <f>SUMIFS('ES1'!AN:AN,'ES1'!$B:$B,'ES2'!$V$52,'ES1'!$E:$E,'ES2'!$V61,'ES1'!$C:$C,'ES2'!$A$2)</f>
        <v>15213</v>
      </c>
    </row>
    <row r="62" spans="22:59" ht="15" customHeight="1" x14ac:dyDescent="0.2">
      <c r="V62" s="465" t="s">
        <v>98</v>
      </c>
      <c r="W62" s="465"/>
      <c r="X62" s="465"/>
      <c r="Y62" s="465"/>
      <c r="Z62" s="354">
        <f>SUMIFS('ES1'!G:G,'ES1'!$B:$B,'ES2'!$V$52,'ES1'!$E:$E,'ES2'!$V62,'ES1'!$C:$C,'ES2'!$A$2)</f>
        <v>6098.3</v>
      </c>
      <c r="AA62" s="354">
        <f>SUMIFS('ES1'!H:H,'ES1'!$B:$B,'ES2'!$V$52,'ES1'!$E:$E,'ES2'!$V62,'ES1'!$C:$C,'ES2'!$A$2)</f>
        <v>8216.2999999999993</v>
      </c>
      <c r="AB62" s="354">
        <f>SUMIFS('ES1'!I:I,'ES1'!$B:$B,'ES2'!$V$52,'ES1'!$E:$E,'ES2'!$V62,'ES1'!$C:$C,'ES2'!$A$2)</f>
        <v>9379.2999999999993</v>
      </c>
      <c r="AC62" s="354">
        <f>SUMIFS('ES1'!J:J,'ES1'!$B:$B,'ES2'!$V$52,'ES1'!$E:$E,'ES2'!$V62,'ES1'!$C:$C,'ES2'!$A$2)</f>
        <v>9990.2999999999993</v>
      </c>
      <c r="AD62" s="354">
        <f>SUMIFS('ES1'!K:K,'ES1'!$B:$B,'ES2'!$V$52,'ES1'!$E:$E,'ES2'!$V62,'ES1'!$C:$C,'ES2'!$A$2)</f>
        <v>10750.3</v>
      </c>
      <c r="AE62" s="354">
        <f>SUMIFS('ES1'!L:L,'ES1'!$B:$B,'ES2'!$V$52,'ES1'!$E:$E,'ES2'!$V62,'ES1'!$C:$C,'ES2'!$A$2)</f>
        <v>11740.3</v>
      </c>
      <c r="AF62" s="354">
        <f>SUMIFS('ES1'!M:M,'ES1'!$B:$B,'ES2'!$V$52,'ES1'!$E:$E,'ES2'!$V62,'ES1'!$C:$C,'ES2'!$A$2)</f>
        <v>13960.3</v>
      </c>
      <c r="AG62" s="354">
        <f>SUMIFS('ES1'!N:N,'ES1'!$B:$B,'ES2'!$V$52,'ES1'!$E:$E,'ES2'!$V62,'ES1'!$C:$C,'ES2'!$A$2)</f>
        <v>15605.3</v>
      </c>
      <c r="AH62" s="354">
        <f>SUMIFS('ES1'!O:O,'ES1'!$B:$B,'ES2'!$V$52,'ES1'!$E:$E,'ES2'!$V62,'ES1'!$C:$C,'ES2'!$A$2)</f>
        <v>17635.3</v>
      </c>
      <c r="AI62" s="354">
        <f>SUMIFS('ES1'!P:P,'ES1'!$B:$B,'ES2'!$V$52,'ES1'!$E:$E,'ES2'!$V62,'ES1'!$C:$C,'ES2'!$A$2)</f>
        <v>19635.3</v>
      </c>
      <c r="AJ62" s="354">
        <f>SUMIFS('ES1'!Q:Q,'ES1'!$B:$B,'ES2'!$V$52,'ES1'!$E:$E,'ES2'!$V62,'ES1'!$C:$C,'ES2'!$A$2)</f>
        <v>21535.3</v>
      </c>
      <c r="AK62" s="354">
        <f>SUMIFS('ES1'!R:R,'ES1'!$B:$B,'ES2'!$V$52,'ES1'!$E:$E,'ES2'!$V62,'ES1'!$C:$C,'ES2'!$A$2)</f>
        <v>22635.3</v>
      </c>
      <c r="AL62" s="354">
        <f>SUMIFS('ES1'!S:S,'ES1'!$B:$B,'ES2'!$V$52,'ES1'!$E:$E,'ES2'!$V62,'ES1'!$C:$C,'ES2'!$A$2)</f>
        <v>23475.3</v>
      </c>
      <c r="AM62" s="354">
        <f>SUMIFS('ES1'!T:T,'ES1'!$B:$B,'ES2'!$V$52,'ES1'!$E:$E,'ES2'!$V62,'ES1'!$C:$C,'ES2'!$A$2)</f>
        <v>24805.3</v>
      </c>
      <c r="AN62" s="354">
        <f>SUMIFS('ES1'!U:U,'ES1'!$B:$B,'ES2'!$V$52,'ES1'!$E:$E,'ES2'!$V62,'ES1'!$C:$C,'ES2'!$A$2)</f>
        <v>26255.3</v>
      </c>
      <c r="AO62" s="354">
        <f>SUMIFS('ES1'!V:V,'ES1'!$B:$B,'ES2'!$V$52,'ES1'!$E:$E,'ES2'!$V62,'ES1'!$C:$C,'ES2'!$A$2)</f>
        <v>27535.3</v>
      </c>
      <c r="AP62" s="354">
        <f>SUMIFS('ES1'!W:W,'ES1'!$B:$B,'ES2'!$V$52,'ES1'!$E:$E,'ES2'!$V62,'ES1'!$C:$C,'ES2'!$A$2)</f>
        <v>28385.3</v>
      </c>
      <c r="AQ62" s="354">
        <f>SUMIFS('ES1'!X:X,'ES1'!$B:$B,'ES2'!$V$52,'ES1'!$E:$E,'ES2'!$V62,'ES1'!$C:$C,'ES2'!$A$2)</f>
        <v>29265.3</v>
      </c>
      <c r="AR62" s="354">
        <f>SUMIFS('ES1'!Y:Y,'ES1'!$B:$B,'ES2'!$V$52,'ES1'!$E:$E,'ES2'!$V62,'ES1'!$C:$C,'ES2'!$A$2)</f>
        <v>31045.3</v>
      </c>
      <c r="AS62" s="354">
        <f>SUMIFS('ES1'!Z:Z,'ES1'!$B:$B,'ES2'!$V$52,'ES1'!$E:$E,'ES2'!$V62,'ES1'!$C:$C,'ES2'!$A$2)</f>
        <v>32495.3</v>
      </c>
      <c r="AT62" s="354">
        <f>SUMIFS('ES1'!AA:AA,'ES1'!$B:$B,'ES2'!$V$52,'ES1'!$E:$E,'ES2'!$V62,'ES1'!$C:$C,'ES2'!$A$2)</f>
        <v>32995.300000000003</v>
      </c>
      <c r="AU62" s="354">
        <f>SUMIFS('ES1'!AB:AB,'ES1'!$B:$B,'ES2'!$V$52,'ES1'!$E:$E,'ES2'!$V62,'ES1'!$C:$C,'ES2'!$A$2)</f>
        <v>34245.300000000003</v>
      </c>
      <c r="AV62" s="354">
        <f>SUMIFS('ES1'!AC:AC,'ES1'!$B:$B,'ES2'!$V$52,'ES1'!$E:$E,'ES2'!$V62,'ES1'!$C:$C,'ES2'!$A$2)</f>
        <v>34245.300000000003</v>
      </c>
      <c r="AW62" s="354">
        <f>SUMIFS('ES1'!AD:AD,'ES1'!$B:$B,'ES2'!$V$52,'ES1'!$E:$E,'ES2'!$V62,'ES1'!$C:$C,'ES2'!$A$2)</f>
        <v>34995.300000000003</v>
      </c>
      <c r="AX62" s="354">
        <f>SUMIFS('ES1'!AE:AE,'ES1'!$B:$B,'ES2'!$V$52,'ES1'!$E:$E,'ES2'!$V62,'ES1'!$C:$C,'ES2'!$A$2)</f>
        <v>34995.300000000003</v>
      </c>
      <c r="AY62" s="354">
        <f>SUMIFS('ES1'!AF:AF,'ES1'!$B:$B,'ES2'!$V$52,'ES1'!$E:$E,'ES2'!$V62,'ES1'!$C:$C,'ES2'!$A$2)</f>
        <v>34995.300000000003</v>
      </c>
      <c r="AZ62" s="354">
        <f>SUMIFS('ES1'!AG:AG,'ES1'!$B:$B,'ES2'!$V$52,'ES1'!$E:$E,'ES2'!$V62,'ES1'!$C:$C,'ES2'!$A$2)</f>
        <v>34995.300000000003</v>
      </c>
      <c r="BA62" s="354">
        <f>SUMIFS('ES1'!AH:AH,'ES1'!$B:$B,'ES2'!$V$52,'ES1'!$E:$E,'ES2'!$V62,'ES1'!$C:$C,'ES2'!$A$2)</f>
        <v>34995.300000000003</v>
      </c>
      <c r="BB62" s="354">
        <f>SUMIFS('ES1'!AI:AI,'ES1'!$B:$B,'ES2'!$V$52,'ES1'!$E:$E,'ES2'!$V62,'ES1'!$C:$C,'ES2'!$A$2)</f>
        <v>34995.300000000003</v>
      </c>
      <c r="BC62" s="354">
        <f>SUMIFS('ES1'!AJ:AJ,'ES1'!$B:$B,'ES2'!$V$52,'ES1'!$E:$E,'ES2'!$V62,'ES1'!$C:$C,'ES2'!$A$2)</f>
        <v>34995.300000000003</v>
      </c>
      <c r="BD62" s="354">
        <f>SUMIFS('ES1'!AK:AK,'ES1'!$B:$B,'ES2'!$V$52,'ES1'!$E:$E,'ES2'!$V62,'ES1'!$C:$C,'ES2'!$A$2)</f>
        <v>34995.300000000003</v>
      </c>
      <c r="BE62" s="354">
        <f>SUMIFS('ES1'!AL:AL,'ES1'!$B:$B,'ES2'!$V$52,'ES1'!$E:$E,'ES2'!$V62,'ES1'!$C:$C,'ES2'!$A$2)</f>
        <v>34995.300000000003</v>
      </c>
      <c r="BF62" s="354">
        <f>SUMIFS('ES1'!AM:AM,'ES1'!$B:$B,'ES2'!$V$52,'ES1'!$E:$E,'ES2'!$V62,'ES1'!$C:$C,'ES2'!$A$2)</f>
        <v>34995.300000000003</v>
      </c>
      <c r="BG62" s="354">
        <f>SUMIFS('ES1'!AN:AN,'ES1'!$B:$B,'ES2'!$V$52,'ES1'!$E:$E,'ES2'!$V62,'ES1'!$C:$C,'ES2'!$A$2)</f>
        <v>34995.300000000003</v>
      </c>
    </row>
    <row r="63" spans="22:59" ht="15" customHeight="1" x14ac:dyDescent="0.2">
      <c r="V63" s="465" t="s">
        <v>99</v>
      </c>
      <c r="W63" s="465"/>
      <c r="X63" s="465"/>
      <c r="Y63" s="465"/>
      <c r="Z63" s="354">
        <f>SUMIFS('ES1'!G:G,'ES1'!$B:$B,'ES2'!$V$52,'ES1'!$E:$E,'ES2'!$V63,'ES1'!$C:$C,'ES2'!$A$2)</f>
        <v>11499.648664661145</v>
      </c>
      <c r="AA63" s="354">
        <f>SUMIFS('ES1'!H:H,'ES1'!$B:$B,'ES2'!$V$52,'ES1'!$E:$E,'ES2'!$V63,'ES1'!$C:$C,'ES2'!$A$2)</f>
        <v>12376.506000000001</v>
      </c>
      <c r="AB63" s="354">
        <f>SUMIFS('ES1'!I:I,'ES1'!$B:$B,'ES2'!$V$52,'ES1'!$E:$E,'ES2'!$V63,'ES1'!$C:$C,'ES2'!$A$2)</f>
        <v>12637.767</v>
      </c>
      <c r="AC63" s="354">
        <f>SUMIFS('ES1'!J:J,'ES1'!$B:$B,'ES2'!$V$52,'ES1'!$E:$E,'ES2'!$V63,'ES1'!$C:$C,'ES2'!$A$2)</f>
        <v>12764.421</v>
      </c>
      <c r="AD63" s="354">
        <f>SUMIFS('ES1'!K:K,'ES1'!$B:$B,'ES2'!$V$52,'ES1'!$E:$E,'ES2'!$V63,'ES1'!$C:$C,'ES2'!$A$2)</f>
        <v>12823.084999999999</v>
      </c>
      <c r="AE63" s="354">
        <f>SUMIFS('ES1'!L:L,'ES1'!$B:$B,'ES2'!$V$52,'ES1'!$E:$E,'ES2'!$V63,'ES1'!$C:$C,'ES2'!$A$2)</f>
        <v>12960.745999999999</v>
      </c>
      <c r="AF63" s="354">
        <f>SUMIFS('ES1'!M:M,'ES1'!$B:$B,'ES2'!$V$52,'ES1'!$E:$E,'ES2'!$V63,'ES1'!$C:$C,'ES2'!$A$2)</f>
        <v>13006.269</v>
      </c>
      <c r="AG63" s="354">
        <f>SUMIFS('ES1'!N:N,'ES1'!$B:$B,'ES2'!$V$52,'ES1'!$E:$E,'ES2'!$V63,'ES1'!$C:$C,'ES2'!$A$2)</f>
        <v>13285.232</v>
      </c>
      <c r="AH63" s="354">
        <f>SUMIFS('ES1'!O:O,'ES1'!$B:$B,'ES2'!$V$52,'ES1'!$E:$E,'ES2'!$V63,'ES1'!$C:$C,'ES2'!$A$2)</f>
        <v>13708.682000000001</v>
      </c>
      <c r="AI63" s="354">
        <f>SUMIFS('ES1'!P:P,'ES1'!$B:$B,'ES2'!$V$52,'ES1'!$E:$E,'ES2'!$V63,'ES1'!$C:$C,'ES2'!$A$2)</f>
        <v>14067.632</v>
      </c>
      <c r="AJ63" s="354">
        <f>SUMIFS('ES1'!Q:Q,'ES1'!$B:$B,'ES2'!$V$52,'ES1'!$E:$E,'ES2'!$V63,'ES1'!$C:$C,'ES2'!$A$2)</f>
        <v>14183.130000000001</v>
      </c>
      <c r="AK63" s="354">
        <f>SUMIFS('ES1'!R:R,'ES1'!$B:$B,'ES2'!$V$52,'ES1'!$E:$E,'ES2'!$V63,'ES1'!$C:$C,'ES2'!$A$2)</f>
        <v>15043.777</v>
      </c>
      <c r="AL63" s="354">
        <f>SUMIFS('ES1'!S:S,'ES1'!$B:$B,'ES2'!$V$52,'ES1'!$E:$E,'ES2'!$V63,'ES1'!$C:$C,'ES2'!$A$2)</f>
        <v>15278.727999999999</v>
      </c>
      <c r="AM63" s="354">
        <f>SUMIFS('ES1'!T:T,'ES1'!$B:$B,'ES2'!$V$52,'ES1'!$E:$E,'ES2'!$V63,'ES1'!$C:$C,'ES2'!$A$2)</f>
        <v>15491.319</v>
      </c>
      <c r="AN63" s="354">
        <f>SUMIFS('ES1'!U:U,'ES1'!$B:$B,'ES2'!$V$52,'ES1'!$E:$E,'ES2'!$V63,'ES1'!$C:$C,'ES2'!$A$2)</f>
        <v>15545.528</v>
      </c>
      <c r="AO63" s="354">
        <f>SUMIFS('ES1'!V:V,'ES1'!$B:$B,'ES2'!$V$52,'ES1'!$E:$E,'ES2'!$V63,'ES1'!$C:$C,'ES2'!$A$2)</f>
        <v>15598.960999999999</v>
      </c>
      <c r="AP63" s="354">
        <f>SUMIFS('ES1'!W:W,'ES1'!$B:$B,'ES2'!$V$52,'ES1'!$E:$E,'ES2'!$V63,'ES1'!$C:$C,'ES2'!$A$2)</f>
        <v>15651.666000000001</v>
      </c>
      <c r="AQ63" s="354">
        <f>SUMIFS('ES1'!X:X,'ES1'!$B:$B,'ES2'!$V$52,'ES1'!$E:$E,'ES2'!$V63,'ES1'!$C:$C,'ES2'!$A$2)</f>
        <v>15703.646000000001</v>
      </c>
      <c r="AR63" s="354">
        <f>SUMIFS('ES1'!Y:Y,'ES1'!$B:$B,'ES2'!$V$52,'ES1'!$E:$E,'ES2'!$V63,'ES1'!$C:$C,'ES2'!$A$2)</f>
        <v>15754.544</v>
      </c>
      <c r="AS63" s="354">
        <f>SUMIFS('ES1'!Z:Z,'ES1'!$B:$B,'ES2'!$V$52,'ES1'!$E:$E,'ES2'!$V63,'ES1'!$C:$C,'ES2'!$A$2)</f>
        <v>15804.362000000001</v>
      </c>
      <c r="AT63" s="354">
        <f>SUMIFS('ES1'!AA:AA,'ES1'!$B:$B,'ES2'!$V$52,'ES1'!$E:$E,'ES2'!$V63,'ES1'!$C:$C,'ES2'!$A$2)</f>
        <v>15853.142</v>
      </c>
      <c r="AU63" s="354">
        <f>SUMIFS('ES1'!AB:AB,'ES1'!$B:$B,'ES2'!$V$52,'ES1'!$E:$E,'ES2'!$V63,'ES1'!$C:$C,'ES2'!$A$2)</f>
        <v>15900.155999999999</v>
      </c>
      <c r="AV63" s="354">
        <f>SUMIFS('ES1'!AC:AC,'ES1'!$B:$B,'ES2'!$V$52,'ES1'!$E:$E,'ES2'!$V63,'ES1'!$C:$C,'ES2'!$A$2)</f>
        <v>15945.498</v>
      </c>
      <c r="AW63" s="354">
        <f>SUMIFS('ES1'!AD:AD,'ES1'!$B:$B,'ES2'!$V$52,'ES1'!$E:$E,'ES2'!$V63,'ES1'!$C:$C,'ES2'!$A$2)</f>
        <v>15989.202000000001</v>
      </c>
      <c r="AX63" s="354">
        <f>SUMIFS('ES1'!AE:AE,'ES1'!$B:$B,'ES2'!$V$52,'ES1'!$E:$E,'ES2'!$V63,'ES1'!$C:$C,'ES2'!$A$2)</f>
        <v>16031.362000000001</v>
      </c>
      <c r="AY63" s="354">
        <f>SUMIFS('ES1'!AF:AF,'ES1'!$B:$B,'ES2'!$V$52,'ES1'!$E:$E,'ES2'!$V63,'ES1'!$C:$C,'ES2'!$A$2)</f>
        <v>16073.302</v>
      </c>
      <c r="AZ63" s="354">
        <f>SUMIFS('ES1'!AG:AG,'ES1'!$B:$B,'ES2'!$V$52,'ES1'!$E:$E,'ES2'!$V63,'ES1'!$C:$C,'ES2'!$A$2)</f>
        <v>16115.035</v>
      </c>
      <c r="BA63" s="354">
        <f>SUMIFS('ES1'!AH:AH,'ES1'!$B:$B,'ES2'!$V$52,'ES1'!$E:$E,'ES2'!$V63,'ES1'!$C:$C,'ES2'!$A$2)</f>
        <v>16156.537</v>
      </c>
      <c r="BB63" s="354">
        <f>SUMIFS('ES1'!AI:AI,'ES1'!$B:$B,'ES2'!$V$52,'ES1'!$E:$E,'ES2'!$V63,'ES1'!$C:$C,'ES2'!$A$2)</f>
        <v>16197.867</v>
      </c>
      <c r="BC63" s="354">
        <f>SUMIFS('ES1'!AJ:AJ,'ES1'!$B:$B,'ES2'!$V$52,'ES1'!$E:$E,'ES2'!$V63,'ES1'!$C:$C,'ES2'!$A$2)</f>
        <v>16238.996999999999</v>
      </c>
      <c r="BD63" s="354">
        <f>SUMIFS('ES1'!AK:AK,'ES1'!$B:$B,'ES2'!$V$52,'ES1'!$E:$E,'ES2'!$V63,'ES1'!$C:$C,'ES2'!$A$2)</f>
        <v>16279.954</v>
      </c>
      <c r="BE63" s="354">
        <f>SUMIFS('ES1'!AL:AL,'ES1'!$B:$B,'ES2'!$V$52,'ES1'!$E:$E,'ES2'!$V63,'ES1'!$C:$C,'ES2'!$A$2)</f>
        <v>16320.74</v>
      </c>
      <c r="BF63" s="354">
        <f>SUMIFS('ES1'!AM:AM,'ES1'!$B:$B,'ES2'!$V$52,'ES1'!$E:$E,'ES2'!$V63,'ES1'!$C:$C,'ES2'!$A$2)</f>
        <v>16361.352999999999</v>
      </c>
      <c r="BG63" s="354">
        <f>SUMIFS('ES1'!AN:AN,'ES1'!$B:$B,'ES2'!$V$52,'ES1'!$E:$E,'ES2'!$V63,'ES1'!$C:$C,'ES2'!$A$2)</f>
        <v>16401.791000000001</v>
      </c>
    </row>
    <row r="64" spans="22:59" ht="15" customHeight="1" x14ac:dyDescent="0.2">
      <c r="V64" s="465" t="s">
        <v>364</v>
      </c>
      <c r="W64" s="465"/>
      <c r="X64" s="465"/>
      <c r="Y64" s="465"/>
      <c r="Z64" s="354">
        <f>SUMIFS('ES1'!G:G,'ES1'!$B:$B,'ES2'!$V$52,'ES1'!$E:$E,'ES2'!$V64,'ES1'!$C:$C,'ES2'!$A$2)</f>
        <v>1813.4596578779992</v>
      </c>
      <c r="AA64" s="354">
        <f>SUMIFS('ES1'!H:H,'ES1'!$B:$B,'ES2'!$V$52,'ES1'!$E:$E,'ES2'!$V64,'ES1'!$C:$C,'ES2'!$A$2)</f>
        <v>1862.3330000000001</v>
      </c>
      <c r="AB64" s="354">
        <f>SUMIFS('ES1'!I:I,'ES1'!$B:$B,'ES2'!$V$52,'ES1'!$E:$E,'ES2'!$V64,'ES1'!$C:$C,'ES2'!$A$2)</f>
        <v>1872.624</v>
      </c>
      <c r="AC64" s="354">
        <f>SUMIFS('ES1'!J:J,'ES1'!$B:$B,'ES2'!$V$52,'ES1'!$E:$E,'ES2'!$V64,'ES1'!$C:$C,'ES2'!$A$2)</f>
        <v>1882.3010000000004</v>
      </c>
      <c r="AD64" s="354">
        <f>SUMIFS('ES1'!K:K,'ES1'!$B:$B,'ES2'!$V$52,'ES1'!$E:$E,'ES2'!$V64,'ES1'!$C:$C,'ES2'!$A$2)</f>
        <v>1894.4710000000002</v>
      </c>
      <c r="AE64" s="354">
        <f>SUMIFS('ES1'!L:L,'ES1'!$B:$B,'ES2'!$V$52,'ES1'!$E:$E,'ES2'!$V64,'ES1'!$C:$C,'ES2'!$A$2)</f>
        <v>1950.1489999999999</v>
      </c>
      <c r="AF64" s="354">
        <f>SUMIFS('ES1'!M:M,'ES1'!$B:$B,'ES2'!$V$52,'ES1'!$E:$E,'ES2'!$V64,'ES1'!$C:$C,'ES2'!$A$2)</f>
        <v>1959.8960000000002</v>
      </c>
      <c r="AG64" s="354">
        <f>SUMIFS('ES1'!N:N,'ES1'!$B:$B,'ES2'!$V$52,'ES1'!$E:$E,'ES2'!$V64,'ES1'!$C:$C,'ES2'!$A$2)</f>
        <v>1964.1620000000003</v>
      </c>
      <c r="AH64" s="354">
        <f>SUMIFS('ES1'!O:O,'ES1'!$B:$B,'ES2'!$V$52,'ES1'!$E:$E,'ES2'!$V64,'ES1'!$C:$C,'ES2'!$A$2)</f>
        <v>1966.2490000000003</v>
      </c>
      <c r="AI64" s="354">
        <f>SUMIFS('ES1'!P:P,'ES1'!$B:$B,'ES2'!$V$52,'ES1'!$E:$E,'ES2'!$V64,'ES1'!$C:$C,'ES2'!$A$2)</f>
        <v>1993.116</v>
      </c>
      <c r="AJ64" s="354">
        <f>SUMIFS('ES1'!Q:Q,'ES1'!$B:$B,'ES2'!$V$52,'ES1'!$E:$E,'ES2'!$V64,'ES1'!$C:$C,'ES2'!$A$2)</f>
        <v>2004.9109999999998</v>
      </c>
      <c r="AK64" s="354">
        <f>SUMIFS('ES1'!R:R,'ES1'!$B:$B,'ES2'!$V$52,'ES1'!$E:$E,'ES2'!$V64,'ES1'!$C:$C,'ES2'!$A$2)</f>
        <v>2023.4859999999999</v>
      </c>
      <c r="AL64" s="354">
        <f>SUMIFS('ES1'!S:S,'ES1'!$B:$B,'ES2'!$V$52,'ES1'!$E:$E,'ES2'!$V64,'ES1'!$C:$C,'ES2'!$A$2)</f>
        <v>2032.6799999999998</v>
      </c>
      <c r="AM64" s="354">
        <f>SUMIFS('ES1'!T:T,'ES1'!$B:$B,'ES2'!$V$52,'ES1'!$E:$E,'ES2'!$V64,'ES1'!$C:$C,'ES2'!$A$2)</f>
        <v>2092.0549999999998</v>
      </c>
      <c r="AN64" s="354">
        <f>SUMIFS('ES1'!U:U,'ES1'!$B:$B,'ES2'!$V$52,'ES1'!$E:$E,'ES2'!$V64,'ES1'!$C:$C,'ES2'!$A$2)</f>
        <v>2128.9870000000001</v>
      </c>
      <c r="AO64" s="354">
        <f>SUMIFS('ES1'!V:V,'ES1'!$B:$B,'ES2'!$V$52,'ES1'!$E:$E,'ES2'!$V64,'ES1'!$C:$C,'ES2'!$A$2)</f>
        <v>2165.7800000000002</v>
      </c>
      <c r="AP64" s="354">
        <f>SUMIFS('ES1'!W:W,'ES1'!$B:$B,'ES2'!$V$52,'ES1'!$E:$E,'ES2'!$V64,'ES1'!$C:$C,'ES2'!$A$2)</f>
        <v>2201.1960000000004</v>
      </c>
      <c r="AQ64" s="354">
        <f>SUMIFS('ES1'!X:X,'ES1'!$B:$B,'ES2'!$V$52,'ES1'!$E:$E,'ES2'!$V64,'ES1'!$C:$C,'ES2'!$A$2)</f>
        <v>2264.2939999999999</v>
      </c>
      <c r="AR64" s="354">
        <f>SUMIFS('ES1'!Y:Y,'ES1'!$B:$B,'ES2'!$V$52,'ES1'!$E:$E,'ES2'!$V64,'ES1'!$C:$C,'ES2'!$A$2)</f>
        <v>2293.8879999999999</v>
      </c>
      <c r="AS64" s="354">
        <f>SUMIFS('ES1'!Z:Z,'ES1'!$B:$B,'ES2'!$V$52,'ES1'!$E:$E,'ES2'!$V64,'ES1'!$C:$C,'ES2'!$A$2)</f>
        <v>2313.3040000000001</v>
      </c>
      <c r="AT64" s="354">
        <f>SUMIFS('ES1'!AA:AA,'ES1'!$B:$B,'ES2'!$V$52,'ES1'!$E:$E,'ES2'!$V64,'ES1'!$C:$C,'ES2'!$A$2)</f>
        <v>2346.92</v>
      </c>
      <c r="AU64" s="354">
        <f>SUMIFS('ES1'!AB:AB,'ES1'!$B:$B,'ES2'!$V$52,'ES1'!$E:$E,'ES2'!$V64,'ES1'!$C:$C,'ES2'!$A$2)</f>
        <v>2364.9459999999999</v>
      </c>
      <c r="AV64" s="354">
        <f>SUMIFS('ES1'!AC:AC,'ES1'!$B:$B,'ES2'!$V$52,'ES1'!$E:$E,'ES2'!$V64,'ES1'!$C:$C,'ES2'!$A$2)</f>
        <v>2379.1759999999999</v>
      </c>
      <c r="AW64" s="354">
        <f>SUMIFS('ES1'!AD:AD,'ES1'!$B:$B,'ES2'!$V$52,'ES1'!$E:$E,'ES2'!$V64,'ES1'!$C:$C,'ES2'!$A$2)</f>
        <v>2389.8240000000001</v>
      </c>
      <c r="AX64" s="354">
        <f>SUMIFS('ES1'!AE:AE,'ES1'!$B:$B,'ES2'!$V$52,'ES1'!$E:$E,'ES2'!$V64,'ES1'!$C:$C,'ES2'!$A$2)</f>
        <v>2408.5440000000003</v>
      </c>
      <c r="AY64" s="354">
        <f>SUMIFS('ES1'!AF:AF,'ES1'!$B:$B,'ES2'!$V$52,'ES1'!$E:$E,'ES2'!$V64,'ES1'!$C:$C,'ES2'!$A$2)</f>
        <v>2430.3599999999997</v>
      </c>
      <c r="AZ64" s="354">
        <f>SUMIFS('ES1'!AG:AG,'ES1'!$B:$B,'ES2'!$V$52,'ES1'!$E:$E,'ES2'!$V64,'ES1'!$C:$C,'ES2'!$A$2)</f>
        <v>2454.1759999999999</v>
      </c>
      <c r="BA64" s="354">
        <f>SUMIFS('ES1'!AH:AH,'ES1'!$B:$B,'ES2'!$V$52,'ES1'!$E:$E,'ES2'!$V64,'ES1'!$C:$C,'ES2'!$A$2)</f>
        <v>2480.3199999999997</v>
      </c>
      <c r="BB64" s="354">
        <f>SUMIFS('ES1'!AI:AI,'ES1'!$B:$B,'ES2'!$V$52,'ES1'!$E:$E,'ES2'!$V64,'ES1'!$C:$C,'ES2'!$A$2)</f>
        <v>2507.2170000000001</v>
      </c>
      <c r="BC64" s="354">
        <f>SUMIFS('ES1'!AJ:AJ,'ES1'!$B:$B,'ES2'!$V$52,'ES1'!$E:$E,'ES2'!$V64,'ES1'!$C:$C,'ES2'!$A$2)</f>
        <v>2536.7199999999998</v>
      </c>
      <c r="BD64" s="354">
        <f>SUMIFS('ES1'!AK:AK,'ES1'!$B:$B,'ES2'!$V$52,'ES1'!$E:$E,'ES2'!$V64,'ES1'!$C:$C,'ES2'!$A$2)</f>
        <v>2566.2459999999996</v>
      </c>
      <c r="BE64" s="354">
        <f>SUMIFS('ES1'!AL:AL,'ES1'!$B:$B,'ES2'!$V$52,'ES1'!$E:$E,'ES2'!$V64,'ES1'!$C:$C,'ES2'!$A$2)</f>
        <v>2595.2489999999993</v>
      </c>
      <c r="BF64" s="354">
        <f>SUMIFS('ES1'!AM:AM,'ES1'!$B:$B,'ES2'!$V$52,'ES1'!$E:$E,'ES2'!$V64,'ES1'!$C:$C,'ES2'!$A$2)</f>
        <v>2627.1479999999997</v>
      </c>
      <c r="BG64" s="354">
        <f>SUMIFS('ES1'!AN:AN,'ES1'!$B:$B,'ES2'!$V$52,'ES1'!$E:$E,'ES2'!$V64,'ES1'!$C:$C,'ES2'!$A$2)</f>
        <v>2658.3059999999996</v>
      </c>
    </row>
    <row r="65" spans="22:59" ht="15" customHeight="1" x14ac:dyDescent="0.2">
      <c r="V65" s="465" t="s">
        <v>101</v>
      </c>
      <c r="W65" s="465"/>
      <c r="X65" s="465"/>
      <c r="Y65" s="465"/>
      <c r="Z65" s="354">
        <f>SUMIFS('ES1'!G:G,'ES1'!$B:$B,'ES2'!$V$52,'ES1'!$E:$E,'ES2'!$V65,'ES1'!$C:$C,'ES2'!$A$2)</f>
        <v>1478.9609999999998</v>
      </c>
      <c r="AA65" s="354">
        <f>SUMIFS('ES1'!H:H,'ES1'!$B:$B,'ES2'!$V$52,'ES1'!$E:$E,'ES2'!$V65,'ES1'!$C:$C,'ES2'!$A$2)</f>
        <v>1732.98</v>
      </c>
      <c r="AB65" s="354">
        <f>SUMIFS('ES1'!I:I,'ES1'!$B:$B,'ES2'!$V$52,'ES1'!$E:$E,'ES2'!$V65,'ES1'!$C:$C,'ES2'!$A$2)</f>
        <v>1887.7090000000001</v>
      </c>
      <c r="AC65" s="354">
        <f>SUMIFS('ES1'!J:J,'ES1'!$B:$B,'ES2'!$V$52,'ES1'!$E:$E,'ES2'!$V65,'ES1'!$C:$C,'ES2'!$A$2)</f>
        <v>1968.999</v>
      </c>
      <c r="AD65" s="354">
        <f>SUMIFS('ES1'!K:K,'ES1'!$B:$B,'ES2'!$V$52,'ES1'!$E:$E,'ES2'!$V65,'ES1'!$C:$C,'ES2'!$A$2)</f>
        <v>2020</v>
      </c>
      <c r="AE65" s="354">
        <f>SUMIFS('ES1'!L:L,'ES1'!$B:$B,'ES2'!$V$52,'ES1'!$E:$E,'ES2'!$V65,'ES1'!$C:$C,'ES2'!$A$2)</f>
        <v>1990.828</v>
      </c>
      <c r="AF65" s="354">
        <f>SUMIFS('ES1'!M:M,'ES1'!$B:$B,'ES2'!$V$52,'ES1'!$E:$E,'ES2'!$V65,'ES1'!$C:$C,'ES2'!$A$2)</f>
        <v>2007.82</v>
      </c>
      <c r="AG65" s="354">
        <f>SUMIFS('ES1'!N:N,'ES1'!$B:$B,'ES2'!$V$52,'ES1'!$E:$E,'ES2'!$V65,'ES1'!$C:$C,'ES2'!$A$2)</f>
        <v>2022.76</v>
      </c>
      <c r="AH65" s="354">
        <f>SUMIFS('ES1'!O:O,'ES1'!$B:$B,'ES2'!$V$52,'ES1'!$E:$E,'ES2'!$V65,'ES1'!$C:$C,'ES2'!$A$2)</f>
        <v>1947.07</v>
      </c>
      <c r="AI65" s="354">
        <f>SUMIFS('ES1'!P:P,'ES1'!$B:$B,'ES2'!$V$52,'ES1'!$E:$E,'ES2'!$V65,'ES1'!$C:$C,'ES2'!$A$2)</f>
        <v>1794.921</v>
      </c>
      <c r="AJ65" s="354">
        <f>SUMIFS('ES1'!Q:Q,'ES1'!$B:$B,'ES2'!$V$52,'ES1'!$E:$E,'ES2'!$V65,'ES1'!$C:$C,'ES2'!$A$2)</f>
        <v>1698.9280000000001</v>
      </c>
      <c r="AK65" s="354">
        <f>SUMIFS('ES1'!R:R,'ES1'!$B:$B,'ES2'!$V$52,'ES1'!$E:$E,'ES2'!$V65,'ES1'!$C:$C,'ES2'!$A$2)</f>
        <v>1544.8109999999999</v>
      </c>
      <c r="AL65" s="354">
        <f>SUMIFS('ES1'!S:S,'ES1'!$B:$B,'ES2'!$V$52,'ES1'!$E:$E,'ES2'!$V65,'ES1'!$C:$C,'ES2'!$A$2)</f>
        <v>1324.6010000000001</v>
      </c>
      <c r="AM65" s="354">
        <f>SUMIFS('ES1'!T:T,'ES1'!$B:$B,'ES2'!$V$52,'ES1'!$E:$E,'ES2'!$V65,'ES1'!$C:$C,'ES2'!$A$2)</f>
        <v>1134.52</v>
      </c>
      <c r="AN65" s="354">
        <f>SUMIFS('ES1'!U:U,'ES1'!$B:$B,'ES2'!$V$52,'ES1'!$E:$E,'ES2'!$V65,'ES1'!$C:$C,'ES2'!$A$2)</f>
        <v>977.73099999999999</v>
      </c>
      <c r="AO65" s="354">
        <f>SUMIFS('ES1'!V:V,'ES1'!$B:$B,'ES2'!$V$52,'ES1'!$E:$E,'ES2'!$V65,'ES1'!$C:$C,'ES2'!$A$2)</f>
        <v>879.19100000000003</v>
      </c>
      <c r="AP65" s="354">
        <f>SUMIFS('ES1'!W:W,'ES1'!$B:$B,'ES2'!$V$52,'ES1'!$E:$E,'ES2'!$V65,'ES1'!$C:$C,'ES2'!$A$2)</f>
        <v>817.38099999999997</v>
      </c>
      <c r="AQ65" s="354">
        <f>SUMIFS('ES1'!X:X,'ES1'!$B:$B,'ES2'!$V$52,'ES1'!$E:$E,'ES2'!$V65,'ES1'!$C:$C,'ES2'!$A$2)</f>
        <v>807.21</v>
      </c>
      <c r="AR65" s="354">
        <f>SUMIFS('ES1'!Y:Y,'ES1'!$B:$B,'ES2'!$V$52,'ES1'!$E:$E,'ES2'!$V65,'ES1'!$C:$C,'ES2'!$A$2)</f>
        <v>788.38099999999997</v>
      </c>
      <c r="AS65" s="354">
        <f>SUMIFS('ES1'!Z:Z,'ES1'!$B:$B,'ES2'!$V$52,'ES1'!$E:$E,'ES2'!$V65,'ES1'!$C:$C,'ES2'!$A$2)</f>
        <v>777.27</v>
      </c>
      <c r="AT65" s="354">
        <f>SUMIFS('ES1'!AA:AA,'ES1'!$B:$B,'ES2'!$V$52,'ES1'!$E:$E,'ES2'!$V65,'ES1'!$C:$C,'ES2'!$A$2)</f>
        <v>771.07899999999995</v>
      </c>
      <c r="AU65" s="354">
        <f>SUMIFS('ES1'!AB:AB,'ES1'!$B:$B,'ES2'!$V$52,'ES1'!$E:$E,'ES2'!$V65,'ES1'!$C:$C,'ES2'!$A$2)</f>
        <v>768.56099999999992</v>
      </c>
      <c r="AV65" s="354">
        <f>SUMIFS('ES1'!AC:AC,'ES1'!$B:$B,'ES2'!$V$52,'ES1'!$E:$E,'ES2'!$V65,'ES1'!$C:$C,'ES2'!$A$2)</f>
        <v>767.75800000000004</v>
      </c>
      <c r="AW65" s="354">
        <f>SUMIFS('ES1'!AD:AD,'ES1'!$B:$B,'ES2'!$V$52,'ES1'!$E:$E,'ES2'!$V65,'ES1'!$C:$C,'ES2'!$A$2)</f>
        <v>767.75800000000004</v>
      </c>
      <c r="AX65" s="354">
        <f>SUMIFS('ES1'!AE:AE,'ES1'!$B:$B,'ES2'!$V$52,'ES1'!$E:$E,'ES2'!$V65,'ES1'!$C:$C,'ES2'!$A$2)</f>
        <v>767.75800000000004</v>
      </c>
      <c r="AY65" s="354">
        <f>SUMIFS('ES1'!AF:AF,'ES1'!$B:$B,'ES2'!$V$52,'ES1'!$E:$E,'ES2'!$V65,'ES1'!$C:$C,'ES2'!$A$2)</f>
        <v>767.75800000000004</v>
      </c>
      <c r="AZ65" s="354">
        <f>SUMIFS('ES1'!AG:AG,'ES1'!$B:$B,'ES2'!$V$52,'ES1'!$E:$E,'ES2'!$V65,'ES1'!$C:$C,'ES2'!$A$2)</f>
        <v>767.75800000000004</v>
      </c>
      <c r="BA65" s="354">
        <f>SUMIFS('ES1'!AH:AH,'ES1'!$B:$B,'ES2'!$V$52,'ES1'!$E:$E,'ES2'!$V65,'ES1'!$C:$C,'ES2'!$A$2)</f>
        <v>767.75800000000004</v>
      </c>
      <c r="BB65" s="354">
        <f>SUMIFS('ES1'!AI:AI,'ES1'!$B:$B,'ES2'!$V$52,'ES1'!$E:$E,'ES2'!$V65,'ES1'!$C:$C,'ES2'!$A$2)</f>
        <v>767.75800000000004</v>
      </c>
      <c r="BC65" s="354">
        <f>SUMIFS('ES1'!AJ:AJ,'ES1'!$B:$B,'ES2'!$V$52,'ES1'!$E:$E,'ES2'!$V65,'ES1'!$C:$C,'ES2'!$A$2)</f>
        <v>767.75800000000004</v>
      </c>
      <c r="BD65" s="354">
        <f>SUMIFS('ES1'!AK:AK,'ES1'!$B:$B,'ES2'!$V$52,'ES1'!$E:$E,'ES2'!$V65,'ES1'!$C:$C,'ES2'!$A$2)</f>
        <v>767.75800000000004</v>
      </c>
      <c r="BE65" s="354">
        <f>SUMIFS('ES1'!AL:AL,'ES1'!$B:$B,'ES2'!$V$52,'ES1'!$E:$E,'ES2'!$V65,'ES1'!$C:$C,'ES2'!$A$2)</f>
        <v>767.75800000000004</v>
      </c>
      <c r="BF65" s="354">
        <f>SUMIFS('ES1'!AM:AM,'ES1'!$B:$B,'ES2'!$V$52,'ES1'!$E:$E,'ES2'!$V65,'ES1'!$C:$C,'ES2'!$A$2)</f>
        <v>767.75800000000004</v>
      </c>
      <c r="BG65" s="354">
        <f>SUMIFS('ES1'!AN:AN,'ES1'!$B:$B,'ES2'!$V$52,'ES1'!$E:$E,'ES2'!$V65,'ES1'!$C:$C,'ES2'!$A$2)</f>
        <v>767.75800000000004</v>
      </c>
    </row>
    <row r="66" spans="22:59" ht="15" customHeight="1" x14ac:dyDescent="0.2">
      <c r="V66" s="465" t="s">
        <v>100</v>
      </c>
      <c r="W66" s="465"/>
      <c r="X66" s="465"/>
      <c r="Y66" s="465"/>
      <c r="Z66" s="354">
        <f>SUMIFS('ES1'!G:G,'ES1'!$B:$B,'ES2'!$V$52,'ES1'!$E:$E,'ES2'!$V66,'ES1'!$C:$C,'ES2'!$A$2)</f>
        <v>12403.82478006999</v>
      </c>
      <c r="AA66" s="354">
        <f>SUMIFS('ES1'!H:H,'ES1'!$B:$B,'ES2'!$V$52,'ES1'!$E:$E,'ES2'!$V66,'ES1'!$C:$C,'ES2'!$A$2)</f>
        <v>12933.75</v>
      </c>
      <c r="AB66" s="354">
        <f>SUMIFS('ES1'!I:I,'ES1'!$B:$B,'ES2'!$V$52,'ES1'!$E:$E,'ES2'!$V66,'ES1'!$C:$C,'ES2'!$A$2)</f>
        <v>13346.26</v>
      </c>
      <c r="AC66" s="354">
        <f>SUMIFS('ES1'!J:J,'ES1'!$B:$B,'ES2'!$V$52,'ES1'!$E:$E,'ES2'!$V66,'ES1'!$C:$C,'ES2'!$A$2)</f>
        <v>13672.59</v>
      </c>
      <c r="AD66" s="354">
        <f>SUMIFS('ES1'!K:K,'ES1'!$B:$B,'ES2'!$V$52,'ES1'!$E:$E,'ES2'!$V66,'ES1'!$C:$C,'ES2'!$A$2)</f>
        <v>13907.57</v>
      </c>
      <c r="AE66" s="354">
        <f>SUMIFS('ES1'!L:L,'ES1'!$B:$B,'ES2'!$V$52,'ES1'!$E:$E,'ES2'!$V66,'ES1'!$C:$C,'ES2'!$A$2)</f>
        <v>14125.07</v>
      </c>
      <c r="AF66" s="354">
        <f>SUMIFS('ES1'!M:M,'ES1'!$B:$B,'ES2'!$V$52,'ES1'!$E:$E,'ES2'!$V66,'ES1'!$C:$C,'ES2'!$A$2)</f>
        <v>14327.51</v>
      </c>
      <c r="AG66" s="354">
        <f>SUMIFS('ES1'!N:N,'ES1'!$B:$B,'ES2'!$V$52,'ES1'!$E:$E,'ES2'!$V66,'ES1'!$C:$C,'ES2'!$A$2)</f>
        <v>14525.32</v>
      </c>
      <c r="AH66" s="354">
        <f>SUMIFS('ES1'!O:O,'ES1'!$B:$B,'ES2'!$V$52,'ES1'!$E:$E,'ES2'!$V66,'ES1'!$C:$C,'ES2'!$A$2)</f>
        <v>14731.98</v>
      </c>
      <c r="AI66" s="354">
        <f>SUMIFS('ES1'!P:P,'ES1'!$B:$B,'ES2'!$V$52,'ES1'!$E:$E,'ES2'!$V66,'ES1'!$C:$C,'ES2'!$A$2)</f>
        <v>14959.56</v>
      </c>
      <c r="AJ66" s="354">
        <f>SUMIFS('ES1'!Q:Q,'ES1'!$B:$B,'ES2'!$V$52,'ES1'!$E:$E,'ES2'!$V66,'ES1'!$C:$C,'ES2'!$A$2)</f>
        <v>15256.1</v>
      </c>
      <c r="AK66" s="354">
        <f>SUMIFS('ES1'!R:R,'ES1'!$B:$B,'ES2'!$V$52,'ES1'!$E:$E,'ES2'!$V66,'ES1'!$C:$C,'ES2'!$A$2)</f>
        <v>15601.36</v>
      </c>
      <c r="AL66" s="354">
        <f>SUMIFS('ES1'!S:S,'ES1'!$B:$B,'ES2'!$V$52,'ES1'!$E:$E,'ES2'!$V66,'ES1'!$C:$C,'ES2'!$A$2)</f>
        <v>15989.64</v>
      </c>
      <c r="AM66" s="354">
        <f>SUMIFS('ES1'!T:T,'ES1'!$B:$B,'ES2'!$V$52,'ES1'!$E:$E,'ES2'!$V66,'ES1'!$C:$C,'ES2'!$A$2)</f>
        <v>16428.8</v>
      </c>
      <c r="AN66" s="354">
        <f>SUMIFS('ES1'!U:U,'ES1'!$B:$B,'ES2'!$V$52,'ES1'!$E:$E,'ES2'!$V66,'ES1'!$C:$C,'ES2'!$A$2)</f>
        <v>16930.12</v>
      </c>
      <c r="AO66" s="354">
        <f>SUMIFS('ES1'!V:V,'ES1'!$B:$B,'ES2'!$V$52,'ES1'!$E:$E,'ES2'!$V66,'ES1'!$C:$C,'ES2'!$A$2)</f>
        <v>17625.310000000001</v>
      </c>
      <c r="AP66" s="354">
        <f>SUMIFS('ES1'!W:W,'ES1'!$B:$B,'ES2'!$V$52,'ES1'!$E:$E,'ES2'!$V66,'ES1'!$C:$C,'ES2'!$A$2)</f>
        <v>18760.939999999999</v>
      </c>
      <c r="AQ66" s="354">
        <f>SUMIFS('ES1'!X:X,'ES1'!$B:$B,'ES2'!$V$52,'ES1'!$E:$E,'ES2'!$V66,'ES1'!$C:$C,'ES2'!$A$2)</f>
        <v>20123.23</v>
      </c>
      <c r="AR66" s="354">
        <f>SUMIFS('ES1'!Y:Y,'ES1'!$B:$B,'ES2'!$V$52,'ES1'!$E:$E,'ES2'!$V66,'ES1'!$C:$C,'ES2'!$A$2)</f>
        <v>21850.42</v>
      </c>
      <c r="AS66" s="354">
        <f>SUMIFS('ES1'!Z:Z,'ES1'!$B:$B,'ES2'!$V$52,'ES1'!$E:$E,'ES2'!$V66,'ES1'!$C:$C,'ES2'!$A$2)</f>
        <v>23350.66</v>
      </c>
      <c r="AT66" s="354">
        <f>SUMIFS('ES1'!AA:AA,'ES1'!$B:$B,'ES2'!$V$52,'ES1'!$E:$E,'ES2'!$V66,'ES1'!$C:$C,'ES2'!$A$2)</f>
        <v>24440.2</v>
      </c>
      <c r="AU66" s="354">
        <f>SUMIFS('ES1'!AB:AB,'ES1'!$B:$B,'ES2'!$V$52,'ES1'!$E:$E,'ES2'!$V66,'ES1'!$C:$C,'ES2'!$A$2)</f>
        <v>25079.3</v>
      </c>
      <c r="AV66" s="354">
        <f>SUMIFS('ES1'!AC:AC,'ES1'!$B:$B,'ES2'!$V$52,'ES1'!$E:$E,'ES2'!$V66,'ES1'!$C:$C,'ES2'!$A$2)</f>
        <v>25523.64</v>
      </c>
      <c r="AW66" s="354">
        <f>SUMIFS('ES1'!AD:AD,'ES1'!$B:$B,'ES2'!$V$52,'ES1'!$E:$E,'ES2'!$V66,'ES1'!$C:$C,'ES2'!$A$2)</f>
        <v>25896.94</v>
      </c>
      <c r="AX66" s="354">
        <f>SUMIFS('ES1'!AE:AE,'ES1'!$B:$B,'ES2'!$V$52,'ES1'!$E:$E,'ES2'!$V66,'ES1'!$C:$C,'ES2'!$A$2)</f>
        <v>26170.720000000001</v>
      </c>
      <c r="AY66" s="354">
        <f>SUMIFS('ES1'!AF:AF,'ES1'!$B:$B,'ES2'!$V$52,'ES1'!$E:$E,'ES2'!$V66,'ES1'!$C:$C,'ES2'!$A$2)</f>
        <v>26379.93</v>
      </c>
      <c r="AZ66" s="354">
        <f>SUMIFS('ES1'!AG:AG,'ES1'!$B:$B,'ES2'!$V$52,'ES1'!$E:$E,'ES2'!$V66,'ES1'!$C:$C,'ES2'!$A$2)</f>
        <v>26547.62</v>
      </c>
      <c r="BA66" s="354">
        <f>SUMIFS('ES1'!AH:AH,'ES1'!$B:$B,'ES2'!$V$52,'ES1'!$E:$E,'ES2'!$V66,'ES1'!$C:$C,'ES2'!$A$2)</f>
        <v>26687.74</v>
      </c>
      <c r="BB66" s="354">
        <f>SUMIFS('ES1'!AI:AI,'ES1'!$B:$B,'ES2'!$V$52,'ES1'!$E:$E,'ES2'!$V66,'ES1'!$C:$C,'ES2'!$A$2)</f>
        <v>26809.65</v>
      </c>
      <c r="BC66" s="354">
        <f>SUMIFS('ES1'!AJ:AJ,'ES1'!$B:$B,'ES2'!$V$52,'ES1'!$E:$E,'ES2'!$V66,'ES1'!$C:$C,'ES2'!$A$2)</f>
        <v>26920.67</v>
      </c>
      <c r="BD66" s="354">
        <f>SUMIFS('ES1'!AK:AK,'ES1'!$B:$B,'ES2'!$V$52,'ES1'!$E:$E,'ES2'!$V66,'ES1'!$C:$C,'ES2'!$A$2)</f>
        <v>27023.89</v>
      </c>
      <c r="BE66" s="354">
        <f>SUMIFS('ES1'!AL:AL,'ES1'!$B:$B,'ES2'!$V$52,'ES1'!$E:$E,'ES2'!$V66,'ES1'!$C:$C,'ES2'!$A$2)</f>
        <v>27122.19</v>
      </c>
      <c r="BF66" s="354">
        <f>SUMIFS('ES1'!AM:AM,'ES1'!$B:$B,'ES2'!$V$52,'ES1'!$E:$E,'ES2'!$V66,'ES1'!$C:$C,'ES2'!$A$2)</f>
        <v>27217.29</v>
      </c>
      <c r="BG66" s="354">
        <f>SUMIFS('ES1'!AN:AN,'ES1'!$B:$B,'ES2'!$V$52,'ES1'!$E:$E,'ES2'!$V66,'ES1'!$C:$C,'ES2'!$A$2)</f>
        <v>27310.51</v>
      </c>
    </row>
    <row r="67" spans="22:59" ht="15" customHeight="1" x14ac:dyDescent="0.2">
      <c r="V67" s="465" t="s">
        <v>89</v>
      </c>
      <c r="W67" s="465"/>
      <c r="X67" s="465"/>
      <c r="Y67" s="465"/>
      <c r="Z67" s="354">
        <f>SUMIFS('ES1'!G:G,'ES1'!$B:$B,'ES2'!$V$52,'ES1'!$E:$E,'ES2'!$V67,'ES1'!$C:$C,'ES2'!$A$2)</f>
        <v>2939.6590000000001</v>
      </c>
      <c r="AA67" s="354">
        <f>SUMIFS('ES1'!H:H,'ES1'!$B:$B,'ES2'!$V$52,'ES1'!$E:$E,'ES2'!$V67,'ES1'!$C:$C,'ES2'!$A$2)</f>
        <v>3403.75</v>
      </c>
      <c r="AB67" s="354">
        <f>SUMIFS('ES1'!I:I,'ES1'!$B:$B,'ES2'!$V$52,'ES1'!$E:$E,'ES2'!$V67,'ES1'!$C:$C,'ES2'!$A$2)</f>
        <v>3683.453</v>
      </c>
      <c r="AC67" s="354">
        <f>SUMIFS('ES1'!J:J,'ES1'!$B:$B,'ES2'!$V$52,'ES1'!$E:$E,'ES2'!$V67,'ES1'!$C:$C,'ES2'!$A$2)</f>
        <v>3815.491</v>
      </c>
      <c r="AD67" s="354">
        <f>SUMIFS('ES1'!K:K,'ES1'!$B:$B,'ES2'!$V$52,'ES1'!$E:$E,'ES2'!$V67,'ES1'!$C:$C,'ES2'!$A$2)</f>
        <v>4117.9629999999997</v>
      </c>
      <c r="AE67" s="354">
        <f>SUMIFS('ES1'!L:L,'ES1'!$B:$B,'ES2'!$V$52,'ES1'!$E:$E,'ES2'!$V67,'ES1'!$C:$C,'ES2'!$A$2)</f>
        <v>4158.1620000000003</v>
      </c>
      <c r="AF67" s="354">
        <f>SUMIFS('ES1'!M:M,'ES1'!$B:$B,'ES2'!$V$52,'ES1'!$E:$E,'ES2'!$V67,'ES1'!$C:$C,'ES2'!$A$2)</f>
        <v>4206.3109999999997</v>
      </c>
      <c r="AG67" s="354">
        <f>SUMIFS('ES1'!N:N,'ES1'!$B:$B,'ES2'!$V$52,'ES1'!$E:$E,'ES2'!$V67,'ES1'!$C:$C,'ES2'!$A$2)</f>
        <v>4336.4709999999995</v>
      </c>
      <c r="AH67" s="354">
        <f>SUMIFS('ES1'!O:O,'ES1'!$B:$B,'ES2'!$V$52,'ES1'!$E:$E,'ES2'!$V67,'ES1'!$C:$C,'ES2'!$A$2)</f>
        <v>4575.5730000000003</v>
      </c>
      <c r="AI67" s="354">
        <f>SUMIFS('ES1'!P:P,'ES1'!$B:$B,'ES2'!$V$52,'ES1'!$E:$E,'ES2'!$V67,'ES1'!$C:$C,'ES2'!$A$2)</f>
        <v>4629.1229999999996</v>
      </c>
      <c r="AJ67" s="354">
        <f>SUMIFS('ES1'!Q:Q,'ES1'!$B:$B,'ES2'!$V$52,'ES1'!$E:$E,'ES2'!$V67,'ES1'!$C:$C,'ES2'!$A$2)</f>
        <v>5291.951</v>
      </c>
      <c r="AK67" s="354">
        <f>SUMIFS('ES1'!R:R,'ES1'!$B:$B,'ES2'!$V$52,'ES1'!$E:$E,'ES2'!$V67,'ES1'!$C:$C,'ES2'!$A$2)</f>
        <v>5325.1040000000003</v>
      </c>
      <c r="AL67" s="354">
        <f>SUMIFS('ES1'!S:S,'ES1'!$B:$B,'ES2'!$V$52,'ES1'!$E:$E,'ES2'!$V67,'ES1'!$C:$C,'ES2'!$A$2)</f>
        <v>5366.1720000000005</v>
      </c>
      <c r="AM67" s="354">
        <f>SUMIFS('ES1'!T:T,'ES1'!$B:$B,'ES2'!$V$52,'ES1'!$E:$E,'ES2'!$V67,'ES1'!$C:$C,'ES2'!$A$2)</f>
        <v>5920.1639999999998</v>
      </c>
      <c r="AN67" s="354">
        <f>SUMIFS('ES1'!U:U,'ES1'!$B:$B,'ES2'!$V$52,'ES1'!$E:$E,'ES2'!$V67,'ES1'!$C:$C,'ES2'!$A$2)</f>
        <v>6078.5599999999995</v>
      </c>
      <c r="AO67" s="354">
        <f>SUMIFS('ES1'!V:V,'ES1'!$B:$B,'ES2'!$V$52,'ES1'!$E:$E,'ES2'!$V67,'ES1'!$C:$C,'ES2'!$A$2)</f>
        <v>6296.6210000000001</v>
      </c>
      <c r="AP67" s="354">
        <f>SUMIFS('ES1'!W:W,'ES1'!$B:$B,'ES2'!$V$52,'ES1'!$E:$E,'ES2'!$V67,'ES1'!$C:$C,'ES2'!$A$2)</f>
        <v>6458.5720000000001</v>
      </c>
      <c r="AQ67" s="354">
        <f>SUMIFS('ES1'!X:X,'ES1'!$B:$B,'ES2'!$V$52,'ES1'!$E:$E,'ES2'!$V67,'ES1'!$C:$C,'ES2'!$A$2)</f>
        <v>6677.8710000000001</v>
      </c>
      <c r="AR67" s="354">
        <f>SUMIFS('ES1'!Y:Y,'ES1'!$B:$B,'ES2'!$V$52,'ES1'!$E:$E,'ES2'!$V67,'ES1'!$C:$C,'ES2'!$A$2)</f>
        <v>6939.5529999999999</v>
      </c>
      <c r="AS67" s="354">
        <f>SUMIFS('ES1'!Z:Z,'ES1'!$B:$B,'ES2'!$V$52,'ES1'!$E:$E,'ES2'!$V67,'ES1'!$C:$C,'ES2'!$A$2)</f>
        <v>7087.6730000000007</v>
      </c>
      <c r="AT67" s="354">
        <f>SUMIFS('ES1'!AA:AA,'ES1'!$B:$B,'ES2'!$V$52,'ES1'!$E:$E,'ES2'!$V67,'ES1'!$C:$C,'ES2'!$A$2)</f>
        <v>7428.5529999999999</v>
      </c>
      <c r="AU67" s="354">
        <f>SUMIFS('ES1'!AB:AB,'ES1'!$B:$B,'ES2'!$V$52,'ES1'!$E:$E,'ES2'!$V67,'ES1'!$C:$C,'ES2'!$A$2)</f>
        <v>7820.1720000000005</v>
      </c>
      <c r="AV67" s="354">
        <f>SUMIFS('ES1'!AC:AC,'ES1'!$B:$B,'ES2'!$V$52,'ES1'!$E:$E,'ES2'!$V67,'ES1'!$C:$C,'ES2'!$A$2)</f>
        <v>7964.9920000000002</v>
      </c>
      <c r="AW67" s="354">
        <f>SUMIFS('ES1'!AD:AD,'ES1'!$B:$B,'ES2'!$V$52,'ES1'!$E:$E,'ES2'!$V67,'ES1'!$C:$C,'ES2'!$A$2)</f>
        <v>8268.5319999999992</v>
      </c>
      <c r="AX67" s="354">
        <f>SUMIFS('ES1'!AE:AE,'ES1'!$B:$B,'ES2'!$V$52,'ES1'!$E:$E,'ES2'!$V67,'ES1'!$C:$C,'ES2'!$A$2)</f>
        <v>8657.0109999999986</v>
      </c>
      <c r="AY67" s="354">
        <f>SUMIFS('ES1'!AF:AF,'ES1'!$B:$B,'ES2'!$V$52,'ES1'!$E:$E,'ES2'!$V67,'ES1'!$C:$C,'ES2'!$A$2)</f>
        <v>8874.6899999999987</v>
      </c>
      <c r="AZ67" s="354">
        <f>SUMIFS('ES1'!AG:AG,'ES1'!$B:$B,'ES2'!$V$52,'ES1'!$E:$E,'ES2'!$V67,'ES1'!$C:$C,'ES2'!$A$2)</f>
        <v>9169.66</v>
      </c>
      <c r="BA67" s="354">
        <f>SUMIFS('ES1'!AH:AH,'ES1'!$B:$B,'ES2'!$V$52,'ES1'!$E:$E,'ES2'!$V67,'ES1'!$C:$C,'ES2'!$A$2)</f>
        <v>9304.4209999999985</v>
      </c>
      <c r="BB67" s="354">
        <f>SUMIFS('ES1'!AI:AI,'ES1'!$B:$B,'ES2'!$V$52,'ES1'!$E:$E,'ES2'!$V67,'ES1'!$C:$C,'ES2'!$A$2)</f>
        <v>9931.2380000000012</v>
      </c>
      <c r="BC67" s="354">
        <f>SUMIFS('ES1'!AJ:AJ,'ES1'!$B:$B,'ES2'!$V$52,'ES1'!$E:$E,'ES2'!$V67,'ES1'!$C:$C,'ES2'!$A$2)</f>
        <v>10230.319</v>
      </c>
      <c r="BD67" s="354">
        <f>SUMIFS('ES1'!AK:AK,'ES1'!$B:$B,'ES2'!$V$52,'ES1'!$E:$E,'ES2'!$V67,'ES1'!$C:$C,'ES2'!$A$2)</f>
        <v>10696.016</v>
      </c>
      <c r="BE67" s="354">
        <f>SUMIFS('ES1'!AL:AL,'ES1'!$B:$B,'ES2'!$V$52,'ES1'!$E:$E,'ES2'!$V67,'ES1'!$C:$C,'ES2'!$A$2)</f>
        <v>11095.159</v>
      </c>
      <c r="BF67" s="354">
        <f>SUMIFS('ES1'!AM:AM,'ES1'!$B:$B,'ES2'!$V$52,'ES1'!$E:$E,'ES2'!$V67,'ES1'!$C:$C,'ES2'!$A$2)</f>
        <v>11478.77</v>
      </c>
      <c r="BG67" s="354">
        <f>SUMIFS('ES1'!AN:AN,'ES1'!$B:$B,'ES2'!$V$52,'ES1'!$E:$E,'ES2'!$V67,'ES1'!$C:$C,'ES2'!$A$2)</f>
        <v>11817.029999999999</v>
      </c>
    </row>
    <row r="68" spans="22:59" ht="15" customHeight="1" x14ac:dyDescent="0.2">
      <c r="V68" s="465" t="s">
        <v>380</v>
      </c>
      <c r="W68" s="465"/>
      <c r="X68" s="465"/>
      <c r="Y68" s="465"/>
      <c r="Z68" s="354">
        <f>SUMIFS('ES1'!G:G,'ES1'!$B:$B,'ES2'!$V$52,'ES1'!$E:$E,'ES2'!$V68,'ES1'!$C:$C,'ES2'!$A$2)</f>
        <v>0</v>
      </c>
      <c r="AA68" s="354">
        <f>SUMIFS('ES1'!H:H,'ES1'!$B:$B,'ES2'!$V$52,'ES1'!$E:$E,'ES2'!$V68,'ES1'!$C:$C,'ES2'!$A$2)</f>
        <v>0</v>
      </c>
      <c r="AB68" s="354">
        <f>SUMIFS('ES1'!I:I,'ES1'!$B:$B,'ES2'!$V$52,'ES1'!$E:$E,'ES2'!$V68,'ES1'!$C:$C,'ES2'!$A$2)</f>
        <v>0</v>
      </c>
      <c r="AC68" s="354">
        <f>SUMIFS('ES1'!J:J,'ES1'!$B:$B,'ES2'!$V$52,'ES1'!$E:$E,'ES2'!$V68,'ES1'!$C:$C,'ES2'!$A$2)</f>
        <v>0</v>
      </c>
      <c r="AD68" s="354">
        <f>SUMIFS('ES1'!K:K,'ES1'!$B:$B,'ES2'!$V$52,'ES1'!$E:$E,'ES2'!$V68,'ES1'!$C:$C,'ES2'!$A$2)</f>
        <v>0</v>
      </c>
      <c r="AE68" s="354">
        <f>SUMIFS('ES1'!L:L,'ES1'!$B:$B,'ES2'!$V$52,'ES1'!$E:$E,'ES2'!$V68,'ES1'!$C:$C,'ES2'!$A$2)</f>
        <v>0</v>
      </c>
      <c r="AF68" s="354">
        <f>SUMIFS('ES1'!M:M,'ES1'!$B:$B,'ES2'!$V$52,'ES1'!$E:$E,'ES2'!$V68,'ES1'!$C:$C,'ES2'!$A$2)</f>
        <v>0</v>
      </c>
      <c r="AG68" s="354">
        <f>SUMIFS('ES1'!N:N,'ES1'!$B:$B,'ES2'!$V$52,'ES1'!$E:$E,'ES2'!$V68,'ES1'!$C:$C,'ES2'!$A$2)</f>
        <v>0</v>
      </c>
      <c r="AH68" s="354">
        <f>SUMIFS('ES1'!O:O,'ES1'!$B:$B,'ES2'!$V$52,'ES1'!$E:$E,'ES2'!$V68,'ES1'!$C:$C,'ES2'!$A$2)</f>
        <v>9.9610000000000003</v>
      </c>
      <c r="AI68" s="354">
        <f>SUMIFS('ES1'!P:P,'ES1'!$B:$B,'ES2'!$V$52,'ES1'!$E:$E,'ES2'!$V68,'ES1'!$C:$C,'ES2'!$A$2)</f>
        <v>25.010999999999999</v>
      </c>
      <c r="AJ68" s="354">
        <f>SUMIFS('ES1'!Q:Q,'ES1'!$B:$B,'ES2'!$V$52,'ES1'!$E:$E,'ES2'!$V68,'ES1'!$C:$C,'ES2'!$A$2)</f>
        <v>47.117000000000004</v>
      </c>
      <c r="AK68" s="354">
        <f>SUMIFS('ES1'!R:R,'ES1'!$B:$B,'ES2'!$V$52,'ES1'!$E:$E,'ES2'!$V68,'ES1'!$C:$C,'ES2'!$A$2)</f>
        <v>79.093000000000004</v>
      </c>
      <c r="AL68" s="354">
        <f>SUMIFS('ES1'!S:S,'ES1'!$B:$B,'ES2'!$V$52,'ES1'!$E:$E,'ES2'!$V68,'ES1'!$C:$C,'ES2'!$A$2)</f>
        <v>124.57900000000001</v>
      </c>
      <c r="AM68" s="354">
        <f>SUMIFS('ES1'!T:T,'ES1'!$B:$B,'ES2'!$V$52,'ES1'!$E:$E,'ES2'!$V68,'ES1'!$C:$C,'ES2'!$A$2)</f>
        <v>198.84900000000002</v>
      </c>
      <c r="AN68" s="354">
        <f>SUMIFS('ES1'!U:U,'ES1'!$B:$B,'ES2'!$V$52,'ES1'!$E:$E,'ES2'!$V68,'ES1'!$C:$C,'ES2'!$A$2)</f>
        <v>316.12</v>
      </c>
      <c r="AO68" s="354">
        <f>SUMIFS('ES1'!V:V,'ES1'!$B:$B,'ES2'!$V$52,'ES1'!$E:$E,'ES2'!$V68,'ES1'!$C:$C,'ES2'!$A$2)</f>
        <v>480.27699999999999</v>
      </c>
      <c r="AP68" s="354">
        <f>SUMIFS('ES1'!W:W,'ES1'!$B:$B,'ES2'!$V$52,'ES1'!$E:$E,'ES2'!$V68,'ES1'!$C:$C,'ES2'!$A$2)</f>
        <v>705.41800000000001</v>
      </c>
      <c r="AQ68" s="354">
        <f>SUMIFS('ES1'!X:X,'ES1'!$B:$B,'ES2'!$V$52,'ES1'!$E:$E,'ES2'!$V68,'ES1'!$C:$C,'ES2'!$A$2)</f>
        <v>1008.35</v>
      </c>
      <c r="AR68" s="354">
        <f>SUMIFS('ES1'!Y:Y,'ES1'!$B:$B,'ES2'!$V$52,'ES1'!$E:$E,'ES2'!$V68,'ES1'!$C:$C,'ES2'!$A$2)</f>
        <v>1406.741</v>
      </c>
      <c r="AS68" s="354">
        <f>SUMIFS('ES1'!Z:Z,'ES1'!$B:$B,'ES2'!$V$52,'ES1'!$E:$E,'ES2'!$V68,'ES1'!$C:$C,'ES2'!$A$2)</f>
        <v>1918.0140000000001</v>
      </c>
      <c r="AT68" s="354">
        <f>SUMIFS('ES1'!AA:AA,'ES1'!$B:$B,'ES2'!$V$52,'ES1'!$E:$E,'ES2'!$V68,'ES1'!$C:$C,'ES2'!$A$2)</f>
        <v>2556.9740000000002</v>
      </c>
      <c r="AU68" s="354">
        <f>SUMIFS('ES1'!AB:AB,'ES1'!$B:$B,'ES2'!$V$52,'ES1'!$E:$E,'ES2'!$V68,'ES1'!$C:$C,'ES2'!$A$2)</f>
        <v>3331.223</v>
      </c>
      <c r="AV68" s="354">
        <f>SUMIFS('ES1'!AC:AC,'ES1'!$B:$B,'ES2'!$V$52,'ES1'!$E:$E,'ES2'!$V68,'ES1'!$C:$C,'ES2'!$A$2)</f>
        <v>4239.97</v>
      </c>
      <c r="AW68" s="354">
        <f>SUMIFS('ES1'!AD:AD,'ES1'!$B:$B,'ES2'!$V$52,'ES1'!$E:$E,'ES2'!$V68,'ES1'!$C:$C,'ES2'!$A$2)</f>
        <v>5269.7330000000002</v>
      </c>
      <c r="AX68" s="354">
        <f>SUMIFS('ES1'!AE:AE,'ES1'!$B:$B,'ES2'!$V$52,'ES1'!$E:$E,'ES2'!$V68,'ES1'!$C:$C,'ES2'!$A$2)</f>
        <v>6395.3540000000003</v>
      </c>
      <c r="AY68" s="354">
        <f>SUMIFS('ES1'!AF:AF,'ES1'!$B:$B,'ES2'!$V$52,'ES1'!$E:$E,'ES2'!$V68,'ES1'!$C:$C,'ES2'!$A$2)</f>
        <v>7582.8060000000005</v>
      </c>
      <c r="AZ68" s="354">
        <f>SUMIFS('ES1'!AG:AG,'ES1'!$B:$B,'ES2'!$V$52,'ES1'!$E:$E,'ES2'!$V68,'ES1'!$C:$C,'ES2'!$A$2)</f>
        <v>8791.6219999999994</v>
      </c>
      <c r="BA68" s="354">
        <f>SUMIFS('ES1'!AH:AH,'ES1'!$B:$B,'ES2'!$V$52,'ES1'!$E:$E,'ES2'!$V68,'ES1'!$C:$C,'ES2'!$A$2)</f>
        <v>9983.0149999999994</v>
      </c>
      <c r="BB68" s="354">
        <f>SUMIFS('ES1'!AI:AI,'ES1'!$B:$B,'ES2'!$V$52,'ES1'!$E:$E,'ES2'!$V68,'ES1'!$C:$C,'ES2'!$A$2)</f>
        <v>11125.163</v>
      </c>
      <c r="BC68" s="354">
        <f>SUMIFS('ES1'!AJ:AJ,'ES1'!$B:$B,'ES2'!$V$52,'ES1'!$E:$E,'ES2'!$V68,'ES1'!$C:$C,'ES2'!$A$2)</f>
        <v>12197.108</v>
      </c>
      <c r="BD68" s="354">
        <f>SUMIFS('ES1'!AK:AK,'ES1'!$B:$B,'ES2'!$V$52,'ES1'!$E:$E,'ES2'!$V68,'ES1'!$C:$C,'ES2'!$A$2)</f>
        <v>13187.782999999999</v>
      </c>
      <c r="BE68" s="354">
        <f>SUMIFS('ES1'!AL:AL,'ES1'!$B:$B,'ES2'!$V$52,'ES1'!$E:$E,'ES2'!$V68,'ES1'!$C:$C,'ES2'!$A$2)</f>
        <v>14095.704</v>
      </c>
      <c r="BF68" s="354">
        <f>SUMIFS('ES1'!AM:AM,'ES1'!$B:$B,'ES2'!$V$52,'ES1'!$E:$E,'ES2'!$V68,'ES1'!$C:$C,'ES2'!$A$2)</f>
        <v>14925.127</v>
      </c>
      <c r="BG68" s="354">
        <f>SUMIFS('ES1'!AN:AN,'ES1'!$B:$B,'ES2'!$V$52,'ES1'!$E:$E,'ES2'!$V68,'ES1'!$C:$C,'ES2'!$A$2)</f>
        <v>15553.58</v>
      </c>
    </row>
    <row r="69" spans="22:59" ht="15" customHeight="1" x14ac:dyDescent="0.2">
      <c r="V69" s="465" t="s">
        <v>381</v>
      </c>
      <c r="W69" s="465"/>
      <c r="X69" s="465"/>
      <c r="Y69" s="465"/>
      <c r="Z69" s="354">
        <f>SUMIFS('ES1'!G:G,'ES1'!$B:$B,'ES2'!$V$52,'ES1'!$E:$E,'ES2'!$V69,'ES1'!$C:$C,'ES2'!$A$2)</f>
        <v>1305.2460000000001</v>
      </c>
      <c r="AA69" s="354">
        <f>SUMIFS('ES1'!H:H,'ES1'!$B:$B,'ES2'!$V$52,'ES1'!$E:$E,'ES2'!$V69,'ES1'!$C:$C,'ES2'!$A$2)</f>
        <v>1375.1010000000001</v>
      </c>
      <c r="AB69" s="354">
        <f>SUMIFS('ES1'!I:I,'ES1'!$B:$B,'ES2'!$V$52,'ES1'!$E:$E,'ES2'!$V69,'ES1'!$C:$C,'ES2'!$A$2)</f>
        <v>1488.4829999999999</v>
      </c>
      <c r="AC69" s="354">
        <f>SUMIFS('ES1'!J:J,'ES1'!$B:$B,'ES2'!$V$52,'ES1'!$E:$E,'ES2'!$V69,'ES1'!$C:$C,'ES2'!$A$2)</f>
        <v>1533.9279999999999</v>
      </c>
      <c r="AD69" s="354">
        <f>SUMIFS('ES1'!K:K,'ES1'!$B:$B,'ES2'!$V$52,'ES1'!$E:$E,'ES2'!$V69,'ES1'!$C:$C,'ES2'!$A$2)</f>
        <v>1628.6590000000001</v>
      </c>
      <c r="AE69" s="354">
        <f>SUMIFS('ES1'!L:L,'ES1'!$B:$B,'ES2'!$V$52,'ES1'!$E:$E,'ES2'!$V69,'ES1'!$C:$C,'ES2'!$A$2)</f>
        <v>1645.3520000000001</v>
      </c>
      <c r="AF69" s="354">
        <f>SUMIFS('ES1'!M:M,'ES1'!$B:$B,'ES2'!$V$52,'ES1'!$E:$E,'ES2'!$V69,'ES1'!$C:$C,'ES2'!$A$2)</f>
        <v>1660.51</v>
      </c>
      <c r="AG69" s="354">
        <f>SUMIFS('ES1'!N:N,'ES1'!$B:$B,'ES2'!$V$52,'ES1'!$E:$E,'ES2'!$V69,'ES1'!$C:$C,'ES2'!$A$2)</f>
        <v>1672.5889999999999</v>
      </c>
      <c r="AH69" s="354">
        <f>SUMIFS('ES1'!O:O,'ES1'!$B:$B,'ES2'!$V$52,'ES1'!$E:$E,'ES2'!$V69,'ES1'!$C:$C,'ES2'!$A$2)</f>
        <v>1683.3020000000001</v>
      </c>
      <c r="AI69" s="354">
        <f>SUMIFS('ES1'!P:P,'ES1'!$B:$B,'ES2'!$V$52,'ES1'!$E:$E,'ES2'!$V69,'ES1'!$C:$C,'ES2'!$A$2)</f>
        <v>1692.7570000000001</v>
      </c>
      <c r="AJ69" s="354">
        <f>SUMIFS('ES1'!Q:Q,'ES1'!$B:$B,'ES2'!$V$52,'ES1'!$E:$E,'ES2'!$V69,'ES1'!$C:$C,'ES2'!$A$2)</f>
        <v>1701.009</v>
      </c>
      <c r="AK69" s="354">
        <f>SUMIFS('ES1'!R:R,'ES1'!$B:$B,'ES2'!$V$52,'ES1'!$E:$E,'ES2'!$V69,'ES1'!$C:$C,'ES2'!$A$2)</f>
        <v>1741.431</v>
      </c>
      <c r="AL69" s="354">
        <f>SUMIFS('ES1'!S:S,'ES1'!$B:$B,'ES2'!$V$52,'ES1'!$E:$E,'ES2'!$V69,'ES1'!$C:$C,'ES2'!$A$2)</f>
        <v>1745.7809999999999</v>
      </c>
      <c r="AM69" s="354">
        <f>SUMIFS('ES1'!T:T,'ES1'!$B:$B,'ES2'!$V$52,'ES1'!$E:$E,'ES2'!$V69,'ES1'!$C:$C,'ES2'!$A$2)</f>
        <v>1749.1799999999998</v>
      </c>
      <c r="AN69" s="354">
        <f>SUMIFS('ES1'!U:U,'ES1'!$B:$B,'ES2'!$V$52,'ES1'!$E:$E,'ES2'!$V69,'ES1'!$C:$C,'ES2'!$A$2)</f>
        <v>1751.65</v>
      </c>
      <c r="AO69" s="354">
        <f>SUMIFS('ES1'!V:V,'ES1'!$B:$B,'ES2'!$V$52,'ES1'!$E:$E,'ES2'!$V69,'ES1'!$C:$C,'ES2'!$A$2)</f>
        <v>1753.279</v>
      </c>
      <c r="AP69" s="354">
        <f>SUMIFS('ES1'!W:W,'ES1'!$B:$B,'ES2'!$V$52,'ES1'!$E:$E,'ES2'!$V69,'ES1'!$C:$C,'ES2'!$A$2)</f>
        <v>1752.2910000000002</v>
      </c>
      <c r="AQ69" s="354">
        <f>SUMIFS('ES1'!X:X,'ES1'!$B:$B,'ES2'!$V$52,'ES1'!$E:$E,'ES2'!$V69,'ES1'!$C:$C,'ES2'!$A$2)</f>
        <v>1748.8000000000002</v>
      </c>
      <c r="AR69" s="354">
        <f>SUMIFS('ES1'!Y:Y,'ES1'!$B:$B,'ES2'!$V$52,'ES1'!$E:$E,'ES2'!$V69,'ES1'!$C:$C,'ES2'!$A$2)</f>
        <v>1745.0520000000001</v>
      </c>
      <c r="AS69" s="354">
        <f>SUMIFS('ES1'!Z:Z,'ES1'!$B:$B,'ES2'!$V$52,'ES1'!$E:$E,'ES2'!$V69,'ES1'!$C:$C,'ES2'!$A$2)</f>
        <v>1741.069</v>
      </c>
      <c r="AT69" s="354">
        <f>SUMIFS('ES1'!AA:AA,'ES1'!$B:$B,'ES2'!$V$52,'ES1'!$E:$E,'ES2'!$V69,'ES1'!$C:$C,'ES2'!$A$2)</f>
        <v>1736.8780000000002</v>
      </c>
      <c r="AU69" s="354">
        <f>SUMIFS('ES1'!AB:AB,'ES1'!$B:$B,'ES2'!$V$52,'ES1'!$E:$E,'ES2'!$V69,'ES1'!$C:$C,'ES2'!$A$2)</f>
        <v>1732.481</v>
      </c>
      <c r="AV69" s="354">
        <f>SUMIFS('ES1'!AC:AC,'ES1'!$B:$B,'ES2'!$V$52,'ES1'!$E:$E,'ES2'!$V69,'ES1'!$C:$C,'ES2'!$A$2)</f>
        <v>1727.8899999999999</v>
      </c>
      <c r="AW69" s="354">
        <f>SUMIFS('ES1'!AD:AD,'ES1'!$B:$B,'ES2'!$V$52,'ES1'!$E:$E,'ES2'!$V69,'ES1'!$C:$C,'ES2'!$A$2)</f>
        <v>1723.13</v>
      </c>
      <c r="AX69" s="354">
        <f>SUMIFS('ES1'!AE:AE,'ES1'!$B:$B,'ES2'!$V$52,'ES1'!$E:$E,'ES2'!$V69,'ES1'!$C:$C,'ES2'!$A$2)</f>
        <v>1718.23</v>
      </c>
      <c r="AY69" s="354">
        <f>SUMIFS('ES1'!AF:AF,'ES1'!$B:$B,'ES2'!$V$52,'ES1'!$E:$E,'ES2'!$V69,'ES1'!$C:$C,'ES2'!$A$2)</f>
        <v>1713.16</v>
      </c>
      <c r="AZ69" s="354">
        <f>SUMIFS('ES1'!AG:AG,'ES1'!$B:$B,'ES2'!$V$52,'ES1'!$E:$E,'ES2'!$V69,'ES1'!$C:$C,'ES2'!$A$2)</f>
        <v>1707.971</v>
      </c>
      <c r="BA69" s="354">
        <f>SUMIFS('ES1'!AH:AH,'ES1'!$B:$B,'ES2'!$V$52,'ES1'!$E:$E,'ES2'!$V69,'ES1'!$C:$C,'ES2'!$A$2)</f>
        <v>1702.65</v>
      </c>
      <c r="BB69" s="354">
        <f>SUMIFS('ES1'!AI:AI,'ES1'!$B:$B,'ES2'!$V$52,'ES1'!$E:$E,'ES2'!$V69,'ES1'!$C:$C,'ES2'!$A$2)</f>
        <v>1697.221</v>
      </c>
      <c r="BC69" s="354">
        <f>SUMIFS('ES1'!AJ:AJ,'ES1'!$B:$B,'ES2'!$V$52,'ES1'!$E:$E,'ES2'!$V69,'ES1'!$C:$C,'ES2'!$A$2)</f>
        <v>1691.6790000000001</v>
      </c>
      <c r="BD69" s="354">
        <f>SUMIFS('ES1'!AK:AK,'ES1'!$B:$B,'ES2'!$V$52,'ES1'!$E:$E,'ES2'!$V69,'ES1'!$C:$C,'ES2'!$A$2)</f>
        <v>1686.049</v>
      </c>
      <c r="BE69" s="354">
        <f>SUMIFS('ES1'!AL:AL,'ES1'!$B:$B,'ES2'!$V$52,'ES1'!$E:$E,'ES2'!$V69,'ES1'!$C:$C,'ES2'!$A$2)</f>
        <v>1680.3200000000002</v>
      </c>
      <c r="BF69" s="354">
        <f>SUMIFS('ES1'!AM:AM,'ES1'!$B:$B,'ES2'!$V$52,'ES1'!$E:$E,'ES2'!$V69,'ES1'!$C:$C,'ES2'!$A$2)</f>
        <v>1674.5210000000002</v>
      </c>
      <c r="BG69" s="354">
        <f>SUMIFS('ES1'!AN:AN,'ES1'!$B:$B,'ES2'!$V$52,'ES1'!$E:$E,'ES2'!$V69,'ES1'!$C:$C,'ES2'!$A$2)</f>
        <v>1668.6399999999999</v>
      </c>
    </row>
    <row r="70" spans="22:59" ht="15" customHeight="1" x14ac:dyDescent="0.2">
      <c r="V70" s="465" t="s">
        <v>401</v>
      </c>
      <c r="W70" s="465"/>
      <c r="X70" s="465"/>
      <c r="Y70" s="465"/>
      <c r="Z70" s="355">
        <f>SUMIFS('ES1'!G:G,'ES1'!$B:$B,'ES2'!$V$52,'ES1'!$C:$C,'ES2'!$A$2,'ES1'!$A:$A,"Transmission")/SUM(Z54:Z69)</f>
        <v>0.727596357026705</v>
      </c>
      <c r="AA70" s="355">
        <f>SUMIFS('ES1'!H:H,'ES1'!$B:$B,'ES2'!$V$52,'ES1'!$C:$C,'ES2'!$A$2,'ES1'!$A:$A,"Transmission")/SUM(AA54:AA69)</f>
        <v>0.71639024277347907</v>
      </c>
      <c r="AB70" s="355">
        <f>SUMIFS('ES1'!I:I,'ES1'!$B:$B,'ES2'!$V$52,'ES1'!$C:$C,'ES2'!$A$2,'ES1'!$A:$A,"Transmission")/SUM(AB54:AB69)</f>
        <v>0.70643885455581612</v>
      </c>
      <c r="AC70" s="355">
        <f>SUMIFS('ES1'!J:J,'ES1'!$B:$B,'ES2'!$V$52,'ES1'!$C:$C,'ES2'!$A$2,'ES1'!$A:$A,"Transmission")/SUM(AC54:AC69)</f>
        <v>0.70837990634186199</v>
      </c>
      <c r="AD70" s="355">
        <f>SUMIFS('ES1'!K:K,'ES1'!$B:$B,'ES2'!$V$52,'ES1'!$C:$C,'ES2'!$A$2,'ES1'!$A:$A,"Transmission")/SUM(AD54:AD69)</f>
        <v>0.69484362059480154</v>
      </c>
      <c r="AE70" s="355">
        <f>SUMIFS('ES1'!L:L,'ES1'!$B:$B,'ES2'!$V$52,'ES1'!$C:$C,'ES2'!$A$2,'ES1'!$A:$A,"Transmission")/SUM(AE54:AE69)</f>
        <v>0.68417647029903716</v>
      </c>
      <c r="AF70" s="355">
        <f>SUMIFS('ES1'!M:M,'ES1'!$B:$B,'ES2'!$V$52,'ES1'!$C:$C,'ES2'!$A$2,'ES1'!$A:$A,"Transmission")/SUM(AF54:AF69)</f>
        <v>0.68727819346432018</v>
      </c>
      <c r="AG70" s="355">
        <f>SUMIFS('ES1'!N:N,'ES1'!$B:$B,'ES2'!$V$52,'ES1'!$C:$C,'ES2'!$A$2,'ES1'!$A:$A,"Transmission")/SUM(AG54:AG69)</f>
        <v>0.69368854631744026</v>
      </c>
      <c r="AH70" s="355">
        <f>SUMIFS('ES1'!O:O,'ES1'!$B:$B,'ES2'!$V$52,'ES1'!$C:$C,'ES2'!$A$2,'ES1'!$A:$A,"Transmission")/SUM(AH54:AH69)</f>
        <v>0.70055701083803357</v>
      </c>
      <c r="AI70" s="355">
        <f>SUMIFS('ES1'!P:P,'ES1'!$B:$B,'ES2'!$V$52,'ES1'!$C:$C,'ES2'!$A$2,'ES1'!$A:$A,"Transmission")/SUM(AI54:AI69)</f>
        <v>0.7100819731586635</v>
      </c>
      <c r="AJ70" s="355">
        <f>SUMIFS('ES1'!Q:Q,'ES1'!$B:$B,'ES2'!$V$52,'ES1'!$C:$C,'ES2'!$A$2,'ES1'!$A:$A,"Transmission")/SUM(AJ54:AJ69)</f>
        <v>0.71810309036888931</v>
      </c>
      <c r="AK70" s="355">
        <f>SUMIFS('ES1'!R:R,'ES1'!$B:$B,'ES2'!$V$52,'ES1'!$C:$C,'ES2'!$A$2,'ES1'!$A:$A,"Transmission")/SUM(AK54:AK69)</f>
        <v>0.71860696570502292</v>
      </c>
      <c r="AL70" s="355">
        <f>SUMIFS('ES1'!S:S,'ES1'!$B:$B,'ES2'!$V$52,'ES1'!$C:$C,'ES2'!$A$2,'ES1'!$A:$A,"Transmission")/SUM(AL54:AL69)</f>
        <v>0.72138072917588214</v>
      </c>
      <c r="AM70" s="355">
        <f>SUMIFS('ES1'!T:T,'ES1'!$B:$B,'ES2'!$V$52,'ES1'!$C:$C,'ES2'!$A$2,'ES1'!$A:$A,"Transmission")/SUM(AM54:AM69)</f>
        <v>0.72136836584719655</v>
      </c>
      <c r="AN70" s="355">
        <f>SUMIFS('ES1'!U:U,'ES1'!$B:$B,'ES2'!$V$52,'ES1'!$C:$C,'ES2'!$A$2,'ES1'!$A:$A,"Transmission")/SUM(AN54:AN69)</f>
        <v>0.72369950975351327</v>
      </c>
      <c r="AO70" s="355">
        <f>SUMIFS('ES1'!V:V,'ES1'!$B:$B,'ES2'!$V$52,'ES1'!$C:$C,'ES2'!$A$2,'ES1'!$A:$A,"Transmission")/SUM(AO54:AO69)</f>
        <v>0.72419976358689553</v>
      </c>
      <c r="AP70" s="355">
        <f>SUMIFS('ES1'!W:W,'ES1'!$B:$B,'ES2'!$V$52,'ES1'!$C:$C,'ES2'!$A$2,'ES1'!$A:$A,"Transmission")/SUM(AP54:AP69)</f>
        <v>0.715142969530151</v>
      </c>
      <c r="AQ70" s="355">
        <f>SUMIFS('ES1'!X:X,'ES1'!$B:$B,'ES2'!$V$52,'ES1'!$C:$C,'ES2'!$A$2,'ES1'!$A:$A,"Transmission")/SUM(AQ54:AQ69)</f>
        <v>0.71011466961488501</v>
      </c>
      <c r="AR70" s="355">
        <f>SUMIFS('ES1'!Y:Y,'ES1'!$B:$B,'ES2'!$V$52,'ES1'!$C:$C,'ES2'!$A$2,'ES1'!$A:$A,"Transmission")/SUM(AR54:AR69)</f>
        <v>0.7022053424424044</v>
      </c>
      <c r="AS70" s="355">
        <f>SUMIFS('ES1'!Z:Z,'ES1'!$B:$B,'ES2'!$V$52,'ES1'!$C:$C,'ES2'!$A$2,'ES1'!$A:$A,"Transmission")/SUM(AS54:AS69)</f>
        <v>0.69629394457257798</v>
      </c>
      <c r="AT70" s="355">
        <f>SUMIFS('ES1'!AA:AA,'ES1'!$B:$B,'ES2'!$V$52,'ES1'!$C:$C,'ES2'!$A$2,'ES1'!$A:$A,"Transmission")/SUM(AT54:AT69)</f>
        <v>0.69143710306852746</v>
      </c>
      <c r="AU70" s="355">
        <f>SUMIFS('ES1'!AB:AB,'ES1'!$B:$B,'ES2'!$V$52,'ES1'!$C:$C,'ES2'!$A$2,'ES1'!$A:$A,"Transmission")/SUM(AU54:AU69)</f>
        <v>0.68532956452166027</v>
      </c>
      <c r="AV70" s="355">
        <f>SUMIFS('ES1'!AC:AC,'ES1'!$B:$B,'ES2'!$V$52,'ES1'!$C:$C,'ES2'!$A$2,'ES1'!$A:$A,"Transmission")/SUM(AV54:AV69)</f>
        <v>0.68043070705903685</v>
      </c>
      <c r="AW70" s="355">
        <f>SUMIFS('ES1'!AD:AD,'ES1'!$B:$B,'ES2'!$V$52,'ES1'!$C:$C,'ES2'!$A$2,'ES1'!$A:$A,"Transmission")/SUM(AW54:AW69)</f>
        <v>0.6774708886889611</v>
      </c>
      <c r="AX70" s="355">
        <f>SUMIFS('ES1'!AE:AE,'ES1'!$B:$B,'ES2'!$V$52,'ES1'!$C:$C,'ES2'!$A$2,'ES1'!$A:$A,"Transmission")/SUM(AX54:AX69)</f>
        <v>0.67131091530591314</v>
      </c>
      <c r="AY70" s="355">
        <f>SUMIFS('ES1'!AF:AF,'ES1'!$B:$B,'ES2'!$V$52,'ES1'!$C:$C,'ES2'!$A$2,'ES1'!$A:$A,"Transmission")/SUM(AY54:AY69)</f>
        <v>0.66594125303573681</v>
      </c>
      <c r="AZ70" s="355">
        <f>SUMIFS('ES1'!AG:AG,'ES1'!$B:$B,'ES2'!$V$52,'ES1'!$C:$C,'ES2'!$A$2,'ES1'!$A:$A,"Transmission")/SUM(AZ54:AZ69)</f>
        <v>0.66059200206641677</v>
      </c>
      <c r="BA70" s="355">
        <f>SUMIFS('ES1'!AH:AH,'ES1'!$B:$B,'ES2'!$V$52,'ES1'!$C:$C,'ES2'!$A$2,'ES1'!$A:$A,"Transmission")/SUM(BA54:BA69)</f>
        <v>0.6556687335253184</v>
      </c>
      <c r="BB70" s="355">
        <f>SUMIFS('ES1'!AI:AI,'ES1'!$B:$B,'ES2'!$V$52,'ES1'!$C:$C,'ES2'!$A$2,'ES1'!$A:$A,"Transmission")/SUM(BB54:BB69)</f>
        <v>0.65064693033263499</v>
      </c>
      <c r="BC70" s="355">
        <f>SUMIFS('ES1'!AJ:AJ,'ES1'!$B:$B,'ES2'!$V$52,'ES1'!$C:$C,'ES2'!$A$2,'ES1'!$A:$A,"Transmission")/SUM(BC54:BC69)</f>
        <v>0.64457373860658151</v>
      </c>
      <c r="BD70" s="355">
        <f>SUMIFS('ES1'!AK:AK,'ES1'!$B:$B,'ES2'!$V$52,'ES1'!$C:$C,'ES2'!$A$2,'ES1'!$A:$A,"Transmission")/SUM(BD54:BD69)</f>
        <v>0.64086101525618711</v>
      </c>
      <c r="BE70" s="355">
        <f>SUMIFS('ES1'!AL:AL,'ES1'!$B:$B,'ES2'!$V$52,'ES1'!$C:$C,'ES2'!$A$2,'ES1'!$A:$A,"Transmission")/SUM(BE54:BE69)</f>
        <v>0.63579184695125601</v>
      </c>
      <c r="BF70" s="355">
        <f>SUMIFS('ES1'!AM:AM,'ES1'!$B:$B,'ES2'!$V$52,'ES1'!$C:$C,'ES2'!$A$2,'ES1'!$A:$A,"Transmission")/SUM(BF54:BF69)</f>
        <v>0.63025805806572099</v>
      </c>
      <c r="BG70" s="355">
        <f>SUMIFS('ES1'!AN:AN,'ES1'!$B:$B,'ES2'!$V$52,'ES1'!$C:$C,'ES2'!$A$2,'ES1'!$A:$A,"Transmission")/SUM(BG54:BG69)</f>
        <v>0.6250413218560904</v>
      </c>
    </row>
    <row r="71" spans="22:59" ht="15" customHeight="1" x14ac:dyDescent="0.2">
      <c r="V71" s="465" t="s">
        <v>402</v>
      </c>
      <c r="W71" s="465"/>
      <c r="X71" s="465"/>
      <c r="Y71" s="465"/>
      <c r="Z71" s="356">
        <f>1-Z70</f>
        <v>0.272403642973295</v>
      </c>
      <c r="AA71" s="356">
        <f t="shared" ref="AA71:BG71" si="4">1-AA70</f>
        <v>0.28360975722652093</v>
      </c>
      <c r="AB71" s="356">
        <f t="shared" si="4"/>
        <v>0.29356114544418388</v>
      </c>
      <c r="AC71" s="356">
        <f t="shared" si="4"/>
        <v>0.29162009365813801</v>
      </c>
      <c r="AD71" s="356">
        <f t="shared" si="4"/>
        <v>0.30515637940519846</v>
      </c>
      <c r="AE71" s="356">
        <f t="shared" si="4"/>
        <v>0.31582352970096284</v>
      </c>
      <c r="AF71" s="356">
        <f t="shared" si="4"/>
        <v>0.31272180653567982</v>
      </c>
      <c r="AG71" s="356">
        <f t="shared" si="4"/>
        <v>0.30631145368255974</v>
      </c>
      <c r="AH71" s="356">
        <f t="shared" si="4"/>
        <v>0.29944298916196643</v>
      </c>
      <c r="AI71" s="356">
        <f t="shared" si="4"/>
        <v>0.2899180268413365</v>
      </c>
      <c r="AJ71" s="356">
        <f t="shared" si="4"/>
        <v>0.28189690963111069</v>
      </c>
      <c r="AK71" s="356">
        <f t="shared" si="4"/>
        <v>0.28139303429497708</v>
      </c>
      <c r="AL71" s="356">
        <f t="shared" si="4"/>
        <v>0.27861927082411786</v>
      </c>
      <c r="AM71" s="356">
        <f t="shared" si="4"/>
        <v>0.27863163415280345</v>
      </c>
      <c r="AN71" s="356">
        <f t="shared" si="4"/>
        <v>0.27630049024648673</v>
      </c>
      <c r="AO71" s="356">
        <f t="shared" si="4"/>
        <v>0.27580023641310447</v>
      </c>
      <c r="AP71" s="356">
        <f t="shared" si="4"/>
        <v>0.284857030469849</v>
      </c>
      <c r="AQ71" s="356">
        <f t="shared" si="4"/>
        <v>0.28988533038511499</v>
      </c>
      <c r="AR71" s="356">
        <f t="shared" si="4"/>
        <v>0.2977946575575956</v>
      </c>
      <c r="AS71" s="356">
        <f t="shared" si="4"/>
        <v>0.30370605542742202</v>
      </c>
      <c r="AT71" s="356">
        <f t="shared" si="4"/>
        <v>0.30856289693147254</v>
      </c>
      <c r="AU71" s="356">
        <f t="shared" si="4"/>
        <v>0.31467043547833973</v>
      </c>
      <c r="AV71" s="356">
        <f t="shared" si="4"/>
        <v>0.31956929294096315</v>
      </c>
      <c r="AW71" s="356">
        <f t="shared" si="4"/>
        <v>0.3225291113110389</v>
      </c>
      <c r="AX71" s="356">
        <f t="shared" si="4"/>
        <v>0.32868908469408686</v>
      </c>
      <c r="AY71" s="356">
        <f t="shared" si="4"/>
        <v>0.33405874696426319</v>
      </c>
      <c r="AZ71" s="356">
        <f t="shared" si="4"/>
        <v>0.33940799793358323</v>
      </c>
      <c r="BA71" s="356">
        <f t="shared" si="4"/>
        <v>0.3443312664746816</v>
      </c>
      <c r="BB71" s="356">
        <f t="shared" si="4"/>
        <v>0.34935306966736501</v>
      </c>
      <c r="BC71" s="356">
        <f t="shared" si="4"/>
        <v>0.35542626139341849</v>
      </c>
      <c r="BD71" s="356">
        <f t="shared" si="4"/>
        <v>0.35913898474381289</v>
      </c>
      <c r="BE71" s="356">
        <f t="shared" si="4"/>
        <v>0.36420815304874399</v>
      </c>
      <c r="BF71" s="356">
        <f t="shared" si="4"/>
        <v>0.36974194193427901</v>
      </c>
      <c r="BG71" s="356">
        <f t="shared" si="4"/>
        <v>0.3749586781439096</v>
      </c>
    </row>
    <row r="72" spans="22:59" ht="15" customHeight="1" x14ac:dyDescent="0.2">
      <c r="V72" s="465" t="s">
        <v>31</v>
      </c>
      <c r="W72" s="465"/>
      <c r="X72" s="465"/>
      <c r="Y72" s="465"/>
      <c r="Z72" s="466">
        <f>SUM(Z54:Z69)</f>
        <v>103487.32408130566</v>
      </c>
      <c r="AA72" s="466">
        <f t="shared" ref="AA72:BG72" si="5">SUM(AA54:AA69)</f>
        <v>107156.68</v>
      </c>
      <c r="AB72" s="466">
        <f t="shared" si="5"/>
        <v>108878.49599999998</v>
      </c>
      <c r="AC72" s="466">
        <f t="shared" si="5"/>
        <v>113007.158</v>
      </c>
      <c r="AD72" s="466">
        <f t="shared" si="5"/>
        <v>111263.88399999999</v>
      </c>
      <c r="AE72" s="466">
        <f t="shared" si="5"/>
        <v>108616.71399999998</v>
      </c>
      <c r="AF72" s="466">
        <f t="shared" si="5"/>
        <v>110768.82799999999</v>
      </c>
      <c r="AG72" s="466">
        <f t="shared" si="5"/>
        <v>113749.89599999998</v>
      </c>
      <c r="AH72" s="466">
        <f t="shared" si="5"/>
        <v>117475.09299999999</v>
      </c>
      <c r="AI72" s="466">
        <f t="shared" si="5"/>
        <v>122684.42699999998</v>
      </c>
      <c r="AJ72" s="466">
        <f t="shared" si="5"/>
        <v>127573.60500000001</v>
      </c>
      <c r="AK72" s="466">
        <f t="shared" si="5"/>
        <v>128948.09600000001</v>
      </c>
      <c r="AL72" s="466">
        <f t="shared" si="5"/>
        <v>131574.07199999999</v>
      </c>
      <c r="AM72" s="466">
        <f t="shared" si="5"/>
        <v>133909.39299999998</v>
      </c>
      <c r="AN72" s="466">
        <f t="shared" si="5"/>
        <v>137825.15899999999</v>
      </c>
      <c r="AO72" s="466">
        <f t="shared" si="5"/>
        <v>142174.86000000004</v>
      </c>
      <c r="AP72" s="466">
        <f t="shared" si="5"/>
        <v>143150.39699999997</v>
      </c>
      <c r="AQ72" s="466">
        <f t="shared" si="5"/>
        <v>147364.932</v>
      </c>
      <c r="AR72" s="466">
        <f t="shared" si="5"/>
        <v>151747.63500000001</v>
      </c>
      <c r="AS72" s="466">
        <f t="shared" si="5"/>
        <v>156273.08100000001</v>
      </c>
      <c r="AT72" s="466">
        <f t="shared" si="5"/>
        <v>161061.649</v>
      </c>
      <c r="AU72" s="466">
        <f t="shared" si="5"/>
        <v>164027.65299999999</v>
      </c>
      <c r="AV72" s="466">
        <f t="shared" si="5"/>
        <v>166531.28500000003</v>
      </c>
      <c r="AW72" s="466">
        <f t="shared" si="5"/>
        <v>170460.46100000001</v>
      </c>
      <c r="AX72" s="466">
        <f t="shared" si="5"/>
        <v>173021.17</v>
      </c>
      <c r="AY72" s="466">
        <f t="shared" si="5"/>
        <v>175392.348</v>
      </c>
      <c r="AZ72" s="466">
        <f t="shared" si="5"/>
        <v>177869.24400000001</v>
      </c>
      <c r="BA72" s="466">
        <f t="shared" si="5"/>
        <v>179898.77199999997</v>
      </c>
      <c r="BB72" s="466">
        <f t="shared" si="5"/>
        <v>182599.80099999998</v>
      </c>
      <c r="BC72" s="466">
        <f t="shared" si="5"/>
        <v>183909.13700000002</v>
      </c>
      <c r="BD72" s="466">
        <f t="shared" si="5"/>
        <v>186098.07299999997</v>
      </c>
      <c r="BE72" s="466">
        <f t="shared" si="5"/>
        <v>187660.47500000001</v>
      </c>
      <c r="BF72" s="466">
        <f t="shared" si="5"/>
        <v>188705.24300000002</v>
      </c>
      <c r="BG72" s="466">
        <f t="shared" si="5"/>
        <v>189125.09600000002</v>
      </c>
    </row>
    <row r="73" spans="22:59" ht="15" customHeight="1" x14ac:dyDescent="0.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row>
    <row r="74" spans="22:59" ht="15" customHeight="1" x14ac:dyDescent="0.2">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row>
    <row r="75" spans="22:59" ht="15" customHeight="1" x14ac:dyDescent="0.2">
      <c r="V75" s="240" t="s">
        <v>216</v>
      </c>
      <c r="W75" s="240"/>
      <c r="X75" s="240"/>
      <c r="Y75" s="240"/>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192"/>
      <c r="AV75" s="192"/>
      <c r="AW75" s="192"/>
      <c r="AX75" s="192"/>
      <c r="AY75" s="192"/>
      <c r="AZ75" s="192"/>
      <c r="BA75" s="192"/>
      <c r="BB75" s="192"/>
      <c r="BC75" s="192"/>
      <c r="BD75" s="192"/>
      <c r="BE75" s="192"/>
      <c r="BF75" s="192"/>
      <c r="BG75" s="192"/>
    </row>
    <row r="76" spans="22:59" ht="15" customHeight="1" x14ac:dyDescent="0.2">
      <c r="V76" s="464" t="s">
        <v>34</v>
      </c>
      <c r="W76" s="550">
        <v>42095</v>
      </c>
      <c r="X76" s="550">
        <v>42461</v>
      </c>
      <c r="Y76" s="587">
        <v>42826</v>
      </c>
      <c r="Z76" s="550">
        <v>42826</v>
      </c>
      <c r="AA76" s="550">
        <v>43191</v>
      </c>
      <c r="AB76" s="550">
        <v>43556</v>
      </c>
      <c r="AC76" s="550">
        <v>43922</v>
      </c>
      <c r="AD76" s="550">
        <v>44287</v>
      </c>
      <c r="AE76" s="550">
        <v>44652</v>
      </c>
      <c r="AF76" s="550">
        <v>45017</v>
      </c>
      <c r="AG76" s="550">
        <v>45383</v>
      </c>
      <c r="AH76" s="550">
        <v>45748</v>
      </c>
      <c r="AI76" s="550">
        <v>46113</v>
      </c>
      <c r="AJ76" s="550">
        <v>46478</v>
      </c>
      <c r="AK76" s="550">
        <v>46844</v>
      </c>
      <c r="AL76" s="550">
        <v>47209</v>
      </c>
      <c r="AM76" s="550">
        <v>47574</v>
      </c>
      <c r="AN76" s="550">
        <v>47939</v>
      </c>
      <c r="AO76" s="550">
        <v>48305</v>
      </c>
      <c r="AP76" s="550">
        <v>48670</v>
      </c>
      <c r="AQ76" s="550">
        <v>49035</v>
      </c>
      <c r="AR76" s="550">
        <v>49400</v>
      </c>
      <c r="AS76" s="550">
        <v>49766</v>
      </c>
      <c r="AT76" s="550">
        <v>50131</v>
      </c>
      <c r="AU76" s="550">
        <v>50496</v>
      </c>
      <c r="AV76" s="550">
        <v>50861</v>
      </c>
      <c r="AW76" s="550">
        <v>51227</v>
      </c>
      <c r="AX76" s="550">
        <v>51592</v>
      </c>
      <c r="AY76" s="550">
        <v>51957</v>
      </c>
      <c r="AZ76" s="550">
        <v>52322</v>
      </c>
      <c r="BA76" s="550">
        <v>52688</v>
      </c>
      <c r="BB76" s="550">
        <v>53053</v>
      </c>
      <c r="BC76" s="550">
        <v>53418</v>
      </c>
      <c r="BD76" s="550">
        <v>53783</v>
      </c>
      <c r="BE76" s="550">
        <v>54149</v>
      </c>
      <c r="BF76" s="550">
        <v>54514</v>
      </c>
      <c r="BG76" s="550">
        <v>54879</v>
      </c>
    </row>
    <row r="77" spans="22:59" ht="15" customHeight="1" x14ac:dyDescent="0.2">
      <c r="V77" s="465" t="s">
        <v>90</v>
      </c>
      <c r="W77" s="465"/>
      <c r="X77" s="465"/>
      <c r="Y77" s="465"/>
      <c r="Z77" s="354">
        <f>SUMIFS('ES1'!G:G,'ES1'!$B:$B,'ES2'!$V$75,'ES1'!$E:$E,'ES2'!$V77,'ES1'!$C:$C,'ES2'!$A$2)</f>
        <v>3293.6306999999997</v>
      </c>
      <c r="AA77" s="354">
        <f>SUMIFS('ES1'!H:H,'ES1'!$B:$B,'ES2'!$V$75,'ES1'!$E:$E,'ES2'!$V77,'ES1'!$C:$C,'ES2'!$A$2)</f>
        <v>4184.6589999999997</v>
      </c>
      <c r="AB77" s="354">
        <f>SUMIFS('ES1'!I:I,'ES1'!$B:$B,'ES2'!$V$75,'ES1'!$E:$E,'ES2'!$V77,'ES1'!$C:$C,'ES2'!$A$2)</f>
        <v>4190.1779999999999</v>
      </c>
      <c r="AC77" s="354">
        <f>SUMIFS('ES1'!J:J,'ES1'!$B:$B,'ES2'!$V$75,'ES1'!$E:$E,'ES2'!$V77,'ES1'!$C:$C,'ES2'!$A$2)</f>
        <v>4197.5709999999999</v>
      </c>
      <c r="AD77" s="354">
        <f>SUMIFS('ES1'!K:K,'ES1'!$B:$B,'ES2'!$V$75,'ES1'!$E:$E,'ES2'!$V77,'ES1'!$C:$C,'ES2'!$A$2)</f>
        <v>4489.2430000000004</v>
      </c>
      <c r="AE77" s="354">
        <f>SUMIFS('ES1'!L:L,'ES1'!$B:$B,'ES2'!$V$75,'ES1'!$E:$E,'ES2'!$V77,'ES1'!$C:$C,'ES2'!$A$2)</f>
        <v>4589.4690000000001</v>
      </c>
      <c r="AF77" s="354">
        <f>SUMIFS('ES1'!M:M,'ES1'!$B:$B,'ES2'!$V$75,'ES1'!$E:$E,'ES2'!$V77,'ES1'!$C:$C,'ES2'!$A$2)</f>
        <v>4598.598</v>
      </c>
      <c r="AG77" s="354">
        <f>SUMIFS('ES1'!N:N,'ES1'!$B:$B,'ES2'!$V$75,'ES1'!$E:$E,'ES2'!$V77,'ES1'!$C:$C,'ES2'!$A$2)</f>
        <v>4622.5599999999995</v>
      </c>
      <c r="AH77" s="354">
        <f>SUMIFS('ES1'!O:O,'ES1'!$B:$B,'ES2'!$V$75,'ES1'!$E:$E,'ES2'!$V77,'ES1'!$C:$C,'ES2'!$A$2)</f>
        <v>4622.2209999999995</v>
      </c>
      <c r="AI77" s="354">
        <f>SUMIFS('ES1'!P:P,'ES1'!$B:$B,'ES2'!$V$75,'ES1'!$E:$E,'ES2'!$V77,'ES1'!$C:$C,'ES2'!$A$2)</f>
        <v>4621.9589999999998</v>
      </c>
      <c r="AJ77" s="354">
        <f>SUMIFS('ES1'!Q:Q,'ES1'!$B:$B,'ES2'!$V$75,'ES1'!$E:$E,'ES2'!$V77,'ES1'!$C:$C,'ES2'!$A$2)</f>
        <v>4621.7170000000006</v>
      </c>
      <c r="AK77" s="354">
        <f>SUMIFS('ES1'!R:R,'ES1'!$B:$B,'ES2'!$V$75,'ES1'!$E:$E,'ES2'!$V77,'ES1'!$C:$C,'ES2'!$A$2)</f>
        <v>4586.6810000000005</v>
      </c>
      <c r="AL77" s="354">
        <f>SUMIFS('ES1'!S:S,'ES1'!$B:$B,'ES2'!$V$75,'ES1'!$E:$E,'ES2'!$V77,'ES1'!$C:$C,'ES2'!$A$2)</f>
        <v>4586.5119999999997</v>
      </c>
      <c r="AM77" s="354">
        <f>SUMIFS('ES1'!T:T,'ES1'!$B:$B,'ES2'!$V$75,'ES1'!$E:$E,'ES2'!$V77,'ES1'!$C:$C,'ES2'!$A$2)</f>
        <v>4586.4120000000003</v>
      </c>
      <c r="AN77" s="354">
        <f>SUMIFS('ES1'!U:U,'ES1'!$B:$B,'ES2'!$V$75,'ES1'!$E:$E,'ES2'!$V77,'ES1'!$C:$C,'ES2'!$A$2)</f>
        <v>4586.3509999999997</v>
      </c>
      <c r="AO77" s="354">
        <f>SUMIFS('ES1'!V:V,'ES1'!$B:$B,'ES2'!$V$75,'ES1'!$E:$E,'ES2'!$V77,'ES1'!$C:$C,'ES2'!$A$2)</f>
        <v>4590.0950000000003</v>
      </c>
      <c r="AP77" s="354">
        <f>SUMIFS('ES1'!W:W,'ES1'!$B:$B,'ES2'!$V$75,'ES1'!$E:$E,'ES2'!$V77,'ES1'!$C:$C,'ES2'!$A$2)</f>
        <v>4574.6270000000004</v>
      </c>
      <c r="AQ77" s="354">
        <f>SUMIFS('ES1'!X:X,'ES1'!$B:$B,'ES2'!$V$75,'ES1'!$E:$E,'ES2'!$V77,'ES1'!$C:$C,'ES2'!$A$2)</f>
        <v>4604.4889999999996</v>
      </c>
      <c r="AR77" s="354">
        <f>SUMIFS('ES1'!Y:Y,'ES1'!$B:$B,'ES2'!$V$75,'ES1'!$E:$E,'ES2'!$V77,'ES1'!$C:$C,'ES2'!$A$2)</f>
        <v>4605.04</v>
      </c>
      <c r="AS77" s="354">
        <f>SUMIFS('ES1'!Z:Z,'ES1'!$B:$B,'ES2'!$V$75,'ES1'!$E:$E,'ES2'!$V77,'ES1'!$C:$C,'ES2'!$A$2)</f>
        <v>4638.299</v>
      </c>
      <c r="AT77" s="354">
        <f>SUMIFS('ES1'!AA:AA,'ES1'!$B:$B,'ES2'!$V$75,'ES1'!$E:$E,'ES2'!$V77,'ES1'!$C:$C,'ES2'!$A$2)</f>
        <v>4707.4690000000001</v>
      </c>
      <c r="AU77" s="354">
        <f>SUMIFS('ES1'!AB:AB,'ES1'!$B:$B,'ES2'!$V$75,'ES1'!$E:$E,'ES2'!$V77,'ES1'!$C:$C,'ES2'!$A$2)</f>
        <v>4105.741</v>
      </c>
      <c r="AV77" s="354">
        <f>SUMIFS('ES1'!AC:AC,'ES1'!$B:$B,'ES2'!$V$75,'ES1'!$E:$E,'ES2'!$V77,'ES1'!$C:$C,'ES2'!$A$2)</f>
        <v>3503.038</v>
      </c>
      <c r="AW77" s="354">
        <f>SUMIFS('ES1'!AD:AD,'ES1'!$B:$B,'ES2'!$V$75,'ES1'!$E:$E,'ES2'!$V77,'ES1'!$C:$C,'ES2'!$A$2)</f>
        <v>3537.69</v>
      </c>
      <c r="AX77" s="354">
        <f>SUMIFS('ES1'!AE:AE,'ES1'!$B:$B,'ES2'!$V$75,'ES1'!$E:$E,'ES2'!$V77,'ES1'!$C:$C,'ES2'!$A$2)</f>
        <v>2933.127</v>
      </c>
      <c r="AY77" s="354">
        <f>SUMIFS('ES1'!AF:AF,'ES1'!$B:$B,'ES2'!$V$75,'ES1'!$E:$E,'ES2'!$V77,'ES1'!$C:$C,'ES2'!$A$2)</f>
        <v>2879.8780000000002</v>
      </c>
      <c r="AZ77" s="354">
        <f>SUMIFS('ES1'!AG:AG,'ES1'!$B:$B,'ES2'!$V$75,'ES1'!$E:$E,'ES2'!$V77,'ES1'!$C:$C,'ES2'!$A$2)</f>
        <v>1987.729</v>
      </c>
      <c r="BA77" s="354">
        <f>SUMIFS('ES1'!AH:AH,'ES1'!$B:$B,'ES2'!$V$75,'ES1'!$E:$E,'ES2'!$V77,'ES1'!$C:$C,'ES2'!$A$2)</f>
        <v>2014.6770000000001</v>
      </c>
      <c r="BB77" s="354">
        <f>SUMIFS('ES1'!AI:AI,'ES1'!$B:$B,'ES2'!$V$75,'ES1'!$E:$E,'ES2'!$V77,'ES1'!$C:$C,'ES2'!$A$2)</f>
        <v>1643.809</v>
      </c>
      <c r="BC77" s="354">
        <f>SUMIFS('ES1'!AJ:AJ,'ES1'!$B:$B,'ES2'!$V$75,'ES1'!$E:$E,'ES2'!$V77,'ES1'!$C:$C,'ES2'!$A$2)</f>
        <v>1670.79</v>
      </c>
      <c r="BD77" s="354">
        <f>SUMIFS('ES1'!AK:AK,'ES1'!$B:$B,'ES2'!$V$75,'ES1'!$E:$E,'ES2'!$V77,'ES1'!$C:$C,'ES2'!$A$2)</f>
        <v>1696.595</v>
      </c>
      <c r="BE77" s="354">
        <f>SUMIFS('ES1'!AL:AL,'ES1'!$B:$B,'ES2'!$V$75,'ES1'!$E:$E,'ES2'!$V77,'ES1'!$C:$C,'ES2'!$A$2)</f>
        <v>1720.4099999999999</v>
      </c>
      <c r="BF77" s="354">
        <f>SUMIFS('ES1'!AM:AM,'ES1'!$B:$B,'ES2'!$V$75,'ES1'!$E:$E,'ES2'!$V77,'ES1'!$C:$C,'ES2'!$A$2)</f>
        <v>1747.6659999999999</v>
      </c>
      <c r="BG77" s="354">
        <f>SUMIFS('ES1'!AN:AN,'ES1'!$B:$B,'ES2'!$V$75,'ES1'!$E:$E,'ES2'!$V77,'ES1'!$C:$C,'ES2'!$A$2)</f>
        <v>1773.4380000000001</v>
      </c>
    </row>
    <row r="78" spans="22:59" ht="15" customHeight="1" x14ac:dyDescent="0.2">
      <c r="V78" s="465" t="s">
        <v>91</v>
      </c>
      <c r="W78" s="465"/>
      <c r="X78" s="465"/>
      <c r="Y78" s="465"/>
      <c r="Z78" s="354">
        <f>SUMIFS('ES1'!G:G,'ES1'!$B:$B,'ES2'!$V$75,'ES1'!$E:$E,'ES2'!$V78,'ES1'!$C:$C,'ES2'!$A$2)</f>
        <v>0</v>
      </c>
      <c r="AA78" s="354">
        <f>SUMIFS('ES1'!H:H,'ES1'!$B:$B,'ES2'!$V$75,'ES1'!$E:$E,'ES2'!$V78,'ES1'!$C:$C,'ES2'!$A$2)</f>
        <v>0</v>
      </c>
      <c r="AB78" s="354">
        <f>SUMIFS('ES1'!I:I,'ES1'!$B:$B,'ES2'!$V$75,'ES1'!$E:$E,'ES2'!$V78,'ES1'!$C:$C,'ES2'!$A$2)</f>
        <v>0</v>
      </c>
      <c r="AC78" s="354">
        <f>SUMIFS('ES1'!J:J,'ES1'!$B:$B,'ES2'!$V$75,'ES1'!$E:$E,'ES2'!$V78,'ES1'!$C:$C,'ES2'!$A$2)</f>
        <v>0</v>
      </c>
      <c r="AD78" s="354">
        <f>SUMIFS('ES1'!K:K,'ES1'!$B:$B,'ES2'!$V$75,'ES1'!$E:$E,'ES2'!$V78,'ES1'!$C:$C,'ES2'!$A$2)</f>
        <v>0</v>
      </c>
      <c r="AE78" s="354">
        <f>SUMIFS('ES1'!L:L,'ES1'!$B:$B,'ES2'!$V$75,'ES1'!$E:$E,'ES2'!$V78,'ES1'!$C:$C,'ES2'!$A$2)</f>
        <v>0</v>
      </c>
      <c r="AF78" s="354">
        <f>SUMIFS('ES1'!M:M,'ES1'!$B:$B,'ES2'!$V$75,'ES1'!$E:$E,'ES2'!$V78,'ES1'!$C:$C,'ES2'!$A$2)</f>
        <v>0</v>
      </c>
      <c r="AG78" s="354">
        <f>SUMIFS('ES1'!N:N,'ES1'!$B:$B,'ES2'!$V$75,'ES1'!$E:$E,'ES2'!$V78,'ES1'!$C:$C,'ES2'!$A$2)</f>
        <v>0</v>
      </c>
      <c r="AH78" s="354">
        <f>SUMIFS('ES1'!O:O,'ES1'!$B:$B,'ES2'!$V$75,'ES1'!$E:$E,'ES2'!$V78,'ES1'!$C:$C,'ES2'!$A$2)</f>
        <v>0</v>
      </c>
      <c r="AI78" s="354">
        <f>SUMIFS('ES1'!P:P,'ES1'!$B:$B,'ES2'!$V$75,'ES1'!$E:$E,'ES2'!$V78,'ES1'!$C:$C,'ES2'!$A$2)</f>
        <v>0</v>
      </c>
      <c r="AJ78" s="354">
        <f>SUMIFS('ES1'!Q:Q,'ES1'!$B:$B,'ES2'!$V$75,'ES1'!$E:$E,'ES2'!$V78,'ES1'!$C:$C,'ES2'!$A$2)</f>
        <v>0</v>
      </c>
      <c r="AK78" s="354">
        <f>SUMIFS('ES1'!R:R,'ES1'!$B:$B,'ES2'!$V$75,'ES1'!$E:$E,'ES2'!$V78,'ES1'!$C:$C,'ES2'!$A$2)</f>
        <v>0</v>
      </c>
      <c r="AL78" s="354">
        <f>SUMIFS('ES1'!S:S,'ES1'!$B:$B,'ES2'!$V$75,'ES1'!$E:$E,'ES2'!$V78,'ES1'!$C:$C,'ES2'!$A$2)</f>
        <v>0</v>
      </c>
      <c r="AM78" s="354">
        <f>SUMIFS('ES1'!T:T,'ES1'!$B:$B,'ES2'!$V$75,'ES1'!$E:$E,'ES2'!$V78,'ES1'!$C:$C,'ES2'!$A$2)</f>
        <v>0</v>
      </c>
      <c r="AN78" s="354">
        <f>SUMIFS('ES1'!U:U,'ES1'!$B:$B,'ES2'!$V$75,'ES1'!$E:$E,'ES2'!$V78,'ES1'!$C:$C,'ES2'!$A$2)</f>
        <v>0</v>
      </c>
      <c r="AO78" s="354">
        <f>SUMIFS('ES1'!V:V,'ES1'!$B:$B,'ES2'!$V$75,'ES1'!$E:$E,'ES2'!$V78,'ES1'!$C:$C,'ES2'!$A$2)</f>
        <v>0</v>
      </c>
      <c r="AP78" s="354">
        <f>SUMIFS('ES1'!W:W,'ES1'!$B:$B,'ES2'!$V$75,'ES1'!$E:$E,'ES2'!$V78,'ES1'!$C:$C,'ES2'!$A$2)</f>
        <v>0</v>
      </c>
      <c r="AQ78" s="354">
        <f>SUMIFS('ES1'!X:X,'ES1'!$B:$B,'ES2'!$V$75,'ES1'!$E:$E,'ES2'!$V78,'ES1'!$C:$C,'ES2'!$A$2)</f>
        <v>0</v>
      </c>
      <c r="AR78" s="354">
        <f>SUMIFS('ES1'!Y:Y,'ES1'!$B:$B,'ES2'!$V$75,'ES1'!$E:$E,'ES2'!$V78,'ES1'!$C:$C,'ES2'!$A$2)</f>
        <v>0</v>
      </c>
      <c r="AS78" s="354">
        <f>SUMIFS('ES1'!Z:Z,'ES1'!$B:$B,'ES2'!$V$75,'ES1'!$E:$E,'ES2'!$V78,'ES1'!$C:$C,'ES2'!$A$2)</f>
        <v>0</v>
      </c>
      <c r="AT78" s="354">
        <f>SUMIFS('ES1'!AA:AA,'ES1'!$B:$B,'ES2'!$V$75,'ES1'!$E:$E,'ES2'!$V78,'ES1'!$C:$C,'ES2'!$A$2)</f>
        <v>0</v>
      </c>
      <c r="AU78" s="354">
        <f>SUMIFS('ES1'!AB:AB,'ES1'!$B:$B,'ES2'!$V$75,'ES1'!$E:$E,'ES2'!$V78,'ES1'!$C:$C,'ES2'!$A$2)</f>
        <v>0</v>
      </c>
      <c r="AV78" s="354">
        <f>SUMIFS('ES1'!AC:AC,'ES1'!$B:$B,'ES2'!$V$75,'ES1'!$E:$E,'ES2'!$V78,'ES1'!$C:$C,'ES2'!$A$2)</f>
        <v>0</v>
      </c>
      <c r="AW78" s="354">
        <f>SUMIFS('ES1'!AD:AD,'ES1'!$B:$B,'ES2'!$V$75,'ES1'!$E:$E,'ES2'!$V78,'ES1'!$C:$C,'ES2'!$A$2)</f>
        <v>0</v>
      </c>
      <c r="AX78" s="354">
        <f>SUMIFS('ES1'!AE:AE,'ES1'!$B:$B,'ES2'!$V$75,'ES1'!$E:$E,'ES2'!$V78,'ES1'!$C:$C,'ES2'!$A$2)</f>
        <v>0</v>
      </c>
      <c r="AY78" s="354">
        <f>SUMIFS('ES1'!AF:AF,'ES1'!$B:$B,'ES2'!$V$75,'ES1'!$E:$E,'ES2'!$V78,'ES1'!$C:$C,'ES2'!$A$2)</f>
        <v>0</v>
      </c>
      <c r="AZ78" s="354">
        <f>SUMIFS('ES1'!AG:AG,'ES1'!$B:$B,'ES2'!$V$75,'ES1'!$E:$E,'ES2'!$V78,'ES1'!$C:$C,'ES2'!$A$2)</f>
        <v>0</v>
      </c>
      <c r="BA78" s="354">
        <f>SUMIFS('ES1'!AH:AH,'ES1'!$B:$B,'ES2'!$V$75,'ES1'!$E:$E,'ES2'!$V78,'ES1'!$C:$C,'ES2'!$A$2)</f>
        <v>0</v>
      </c>
      <c r="BB78" s="354">
        <f>SUMIFS('ES1'!AI:AI,'ES1'!$B:$B,'ES2'!$V$75,'ES1'!$E:$E,'ES2'!$V78,'ES1'!$C:$C,'ES2'!$A$2)</f>
        <v>0</v>
      </c>
      <c r="BC78" s="354">
        <f>SUMIFS('ES1'!AJ:AJ,'ES1'!$B:$B,'ES2'!$V$75,'ES1'!$E:$E,'ES2'!$V78,'ES1'!$C:$C,'ES2'!$A$2)</f>
        <v>0</v>
      </c>
      <c r="BD78" s="354">
        <f>SUMIFS('ES1'!AK:AK,'ES1'!$B:$B,'ES2'!$V$75,'ES1'!$E:$E,'ES2'!$V78,'ES1'!$C:$C,'ES2'!$A$2)</f>
        <v>0</v>
      </c>
      <c r="BE78" s="354">
        <f>SUMIFS('ES1'!AL:AL,'ES1'!$B:$B,'ES2'!$V$75,'ES1'!$E:$E,'ES2'!$V78,'ES1'!$C:$C,'ES2'!$A$2)</f>
        <v>0</v>
      </c>
      <c r="BF78" s="354">
        <f>SUMIFS('ES1'!AM:AM,'ES1'!$B:$B,'ES2'!$V$75,'ES1'!$E:$E,'ES2'!$V78,'ES1'!$C:$C,'ES2'!$A$2)</f>
        <v>0</v>
      </c>
      <c r="BG78" s="354">
        <f>SUMIFS('ES1'!AN:AN,'ES1'!$B:$B,'ES2'!$V$75,'ES1'!$E:$E,'ES2'!$V78,'ES1'!$C:$C,'ES2'!$A$2)</f>
        <v>0</v>
      </c>
    </row>
    <row r="79" spans="22:59" ht="15" customHeight="1" x14ac:dyDescent="0.2">
      <c r="V79" s="465" t="s">
        <v>93</v>
      </c>
      <c r="W79" s="465"/>
      <c r="X79" s="465"/>
      <c r="Y79" s="465"/>
      <c r="Z79" s="354">
        <f>SUMIFS('ES1'!G:G,'ES1'!$B:$B,'ES2'!$V$75,'ES1'!$E:$E,'ES2'!$V79,'ES1'!$C:$C,'ES2'!$A$2)</f>
        <v>12711</v>
      </c>
      <c r="AA79" s="354">
        <f>SUMIFS('ES1'!H:H,'ES1'!$B:$B,'ES2'!$V$75,'ES1'!$E:$E,'ES2'!$V79,'ES1'!$C:$C,'ES2'!$A$2)</f>
        <v>10199</v>
      </c>
      <c r="AB79" s="354">
        <f>SUMIFS('ES1'!I:I,'ES1'!$B:$B,'ES2'!$V$75,'ES1'!$E:$E,'ES2'!$V79,'ES1'!$C:$C,'ES2'!$A$2)</f>
        <v>8280</v>
      </c>
      <c r="AC79" s="354">
        <f>SUMIFS('ES1'!J:J,'ES1'!$B:$B,'ES2'!$V$75,'ES1'!$E:$E,'ES2'!$V79,'ES1'!$C:$C,'ES2'!$A$2)</f>
        <v>7280</v>
      </c>
      <c r="AD79" s="354">
        <f>SUMIFS('ES1'!K:K,'ES1'!$B:$B,'ES2'!$V$75,'ES1'!$E:$E,'ES2'!$V79,'ES1'!$C:$C,'ES2'!$A$2)</f>
        <v>4312</v>
      </c>
      <c r="AE79" s="354">
        <f>SUMIFS('ES1'!L:L,'ES1'!$B:$B,'ES2'!$V$75,'ES1'!$E:$E,'ES2'!$V79,'ES1'!$C:$C,'ES2'!$A$2)</f>
        <v>1284</v>
      </c>
      <c r="AF79" s="354">
        <f>SUMIFS('ES1'!M:M,'ES1'!$B:$B,'ES2'!$V$75,'ES1'!$E:$E,'ES2'!$V79,'ES1'!$C:$C,'ES2'!$A$2)</f>
        <v>642</v>
      </c>
      <c r="AG79" s="354">
        <f>SUMIFS('ES1'!N:N,'ES1'!$B:$B,'ES2'!$V$75,'ES1'!$E:$E,'ES2'!$V79,'ES1'!$C:$C,'ES2'!$A$2)</f>
        <v>0</v>
      </c>
      <c r="AH79" s="354">
        <f>SUMIFS('ES1'!O:O,'ES1'!$B:$B,'ES2'!$V$75,'ES1'!$E:$E,'ES2'!$V79,'ES1'!$C:$C,'ES2'!$A$2)</f>
        <v>0</v>
      </c>
      <c r="AI79" s="354">
        <f>SUMIFS('ES1'!P:P,'ES1'!$B:$B,'ES2'!$V$75,'ES1'!$E:$E,'ES2'!$V79,'ES1'!$C:$C,'ES2'!$A$2)</f>
        <v>0</v>
      </c>
      <c r="AJ79" s="354">
        <f>SUMIFS('ES1'!Q:Q,'ES1'!$B:$B,'ES2'!$V$75,'ES1'!$E:$E,'ES2'!$V79,'ES1'!$C:$C,'ES2'!$A$2)</f>
        <v>0</v>
      </c>
      <c r="AK79" s="354">
        <f>SUMIFS('ES1'!R:R,'ES1'!$B:$B,'ES2'!$V$75,'ES1'!$E:$E,'ES2'!$V79,'ES1'!$C:$C,'ES2'!$A$2)</f>
        <v>0</v>
      </c>
      <c r="AL79" s="354">
        <f>SUMIFS('ES1'!S:S,'ES1'!$B:$B,'ES2'!$V$75,'ES1'!$E:$E,'ES2'!$V79,'ES1'!$C:$C,'ES2'!$A$2)</f>
        <v>0</v>
      </c>
      <c r="AM79" s="354">
        <f>SUMIFS('ES1'!T:T,'ES1'!$B:$B,'ES2'!$V$75,'ES1'!$E:$E,'ES2'!$V79,'ES1'!$C:$C,'ES2'!$A$2)</f>
        <v>0</v>
      </c>
      <c r="AN79" s="354">
        <f>SUMIFS('ES1'!U:U,'ES1'!$B:$B,'ES2'!$V$75,'ES1'!$E:$E,'ES2'!$V79,'ES1'!$C:$C,'ES2'!$A$2)</f>
        <v>0</v>
      </c>
      <c r="AO79" s="354">
        <f>SUMIFS('ES1'!V:V,'ES1'!$B:$B,'ES2'!$V$75,'ES1'!$E:$E,'ES2'!$V79,'ES1'!$C:$C,'ES2'!$A$2)</f>
        <v>0</v>
      </c>
      <c r="AP79" s="354">
        <f>SUMIFS('ES1'!W:W,'ES1'!$B:$B,'ES2'!$V$75,'ES1'!$E:$E,'ES2'!$V79,'ES1'!$C:$C,'ES2'!$A$2)</f>
        <v>0</v>
      </c>
      <c r="AQ79" s="354">
        <f>SUMIFS('ES1'!X:X,'ES1'!$B:$B,'ES2'!$V$75,'ES1'!$E:$E,'ES2'!$V79,'ES1'!$C:$C,'ES2'!$A$2)</f>
        <v>0</v>
      </c>
      <c r="AR79" s="354">
        <f>SUMIFS('ES1'!Y:Y,'ES1'!$B:$B,'ES2'!$V$75,'ES1'!$E:$E,'ES2'!$V79,'ES1'!$C:$C,'ES2'!$A$2)</f>
        <v>0</v>
      </c>
      <c r="AS79" s="354">
        <f>SUMIFS('ES1'!Z:Z,'ES1'!$B:$B,'ES2'!$V$75,'ES1'!$E:$E,'ES2'!$V79,'ES1'!$C:$C,'ES2'!$A$2)</f>
        <v>0</v>
      </c>
      <c r="AT79" s="354">
        <f>SUMIFS('ES1'!AA:AA,'ES1'!$B:$B,'ES2'!$V$75,'ES1'!$E:$E,'ES2'!$V79,'ES1'!$C:$C,'ES2'!$A$2)</f>
        <v>0</v>
      </c>
      <c r="AU79" s="354">
        <f>SUMIFS('ES1'!AB:AB,'ES1'!$B:$B,'ES2'!$V$75,'ES1'!$E:$E,'ES2'!$V79,'ES1'!$C:$C,'ES2'!$A$2)</f>
        <v>0</v>
      </c>
      <c r="AV79" s="354">
        <f>SUMIFS('ES1'!AC:AC,'ES1'!$B:$B,'ES2'!$V$75,'ES1'!$E:$E,'ES2'!$V79,'ES1'!$C:$C,'ES2'!$A$2)</f>
        <v>0</v>
      </c>
      <c r="AW79" s="354">
        <f>SUMIFS('ES1'!AD:AD,'ES1'!$B:$B,'ES2'!$V$75,'ES1'!$E:$E,'ES2'!$V79,'ES1'!$C:$C,'ES2'!$A$2)</f>
        <v>0</v>
      </c>
      <c r="AX79" s="354">
        <f>SUMIFS('ES1'!AE:AE,'ES1'!$B:$B,'ES2'!$V$75,'ES1'!$E:$E,'ES2'!$V79,'ES1'!$C:$C,'ES2'!$A$2)</f>
        <v>0</v>
      </c>
      <c r="AY79" s="354">
        <f>SUMIFS('ES1'!AF:AF,'ES1'!$B:$B,'ES2'!$V$75,'ES1'!$E:$E,'ES2'!$V79,'ES1'!$C:$C,'ES2'!$A$2)</f>
        <v>0</v>
      </c>
      <c r="AZ79" s="354">
        <f>SUMIFS('ES1'!AG:AG,'ES1'!$B:$B,'ES2'!$V$75,'ES1'!$E:$E,'ES2'!$V79,'ES1'!$C:$C,'ES2'!$A$2)</f>
        <v>0</v>
      </c>
      <c r="BA79" s="354">
        <f>SUMIFS('ES1'!AH:AH,'ES1'!$B:$B,'ES2'!$V$75,'ES1'!$E:$E,'ES2'!$V79,'ES1'!$C:$C,'ES2'!$A$2)</f>
        <v>0</v>
      </c>
      <c r="BB79" s="354">
        <f>SUMIFS('ES1'!AI:AI,'ES1'!$B:$B,'ES2'!$V$75,'ES1'!$E:$E,'ES2'!$V79,'ES1'!$C:$C,'ES2'!$A$2)</f>
        <v>0</v>
      </c>
      <c r="BC79" s="354">
        <f>SUMIFS('ES1'!AJ:AJ,'ES1'!$B:$B,'ES2'!$V$75,'ES1'!$E:$E,'ES2'!$V79,'ES1'!$C:$C,'ES2'!$A$2)</f>
        <v>0</v>
      </c>
      <c r="BD79" s="354">
        <f>SUMIFS('ES1'!AK:AK,'ES1'!$B:$B,'ES2'!$V$75,'ES1'!$E:$E,'ES2'!$V79,'ES1'!$C:$C,'ES2'!$A$2)</f>
        <v>0</v>
      </c>
      <c r="BE79" s="354">
        <f>SUMIFS('ES1'!AL:AL,'ES1'!$B:$B,'ES2'!$V$75,'ES1'!$E:$E,'ES2'!$V79,'ES1'!$C:$C,'ES2'!$A$2)</f>
        <v>0</v>
      </c>
      <c r="BF79" s="354">
        <f>SUMIFS('ES1'!AM:AM,'ES1'!$B:$B,'ES2'!$V$75,'ES1'!$E:$E,'ES2'!$V79,'ES1'!$C:$C,'ES2'!$A$2)</f>
        <v>0</v>
      </c>
      <c r="BG79" s="354">
        <f>SUMIFS('ES1'!AN:AN,'ES1'!$B:$B,'ES2'!$V$75,'ES1'!$E:$E,'ES2'!$V79,'ES1'!$C:$C,'ES2'!$A$2)</f>
        <v>0</v>
      </c>
    </row>
    <row r="80" spans="22:59" ht="15" customHeight="1" x14ac:dyDescent="0.2">
      <c r="V80" s="465" t="s">
        <v>92</v>
      </c>
      <c r="W80" s="465"/>
      <c r="X80" s="465"/>
      <c r="Y80" s="465"/>
      <c r="Z80" s="354">
        <f>SUMIFS('ES1'!G:G,'ES1'!$B:$B,'ES2'!$V$75,'ES1'!$E:$E,'ES2'!$V80,'ES1'!$C:$C,'ES2'!$A$2)</f>
        <v>34947.39070741825</v>
      </c>
      <c r="AA80" s="354">
        <f>SUMIFS('ES1'!H:H,'ES1'!$B:$B,'ES2'!$V$75,'ES1'!$E:$E,'ES2'!$V80,'ES1'!$C:$C,'ES2'!$A$2)</f>
        <v>35849.417000000001</v>
      </c>
      <c r="AB80" s="354">
        <f>SUMIFS('ES1'!I:I,'ES1'!$B:$B,'ES2'!$V$75,'ES1'!$E:$E,'ES2'!$V80,'ES1'!$C:$C,'ES2'!$A$2)</f>
        <v>34394.308000000005</v>
      </c>
      <c r="AC80" s="354">
        <f>SUMIFS('ES1'!J:J,'ES1'!$B:$B,'ES2'!$V$75,'ES1'!$E:$E,'ES2'!$V80,'ES1'!$C:$C,'ES2'!$A$2)</f>
        <v>35560.01</v>
      </c>
      <c r="AD80" s="354">
        <f>SUMIFS('ES1'!K:K,'ES1'!$B:$B,'ES2'!$V$75,'ES1'!$E:$E,'ES2'!$V80,'ES1'!$C:$C,'ES2'!$A$2)</f>
        <v>36235.126000000004</v>
      </c>
      <c r="AE80" s="354">
        <f>SUMIFS('ES1'!L:L,'ES1'!$B:$B,'ES2'!$V$75,'ES1'!$E:$E,'ES2'!$V80,'ES1'!$C:$C,'ES2'!$A$2)</f>
        <v>34261.008000000002</v>
      </c>
      <c r="AF80" s="354">
        <f>SUMIFS('ES1'!M:M,'ES1'!$B:$B,'ES2'!$V$75,'ES1'!$E:$E,'ES2'!$V80,'ES1'!$C:$C,'ES2'!$A$2)</f>
        <v>35000.029000000002</v>
      </c>
      <c r="AG80" s="354">
        <f>SUMIFS('ES1'!N:N,'ES1'!$B:$B,'ES2'!$V$75,'ES1'!$E:$E,'ES2'!$V80,'ES1'!$C:$C,'ES2'!$A$2)</f>
        <v>37738.483999999997</v>
      </c>
      <c r="AH80" s="354">
        <f>SUMIFS('ES1'!O:O,'ES1'!$B:$B,'ES2'!$V$75,'ES1'!$E:$E,'ES2'!$V80,'ES1'!$C:$C,'ES2'!$A$2)</f>
        <v>37624.54</v>
      </c>
      <c r="AI80" s="354">
        <f>SUMIFS('ES1'!P:P,'ES1'!$B:$B,'ES2'!$V$75,'ES1'!$E:$E,'ES2'!$V80,'ES1'!$C:$C,'ES2'!$A$2)</f>
        <v>37635.478999999999</v>
      </c>
      <c r="AJ80" s="354">
        <f>SUMIFS('ES1'!Q:Q,'ES1'!$B:$B,'ES2'!$V$75,'ES1'!$E:$E,'ES2'!$V80,'ES1'!$C:$C,'ES2'!$A$2)</f>
        <v>38481.942999999999</v>
      </c>
      <c r="AK80" s="354">
        <f>SUMIFS('ES1'!R:R,'ES1'!$B:$B,'ES2'!$V$75,'ES1'!$E:$E,'ES2'!$V80,'ES1'!$C:$C,'ES2'!$A$2)</f>
        <v>39553.422999999995</v>
      </c>
      <c r="AL80" s="354">
        <f>SUMIFS('ES1'!S:S,'ES1'!$B:$B,'ES2'!$V$75,'ES1'!$E:$E,'ES2'!$V80,'ES1'!$C:$C,'ES2'!$A$2)</f>
        <v>39539.883000000002</v>
      </c>
      <c r="AM80" s="354">
        <f>SUMIFS('ES1'!T:T,'ES1'!$B:$B,'ES2'!$V$75,'ES1'!$E:$E,'ES2'!$V80,'ES1'!$C:$C,'ES2'!$A$2)</f>
        <v>43194.317999999999</v>
      </c>
      <c r="AN80" s="354">
        <f>SUMIFS('ES1'!U:U,'ES1'!$B:$B,'ES2'!$V$75,'ES1'!$E:$E,'ES2'!$V80,'ES1'!$C:$C,'ES2'!$A$2)</f>
        <v>45264.777999999998</v>
      </c>
      <c r="AO80" s="354">
        <f>SUMIFS('ES1'!V:V,'ES1'!$B:$B,'ES2'!$V$75,'ES1'!$E:$E,'ES2'!$V80,'ES1'!$C:$C,'ES2'!$A$2)</f>
        <v>45082.07</v>
      </c>
      <c r="AP80" s="354">
        <f>SUMIFS('ES1'!W:W,'ES1'!$B:$B,'ES2'!$V$75,'ES1'!$E:$E,'ES2'!$V80,'ES1'!$C:$C,'ES2'!$A$2)</f>
        <v>43259.672999999995</v>
      </c>
      <c r="AQ80" s="354">
        <f>SUMIFS('ES1'!X:X,'ES1'!$B:$B,'ES2'!$V$75,'ES1'!$E:$E,'ES2'!$V80,'ES1'!$C:$C,'ES2'!$A$2)</f>
        <v>42613.991999999998</v>
      </c>
      <c r="AR80" s="354">
        <f>SUMIFS('ES1'!Y:Y,'ES1'!$B:$B,'ES2'!$V$75,'ES1'!$E:$E,'ES2'!$V80,'ES1'!$C:$C,'ES2'!$A$2)</f>
        <v>40596.072</v>
      </c>
      <c r="AS80" s="354">
        <f>SUMIFS('ES1'!Z:Z,'ES1'!$B:$B,'ES2'!$V$75,'ES1'!$E:$E,'ES2'!$V80,'ES1'!$C:$C,'ES2'!$A$2)</f>
        <v>40698.733999999997</v>
      </c>
      <c r="AT80" s="354">
        <f>SUMIFS('ES1'!AA:AA,'ES1'!$B:$B,'ES2'!$V$75,'ES1'!$E:$E,'ES2'!$V80,'ES1'!$C:$C,'ES2'!$A$2)</f>
        <v>39668.974000000002</v>
      </c>
      <c r="AU80" s="354">
        <f>SUMIFS('ES1'!AB:AB,'ES1'!$B:$B,'ES2'!$V$75,'ES1'!$E:$E,'ES2'!$V80,'ES1'!$C:$C,'ES2'!$A$2)</f>
        <v>40669.201000000001</v>
      </c>
      <c r="AV80" s="354">
        <f>SUMIFS('ES1'!AC:AC,'ES1'!$B:$B,'ES2'!$V$75,'ES1'!$E:$E,'ES2'!$V80,'ES1'!$C:$C,'ES2'!$A$2)</f>
        <v>40372.660000000003</v>
      </c>
      <c r="AW80" s="354">
        <f>SUMIFS('ES1'!AD:AD,'ES1'!$B:$B,'ES2'!$V$75,'ES1'!$E:$E,'ES2'!$V80,'ES1'!$C:$C,'ES2'!$A$2)</f>
        <v>39081.520000000004</v>
      </c>
      <c r="AX80" s="354">
        <f>SUMIFS('ES1'!AE:AE,'ES1'!$B:$B,'ES2'!$V$75,'ES1'!$E:$E,'ES2'!$V80,'ES1'!$C:$C,'ES2'!$A$2)</f>
        <v>39891.980000000003</v>
      </c>
      <c r="AY80" s="354">
        <f>SUMIFS('ES1'!AF:AF,'ES1'!$B:$B,'ES2'!$V$75,'ES1'!$E:$E,'ES2'!$V80,'ES1'!$C:$C,'ES2'!$A$2)</f>
        <v>40702.769999999997</v>
      </c>
      <c r="AZ80" s="354">
        <f>SUMIFS('ES1'!AG:AG,'ES1'!$B:$B,'ES2'!$V$75,'ES1'!$E:$E,'ES2'!$V80,'ES1'!$C:$C,'ES2'!$A$2)</f>
        <v>41282.623</v>
      </c>
      <c r="BA80" s="354">
        <f>SUMIFS('ES1'!AH:AH,'ES1'!$B:$B,'ES2'!$V$75,'ES1'!$E:$E,'ES2'!$V80,'ES1'!$C:$C,'ES2'!$A$2)</f>
        <v>41432.531999999999</v>
      </c>
      <c r="BB80" s="354">
        <f>SUMIFS('ES1'!AI:AI,'ES1'!$B:$B,'ES2'!$V$75,'ES1'!$E:$E,'ES2'!$V80,'ES1'!$C:$C,'ES2'!$A$2)</f>
        <v>41580.563999999998</v>
      </c>
      <c r="BC80" s="354">
        <f>SUMIFS('ES1'!AJ:AJ,'ES1'!$B:$B,'ES2'!$V$75,'ES1'!$E:$E,'ES2'!$V80,'ES1'!$C:$C,'ES2'!$A$2)</f>
        <v>41679.964</v>
      </c>
      <c r="BD80" s="354">
        <f>SUMIFS('ES1'!AK:AK,'ES1'!$B:$B,'ES2'!$V$75,'ES1'!$E:$E,'ES2'!$V80,'ES1'!$C:$C,'ES2'!$A$2)</f>
        <v>40032.330999999998</v>
      </c>
      <c r="BE80" s="354">
        <f>SUMIFS('ES1'!AL:AL,'ES1'!$B:$B,'ES2'!$V$75,'ES1'!$E:$E,'ES2'!$V80,'ES1'!$C:$C,'ES2'!$A$2)</f>
        <v>39838.222999999998</v>
      </c>
      <c r="BF80" s="354">
        <f>SUMIFS('ES1'!AM:AM,'ES1'!$B:$B,'ES2'!$V$75,'ES1'!$E:$E,'ES2'!$V80,'ES1'!$C:$C,'ES2'!$A$2)</f>
        <v>39571.684000000001</v>
      </c>
      <c r="BG80" s="354">
        <f>SUMIFS('ES1'!AN:AN,'ES1'!$B:$B,'ES2'!$V$75,'ES1'!$E:$E,'ES2'!$V80,'ES1'!$C:$C,'ES2'!$A$2)</f>
        <v>39392.050000000003</v>
      </c>
    </row>
    <row r="81" spans="22:59" ht="15" customHeight="1" x14ac:dyDescent="0.2">
      <c r="V81" s="465" t="s">
        <v>94</v>
      </c>
      <c r="W81" s="465"/>
      <c r="X81" s="465"/>
      <c r="Y81" s="465"/>
      <c r="Z81" s="354">
        <f>SUMIFS('ES1'!G:G,'ES1'!$B:$B,'ES2'!$V$75,'ES1'!$E:$E,'ES2'!$V81,'ES1'!$C:$C,'ES2'!$A$2)</f>
        <v>1790.0035712782678</v>
      </c>
      <c r="AA81" s="354">
        <f>SUMIFS('ES1'!H:H,'ES1'!$B:$B,'ES2'!$V$75,'ES1'!$E:$E,'ES2'!$V81,'ES1'!$C:$C,'ES2'!$A$2)</f>
        <v>1833.4259999999999</v>
      </c>
      <c r="AB81" s="354">
        <f>SUMIFS('ES1'!I:I,'ES1'!$B:$B,'ES2'!$V$75,'ES1'!$E:$E,'ES2'!$V81,'ES1'!$C:$C,'ES2'!$A$2)</f>
        <v>1900.761</v>
      </c>
      <c r="AC81" s="354">
        <f>SUMIFS('ES1'!J:J,'ES1'!$B:$B,'ES2'!$V$75,'ES1'!$E:$E,'ES2'!$V81,'ES1'!$C:$C,'ES2'!$A$2)</f>
        <v>1911.9969999999998</v>
      </c>
      <c r="AD81" s="354">
        <f>SUMIFS('ES1'!K:K,'ES1'!$B:$B,'ES2'!$V$75,'ES1'!$E:$E,'ES2'!$V81,'ES1'!$C:$C,'ES2'!$A$2)</f>
        <v>1933.038</v>
      </c>
      <c r="AE81" s="354">
        <f>SUMIFS('ES1'!L:L,'ES1'!$B:$B,'ES2'!$V$75,'ES1'!$E:$E,'ES2'!$V81,'ES1'!$C:$C,'ES2'!$A$2)</f>
        <v>1943.848</v>
      </c>
      <c r="AF81" s="354">
        <f>SUMIFS('ES1'!M:M,'ES1'!$B:$B,'ES2'!$V$75,'ES1'!$E:$E,'ES2'!$V81,'ES1'!$C:$C,'ES2'!$A$2)</f>
        <v>1954.4560000000001</v>
      </c>
      <c r="AG81" s="354">
        <f>SUMIFS('ES1'!N:N,'ES1'!$B:$B,'ES2'!$V$75,'ES1'!$E:$E,'ES2'!$V81,'ES1'!$C:$C,'ES2'!$A$2)</f>
        <v>1964.8119999999999</v>
      </c>
      <c r="AH81" s="354">
        <f>SUMIFS('ES1'!O:O,'ES1'!$B:$B,'ES2'!$V$75,'ES1'!$E:$E,'ES2'!$V81,'ES1'!$C:$C,'ES2'!$A$2)</f>
        <v>1974.942</v>
      </c>
      <c r="AI81" s="354">
        <f>SUMIFS('ES1'!P:P,'ES1'!$B:$B,'ES2'!$V$75,'ES1'!$E:$E,'ES2'!$V81,'ES1'!$C:$C,'ES2'!$A$2)</f>
        <v>1984.8820000000001</v>
      </c>
      <c r="AJ81" s="354">
        <f>SUMIFS('ES1'!Q:Q,'ES1'!$B:$B,'ES2'!$V$75,'ES1'!$E:$E,'ES2'!$V81,'ES1'!$C:$C,'ES2'!$A$2)</f>
        <v>1994.5889999999999</v>
      </c>
      <c r="AK81" s="354">
        <f>SUMIFS('ES1'!R:R,'ES1'!$B:$B,'ES2'!$V$75,'ES1'!$E:$E,'ES2'!$V81,'ES1'!$C:$C,'ES2'!$A$2)</f>
        <v>2004.078</v>
      </c>
      <c r="AL81" s="354">
        <f>SUMIFS('ES1'!S:S,'ES1'!$B:$B,'ES2'!$V$75,'ES1'!$E:$E,'ES2'!$V81,'ES1'!$C:$C,'ES2'!$A$2)</f>
        <v>2013.377</v>
      </c>
      <c r="AM81" s="354">
        <f>SUMIFS('ES1'!T:T,'ES1'!$B:$B,'ES2'!$V$75,'ES1'!$E:$E,'ES2'!$V81,'ES1'!$C:$C,'ES2'!$A$2)</f>
        <v>2022.4749999999999</v>
      </c>
      <c r="AN81" s="354">
        <f>SUMIFS('ES1'!U:U,'ES1'!$B:$B,'ES2'!$V$75,'ES1'!$E:$E,'ES2'!$V81,'ES1'!$C:$C,'ES2'!$A$2)</f>
        <v>2031.404</v>
      </c>
      <c r="AO81" s="354">
        <f>SUMIFS('ES1'!V:V,'ES1'!$B:$B,'ES2'!$V$75,'ES1'!$E:$E,'ES2'!$V81,'ES1'!$C:$C,'ES2'!$A$2)</f>
        <v>2040.1320000000001</v>
      </c>
      <c r="AP81" s="354">
        <f>SUMIFS('ES1'!W:W,'ES1'!$B:$B,'ES2'!$V$75,'ES1'!$E:$E,'ES2'!$V81,'ES1'!$C:$C,'ES2'!$A$2)</f>
        <v>2048.7020000000002</v>
      </c>
      <c r="AQ81" s="354">
        <f>SUMIFS('ES1'!X:X,'ES1'!$B:$B,'ES2'!$V$75,'ES1'!$E:$E,'ES2'!$V81,'ES1'!$C:$C,'ES2'!$A$2)</f>
        <v>2057.1010000000001</v>
      </c>
      <c r="AR81" s="354">
        <f>SUMIFS('ES1'!Y:Y,'ES1'!$B:$B,'ES2'!$V$75,'ES1'!$E:$E,'ES2'!$V81,'ES1'!$C:$C,'ES2'!$A$2)</f>
        <v>2065.3209999999999</v>
      </c>
      <c r="AS81" s="354">
        <f>SUMIFS('ES1'!Z:Z,'ES1'!$B:$B,'ES2'!$V$75,'ES1'!$E:$E,'ES2'!$V81,'ES1'!$C:$C,'ES2'!$A$2)</f>
        <v>2073.36</v>
      </c>
      <c r="AT81" s="354">
        <f>SUMIFS('ES1'!AA:AA,'ES1'!$B:$B,'ES2'!$V$75,'ES1'!$E:$E,'ES2'!$V81,'ES1'!$C:$C,'ES2'!$A$2)</f>
        <v>2081.2200000000003</v>
      </c>
      <c r="AU81" s="354">
        <f>SUMIFS('ES1'!AB:AB,'ES1'!$B:$B,'ES2'!$V$75,'ES1'!$E:$E,'ES2'!$V81,'ES1'!$C:$C,'ES2'!$A$2)</f>
        <v>2088.8879999999999</v>
      </c>
      <c r="AV81" s="354">
        <f>SUMIFS('ES1'!AC:AC,'ES1'!$B:$B,'ES2'!$V$75,'ES1'!$E:$E,'ES2'!$V81,'ES1'!$C:$C,'ES2'!$A$2)</f>
        <v>2096.3490000000002</v>
      </c>
      <c r="AW81" s="354">
        <f>SUMIFS('ES1'!AD:AD,'ES1'!$B:$B,'ES2'!$V$75,'ES1'!$E:$E,'ES2'!$V81,'ES1'!$C:$C,'ES2'!$A$2)</f>
        <v>2103.5940000000001</v>
      </c>
      <c r="AX81" s="354">
        <f>SUMIFS('ES1'!AE:AE,'ES1'!$B:$B,'ES2'!$V$75,'ES1'!$E:$E,'ES2'!$V81,'ES1'!$C:$C,'ES2'!$A$2)</f>
        <v>2110.6350000000002</v>
      </c>
      <c r="AY81" s="354">
        <f>SUMIFS('ES1'!AF:AF,'ES1'!$B:$B,'ES2'!$V$75,'ES1'!$E:$E,'ES2'!$V81,'ES1'!$C:$C,'ES2'!$A$2)</f>
        <v>2117.4319999999998</v>
      </c>
      <c r="AZ81" s="354">
        <f>SUMIFS('ES1'!AG:AG,'ES1'!$B:$B,'ES2'!$V$75,'ES1'!$E:$E,'ES2'!$V81,'ES1'!$C:$C,'ES2'!$A$2)</f>
        <v>2124.0039999999999</v>
      </c>
      <c r="BA81" s="354">
        <f>SUMIFS('ES1'!AH:AH,'ES1'!$B:$B,'ES2'!$V$75,'ES1'!$E:$E,'ES2'!$V81,'ES1'!$C:$C,'ES2'!$A$2)</f>
        <v>2130.3139999999999</v>
      </c>
      <c r="BB81" s="354">
        <f>SUMIFS('ES1'!AI:AI,'ES1'!$B:$B,'ES2'!$V$75,'ES1'!$E:$E,'ES2'!$V81,'ES1'!$C:$C,'ES2'!$A$2)</f>
        <v>2136.3119999999999</v>
      </c>
      <c r="BC81" s="354">
        <f>SUMIFS('ES1'!AJ:AJ,'ES1'!$B:$B,'ES2'!$V$75,'ES1'!$E:$E,'ES2'!$V81,'ES1'!$C:$C,'ES2'!$A$2)</f>
        <v>2142.0430000000001</v>
      </c>
      <c r="BD81" s="354">
        <f>SUMIFS('ES1'!AK:AK,'ES1'!$B:$B,'ES2'!$V$75,'ES1'!$E:$E,'ES2'!$V81,'ES1'!$C:$C,'ES2'!$A$2)</f>
        <v>2147.393</v>
      </c>
      <c r="BE81" s="354">
        <f>SUMIFS('ES1'!AL:AL,'ES1'!$B:$B,'ES2'!$V$75,'ES1'!$E:$E,'ES2'!$V81,'ES1'!$C:$C,'ES2'!$A$2)</f>
        <v>2152.3519999999999</v>
      </c>
      <c r="BF81" s="354">
        <f>SUMIFS('ES1'!AM:AM,'ES1'!$B:$B,'ES2'!$V$75,'ES1'!$E:$E,'ES2'!$V81,'ES1'!$C:$C,'ES2'!$A$2)</f>
        <v>2156.8009999999999</v>
      </c>
      <c r="BG81" s="354">
        <f>SUMIFS('ES1'!AN:AN,'ES1'!$B:$B,'ES2'!$V$75,'ES1'!$E:$E,'ES2'!$V81,'ES1'!$C:$C,'ES2'!$A$2)</f>
        <v>2160.4790000000003</v>
      </c>
    </row>
    <row r="82" spans="22:59" ht="15" customHeight="1" x14ac:dyDescent="0.2">
      <c r="V82" s="465" t="s">
        <v>95</v>
      </c>
      <c r="W82" s="465"/>
      <c r="X82" s="465"/>
      <c r="Y82" s="465"/>
      <c r="Z82" s="354">
        <f>SUMIFS('ES1'!G:G,'ES1'!$B:$B,'ES2'!$V$75,'ES1'!$E:$E,'ES2'!$V82,'ES1'!$C:$C,'ES2'!$A$2)</f>
        <v>3950</v>
      </c>
      <c r="AA82" s="354">
        <f>SUMIFS('ES1'!H:H,'ES1'!$B:$B,'ES2'!$V$75,'ES1'!$E:$E,'ES2'!$V82,'ES1'!$C:$C,'ES2'!$A$2)</f>
        <v>3950</v>
      </c>
      <c r="AB82" s="354">
        <f>SUMIFS('ES1'!I:I,'ES1'!$B:$B,'ES2'!$V$75,'ES1'!$E:$E,'ES2'!$V82,'ES1'!$C:$C,'ES2'!$A$2)</f>
        <v>3950</v>
      </c>
      <c r="AC82" s="354">
        <f>SUMIFS('ES1'!J:J,'ES1'!$B:$B,'ES2'!$V$75,'ES1'!$E:$E,'ES2'!$V82,'ES1'!$C:$C,'ES2'!$A$2)</f>
        <v>4950</v>
      </c>
      <c r="AD82" s="354">
        <f>SUMIFS('ES1'!K:K,'ES1'!$B:$B,'ES2'!$V$75,'ES1'!$E:$E,'ES2'!$V82,'ES1'!$C:$C,'ES2'!$A$2)</f>
        <v>6950</v>
      </c>
      <c r="AE82" s="354">
        <f>SUMIFS('ES1'!L:L,'ES1'!$B:$B,'ES2'!$V$75,'ES1'!$E:$E,'ES2'!$V82,'ES1'!$C:$C,'ES2'!$A$2)</f>
        <v>6950</v>
      </c>
      <c r="AF82" s="354">
        <f>SUMIFS('ES1'!M:M,'ES1'!$B:$B,'ES2'!$V$75,'ES1'!$E:$E,'ES2'!$V82,'ES1'!$C:$C,'ES2'!$A$2)</f>
        <v>8350</v>
      </c>
      <c r="AG82" s="354">
        <f>SUMIFS('ES1'!N:N,'ES1'!$B:$B,'ES2'!$V$75,'ES1'!$E:$E,'ES2'!$V82,'ES1'!$C:$C,'ES2'!$A$2)</f>
        <v>8350</v>
      </c>
      <c r="AH82" s="354">
        <f>SUMIFS('ES1'!O:O,'ES1'!$B:$B,'ES2'!$V$75,'ES1'!$E:$E,'ES2'!$V82,'ES1'!$C:$C,'ES2'!$A$2)</f>
        <v>9750</v>
      </c>
      <c r="AI82" s="354">
        <f>SUMIFS('ES1'!P:P,'ES1'!$B:$B,'ES2'!$V$75,'ES1'!$E:$E,'ES2'!$V82,'ES1'!$C:$C,'ES2'!$A$2)</f>
        <v>9750</v>
      </c>
      <c r="AJ82" s="354">
        <f>SUMIFS('ES1'!Q:Q,'ES1'!$B:$B,'ES2'!$V$75,'ES1'!$E:$E,'ES2'!$V82,'ES1'!$C:$C,'ES2'!$A$2)</f>
        <v>9750</v>
      </c>
      <c r="AK82" s="354">
        <f>SUMIFS('ES1'!R:R,'ES1'!$B:$B,'ES2'!$V$75,'ES1'!$E:$E,'ES2'!$V82,'ES1'!$C:$C,'ES2'!$A$2)</f>
        <v>9750</v>
      </c>
      <c r="AL82" s="354">
        <f>SUMIFS('ES1'!S:S,'ES1'!$B:$B,'ES2'!$V$75,'ES1'!$E:$E,'ES2'!$V82,'ES1'!$C:$C,'ES2'!$A$2)</f>
        <v>9750</v>
      </c>
      <c r="AM82" s="354">
        <f>SUMIFS('ES1'!T:T,'ES1'!$B:$B,'ES2'!$V$75,'ES1'!$E:$E,'ES2'!$V82,'ES1'!$C:$C,'ES2'!$A$2)</f>
        <v>9750</v>
      </c>
      <c r="AN82" s="354">
        <f>SUMIFS('ES1'!U:U,'ES1'!$B:$B,'ES2'!$V$75,'ES1'!$E:$E,'ES2'!$V82,'ES1'!$C:$C,'ES2'!$A$2)</f>
        <v>9750</v>
      </c>
      <c r="AO82" s="354">
        <f>SUMIFS('ES1'!V:V,'ES1'!$B:$B,'ES2'!$V$75,'ES1'!$E:$E,'ES2'!$V82,'ES1'!$C:$C,'ES2'!$A$2)</f>
        <v>9750</v>
      </c>
      <c r="AP82" s="354">
        <f>SUMIFS('ES1'!W:W,'ES1'!$B:$B,'ES2'!$V$75,'ES1'!$E:$E,'ES2'!$V82,'ES1'!$C:$C,'ES2'!$A$2)</f>
        <v>9750</v>
      </c>
      <c r="AQ82" s="354">
        <f>SUMIFS('ES1'!X:X,'ES1'!$B:$B,'ES2'!$V$75,'ES1'!$E:$E,'ES2'!$V82,'ES1'!$C:$C,'ES2'!$A$2)</f>
        <v>9750</v>
      </c>
      <c r="AR82" s="354">
        <f>SUMIFS('ES1'!Y:Y,'ES1'!$B:$B,'ES2'!$V$75,'ES1'!$E:$E,'ES2'!$V82,'ES1'!$C:$C,'ES2'!$A$2)</f>
        <v>9750</v>
      </c>
      <c r="AS82" s="354">
        <f>SUMIFS('ES1'!Z:Z,'ES1'!$B:$B,'ES2'!$V$75,'ES1'!$E:$E,'ES2'!$V82,'ES1'!$C:$C,'ES2'!$A$2)</f>
        <v>9750</v>
      </c>
      <c r="AT82" s="354">
        <f>SUMIFS('ES1'!AA:AA,'ES1'!$B:$B,'ES2'!$V$75,'ES1'!$E:$E,'ES2'!$V82,'ES1'!$C:$C,'ES2'!$A$2)</f>
        <v>9750</v>
      </c>
      <c r="AU82" s="354">
        <f>SUMIFS('ES1'!AB:AB,'ES1'!$B:$B,'ES2'!$V$75,'ES1'!$E:$E,'ES2'!$V82,'ES1'!$C:$C,'ES2'!$A$2)</f>
        <v>9750</v>
      </c>
      <c r="AV82" s="354">
        <f>SUMIFS('ES1'!AC:AC,'ES1'!$B:$B,'ES2'!$V$75,'ES1'!$E:$E,'ES2'!$V82,'ES1'!$C:$C,'ES2'!$A$2)</f>
        <v>9750</v>
      </c>
      <c r="AW82" s="354">
        <f>SUMIFS('ES1'!AD:AD,'ES1'!$B:$B,'ES2'!$V$75,'ES1'!$E:$E,'ES2'!$V82,'ES1'!$C:$C,'ES2'!$A$2)</f>
        <v>9750</v>
      </c>
      <c r="AX82" s="354">
        <f>SUMIFS('ES1'!AE:AE,'ES1'!$B:$B,'ES2'!$V$75,'ES1'!$E:$E,'ES2'!$V82,'ES1'!$C:$C,'ES2'!$A$2)</f>
        <v>9750</v>
      </c>
      <c r="AY82" s="354">
        <f>SUMIFS('ES1'!AF:AF,'ES1'!$B:$B,'ES2'!$V$75,'ES1'!$E:$E,'ES2'!$V82,'ES1'!$C:$C,'ES2'!$A$2)</f>
        <v>9750</v>
      </c>
      <c r="AZ82" s="354">
        <f>SUMIFS('ES1'!AG:AG,'ES1'!$B:$B,'ES2'!$V$75,'ES1'!$E:$E,'ES2'!$V82,'ES1'!$C:$C,'ES2'!$A$2)</f>
        <v>9750</v>
      </c>
      <c r="BA82" s="354">
        <f>SUMIFS('ES1'!AH:AH,'ES1'!$B:$B,'ES2'!$V$75,'ES1'!$E:$E,'ES2'!$V82,'ES1'!$C:$C,'ES2'!$A$2)</f>
        <v>9750</v>
      </c>
      <c r="BB82" s="354">
        <f>SUMIFS('ES1'!AI:AI,'ES1'!$B:$B,'ES2'!$V$75,'ES1'!$E:$E,'ES2'!$V82,'ES1'!$C:$C,'ES2'!$A$2)</f>
        <v>9750</v>
      </c>
      <c r="BC82" s="354">
        <f>SUMIFS('ES1'!AJ:AJ,'ES1'!$B:$B,'ES2'!$V$75,'ES1'!$E:$E,'ES2'!$V82,'ES1'!$C:$C,'ES2'!$A$2)</f>
        <v>9750</v>
      </c>
      <c r="BD82" s="354">
        <f>SUMIFS('ES1'!AK:AK,'ES1'!$B:$B,'ES2'!$V$75,'ES1'!$E:$E,'ES2'!$V82,'ES1'!$C:$C,'ES2'!$A$2)</f>
        <v>9750</v>
      </c>
      <c r="BE82" s="354">
        <f>SUMIFS('ES1'!AL:AL,'ES1'!$B:$B,'ES2'!$V$75,'ES1'!$E:$E,'ES2'!$V82,'ES1'!$C:$C,'ES2'!$A$2)</f>
        <v>9750</v>
      </c>
      <c r="BF82" s="354">
        <f>SUMIFS('ES1'!AM:AM,'ES1'!$B:$B,'ES2'!$V$75,'ES1'!$E:$E,'ES2'!$V82,'ES1'!$C:$C,'ES2'!$A$2)</f>
        <v>9750</v>
      </c>
      <c r="BG82" s="354">
        <f>SUMIFS('ES1'!AN:AN,'ES1'!$B:$B,'ES2'!$V$75,'ES1'!$E:$E,'ES2'!$V82,'ES1'!$C:$C,'ES2'!$A$2)</f>
        <v>9750</v>
      </c>
    </row>
    <row r="83" spans="22:59" ht="15" customHeight="1" x14ac:dyDescent="0.2">
      <c r="V83" s="465" t="s">
        <v>96</v>
      </c>
      <c r="W83" s="465"/>
      <c r="X83" s="465"/>
      <c r="Y83" s="465"/>
      <c r="Z83" s="354">
        <f>SUMIFS('ES1'!G:G,'ES1'!$B:$B,'ES2'!$V$75,'ES1'!$E:$E,'ES2'!$V83,'ES1'!$C:$C,'ES2'!$A$2)</f>
        <v>27.2</v>
      </c>
      <c r="AA83" s="354">
        <f>SUMIFS('ES1'!H:H,'ES1'!$B:$B,'ES2'!$V$75,'ES1'!$E:$E,'ES2'!$V83,'ES1'!$C:$C,'ES2'!$A$2)</f>
        <v>28.7</v>
      </c>
      <c r="AB83" s="354">
        <f>SUMIFS('ES1'!I:I,'ES1'!$B:$B,'ES2'!$V$75,'ES1'!$E:$E,'ES2'!$V83,'ES1'!$C:$C,'ES2'!$A$2)</f>
        <v>28.7</v>
      </c>
      <c r="AC83" s="354">
        <f>SUMIFS('ES1'!J:J,'ES1'!$B:$B,'ES2'!$V$75,'ES1'!$E:$E,'ES2'!$V83,'ES1'!$C:$C,'ES2'!$A$2)</f>
        <v>28.7</v>
      </c>
      <c r="AD83" s="354">
        <f>SUMIFS('ES1'!K:K,'ES1'!$B:$B,'ES2'!$V$75,'ES1'!$E:$E,'ES2'!$V83,'ES1'!$C:$C,'ES2'!$A$2)</f>
        <v>28.7</v>
      </c>
      <c r="AE83" s="354">
        <f>SUMIFS('ES1'!L:L,'ES1'!$B:$B,'ES2'!$V$75,'ES1'!$E:$E,'ES2'!$V83,'ES1'!$C:$C,'ES2'!$A$2)</f>
        <v>28.7</v>
      </c>
      <c r="AF83" s="354">
        <f>SUMIFS('ES1'!M:M,'ES1'!$B:$B,'ES2'!$V$75,'ES1'!$E:$E,'ES2'!$V83,'ES1'!$C:$C,'ES2'!$A$2)</f>
        <v>28.7</v>
      </c>
      <c r="AG83" s="354">
        <f>SUMIFS('ES1'!N:N,'ES1'!$B:$B,'ES2'!$V$75,'ES1'!$E:$E,'ES2'!$V83,'ES1'!$C:$C,'ES2'!$A$2)</f>
        <v>28.7</v>
      </c>
      <c r="AH83" s="354">
        <f>SUMIFS('ES1'!O:O,'ES1'!$B:$B,'ES2'!$V$75,'ES1'!$E:$E,'ES2'!$V83,'ES1'!$C:$C,'ES2'!$A$2)</f>
        <v>28.7</v>
      </c>
      <c r="AI83" s="354">
        <f>SUMIFS('ES1'!P:P,'ES1'!$B:$B,'ES2'!$V$75,'ES1'!$E:$E,'ES2'!$V83,'ES1'!$C:$C,'ES2'!$A$2)</f>
        <v>28.7</v>
      </c>
      <c r="AJ83" s="354">
        <f>SUMIFS('ES1'!Q:Q,'ES1'!$B:$B,'ES2'!$V$75,'ES1'!$E:$E,'ES2'!$V83,'ES1'!$C:$C,'ES2'!$A$2)</f>
        <v>28.7</v>
      </c>
      <c r="AK83" s="354">
        <f>SUMIFS('ES1'!R:R,'ES1'!$B:$B,'ES2'!$V$75,'ES1'!$E:$E,'ES2'!$V83,'ES1'!$C:$C,'ES2'!$A$2)</f>
        <v>28.7</v>
      </c>
      <c r="AL83" s="354">
        <f>SUMIFS('ES1'!S:S,'ES1'!$B:$B,'ES2'!$V$75,'ES1'!$E:$E,'ES2'!$V83,'ES1'!$C:$C,'ES2'!$A$2)</f>
        <v>28.7</v>
      </c>
      <c r="AM83" s="354">
        <f>SUMIFS('ES1'!T:T,'ES1'!$B:$B,'ES2'!$V$75,'ES1'!$E:$E,'ES2'!$V83,'ES1'!$C:$C,'ES2'!$A$2)</f>
        <v>28.7</v>
      </c>
      <c r="AN83" s="354">
        <f>SUMIFS('ES1'!U:U,'ES1'!$B:$B,'ES2'!$V$75,'ES1'!$E:$E,'ES2'!$V83,'ES1'!$C:$C,'ES2'!$A$2)</f>
        <v>28.7</v>
      </c>
      <c r="AO83" s="354">
        <f>SUMIFS('ES1'!V:V,'ES1'!$B:$B,'ES2'!$V$75,'ES1'!$E:$E,'ES2'!$V83,'ES1'!$C:$C,'ES2'!$A$2)</f>
        <v>38.700000000000003</v>
      </c>
      <c r="AP83" s="354">
        <f>SUMIFS('ES1'!W:W,'ES1'!$B:$B,'ES2'!$V$75,'ES1'!$E:$E,'ES2'!$V83,'ES1'!$C:$C,'ES2'!$A$2)</f>
        <v>38.700000000000003</v>
      </c>
      <c r="AQ83" s="354">
        <f>SUMIFS('ES1'!X:X,'ES1'!$B:$B,'ES2'!$V$75,'ES1'!$E:$E,'ES2'!$V83,'ES1'!$C:$C,'ES2'!$A$2)</f>
        <v>38.700000000000003</v>
      </c>
      <c r="AR83" s="354">
        <f>SUMIFS('ES1'!Y:Y,'ES1'!$B:$B,'ES2'!$V$75,'ES1'!$E:$E,'ES2'!$V83,'ES1'!$C:$C,'ES2'!$A$2)</f>
        <v>68.7</v>
      </c>
      <c r="AS83" s="354">
        <f>SUMIFS('ES1'!Z:Z,'ES1'!$B:$B,'ES2'!$V$75,'ES1'!$E:$E,'ES2'!$V83,'ES1'!$C:$C,'ES2'!$A$2)</f>
        <v>68.7</v>
      </c>
      <c r="AT83" s="354">
        <f>SUMIFS('ES1'!AA:AA,'ES1'!$B:$B,'ES2'!$V$75,'ES1'!$E:$E,'ES2'!$V83,'ES1'!$C:$C,'ES2'!$A$2)</f>
        <v>68.7</v>
      </c>
      <c r="AU83" s="354">
        <f>SUMIFS('ES1'!AB:AB,'ES1'!$B:$B,'ES2'!$V$75,'ES1'!$E:$E,'ES2'!$V83,'ES1'!$C:$C,'ES2'!$A$2)</f>
        <v>68.7</v>
      </c>
      <c r="AV83" s="354">
        <f>SUMIFS('ES1'!AC:AC,'ES1'!$B:$B,'ES2'!$V$75,'ES1'!$E:$E,'ES2'!$V83,'ES1'!$C:$C,'ES2'!$A$2)</f>
        <v>68.7</v>
      </c>
      <c r="AW83" s="354">
        <f>SUMIFS('ES1'!AD:AD,'ES1'!$B:$B,'ES2'!$V$75,'ES1'!$E:$E,'ES2'!$V83,'ES1'!$C:$C,'ES2'!$A$2)</f>
        <v>68.7</v>
      </c>
      <c r="AX83" s="354">
        <f>SUMIFS('ES1'!AE:AE,'ES1'!$B:$B,'ES2'!$V$75,'ES1'!$E:$E,'ES2'!$V83,'ES1'!$C:$C,'ES2'!$A$2)</f>
        <v>68.7</v>
      </c>
      <c r="AY83" s="354">
        <f>SUMIFS('ES1'!AF:AF,'ES1'!$B:$B,'ES2'!$V$75,'ES1'!$E:$E,'ES2'!$V83,'ES1'!$C:$C,'ES2'!$A$2)</f>
        <v>68.7</v>
      </c>
      <c r="AZ83" s="354">
        <f>SUMIFS('ES1'!AG:AG,'ES1'!$B:$B,'ES2'!$V$75,'ES1'!$E:$E,'ES2'!$V83,'ES1'!$C:$C,'ES2'!$A$2)</f>
        <v>68.7</v>
      </c>
      <c r="BA83" s="354">
        <f>SUMIFS('ES1'!AH:AH,'ES1'!$B:$B,'ES2'!$V$75,'ES1'!$E:$E,'ES2'!$V83,'ES1'!$C:$C,'ES2'!$A$2)</f>
        <v>68.7</v>
      </c>
      <c r="BB83" s="354">
        <f>SUMIFS('ES1'!AI:AI,'ES1'!$B:$B,'ES2'!$V$75,'ES1'!$E:$E,'ES2'!$V83,'ES1'!$C:$C,'ES2'!$A$2)</f>
        <v>68.7</v>
      </c>
      <c r="BC83" s="354">
        <f>SUMIFS('ES1'!AJ:AJ,'ES1'!$B:$B,'ES2'!$V$75,'ES1'!$E:$E,'ES2'!$V83,'ES1'!$C:$C,'ES2'!$A$2)</f>
        <v>68.7</v>
      </c>
      <c r="BD83" s="354">
        <f>SUMIFS('ES1'!AK:AK,'ES1'!$B:$B,'ES2'!$V$75,'ES1'!$E:$E,'ES2'!$V83,'ES1'!$C:$C,'ES2'!$A$2)</f>
        <v>68.7</v>
      </c>
      <c r="BE83" s="354">
        <f>SUMIFS('ES1'!AL:AL,'ES1'!$B:$B,'ES2'!$V$75,'ES1'!$E:$E,'ES2'!$V83,'ES1'!$C:$C,'ES2'!$A$2)</f>
        <v>68.7</v>
      </c>
      <c r="BF83" s="354">
        <f>SUMIFS('ES1'!AM:AM,'ES1'!$B:$B,'ES2'!$V$75,'ES1'!$E:$E,'ES2'!$V83,'ES1'!$C:$C,'ES2'!$A$2)</f>
        <v>68.7</v>
      </c>
      <c r="BG83" s="354">
        <f>SUMIFS('ES1'!AN:AN,'ES1'!$B:$B,'ES2'!$V$75,'ES1'!$E:$E,'ES2'!$V83,'ES1'!$C:$C,'ES2'!$A$2)</f>
        <v>68.7</v>
      </c>
    </row>
    <row r="84" spans="22:59" ht="15" customHeight="1" x14ac:dyDescent="0.2">
      <c r="V84" s="465" t="s">
        <v>97</v>
      </c>
      <c r="W84" s="465"/>
      <c r="X84" s="465"/>
      <c r="Y84" s="465"/>
      <c r="Z84" s="354">
        <f>SUMIFS('ES1'!G:G,'ES1'!$B:$B,'ES2'!$V$75,'ES1'!$E:$E,'ES2'!$V84,'ES1'!$C:$C,'ES2'!$A$2)</f>
        <v>9229</v>
      </c>
      <c r="AA84" s="354">
        <f>SUMIFS('ES1'!H:H,'ES1'!$B:$B,'ES2'!$V$75,'ES1'!$E:$E,'ES2'!$V84,'ES1'!$C:$C,'ES2'!$A$2)</f>
        <v>9229</v>
      </c>
      <c r="AB84" s="354">
        <f>SUMIFS('ES1'!I:I,'ES1'!$B:$B,'ES2'!$V$75,'ES1'!$E:$E,'ES2'!$V84,'ES1'!$C:$C,'ES2'!$A$2)</f>
        <v>9229</v>
      </c>
      <c r="AC84" s="354">
        <f>SUMIFS('ES1'!J:J,'ES1'!$B:$B,'ES2'!$V$75,'ES1'!$E:$E,'ES2'!$V84,'ES1'!$C:$C,'ES2'!$A$2)</f>
        <v>9229</v>
      </c>
      <c r="AD84" s="354">
        <f>SUMIFS('ES1'!K:K,'ES1'!$B:$B,'ES2'!$V$75,'ES1'!$E:$E,'ES2'!$V84,'ES1'!$C:$C,'ES2'!$A$2)</f>
        <v>9229</v>
      </c>
      <c r="AE84" s="354">
        <f>SUMIFS('ES1'!L:L,'ES1'!$B:$B,'ES2'!$V$75,'ES1'!$E:$E,'ES2'!$V84,'ES1'!$C:$C,'ES2'!$A$2)</f>
        <v>9229</v>
      </c>
      <c r="AF84" s="354">
        <f>SUMIFS('ES1'!M:M,'ES1'!$B:$B,'ES2'!$V$75,'ES1'!$E:$E,'ES2'!$V84,'ES1'!$C:$C,'ES2'!$A$2)</f>
        <v>7149</v>
      </c>
      <c r="AG84" s="354">
        <f>SUMIFS('ES1'!N:N,'ES1'!$B:$B,'ES2'!$V$75,'ES1'!$E:$E,'ES2'!$V84,'ES1'!$C:$C,'ES2'!$A$2)</f>
        <v>4786</v>
      </c>
      <c r="AH84" s="354">
        <f>SUMIFS('ES1'!O:O,'ES1'!$B:$B,'ES2'!$V$75,'ES1'!$E:$E,'ES2'!$V84,'ES1'!$C:$C,'ES2'!$A$2)</f>
        <v>4786</v>
      </c>
      <c r="AI84" s="354">
        <f>SUMIFS('ES1'!P:P,'ES1'!$B:$B,'ES2'!$V$75,'ES1'!$E:$E,'ES2'!$V84,'ES1'!$C:$C,'ES2'!$A$2)</f>
        <v>4786</v>
      </c>
      <c r="AJ84" s="354">
        <f>SUMIFS('ES1'!Q:Q,'ES1'!$B:$B,'ES2'!$V$75,'ES1'!$E:$E,'ES2'!$V84,'ES1'!$C:$C,'ES2'!$A$2)</f>
        <v>4786</v>
      </c>
      <c r="AK84" s="354">
        <f>SUMIFS('ES1'!R:R,'ES1'!$B:$B,'ES2'!$V$75,'ES1'!$E:$E,'ES2'!$V84,'ES1'!$C:$C,'ES2'!$A$2)</f>
        <v>3696</v>
      </c>
      <c r="AL84" s="354">
        <f>SUMIFS('ES1'!S:S,'ES1'!$B:$B,'ES2'!$V$75,'ES1'!$E:$E,'ES2'!$V84,'ES1'!$C:$C,'ES2'!$A$2)</f>
        <v>3696</v>
      </c>
      <c r="AM84" s="354">
        <f>SUMIFS('ES1'!T:T,'ES1'!$B:$B,'ES2'!$V$75,'ES1'!$E:$E,'ES2'!$V84,'ES1'!$C:$C,'ES2'!$A$2)</f>
        <v>1216</v>
      </c>
      <c r="AN84" s="354">
        <f>SUMIFS('ES1'!U:U,'ES1'!$B:$B,'ES2'!$V$75,'ES1'!$E:$E,'ES2'!$V84,'ES1'!$C:$C,'ES2'!$A$2)</f>
        <v>1216</v>
      </c>
      <c r="AO84" s="354">
        <f>SUMIFS('ES1'!V:V,'ES1'!$B:$B,'ES2'!$V$75,'ES1'!$E:$E,'ES2'!$V84,'ES1'!$C:$C,'ES2'!$A$2)</f>
        <v>1816</v>
      </c>
      <c r="AP84" s="354">
        <f>SUMIFS('ES1'!W:W,'ES1'!$B:$B,'ES2'!$V$75,'ES1'!$E:$E,'ES2'!$V84,'ES1'!$C:$C,'ES2'!$A$2)</f>
        <v>3786</v>
      </c>
      <c r="AQ84" s="354">
        <f>SUMIFS('ES1'!X:X,'ES1'!$B:$B,'ES2'!$V$75,'ES1'!$E:$E,'ES2'!$V84,'ES1'!$C:$C,'ES2'!$A$2)</f>
        <v>3786</v>
      </c>
      <c r="AR84" s="354">
        <f>SUMIFS('ES1'!Y:Y,'ES1'!$B:$B,'ES2'!$V$75,'ES1'!$E:$E,'ES2'!$V84,'ES1'!$C:$C,'ES2'!$A$2)</f>
        <v>6056</v>
      </c>
      <c r="AS84" s="354">
        <f>SUMIFS('ES1'!Z:Z,'ES1'!$B:$B,'ES2'!$V$75,'ES1'!$E:$E,'ES2'!$V84,'ES1'!$C:$C,'ES2'!$A$2)</f>
        <v>6656</v>
      </c>
      <c r="AT84" s="354">
        <f>SUMIFS('ES1'!AA:AA,'ES1'!$B:$B,'ES2'!$V$75,'ES1'!$E:$E,'ES2'!$V84,'ES1'!$C:$C,'ES2'!$A$2)</f>
        <v>8356</v>
      </c>
      <c r="AU84" s="354">
        <f>SUMIFS('ES1'!AB:AB,'ES1'!$B:$B,'ES2'!$V$75,'ES1'!$E:$E,'ES2'!$V84,'ES1'!$C:$C,'ES2'!$A$2)</f>
        <v>8356</v>
      </c>
      <c r="AV84" s="354">
        <f>SUMIFS('ES1'!AC:AC,'ES1'!$B:$B,'ES2'!$V$75,'ES1'!$E:$E,'ES2'!$V84,'ES1'!$C:$C,'ES2'!$A$2)</f>
        <v>9756</v>
      </c>
      <c r="AW84" s="354">
        <f>SUMIFS('ES1'!AD:AD,'ES1'!$B:$B,'ES2'!$V$75,'ES1'!$E:$E,'ES2'!$V84,'ES1'!$C:$C,'ES2'!$A$2)</f>
        <v>11426</v>
      </c>
      <c r="AX84" s="354">
        <f>SUMIFS('ES1'!AE:AE,'ES1'!$B:$B,'ES2'!$V$75,'ES1'!$E:$E,'ES2'!$V84,'ES1'!$C:$C,'ES2'!$A$2)</f>
        <v>11726</v>
      </c>
      <c r="AY84" s="354">
        <f>SUMIFS('ES1'!AF:AF,'ES1'!$B:$B,'ES2'!$V$75,'ES1'!$E:$E,'ES2'!$V84,'ES1'!$C:$C,'ES2'!$A$2)</f>
        <v>12326</v>
      </c>
      <c r="AZ84" s="354">
        <f>SUMIFS('ES1'!AG:AG,'ES1'!$B:$B,'ES2'!$V$75,'ES1'!$E:$E,'ES2'!$V84,'ES1'!$C:$C,'ES2'!$A$2)</f>
        <v>12926</v>
      </c>
      <c r="BA84" s="354">
        <f>SUMIFS('ES1'!AH:AH,'ES1'!$B:$B,'ES2'!$V$75,'ES1'!$E:$E,'ES2'!$V84,'ES1'!$C:$C,'ES2'!$A$2)</f>
        <v>13526</v>
      </c>
      <c r="BB84" s="354">
        <f>SUMIFS('ES1'!AI:AI,'ES1'!$B:$B,'ES2'!$V$75,'ES1'!$E:$E,'ES2'!$V84,'ES1'!$C:$C,'ES2'!$A$2)</f>
        <v>14126</v>
      </c>
      <c r="BC84" s="354">
        <f>SUMIFS('ES1'!AJ:AJ,'ES1'!$B:$B,'ES2'!$V$75,'ES1'!$E:$E,'ES2'!$V84,'ES1'!$C:$C,'ES2'!$A$2)</f>
        <v>14426</v>
      </c>
      <c r="BD84" s="354">
        <f>SUMIFS('ES1'!AK:AK,'ES1'!$B:$B,'ES2'!$V$75,'ES1'!$E:$E,'ES2'!$V84,'ES1'!$C:$C,'ES2'!$A$2)</f>
        <v>15326</v>
      </c>
      <c r="BE84" s="354">
        <f>SUMIFS('ES1'!AL:AL,'ES1'!$B:$B,'ES2'!$V$75,'ES1'!$E:$E,'ES2'!$V84,'ES1'!$C:$C,'ES2'!$A$2)</f>
        <v>15326</v>
      </c>
      <c r="BF84" s="354">
        <f>SUMIFS('ES1'!AM:AM,'ES1'!$B:$B,'ES2'!$V$75,'ES1'!$E:$E,'ES2'!$V84,'ES1'!$C:$C,'ES2'!$A$2)</f>
        <v>15626</v>
      </c>
      <c r="BG84" s="354">
        <f>SUMIFS('ES1'!AN:AN,'ES1'!$B:$B,'ES2'!$V$75,'ES1'!$E:$E,'ES2'!$V84,'ES1'!$C:$C,'ES2'!$A$2)</f>
        <v>15626</v>
      </c>
    </row>
    <row r="85" spans="22:59" ht="15" customHeight="1" x14ac:dyDescent="0.2">
      <c r="V85" s="465" t="s">
        <v>98</v>
      </c>
      <c r="W85" s="465"/>
      <c r="X85" s="465"/>
      <c r="Y85" s="465"/>
      <c r="Z85" s="354">
        <f>SUMIFS('ES1'!G:G,'ES1'!$B:$B,'ES2'!$V$75,'ES1'!$E:$E,'ES2'!$V85,'ES1'!$C:$C,'ES2'!$A$2)</f>
        <v>6098.3</v>
      </c>
      <c r="AA85" s="354">
        <f>SUMIFS('ES1'!H:H,'ES1'!$B:$B,'ES2'!$V$75,'ES1'!$E:$E,'ES2'!$V85,'ES1'!$C:$C,'ES2'!$A$2)</f>
        <v>7922.3</v>
      </c>
      <c r="AB85" s="354">
        <f>SUMIFS('ES1'!I:I,'ES1'!$B:$B,'ES2'!$V$75,'ES1'!$E:$E,'ES2'!$V85,'ES1'!$C:$C,'ES2'!$A$2)</f>
        <v>8510.2999999999993</v>
      </c>
      <c r="AC85" s="354">
        <f>SUMIFS('ES1'!J:J,'ES1'!$B:$B,'ES2'!$V$75,'ES1'!$E:$E,'ES2'!$V85,'ES1'!$C:$C,'ES2'!$A$2)</f>
        <v>8910.2999999999993</v>
      </c>
      <c r="AD85" s="354">
        <f>SUMIFS('ES1'!K:K,'ES1'!$B:$B,'ES2'!$V$75,'ES1'!$E:$E,'ES2'!$V85,'ES1'!$C:$C,'ES2'!$A$2)</f>
        <v>9990.2999999999993</v>
      </c>
      <c r="AE85" s="354">
        <f>SUMIFS('ES1'!L:L,'ES1'!$B:$B,'ES2'!$V$75,'ES1'!$E:$E,'ES2'!$V85,'ES1'!$C:$C,'ES2'!$A$2)</f>
        <v>10750.3</v>
      </c>
      <c r="AF85" s="354">
        <f>SUMIFS('ES1'!M:M,'ES1'!$B:$B,'ES2'!$V$75,'ES1'!$E:$E,'ES2'!$V85,'ES1'!$C:$C,'ES2'!$A$2)</f>
        <v>11290.3</v>
      </c>
      <c r="AG85" s="354">
        <f>SUMIFS('ES1'!N:N,'ES1'!$B:$B,'ES2'!$V$75,'ES1'!$E:$E,'ES2'!$V85,'ES1'!$C:$C,'ES2'!$A$2)</f>
        <v>12630.3</v>
      </c>
      <c r="AH85" s="354">
        <f>SUMIFS('ES1'!O:O,'ES1'!$B:$B,'ES2'!$V$75,'ES1'!$E:$E,'ES2'!$V85,'ES1'!$C:$C,'ES2'!$A$2)</f>
        <v>13520.3</v>
      </c>
      <c r="AI85" s="354">
        <f>SUMIFS('ES1'!P:P,'ES1'!$B:$B,'ES2'!$V$75,'ES1'!$E:$E,'ES2'!$V85,'ES1'!$C:$C,'ES2'!$A$2)</f>
        <v>13960.3</v>
      </c>
      <c r="AJ85" s="354">
        <f>SUMIFS('ES1'!Q:Q,'ES1'!$B:$B,'ES2'!$V$75,'ES1'!$E:$E,'ES2'!$V85,'ES1'!$C:$C,'ES2'!$A$2)</f>
        <v>13960.3</v>
      </c>
      <c r="AK85" s="354">
        <f>SUMIFS('ES1'!R:R,'ES1'!$B:$B,'ES2'!$V$75,'ES1'!$E:$E,'ES2'!$V85,'ES1'!$C:$C,'ES2'!$A$2)</f>
        <v>13960.3</v>
      </c>
      <c r="AL85" s="354">
        <f>SUMIFS('ES1'!S:S,'ES1'!$B:$B,'ES2'!$V$75,'ES1'!$E:$E,'ES2'!$V85,'ES1'!$C:$C,'ES2'!$A$2)</f>
        <v>14905.3</v>
      </c>
      <c r="AM85" s="354">
        <f>SUMIFS('ES1'!T:T,'ES1'!$B:$B,'ES2'!$V$75,'ES1'!$E:$E,'ES2'!$V85,'ES1'!$C:$C,'ES2'!$A$2)</f>
        <v>16835.3</v>
      </c>
      <c r="AN85" s="354">
        <f>SUMIFS('ES1'!U:U,'ES1'!$B:$B,'ES2'!$V$75,'ES1'!$E:$E,'ES2'!$V85,'ES1'!$C:$C,'ES2'!$A$2)</f>
        <v>17535.3</v>
      </c>
      <c r="AO85" s="354">
        <f>SUMIFS('ES1'!V:V,'ES1'!$B:$B,'ES2'!$V$75,'ES1'!$E:$E,'ES2'!$V85,'ES1'!$C:$C,'ES2'!$A$2)</f>
        <v>19235.3</v>
      </c>
      <c r="AP85" s="354">
        <f>SUMIFS('ES1'!W:W,'ES1'!$B:$B,'ES2'!$V$75,'ES1'!$E:$E,'ES2'!$V85,'ES1'!$C:$C,'ES2'!$A$2)</f>
        <v>19835.3</v>
      </c>
      <c r="AQ85" s="354">
        <f>SUMIFS('ES1'!X:X,'ES1'!$B:$B,'ES2'!$V$75,'ES1'!$E:$E,'ES2'!$V85,'ES1'!$C:$C,'ES2'!$A$2)</f>
        <v>19835.3</v>
      </c>
      <c r="AR85" s="354">
        <f>SUMIFS('ES1'!Y:Y,'ES1'!$B:$B,'ES2'!$V$75,'ES1'!$E:$E,'ES2'!$V85,'ES1'!$C:$C,'ES2'!$A$2)</f>
        <v>20435.3</v>
      </c>
      <c r="AS85" s="354">
        <f>SUMIFS('ES1'!Z:Z,'ES1'!$B:$B,'ES2'!$V$75,'ES1'!$E:$E,'ES2'!$V85,'ES1'!$C:$C,'ES2'!$A$2)</f>
        <v>20435.3</v>
      </c>
      <c r="AT85" s="354">
        <f>SUMIFS('ES1'!AA:AA,'ES1'!$B:$B,'ES2'!$V$75,'ES1'!$E:$E,'ES2'!$V85,'ES1'!$C:$C,'ES2'!$A$2)</f>
        <v>21035.3</v>
      </c>
      <c r="AU85" s="354">
        <f>SUMIFS('ES1'!AB:AB,'ES1'!$B:$B,'ES2'!$V$75,'ES1'!$E:$E,'ES2'!$V85,'ES1'!$C:$C,'ES2'!$A$2)</f>
        <v>21035.3</v>
      </c>
      <c r="AV85" s="354">
        <f>SUMIFS('ES1'!AC:AC,'ES1'!$B:$B,'ES2'!$V$75,'ES1'!$E:$E,'ES2'!$V85,'ES1'!$C:$C,'ES2'!$A$2)</f>
        <v>21035.3</v>
      </c>
      <c r="AW85" s="354">
        <f>SUMIFS('ES1'!AD:AD,'ES1'!$B:$B,'ES2'!$V$75,'ES1'!$E:$E,'ES2'!$V85,'ES1'!$C:$C,'ES2'!$A$2)</f>
        <v>21035.3</v>
      </c>
      <c r="AX85" s="354">
        <f>SUMIFS('ES1'!AE:AE,'ES1'!$B:$B,'ES2'!$V$75,'ES1'!$E:$E,'ES2'!$V85,'ES1'!$C:$C,'ES2'!$A$2)</f>
        <v>21035.3</v>
      </c>
      <c r="AY85" s="354">
        <f>SUMIFS('ES1'!AF:AF,'ES1'!$B:$B,'ES2'!$V$75,'ES1'!$E:$E,'ES2'!$V85,'ES1'!$C:$C,'ES2'!$A$2)</f>
        <v>21035.3</v>
      </c>
      <c r="AZ85" s="354">
        <f>SUMIFS('ES1'!AG:AG,'ES1'!$B:$B,'ES2'!$V$75,'ES1'!$E:$E,'ES2'!$V85,'ES1'!$C:$C,'ES2'!$A$2)</f>
        <v>21035.3</v>
      </c>
      <c r="BA85" s="354">
        <f>SUMIFS('ES1'!AH:AH,'ES1'!$B:$B,'ES2'!$V$75,'ES1'!$E:$E,'ES2'!$V85,'ES1'!$C:$C,'ES2'!$A$2)</f>
        <v>21035.3</v>
      </c>
      <c r="BB85" s="354">
        <f>SUMIFS('ES1'!AI:AI,'ES1'!$B:$B,'ES2'!$V$75,'ES1'!$E:$E,'ES2'!$V85,'ES1'!$C:$C,'ES2'!$A$2)</f>
        <v>21035.3</v>
      </c>
      <c r="BC85" s="354">
        <f>SUMIFS('ES1'!AJ:AJ,'ES1'!$B:$B,'ES2'!$V$75,'ES1'!$E:$E,'ES2'!$V85,'ES1'!$C:$C,'ES2'!$A$2)</f>
        <v>21035.3</v>
      </c>
      <c r="BD85" s="354">
        <f>SUMIFS('ES1'!AK:AK,'ES1'!$B:$B,'ES2'!$V$75,'ES1'!$E:$E,'ES2'!$V85,'ES1'!$C:$C,'ES2'!$A$2)</f>
        <v>21035.3</v>
      </c>
      <c r="BE85" s="354">
        <f>SUMIFS('ES1'!AL:AL,'ES1'!$B:$B,'ES2'!$V$75,'ES1'!$E:$E,'ES2'!$V85,'ES1'!$C:$C,'ES2'!$A$2)</f>
        <v>21035.3</v>
      </c>
      <c r="BF85" s="354">
        <f>SUMIFS('ES1'!AM:AM,'ES1'!$B:$B,'ES2'!$V$75,'ES1'!$E:$E,'ES2'!$V85,'ES1'!$C:$C,'ES2'!$A$2)</f>
        <v>21035.3</v>
      </c>
      <c r="BG85" s="354">
        <f>SUMIFS('ES1'!AN:AN,'ES1'!$B:$B,'ES2'!$V$75,'ES1'!$E:$E,'ES2'!$V85,'ES1'!$C:$C,'ES2'!$A$2)</f>
        <v>21035.3</v>
      </c>
    </row>
    <row r="86" spans="22:59" ht="15" customHeight="1" x14ac:dyDescent="0.2">
      <c r="V86" s="465" t="s">
        <v>99</v>
      </c>
      <c r="W86" s="465"/>
      <c r="X86" s="465"/>
      <c r="Y86" s="465"/>
      <c r="Z86" s="354">
        <f>SUMIFS('ES1'!G:G,'ES1'!$B:$B,'ES2'!$V$75,'ES1'!$E:$E,'ES2'!$V86,'ES1'!$C:$C,'ES2'!$A$2)</f>
        <v>11499.648664661145</v>
      </c>
      <c r="AA86" s="354">
        <f>SUMIFS('ES1'!H:H,'ES1'!$B:$B,'ES2'!$V$75,'ES1'!$E:$E,'ES2'!$V86,'ES1'!$C:$C,'ES2'!$A$2)</f>
        <v>12427.506000000001</v>
      </c>
      <c r="AB86" s="354">
        <f>SUMIFS('ES1'!I:I,'ES1'!$B:$B,'ES2'!$V$75,'ES1'!$E:$E,'ES2'!$V86,'ES1'!$C:$C,'ES2'!$A$2)</f>
        <v>12640.633</v>
      </c>
      <c r="AC86" s="354">
        <f>SUMIFS('ES1'!J:J,'ES1'!$B:$B,'ES2'!$V$75,'ES1'!$E:$E,'ES2'!$V86,'ES1'!$C:$C,'ES2'!$A$2)</f>
        <v>12893.449000000001</v>
      </c>
      <c r="AD86" s="354">
        <f>SUMIFS('ES1'!K:K,'ES1'!$B:$B,'ES2'!$V$75,'ES1'!$E:$E,'ES2'!$V86,'ES1'!$C:$C,'ES2'!$A$2)</f>
        <v>13053.539000000001</v>
      </c>
      <c r="AE86" s="354">
        <f>SUMIFS('ES1'!L:L,'ES1'!$B:$B,'ES2'!$V$75,'ES1'!$E:$E,'ES2'!$V86,'ES1'!$C:$C,'ES2'!$A$2)</f>
        <v>13471.482</v>
      </c>
      <c r="AF86" s="354">
        <f>SUMIFS('ES1'!M:M,'ES1'!$B:$B,'ES2'!$V$75,'ES1'!$E:$E,'ES2'!$V86,'ES1'!$C:$C,'ES2'!$A$2)</f>
        <v>14041.143</v>
      </c>
      <c r="AG86" s="354">
        <f>SUMIFS('ES1'!N:N,'ES1'!$B:$B,'ES2'!$V$75,'ES1'!$E:$E,'ES2'!$V86,'ES1'!$C:$C,'ES2'!$A$2)</f>
        <v>14861.449000000001</v>
      </c>
      <c r="AH86" s="354">
        <f>SUMIFS('ES1'!O:O,'ES1'!$B:$B,'ES2'!$V$75,'ES1'!$E:$E,'ES2'!$V86,'ES1'!$C:$C,'ES2'!$A$2)</f>
        <v>15725.124</v>
      </c>
      <c r="AI86" s="354">
        <f>SUMIFS('ES1'!P:P,'ES1'!$B:$B,'ES2'!$V$75,'ES1'!$E:$E,'ES2'!$V86,'ES1'!$C:$C,'ES2'!$A$2)</f>
        <v>17079.977999999999</v>
      </c>
      <c r="AJ86" s="354">
        <f>SUMIFS('ES1'!Q:Q,'ES1'!$B:$B,'ES2'!$V$75,'ES1'!$E:$E,'ES2'!$V86,'ES1'!$C:$C,'ES2'!$A$2)</f>
        <v>18246.553</v>
      </c>
      <c r="AK86" s="354">
        <f>SUMIFS('ES1'!R:R,'ES1'!$B:$B,'ES2'!$V$75,'ES1'!$E:$E,'ES2'!$V86,'ES1'!$C:$C,'ES2'!$A$2)</f>
        <v>19170.127</v>
      </c>
      <c r="AL86" s="354">
        <f>SUMIFS('ES1'!S:S,'ES1'!$B:$B,'ES2'!$V$75,'ES1'!$E:$E,'ES2'!$V86,'ES1'!$C:$C,'ES2'!$A$2)</f>
        <v>19782.417000000001</v>
      </c>
      <c r="AM86" s="354">
        <f>SUMIFS('ES1'!T:T,'ES1'!$B:$B,'ES2'!$V$75,'ES1'!$E:$E,'ES2'!$V86,'ES1'!$C:$C,'ES2'!$A$2)</f>
        <v>20447.748</v>
      </c>
      <c r="AN86" s="354">
        <f>SUMIFS('ES1'!U:U,'ES1'!$B:$B,'ES2'!$V$75,'ES1'!$E:$E,'ES2'!$V86,'ES1'!$C:$C,'ES2'!$A$2)</f>
        <v>21055.27</v>
      </c>
      <c r="AO86" s="354">
        <f>SUMIFS('ES1'!V:V,'ES1'!$B:$B,'ES2'!$V$75,'ES1'!$E:$E,'ES2'!$V86,'ES1'!$C:$C,'ES2'!$A$2)</f>
        <v>21652.629999999997</v>
      </c>
      <c r="AP86" s="354">
        <f>SUMIFS('ES1'!W:W,'ES1'!$B:$B,'ES2'!$V$75,'ES1'!$E:$E,'ES2'!$V86,'ES1'!$C:$C,'ES2'!$A$2)</f>
        <v>22251.33</v>
      </c>
      <c r="AQ86" s="354">
        <f>SUMIFS('ES1'!X:X,'ES1'!$B:$B,'ES2'!$V$75,'ES1'!$E:$E,'ES2'!$V86,'ES1'!$C:$C,'ES2'!$A$2)</f>
        <v>22867.870000000003</v>
      </c>
      <c r="AR86" s="354">
        <f>SUMIFS('ES1'!Y:Y,'ES1'!$B:$B,'ES2'!$V$75,'ES1'!$E:$E,'ES2'!$V86,'ES1'!$C:$C,'ES2'!$A$2)</f>
        <v>23504.25</v>
      </c>
      <c r="AS86" s="354">
        <f>SUMIFS('ES1'!Z:Z,'ES1'!$B:$B,'ES2'!$V$75,'ES1'!$E:$E,'ES2'!$V86,'ES1'!$C:$C,'ES2'!$A$2)</f>
        <v>24162.54</v>
      </c>
      <c r="AT86" s="354">
        <f>SUMIFS('ES1'!AA:AA,'ES1'!$B:$B,'ES2'!$V$75,'ES1'!$E:$E,'ES2'!$V86,'ES1'!$C:$C,'ES2'!$A$2)</f>
        <v>24845.010000000002</v>
      </c>
      <c r="AU86" s="354">
        <f>SUMIFS('ES1'!AB:AB,'ES1'!$B:$B,'ES2'!$V$75,'ES1'!$E:$E,'ES2'!$V86,'ES1'!$C:$C,'ES2'!$A$2)</f>
        <v>25554.129999999997</v>
      </c>
      <c r="AV86" s="354">
        <f>SUMIFS('ES1'!AC:AC,'ES1'!$B:$B,'ES2'!$V$75,'ES1'!$E:$E,'ES2'!$V86,'ES1'!$C:$C,'ES2'!$A$2)</f>
        <v>26274.36</v>
      </c>
      <c r="AW86" s="354">
        <f>SUMIFS('ES1'!AD:AD,'ES1'!$B:$B,'ES2'!$V$75,'ES1'!$E:$E,'ES2'!$V86,'ES1'!$C:$C,'ES2'!$A$2)</f>
        <v>26990.879999999997</v>
      </c>
      <c r="AX86" s="354">
        <f>SUMIFS('ES1'!AE:AE,'ES1'!$B:$B,'ES2'!$V$75,'ES1'!$E:$E,'ES2'!$V86,'ES1'!$C:$C,'ES2'!$A$2)</f>
        <v>27717.67</v>
      </c>
      <c r="AY86" s="354">
        <f>SUMIFS('ES1'!AF:AF,'ES1'!$B:$B,'ES2'!$V$75,'ES1'!$E:$E,'ES2'!$V86,'ES1'!$C:$C,'ES2'!$A$2)</f>
        <v>28432.52</v>
      </c>
      <c r="AZ86" s="354">
        <f>SUMIFS('ES1'!AG:AG,'ES1'!$B:$B,'ES2'!$V$75,'ES1'!$E:$E,'ES2'!$V86,'ES1'!$C:$C,'ES2'!$A$2)</f>
        <v>29144.12</v>
      </c>
      <c r="BA86" s="354">
        <f>SUMIFS('ES1'!AH:AH,'ES1'!$B:$B,'ES2'!$V$75,'ES1'!$E:$E,'ES2'!$V86,'ES1'!$C:$C,'ES2'!$A$2)</f>
        <v>29833.47</v>
      </c>
      <c r="BB86" s="354">
        <f>SUMIFS('ES1'!AI:AI,'ES1'!$B:$B,'ES2'!$V$75,'ES1'!$E:$E,'ES2'!$V86,'ES1'!$C:$C,'ES2'!$A$2)</f>
        <v>30487.99</v>
      </c>
      <c r="BC86" s="354">
        <f>SUMIFS('ES1'!AJ:AJ,'ES1'!$B:$B,'ES2'!$V$75,'ES1'!$E:$E,'ES2'!$V86,'ES1'!$C:$C,'ES2'!$A$2)</f>
        <v>31093.34</v>
      </c>
      <c r="BD86" s="354">
        <f>SUMIFS('ES1'!AK:AK,'ES1'!$B:$B,'ES2'!$V$75,'ES1'!$E:$E,'ES2'!$V86,'ES1'!$C:$C,'ES2'!$A$2)</f>
        <v>31678.75</v>
      </c>
      <c r="BE86" s="354">
        <f>SUMIFS('ES1'!AL:AL,'ES1'!$B:$B,'ES2'!$V$75,'ES1'!$E:$E,'ES2'!$V86,'ES1'!$C:$C,'ES2'!$A$2)</f>
        <v>32270.16</v>
      </c>
      <c r="BF86" s="354">
        <f>SUMIFS('ES1'!AM:AM,'ES1'!$B:$B,'ES2'!$V$75,'ES1'!$E:$E,'ES2'!$V86,'ES1'!$C:$C,'ES2'!$A$2)</f>
        <v>32829.68</v>
      </c>
      <c r="BG86" s="354">
        <f>SUMIFS('ES1'!AN:AN,'ES1'!$B:$B,'ES2'!$V$75,'ES1'!$E:$E,'ES2'!$V86,'ES1'!$C:$C,'ES2'!$A$2)</f>
        <v>33394.300000000003</v>
      </c>
    </row>
    <row r="87" spans="22:59" ht="15" customHeight="1" x14ac:dyDescent="0.2">
      <c r="V87" s="465" t="s">
        <v>364</v>
      </c>
      <c r="W87" s="465"/>
      <c r="X87" s="465"/>
      <c r="Y87" s="465"/>
      <c r="Z87" s="354">
        <f>SUMIFS('ES1'!G:G,'ES1'!$B:$B,'ES2'!$V$75,'ES1'!$E:$E,'ES2'!$V87,'ES1'!$C:$C,'ES2'!$A$2)</f>
        <v>1813.4596578779992</v>
      </c>
      <c r="AA87" s="354">
        <f>SUMIFS('ES1'!H:H,'ES1'!$B:$B,'ES2'!$V$75,'ES1'!$E:$E,'ES2'!$V87,'ES1'!$C:$C,'ES2'!$A$2)</f>
        <v>1979.7890000000002</v>
      </c>
      <c r="AB87" s="354">
        <f>SUMIFS('ES1'!I:I,'ES1'!$B:$B,'ES2'!$V$75,'ES1'!$E:$E,'ES2'!$V87,'ES1'!$C:$C,'ES2'!$A$2)</f>
        <v>2028.4859999999999</v>
      </c>
      <c r="AC87" s="354">
        <f>SUMIFS('ES1'!J:J,'ES1'!$B:$B,'ES2'!$V$75,'ES1'!$E:$E,'ES2'!$V87,'ES1'!$C:$C,'ES2'!$A$2)</f>
        <v>2061.9679999999998</v>
      </c>
      <c r="AD87" s="354">
        <f>SUMIFS('ES1'!K:K,'ES1'!$B:$B,'ES2'!$V$75,'ES1'!$E:$E,'ES2'!$V87,'ES1'!$C:$C,'ES2'!$A$2)</f>
        <v>2097.2809999999999</v>
      </c>
      <c r="AE87" s="354">
        <f>SUMIFS('ES1'!L:L,'ES1'!$B:$B,'ES2'!$V$75,'ES1'!$E:$E,'ES2'!$V87,'ES1'!$C:$C,'ES2'!$A$2)</f>
        <v>2194.3649999999998</v>
      </c>
      <c r="AF87" s="354">
        <f>SUMIFS('ES1'!M:M,'ES1'!$B:$B,'ES2'!$V$75,'ES1'!$E:$E,'ES2'!$V87,'ES1'!$C:$C,'ES2'!$A$2)</f>
        <v>2235.067</v>
      </c>
      <c r="AG87" s="354">
        <f>SUMIFS('ES1'!N:N,'ES1'!$B:$B,'ES2'!$V$75,'ES1'!$E:$E,'ES2'!$V87,'ES1'!$C:$C,'ES2'!$A$2)</f>
        <v>2272.5730000000003</v>
      </c>
      <c r="AH87" s="354">
        <f>SUMIFS('ES1'!O:O,'ES1'!$B:$B,'ES2'!$V$75,'ES1'!$E:$E,'ES2'!$V87,'ES1'!$C:$C,'ES2'!$A$2)</f>
        <v>2312.0969999999998</v>
      </c>
      <c r="AI87" s="354">
        <f>SUMIFS('ES1'!P:P,'ES1'!$B:$B,'ES2'!$V$75,'ES1'!$E:$E,'ES2'!$V87,'ES1'!$C:$C,'ES2'!$A$2)</f>
        <v>2379.6660000000002</v>
      </c>
      <c r="AJ87" s="354">
        <f>SUMIFS('ES1'!Q:Q,'ES1'!$B:$B,'ES2'!$V$75,'ES1'!$E:$E,'ES2'!$V87,'ES1'!$C:$C,'ES2'!$A$2)</f>
        <v>2430.8110000000001</v>
      </c>
      <c r="AK87" s="354">
        <f>SUMIFS('ES1'!R:R,'ES1'!$B:$B,'ES2'!$V$75,'ES1'!$E:$E,'ES2'!$V87,'ES1'!$C:$C,'ES2'!$A$2)</f>
        <v>2487.6569999999997</v>
      </c>
      <c r="AL87" s="354">
        <f>SUMIFS('ES1'!S:S,'ES1'!$B:$B,'ES2'!$V$75,'ES1'!$E:$E,'ES2'!$V87,'ES1'!$C:$C,'ES2'!$A$2)</f>
        <v>2550.1790000000001</v>
      </c>
      <c r="AM87" s="354">
        <f>SUMIFS('ES1'!T:T,'ES1'!$B:$B,'ES2'!$V$75,'ES1'!$E:$E,'ES2'!$V87,'ES1'!$C:$C,'ES2'!$A$2)</f>
        <v>2661.1650000000004</v>
      </c>
      <c r="AN87" s="354">
        <f>SUMIFS('ES1'!U:U,'ES1'!$B:$B,'ES2'!$V$75,'ES1'!$E:$E,'ES2'!$V87,'ES1'!$C:$C,'ES2'!$A$2)</f>
        <v>2749.2670000000003</v>
      </c>
      <c r="AO87" s="354">
        <f>SUMIFS('ES1'!V:V,'ES1'!$B:$B,'ES2'!$V$75,'ES1'!$E:$E,'ES2'!$V87,'ES1'!$C:$C,'ES2'!$A$2)</f>
        <v>2832.9880000000003</v>
      </c>
      <c r="AP87" s="354">
        <f>SUMIFS('ES1'!W:W,'ES1'!$B:$B,'ES2'!$V$75,'ES1'!$E:$E,'ES2'!$V87,'ES1'!$C:$C,'ES2'!$A$2)</f>
        <v>2914.7200000000003</v>
      </c>
      <c r="AQ87" s="354">
        <f>SUMIFS('ES1'!X:X,'ES1'!$B:$B,'ES2'!$V$75,'ES1'!$E:$E,'ES2'!$V87,'ES1'!$C:$C,'ES2'!$A$2)</f>
        <v>3028.3469999999998</v>
      </c>
      <c r="AR87" s="354">
        <f>SUMIFS('ES1'!Y:Y,'ES1'!$B:$B,'ES2'!$V$75,'ES1'!$E:$E,'ES2'!$V87,'ES1'!$C:$C,'ES2'!$A$2)</f>
        <v>3107.9179999999997</v>
      </c>
      <c r="AS87" s="354">
        <f>SUMIFS('ES1'!Z:Z,'ES1'!$B:$B,'ES2'!$V$75,'ES1'!$E:$E,'ES2'!$V87,'ES1'!$C:$C,'ES2'!$A$2)</f>
        <v>3171.0030000000002</v>
      </c>
      <c r="AT87" s="354">
        <f>SUMIFS('ES1'!AA:AA,'ES1'!$B:$B,'ES2'!$V$75,'ES1'!$E:$E,'ES2'!$V87,'ES1'!$C:$C,'ES2'!$A$2)</f>
        <v>3246.973</v>
      </c>
      <c r="AU87" s="354">
        <f>SUMIFS('ES1'!AB:AB,'ES1'!$B:$B,'ES2'!$V$75,'ES1'!$E:$E,'ES2'!$V87,'ES1'!$C:$C,'ES2'!$A$2)</f>
        <v>3297.16</v>
      </c>
      <c r="AV87" s="354">
        <f>SUMIFS('ES1'!AC:AC,'ES1'!$B:$B,'ES2'!$V$75,'ES1'!$E:$E,'ES2'!$V87,'ES1'!$C:$C,'ES2'!$A$2)</f>
        <v>3333.7870000000003</v>
      </c>
      <c r="AW87" s="354">
        <f>SUMIFS('ES1'!AD:AD,'ES1'!$B:$B,'ES2'!$V$75,'ES1'!$E:$E,'ES2'!$V87,'ES1'!$C:$C,'ES2'!$A$2)</f>
        <v>3359.8789999999999</v>
      </c>
      <c r="AX87" s="354">
        <f>SUMIFS('ES1'!AE:AE,'ES1'!$B:$B,'ES2'!$V$75,'ES1'!$E:$E,'ES2'!$V87,'ES1'!$C:$C,'ES2'!$A$2)</f>
        <v>3390.683</v>
      </c>
      <c r="AY87" s="354">
        <f>SUMIFS('ES1'!AF:AF,'ES1'!$B:$B,'ES2'!$V$75,'ES1'!$E:$E,'ES2'!$V87,'ES1'!$C:$C,'ES2'!$A$2)</f>
        <v>3422.942</v>
      </c>
      <c r="AZ87" s="354">
        <f>SUMIFS('ES1'!AG:AG,'ES1'!$B:$B,'ES2'!$V$75,'ES1'!$E:$E,'ES2'!$V87,'ES1'!$C:$C,'ES2'!$A$2)</f>
        <v>3456.4059999999999</v>
      </c>
      <c r="BA87" s="354">
        <f>SUMIFS('ES1'!AH:AH,'ES1'!$B:$B,'ES2'!$V$75,'ES1'!$E:$E,'ES2'!$V87,'ES1'!$C:$C,'ES2'!$A$2)</f>
        <v>3492.3879999999999</v>
      </c>
      <c r="BB87" s="354">
        <f>SUMIFS('ES1'!AI:AI,'ES1'!$B:$B,'ES2'!$V$75,'ES1'!$E:$E,'ES2'!$V87,'ES1'!$C:$C,'ES2'!$A$2)</f>
        <v>3529.2269999999999</v>
      </c>
      <c r="BC87" s="354">
        <f>SUMIFS('ES1'!AJ:AJ,'ES1'!$B:$B,'ES2'!$V$75,'ES1'!$E:$E,'ES2'!$V87,'ES1'!$C:$C,'ES2'!$A$2)</f>
        <v>3565.8799999999992</v>
      </c>
      <c r="BD87" s="354">
        <f>SUMIFS('ES1'!AK:AK,'ES1'!$B:$B,'ES2'!$V$75,'ES1'!$E:$E,'ES2'!$V87,'ES1'!$C:$C,'ES2'!$A$2)</f>
        <v>3602.0470000000005</v>
      </c>
      <c r="BE87" s="354">
        <f>SUMIFS('ES1'!AL:AL,'ES1'!$B:$B,'ES2'!$V$75,'ES1'!$E:$E,'ES2'!$V87,'ES1'!$C:$C,'ES2'!$A$2)</f>
        <v>3637.1620000000003</v>
      </c>
      <c r="BF87" s="354">
        <f>SUMIFS('ES1'!AM:AM,'ES1'!$B:$B,'ES2'!$V$75,'ES1'!$E:$E,'ES2'!$V87,'ES1'!$C:$C,'ES2'!$A$2)</f>
        <v>3675.6350000000002</v>
      </c>
      <c r="BG87" s="354">
        <f>SUMIFS('ES1'!AN:AN,'ES1'!$B:$B,'ES2'!$V$75,'ES1'!$E:$E,'ES2'!$V87,'ES1'!$C:$C,'ES2'!$A$2)</f>
        <v>3713.0309999999999</v>
      </c>
    </row>
    <row r="88" spans="22:59" ht="15" customHeight="1" x14ac:dyDescent="0.2">
      <c r="V88" s="465" t="s">
        <v>101</v>
      </c>
      <c r="W88" s="465"/>
      <c r="X88" s="465"/>
      <c r="Y88" s="465"/>
      <c r="Z88" s="354">
        <f>SUMIFS('ES1'!G:G,'ES1'!$B:$B,'ES2'!$V$75,'ES1'!$E:$E,'ES2'!$V88,'ES1'!$C:$C,'ES2'!$A$2)</f>
        <v>1478.9609999999998</v>
      </c>
      <c r="AA88" s="354">
        <f>SUMIFS('ES1'!H:H,'ES1'!$B:$B,'ES2'!$V$75,'ES1'!$E:$E,'ES2'!$V88,'ES1'!$C:$C,'ES2'!$A$2)</f>
        <v>1777.8110000000001</v>
      </c>
      <c r="AB88" s="354">
        <f>SUMIFS('ES1'!I:I,'ES1'!$B:$B,'ES2'!$V$75,'ES1'!$E:$E,'ES2'!$V88,'ES1'!$C:$C,'ES2'!$A$2)</f>
        <v>1963.021</v>
      </c>
      <c r="AC88" s="354">
        <f>SUMIFS('ES1'!J:J,'ES1'!$B:$B,'ES2'!$V$75,'ES1'!$E:$E,'ES2'!$V88,'ES1'!$C:$C,'ES2'!$A$2)</f>
        <v>2058.66</v>
      </c>
      <c r="AD88" s="354">
        <f>SUMIFS('ES1'!K:K,'ES1'!$B:$B,'ES2'!$V$75,'ES1'!$E:$E,'ES2'!$V88,'ES1'!$C:$C,'ES2'!$A$2)</f>
        <v>2078.66</v>
      </c>
      <c r="AE88" s="354">
        <f>SUMIFS('ES1'!L:L,'ES1'!$B:$B,'ES2'!$V$75,'ES1'!$E:$E,'ES2'!$V88,'ES1'!$C:$C,'ES2'!$A$2)</f>
        <v>2040.2719999999999</v>
      </c>
      <c r="AF88" s="354">
        <f>SUMIFS('ES1'!M:M,'ES1'!$B:$B,'ES2'!$V$75,'ES1'!$E:$E,'ES2'!$V88,'ES1'!$C:$C,'ES2'!$A$2)</f>
        <v>2077.0889999999999</v>
      </c>
      <c r="AG88" s="354">
        <f>SUMIFS('ES1'!N:N,'ES1'!$B:$B,'ES2'!$V$75,'ES1'!$E:$E,'ES2'!$V88,'ES1'!$C:$C,'ES2'!$A$2)</f>
        <v>2109.8320000000003</v>
      </c>
      <c r="AH88" s="354">
        <f>SUMIFS('ES1'!O:O,'ES1'!$B:$B,'ES2'!$V$75,'ES1'!$E:$E,'ES2'!$V88,'ES1'!$C:$C,'ES2'!$A$2)</f>
        <v>2071.44</v>
      </c>
      <c r="AI88" s="354">
        <f>SUMIFS('ES1'!P:P,'ES1'!$B:$B,'ES2'!$V$75,'ES1'!$E:$E,'ES2'!$V88,'ES1'!$C:$C,'ES2'!$A$2)</f>
        <v>1925.55</v>
      </c>
      <c r="AJ88" s="354">
        <f>SUMIFS('ES1'!Q:Q,'ES1'!$B:$B,'ES2'!$V$75,'ES1'!$E:$E,'ES2'!$V88,'ES1'!$C:$C,'ES2'!$A$2)</f>
        <v>1839.3889999999999</v>
      </c>
      <c r="AK88" s="354">
        <f>SUMIFS('ES1'!R:R,'ES1'!$B:$B,'ES2'!$V$75,'ES1'!$E:$E,'ES2'!$V88,'ES1'!$C:$C,'ES2'!$A$2)</f>
        <v>1700.079</v>
      </c>
      <c r="AL88" s="354">
        <f>SUMIFS('ES1'!S:S,'ES1'!$B:$B,'ES2'!$V$75,'ES1'!$E:$E,'ES2'!$V88,'ES1'!$C:$C,'ES2'!$A$2)</f>
        <v>1499.8</v>
      </c>
      <c r="AM88" s="354">
        <f>SUMIFS('ES1'!T:T,'ES1'!$B:$B,'ES2'!$V$75,'ES1'!$E:$E,'ES2'!$V88,'ES1'!$C:$C,'ES2'!$A$2)</f>
        <v>1322.17</v>
      </c>
      <c r="AN88" s="354">
        <f>SUMIFS('ES1'!U:U,'ES1'!$B:$B,'ES2'!$V$75,'ES1'!$E:$E,'ES2'!$V88,'ES1'!$C:$C,'ES2'!$A$2)</f>
        <v>1168.6309999999999</v>
      </c>
      <c r="AO88" s="354">
        <f>SUMIFS('ES1'!V:V,'ES1'!$B:$B,'ES2'!$V$75,'ES1'!$E:$E,'ES2'!$V88,'ES1'!$C:$C,'ES2'!$A$2)</f>
        <v>1066.9189999999999</v>
      </c>
      <c r="AP88" s="354">
        <f>SUMIFS('ES1'!W:W,'ES1'!$B:$B,'ES2'!$V$75,'ES1'!$E:$E,'ES2'!$V88,'ES1'!$C:$C,'ES2'!$A$2)</f>
        <v>999.44</v>
      </c>
      <c r="AQ88" s="354">
        <f>SUMIFS('ES1'!X:X,'ES1'!$B:$B,'ES2'!$V$75,'ES1'!$E:$E,'ES2'!$V88,'ES1'!$C:$C,'ES2'!$A$2)</f>
        <v>957.61</v>
      </c>
      <c r="AR88" s="354">
        <f>SUMIFS('ES1'!Y:Y,'ES1'!$B:$B,'ES2'!$V$75,'ES1'!$E:$E,'ES2'!$V88,'ES1'!$C:$C,'ES2'!$A$2)</f>
        <v>930.34799999999996</v>
      </c>
      <c r="AS88" s="354">
        <f>SUMIFS('ES1'!Z:Z,'ES1'!$B:$B,'ES2'!$V$75,'ES1'!$E:$E,'ES2'!$V88,'ES1'!$C:$C,'ES2'!$A$2)</f>
        <v>911.56100000000004</v>
      </c>
      <c r="AT88" s="354">
        <f>SUMIFS('ES1'!AA:AA,'ES1'!$B:$B,'ES2'!$V$75,'ES1'!$E:$E,'ES2'!$V88,'ES1'!$C:$C,'ES2'!$A$2)</f>
        <v>899.70899999999995</v>
      </c>
      <c r="AU88" s="354">
        <f>SUMIFS('ES1'!AB:AB,'ES1'!$B:$B,'ES2'!$V$75,'ES1'!$E:$E,'ES2'!$V88,'ES1'!$C:$C,'ES2'!$A$2)</f>
        <v>894.88800000000003</v>
      </c>
      <c r="AV88" s="354">
        <f>SUMIFS('ES1'!AC:AC,'ES1'!$B:$B,'ES2'!$V$75,'ES1'!$E:$E,'ES2'!$V88,'ES1'!$C:$C,'ES2'!$A$2)</f>
        <v>893.34900000000005</v>
      </c>
      <c r="AW88" s="354">
        <f>SUMIFS('ES1'!AD:AD,'ES1'!$B:$B,'ES2'!$V$75,'ES1'!$E:$E,'ES2'!$V88,'ES1'!$C:$C,'ES2'!$A$2)</f>
        <v>835.34900000000005</v>
      </c>
      <c r="AX88" s="354">
        <f>SUMIFS('ES1'!AE:AE,'ES1'!$B:$B,'ES2'!$V$75,'ES1'!$E:$E,'ES2'!$V88,'ES1'!$C:$C,'ES2'!$A$2)</f>
        <v>835.34900000000005</v>
      </c>
      <c r="AY88" s="354">
        <f>SUMIFS('ES1'!AF:AF,'ES1'!$B:$B,'ES2'!$V$75,'ES1'!$E:$E,'ES2'!$V88,'ES1'!$C:$C,'ES2'!$A$2)</f>
        <v>835.34900000000005</v>
      </c>
      <c r="AZ88" s="354">
        <f>SUMIFS('ES1'!AG:AG,'ES1'!$B:$B,'ES2'!$V$75,'ES1'!$E:$E,'ES2'!$V88,'ES1'!$C:$C,'ES2'!$A$2)</f>
        <v>835.34900000000005</v>
      </c>
      <c r="BA88" s="354">
        <f>SUMIFS('ES1'!AH:AH,'ES1'!$B:$B,'ES2'!$V$75,'ES1'!$E:$E,'ES2'!$V88,'ES1'!$C:$C,'ES2'!$A$2)</f>
        <v>835.34900000000005</v>
      </c>
      <c r="BB88" s="354">
        <f>SUMIFS('ES1'!AI:AI,'ES1'!$B:$B,'ES2'!$V$75,'ES1'!$E:$E,'ES2'!$V88,'ES1'!$C:$C,'ES2'!$A$2)</f>
        <v>835.34900000000005</v>
      </c>
      <c r="BC88" s="354">
        <f>SUMIFS('ES1'!AJ:AJ,'ES1'!$B:$B,'ES2'!$V$75,'ES1'!$E:$E,'ES2'!$V88,'ES1'!$C:$C,'ES2'!$A$2)</f>
        <v>835.34900000000005</v>
      </c>
      <c r="BD88" s="354">
        <f>SUMIFS('ES1'!AK:AK,'ES1'!$B:$B,'ES2'!$V$75,'ES1'!$E:$E,'ES2'!$V88,'ES1'!$C:$C,'ES2'!$A$2)</f>
        <v>835.34900000000005</v>
      </c>
      <c r="BE88" s="354">
        <f>SUMIFS('ES1'!AL:AL,'ES1'!$B:$B,'ES2'!$V$75,'ES1'!$E:$E,'ES2'!$V88,'ES1'!$C:$C,'ES2'!$A$2)</f>
        <v>835.34900000000005</v>
      </c>
      <c r="BF88" s="354">
        <f>SUMIFS('ES1'!AM:AM,'ES1'!$B:$B,'ES2'!$V$75,'ES1'!$E:$E,'ES2'!$V88,'ES1'!$C:$C,'ES2'!$A$2)</f>
        <v>835.34900000000005</v>
      </c>
      <c r="BG88" s="354">
        <f>SUMIFS('ES1'!AN:AN,'ES1'!$B:$B,'ES2'!$V$75,'ES1'!$E:$E,'ES2'!$V88,'ES1'!$C:$C,'ES2'!$A$2)</f>
        <v>835.34900000000005</v>
      </c>
    </row>
    <row r="89" spans="22:59" ht="15" customHeight="1" x14ac:dyDescent="0.2">
      <c r="V89" s="465" t="s">
        <v>100</v>
      </c>
      <c r="W89" s="465"/>
      <c r="X89" s="465"/>
      <c r="Y89" s="465"/>
      <c r="Z89" s="354">
        <f>SUMIFS('ES1'!G:G,'ES1'!$B:$B,'ES2'!$V$75,'ES1'!$E:$E,'ES2'!$V89,'ES1'!$C:$C,'ES2'!$A$2)</f>
        <v>12403.82478006999</v>
      </c>
      <c r="AA89" s="354">
        <f>SUMIFS('ES1'!H:H,'ES1'!$B:$B,'ES2'!$V$75,'ES1'!$E:$E,'ES2'!$V89,'ES1'!$C:$C,'ES2'!$A$2)</f>
        <v>12933.75</v>
      </c>
      <c r="AB89" s="354">
        <f>SUMIFS('ES1'!I:I,'ES1'!$B:$B,'ES2'!$V$75,'ES1'!$E:$E,'ES2'!$V89,'ES1'!$C:$C,'ES2'!$A$2)</f>
        <v>13383.74</v>
      </c>
      <c r="AC89" s="354">
        <f>SUMIFS('ES1'!J:J,'ES1'!$B:$B,'ES2'!$V$75,'ES1'!$E:$E,'ES2'!$V89,'ES1'!$C:$C,'ES2'!$A$2)</f>
        <v>13877.91</v>
      </c>
      <c r="AD89" s="354">
        <f>SUMIFS('ES1'!K:K,'ES1'!$B:$B,'ES2'!$V$75,'ES1'!$E:$E,'ES2'!$V89,'ES1'!$C:$C,'ES2'!$A$2)</f>
        <v>14335.79</v>
      </c>
      <c r="AE89" s="354">
        <f>SUMIFS('ES1'!L:L,'ES1'!$B:$B,'ES2'!$V$75,'ES1'!$E:$E,'ES2'!$V89,'ES1'!$C:$C,'ES2'!$A$2)</f>
        <v>14868.56</v>
      </c>
      <c r="AF89" s="354">
        <f>SUMIFS('ES1'!M:M,'ES1'!$B:$B,'ES2'!$V$75,'ES1'!$E:$E,'ES2'!$V89,'ES1'!$C:$C,'ES2'!$A$2)</f>
        <v>15406.42</v>
      </c>
      <c r="AG89" s="354">
        <f>SUMIFS('ES1'!N:N,'ES1'!$B:$B,'ES2'!$V$75,'ES1'!$E:$E,'ES2'!$V89,'ES1'!$C:$C,'ES2'!$A$2)</f>
        <v>15944.98</v>
      </c>
      <c r="AH89" s="354">
        <f>SUMIFS('ES1'!O:O,'ES1'!$B:$B,'ES2'!$V$75,'ES1'!$E:$E,'ES2'!$V89,'ES1'!$C:$C,'ES2'!$A$2)</f>
        <v>16477.330000000002</v>
      </c>
      <c r="AI89" s="354">
        <f>SUMIFS('ES1'!P:P,'ES1'!$B:$B,'ES2'!$V$75,'ES1'!$E:$E,'ES2'!$V89,'ES1'!$C:$C,'ES2'!$A$2)</f>
        <v>17021.009999999998</v>
      </c>
      <c r="AJ89" s="354">
        <f>SUMIFS('ES1'!Q:Q,'ES1'!$B:$B,'ES2'!$V$75,'ES1'!$E:$E,'ES2'!$V89,'ES1'!$C:$C,'ES2'!$A$2)</f>
        <v>17610.79</v>
      </c>
      <c r="AK89" s="354">
        <f>SUMIFS('ES1'!R:R,'ES1'!$B:$B,'ES2'!$V$75,'ES1'!$E:$E,'ES2'!$V89,'ES1'!$C:$C,'ES2'!$A$2)</f>
        <v>18302.259999999998</v>
      </c>
      <c r="AL89" s="354">
        <f>SUMIFS('ES1'!S:S,'ES1'!$B:$B,'ES2'!$V$75,'ES1'!$E:$E,'ES2'!$V89,'ES1'!$C:$C,'ES2'!$A$2)</f>
        <v>19002.439999999999</v>
      </c>
      <c r="AM89" s="354">
        <f>SUMIFS('ES1'!T:T,'ES1'!$B:$B,'ES2'!$V$75,'ES1'!$E:$E,'ES2'!$V89,'ES1'!$C:$C,'ES2'!$A$2)</f>
        <v>19772.93</v>
      </c>
      <c r="AN89" s="354">
        <f>SUMIFS('ES1'!U:U,'ES1'!$B:$B,'ES2'!$V$75,'ES1'!$E:$E,'ES2'!$V89,'ES1'!$C:$C,'ES2'!$A$2)</f>
        <v>20626.669999999998</v>
      </c>
      <c r="AO89" s="354">
        <f>SUMIFS('ES1'!V:V,'ES1'!$B:$B,'ES2'!$V$75,'ES1'!$E:$E,'ES2'!$V89,'ES1'!$C:$C,'ES2'!$A$2)</f>
        <v>21686.959999999999</v>
      </c>
      <c r="AP89" s="354">
        <f>SUMIFS('ES1'!W:W,'ES1'!$B:$B,'ES2'!$V$75,'ES1'!$E:$E,'ES2'!$V89,'ES1'!$C:$C,'ES2'!$A$2)</f>
        <v>23208</v>
      </c>
      <c r="AQ89" s="354">
        <f>SUMIFS('ES1'!X:X,'ES1'!$B:$B,'ES2'!$V$75,'ES1'!$E:$E,'ES2'!$V89,'ES1'!$C:$C,'ES2'!$A$2)</f>
        <v>24976.92</v>
      </c>
      <c r="AR89" s="354">
        <f>SUMIFS('ES1'!Y:Y,'ES1'!$B:$B,'ES2'!$V$75,'ES1'!$E:$E,'ES2'!$V89,'ES1'!$C:$C,'ES2'!$A$2)</f>
        <v>27133.82</v>
      </c>
      <c r="AS89" s="354">
        <f>SUMIFS('ES1'!Z:Z,'ES1'!$B:$B,'ES2'!$V$75,'ES1'!$E:$E,'ES2'!$V89,'ES1'!$C:$C,'ES2'!$A$2)</f>
        <v>28956.48</v>
      </c>
      <c r="AT89" s="354">
        <f>SUMIFS('ES1'!AA:AA,'ES1'!$B:$B,'ES2'!$V$75,'ES1'!$E:$E,'ES2'!$V89,'ES1'!$C:$C,'ES2'!$A$2)</f>
        <v>30338.639999999999</v>
      </c>
      <c r="AU89" s="354">
        <f>SUMIFS('ES1'!AB:AB,'ES1'!$B:$B,'ES2'!$V$75,'ES1'!$E:$E,'ES2'!$V89,'ES1'!$C:$C,'ES2'!$A$2)</f>
        <v>31236.32</v>
      </c>
      <c r="AV89" s="354">
        <f>SUMIFS('ES1'!AC:AC,'ES1'!$B:$B,'ES2'!$V$75,'ES1'!$E:$E,'ES2'!$V89,'ES1'!$C:$C,'ES2'!$A$2)</f>
        <v>31901.040000000001</v>
      </c>
      <c r="AW89" s="354">
        <f>SUMIFS('ES1'!AD:AD,'ES1'!$B:$B,'ES2'!$V$75,'ES1'!$E:$E,'ES2'!$V89,'ES1'!$C:$C,'ES2'!$A$2)</f>
        <v>32469.31</v>
      </c>
      <c r="AX89" s="354">
        <f>SUMIFS('ES1'!AE:AE,'ES1'!$B:$B,'ES2'!$V$75,'ES1'!$E:$E,'ES2'!$V89,'ES1'!$C:$C,'ES2'!$A$2)</f>
        <v>32938.07</v>
      </c>
      <c r="AY89" s="354">
        <f>SUMIFS('ES1'!AF:AF,'ES1'!$B:$B,'ES2'!$V$75,'ES1'!$E:$E,'ES2'!$V89,'ES1'!$C:$C,'ES2'!$A$2)</f>
        <v>33342.25</v>
      </c>
      <c r="AZ89" s="354">
        <f>SUMIFS('ES1'!AG:AG,'ES1'!$B:$B,'ES2'!$V$75,'ES1'!$E:$E,'ES2'!$V89,'ES1'!$C:$C,'ES2'!$A$2)</f>
        <v>33704.92</v>
      </c>
      <c r="BA89" s="354">
        <f>SUMIFS('ES1'!AH:AH,'ES1'!$B:$B,'ES2'!$V$75,'ES1'!$E:$E,'ES2'!$V89,'ES1'!$C:$C,'ES2'!$A$2)</f>
        <v>34040</v>
      </c>
      <c r="BB89" s="354">
        <f>SUMIFS('ES1'!AI:AI,'ES1'!$B:$B,'ES2'!$V$75,'ES1'!$E:$E,'ES2'!$V89,'ES1'!$C:$C,'ES2'!$A$2)</f>
        <v>34356.89</v>
      </c>
      <c r="BC89" s="354">
        <f>SUMIFS('ES1'!AJ:AJ,'ES1'!$B:$B,'ES2'!$V$75,'ES1'!$E:$E,'ES2'!$V89,'ES1'!$C:$C,'ES2'!$A$2)</f>
        <v>34662.879999999997</v>
      </c>
      <c r="BD89" s="354">
        <f>SUMIFS('ES1'!AK:AK,'ES1'!$B:$B,'ES2'!$V$75,'ES1'!$E:$E,'ES2'!$V89,'ES1'!$C:$C,'ES2'!$A$2)</f>
        <v>34961.08</v>
      </c>
      <c r="BE89" s="354">
        <f>SUMIFS('ES1'!AL:AL,'ES1'!$B:$B,'ES2'!$V$75,'ES1'!$E:$E,'ES2'!$V89,'ES1'!$C:$C,'ES2'!$A$2)</f>
        <v>35254.35</v>
      </c>
      <c r="BF89" s="354">
        <f>SUMIFS('ES1'!AM:AM,'ES1'!$B:$B,'ES2'!$V$75,'ES1'!$E:$E,'ES2'!$V89,'ES1'!$C:$C,'ES2'!$A$2)</f>
        <v>35544.42</v>
      </c>
      <c r="BG89" s="354">
        <f>SUMIFS('ES1'!AN:AN,'ES1'!$B:$B,'ES2'!$V$75,'ES1'!$E:$E,'ES2'!$V89,'ES1'!$C:$C,'ES2'!$A$2)</f>
        <v>35832.620000000003</v>
      </c>
    </row>
    <row r="90" spans="22:59" ht="15" customHeight="1" x14ac:dyDescent="0.2">
      <c r="V90" s="465" t="s">
        <v>89</v>
      </c>
      <c r="W90" s="465"/>
      <c r="X90" s="465"/>
      <c r="Y90" s="465"/>
      <c r="Z90" s="354">
        <f>SUMIFS('ES1'!G:G,'ES1'!$B:$B,'ES2'!$V$75,'ES1'!$E:$E,'ES2'!$V90,'ES1'!$C:$C,'ES2'!$A$2)</f>
        <v>2939.6590000000001</v>
      </c>
      <c r="AA90" s="354">
        <f>SUMIFS('ES1'!H:H,'ES1'!$B:$B,'ES2'!$V$75,'ES1'!$E:$E,'ES2'!$V90,'ES1'!$C:$C,'ES2'!$A$2)</f>
        <v>3403.75</v>
      </c>
      <c r="AB90" s="354">
        <f>SUMIFS('ES1'!I:I,'ES1'!$B:$B,'ES2'!$V$75,'ES1'!$E:$E,'ES2'!$V90,'ES1'!$C:$C,'ES2'!$A$2)</f>
        <v>3683.453</v>
      </c>
      <c r="AC90" s="354">
        <f>SUMIFS('ES1'!J:J,'ES1'!$B:$B,'ES2'!$V$75,'ES1'!$E:$E,'ES2'!$V90,'ES1'!$C:$C,'ES2'!$A$2)</f>
        <v>3815.413</v>
      </c>
      <c r="AD90" s="354">
        <f>SUMIFS('ES1'!K:K,'ES1'!$B:$B,'ES2'!$V$75,'ES1'!$E:$E,'ES2'!$V90,'ES1'!$C:$C,'ES2'!$A$2)</f>
        <v>4116.973</v>
      </c>
      <c r="AE90" s="354">
        <f>SUMIFS('ES1'!L:L,'ES1'!$B:$B,'ES2'!$V$75,'ES1'!$E:$E,'ES2'!$V90,'ES1'!$C:$C,'ES2'!$A$2)</f>
        <v>4157.1409999999996</v>
      </c>
      <c r="AF90" s="354">
        <f>SUMIFS('ES1'!M:M,'ES1'!$B:$B,'ES2'!$V$75,'ES1'!$E:$E,'ES2'!$V90,'ES1'!$C:$C,'ES2'!$A$2)</f>
        <v>4295.3320000000003</v>
      </c>
      <c r="AG90" s="354">
        <f>SUMIFS('ES1'!N:N,'ES1'!$B:$B,'ES2'!$V$75,'ES1'!$E:$E,'ES2'!$V90,'ES1'!$C:$C,'ES2'!$A$2)</f>
        <v>4325.5</v>
      </c>
      <c r="AH90" s="354">
        <f>SUMIFS('ES1'!O:O,'ES1'!$B:$B,'ES2'!$V$75,'ES1'!$E:$E,'ES2'!$V90,'ES1'!$C:$C,'ES2'!$A$2)</f>
        <v>4349.1759999999995</v>
      </c>
      <c r="AI90" s="354">
        <f>SUMIFS('ES1'!P:P,'ES1'!$B:$B,'ES2'!$V$75,'ES1'!$E:$E,'ES2'!$V90,'ES1'!$C:$C,'ES2'!$A$2)</f>
        <v>4584.0619999999999</v>
      </c>
      <c r="AJ90" s="354">
        <f>SUMIFS('ES1'!Q:Q,'ES1'!$B:$B,'ES2'!$V$75,'ES1'!$E:$E,'ES2'!$V90,'ES1'!$C:$C,'ES2'!$A$2)</f>
        <v>4680.3609999999999</v>
      </c>
      <c r="AK90" s="354">
        <f>SUMIFS('ES1'!R:R,'ES1'!$B:$B,'ES2'!$V$75,'ES1'!$E:$E,'ES2'!$V90,'ES1'!$C:$C,'ES2'!$A$2)</f>
        <v>5727.2970000000005</v>
      </c>
      <c r="AL90" s="354">
        <f>SUMIFS('ES1'!S:S,'ES1'!$B:$B,'ES2'!$V$75,'ES1'!$E:$E,'ES2'!$V90,'ES1'!$C:$C,'ES2'!$A$2)</f>
        <v>6351.1909999999998</v>
      </c>
      <c r="AM90" s="354">
        <f>SUMIFS('ES1'!T:T,'ES1'!$B:$B,'ES2'!$V$75,'ES1'!$E:$E,'ES2'!$V90,'ES1'!$C:$C,'ES2'!$A$2)</f>
        <v>6836.8539999999994</v>
      </c>
      <c r="AN90" s="354">
        <f>SUMIFS('ES1'!U:U,'ES1'!$B:$B,'ES2'!$V$75,'ES1'!$E:$E,'ES2'!$V90,'ES1'!$C:$C,'ES2'!$A$2)</f>
        <v>7839.3829999999998</v>
      </c>
      <c r="AO90" s="354">
        <f>SUMIFS('ES1'!V:V,'ES1'!$B:$B,'ES2'!$V$75,'ES1'!$E:$E,'ES2'!$V90,'ES1'!$C:$C,'ES2'!$A$2)</f>
        <v>8758.4259999999995</v>
      </c>
      <c r="AP90" s="354">
        <f>SUMIFS('ES1'!W:W,'ES1'!$B:$B,'ES2'!$V$75,'ES1'!$E:$E,'ES2'!$V90,'ES1'!$C:$C,'ES2'!$A$2)</f>
        <v>10092.924999999999</v>
      </c>
      <c r="AQ90" s="354">
        <f>SUMIFS('ES1'!X:X,'ES1'!$B:$B,'ES2'!$V$75,'ES1'!$E:$E,'ES2'!$V90,'ES1'!$C:$C,'ES2'!$A$2)</f>
        <v>10601.012000000001</v>
      </c>
      <c r="AR90" s="354">
        <f>SUMIFS('ES1'!Y:Y,'ES1'!$B:$B,'ES2'!$V$75,'ES1'!$E:$E,'ES2'!$V90,'ES1'!$C:$C,'ES2'!$A$2)</f>
        <v>11325.720000000001</v>
      </c>
      <c r="AS90" s="354">
        <f>SUMIFS('ES1'!Z:Z,'ES1'!$B:$B,'ES2'!$V$75,'ES1'!$E:$E,'ES2'!$V90,'ES1'!$C:$C,'ES2'!$A$2)</f>
        <v>12066.599</v>
      </c>
      <c r="AT90" s="354">
        <f>SUMIFS('ES1'!AA:AA,'ES1'!$B:$B,'ES2'!$V$75,'ES1'!$E:$E,'ES2'!$V90,'ES1'!$C:$C,'ES2'!$A$2)</f>
        <v>12493.699000000001</v>
      </c>
      <c r="AU90" s="354">
        <f>SUMIFS('ES1'!AB:AB,'ES1'!$B:$B,'ES2'!$V$75,'ES1'!$E:$E,'ES2'!$V90,'ES1'!$C:$C,'ES2'!$A$2)</f>
        <v>13358.966</v>
      </c>
      <c r="AV90" s="354">
        <f>SUMIFS('ES1'!AC:AC,'ES1'!$B:$B,'ES2'!$V$75,'ES1'!$E:$E,'ES2'!$V90,'ES1'!$C:$C,'ES2'!$A$2)</f>
        <v>13603.928</v>
      </c>
      <c r="AW90" s="354">
        <f>SUMIFS('ES1'!AD:AD,'ES1'!$B:$B,'ES2'!$V$75,'ES1'!$E:$E,'ES2'!$V90,'ES1'!$C:$C,'ES2'!$A$2)</f>
        <v>13921.035</v>
      </c>
      <c r="AX90" s="354">
        <f>SUMIFS('ES1'!AE:AE,'ES1'!$B:$B,'ES2'!$V$75,'ES1'!$E:$E,'ES2'!$V90,'ES1'!$C:$C,'ES2'!$A$2)</f>
        <v>14207.692999999999</v>
      </c>
      <c r="AY90" s="354">
        <f>SUMIFS('ES1'!AF:AF,'ES1'!$B:$B,'ES2'!$V$75,'ES1'!$E:$E,'ES2'!$V90,'ES1'!$C:$C,'ES2'!$A$2)</f>
        <v>14562.891</v>
      </c>
      <c r="AZ90" s="354">
        <f>SUMIFS('ES1'!AG:AG,'ES1'!$B:$B,'ES2'!$V$75,'ES1'!$E:$E,'ES2'!$V90,'ES1'!$C:$C,'ES2'!$A$2)</f>
        <v>14607.58</v>
      </c>
      <c r="BA90" s="354">
        <f>SUMIFS('ES1'!AH:AH,'ES1'!$B:$B,'ES2'!$V$75,'ES1'!$E:$E,'ES2'!$V90,'ES1'!$C:$C,'ES2'!$A$2)</f>
        <v>14710.98</v>
      </c>
      <c r="BB90" s="354">
        <f>SUMIFS('ES1'!AI:AI,'ES1'!$B:$B,'ES2'!$V$75,'ES1'!$E:$E,'ES2'!$V90,'ES1'!$C:$C,'ES2'!$A$2)</f>
        <v>14848.749</v>
      </c>
      <c r="BC90" s="354">
        <f>SUMIFS('ES1'!AJ:AJ,'ES1'!$B:$B,'ES2'!$V$75,'ES1'!$E:$E,'ES2'!$V90,'ES1'!$C:$C,'ES2'!$A$2)</f>
        <v>15096.512999999999</v>
      </c>
      <c r="BD90" s="354">
        <f>SUMIFS('ES1'!AK:AK,'ES1'!$B:$B,'ES2'!$V$75,'ES1'!$E:$E,'ES2'!$V90,'ES1'!$C:$C,'ES2'!$A$2)</f>
        <v>15401.811000000002</v>
      </c>
      <c r="BE90" s="354">
        <f>SUMIFS('ES1'!AL:AL,'ES1'!$B:$B,'ES2'!$V$75,'ES1'!$E:$E,'ES2'!$V90,'ES1'!$C:$C,'ES2'!$A$2)</f>
        <v>15601.221000000001</v>
      </c>
      <c r="BF90" s="354">
        <f>SUMIFS('ES1'!AM:AM,'ES1'!$B:$B,'ES2'!$V$75,'ES1'!$E:$E,'ES2'!$V90,'ES1'!$C:$C,'ES2'!$A$2)</f>
        <v>15791.209000000001</v>
      </c>
      <c r="BG90" s="354">
        <f>SUMIFS('ES1'!AN:AN,'ES1'!$B:$B,'ES2'!$V$75,'ES1'!$E:$E,'ES2'!$V90,'ES1'!$C:$C,'ES2'!$A$2)</f>
        <v>15885.99</v>
      </c>
    </row>
    <row r="91" spans="22:59" ht="15" customHeight="1" x14ac:dyDescent="0.2">
      <c r="V91" s="465" t="s">
        <v>380</v>
      </c>
      <c r="W91" s="465"/>
      <c r="X91" s="465"/>
      <c r="Y91" s="465"/>
      <c r="Z91" s="354">
        <f>SUMIFS('ES1'!G:G,'ES1'!$B:$B,'ES2'!$V$75,'ES1'!$E:$E,'ES2'!$V91,'ES1'!$C:$C,'ES2'!$A$2)</f>
        <v>0</v>
      </c>
      <c r="AA91" s="354">
        <f>SUMIFS('ES1'!H:H,'ES1'!$B:$B,'ES2'!$V$75,'ES1'!$E:$E,'ES2'!$V91,'ES1'!$C:$C,'ES2'!$A$2)</f>
        <v>0</v>
      </c>
      <c r="AB91" s="354">
        <f>SUMIFS('ES1'!I:I,'ES1'!$B:$B,'ES2'!$V$75,'ES1'!$E:$E,'ES2'!$V91,'ES1'!$C:$C,'ES2'!$A$2)</f>
        <v>0</v>
      </c>
      <c r="AC91" s="354">
        <f>SUMIFS('ES1'!J:J,'ES1'!$B:$B,'ES2'!$V$75,'ES1'!$E:$E,'ES2'!$V91,'ES1'!$C:$C,'ES2'!$A$2)</f>
        <v>0</v>
      </c>
      <c r="AD91" s="354">
        <f>SUMIFS('ES1'!K:K,'ES1'!$B:$B,'ES2'!$V$75,'ES1'!$E:$E,'ES2'!$V91,'ES1'!$C:$C,'ES2'!$A$2)</f>
        <v>0</v>
      </c>
      <c r="AE91" s="354">
        <f>SUMIFS('ES1'!L:L,'ES1'!$B:$B,'ES2'!$V$75,'ES1'!$E:$E,'ES2'!$V91,'ES1'!$C:$C,'ES2'!$A$2)</f>
        <v>0</v>
      </c>
      <c r="AF91" s="354">
        <f>SUMIFS('ES1'!M:M,'ES1'!$B:$B,'ES2'!$V$75,'ES1'!$E:$E,'ES2'!$V91,'ES1'!$C:$C,'ES2'!$A$2)</f>
        <v>0</v>
      </c>
      <c r="AG91" s="354">
        <f>SUMIFS('ES1'!N:N,'ES1'!$B:$B,'ES2'!$V$75,'ES1'!$E:$E,'ES2'!$V91,'ES1'!$C:$C,'ES2'!$A$2)</f>
        <v>0</v>
      </c>
      <c r="AH91" s="354">
        <f>SUMIFS('ES1'!O:O,'ES1'!$B:$B,'ES2'!$V$75,'ES1'!$E:$E,'ES2'!$V91,'ES1'!$C:$C,'ES2'!$A$2)</f>
        <v>11.431000000000001</v>
      </c>
      <c r="AI91" s="354">
        <f>SUMIFS('ES1'!P:P,'ES1'!$B:$B,'ES2'!$V$75,'ES1'!$E:$E,'ES2'!$V91,'ES1'!$C:$C,'ES2'!$A$2)</f>
        <v>28.602</v>
      </c>
      <c r="AJ91" s="354">
        <f>SUMIFS('ES1'!Q:Q,'ES1'!$B:$B,'ES2'!$V$75,'ES1'!$E:$E,'ES2'!$V91,'ES1'!$C:$C,'ES2'!$A$2)</f>
        <v>53.795000000000002</v>
      </c>
      <c r="AK91" s="354">
        <f>SUMIFS('ES1'!R:R,'ES1'!$B:$B,'ES2'!$V$75,'ES1'!$E:$E,'ES2'!$V91,'ES1'!$C:$C,'ES2'!$A$2)</f>
        <v>90.040999999999997</v>
      </c>
      <c r="AL91" s="354">
        <f>SUMIFS('ES1'!S:S,'ES1'!$B:$B,'ES2'!$V$75,'ES1'!$E:$E,'ES2'!$V91,'ES1'!$C:$C,'ES2'!$A$2)</f>
        <v>141.61000000000001</v>
      </c>
      <c r="AM91" s="354">
        <f>SUMIFS('ES1'!T:T,'ES1'!$B:$B,'ES2'!$V$75,'ES1'!$E:$E,'ES2'!$V91,'ES1'!$C:$C,'ES2'!$A$2)</f>
        <v>225.51900000000001</v>
      </c>
      <c r="AN91" s="354">
        <f>SUMIFS('ES1'!U:U,'ES1'!$B:$B,'ES2'!$V$75,'ES1'!$E:$E,'ES2'!$V91,'ES1'!$C:$C,'ES2'!$A$2)</f>
        <v>358.14100000000002</v>
      </c>
      <c r="AO91" s="354">
        <f>SUMIFS('ES1'!V:V,'ES1'!$B:$B,'ES2'!$V$75,'ES1'!$E:$E,'ES2'!$V91,'ES1'!$C:$C,'ES2'!$A$2)</f>
        <v>543.221</v>
      </c>
      <c r="AP91" s="354">
        <f>SUMIFS('ES1'!W:W,'ES1'!$B:$B,'ES2'!$V$75,'ES1'!$E:$E,'ES2'!$V91,'ES1'!$C:$C,'ES2'!$A$2)</f>
        <v>797.25099999999998</v>
      </c>
      <c r="AQ91" s="354">
        <f>SUMIFS('ES1'!X:X,'ES1'!$B:$B,'ES2'!$V$75,'ES1'!$E:$E,'ES2'!$V91,'ES1'!$C:$C,'ES2'!$A$2)</f>
        <v>1138.6410000000001</v>
      </c>
      <c r="AR91" s="354">
        <f>SUMIFS('ES1'!Y:Y,'ES1'!$B:$B,'ES2'!$V$75,'ES1'!$E:$E,'ES2'!$V91,'ES1'!$C:$C,'ES2'!$A$2)</f>
        <v>1587.5509999999999</v>
      </c>
      <c r="AS91" s="354">
        <f>SUMIFS('ES1'!Z:Z,'ES1'!$B:$B,'ES2'!$V$75,'ES1'!$E:$E,'ES2'!$V91,'ES1'!$C:$C,'ES2'!$A$2)</f>
        <v>2164.085</v>
      </c>
      <c r="AT91" s="354">
        <f>SUMIFS('ES1'!AA:AA,'ES1'!$B:$B,'ES2'!$V$75,'ES1'!$E:$E,'ES2'!$V91,'ES1'!$C:$C,'ES2'!$A$2)</f>
        <v>2884.2870000000003</v>
      </c>
      <c r="AU91" s="354">
        <f>SUMIFS('ES1'!AB:AB,'ES1'!$B:$B,'ES2'!$V$75,'ES1'!$E:$E,'ES2'!$V91,'ES1'!$C:$C,'ES2'!$A$2)</f>
        <v>3758.0550000000003</v>
      </c>
      <c r="AV91" s="354">
        <f>SUMIFS('ES1'!AC:AC,'ES1'!$B:$B,'ES2'!$V$75,'ES1'!$E:$E,'ES2'!$V91,'ES1'!$C:$C,'ES2'!$A$2)</f>
        <v>4783.5690000000004</v>
      </c>
      <c r="AW91" s="354">
        <f>SUMIFS('ES1'!AD:AD,'ES1'!$B:$B,'ES2'!$V$75,'ES1'!$E:$E,'ES2'!$V91,'ES1'!$C:$C,'ES2'!$A$2)</f>
        <v>5946.6329999999998</v>
      </c>
      <c r="AX91" s="354">
        <f>SUMIFS('ES1'!AE:AE,'ES1'!$B:$B,'ES2'!$V$75,'ES1'!$E:$E,'ES2'!$V91,'ES1'!$C:$C,'ES2'!$A$2)</f>
        <v>7219.9960000000001</v>
      </c>
      <c r="AY91" s="354">
        <f>SUMIFS('ES1'!AF:AF,'ES1'!$B:$B,'ES2'!$V$75,'ES1'!$E:$E,'ES2'!$V91,'ES1'!$C:$C,'ES2'!$A$2)</f>
        <v>8564.4719999999998</v>
      </c>
      <c r="AZ91" s="354">
        <f>SUMIFS('ES1'!AG:AG,'ES1'!$B:$B,'ES2'!$V$75,'ES1'!$E:$E,'ES2'!$V91,'ES1'!$C:$C,'ES2'!$A$2)</f>
        <v>9935.380000000001</v>
      </c>
      <c r="BA91" s="354">
        <f>SUMIFS('ES1'!AH:AH,'ES1'!$B:$B,'ES2'!$V$75,'ES1'!$E:$E,'ES2'!$V91,'ES1'!$C:$C,'ES2'!$A$2)</f>
        <v>11289.341</v>
      </c>
      <c r="BB91" s="354">
        <f>SUMIFS('ES1'!AI:AI,'ES1'!$B:$B,'ES2'!$V$75,'ES1'!$E:$E,'ES2'!$V91,'ES1'!$C:$C,'ES2'!$A$2)</f>
        <v>12591.012000000001</v>
      </c>
      <c r="BC91" s="354">
        <f>SUMIFS('ES1'!AJ:AJ,'ES1'!$B:$B,'ES2'!$V$75,'ES1'!$E:$E,'ES2'!$V91,'ES1'!$C:$C,'ES2'!$A$2)</f>
        <v>13815.487000000001</v>
      </c>
      <c r="BD91" s="354">
        <f>SUMIFS('ES1'!AK:AK,'ES1'!$B:$B,'ES2'!$V$75,'ES1'!$E:$E,'ES2'!$V91,'ES1'!$C:$C,'ES2'!$A$2)</f>
        <v>14951.16</v>
      </c>
      <c r="BE91" s="354">
        <f>SUMIFS('ES1'!AL:AL,'ES1'!$B:$B,'ES2'!$V$75,'ES1'!$E:$E,'ES2'!$V91,'ES1'!$C:$C,'ES2'!$A$2)</f>
        <v>15996.33</v>
      </c>
      <c r="BF91" s="354">
        <f>SUMIFS('ES1'!AM:AM,'ES1'!$B:$B,'ES2'!$V$75,'ES1'!$E:$E,'ES2'!$V91,'ES1'!$C:$C,'ES2'!$A$2)</f>
        <v>16955.903999999999</v>
      </c>
      <c r="BG91" s="354">
        <f>SUMIFS('ES1'!AN:AN,'ES1'!$B:$B,'ES2'!$V$75,'ES1'!$E:$E,'ES2'!$V91,'ES1'!$C:$C,'ES2'!$A$2)</f>
        <v>17737.93</v>
      </c>
    </row>
    <row r="92" spans="22:59" ht="15" customHeight="1" x14ac:dyDescent="0.2">
      <c r="V92" s="465" t="s">
        <v>381</v>
      </c>
      <c r="W92" s="465"/>
      <c r="X92" s="465"/>
      <c r="Y92" s="465"/>
      <c r="Z92" s="354">
        <f>SUMIFS('ES1'!G:G,'ES1'!$B:$B,'ES2'!$V$75,'ES1'!$E:$E,'ES2'!$V92,'ES1'!$C:$C,'ES2'!$A$2)</f>
        <v>1305.2460000000001</v>
      </c>
      <c r="AA92" s="354">
        <f>SUMIFS('ES1'!H:H,'ES1'!$B:$B,'ES2'!$V$75,'ES1'!$E:$E,'ES2'!$V92,'ES1'!$C:$C,'ES2'!$A$2)</f>
        <v>1407.1179999999999</v>
      </c>
      <c r="AB92" s="354">
        <f>SUMIFS('ES1'!I:I,'ES1'!$B:$B,'ES2'!$V$75,'ES1'!$E:$E,'ES2'!$V92,'ES1'!$C:$C,'ES2'!$A$2)</f>
        <v>1694.0409999999999</v>
      </c>
      <c r="AC92" s="354">
        <f>SUMIFS('ES1'!J:J,'ES1'!$B:$B,'ES2'!$V$75,'ES1'!$E:$E,'ES2'!$V92,'ES1'!$C:$C,'ES2'!$A$2)</f>
        <v>1782.461</v>
      </c>
      <c r="AD92" s="354">
        <f>SUMIFS('ES1'!K:K,'ES1'!$B:$B,'ES2'!$V$75,'ES1'!$E:$E,'ES2'!$V92,'ES1'!$C:$C,'ES2'!$A$2)</f>
        <v>1832.0509999999999</v>
      </c>
      <c r="AE92" s="354">
        <f>SUMIFS('ES1'!L:L,'ES1'!$B:$B,'ES2'!$V$75,'ES1'!$E:$E,'ES2'!$V92,'ES1'!$C:$C,'ES2'!$A$2)</f>
        <v>1865.9289999999999</v>
      </c>
      <c r="AF92" s="354">
        <f>SUMIFS('ES1'!M:M,'ES1'!$B:$B,'ES2'!$V$75,'ES1'!$E:$E,'ES2'!$V92,'ES1'!$C:$C,'ES2'!$A$2)</f>
        <v>1898.519</v>
      </c>
      <c r="AG92" s="354">
        <f>SUMIFS('ES1'!N:N,'ES1'!$B:$B,'ES2'!$V$75,'ES1'!$E:$E,'ES2'!$V92,'ES1'!$C:$C,'ES2'!$A$2)</f>
        <v>1929.9009999999998</v>
      </c>
      <c r="AH92" s="354">
        <f>SUMIFS('ES1'!O:O,'ES1'!$B:$B,'ES2'!$V$75,'ES1'!$E:$E,'ES2'!$V92,'ES1'!$C:$C,'ES2'!$A$2)</f>
        <v>1960.1510000000001</v>
      </c>
      <c r="AI92" s="354">
        <f>SUMIFS('ES1'!P:P,'ES1'!$B:$B,'ES2'!$V$75,'ES1'!$E:$E,'ES2'!$V92,'ES1'!$C:$C,'ES2'!$A$2)</f>
        <v>1989.37</v>
      </c>
      <c r="AJ92" s="354">
        <f>SUMIFS('ES1'!Q:Q,'ES1'!$B:$B,'ES2'!$V$75,'ES1'!$E:$E,'ES2'!$V92,'ES1'!$C:$C,'ES2'!$A$2)</f>
        <v>2017.5989999999999</v>
      </c>
      <c r="AK92" s="354">
        <f>SUMIFS('ES1'!R:R,'ES1'!$B:$B,'ES2'!$V$75,'ES1'!$E:$E,'ES2'!$V92,'ES1'!$C:$C,'ES2'!$A$2)</f>
        <v>2044.9180000000001</v>
      </c>
      <c r="AL92" s="354">
        <f>SUMIFS('ES1'!S:S,'ES1'!$B:$B,'ES2'!$V$75,'ES1'!$E:$E,'ES2'!$V92,'ES1'!$C:$C,'ES2'!$A$2)</f>
        <v>2071.3879999999999</v>
      </c>
      <c r="AM92" s="354">
        <f>SUMIFS('ES1'!T:T,'ES1'!$B:$B,'ES2'!$V$75,'ES1'!$E:$E,'ES2'!$V92,'ES1'!$C:$C,'ES2'!$A$2)</f>
        <v>2097.029</v>
      </c>
      <c r="AN92" s="354">
        <f>SUMIFS('ES1'!U:U,'ES1'!$B:$B,'ES2'!$V$75,'ES1'!$E:$E,'ES2'!$V92,'ES1'!$C:$C,'ES2'!$A$2)</f>
        <v>2121.971</v>
      </c>
      <c r="AO92" s="354">
        <f>SUMIFS('ES1'!V:V,'ES1'!$B:$B,'ES2'!$V$75,'ES1'!$E:$E,'ES2'!$V92,'ES1'!$C:$C,'ES2'!$A$2)</f>
        <v>2146.1489999999999</v>
      </c>
      <c r="AP92" s="354">
        <f>SUMIFS('ES1'!W:W,'ES1'!$B:$B,'ES2'!$V$75,'ES1'!$E:$E,'ES2'!$V92,'ES1'!$C:$C,'ES2'!$A$2)</f>
        <v>2169.6610000000001</v>
      </c>
      <c r="AQ92" s="354">
        <f>SUMIFS('ES1'!X:X,'ES1'!$B:$B,'ES2'!$V$75,'ES1'!$E:$E,'ES2'!$V92,'ES1'!$C:$C,'ES2'!$A$2)</f>
        <v>2192.558</v>
      </c>
      <c r="AR92" s="354">
        <f>SUMIFS('ES1'!Y:Y,'ES1'!$B:$B,'ES2'!$V$75,'ES1'!$E:$E,'ES2'!$V92,'ES1'!$C:$C,'ES2'!$A$2)</f>
        <v>2209.7020000000002</v>
      </c>
      <c r="AS92" s="354">
        <f>SUMIFS('ES1'!Z:Z,'ES1'!$B:$B,'ES2'!$V$75,'ES1'!$E:$E,'ES2'!$V92,'ES1'!$C:$C,'ES2'!$A$2)</f>
        <v>2226.2170000000001</v>
      </c>
      <c r="AT92" s="354">
        <f>SUMIFS('ES1'!AA:AA,'ES1'!$B:$B,'ES2'!$V$75,'ES1'!$E:$E,'ES2'!$V92,'ES1'!$C:$C,'ES2'!$A$2)</f>
        <v>2239.5480000000002</v>
      </c>
      <c r="AU92" s="354">
        <f>SUMIFS('ES1'!AB:AB,'ES1'!$B:$B,'ES2'!$V$75,'ES1'!$E:$E,'ES2'!$V92,'ES1'!$C:$C,'ES2'!$A$2)</f>
        <v>2252.31</v>
      </c>
      <c r="AV92" s="354">
        <f>SUMIFS('ES1'!AC:AC,'ES1'!$B:$B,'ES2'!$V$75,'ES1'!$E:$E,'ES2'!$V92,'ES1'!$C:$C,'ES2'!$A$2)</f>
        <v>2260.9210000000003</v>
      </c>
      <c r="AW92" s="354">
        <f>SUMIFS('ES1'!AD:AD,'ES1'!$B:$B,'ES2'!$V$75,'ES1'!$E:$E,'ES2'!$V92,'ES1'!$C:$C,'ES2'!$A$2)</f>
        <v>2267.002</v>
      </c>
      <c r="AX92" s="354">
        <f>SUMIFS('ES1'!AE:AE,'ES1'!$B:$B,'ES2'!$V$75,'ES1'!$E:$E,'ES2'!$V92,'ES1'!$C:$C,'ES2'!$A$2)</f>
        <v>2270.511</v>
      </c>
      <c r="AY92" s="354">
        <f>SUMIFS('ES1'!AF:AF,'ES1'!$B:$B,'ES2'!$V$75,'ES1'!$E:$E,'ES2'!$V92,'ES1'!$C:$C,'ES2'!$A$2)</f>
        <v>2271.422</v>
      </c>
      <c r="AZ92" s="354">
        <f>SUMIFS('ES1'!AG:AG,'ES1'!$B:$B,'ES2'!$V$75,'ES1'!$E:$E,'ES2'!$V92,'ES1'!$C:$C,'ES2'!$A$2)</f>
        <v>2271.422</v>
      </c>
      <c r="BA92" s="354">
        <f>SUMIFS('ES1'!AH:AH,'ES1'!$B:$B,'ES2'!$V$75,'ES1'!$E:$E,'ES2'!$V92,'ES1'!$C:$C,'ES2'!$A$2)</f>
        <v>2271.422</v>
      </c>
      <c r="BB92" s="354">
        <f>SUMIFS('ES1'!AI:AI,'ES1'!$B:$B,'ES2'!$V$75,'ES1'!$E:$E,'ES2'!$V92,'ES1'!$C:$C,'ES2'!$A$2)</f>
        <v>2271.422</v>
      </c>
      <c r="BC92" s="354">
        <f>SUMIFS('ES1'!AJ:AJ,'ES1'!$B:$B,'ES2'!$V$75,'ES1'!$E:$E,'ES2'!$V92,'ES1'!$C:$C,'ES2'!$A$2)</f>
        <v>2271.422</v>
      </c>
      <c r="BD92" s="354">
        <f>SUMIFS('ES1'!AK:AK,'ES1'!$B:$B,'ES2'!$V$75,'ES1'!$E:$E,'ES2'!$V92,'ES1'!$C:$C,'ES2'!$A$2)</f>
        <v>2271.422</v>
      </c>
      <c r="BE92" s="354">
        <f>SUMIFS('ES1'!AL:AL,'ES1'!$B:$B,'ES2'!$V$75,'ES1'!$E:$E,'ES2'!$V92,'ES1'!$C:$C,'ES2'!$A$2)</f>
        <v>2271.422</v>
      </c>
      <c r="BF92" s="354">
        <f>SUMIFS('ES1'!AM:AM,'ES1'!$B:$B,'ES2'!$V$75,'ES1'!$E:$E,'ES2'!$V92,'ES1'!$C:$C,'ES2'!$A$2)</f>
        <v>2271.422</v>
      </c>
      <c r="BG92" s="354">
        <f>SUMIFS('ES1'!AN:AN,'ES1'!$B:$B,'ES2'!$V$75,'ES1'!$E:$E,'ES2'!$V92,'ES1'!$C:$C,'ES2'!$A$2)</f>
        <v>2271.422</v>
      </c>
    </row>
    <row r="93" spans="22:59" ht="15" customHeight="1" x14ac:dyDescent="0.2">
      <c r="V93" s="465" t="s">
        <v>401</v>
      </c>
      <c r="W93" s="465"/>
      <c r="X93" s="465"/>
      <c r="Y93" s="465"/>
      <c r="Z93" s="355">
        <f>SUMIFS('ES1'!G:G,'ES1'!$B:$B,'ES2'!$V$75,'ES1'!$C:$C,'ES2'!$A$2,'ES1'!$A:$A,"Transmission")/SUM(Z77:Z92)</f>
        <v>0.727596357026705</v>
      </c>
      <c r="AA93" s="355">
        <f>SUMIFS('ES1'!H:H,'ES1'!$B:$B,'ES2'!$V$75,'ES1'!$C:$C,'ES2'!$A$2,'ES1'!$A:$A,"Transmission")/SUM(AA77:AA92)</f>
        <v>0.71213187329123306</v>
      </c>
      <c r="AB93" s="355">
        <f>SUMIFS('ES1'!I:I,'ES1'!$B:$B,'ES2'!$V$75,'ES1'!$C:$C,'ES2'!$A$2,'ES1'!$A:$A,"Transmission")/SUM(AB77:AB92)</f>
        <v>0.6909646275923369</v>
      </c>
      <c r="AC93" s="355">
        <f>SUMIFS('ES1'!J:J,'ES1'!$B:$B,'ES2'!$V$75,'ES1'!$C:$C,'ES2'!$A$2,'ES1'!$A:$A,"Transmission")/SUM(AC77:AC92)</f>
        <v>0.68569229972346712</v>
      </c>
      <c r="AD93" s="355">
        <f>SUMIFS('ES1'!K:K,'ES1'!$B:$B,'ES2'!$V$75,'ES1'!$C:$C,'ES2'!$A$2,'ES1'!$A:$A,"Transmission")/SUM(AD77:AD92)</f>
        <v>0.67916375806331331</v>
      </c>
      <c r="AE93" s="355">
        <f>SUMIFS('ES1'!L:L,'ES1'!$B:$B,'ES2'!$V$75,'ES1'!$C:$C,'ES2'!$A$2,'ES1'!$A:$A,"Transmission")/SUM(AE77:AE92)</f>
        <v>0.65986538798113314</v>
      </c>
      <c r="AF93" s="355">
        <f>SUMIFS('ES1'!M:M,'ES1'!$B:$B,'ES2'!$V$75,'ES1'!$C:$C,'ES2'!$A$2,'ES1'!$A:$A,"Transmission")/SUM(AF77:AF92)</f>
        <v>0.65066695220968207</v>
      </c>
      <c r="AG93" s="355">
        <f>SUMIFS('ES1'!N:N,'ES1'!$B:$B,'ES2'!$V$75,'ES1'!$C:$C,'ES2'!$A$2,'ES1'!$A:$A,"Transmission")/SUM(AG77:AG92)</f>
        <v>0.64481639691397741</v>
      </c>
      <c r="AH93" s="355">
        <f>SUMIFS('ES1'!O:O,'ES1'!$B:$B,'ES2'!$V$75,'ES1'!$C:$C,'ES2'!$A$2,'ES1'!$A:$A,"Transmission")/SUM(AH77:AH92)</f>
        <v>0.64160042700569375</v>
      </c>
      <c r="AI93" s="355">
        <f>SUMIFS('ES1'!P:P,'ES1'!$B:$B,'ES2'!$V$75,'ES1'!$C:$C,'ES2'!$A$2,'ES1'!$A:$A,"Transmission")/SUM(AI77:AI92)</f>
        <v>0.63351854380515871</v>
      </c>
      <c r="AJ93" s="355">
        <f>SUMIFS('ES1'!Q:Q,'ES1'!$B:$B,'ES2'!$V$75,'ES1'!$C:$C,'ES2'!$A$2,'ES1'!$A:$A,"Transmission")/SUM(AJ77:AJ92)</f>
        <v>0.62606145577985173</v>
      </c>
      <c r="AK93" s="355">
        <f>SUMIFS('ES1'!R:R,'ES1'!$B:$B,'ES2'!$V$75,'ES1'!$C:$C,'ES2'!$A$2,'ES1'!$A:$A,"Transmission")/SUM(AK77:AK92)</f>
        <v>0.614525107443601</v>
      </c>
      <c r="AL93" s="355">
        <f>SUMIFS('ES1'!S:S,'ES1'!$B:$B,'ES2'!$V$75,'ES1'!$C:$C,'ES2'!$A$2,'ES1'!$A:$A,"Transmission")/SUM(AL77:AL92)</f>
        <v>0.60294413390877599</v>
      </c>
      <c r="AM93" s="355">
        <f>SUMIFS('ES1'!T:T,'ES1'!$B:$B,'ES2'!$V$75,'ES1'!$C:$C,'ES2'!$A$2,'ES1'!$A:$A,"Transmission")/SUM(AM77:AM92)</f>
        <v>0.59928263797951453</v>
      </c>
      <c r="AN93" s="355">
        <f>SUMIFS('ES1'!U:U,'ES1'!$B:$B,'ES2'!$V$75,'ES1'!$C:$C,'ES2'!$A$2,'ES1'!$A:$A,"Transmission")/SUM(AN77:AN92)</f>
        <v>0.59523134525276733</v>
      </c>
      <c r="AO93" s="355">
        <f>SUMIFS('ES1'!V:V,'ES1'!$B:$B,'ES2'!$V$75,'ES1'!$C:$C,'ES2'!$A$2,'ES1'!$A:$A,"Transmission")/SUM(AO77:AO92)</f>
        <v>0.58665562538095728</v>
      </c>
      <c r="AP93" s="355">
        <f>SUMIFS('ES1'!W:W,'ES1'!$B:$B,'ES2'!$V$75,'ES1'!$C:$C,'ES2'!$A$2,'ES1'!$A:$A,"Transmission")/SUM(AP77:AP92)</f>
        <v>0.57135179738178965</v>
      </c>
      <c r="AQ93" s="355">
        <f>SUMIFS('ES1'!X:X,'ES1'!$B:$B,'ES2'!$V$75,'ES1'!$C:$C,'ES2'!$A$2,'ES1'!$A:$A,"Transmission")/SUM(AQ77:AQ92)</f>
        <v>0.55437392647984296</v>
      </c>
      <c r="AR93" s="355">
        <f>SUMIFS('ES1'!Y:Y,'ES1'!$B:$B,'ES2'!$V$75,'ES1'!$C:$C,'ES2'!$A$2,'ES1'!$A:$A,"Transmission")/SUM(AR77:AR92)</f>
        <v>0.54299329811881203</v>
      </c>
      <c r="AS93" s="355">
        <f>SUMIFS('ES1'!Z:Z,'ES1'!$B:$B,'ES2'!$V$75,'ES1'!$C:$C,'ES2'!$A$2,'ES1'!$A:$A,"Transmission")/SUM(AS77:AS92)</f>
        <v>0.53106466549281361</v>
      </c>
      <c r="AT93" s="355">
        <f>SUMIFS('ES1'!AA:AA,'ES1'!$B:$B,'ES2'!$V$75,'ES1'!$C:$C,'ES2'!$A$2,'ES1'!$A:$A,"Transmission")/SUM(AT77:AT92)</f>
        <v>0.52338789858132184</v>
      </c>
      <c r="AU93" s="355">
        <f>SUMIFS('ES1'!AB:AB,'ES1'!$B:$B,'ES2'!$V$75,'ES1'!$C:$C,'ES2'!$A$2,'ES1'!$A:$A,"Transmission")/SUM(AU77:AU92)</f>
        <v>0.5130278618875711</v>
      </c>
      <c r="AV93" s="355">
        <f>SUMIFS('ES1'!AC:AC,'ES1'!$B:$B,'ES2'!$V$75,'ES1'!$C:$C,'ES2'!$A$2,'ES1'!$A:$A,"Transmission")/SUM(AV77:AV92)</f>
        <v>0.50523777504826439</v>
      </c>
      <c r="AW93" s="355">
        <f>SUMIFS('ES1'!AD:AD,'ES1'!$B:$B,'ES2'!$V$75,'ES1'!$C:$C,'ES2'!$A$2,'ES1'!$A:$A,"Transmission")/SUM(AW77:AW92)</f>
        <v>0.49729476140719947</v>
      </c>
      <c r="AX93" s="355">
        <f>SUMIFS('ES1'!AE:AE,'ES1'!$B:$B,'ES2'!$V$75,'ES1'!$C:$C,'ES2'!$A$2,'ES1'!$A:$A,"Transmission")/SUM(AX77:AX92)</f>
        <v>0.48984156423023439</v>
      </c>
      <c r="AY93" s="355">
        <f>SUMIFS('ES1'!AF:AF,'ES1'!$B:$B,'ES2'!$V$75,'ES1'!$C:$C,'ES2'!$A$2,'ES1'!$A:$A,"Transmission")/SUM(AY77:AY92)</f>
        <v>0.48494296489295996</v>
      </c>
      <c r="AZ93" s="355">
        <f>SUMIFS('ES1'!AG:AG,'ES1'!$B:$B,'ES2'!$V$75,'ES1'!$C:$C,'ES2'!$A$2,'ES1'!$A:$A,"Transmission")/SUM(AZ77:AZ92)</f>
        <v>0.4780932849318193</v>
      </c>
      <c r="BA93" s="355">
        <f>SUMIFS('ES1'!AH:AH,'ES1'!$B:$B,'ES2'!$V$75,'ES1'!$C:$C,'ES2'!$A$2,'ES1'!$A:$A,"Transmission")/SUM(BA77:BA92)</f>
        <v>0.47300743586055261</v>
      </c>
      <c r="BB93" s="355">
        <f>SUMIFS('ES1'!AI:AI,'ES1'!$B:$B,'ES2'!$V$75,'ES1'!$C:$C,'ES2'!$A$2,'ES1'!$A:$A,"Transmission")/SUM(BB77:BB92)</f>
        <v>0.46701036499142318</v>
      </c>
      <c r="BC93" s="355">
        <f>SUMIFS('ES1'!AJ:AJ,'ES1'!$B:$B,'ES2'!$V$75,'ES1'!$C:$C,'ES2'!$A$2,'ES1'!$A:$A,"Transmission")/SUM(BC77:BC92)</f>
        <v>0.46163815892578763</v>
      </c>
      <c r="BD93" s="355">
        <f>SUMIFS('ES1'!AK:AK,'ES1'!$B:$B,'ES2'!$V$75,'ES1'!$C:$C,'ES2'!$A$2,'ES1'!$A:$A,"Transmission")/SUM(BD77:BD92)</f>
        <v>0.4533233626794686</v>
      </c>
      <c r="BE93" s="355">
        <f>SUMIFS('ES1'!AL:AL,'ES1'!$B:$B,'ES2'!$V$75,'ES1'!$C:$C,'ES2'!$A$2,'ES1'!$A:$A,"Transmission")/SUM(BE77:BE92)</f>
        <v>0.44716157986888433</v>
      </c>
      <c r="BF93" s="355">
        <f>SUMIFS('ES1'!AM:AM,'ES1'!$B:$B,'ES2'!$V$75,'ES1'!$C:$C,'ES2'!$A$2,'ES1'!$A:$A,"Transmission")/SUM(BF77:BF92)</f>
        <v>0.44200496139260653</v>
      </c>
      <c r="BG93" s="355">
        <f>SUMIFS('ES1'!AN:AN,'ES1'!$B:$B,'ES2'!$V$75,'ES1'!$C:$C,'ES2'!$A$2,'ES1'!$A:$A,"Transmission")/SUM(BG77:BG92)</f>
        <v>0.43692340889953668</v>
      </c>
    </row>
    <row r="94" spans="22:59" ht="15" customHeight="1" x14ac:dyDescent="0.2">
      <c r="V94" s="465" t="s">
        <v>402</v>
      </c>
      <c r="W94" s="465"/>
      <c r="X94" s="465"/>
      <c r="Y94" s="465"/>
      <c r="Z94" s="356">
        <f>1-Z93</f>
        <v>0.272403642973295</v>
      </c>
      <c r="AA94" s="356">
        <f t="shared" ref="AA94:BG94" si="6">1-AA93</f>
        <v>0.28786812670876694</v>
      </c>
      <c r="AB94" s="356">
        <f t="shared" si="6"/>
        <v>0.3090353724076631</v>
      </c>
      <c r="AC94" s="356">
        <f t="shared" si="6"/>
        <v>0.31430770027653288</v>
      </c>
      <c r="AD94" s="356">
        <f t="shared" si="6"/>
        <v>0.32083624193668669</v>
      </c>
      <c r="AE94" s="356">
        <f t="shared" si="6"/>
        <v>0.34013461201886686</v>
      </c>
      <c r="AF94" s="356">
        <f t="shared" si="6"/>
        <v>0.34933304779031793</v>
      </c>
      <c r="AG94" s="356">
        <f t="shared" si="6"/>
        <v>0.35518360308602259</v>
      </c>
      <c r="AH94" s="356">
        <f t="shared" si="6"/>
        <v>0.35839957299430625</v>
      </c>
      <c r="AI94" s="356">
        <f t="shared" si="6"/>
        <v>0.36648145619484129</v>
      </c>
      <c r="AJ94" s="356">
        <f t="shared" si="6"/>
        <v>0.37393854422014827</v>
      </c>
      <c r="AK94" s="356">
        <f t="shared" si="6"/>
        <v>0.385474892556399</v>
      </c>
      <c r="AL94" s="356">
        <f t="shared" si="6"/>
        <v>0.39705586609122401</v>
      </c>
      <c r="AM94" s="356">
        <f t="shared" si="6"/>
        <v>0.40071736202048547</v>
      </c>
      <c r="AN94" s="356">
        <f t="shared" si="6"/>
        <v>0.40476865474723267</v>
      </c>
      <c r="AO94" s="356">
        <f t="shared" si="6"/>
        <v>0.41334437461904272</v>
      </c>
      <c r="AP94" s="356">
        <f t="shared" si="6"/>
        <v>0.42864820261821035</v>
      </c>
      <c r="AQ94" s="356">
        <f t="shared" si="6"/>
        <v>0.44562607352015704</v>
      </c>
      <c r="AR94" s="356">
        <f t="shared" si="6"/>
        <v>0.45700670188118797</v>
      </c>
      <c r="AS94" s="356">
        <f t="shared" si="6"/>
        <v>0.46893533450718639</v>
      </c>
      <c r="AT94" s="356">
        <f t="shared" si="6"/>
        <v>0.47661210141867816</v>
      </c>
      <c r="AU94" s="356">
        <f t="shared" si="6"/>
        <v>0.4869721381124289</v>
      </c>
      <c r="AV94" s="356">
        <f t="shared" si="6"/>
        <v>0.49476222495173561</v>
      </c>
      <c r="AW94" s="356">
        <f t="shared" si="6"/>
        <v>0.50270523859280059</v>
      </c>
      <c r="AX94" s="356">
        <f t="shared" si="6"/>
        <v>0.51015843576976561</v>
      </c>
      <c r="AY94" s="356">
        <f t="shared" si="6"/>
        <v>0.51505703510704004</v>
      </c>
      <c r="AZ94" s="356">
        <f t="shared" si="6"/>
        <v>0.52190671506818065</v>
      </c>
      <c r="BA94" s="356">
        <f t="shared" si="6"/>
        <v>0.52699256413944739</v>
      </c>
      <c r="BB94" s="356">
        <f t="shared" si="6"/>
        <v>0.53298963500857677</v>
      </c>
      <c r="BC94" s="356">
        <f t="shared" si="6"/>
        <v>0.53836184107421237</v>
      </c>
      <c r="BD94" s="356">
        <f t="shared" si="6"/>
        <v>0.5466766373205314</v>
      </c>
      <c r="BE94" s="356">
        <f t="shared" si="6"/>
        <v>0.55283842013111562</v>
      </c>
      <c r="BF94" s="356">
        <f t="shared" si="6"/>
        <v>0.55799503860739352</v>
      </c>
      <c r="BG94" s="356">
        <f t="shared" si="6"/>
        <v>0.56307659110046338</v>
      </c>
    </row>
    <row r="95" spans="22:59" ht="15" customHeight="1" x14ac:dyDescent="0.2">
      <c r="V95" s="465" t="s">
        <v>31</v>
      </c>
      <c r="W95" s="465"/>
      <c r="X95" s="465"/>
      <c r="Y95" s="465"/>
      <c r="Z95" s="466">
        <f>SUM(Z77:Z92)</f>
        <v>103487.32408130566</v>
      </c>
      <c r="AA95" s="466">
        <f t="shared" ref="AA95:BG95" si="7">SUM(AA77:AA92)</f>
        <v>107126.22600000001</v>
      </c>
      <c r="AB95" s="466">
        <f t="shared" si="7"/>
        <v>105876.621</v>
      </c>
      <c r="AC95" s="466">
        <f t="shared" si="7"/>
        <v>108557.439</v>
      </c>
      <c r="AD95" s="466">
        <f t="shared" si="7"/>
        <v>110681.70100000003</v>
      </c>
      <c r="AE95" s="466">
        <f t="shared" si="7"/>
        <v>107634.07400000001</v>
      </c>
      <c r="AF95" s="466">
        <f t="shared" si="7"/>
        <v>108966.65299999998</v>
      </c>
      <c r="AG95" s="466">
        <f t="shared" si="7"/>
        <v>111565.09099999999</v>
      </c>
      <c r="AH95" s="466">
        <f t="shared" si="7"/>
        <v>115213.45199999999</v>
      </c>
      <c r="AI95" s="466">
        <f t="shared" si="7"/>
        <v>117775.55799999999</v>
      </c>
      <c r="AJ95" s="466">
        <f t="shared" si="7"/>
        <v>120502.54699999999</v>
      </c>
      <c r="AK95" s="466">
        <f t="shared" si="7"/>
        <v>123101.56099999999</v>
      </c>
      <c r="AL95" s="466">
        <f t="shared" si="7"/>
        <v>125918.79700000002</v>
      </c>
      <c r="AM95" s="466">
        <f t="shared" si="7"/>
        <v>130996.61999999995</v>
      </c>
      <c r="AN95" s="466">
        <f t="shared" si="7"/>
        <v>136331.86599999998</v>
      </c>
      <c r="AO95" s="466">
        <f t="shared" si="7"/>
        <v>141239.59</v>
      </c>
      <c r="AP95" s="466">
        <f t="shared" si="7"/>
        <v>145726.32899999997</v>
      </c>
      <c r="AQ95" s="466">
        <f t="shared" si="7"/>
        <v>148448.53999999995</v>
      </c>
      <c r="AR95" s="466">
        <f t="shared" si="7"/>
        <v>153375.742</v>
      </c>
      <c r="AS95" s="466">
        <f t="shared" si="7"/>
        <v>157978.87799999997</v>
      </c>
      <c r="AT95" s="466">
        <f t="shared" si="7"/>
        <v>162615.52900000001</v>
      </c>
      <c r="AU95" s="466">
        <f t="shared" si="7"/>
        <v>166425.65899999999</v>
      </c>
      <c r="AV95" s="466">
        <f t="shared" si="7"/>
        <v>169633.00099999999</v>
      </c>
      <c r="AW95" s="466">
        <f t="shared" si="7"/>
        <v>172792.89200000002</v>
      </c>
      <c r="AX95" s="466">
        <f t="shared" si="7"/>
        <v>176095.71400000004</v>
      </c>
      <c r="AY95" s="466">
        <f t="shared" si="7"/>
        <v>180311.92600000001</v>
      </c>
      <c r="AZ95" s="466">
        <f t="shared" si="7"/>
        <v>183129.533</v>
      </c>
      <c r="BA95" s="466">
        <f t="shared" si="7"/>
        <v>186430.47300000003</v>
      </c>
      <c r="BB95" s="466">
        <f t="shared" si="7"/>
        <v>189261.32399999999</v>
      </c>
      <c r="BC95" s="466">
        <f t="shared" si="7"/>
        <v>192113.66800000001</v>
      </c>
      <c r="BD95" s="466">
        <f t="shared" si="7"/>
        <v>193757.93800000002</v>
      </c>
      <c r="BE95" s="466">
        <f t="shared" si="7"/>
        <v>195756.97899999996</v>
      </c>
      <c r="BF95" s="466">
        <f t="shared" si="7"/>
        <v>197859.77</v>
      </c>
      <c r="BG95" s="466">
        <f t="shared" si="7"/>
        <v>199476.609</v>
      </c>
    </row>
  </sheetData>
  <pageMargins left="0.7" right="0.7" top="0.75" bottom="0.75" header="0.3" footer="0.3"/>
  <pageSetup paperSize="9" orientation="portrait" r:id="rId1"/>
  <drawing r:id="rId2"/>
  <legacyDrawing r:id="rId3"/>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BJ50"/>
  <sheetViews>
    <sheetView zoomScale="85" zoomScaleNormal="85" workbookViewId="0"/>
  </sheetViews>
  <sheetFormatPr defaultColWidth="9" defaultRowHeight="15" customHeight="1" x14ac:dyDescent="0.2"/>
  <cols>
    <col min="1" max="1" width="9" style="20" customWidth="1"/>
    <col min="2" max="24" width="9" style="20"/>
    <col min="25" max="25" width="11.25" style="20" customWidth="1"/>
    <col min="26" max="26" width="11.5" style="20" bestFit="1" customWidth="1"/>
    <col min="27" max="27" width="9" style="20"/>
    <col min="28" max="28" width="4.5" style="20" hidden="1" customWidth="1"/>
    <col min="29" max="16384" width="9" style="20"/>
  </cols>
  <sheetData>
    <row r="1" spans="1:62" s="368" customFormat="1" ht="25.5" customHeight="1" x14ac:dyDescent="0.25">
      <c r="A1" s="185" t="s">
        <v>592</v>
      </c>
      <c r="C1" s="369"/>
      <c r="D1" s="369"/>
      <c r="E1" s="369"/>
      <c r="F1" s="369"/>
      <c r="G1" s="369"/>
      <c r="H1" s="369"/>
      <c r="I1" s="369"/>
    </row>
    <row r="5" spans="1:62" ht="15" customHeight="1" x14ac:dyDescent="0.2">
      <c r="Y5" s="381" t="s">
        <v>721</v>
      </c>
    </row>
    <row r="6" spans="1:62" ht="15" customHeight="1" x14ac:dyDescent="0.25">
      <c r="A6" s="362" t="s">
        <v>216</v>
      </c>
      <c r="M6" s="362" t="s">
        <v>217</v>
      </c>
      <c r="Y6" s="367" t="s">
        <v>426</v>
      </c>
      <c r="Z6" s="357"/>
      <c r="AA6" s="357"/>
      <c r="AB6" s="357"/>
      <c r="AC6" s="357"/>
      <c r="AD6" s="357"/>
      <c r="AE6" s="357"/>
      <c r="AF6" s="357"/>
      <c r="AG6" s="357"/>
      <c r="AH6" s="357"/>
      <c r="AI6" s="357"/>
      <c r="AJ6" s="357"/>
      <c r="AK6" s="357"/>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357"/>
    </row>
    <row r="7" spans="1:62" ht="15" customHeight="1" x14ac:dyDescent="0.2">
      <c r="Y7" s="573" t="s">
        <v>34</v>
      </c>
      <c r="Z7" s="550">
        <v>42095</v>
      </c>
      <c r="AA7" s="550">
        <v>42461</v>
      </c>
      <c r="AB7" s="551">
        <v>42826</v>
      </c>
      <c r="AC7" s="550">
        <v>42826</v>
      </c>
      <c r="AD7" s="550">
        <v>43191</v>
      </c>
      <c r="AE7" s="550">
        <v>43556</v>
      </c>
      <c r="AF7" s="550">
        <v>43922</v>
      </c>
      <c r="AG7" s="550">
        <v>44287</v>
      </c>
      <c r="AH7" s="550">
        <v>44652</v>
      </c>
      <c r="AI7" s="550">
        <v>45017</v>
      </c>
      <c r="AJ7" s="550">
        <v>45383</v>
      </c>
      <c r="AK7" s="550">
        <v>45748</v>
      </c>
      <c r="AL7" s="550">
        <v>46113</v>
      </c>
      <c r="AM7" s="550">
        <v>46478</v>
      </c>
      <c r="AN7" s="550">
        <v>46844</v>
      </c>
      <c r="AO7" s="550">
        <v>47209</v>
      </c>
      <c r="AP7" s="550">
        <v>47574</v>
      </c>
      <c r="AQ7" s="550">
        <v>47939</v>
      </c>
      <c r="AR7" s="550">
        <v>48305</v>
      </c>
      <c r="AS7" s="550">
        <v>48670</v>
      </c>
      <c r="AT7" s="550">
        <v>49035</v>
      </c>
      <c r="AU7" s="550">
        <v>49400</v>
      </c>
      <c r="AV7" s="550">
        <v>49766</v>
      </c>
      <c r="AW7" s="550">
        <v>50131</v>
      </c>
      <c r="AX7" s="550">
        <v>50496</v>
      </c>
      <c r="AY7" s="550">
        <v>50861</v>
      </c>
      <c r="AZ7" s="550">
        <v>51227</v>
      </c>
      <c r="BA7" s="550">
        <v>51592</v>
      </c>
      <c r="BB7" s="550">
        <v>51957</v>
      </c>
      <c r="BC7" s="550">
        <v>52322</v>
      </c>
      <c r="BD7" s="550">
        <v>52688</v>
      </c>
      <c r="BE7" s="550">
        <v>53053</v>
      </c>
      <c r="BF7" s="550">
        <v>53418</v>
      </c>
      <c r="BG7" s="550">
        <v>53783</v>
      </c>
      <c r="BH7" s="550">
        <v>54149</v>
      </c>
      <c r="BI7" s="550">
        <v>54514</v>
      </c>
      <c r="BJ7" s="550">
        <v>54879</v>
      </c>
    </row>
    <row r="8" spans="1:62" ht="15" customHeight="1" x14ac:dyDescent="0.2">
      <c r="Y8" s="15" t="s">
        <v>59</v>
      </c>
      <c r="Z8" s="359"/>
      <c r="AA8" s="360"/>
      <c r="AB8" s="552"/>
      <c r="AC8" s="361">
        <v>124</v>
      </c>
      <c r="AD8" s="359">
        <v>117</v>
      </c>
      <c r="AE8" s="359">
        <v>111</v>
      </c>
      <c r="AF8" s="359">
        <v>105</v>
      </c>
      <c r="AG8" s="359">
        <v>89</v>
      </c>
      <c r="AH8" s="359">
        <v>80</v>
      </c>
      <c r="AI8" s="359">
        <v>70</v>
      </c>
      <c r="AJ8" s="359">
        <v>57</v>
      </c>
      <c r="AK8" s="359">
        <v>50</v>
      </c>
      <c r="AL8" s="359">
        <v>46</v>
      </c>
      <c r="AM8" s="359">
        <v>44</v>
      </c>
      <c r="AN8" s="359">
        <v>40</v>
      </c>
      <c r="AO8" s="359">
        <v>32</v>
      </c>
      <c r="AP8" s="359">
        <v>26</v>
      </c>
      <c r="AQ8" s="359">
        <v>22</v>
      </c>
      <c r="AR8" s="359">
        <v>18</v>
      </c>
      <c r="AS8" s="359">
        <v>16</v>
      </c>
      <c r="AT8" s="359">
        <v>12</v>
      </c>
      <c r="AU8" s="359">
        <v>10</v>
      </c>
      <c r="AV8" s="359">
        <v>8</v>
      </c>
      <c r="AW8" s="359">
        <v>7</v>
      </c>
      <c r="AX8" s="359">
        <v>5</v>
      </c>
      <c r="AY8" s="359">
        <v>4</v>
      </c>
      <c r="AZ8" s="359">
        <v>3</v>
      </c>
      <c r="BA8" s="359">
        <v>1</v>
      </c>
      <c r="BB8" s="359">
        <v>0</v>
      </c>
      <c r="BC8" s="359">
        <v>1</v>
      </c>
      <c r="BD8" s="359">
        <v>1</v>
      </c>
      <c r="BE8" s="359">
        <v>0</v>
      </c>
      <c r="BF8" s="359">
        <v>0</v>
      </c>
      <c r="BG8" s="359">
        <v>0</v>
      </c>
      <c r="BH8" s="359">
        <v>0</v>
      </c>
      <c r="BI8" s="359">
        <v>0</v>
      </c>
      <c r="BJ8" s="359">
        <v>0</v>
      </c>
    </row>
    <row r="9" spans="1:62" ht="15" customHeight="1" x14ac:dyDescent="0.2">
      <c r="Y9" s="15" t="s">
        <v>60</v>
      </c>
      <c r="Z9" s="359"/>
      <c r="AA9" s="360"/>
      <c r="AB9" s="552"/>
      <c r="AC9" s="359">
        <v>0</v>
      </c>
      <c r="AD9" s="359">
        <v>0</v>
      </c>
      <c r="AE9" s="359">
        <v>0</v>
      </c>
      <c r="AF9" s="359">
        <v>0</v>
      </c>
      <c r="AG9" s="359">
        <v>0</v>
      </c>
      <c r="AH9" s="359">
        <v>0</v>
      </c>
      <c r="AI9" s="359">
        <v>0</v>
      </c>
      <c r="AJ9" s="359">
        <v>0</v>
      </c>
      <c r="AK9" s="359">
        <v>0</v>
      </c>
      <c r="AL9" s="359">
        <v>0</v>
      </c>
      <c r="AM9" s="359">
        <v>0</v>
      </c>
      <c r="AN9" s="359">
        <v>0</v>
      </c>
      <c r="AO9" s="359">
        <v>0</v>
      </c>
      <c r="AP9" s="359">
        <v>0</v>
      </c>
      <c r="AQ9" s="359">
        <v>0</v>
      </c>
      <c r="AR9" s="359">
        <v>0</v>
      </c>
      <c r="AS9" s="359">
        <v>0</v>
      </c>
      <c r="AT9" s="359">
        <v>0</v>
      </c>
      <c r="AU9" s="359">
        <v>0</v>
      </c>
      <c r="AV9" s="359">
        <v>0</v>
      </c>
      <c r="AW9" s="359">
        <v>0</v>
      </c>
      <c r="AX9" s="359">
        <v>0</v>
      </c>
      <c r="AY9" s="359">
        <v>0</v>
      </c>
      <c r="AZ9" s="359">
        <v>0</v>
      </c>
      <c r="BA9" s="359">
        <v>0</v>
      </c>
      <c r="BB9" s="359">
        <v>0</v>
      </c>
      <c r="BC9" s="359">
        <v>0</v>
      </c>
      <c r="BD9" s="359">
        <v>0</v>
      </c>
      <c r="BE9" s="359">
        <v>0</v>
      </c>
      <c r="BF9" s="359">
        <v>0</v>
      </c>
      <c r="BG9" s="359">
        <v>0</v>
      </c>
      <c r="BH9" s="359">
        <v>0</v>
      </c>
      <c r="BI9" s="359">
        <v>0</v>
      </c>
      <c r="BJ9" s="359">
        <v>0</v>
      </c>
    </row>
    <row r="10" spans="1:62" ht="15" customHeight="1" x14ac:dyDescent="0.2">
      <c r="Y10" s="15" t="s">
        <v>88</v>
      </c>
      <c r="Z10" s="359"/>
      <c r="AA10" s="360"/>
      <c r="AB10" s="552"/>
      <c r="AC10" s="359">
        <v>1</v>
      </c>
      <c r="AD10" s="359">
        <v>1</v>
      </c>
      <c r="AE10" s="359">
        <v>1</v>
      </c>
      <c r="AF10" s="359">
        <v>2</v>
      </c>
      <c r="AG10" s="359">
        <v>2</v>
      </c>
      <c r="AH10" s="359">
        <v>2</v>
      </c>
      <c r="AI10" s="359">
        <v>3</v>
      </c>
      <c r="AJ10" s="359">
        <v>3</v>
      </c>
      <c r="AK10" s="359">
        <v>4</v>
      </c>
      <c r="AL10" s="359">
        <v>4</v>
      </c>
      <c r="AM10" s="359">
        <v>5</v>
      </c>
      <c r="AN10" s="359">
        <v>6</v>
      </c>
      <c r="AO10" s="359">
        <v>6</v>
      </c>
      <c r="AP10" s="359">
        <v>7</v>
      </c>
      <c r="AQ10" s="359">
        <v>9</v>
      </c>
      <c r="AR10" s="359">
        <v>11</v>
      </c>
      <c r="AS10" s="359">
        <v>12</v>
      </c>
      <c r="AT10" s="359">
        <v>14</v>
      </c>
      <c r="AU10" s="359">
        <v>17</v>
      </c>
      <c r="AV10" s="359">
        <v>18</v>
      </c>
      <c r="AW10" s="359">
        <v>21</v>
      </c>
      <c r="AX10" s="359">
        <v>22</v>
      </c>
      <c r="AY10" s="359">
        <v>23</v>
      </c>
      <c r="AZ10" s="359">
        <v>25</v>
      </c>
      <c r="BA10" s="359">
        <v>26</v>
      </c>
      <c r="BB10" s="359">
        <v>28</v>
      </c>
      <c r="BC10" s="359">
        <v>29</v>
      </c>
      <c r="BD10" s="359">
        <v>30</v>
      </c>
      <c r="BE10" s="359">
        <v>32</v>
      </c>
      <c r="BF10" s="359">
        <v>33</v>
      </c>
      <c r="BG10" s="359">
        <v>35</v>
      </c>
      <c r="BH10" s="359">
        <v>36</v>
      </c>
      <c r="BI10" s="359">
        <v>38</v>
      </c>
      <c r="BJ10" s="359">
        <v>39</v>
      </c>
    </row>
    <row r="11" spans="1:62" ht="15" customHeight="1" x14ac:dyDescent="0.2">
      <c r="Y11" s="15" t="s">
        <v>62</v>
      </c>
      <c r="Z11" s="359"/>
      <c r="AA11" s="360"/>
      <c r="AB11" s="552"/>
      <c r="AC11" s="359">
        <v>147</v>
      </c>
      <c r="AD11" s="359">
        <v>147</v>
      </c>
      <c r="AE11" s="359">
        <v>147</v>
      </c>
      <c r="AF11" s="359">
        <v>147</v>
      </c>
      <c r="AG11" s="359">
        <v>147</v>
      </c>
      <c r="AH11" s="359">
        <v>147</v>
      </c>
      <c r="AI11" s="359">
        <v>147</v>
      </c>
      <c r="AJ11" s="359">
        <v>147</v>
      </c>
      <c r="AK11" s="359">
        <v>147</v>
      </c>
      <c r="AL11" s="359">
        <v>147</v>
      </c>
      <c r="AM11" s="359">
        <v>147</v>
      </c>
      <c r="AN11" s="359">
        <v>147</v>
      </c>
      <c r="AO11" s="359">
        <v>147</v>
      </c>
      <c r="AP11" s="359">
        <v>147</v>
      </c>
      <c r="AQ11" s="359">
        <v>147</v>
      </c>
      <c r="AR11" s="359">
        <v>147</v>
      </c>
      <c r="AS11" s="359">
        <v>147</v>
      </c>
      <c r="AT11" s="359">
        <v>147</v>
      </c>
      <c r="AU11" s="359">
        <v>147</v>
      </c>
      <c r="AV11" s="359">
        <v>147</v>
      </c>
      <c r="AW11" s="359">
        <v>147</v>
      </c>
      <c r="AX11" s="359">
        <v>147</v>
      </c>
      <c r="AY11" s="359">
        <v>147</v>
      </c>
      <c r="AZ11" s="359">
        <v>147</v>
      </c>
      <c r="BA11" s="359">
        <v>147</v>
      </c>
      <c r="BB11" s="359">
        <v>147</v>
      </c>
      <c r="BC11" s="359">
        <v>147</v>
      </c>
      <c r="BD11" s="359">
        <v>147</v>
      </c>
      <c r="BE11" s="359">
        <v>147</v>
      </c>
      <c r="BF11" s="359">
        <v>147</v>
      </c>
      <c r="BG11" s="359">
        <v>147</v>
      </c>
      <c r="BH11" s="359">
        <v>147</v>
      </c>
      <c r="BI11" s="359">
        <v>147</v>
      </c>
      <c r="BJ11" s="359">
        <v>147</v>
      </c>
    </row>
    <row r="12" spans="1:62" ht="15" customHeight="1" x14ac:dyDescent="0.2">
      <c r="Y12" s="15" t="s">
        <v>63</v>
      </c>
      <c r="Z12" s="359"/>
      <c r="AA12" s="360"/>
      <c r="AB12" s="655"/>
      <c r="AC12" s="359">
        <v>125</v>
      </c>
      <c r="AD12" s="359">
        <v>125</v>
      </c>
      <c r="AE12" s="359">
        <v>125</v>
      </c>
      <c r="AF12" s="359">
        <v>125</v>
      </c>
      <c r="AG12" s="359">
        <v>125</v>
      </c>
      <c r="AH12" s="359">
        <v>125</v>
      </c>
      <c r="AI12" s="359">
        <v>125</v>
      </c>
      <c r="AJ12" s="359">
        <v>125</v>
      </c>
      <c r="AK12" s="359">
        <v>125</v>
      </c>
      <c r="AL12" s="359">
        <v>125</v>
      </c>
      <c r="AM12" s="359">
        <v>125</v>
      </c>
      <c r="AN12" s="359">
        <v>125</v>
      </c>
      <c r="AO12" s="359">
        <v>125</v>
      </c>
      <c r="AP12" s="359">
        <v>125</v>
      </c>
      <c r="AQ12" s="359">
        <v>125</v>
      </c>
      <c r="AR12" s="359">
        <v>125</v>
      </c>
      <c r="AS12" s="359">
        <v>125</v>
      </c>
      <c r="AT12" s="359">
        <v>125</v>
      </c>
      <c r="AU12" s="359">
        <v>125</v>
      </c>
      <c r="AV12" s="359">
        <v>125</v>
      </c>
      <c r="AW12" s="359">
        <v>125</v>
      </c>
      <c r="AX12" s="359">
        <v>125</v>
      </c>
      <c r="AY12" s="359">
        <v>125</v>
      </c>
      <c r="AZ12" s="359">
        <v>125</v>
      </c>
      <c r="BA12" s="359">
        <v>125</v>
      </c>
      <c r="BB12" s="359">
        <v>125</v>
      </c>
      <c r="BC12" s="359">
        <v>125</v>
      </c>
      <c r="BD12" s="359">
        <v>125</v>
      </c>
      <c r="BE12" s="359">
        <v>125</v>
      </c>
      <c r="BF12" s="359">
        <v>125</v>
      </c>
      <c r="BG12" s="359">
        <v>125</v>
      </c>
      <c r="BH12" s="359">
        <v>125</v>
      </c>
      <c r="BI12" s="359">
        <v>125</v>
      </c>
      <c r="BJ12" s="359">
        <v>125</v>
      </c>
    </row>
    <row r="13" spans="1:62" ht="15" customHeight="1" x14ac:dyDescent="0.2">
      <c r="Y13" s="15" t="s">
        <v>64</v>
      </c>
      <c r="Z13" s="359"/>
      <c r="AA13" s="360"/>
      <c r="AB13" s="655"/>
      <c r="AC13" s="359">
        <v>140</v>
      </c>
      <c r="AD13" s="359">
        <v>140</v>
      </c>
      <c r="AE13" s="359">
        <v>140</v>
      </c>
      <c r="AF13" s="359">
        <v>140</v>
      </c>
      <c r="AG13" s="359">
        <v>140</v>
      </c>
      <c r="AH13" s="359">
        <v>140</v>
      </c>
      <c r="AI13" s="359">
        <v>140</v>
      </c>
      <c r="AJ13" s="359">
        <v>140</v>
      </c>
      <c r="AK13" s="359">
        <v>140</v>
      </c>
      <c r="AL13" s="359">
        <v>140</v>
      </c>
      <c r="AM13" s="359">
        <v>140</v>
      </c>
      <c r="AN13" s="359">
        <v>140</v>
      </c>
      <c r="AO13" s="359">
        <v>140</v>
      </c>
      <c r="AP13" s="359">
        <v>140</v>
      </c>
      <c r="AQ13" s="359">
        <v>140</v>
      </c>
      <c r="AR13" s="359">
        <v>140</v>
      </c>
      <c r="AS13" s="359">
        <v>140</v>
      </c>
      <c r="AT13" s="359">
        <v>140</v>
      </c>
      <c r="AU13" s="359">
        <v>140</v>
      </c>
      <c r="AV13" s="359">
        <v>140</v>
      </c>
      <c r="AW13" s="359">
        <v>140</v>
      </c>
      <c r="AX13" s="359">
        <v>140</v>
      </c>
      <c r="AY13" s="359">
        <v>140</v>
      </c>
      <c r="AZ13" s="359">
        <v>140</v>
      </c>
      <c r="BA13" s="359">
        <v>140</v>
      </c>
      <c r="BB13" s="359">
        <v>140</v>
      </c>
      <c r="BC13" s="359">
        <v>140</v>
      </c>
      <c r="BD13" s="359">
        <v>140</v>
      </c>
      <c r="BE13" s="359">
        <v>140</v>
      </c>
      <c r="BF13" s="359">
        <v>140</v>
      </c>
      <c r="BG13" s="359">
        <v>140</v>
      </c>
      <c r="BH13" s="359">
        <v>140</v>
      </c>
      <c r="BI13" s="359">
        <v>140</v>
      </c>
      <c r="BJ13" s="359">
        <v>140</v>
      </c>
    </row>
    <row r="14" spans="1:62" ht="15" customHeight="1" x14ac:dyDescent="0.2">
      <c r="Y14" s="15" t="s">
        <v>89</v>
      </c>
      <c r="Z14" s="359"/>
      <c r="AA14" s="360"/>
      <c r="AB14" s="655"/>
      <c r="AC14" s="359">
        <v>124</v>
      </c>
      <c r="AD14" s="359">
        <v>121</v>
      </c>
      <c r="AE14" s="359">
        <v>121</v>
      </c>
      <c r="AF14" s="359">
        <v>121</v>
      </c>
      <c r="AG14" s="359">
        <v>121</v>
      </c>
      <c r="AH14" s="359">
        <v>121</v>
      </c>
      <c r="AI14" s="359">
        <v>121</v>
      </c>
      <c r="AJ14" s="359">
        <v>121</v>
      </c>
      <c r="AK14" s="359">
        <v>121</v>
      </c>
      <c r="AL14" s="359">
        <v>121</v>
      </c>
      <c r="AM14" s="359">
        <v>121</v>
      </c>
      <c r="AN14" s="359">
        <v>121</v>
      </c>
      <c r="AO14" s="359">
        <v>121</v>
      </c>
      <c r="AP14" s="359">
        <v>121</v>
      </c>
      <c r="AQ14" s="359">
        <v>121</v>
      </c>
      <c r="AR14" s="359">
        <v>121</v>
      </c>
      <c r="AS14" s="359">
        <v>121</v>
      </c>
      <c r="AT14" s="359">
        <v>121</v>
      </c>
      <c r="AU14" s="359">
        <v>121</v>
      </c>
      <c r="AV14" s="359">
        <v>121</v>
      </c>
      <c r="AW14" s="359">
        <v>121</v>
      </c>
      <c r="AX14" s="359">
        <v>121</v>
      </c>
      <c r="AY14" s="359">
        <v>121</v>
      </c>
      <c r="AZ14" s="359">
        <v>121</v>
      </c>
      <c r="BA14" s="359">
        <v>121</v>
      </c>
      <c r="BB14" s="359">
        <v>121</v>
      </c>
      <c r="BC14" s="359">
        <v>121</v>
      </c>
      <c r="BD14" s="359">
        <v>121</v>
      </c>
      <c r="BE14" s="359">
        <v>121</v>
      </c>
      <c r="BF14" s="359">
        <v>121</v>
      </c>
      <c r="BG14" s="359">
        <v>121</v>
      </c>
      <c r="BH14" s="359">
        <v>121</v>
      </c>
      <c r="BI14" s="359">
        <v>121</v>
      </c>
      <c r="BJ14" s="359">
        <v>121</v>
      </c>
    </row>
    <row r="15" spans="1:62" ht="15" customHeight="1" x14ac:dyDescent="0.2">
      <c r="Y15" s="15" t="s">
        <v>31</v>
      </c>
      <c r="Z15" s="359"/>
      <c r="AA15" s="360"/>
      <c r="AB15" s="655"/>
      <c r="AC15" s="359">
        <v>661</v>
      </c>
      <c r="AD15" s="359">
        <v>652</v>
      </c>
      <c r="AE15" s="359">
        <v>646</v>
      </c>
      <c r="AF15" s="359">
        <v>640</v>
      </c>
      <c r="AG15" s="359">
        <v>625</v>
      </c>
      <c r="AH15" s="359">
        <v>616</v>
      </c>
      <c r="AI15" s="359">
        <v>607</v>
      </c>
      <c r="AJ15" s="359">
        <v>594</v>
      </c>
      <c r="AK15" s="359">
        <v>587</v>
      </c>
      <c r="AL15" s="359">
        <v>585</v>
      </c>
      <c r="AM15" s="359">
        <v>583</v>
      </c>
      <c r="AN15" s="359">
        <v>580</v>
      </c>
      <c r="AO15" s="359">
        <v>572</v>
      </c>
      <c r="AP15" s="359">
        <v>567</v>
      </c>
      <c r="AQ15" s="359">
        <v>565</v>
      </c>
      <c r="AR15" s="359">
        <v>563</v>
      </c>
      <c r="AS15" s="359">
        <v>562</v>
      </c>
      <c r="AT15" s="359">
        <v>560</v>
      </c>
      <c r="AU15" s="359">
        <v>561</v>
      </c>
      <c r="AV15" s="359">
        <v>561</v>
      </c>
      <c r="AW15" s="359">
        <v>562</v>
      </c>
      <c r="AX15" s="359">
        <v>562</v>
      </c>
      <c r="AY15" s="359">
        <v>561</v>
      </c>
      <c r="AZ15" s="359">
        <v>562</v>
      </c>
      <c r="BA15" s="359">
        <v>561</v>
      </c>
      <c r="BB15" s="359">
        <v>562</v>
      </c>
      <c r="BC15" s="359">
        <v>564</v>
      </c>
      <c r="BD15" s="359">
        <v>565</v>
      </c>
      <c r="BE15" s="359">
        <v>566</v>
      </c>
      <c r="BF15" s="359">
        <v>567</v>
      </c>
      <c r="BG15" s="359">
        <v>569</v>
      </c>
      <c r="BH15" s="359">
        <v>570</v>
      </c>
      <c r="BI15" s="359">
        <v>572</v>
      </c>
      <c r="BJ15" s="359">
        <v>573</v>
      </c>
    </row>
    <row r="16" spans="1:62" ht="15" customHeight="1" x14ac:dyDescent="0.2">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row>
    <row r="17" spans="1:62" ht="15" customHeight="1" x14ac:dyDescent="0.2">
      <c r="Y17" s="367" t="s">
        <v>206</v>
      </c>
      <c r="Z17" s="357"/>
      <c r="AA17" s="357"/>
      <c r="AB17" s="381"/>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7"/>
      <c r="AY17" s="357"/>
      <c r="AZ17" s="357"/>
      <c r="BA17" s="357"/>
      <c r="BB17" s="357"/>
      <c r="BC17" s="357"/>
      <c r="BD17" s="357"/>
      <c r="BE17" s="357"/>
      <c r="BF17" s="357"/>
      <c r="BG17" s="357"/>
      <c r="BH17" s="357"/>
      <c r="BI17" s="357"/>
      <c r="BJ17" s="357"/>
    </row>
    <row r="18" spans="1:62" ht="15" customHeight="1" x14ac:dyDescent="0.2">
      <c r="Y18" s="573" t="s">
        <v>34</v>
      </c>
      <c r="Z18" s="550">
        <v>42095</v>
      </c>
      <c r="AA18" s="550">
        <v>42461</v>
      </c>
      <c r="AB18" s="551">
        <v>42826</v>
      </c>
      <c r="AC18" s="550">
        <v>42826</v>
      </c>
      <c r="AD18" s="550">
        <v>43191</v>
      </c>
      <c r="AE18" s="550">
        <v>43556</v>
      </c>
      <c r="AF18" s="550">
        <v>43922</v>
      </c>
      <c r="AG18" s="550">
        <v>44287</v>
      </c>
      <c r="AH18" s="550">
        <v>44652</v>
      </c>
      <c r="AI18" s="550">
        <v>45017</v>
      </c>
      <c r="AJ18" s="550">
        <v>45383</v>
      </c>
      <c r="AK18" s="550">
        <v>45748</v>
      </c>
      <c r="AL18" s="550">
        <v>46113</v>
      </c>
      <c r="AM18" s="550">
        <v>46478</v>
      </c>
      <c r="AN18" s="550">
        <v>46844</v>
      </c>
      <c r="AO18" s="550">
        <v>47209</v>
      </c>
      <c r="AP18" s="550">
        <v>47574</v>
      </c>
      <c r="AQ18" s="550">
        <v>47939</v>
      </c>
      <c r="AR18" s="550">
        <v>48305</v>
      </c>
      <c r="AS18" s="550">
        <v>48670</v>
      </c>
      <c r="AT18" s="550">
        <v>49035</v>
      </c>
      <c r="AU18" s="550">
        <v>49400</v>
      </c>
      <c r="AV18" s="550">
        <v>49766</v>
      </c>
      <c r="AW18" s="550">
        <v>50131</v>
      </c>
      <c r="AX18" s="550">
        <v>50496</v>
      </c>
      <c r="AY18" s="550">
        <v>50861</v>
      </c>
      <c r="AZ18" s="550">
        <v>51227</v>
      </c>
      <c r="BA18" s="550">
        <v>51592</v>
      </c>
      <c r="BB18" s="550">
        <v>51957</v>
      </c>
      <c r="BC18" s="550">
        <v>52322</v>
      </c>
      <c r="BD18" s="550">
        <v>52688</v>
      </c>
      <c r="BE18" s="550">
        <v>53053</v>
      </c>
      <c r="BF18" s="550">
        <v>53418</v>
      </c>
      <c r="BG18" s="550">
        <v>53783</v>
      </c>
      <c r="BH18" s="550">
        <v>54149</v>
      </c>
      <c r="BI18" s="550">
        <v>54514</v>
      </c>
      <c r="BJ18" s="550">
        <v>54879</v>
      </c>
    </row>
    <row r="19" spans="1:62" ht="15" customHeight="1" x14ac:dyDescent="0.2">
      <c r="Y19" s="15" t="s">
        <v>59</v>
      </c>
      <c r="Z19" s="16"/>
      <c r="AA19" s="16"/>
      <c r="AB19" s="552"/>
      <c r="AC19" s="16">
        <v>124</v>
      </c>
      <c r="AD19" s="16">
        <v>124</v>
      </c>
      <c r="AE19" s="16">
        <v>122</v>
      </c>
      <c r="AF19" s="16">
        <v>119</v>
      </c>
      <c r="AG19" s="16">
        <v>109</v>
      </c>
      <c r="AH19" s="16">
        <v>95</v>
      </c>
      <c r="AI19" s="16">
        <v>81</v>
      </c>
      <c r="AJ19" s="16">
        <v>75</v>
      </c>
      <c r="AK19" s="16">
        <v>71</v>
      </c>
      <c r="AL19" s="16">
        <v>67</v>
      </c>
      <c r="AM19" s="16">
        <v>62</v>
      </c>
      <c r="AN19" s="16">
        <v>59</v>
      </c>
      <c r="AO19" s="16">
        <v>55</v>
      </c>
      <c r="AP19" s="16">
        <v>49</v>
      </c>
      <c r="AQ19" s="16">
        <v>44</v>
      </c>
      <c r="AR19" s="16">
        <v>40</v>
      </c>
      <c r="AS19" s="16">
        <v>36</v>
      </c>
      <c r="AT19" s="16">
        <v>31</v>
      </c>
      <c r="AU19" s="16">
        <v>26</v>
      </c>
      <c r="AV19" s="16">
        <v>23</v>
      </c>
      <c r="AW19" s="16">
        <v>19</v>
      </c>
      <c r="AX19" s="16">
        <v>16</v>
      </c>
      <c r="AY19" s="16">
        <v>13</v>
      </c>
      <c r="AZ19" s="16">
        <v>10</v>
      </c>
      <c r="BA19" s="16">
        <v>9</v>
      </c>
      <c r="BB19" s="16">
        <v>7</v>
      </c>
      <c r="BC19" s="16">
        <v>5</v>
      </c>
      <c r="BD19" s="16">
        <v>4</v>
      </c>
      <c r="BE19" s="16">
        <v>3</v>
      </c>
      <c r="BF19" s="16">
        <v>1</v>
      </c>
      <c r="BG19" s="16">
        <v>0</v>
      </c>
      <c r="BH19" s="16">
        <v>0</v>
      </c>
      <c r="BI19" s="16">
        <v>0</v>
      </c>
      <c r="BJ19" s="16">
        <v>0</v>
      </c>
    </row>
    <row r="20" spans="1:62" ht="15" customHeight="1" x14ac:dyDescent="0.2">
      <c r="Y20" s="15" t="s">
        <v>60</v>
      </c>
      <c r="Z20" s="16"/>
      <c r="AA20" s="16"/>
      <c r="AB20" s="552"/>
      <c r="AC20" s="16">
        <v>0</v>
      </c>
      <c r="AD20" s="16">
        <v>0</v>
      </c>
      <c r="AE20" s="16">
        <v>0</v>
      </c>
      <c r="AF20" s="16">
        <v>0</v>
      </c>
      <c r="AG20" s="16">
        <v>0</v>
      </c>
      <c r="AH20" s="16">
        <v>0</v>
      </c>
      <c r="AI20" s="16">
        <v>0</v>
      </c>
      <c r="AJ20" s="16">
        <v>0</v>
      </c>
      <c r="AK20" s="16">
        <v>0</v>
      </c>
      <c r="AL20" s="16">
        <v>0</v>
      </c>
      <c r="AM20" s="16">
        <v>0</v>
      </c>
      <c r="AN20" s="16">
        <v>0</v>
      </c>
      <c r="AO20" s="16">
        <v>0</v>
      </c>
      <c r="AP20" s="16">
        <v>0</v>
      </c>
      <c r="AQ20" s="16">
        <v>0</v>
      </c>
      <c r="AR20" s="16">
        <v>0</v>
      </c>
      <c r="AS20" s="16">
        <v>0</v>
      </c>
      <c r="AT20" s="16">
        <v>0</v>
      </c>
      <c r="AU20" s="16">
        <v>0</v>
      </c>
      <c r="AV20" s="16">
        <v>0</v>
      </c>
      <c r="AW20" s="16">
        <v>0</v>
      </c>
      <c r="AX20" s="16">
        <v>0</v>
      </c>
      <c r="AY20" s="16">
        <v>0</v>
      </c>
      <c r="AZ20" s="16">
        <v>0</v>
      </c>
      <c r="BA20" s="16">
        <v>0</v>
      </c>
      <c r="BB20" s="16">
        <v>0</v>
      </c>
      <c r="BC20" s="16">
        <v>0</v>
      </c>
      <c r="BD20" s="16">
        <v>0</v>
      </c>
      <c r="BE20" s="16">
        <v>0</v>
      </c>
      <c r="BF20" s="16">
        <v>0</v>
      </c>
      <c r="BG20" s="16">
        <v>0</v>
      </c>
      <c r="BH20" s="16">
        <v>0</v>
      </c>
      <c r="BI20" s="16">
        <v>0</v>
      </c>
      <c r="BJ20" s="16">
        <v>0</v>
      </c>
    </row>
    <row r="21" spans="1:62" ht="15" customHeight="1" x14ac:dyDescent="0.2">
      <c r="Y21" s="15" t="s">
        <v>88</v>
      </c>
      <c r="Z21" s="16"/>
      <c r="AA21" s="16"/>
      <c r="AB21" s="552"/>
      <c r="AC21" s="16">
        <v>1</v>
      </c>
      <c r="AD21" s="16">
        <v>1</v>
      </c>
      <c r="AE21" s="16">
        <v>1</v>
      </c>
      <c r="AF21" s="16">
        <v>1</v>
      </c>
      <c r="AG21" s="16">
        <v>2</v>
      </c>
      <c r="AH21" s="16">
        <v>2</v>
      </c>
      <c r="AI21" s="16">
        <v>2</v>
      </c>
      <c r="AJ21" s="16">
        <v>2</v>
      </c>
      <c r="AK21" s="16">
        <v>3</v>
      </c>
      <c r="AL21" s="16">
        <v>3</v>
      </c>
      <c r="AM21" s="16">
        <v>3</v>
      </c>
      <c r="AN21" s="16">
        <v>4</v>
      </c>
      <c r="AO21" s="16">
        <v>4</v>
      </c>
      <c r="AP21" s="16">
        <v>4</v>
      </c>
      <c r="AQ21" s="16">
        <v>5</v>
      </c>
      <c r="AR21" s="16">
        <v>6</v>
      </c>
      <c r="AS21" s="16">
        <v>7</v>
      </c>
      <c r="AT21" s="16">
        <v>8</v>
      </c>
      <c r="AU21" s="16">
        <v>9</v>
      </c>
      <c r="AV21" s="16">
        <v>10</v>
      </c>
      <c r="AW21" s="16">
        <v>11</v>
      </c>
      <c r="AX21" s="16">
        <v>12</v>
      </c>
      <c r="AY21" s="16">
        <v>12</v>
      </c>
      <c r="AZ21" s="16">
        <v>13</v>
      </c>
      <c r="BA21" s="16">
        <v>14</v>
      </c>
      <c r="BB21" s="16">
        <v>15</v>
      </c>
      <c r="BC21" s="16">
        <v>15</v>
      </c>
      <c r="BD21" s="16">
        <v>16</v>
      </c>
      <c r="BE21" s="16">
        <v>17</v>
      </c>
      <c r="BF21" s="16">
        <v>18</v>
      </c>
      <c r="BG21" s="16">
        <v>19</v>
      </c>
      <c r="BH21" s="16">
        <v>20</v>
      </c>
      <c r="BI21" s="16">
        <v>21</v>
      </c>
      <c r="BJ21" s="16">
        <v>22</v>
      </c>
    </row>
    <row r="22" spans="1:62" ht="15" customHeight="1" x14ac:dyDescent="0.2">
      <c r="Y22" s="15" t="s">
        <v>62</v>
      </c>
      <c r="Z22" s="16"/>
      <c r="AA22" s="16"/>
      <c r="AB22" s="552"/>
      <c r="AC22" s="16">
        <v>147</v>
      </c>
      <c r="AD22" s="16">
        <v>147</v>
      </c>
      <c r="AE22" s="16">
        <v>147</v>
      </c>
      <c r="AF22" s="16">
        <v>147</v>
      </c>
      <c r="AG22" s="16">
        <v>147</v>
      </c>
      <c r="AH22" s="16">
        <v>147</v>
      </c>
      <c r="AI22" s="16">
        <v>147</v>
      </c>
      <c r="AJ22" s="16">
        <v>147</v>
      </c>
      <c r="AK22" s="16">
        <v>147</v>
      </c>
      <c r="AL22" s="16">
        <v>147</v>
      </c>
      <c r="AM22" s="16">
        <v>147</v>
      </c>
      <c r="AN22" s="16">
        <v>147</v>
      </c>
      <c r="AO22" s="16">
        <v>147</v>
      </c>
      <c r="AP22" s="16">
        <v>147</v>
      </c>
      <c r="AQ22" s="16">
        <v>147</v>
      </c>
      <c r="AR22" s="16">
        <v>147</v>
      </c>
      <c r="AS22" s="16">
        <v>147</v>
      </c>
      <c r="AT22" s="16">
        <v>147</v>
      </c>
      <c r="AU22" s="16">
        <v>147</v>
      </c>
      <c r="AV22" s="16">
        <v>147</v>
      </c>
      <c r="AW22" s="16">
        <v>147</v>
      </c>
      <c r="AX22" s="16">
        <v>147</v>
      </c>
      <c r="AY22" s="16">
        <v>147</v>
      </c>
      <c r="AZ22" s="16">
        <v>147</v>
      </c>
      <c r="BA22" s="16">
        <v>147</v>
      </c>
      <c r="BB22" s="16">
        <v>147</v>
      </c>
      <c r="BC22" s="16">
        <v>147</v>
      </c>
      <c r="BD22" s="16">
        <v>147</v>
      </c>
      <c r="BE22" s="16">
        <v>147</v>
      </c>
      <c r="BF22" s="16">
        <v>147</v>
      </c>
      <c r="BG22" s="16">
        <v>147</v>
      </c>
      <c r="BH22" s="16">
        <v>147</v>
      </c>
      <c r="BI22" s="16">
        <v>147</v>
      </c>
      <c r="BJ22" s="16">
        <v>147</v>
      </c>
    </row>
    <row r="23" spans="1:62" ht="15" customHeight="1" x14ac:dyDescent="0.2">
      <c r="Y23" s="15" t="s">
        <v>63</v>
      </c>
      <c r="Z23" s="16"/>
      <c r="AA23" s="16"/>
      <c r="AB23" s="655"/>
      <c r="AC23" s="16">
        <v>125</v>
      </c>
      <c r="AD23" s="16">
        <v>125</v>
      </c>
      <c r="AE23" s="16">
        <v>125</v>
      </c>
      <c r="AF23" s="16">
        <v>125</v>
      </c>
      <c r="AG23" s="16">
        <v>125</v>
      </c>
      <c r="AH23" s="16">
        <v>125</v>
      </c>
      <c r="AI23" s="16">
        <v>125</v>
      </c>
      <c r="AJ23" s="16">
        <v>125</v>
      </c>
      <c r="AK23" s="16">
        <v>125</v>
      </c>
      <c r="AL23" s="16">
        <v>125</v>
      </c>
      <c r="AM23" s="16">
        <v>125</v>
      </c>
      <c r="AN23" s="16">
        <v>125</v>
      </c>
      <c r="AO23" s="16">
        <v>125</v>
      </c>
      <c r="AP23" s="16">
        <v>125</v>
      </c>
      <c r="AQ23" s="16">
        <v>125</v>
      </c>
      <c r="AR23" s="16">
        <v>125</v>
      </c>
      <c r="AS23" s="16">
        <v>125</v>
      </c>
      <c r="AT23" s="16">
        <v>125</v>
      </c>
      <c r="AU23" s="16">
        <v>125</v>
      </c>
      <c r="AV23" s="16">
        <v>125</v>
      </c>
      <c r="AW23" s="16">
        <v>125</v>
      </c>
      <c r="AX23" s="16">
        <v>125</v>
      </c>
      <c r="AY23" s="16">
        <v>125</v>
      </c>
      <c r="AZ23" s="16">
        <v>125</v>
      </c>
      <c r="BA23" s="16">
        <v>125</v>
      </c>
      <c r="BB23" s="16">
        <v>125</v>
      </c>
      <c r="BC23" s="16">
        <v>125</v>
      </c>
      <c r="BD23" s="16">
        <v>125</v>
      </c>
      <c r="BE23" s="16">
        <v>125</v>
      </c>
      <c r="BF23" s="16">
        <v>125</v>
      </c>
      <c r="BG23" s="16">
        <v>125</v>
      </c>
      <c r="BH23" s="16">
        <v>125</v>
      </c>
      <c r="BI23" s="16">
        <v>125</v>
      </c>
      <c r="BJ23" s="16">
        <v>125</v>
      </c>
    </row>
    <row r="24" spans="1:62" ht="15" customHeight="1" x14ac:dyDescent="0.2">
      <c r="Y24" s="15" t="s">
        <v>64</v>
      </c>
      <c r="Z24" s="16"/>
      <c r="AA24" s="16"/>
      <c r="AB24" s="655"/>
      <c r="AC24" s="16">
        <v>140</v>
      </c>
      <c r="AD24" s="16">
        <v>140</v>
      </c>
      <c r="AE24" s="16">
        <v>140</v>
      </c>
      <c r="AF24" s="16">
        <v>140</v>
      </c>
      <c r="AG24" s="16">
        <v>140</v>
      </c>
      <c r="AH24" s="16">
        <v>140</v>
      </c>
      <c r="AI24" s="16">
        <v>140</v>
      </c>
      <c r="AJ24" s="16">
        <v>140</v>
      </c>
      <c r="AK24" s="16">
        <v>140</v>
      </c>
      <c r="AL24" s="16">
        <v>140</v>
      </c>
      <c r="AM24" s="16">
        <v>140</v>
      </c>
      <c r="AN24" s="16">
        <v>140</v>
      </c>
      <c r="AO24" s="16">
        <v>140</v>
      </c>
      <c r="AP24" s="16">
        <v>140</v>
      </c>
      <c r="AQ24" s="16">
        <v>140</v>
      </c>
      <c r="AR24" s="16">
        <v>140</v>
      </c>
      <c r="AS24" s="16">
        <v>140</v>
      </c>
      <c r="AT24" s="16">
        <v>140</v>
      </c>
      <c r="AU24" s="16">
        <v>140</v>
      </c>
      <c r="AV24" s="16">
        <v>140</v>
      </c>
      <c r="AW24" s="16">
        <v>140</v>
      </c>
      <c r="AX24" s="16">
        <v>140</v>
      </c>
      <c r="AY24" s="16">
        <v>140</v>
      </c>
      <c r="AZ24" s="16">
        <v>140</v>
      </c>
      <c r="BA24" s="16">
        <v>140</v>
      </c>
      <c r="BB24" s="16">
        <v>140</v>
      </c>
      <c r="BC24" s="16">
        <v>140</v>
      </c>
      <c r="BD24" s="16">
        <v>140</v>
      </c>
      <c r="BE24" s="16">
        <v>140</v>
      </c>
      <c r="BF24" s="16">
        <v>140</v>
      </c>
      <c r="BG24" s="16">
        <v>140</v>
      </c>
      <c r="BH24" s="16">
        <v>140</v>
      </c>
      <c r="BI24" s="16">
        <v>140</v>
      </c>
      <c r="BJ24" s="16">
        <v>140</v>
      </c>
    </row>
    <row r="25" spans="1:62" ht="15" customHeight="1" x14ac:dyDescent="0.2">
      <c r="Y25" s="15" t="s">
        <v>89</v>
      </c>
      <c r="Z25" s="16"/>
      <c r="AA25" s="16"/>
      <c r="AB25" s="655"/>
      <c r="AC25" s="16">
        <v>124</v>
      </c>
      <c r="AD25" s="16">
        <v>121</v>
      </c>
      <c r="AE25" s="16">
        <v>121</v>
      </c>
      <c r="AF25" s="16">
        <v>121</v>
      </c>
      <c r="AG25" s="16">
        <v>121</v>
      </c>
      <c r="AH25" s="16">
        <v>121</v>
      </c>
      <c r="AI25" s="16">
        <v>121</v>
      </c>
      <c r="AJ25" s="16">
        <v>121</v>
      </c>
      <c r="AK25" s="16">
        <v>121</v>
      </c>
      <c r="AL25" s="16">
        <v>121</v>
      </c>
      <c r="AM25" s="16">
        <v>121</v>
      </c>
      <c r="AN25" s="16">
        <v>121</v>
      </c>
      <c r="AO25" s="16">
        <v>121</v>
      </c>
      <c r="AP25" s="16">
        <v>121</v>
      </c>
      <c r="AQ25" s="16">
        <v>121</v>
      </c>
      <c r="AR25" s="16">
        <v>121</v>
      </c>
      <c r="AS25" s="16">
        <v>121</v>
      </c>
      <c r="AT25" s="16">
        <v>121</v>
      </c>
      <c r="AU25" s="16">
        <v>121</v>
      </c>
      <c r="AV25" s="16">
        <v>121</v>
      </c>
      <c r="AW25" s="16">
        <v>121</v>
      </c>
      <c r="AX25" s="16">
        <v>121</v>
      </c>
      <c r="AY25" s="16">
        <v>121</v>
      </c>
      <c r="AZ25" s="16">
        <v>121</v>
      </c>
      <c r="BA25" s="16">
        <v>121</v>
      </c>
      <c r="BB25" s="16">
        <v>121</v>
      </c>
      <c r="BC25" s="16">
        <v>121</v>
      </c>
      <c r="BD25" s="16">
        <v>121</v>
      </c>
      <c r="BE25" s="16">
        <v>121</v>
      </c>
      <c r="BF25" s="16">
        <v>121</v>
      </c>
      <c r="BG25" s="16">
        <v>121</v>
      </c>
      <c r="BH25" s="16">
        <v>121</v>
      </c>
      <c r="BI25" s="16">
        <v>121</v>
      </c>
      <c r="BJ25" s="16">
        <v>121</v>
      </c>
    </row>
    <row r="26" spans="1:62" ht="15" customHeight="1" x14ac:dyDescent="0.2">
      <c r="Y26" s="450" t="s">
        <v>31</v>
      </c>
      <c r="Z26" s="364"/>
      <c r="AA26" s="364"/>
      <c r="AB26" s="655"/>
      <c r="AC26" s="364">
        <v>661</v>
      </c>
      <c r="AD26" s="364">
        <v>658</v>
      </c>
      <c r="AE26" s="364">
        <v>658</v>
      </c>
      <c r="AF26" s="364">
        <v>655</v>
      </c>
      <c r="AG26" s="364">
        <v>645</v>
      </c>
      <c r="AH26" s="364">
        <v>631</v>
      </c>
      <c r="AI26" s="364">
        <v>617</v>
      </c>
      <c r="AJ26" s="364">
        <v>611</v>
      </c>
      <c r="AK26" s="364">
        <v>608</v>
      </c>
      <c r="AL26" s="364">
        <v>604</v>
      </c>
      <c r="AM26" s="364">
        <v>600</v>
      </c>
      <c r="AN26" s="364">
        <v>597</v>
      </c>
      <c r="AO26" s="364">
        <v>593</v>
      </c>
      <c r="AP26" s="364">
        <v>587</v>
      </c>
      <c r="AQ26" s="364">
        <v>584</v>
      </c>
      <c r="AR26" s="364">
        <v>581</v>
      </c>
      <c r="AS26" s="364">
        <v>577</v>
      </c>
      <c r="AT26" s="364">
        <v>573</v>
      </c>
      <c r="AU26" s="364">
        <v>569</v>
      </c>
      <c r="AV26" s="364">
        <v>567</v>
      </c>
      <c r="AW26" s="364">
        <v>564</v>
      </c>
      <c r="AX26" s="364">
        <v>562</v>
      </c>
      <c r="AY26" s="364">
        <v>559</v>
      </c>
      <c r="AZ26" s="364">
        <v>558</v>
      </c>
      <c r="BA26" s="364">
        <v>557</v>
      </c>
      <c r="BB26" s="364">
        <v>555</v>
      </c>
      <c r="BC26" s="364">
        <v>554</v>
      </c>
      <c r="BD26" s="364">
        <v>554</v>
      </c>
      <c r="BE26" s="364">
        <v>554</v>
      </c>
      <c r="BF26" s="364">
        <v>553</v>
      </c>
      <c r="BG26" s="364">
        <v>553</v>
      </c>
      <c r="BH26" s="364">
        <v>554</v>
      </c>
      <c r="BI26" s="364">
        <v>555</v>
      </c>
      <c r="BJ26" s="364">
        <v>556</v>
      </c>
    </row>
    <row r="28" spans="1:62" ht="15" customHeight="1" x14ac:dyDescent="0.2">
      <c r="Y28" s="367" t="s">
        <v>427</v>
      </c>
      <c r="Z28" s="357"/>
      <c r="AA28" s="357"/>
      <c r="AB28" s="357"/>
      <c r="AC28" s="357"/>
      <c r="AD28" s="357"/>
      <c r="AE28" s="357"/>
      <c r="AF28" s="357"/>
      <c r="AG28" s="357"/>
      <c r="AH28" s="357"/>
      <c r="AI28" s="357"/>
      <c r="AJ28" s="357"/>
      <c r="AK28" s="357"/>
      <c r="AL28" s="357"/>
      <c r="AM28" s="357"/>
      <c r="AN28" s="357"/>
      <c r="AO28" s="357"/>
      <c r="AP28" s="357"/>
      <c r="AQ28" s="357"/>
      <c r="AR28" s="357"/>
      <c r="AS28" s="357"/>
      <c r="AT28" s="357"/>
      <c r="AU28" s="357"/>
      <c r="AV28" s="357"/>
      <c r="AW28" s="357"/>
      <c r="AX28" s="357"/>
      <c r="AY28" s="357"/>
      <c r="AZ28" s="357"/>
      <c r="BA28" s="357"/>
      <c r="BB28" s="357"/>
      <c r="BC28" s="357"/>
      <c r="BD28" s="357"/>
      <c r="BE28" s="357"/>
      <c r="BF28" s="357"/>
      <c r="BG28" s="357"/>
      <c r="BH28" s="357"/>
      <c r="BI28" s="357"/>
      <c r="BJ28" s="357"/>
    </row>
    <row r="29" spans="1:62" ht="15" customHeight="1" x14ac:dyDescent="0.2">
      <c r="Y29" s="573" t="s">
        <v>34</v>
      </c>
      <c r="Z29" s="550">
        <v>42095</v>
      </c>
      <c r="AA29" s="550">
        <v>42461</v>
      </c>
      <c r="AB29" s="551">
        <v>42826</v>
      </c>
      <c r="AC29" s="550">
        <v>42826</v>
      </c>
      <c r="AD29" s="550">
        <v>43191</v>
      </c>
      <c r="AE29" s="550">
        <v>43556</v>
      </c>
      <c r="AF29" s="550">
        <v>43922</v>
      </c>
      <c r="AG29" s="550">
        <v>44287</v>
      </c>
      <c r="AH29" s="550">
        <v>44652</v>
      </c>
      <c r="AI29" s="550">
        <v>45017</v>
      </c>
      <c r="AJ29" s="550">
        <v>45383</v>
      </c>
      <c r="AK29" s="550">
        <v>45748</v>
      </c>
      <c r="AL29" s="550">
        <v>46113</v>
      </c>
      <c r="AM29" s="550">
        <v>46478</v>
      </c>
      <c r="AN29" s="550">
        <v>46844</v>
      </c>
      <c r="AO29" s="550">
        <v>47209</v>
      </c>
      <c r="AP29" s="550">
        <v>47574</v>
      </c>
      <c r="AQ29" s="550">
        <v>47939</v>
      </c>
      <c r="AR29" s="550">
        <v>48305</v>
      </c>
      <c r="AS29" s="550">
        <v>48670</v>
      </c>
      <c r="AT29" s="550">
        <v>49035</v>
      </c>
      <c r="AU29" s="550">
        <v>49400</v>
      </c>
      <c r="AV29" s="550">
        <v>49766</v>
      </c>
      <c r="AW29" s="550">
        <v>50131</v>
      </c>
      <c r="AX29" s="550">
        <v>50496</v>
      </c>
      <c r="AY29" s="550">
        <v>50861</v>
      </c>
      <c r="AZ29" s="550">
        <v>51227</v>
      </c>
      <c r="BA29" s="550">
        <v>51592</v>
      </c>
      <c r="BB29" s="550">
        <v>51957</v>
      </c>
      <c r="BC29" s="550">
        <v>52322</v>
      </c>
      <c r="BD29" s="550">
        <v>52688</v>
      </c>
      <c r="BE29" s="550">
        <v>53053</v>
      </c>
      <c r="BF29" s="550">
        <v>53418</v>
      </c>
      <c r="BG29" s="550">
        <v>53783</v>
      </c>
      <c r="BH29" s="550">
        <v>54149</v>
      </c>
      <c r="BI29" s="550">
        <v>54514</v>
      </c>
      <c r="BJ29" s="550">
        <v>54879</v>
      </c>
    </row>
    <row r="30" spans="1:62" ht="15" customHeight="1" x14ac:dyDescent="0.25">
      <c r="A30" s="362" t="s">
        <v>215</v>
      </c>
      <c r="M30" s="362" t="s">
        <v>71</v>
      </c>
      <c r="Y30" s="15" t="s">
        <v>59</v>
      </c>
      <c r="Z30" s="360"/>
      <c r="AA30" s="360"/>
      <c r="AB30" s="552"/>
      <c r="AC30" s="359">
        <v>124</v>
      </c>
      <c r="AD30" s="359">
        <v>129</v>
      </c>
      <c r="AE30" s="359">
        <v>131</v>
      </c>
      <c r="AF30" s="359">
        <v>131</v>
      </c>
      <c r="AG30" s="359">
        <v>124</v>
      </c>
      <c r="AH30" s="359">
        <v>113</v>
      </c>
      <c r="AI30" s="359">
        <v>105</v>
      </c>
      <c r="AJ30" s="359">
        <v>95</v>
      </c>
      <c r="AK30" s="359">
        <v>88</v>
      </c>
      <c r="AL30" s="359">
        <v>86</v>
      </c>
      <c r="AM30" s="359">
        <v>82</v>
      </c>
      <c r="AN30" s="359">
        <v>79</v>
      </c>
      <c r="AO30" s="359">
        <v>75</v>
      </c>
      <c r="AP30" s="359">
        <v>71</v>
      </c>
      <c r="AQ30" s="359">
        <v>66</v>
      </c>
      <c r="AR30" s="359">
        <v>63</v>
      </c>
      <c r="AS30" s="359">
        <v>60</v>
      </c>
      <c r="AT30" s="359">
        <v>57</v>
      </c>
      <c r="AU30" s="359">
        <v>54</v>
      </c>
      <c r="AV30" s="359">
        <v>48</v>
      </c>
      <c r="AW30" s="359">
        <v>43</v>
      </c>
      <c r="AX30" s="359">
        <v>39</v>
      </c>
      <c r="AY30" s="359">
        <v>34</v>
      </c>
      <c r="AZ30" s="359">
        <v>30</v>
      </c>
      <c r="BA30" s="359">
        <v>25</v>
      </c>
      <c r="BB30" s="366">
        <v>21</v>
      </c>
      <c r="BC30" s="366">
        <v>17</v>
      </c>
      <c r="BD30" s="366">
        <v>13</v>
      </c>
      <c r="BE30" s="366">
        <v>10</v>
      </c>
      <c r="BF30" s="366">
        <v>8</v>
      </c>
      <c r="BG30" s="366">
        <v>6</v>
      </c>
      <c r="BH30" s="366">
        <v>5</v>
      </c>
      <c r="BI30" s="366">
        <v>4</v>
      </c>
      <c r="BJ30" s="366">
        <v>0</v>
      </c>
    </row>
    <row r="31" spans="1:62" ht="15" customHeight="1" x14ac:dyDescent="0.2">
      <c r="Y31" s="15" t="s">
        <v>60</v>
      </c>
      <c r="Z31" s="360"/>
      <c r="AA31" s="360"/>
      <c r="AB31" s="552"/>
      <c r="AC31" s="359">
        <v>0</v>
      </c>
      <c r="AD31" s="359">
        <v>0</v>
      </c>
      <c r="AE31" s="359">
        <v>0</v>
      </c>
      <c r="AF31" s="359">
        <v>0</v>
      </c>
      <c r="AG31" s="359">
        <v>0</v>
      </c>
      <c r="AH31" s="359">
        <v>1</v>
      </c>
      <c r="AI31" s="359">
        <v>2</v>
      </c>
      <c r="AJ31" s="359">
        <v>4</v>
      </c>
      <c r="AK31" s="359">
        <v>7</v>
      </c>
      <c r="AL31" s="359">
        <v>11</v>
      </c>
      <c r="AM31" s="359">
        <v>18</v>
      </c>
      <c r="AN31" s="359">
        <v>23</v>
      </c>
      <c r="AO31" s="359">
        <v>28</v>
      </c>
      <c r="AP31" s="359">
        <v>32</v>
      </c>
      <c r="AQ31" s="359">
        <v>36</v>
      </c>
      <c r="AR31" s="359">
        <v>40</v>
      </c>
      <c r="AS31" s="359">
        <v>43</v>
      </c>
      <c r="AT31" s="359">
        <v>48</v>
      </c>
      <c r="AU31" s="359">
        <v>49</v>
      </c>
      <c r="AV31" s="359">
        <v>51</v>
      </c>
      <c r="AW31" s="359">
        <v>52</v>
      </c>
      <c r="AX31" s="359">
        <v>52</v>
      </c>
      <c r="AY31" s="359">
        <v>52</v>
      </c>
      <c r="AZ31" s="359">
        <v>52</v>
      </c>
      <c r="BA31" s="359">
        <v>52</v>
      </c>
      <c r="BB31" s="366">
        <v>52</v>
      </c>
      <c r="BC31" s="366">
        <v>52</v>
      </c>
      <c r="BD31" s="366">
        <v>52</v>
      </c>
      <c r="BE31" s="366">
        <v>52</v>
      </c>
      <c r="BF31" s="366">
        <v>52</v>
      </c>
      <c r="BG31" s="366">
        <v>52</v>
      </c>
      <c r="BH31" s="366">
        <v>52</v>
      </c>
      <c r="BI31" s="366">
        <v>52</v>
      </c>
      <c r="BJ31" s="366">
        <v>52</v>
      </c>
    </row>
    <row r="32" spans="1:62" ht="15" customHeight="1" x14ac:dyDescent="0.2">
      <c r="Y32" s="15" t="s">
        <v>88</v>
      </c>
      <c r="Z32" s="360"/>
      <c r="AA32" s="360"/>
      <c r="AB32" s="552"/>
      <c r="AC32" s="359">
        <v>1</v>
      </c>
      <c r="AD32" s="359">
        <v>1</v>
      </c>
      <c r="AE32" s="359">
        <v>1</v>
      </c>
      <c r="AF32" s="359">
        <v>1</v>
      </c>
      <c r="AG32" s="359">
        <v>1</v>
      </c>
      <c r="AH32" s="359">
        <v>1</v>
      </c>
      <c r="AI32" s="359">
        <v>1</v>
      </c>
      <c r="AJ32" s="359">
        <v>1</v>
      </c>
      <c r="AK32" s="359">
        <v>1</v>
      </c>
      <c r="AL32" s="359">
        <v>1</v>
      </c>
      <c r="AM32" s="359">
        <v>1</v>
      </c>
      <c r="AN32" s="359">
        <v>1</v>
      </c>
      <c r="AO32" s="359">
        <v>1</v>
      </c>
      <c r="AP32" s="359">
        <v>1</v>
      </c>
      <c r="AQ32" s="359">
        <v>1</v>
      </c>
      <c r="AR32" s="359">
        <v>1</v>
      </c>
      <c r="AS32" s="359">
        <v>1</v>
      </c>
      <c r="AT32" s="359">
        <v>1</v>
      </c>
      <c r="AU32" s="359">
        <v>1</v>
      </c>
      <c r="AV32" s="359">
        <v>1</v>
      </c>
      <c r="AW32" s="359">
        <v>1</v>
      </c>
      <c r="AX32" s="359">
        <v>1</v>
      </c>
      <c r="AY32" s="359">
        <v>1</v>
      </c>
      <c r="AZ32" s="359">
        <v>1</v>
      </c>
      <c r="BA32" s="359">
        <v>1</v>
      </c>
      <c r="BB32" s="366">
        <v>1</v>
      </c>
      <c r="BC32" s="366">
        <v>1</v>
      </c>
      <c r="BD32" s="366">
        <v>1</v>
      </c>
      <c r="BE32" s="366">
        <v>1</v>
      </c>
      <c r="BF32" s="366">
        <v>1</v>
      </c>
      <c r="BG32" s="366">
        <v>1</v>
      </c>
      <c r="BH32" s="366">
        <v>1</v>
      </c>
      <c r="BI32" s="366">
        <v>1</v>
      </c>
      <c r="BJ32" s="366">
        <v>1</v>
      </c>
    </row>
    <row r="33" spans="25:62" ht="15" customHeight="1" x14ac:dyDescent="0.2">
      <c r="Y33" s="15" t="s">
        <v>62</v>
      </c>
      <c r="Z33" s="360"/>
      <c r="AA33" s="360"/>
      <c r="AB33" s="552"/>
      <c r="AC33" s="359">
        <v>147</v>
      </c>
      <c r="AD33" s="359">
        <v>147</v>
      </c>
      <c r="AE33" s="359">
        <v>147</v>
      </c>
      <c r="AF33" s="359">
        <v>147</v>
      </c>
      <c r="AG33" s="359">
        <v>147</v>
      </c>
      <c r="AH33" s="359">
        <v>147</v>
      </c>
      <c r="AI33" s="359">
        <v>147</v>
      </c>
      <c r="AJ33" s="359">
        <v>147</v>
      </c>
      <c r="AK33" s="359">
        <v>147</v>
      </c>
      <c r="AL33" s="359">
        <v>147</v>
      </c>
      <c r="AM33" s="359">
        <v>147</v>
      </c>
      <c r="AN33" s="359">
        <v>147</v>
      </c>
      <c r="AO33" s="359">
        <v>147</v>
      </c>
      <c r="AP33" s="359">
        <v>147</v>
      </c>
      <c r="AQ33" s="359">
        <v>147</v>
      </c>
      <c r="AR33" s="359">
        <v>147</v>
      </c>
      <c r="AS33" s="359">
        <v>147</v>
      </c>
      <c r="AT33" s="359">
        <v>147</v>
      </c>
      <c r="AU33" s="359">
        <v>147</v>
      </c>
      <c r="AV33" s="359">
        <v>147</v>
      </c>
      <c r="AW33" s="359">
        <v>147</v>
      </c>
      <c r="AX33" s="359">
        <v>147</v>
      </c>
      <c r="AY33" s="359">
        <v>147</v>
      </c>
      <c r="AZ33" s="359">
        <v>147</v>
      </c>
      <c r="BA33" s="359">
        <v>147</v>
      </c>
      <c r="BB33" s="366">
        <v>147</v>
      </c>
      <c r="BC33" s="366">
        <v>147</v>
      </c>
      <c r="BD33" s="366">
        <v>147</v>
      </c>
      <c r="BE33" s="366">
        <v>147</v>
      </c>
      <c r="BF33" s="366">
        <v>147</v>
      </c>
      <c r="BG33" s="366">
        <v>147</v>
      </c>
      <c r="BH33" s="366">
        <v>147</v>
      </c>
      <c r="BI33" s="366">
        <v>147</v>
      </c>
      <c r="BJ33" s="366">
        <v>147</v>
      </c>
    </row>
    <row r="34" spans="25:62" ht="15" customHeight="1" x14ac:dyDescent="0.2">
      <c r="Y34" s="15" t="s">
        <v>63</v>
      </c>
      <c r="Z34" s="360"/>
      <c r="AA34" s="360"/>
      <c r="AB34" s="655"/>
      <c r="AC34" s="359">
        <v>125</v>
      </c>
      <c r="AD34" s="359">
        <v>125</v>
      </c>
      <c r="AE34" s="359">
        <v>125</v>
      </c>
      <c r="AF34" s="359">
        <v>125</v>
      </c>
      <c r="AG34" s="359">
        <v>125</v>
      </c>
      <c r="AH34" s="359">
        <v>125</v>
      </c>
      <c r="AI34" s="359">
        <v>125</v>
      </c>
      <c r="AJ34" s="359">
        <v>125</v>
      </c>
      <c r="AK34" s="359">
        <v>125</v>
      </c>
      <c r="AL34" s="359">
        <v>125</v>
      </c>
      <c r="AM34" s="359">
        <v>125</v>
      </c>
      <c r="AN34" s="359">
        <v>125</v>
      </c>
      <c r="AO34" s="359">
        <v>125</v>
      </c>
      <c r="AP34" s="359">
        <v>125</v>
      </c>
      <c r="AQ34" s="359">
        <v>125</v>
      </c>
      <c r="AR34" s="359">
        <v>125</v>
      </c>
      <c r="AS34" s="359">
        <v>125</v>
      </c>
      <c r="AT34" s="359">
        <v>125</v>
      </c>
      <c r="AU34" s="359">
        <v>125</v>
      </c>
      <c r="AV34" s="359">
        <v>125</v>
      </c>
      <c r="AW34" s="359">
        <v>125</v>
      </c>
      <c r="AX34" s="359">
        <v>125</v>
      </c>
      <c r="AY34" s="359">
        <v>125</v>
      </c>
      <c r="AZ34" s="359">
        <v>125</v>
      </c>
      <c r="BA34" s="359">
        <v>125</v>
      </c>
      <c r="BB34" s="366">
        <v>125</v>
      </c>
      <c r="BC34" s="366">
        <v>125</v>
      </c>
      <c r="BD34" s="366">
        <v>125</v>
      </c>
      <c r="BE34" s="366">
        <v>125</v>
      </c>
      <c r="BF34" s="366">
        <v>125</v>
      </c>
      <c r="BG34" s="366">
        <v>125</v>
      </c>
      <c r="BH34" s="366">
        <v>125</v>
      </c>
      <c r="BI34" s="366">
        <v>125</v>
      </c>
      <c r="BJ34" s="366">
        <v>125</v>
      </c>
    </row>
    <row r="35" spans="25:62" ht="15" customHeight="1" x14ac:dyDescent="0.2">
      <c r="Y35" s="15" t="s">
        <v>64</v>
      </c>
      <c r="Z35" s="360"/>
      <c r="AA35" s="360"/>
      <c r="AB35" s="655"/>
      <c r="AC35" s="359">
        <v>140</v>
      </c>
      <c r="AD35" s="359">
        <v>140</v>
      </c>
      <c r="AE35" s="359">
        <v>140</v>
      </c>
      <c r="AF35" s="359">
        <v>140</v>
      </c>
      <c r="AG35" s="359">
        <v>140</v>
      </c>
      <c r="AH35" s="359">
        <v>140</v>
      </c>
      <c r="AI35" s="359">
        <v>140</v>
      </c>
      <c r="AJ35" s="359">
        <v>140</v>
      </c>
      <c r="AK35" s="359">
        <v>140</v>
      </c>
      <c r="AL35" s="359">
        <v>140</v>
      </c>
      <c r="AM35" s="359">
        <v>140</v>
      </c>
      <c r="AN35" s="359">
        <v>140</v>
      </c>
      <c r="AO35" s="359">
        <v>140</v>
      </c>
      <c r="AP35" s="359">
        <v>140</v>
      </c>
      <c r="AQ35" s="359">
        <v>140</v>
      </c>
      <c r="AR35" s="359">
        <v>140</v>
      </c>
      <c r="AS35" s="359">
        <v>140</v>
      </c>
      <c r="AT35" s="359">
        <v>140</v>
      </c>
      <c r="AU35" s="359">
        <v>140</v>
      </c>
      <c r="AV35" s="359">
        <v>140</v>
      </c>
      <c r="AW35" s="359">
        <v>140</v>
      </c>
      <c r="AX35" s="359">
        <v>140</v>
      </c>
      <c r="AY35" s="359">
        <v>140</v>
      </c>
      <c r="AZ35" s="359">
        <v>140</v>
      </c>
      <c r="BA35" s="359">
        <v>140</v>
      </c>
      <c r="BB35" s="366">
        <v>140</v>
      </c>
      <c r="BC35" s="366">
        <v>140</v>
      </c>
      <c r="BD35" s="366">
        <v>140</v>
      </c>
      <c r="BE35" s="366">
        <v>140</v>
      </c>
      <c r="BF35" s="366">
        <v>140</v>
      </c>
      <c r="BG35" s="366">
        <v>140</v>
      </c>
      <c r="BH35" s="366">
        <v>140</v>
      </c>
      <c r="BI35" s="366">
        <v>140</v>
      </c>
      <c r="BJ35" s="366">
        <v>140</v>
      </c>
    </row>
    <row r="36" spans="25:62" ht="15" customHeight="1" x14ac:dyDescent="0.2">
      <c r="Y36" s="15" t="s">
        <v>89</v>
      </c>
      <c r="Z36" s="360"/>
      <c r="AA36" s="360"/>
      <c r="AB36" s="655"/>
      <c r="AC36" s="359">
        <v>124</v>
      </c>
      <c r="AD36" s="359">
        <v>121</v>
      </c>
      <c r="AE36" s="359">
        <v>121</v>
      </c>
      <c r="AF36" s="359">
        <v>121</v>
      </c>
      <c r="AG36" s="359">
        <v>121</v>
      </c>
      <c r="AH36" s="359">
        <v>121</v>
      </c>
      <c r="AI36" s="359">
        <v>121</v>
      </c>
      <c r="AJ36" s="359">
        <v>121</v>
      </c>
      <c r="AK36" s="359">
        <v>121</v>
      </c>
      <c r="AL36" s="359">
        <v>121</v>
      </c>
      <c r="AM36" s="359">
        <v>121</v>
      </c>
      <c r="AN36" s="359">
        <v>121</v>
      </c>
      <c r="AO36" s="359">
        <v>121</v>
      </c>
      <c r="AP36" s="359">
        <v>121</v>
      </c>
      <c r="AQ36" s="359">
        <v>121</v>
      </c>
      <c r="AR36" s="359">
        <v>121</v>
      </c>
      <c r="AS36" s="359">
        <v>121</v>
      </c>
      <c r="AT36" s="359">
        <v>121</v>
      </c>
      <c r="AU36" s="359">
        <v>121</v>
      </c>
      <c r="AV36" s="359">
        <v>121</v>
      </c>
      <c r="AW36" s="359">
        <v>121</v>
      </c>
      <c r="AX36" s="359">
        <v>121</v>
      </c>
      <c r="AY36" s="359">
        <v>121</v>
      </c>
      <c r="AZ36" s="359">
        <v>121</v>
      </c>
      <c r="BA36" s="359">
        <v>121</v>
      </c>
      <c r="BB36" s="366">
        <v>121</v>
      </c>
      <c r="BC36" s="366">
        <v>121</v>
      </c>
      <c r="BD36" s="366">
        <v>121</v>
      </c>
      <c r="BE36" s="366">
        <v>121</v>
      </c>
      <c r="BF36" s="366">
        <v>121</v>
      </c>
      <c r="BG36" s="366">
        <v>121</v>
      </c>
      <c r="BH36" s="366">
        <v>121</v>
      </c>
      <c r="BI36" s="366">
        <v>121</v>
      </c>
      <c r="BJ36" s="366">
        <v>121</v>
      </c>
    </row>
    <row r="37" spans="25:62" ht="15" customHeight="1" x14ac:dyDescent="0.2">
      <c r="Y37" s="15" t="s">
        <v>31</v>
      </c>
      <c r="Z37" s="360"/>
      <c r="AA37" s="360"/>
      <c r="AB37" s="655"/>
      <c r="AC37" s="359">
        <v>661</v>
      </c>
      <c r="AD37" s="359">
        <v>664</v>
      </c>
      <c r="AE37" s="359">
        <v>666</v>
      </c>
      <c r="AF37" s="359">
        <v>666</v>
      </c>
      <c r="AG37" s="359">
        <v>659</v>
      </c>
      <c r="AH37" s="359">
        <v>649</v>
      </c>
      <c r="AI37" s="359">
        <v>641</v>
      </c>
      <c r="AJ37" s="359">
        <v>634</v>
      </c>
      <c r="AK37" s="359">
        <v>630</v>
      </c>
      <c r="AL37" s="359">
        <v>633</v>
      </c>
      <c r="AM37" s="359">
        <v>635</v>
      </c>
      <c r="AN37" s="359">
        <v>637</v>
      </c>
      <c r="AO37" s="359">
        <v>638</v>
      </c>
      <c r="AP37" s="359">
        <v>639</v>
      </c>
      <c r="AQ37" s="359">
        <v>637</v>
      </c>
      <c r="AR37" s="359">
        <v>637</v>
      </c>
      <c r="AS37" s="359">
        <v>638</v>
      </c>
      <c r="AT37" s="359">
        <v>640</v>
      </c>
      <c r="AU37" s="359">
        <v>638</v>
      </c>
      <c r="AV37" s="359">
        <v>635</v>
      </c>
      <c r="AW37" s="359">
        <v>631</v>
      </c>
      <c r="AX37" s="359">
        <v>626</v>
      </c>
      <c r="AY37" s="359">
        <v>622</v>
      </c>
      <c r="AZ37" s="359">
        <v>617</v>
      </c>
      <c r="BA37" s="359">
        <v>613</v>
      </c>
      <c r="BB37" s="366">
        <v>608</v>
      </c>
      <c r="BC37" s="366">
        <v>604</v>
      </c>
      <c r="BD37" s="366">
        <v>601</v>
      </c>
      <c r="BE37" s="366">
        <v>598</v>
      </c>
      <c r="BF37" s="366">
        <v>596</v>
      </c>
      <c r="BG37" s="366">
        <v>594</v>
      </c>
      <c r="BH37" s="366">
        <v>592</v>
      </c>
      <c r="BI37" s="366">
        <v>591</v>
      </c>
      <c r="BJ37" s="366">
        <v>588</v>
      </c>
    </row>
    <row r="39" spans="25:62" ht="15" customHeight="1" x14ac:dyDescent="0.2">
      <c r="Y39" s="367" t="s">
        <v>428</v>
      </c>
      <c r="Z39" s="357"/>
      <c r="AA39" s="357"/>
      <c r="AB39" s="357"/>
      <c r="AC39" s="357"/>
      <c r="AD39" s="357"/>
      <c r="AE39" s="357"/>
      <c r="AF39" s="357"/>
      <c r="AG39" s="357"/>
      <c r="AH39" s="357"/>
      <c r="AI39" s="357"/>
      <c r="AJ39" s="357"/>
      <c r="AK39" s="357"/>
      <c r="AL39" s="357"/>
      <c r="AM39" s="357"/>
      <c r="AN39" s="357"/>
      <c r="AO39" s="357"/>
      <c r="AP39" s="357"/>
      <c r="AQ39" s="357"/>
      <c r="AR39" s="357"/>
      <c r="AS39" s="357"/>
      <c r="AT39" s="357"/>
      <c r="AU39" s="357"/>
      <c r="AV39" s="357"/>
      <c r="AW39" s="357"/>
      <c r="AX39" s="357"/>
      <c r="AY39" s="357"/>
      <c r="AZ39" s="357"/>
      <c r="BA39" s="357"/>
      <c r="BB39" s="357"/>
      <c r="BC39" s="357"/>
      <c r="BD39" s="357"/>
      <c r="BE39" s="357"/>
      <c r="BF39" s="357"/>
      <c r="BG39" s="357"/>
      <c r="BH39" s="357"/>
      <c r="BI39" s="357"/>
      <c r="BJ39" s="357"/>
    </row>
    <row r="40" spans="25:62" ht="15" customHeight="1" x14ac:dyDescent="0.2">
      <c r="Y40" s="573" t="s">
        <v>34</v>
      </c>
      <c r="Z40" s="550">
        <v>42095</v>
      </c>
      <c r="AA40" s="550">
        <v>42461</v>
      </c>
      <c r="AB40" s="551">
        <v>42826</v>
      </c>
      <c r="AC40" s="550">
        <v>42826</v>
      </c>
      <c r="AD40" s="550">
        <v>43191</v>
      </c>
      <c r="AE40" s="550">
        <v>43556</v>
      </c>
      <c r="AF40" s="550">
        <v>43922</v>
      </c>
      <c r="AG40" s="550">
        <v>44287</v>
      </c>
      <c r="AH40" s="550">
        <v>44652</v>
      </c>
      <c r="AI40" s="550">
        <v>45017</v>
      </c>
      <c r="AJ40" s="550">
        <v>45383</v>
      </c>
      <c r="AK40" s="550">
        <v>45748</v>
      </c>
      <c r="AL40" s="550">
        <v>46113</v>
      </c>
      <c r="AM40" s="550">
        <v>46478</v>
      </c>
      <c r="AN40" s="550">
        <v>46844</v>
      </c>
      <c r="AO40" s="550">
        <v>47209</v>
      </c>
      <c r="AP40" s="550">
        <v>47574</v>
      </c>
      <c r="AQ40" s="550">
        <v>47939</v>
      </c>
      <c r="AR40" s="550">
        <v>48305</v>
      </c>
      <c r="AS40" s="550">
        <v>48670</v>
      </c>
      <c r="AT40" s="550">
        <v>49035</v>
      </c>
      <c r="AU40" s="550">
        <v>49400</v>
      </c>
      <c r="AV40" s="550">
        <v>49766</v>
      </c>
      <c r="AW40" s="550">
        <v>50131</v>
      </c>
      <c r="AX40" s="550">
        <v>50496</v>
      </c>
      <c r="AY40" s="550">
        <v>50861</v>
      </c>
      <c r="AZ40" s="550">
        <v>51227</v>
      </c>
      <c r="BA40" s="550">
        <v>51592</v>
      </c>
      <c r="BB40" s="550">
        <v>51957</v>
      </c>
      <c r="BC40" s="550">
        <v>52322</v>
      </c>
      <c r="BD40" s="550">
        <v>52688</v>
      </c>
      <c r="BE40" s="550">
        <v>53053</v>
      </c>
      <c r="BF40" s="550">
        <v>53418</v>
      </c>
      <c r="BG40" s="550">
        <v>53783</v>
      </c>
      <c r="BH40" s="550">
        <v>54149</v>
      </c>
      <c r="BI40" s="550">
        <v>54514</v>
      </c>
      <c r="BJ40" s="550">
        <v>54879</v>
      </c>
    </row>
    <row r="41" spans="25:62" ht="15" customHeight="1" x14ac:dyDescent="0.2">
      <c r="Y41" s="15" t="s">
        <v>59</v>
      </c>
      <c r="Z41" s="359"/>
      <c r="AA41" s="360"/>
      <c r="AB41" s="552"/>
      <c r="AC41" s="359">
        <v>124</v>
      </c>
      <c r="AD41" s="359">
        <v>125</v>
      </c>
      <c r="AE41" s="359">
        <v>122</v>
      </c>
      <c r="AF41" s="359">
        <v>120</v>
      </c>
      <c r="AG41" s="359">
        <v>111</v>
      </c>
      <c r="AH41" s="359">
        <v>97</v>
      </c>
      <c r="AI41" s="359">
        <v>85</v>
      </c>
      <c r="AJ41" s="359">
        <v>76</v>
      </c>
      <c r="AK41" s="359">
        <v>71</v>
      </c>
      <c r="AL41" s="359">
        <v>67</v>
      </c>
      <c r="AM41" s="359">
        <v>62</v>
      </c>
      <c r="AN41" s="359">
        <v>56</v>
      </c>
      <c r="AO41" s="359">
        <v>52</v>
      </c>
      <c r="AP41" s="359">
        <v>47</v>
      </c>
      <c r="AQ41" s="359">
        <v>42</v>
      </c>
      <c r="AR41" s="359">
        <v>37</v>
      </c>
      <c r="AS41" s="359">
        <v>32</v>
      </c>
      <c r="AT41" s="359">
        <v>27</v>
      </c>
      <c r="AU41" s="359">
        <v>22</v>
      </c>
      <c r="AV41" s="359">
        <v>16</v>
      </c>
      <c r="AW41" s="359">
        <v>14</v>
      </c>
      <c r="AX41" s="359">
        <v>11</v>
      </c>
      <c r="AY41" s="359">
        <v>8</v>
      </c>
      <c r="AZ41" s="359">
        <v>6</v>
      </c>
      <c r="BA41" s="359">
        <v>4</v>
      </c>
      <c r="BB41" s="359">
        <v>3</v>
      </c>
      <c r="BC41" s="359">
        <v>3</v>
      </c>
      <c r="BD41" s="359">
        <v>1</v>
      </c>
      <c r="BE41" s="359">
        <v>1</v>
      </c>
      <c r="BF41" s="359">
        <v>1</v>
      </c>
      <c r="BG41" s="359">
        <v>1</v>
      </c>
      <c r="BH41" s="359">
        <v>0</v>
      </c>
      <c r="BI41" s="359">
        <v>0</v>
      </c>
      <c r="BJ41" s="359">
        <v>0</v>
      </c>
    </row>
    <row r="42" spans="25:62" ht="15" customHeight="1" x14ac:dyDescent="0.2">
      <c r="Y42" s="15" t="s">
        <v>60</v>
      </c>
      <c r="Z42" s="359"/>
      <c r="AA42" s="360"/>
      <c r="AB42" s="552"/>
      <c r="AC42" s="359">
        <v>0</v>
      </c>
      <c r="AD42" s="359">
        <v>0</v>
      </c>
      <c r="AE42" s="359">
        <v>0</v>
      </c>
      <c r="AF42" s="359">
        <v>0</v>
      </c>
      <c r="AG42" s="359">
        <v>1</v>
      </c>
      <c r="AH42" s="359">
        <v>3</v>
      </c>
      <c r="AI42" s="359">
        <v>7</v>
      </c>
      <c r="AJ42" s="359">
        <v>14</v>
      </c>
      <c r="AK42" s="359">
        <v>23</v>
      </c>
      <c r="AL42" s="359">
        <v>36</v>
      </c>
      <c r="AM42" s="359">
        <v>46</v>
      </c>
      <c r="AN42" s="359">
        <v>57</v>
      </c>
      <c r="AO42" s="359">
        <v>65</v>
      </c>
      <c r="AP42" s="359">
        <v>72</v>
      </c>
      <c r="AQ42" s="359">
        <v>79</v>
      </c>
      <c r="AR42" s="359">
        <v>87</v>
      </c>
      <c r="AS42" s="359">
        <v>95</v>
      </c>
      <c r="AT42" s="359">
        <v>99</v>
      </c>
      <c r="AU42" s="359">
        <v>103</v>
      </c>
      <c r="AV42" s="359">
        <v>105</v>
      </c>
      <c r="AW42" s="359">
        <v>105</v>
      </c>
      <c r="AX42" s="359">
        <v>105</v>
      </c>
      <c r="AY42" s="359">
        <v>105</v>
      </c>
      <c r="AZ42" s="359">
        <v>105</v>
      </c>
      <c r="BA42" s="359">
        <v>105</v>
      </c>
      <c r="BB42" s="359">
        <v>105</v>
      </c>
      <c r="BC42" s="359">
        <v>105</v>
      </c>
      <c r="BD42" s="359">
        <v>105</v>
      </c>
      <c r="BE42" s="359">
        <v>105</v>
      </c>
      <c r="BF42" s="359">
        <v>105</v>
      </c>
      <c r="BG42" s="359">
        <v>105</v>
      </c>
      <c r="BH42" s="359">
        <v>105</v>
      </c>
      <c r="BI42" s="359">
        <v>105</v>
      </c>
      <c r="BJ42" s="359">
        <v>105</v>
      </c>
    </row>
    <row r="43" spans="25:62" ht="15" customHeight="1" x14ac:dyDescent="0.2">
      <c r="Y43" s="15" t="s">
        <v>88</v>
      </c>
      <c r="Z43" s="359"/>
      <c r="AA43" s="360"/>
      <c r="AB43" s="552"/>
      <c r="AC43" s="359">
        <v>1</v>
      </c>
      <c r="AD43" s="359">
        <v>1</v>
      </c>
      <c r="AE43" s="359">
        <v>1</v>
      </c>
      <c r="AF43" s="359">
        <v>1</v>
      </c>
      <c r="AG43" s="359">
        <v>1</v>
      </c>
      <c r="AH43" s="359">
        <v>2</v>
      </c>
      <c r="AI43" s="359">
        <v>2</v>
      </c>
      <c r="AJ43" s="359">
        <v>2</v>
      </c>
      <c r="AK43" s="359">
        <v>2</v>
      </c>
      <c r="AL43" s="359">
        <v>2</v>
      </c>
      <c r="AM43" s="359">
        <v>2</v>
      </c>
      <c r="AN43" s="359">
        <v>2</v>
      </c>
      <c r="AO43" s="359">
        <v>3</v>
      </c>
      <c r="AP43" s="359">
        <v>3</v>
      </c>
      <c r="AQ43" s="359">
        <v>3</v>
      </c>
      <c r="AR43" s="359">
        <v>4</v>
      </c>
      <c r="AS43" s="359">
        <v>4</v>
      </c>
      <c r="AT43" s="359">
        <v>4</v>
      </c>
      <c r="AU43" s="359">
        <v>5</v>
      </c>
      <c r="AV43" s="359">
        <v>5</v>
      </c>
      <c r="AW43" s="359">
        <v>6</v>
      </c>
      <c r="AX43" s="359">
        <v>6</v>
      </c>
      <c r="AY43" s="359">
        <v>7</v>
      </c>
      <c r="AZ43" s="359">
        <v>7</v>
      </c>
      <c r="BA43" s="359">
        <v>8</v>
      </c>
      <c r="BB43" s="359">
        <v>8</v>
      </c>
      <c r="BC43" s="359">
        <v>8</v>
      </c>
      <c r="BD43" s="359">
        <v>9</v>
      </c>
      <c r="BE43" s="359">
        <v>9</v>
      </c>
      <c r="BF43" s="359">
        <v>10</v>
      </c>
      <c r="BG43" s="359">
        <v>11</v>
      </c>
      <c r="BH43" s="359">
        <v>11</v>
      </c>
      <c r="BI43" s="359">
        <v>12</v>
      </c>
      <c r="BJ43" s="359">
        <v>12</v>
      </c>
    </row>
    <row r="44" spans="25:62" ht="15" customHeight="1" x14ac:dyDescent="0.2">
      <c r="Y44" s="15" t="s">
        <v>62</v>
      </c>
      <c r="Z44" s="359"/>
      <c r="AA44" s="360"/>
      <c r="AB44" s="552"/>
      <c r="AC44" s="359">
        <v>147</v>
      </c>
      <c r="AD44" s="359">
        <v>147</v>
      </c>
      <c r="AE44" s="359">
        <v>147</v>
      </c>
      <c r="AF44" s="359">
        <v>147</v>
      </c>
      <c r="AG44" s="359">
        <v>147</v>
      </c>
      <c r="AH44" s="359">
        <v>147</v>
      </c>
      <c r="AI44" s="359">
        <v>147</v>
      </c>
      <c r="AJ44" s="359">
        <v>147</v>
      </c>
      <c r="AK44" s="359">
        <v>147</v>
      </c>
      <c r="AL44" s="359">
        <v>147</v>
      </c>
      <c r="AM44" s="359">
        <v>147</v>
      </c>
      <c r="AN44" s="359">
        <v>147</v>
      </c>
      <c r="AO44" s="359">
        <v>147</v>
      </c>
      <c r="AP44" s="359">
        <v>147</v>
      </c>
      <c r="AQ44" s="359">
        <v>147</v>
      </c>
      <c r="AR44" s="359">
        <v>147</v>
      </c>
      <c r="AS44" s="359">
        <v>147</v>
      </c>
      <c r="AT44" s="359">
        <v>147</v>
      </c>
      <c r="AU44" s="359">
        <v>147</v>
      </c>
      <c r="AV44" s="359">
        <v>147</v>
      </c>
      <c r="AW44" s="359">
        <v>147</v>
      </c>
      <c r="AX44" s="359">
        <v>147</v>
      </c>
      <c r="AY44" s="359">
        <v>147</v>
      </c>
      <c r="AZ44" s="359">
        <v>147</v>
      </c>
      <c r="BA44" s="359">
        <v>147</v>
      </c>
      <c r="BB44" s="359">
        <v>147</v>
      </c>
      <c r="BC44" s="359">
        <v>147</v>
      </c>
      <c r="BD44" s="359">
        <v>147</v>
      </c>
      <c r="BE44" s="359">
        <v>147</v>
      </c>
      <c r="BF44" s="359">
        <v>147</v>
      </c>
      <c r="BG44" s="359">
        <v>147</v>
      </c>
      <c r="BH44" s="359">
        <v>147</v>
      </c>
      <c r="BI44" s="359">
        <v>147</v>
      </c>
      <c r="BJ44" s="359">
        <v>147</v>
      </c>
    </row>
    <row r="45" spans="25:62" ht="15" customHeight="1" x14ac:dyDescent="0.2">
      <c r="Y45" s="15" t="s">
        <v>63</v>
      </c>
      <c r="Z45" s="359"/>
      <c r="AA45" s="360"/>
      <c r="AB45" s="655"/>
      <c r="AC45" s="359">
        <v>125</v>
      </c>
      <c r="AD45" s="359">
        <v>125</v>
      </c>
      <c r="AE45" s="359">
        <v>125</v>
      </c>
      <c r="AF45" s="359">
        <v>125</v>
      </c>
      <c r="AG45" s="359">
        <v>125</v>
      </c>
      <c r="AH45" s="359">
        <v>125</v>
      </c>
      <c r="AI45" s="359">
        <v>125</v>
      </c>
      <c r="AJ45" s="359">
        <v>125</v>
      </c>
      <c r="AK45" s="359">
        <v>125</v>
      </c>
      <c r="AL45" s="359">
        <v>125</v>
      </c>
      <c r="AM45" s="359">
        <v>125</v>
      </c>
      <c r="AN45" s="359">
        <v>125</v>
      </c>
      <c r="AO45" s="359">
        <v>125</v>
      </c>
      <c r="AP45" s="359">
        <v>125</v>
      </c>
      <c r="AQ45" s="359">
        <v>125</v>
      </c>
      <c r="AR45" s="359">
        <v>125</v>
      </c>
      <c r="AS45" s="359">
        <v>125</v>
      </c>
      <c r="AT45" s="359">
        <v>125</v>
      </c>
      <c r="AU45" s="359">
        <v>125</v>
      </c>
      <c r="AV45" s="359">
        <v>125</v>
      </c>
      <c r="AW45" s="359">
        <v>125</v>
      </c>
      <c r="AX45" s="359">
        <v>125</v>
      </c>
      <c r="AY45" s="359">
        <v>125</v>
      </c>
      <c r="AZ45" s="359">
        <v>125</v>
      </c>
      <c r="BA45" s="359">
        <v>125</v>
      </c>
      <c r="BB45" s="359">
        <v>125</v>
      </c>
      <c r="BC45" s="359">
        <v>125</v>
      </c>
      <c r="BD45" s="359">
        <v>125</v>
      </c>
      <c r="BE45" s="359">
        <v>125</v>
      </c>
      <c r="BF45" s="359">
        <v>125</v>
      </c>
      <c r="BG45" s="359">
        <v>125</v>
      </c>
      <c r="BH45" s="359">
        <v>125</v>
      </c>
      <c r="BI45" s="359">
        <v>125</v>
      </c>
      <c r="BJ45" s="359">
        <v>125</v>
      </c>
    </row>
    <row r="46" spans="25:62" ht="15" customHeight="1" x14ac:dyDescent="0.2">
      <c r="Y46" s="15" t="s">
        <v>64</v>
      </c>
      <c r="Z46" s="359"/>
      <c r="AA46" s="360"/>
      <c r="AB46" s="655"/>
      <c r="AC46" s="359">
        <v>140</v>
      </c>
      <c r="AD46" s="359">
        <v>140</v>
      </c>
      <c r="AE46" s="359">
        <v>140</v>
      </c>
      <c r="AF46" s="359">
        <v>140</v>
      </c>
      <c r="AG46" s="359">
        <v>140</v>
      </c>
      <c r="AH46" s="359">
        <v>140</v>
      </c>
      <c r="AI46" s="359">
        <v>140</v>
      </c>
      <c r="AJ46" s="359">
        <v>140</v>
      </c>
      <c r="AK46" s="359">
        <v>140</v>
      </c>
      <c r="AL46" s="359">
        <v>140</v>
      </c>
      <c r="AM46" s="359">
        <v>140</v>
      </c>
      <c r="AN46" s="359">
        <v>140</v>
      </c>
      <c r="AO46" s="359">
        <v>140</v>
      </c>
      <c r="AP46" s="359">
        <v>140</v>
      </c>
      <c r="AQ46" s="359">
        <v>140</v>
      </c>
      <c r="AR46" s="359">
        <v>140</v>
      </c>
      <c r="AS46" s="359">
        <v>140</v>
      </c>
      <c r="AT46" s="359">
        <v>140</v>
      </c>
      <c r="AU46" s="359">
        <v>140</v>
      </c>
      <c r="AV46" s="359">
        <v>140</v>
      </c>
      <c r="AW46" s="359">
        <v>140</v>
      </c>
      <c r="AX46" s="359">
        <v>140</v>
      </c>
      <c r="AY46" s="359">
        <v>140</v>
      </c>
      <c r="AZ46" s="359">
        <v>140</v>
      </c>
      <c r="BA46" s="359">
        <v>140</v>
      </c>
      <c r="BB46" s="359">
        <v>140</v>
      </c>
      <c r="BC46" s="359">
        <v>140</v>
      </c>
      <c r="BD46" s="359">
        <v>140</v>
      </c>
      <c r="BE46" s="359">
        <v>140</v>
      </c>
      <c r="BF46" s="359">
        <v>140</v>
      </c>
      <c r="BG46" s="359">
        <v>140</v>
      </c>
      <c r="BH46" s="359">
        <v>140</v>
      </c>
      <c r="BI46" s="359">
        <v>140</v>
      </c>
      <c r="BJ46" s="359">
        <v>140</v>
      </c>
    </row>
    <row r="47" spans="25:62" ht="15" customHeight="1" x14ac:dyDescent="0.2">
      <c r="Y47" s="15" t="s">
        <v>89</v>
      </c>
      <c r="Z47" s="359"/>
      <c r="AA47" s="360"/>
      <c r="AB47" s="655"/>
      <c r="AC47" s="359">
        <v>124</v>
      </c>
      <c r="AD47" s="359">
        <v>121</v>
      </c>
      <c r="AE47" s="359">
        <v>121</v>
      </c>
      <c r="AF47" s="359">
        <v>121</v>
      </c>
      <c r="AG47" s="359">
        <v>121</v>
      </c>
      <c r="AH47" s="359">
        <v>121</v>
      </c>
      <c r="AI47" s="359">
        <v>121</v>
      </c>
      <c r="AJ47" s="359">
        <v>121</v>
      </c>
      <c r="AK47" s="359">
        <v>121</v>
      </c>
      <c r="AL47" s="359">
        <v>121</v>
      </c>
      <c r="AM47" s="359">
        <v>121</v>
      </c>
      <c r="AN47" s="359">
        <v>121</v>
      </c>
      <c r="AO47" s="359">
        <v>121</v>
      </c>
      <c r="AP47" s="359">
        <v>121</v>
      </c>
      <c r="AQ47" s="359">
        <v>121</v>
      </c>
      <c r="AR47" s="359">
        <v>121</v>
      </c>
      <c r="AS47" s="359">
        <v>121</v>
      </c>
      <c r="AT47" s="359">
        <v>121</v>
      </c>
      <c r="AU47" s="359">
        <v>121</v>
      </c>
      <c r="AV47" s="359">
        <v>121</v>
      </c>
      <c r="AW47" s="359">
        <v>121</v>
      </c>
      <c r="AX47" s="359">
        <v>121</v>
      </c>
      <c r="AY47" s="359">
        <v>121</v>
      </c>
      <c r="AZ47" s="359">
        <v>121</v>
      </c>
      <c r="BA47" s="359">
        <v>121</v>
      </c>
      <c r="BB47" s="359">
        <v>121</v>
      </c>
      <c r="BC47" s="359">
        <v>121</v>
      </c>
      <c r="BD47" s="359">
        <v>121</v>
      </c>
      <c r="BE47" s="359">
        <v>121</v>
      </c>
      <c r="BF47" s="359">
        <v>121</v>
      </c>
      <c r="BG47" s="359">
        <v>121</v>
      </c>
      <c r="BH47" s="359">
        <v>121</v>
      </c>
      <c r="BI47" s="359">
        <v>121</v>
      </c>
      <c r="BJ47" s="359">
        <v>121</v>
      </c>
    </row>
    <row r="48" spans="25:62" ht="15" customHeight="1" x14ac:dyDescent="0.2">
      <c r="Y48" s="450" t="s">
        <v>31</v>
      </c>
      <c r="Z48" s="365"/>
      <c r="AA48" s="366"/>
      <c r="AB48" s="655"/>
      <c r="AC48" s="365">
        <v>661</v>
      </c>
      <c r="AD48" s="365">
        <v>660</v>
      </c>
      <c r="AE48" s="365">
        <v>657</v>
      </c>
      <c r="AF48" s="365">
        <v>656</v>
      </c>
      <c r="AG48" s="365">
        <v>647</v>
      </c>
      <c r="AH48" s="365">
        <v>636</v>
      </c>
      <c r="AI48" s="365">
        <v>628</v>
      </c>
      <c r="AJ48" s="365">
        <v>626</v>
      </c>
      <c r="AK48" s="365">
        <v>629</v>
      </c>
      <c r="AL48" s="365">
        <v>639</v>
      </c>
      <c r="AM48" s="365">
        <v>644</v>
      </c>
      <c r="AN48" s="365">
        <v>649</v>
      </c>
      <c r="AO48" s="365">
        <v>654</v>
      </c>
      <c r="AP48" s="365">
        <v>656</v>
      </c>
      <c r="AQ48" s="365">
        <v>659</v>
      </c>
      <c r="AR48" s="365">
        <v>661</v>
      </c>
      <c r="AS48" s="365">
        <v>665</v>
      </c>
      <c r="AT48" s="365">
        <v>665</v>
      </c>
      <c r="AU48" s="365">
        <v>664</v>
      </c>
      <c r="AV48" s="365">
        <v>661</v>
      </c>
      <c r="AW48" s="365">
        <v>658</v>
      </c>
      <c r="AX48" s="365">
        <v>656</v>
      </c>
      <c r="AY48" s="365">
        <v>654</v>
      </c>
      <c r="AZ48" s="365">
        <v>652</v>
      </c>
      <c r="BA48" s="365">
        <v>651</v>
      </c>
      <c r="BB48" s="365">
        <v>650</v>
      </c>
      <c r="BC48" s="365">
        <v>650</v>
      </c>
      <c r="BD48" s="365">
        <v>649</v>
      </c>
      <c r="BE48" s="365">
        <v>650</v>
      </c>
      <c r="BF48" s="365">
        <v>650</v>
      </c>
      <c r="BG48" s="365">
        <v>650</v>
      </c>
      <c r="BH48" s="365">
        <v>651</v>
      </c>
      <c r="BI48" s="365">
        <v>651</v>
      </c>
      <c r="BJ48" s="365">
        <v>651</v>
      </c>
    </row>
    <row r="50" spans="25:25" ht="15" customHeight="1" x14ac:dyDescent="0.2">
      <c r="Y50" s="612" t="s">
        <v>713</v>
      </c>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F78F1E"/>
  </sheetPr>
  <dimension ref="A1:C13"/>
  <sheetViews>
    <sheetView showGridLines="0" zoomScale="85" zoomScaleNormal="85" workbookViewId="0"/>
  </sheetViews>
  <sheetFormatPr defaultColWidth="9" defaultRowHeight="15" customHeight="1" x14ac:dyDescent="0.2"/>
  <cols>
    <col min="1" max="1" width="43.375" style="148" bestFit="1" customWidth="1"/>
    <col min="2" max="2" width="70.875" style="148" bestFit="1" customWidth="1"/>
    <col min="3" max="3" width="5.625" style="148" bestFit="1" customWidth="1"/>
    <col min="4" max="16384" width="9" style="148"/>
  </cols>
  <sheetData>
    <row r="1" spans="1:3" s="214" customFormat="1" ht="25.5" customHeight="1" x14ac:dyDescent="0.25">
      <c r="A1" s="186" t="s">
        <v>484</v>
      </c>
    </row>
    <row r="6" spans="1:3" ht="15" customHeight="1" thickBot="1" x14ac:dyDescent="0.25"/>
    <row r="7" spans="1:3" ht="15" customHeight="1" x14ac:dyDescent="0.2">
      <c r="A7" s="688" t="s">
        <v>484</v>
      </c>
      <c r="B7" s="109" t="s">
        <v>597</v>
      </c>
      <c r="C7" s="625">
        <v>3.1</v>
      </c>
    </row>
    <row r="8" spans="1:3" ht="15" customHeight="1" x14ac:dyDescent="0.2">
      <c r="A8" s="689"/>
      <c r="B8" s="110" t="s">
        <v>598</v>
      </c>
      <c r="C8" s="629">
        <v>3.2</v>
      </c>
    </row>
    <row r="9" spans="1:3" ht="15" customHeight="1" x14ac:dyDescent="0.2">
      <c r="A9" s="689"/>
      <c r="B9" s="110" t="s">
        <v>707</v>
      </c>
      <c r="C9" s="626">
        <v>3.3</v>
      </c>
    </row>
    <row r="10" spans="1:3" ht="15" customHeight="1" x14ac:dyDescent="0.2">
      <c r="A10" s="689"/>
      <c r="B10" s="110" t="s">
        <v>646</v>
      </c>
      <c r="C10" s="626">
        <v>3.4</v>
      </c>
    </row>
    <row r="11" spans="1:3" ht="15" customHeight="1" x14ac:dyDescent="0.2">
      <c r="A11" s="689"/>
      <c r="B11" s="328" t="s">
        <v>485</v>
      </c>
      <c r="C11" s="626">
        <v>3.5</v>
      </c>
    </row>
    <row r="12" spans="1:3" ht="15" customHeight="1" x14ac:dyDescent="0.2">
      <c r="A12" s="689"/>
      <c r="B12" s="328" t="s">
        <v>486</v>
      </c>
      <c r="C12" s="626">
        <v>3.6</v>
      </c>
    </row>
    <row r="13" spans="1:3" ht="15" customHeight="1" thickBot="1" x14ac:dyDescent="0.25">
      <c r="A13" s="690"/>
      <c r="B13" s="329" t="s">
        <v>599</v>
      </c>
      <c r="C13" s="627" t="s">
        <v>600</v>
      </c>
    </row>
  </sheetData>
  <mergeCells count="1">
    <mergeCell ref="A7:A13"/>
  </mergeCells>
  <hyperlinks>
    <hyperlink ref="C11" location="'3.5'!A1" display="'3.5'!A1"/>
    <hyperlink ref="C13" location="d.1!A1" display="d.1"/>
    <hyperlink ref="C7" location="'3.1'!A1" display="'3.1'!A1"/>
    <hyperlink ref="C10" location="'3.4'!A1" display="'3.4'!A1"/>
    <hyperlink ref="C12" location="'3.6'!A1" display="'3.6'!A1"/>
    <hyperlink ref="C9" location="'3.3'!A1" display="'3.3'!A1"/>
    <hyperlink ref="C8" location="'3.2'!A1" display="'3.2'!A1"/>
  </hyperlinks>
  <pageMargins left="0.7" right="0.7" top="0.75" bottom="0.75"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W16"/>
  <sheetViews>
    <sheetView zoomScale="85" zoomScaleNormal="85" workbookViewId="0"/>
  </sheetViews>
  <sheetFormatPr defaultColWidth="9" defaultRowHeight="15" customHeight="1" x14ac:dyDescent="0.2"/>
  <cols>
    <col min="1" max="1" width="9" style="20" customWidth="1"/>
    <col min="2" max="12" width="9" style="20"/>
    <col min="13" max="13" width="15" style="20" bestFit="1" customWidth="1"/>
    <col min="14" max="14" width="9" style="20"/>
    <col min="15" max="15" width="4.125" style="20" customWidth="1"/>
    <col min="16" max="16" width="9" style="20"/>
    <col min="17" max="17" width="4.125" style="20" customWidth="1"/>
    <col min="18" max="18" width="9" style="20" bestFit="1" customWidth="1"/>
    <col min="19" max="19" width="4.125" style="20" customWidth="1"/>
    <col min="20" max="20" width="9" style="20" bestFit="1" customWidth="1"/>
    <col min="21" max="21" width="4.125" style="20" customWidth="1"/>
    <col min="22" max="22" width="9.125" style="20" bestFit="1" customWidth="1"/>
    <col min="23" max="23" width="4.125" style="20" customWidth="1"/>
    <col min="24" max="24" width="14.5" style="20" customWidth="1"/>
    <col min="25" max="16384" width="9" style="20"/>
  </cols>
  <sheetData>
    <row r="1" spans="1:23" s="368" customFormat="1" ht="25.5" customHeight="1" x14ac:dyDescent="0.25">
      <c r="A1" s="185" t="s">
        <v>619</v>
      </c>
      <c r="C1" s="369"/>
      <c r="D1" s="369"/>
      <c r="E1" s="369"/>
      <c r="F1" s="369"/>
      <c r="G1" s="369"/>
      <c r="H1" s="369"/>
      <c r="I1" s="369"/>
    </row>
    <row r="6" spans="1:23" ht="15" customHeight="1" x14ac:dyDescent="0.25">
      <c r="A6" s="362"/>
      <c r="M6" s="367" t="s">
        <v>618</v>
      </c>
    </row>
    <row r="7" spans="1:23" ht="15" customHeight="1" x14ac:dyDescent="0.2">
      <c r="M7" s="657"/>
      <c r="N7" s="664" t="s">
        <v>112</v>
      </c>
      <c r="O7" s="665"/>
      <c r="P7" s="664" t="s">
        <v>538</v>
      </c>
      <c r="Q7" s="665"/>
      <c r="R7" s="664" t="s">
        <v>539</v>
      </c>
      <c r="S7" s="665"/>
      <c r="T7" s="664" t="s">
        <v>540</v>
      </c>
      <c r="U7" s="665"/>
      <c r="V7" s="664" t="s">
        <v>541</v>
      </c>
      <c r="W7" s="666"/>
    </row>
    <row r="8" spans="1:23" ht="15" customHeight="1" x14ac:dyDescent="0.2">
      <c r="M8" s="657" t="s">
        <v>59</v>
      </c>
      <c r="N8" s="667">
        <v>124</v>
      </c>
      <c r="O8" s="668"/>
      <c r="P8" s="667">
        <v>0</v>
      </c>
      <c r="Q8" s="668"/>
      <c r="R8" s="667">
        <v>0</v>
      </c>
      <c r="S8" s="668"/>
      <c r="T8" s="667">
        <v>0</v>
      </c>
      <c r="U8" s="668"/>
      <c r="V8" s="667">
        <v>0</v>
      </c>
      <c r="W8" s="666"/>
    </row>
    <row r="9" spans="1:23" ht="15" customHeight="1" x14ac:dyDescent="0.2">
      <c r="M9" s="657" t="s">
        <v>60</v>
      </c>
      <c r="N9" s="667">
        <v>0</v>
      </c>
      <c r="O9" s="668"/>
      <c r="P9" s="667">
        <v>0</v>
      </c>
      <c r="Q9" s="668"/>
      <c r="R9" s="667">
        <v>0</v>
      </c>
      <c r="S9" s="668"/>
      <c r="T9" s="667">
        <v>52</v>
      </c>
      <c r="U9" s="668"/>
      <c r="V9" s="667">
        <v>105</v>
      </c>
      <c r="W9" s="666"/>
    </row>
    <row r="10" spans="1:23" ht="15" customHeight="1" x14ac:dyDescent="0.2">
      <c r="M10" s="657" t="s">
        <v>61</v>
      </c>
      <c r="N10" s="667">
        <v>1</v>
      </c>
      <c r="O10" s="668"/>
      <c r="P10" s="667">
        <v>39</v>
      </c>
      <c r="Q10" s="668"/>
      <c r="R10" s="667">
        <v>22</v>
      </c>
      <c r="S10" s="668"/>
      <c r="T10" s="667">
        <v>1</v>
      </c>
      <c r="U10" s="668"/>
      <c r="V10" s="667">
        <v>12</v>
      </c>
      <c r="W10" s="666"/>
    </row>
    <row r="11" spans="1:23" ht="15" customHeight="1" x14ac:dyDescent="0.2">
      <c r="M11" s="657" t="s">
        <v>62</v>
      </c>
      <c r="N11" s="658">
        <v>147</v>
      </c>
      <c r="O11" s="659"/>
      <c r="P11" s="658">
        <v>147</v>
      </c>
      <c r="Q11" s="659"/>
      <c r="R11" s="658">
        <v>147</v>
      </c>
      <c r="S11" s="659"/>
      <c r="T11" s="658">
        <v>147</v>
      </c>
      <c r="U11" s="659"/>
      <c r="V11" s="658">
        <v>147</v>
      </c>
      <c r="W11" s="662"/>
    </row>
    <row r="12" spans="1:23" ht="15" customHeight="1" x14ac:dyDescent="0.2">
      <c r="M12" s="657" t="s">
        <v>63</v>
      </c>
      <c r="N12" s="667">
        <v>125</v>
      </c>
      <c r="O12" s="668"/>
      <c r="P12" s="667">
        <v>125</v>
      </c>
      <c r="Q12" s="668"/>
      <c r="R12" s="667">
        <v>125</v>
      </c>
      <c r="S12" s="668"/>
      <c r="T12" s="667">
        <v>125</v>
      </c>
      <c r="U12" s="668"/>
      <c r="V12" s="667">
        <v>125</v>
      </c>
      <c r="W12" s="666"/>
    </row>
    <row r="13" spans="1:23" ht="15" customHeight="1" x14ac:dyDescent="0.2">
      <c r="M13" s="657" t="s">
        <v>64</v>
      </c>
      <c r="N13" s="658">
        <v>140</v>
      </c>
      <c r="O13" s="659"/>
      <c r="P13" s="658">
        <v>140</v>
      </c>
      <c r="Q13" s="659"/>
      <c r="R13" s="658">
        <v>140</v>
      </c>
      <c r="S13" s="659"/>
      <c r="T13" s="658">
        <v>140</v>
      </c>
      <c r="U13" s="659"/>
      <c r="V13" s="658">
        <v>140</v>
      </c>
      <c r="W13" s="662"/>
    </row>
    <row r="14" spans="1:23" ht="15" customHeight="1" x14ac:dyDescent="0.2">
      <c r="M14" s="657" t="s">
        <v>89</v>
      </c>
      <c r="N14" s="667">
        <v>124</v>
      </c>
      <c r="O14" s="668"/>
      <c r="P14" s="667">
        <v>121</v>
      </c>
      <c r="Q14" s="668"/>
      <c r="R14" s="667">
        <v>121</v>
      </c>
      <c r="S14" s="668"/>
      <c r="T14" s="667">
        <v>121</v>
      </c>
      <c r="U14" s="668"/>
      <c r="V14" s="667">
        <v>121</v>
      </c>
      <c r="W14" s="666"/>
    </row>
    <row r="15" spans="1:23" ht="15" customHeight="1" x14ac:dyDescent="0.2">
      <c r="M15" s="657" t="s">
        <v>542</v>
      </c>
      <c r="N15" s="660">
        <v>502</v>
      </c>
      <c r="O15" s="661"/>
      <c r="P15" s="660">
        <v>198</v>
      </c>
      <c r="Q15" s="661"/>
      <c r="R15" s="660">
        <v>274</v>
      </c>
      <c r="S15" s="661"/>
      <c r="T15" s="660">
        <v>444</v>
      </c>
      <c r="U15" s="661"/>
      <c r="V15" s="660">
        <v>382</v>
      </c>
      <c r="W15" s="663"/>
    </row>
    <row r="16" spans="1:23" ht="15" customHeight="1" x14ac:dyDescent="0.2">
      <c r="M16" s="381" t="s">
        <v>721</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78F1E"/>
  </sheetPr>
  <dimension ref="A1:AX14"/>
  <sheetViews>
    <sheetView zoomScale="85" zoomScaleNormal="85" workbookViewId="0"/>
  </sheetViews>
  <sheetFormatPr defaultColWidth="9" defaultRowHeight="15" customHeight="1" x14ac:dyDescent="0.2"/>
  <cols>
    <col min="1" max="1" width="9" style="420" customWidth="1"/>
    <col min="2" max="12" width="9" style="420"/>
    <col min="13" max="13" width="25.625" style="420" customWidth="1"/>
    <col min="14" max="16" width="9" style="420"/>
    <col min="17" max="17" width="5.5" style="420" hidden="1" customWidth="1"/>
    <col min="18" max="16384" width="9" style="420"/>
  </cols>
  <sheetData>
    <row r="1" spans="1:50" ht="25.5" customHeight="1" x14ac:dyDescent="0.25">
      <c r="A1" s="441" t="s">
        <v>597</v>
      </c>
    </row>
    <row r="6" spans="1:50" ht="15" customHeight="1" x14ac:dyDescent="0.25">
      <c r="A6" s="422"/>
      <c r="M6" s="423" t="s">
        <v>612</v>
      </c>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row>
    <row r="7" spans="1:50" ht="15" customHeight="1" x14ac:dyDescent="0.2">
      <c r="M7" s="424" t="s">
        <v>34</v>
      </c>
      <c r="N7" s="550">
        <v>42005</v>
      </c>
      <c r="O7" s="550">
        <v>42370</v>
      </c>
      <c r="P7" s="550">
        <v>42736</v>
      </c>
      <c r="Q7" s="551">
        <v>43101</v>
      </c>
      <c r="R7" s="550">
        <v>43101</v>
      </c>
      <c r="S7" s="550">
        <v>43466</v>
      </c>
      <c r="T7" s="550">
        <v>43831</v>
      </c>
      <c r="U7" s="550">
        <v>44197</v>
      </c>
      <c r="V7" s="550">
        <v>44562</v>
      </c>
      <c r="W7" s="550">
        <v>44927</v>
      </c>
      <c r="X7" s="550">
        <v>45292</v>
      </c>
      <c r="Y7" s="550">
        <v>45658</v>
      </c>
      <c r="Z7" s="550">
        <v>46023</v>
      </c>
      <c r="AA7" s="550">
        <v>46388</v>
      </c>
      <c r="AB7" s="550">
        <v>46753</v>
      </c>
      <c r="AC7" s="550">
        <v>47119</v>
      </c>
      <c r="AD7" s="550">
        <v>47484</v>
      </c>
      <c r="AE7" s="550">
        <v>47849</v>
      </c>
      <c r="AF7" s="550">
        <v>48214</v>
      </c>
      <c r="AG7" s="550">
        <v>48580</v>
      </c>
      <c r="AH7" s="550">
        <v>48945</v>
      </c>
      <c r="AI7" s="550">
        <v>49310</v>
      </c>
      <c r="AJ7" s="550">
        <v>49675</v>
      </c>
      <c r="AK7" s="550">
        <v>50041</v>
      </c>
      <c r="AL7" s="550">
        <v>50406</v>
      </c>
      <c r="AM7" s="550">
        <v>50771</v>
      </c>
      <c r="AN7" s="550">
        <v>51136</v>
      </c>
      <c r="AO7" s="550">
        <v>51502</v>
      </c>
      <c r="AP7" s="550">
        <v>51867</v>
      </c>
      <c r="AQ7" s="550">
        <v>52232</v>
      </c>
      <c r="AR7" s="550">
        <v>52597</v>
      </c>
      <c r="AS7" s="550">
        <v>52963</v>
      </c>
      <c r="AT7" s="550">
        <v>53328</v>
      </c>
      <c r="AU7" s="550">
        <v>53693</v>
      </c>
      <c r="AV7" s="550">
        <v>54058</v>
      </c>
      <c r="AW7" s="550">
        <v>54424</v>
      </c>
      <c r="AX7" s="550">
        <v>54789</v>
      </c>
    </row>
    <row r="8" spans="1:50" ht="15" customHeight="1" x14ac:dyDescent="0.2">
      <c r="M8" s="424" t="s">
        <v>136</v>
      </c>
      <c r="N8" s="425"/>
      <c r="O8" s="425"/>
      <c r="P8" s="425"/>
      <c r="Q8" s="552"/>
      <c r="R8" s="426">
        <v>49.204239999999999</v>
      </c>
      <c r="S8" s="426">
        <v>45.260899999999999</v>
      </c>
      <c r="T8" s="426">
        <v>41.890189999999997</v>
      </c>
      <c r="U8" s="426">
        <v>41.155169999999998</v>
      </c>
      <c r="V8" s="426">
        <v>33.080860000000001</v>
      </c>
      <c r="W8" s="426">
        <v>33.10754</v>
      </c>
      <c r="X8" s="426">
        <v>32.755659999999999</v>
      </c>
      <c r="Y8" s="426">
        <v>30.38766</v>
      </c>
      <c r="Z8" s="426">
        <v>25.802070000000001</v>
      </c>
      <c r="AA8" s="426">
        <v>24.525590000000001</v>
      </c>
      <c r="AB8" s="426">
        <v>24.158180000000002</v>
      </c>
      <c r="AC8" s="426">
        <v>23.09205</v>
      </c>
      <c r="AD8" s="426">
        <v>23.086300000000001</v>
      </c>
      <c r="AE8" s="426">
        <v>23.33455</v>
      </c>
      <c r="AF8" s="426">
        <v>20.18853</v>
      </c>
      <c r="AG8" s="426">
        <v>19.304120000000001</v>
      </c>
      <c r="AH8" s="426">
        <v>17.504919999999998</v>
      </c>
      <c r="AI8" s="426">
        <v>16.288239999999998</v>
      </c>
      <c r="AJ8" s="426">
        <v>15.463039999999999</v>
      </c>
      <c r="AK8" s="426">
        <v>14.70598</v>
      </c>
      <c r="AL8" s="426">
        <v>14.0419</v>
      </c>
      <c r="AM8" s="426">
        <v>13.767329999999999</v>
      </c>
      <c r="AN8" s="426">
        <v>12.287979999999999</v>
      </c>
      <c r="AO8" s="426">
        <v>12.552770000000001</v>
      </c>
      <c r="AP8" s="426">
        <v>12.712400000000001</v>
      </c>
      <c r="AQ8" s="426">
        <v>12.88603</v>
      </c>
      <c r="AR8" s="426">
        <v>12.869630000000001</v>
      </c>
      <c r="AS8" s="426">
        <v>13.40136</v>
      </c>
      <c r="AT8" s="426">
        <v>13.852460000000001</v>
      </c>
      <c r="AU8" s="426">
        <v>14.0085</v>
      </c>
      <c r="AV8" s="426">
        <v>14.09685</v>
      </c>
      <c r="AW8" s="426">
        <v>14.099159999999999</v>
      </c>
      <c r="AX8" s="426">
        <v>13.944649999999999</v>
      </c>
    </row>
    <row r="9" spans="1:50" ht="15" customHeight="1" x14ac:dyDescent="0.2">
      <c r="M9" s="424" t="s">
        <v>601</v>
      </c>
      <c r="N9" s="425"/>
      <c r="O9" s="425"/>
      <c r="P9" s="425"/>
      <c r="Q9" s="552"/>
      <c r="R9" s="426">
        <v>251.36298061683482</v>
      </c>
      <c r="S9" s="426">
        <v>249.59132011131675</v>
      </c>
      <c r="T9" s="426">
        <v>246.73409312737132</v>
      </c>
      <c r="U9" s="426">
        <v>240.77217559749744</v>
      </c>
      <c r="V9" s="426">
        <v>234.05169442287999</v>
      </c>
      <c r="W9" s="426">
        <v>226.57264960351901</v>
      </c>
      <c r="X9" s="426">
        <v>218.33504113941447</v>
      </c>
      <c r="Y9" s="426">
        <v>209.33886903056631</v>
      </c>
      <c r="Z9" s="426">
        <v>200.18574972822995</v>
      </c>
      <c r="AA9" s="426">
        <v>191.03263042589359</v>
      </c>
      <c r="AB9" s="426">
        <v>181.87951112355722</v>
      </c>
      <c r="AC9" s="426">
        <v>172.72639182122086</v>
      </c>
      <c r="AD9" s="426">
        <v>163.57327251888449</v>
      </c>
      <c r="AE9" s="426">
        <v>161.58905340653672</v>
      </c>
      <c r="AF9" s="426">
        <v>159.60483429418895</v>
      </c>
      <c r="AG9" s="426">
        <v>157.62061518184117</v>
      </c>
      <c r="AH9" s="426">
        <v>155.6363960694934</v>
      </c>
      <c r="AI9" s="426">
        <v>153.6521769571456</v>
      </c>
      <c r="AJ9" s="426">
        <v>150.67519559412173</v>
      </c>
      <c r="AK9" s="426">
        <v>147.69821423109786</v>
      </c>
      <c r="AL9" s="426">
        <v>144.721232868074</v>
      </c>
      <c r="AM9" s="426">
        <v>141.74425150505013</v>
      </c>
      <c r="AN9" s="426">
        <v>138.76727014202623</v>
      </c>
      <c r="AO9" s="426">
        <v>132.20353210508733</v>
      </c>
      <c r="AP9" s="426">
        <v>125.63979406814843</v>
      </c>
      <c r="AQ9" s="426">
        <v>119.07605603120953</v>
      </c>
      <c r="AR9" s="426">
        <v>112.51231799427063</v>
      </c>
      <c r="AS9" s="426">
        <v>105.94857995733175</v>
      </c>
      <c r="AT9" s="426">
        <v>97.779421835657772</v>
      </c>
      <c r="AU9" s="426">
        <v>89.610263713983798</v>
      </c>
      <c r="AV9" s="426">
        <v>81.441105592309825</v>
      </c>
      <c r="AW9" s="426">
        <v>73.271947470635851</v>
      </c>
      <c r="AX9" s="426">
        <v>65.102789348961878</v>
      </c>
    </row>
    <row r="10" spans="1:50" ht="15" customHeight="1" x14ac:dyDescent="0.2">
      <c r="M10" s="424" t="s">
        <v>602</v>
      </c>
      <c r="N10" s="425"/>
      <c r="O10" s="425"/>
      <c r="P10" s="425"/>
      <c r="Q10" s="552"/>
      <c r="R10" s="426">
        <v>87.47568634887655</v>
      </c>
      <c r="S10" s="426">
        <v>88.743231071210758</v>
      </c>
      <c r="T10" s="426">
        <v>89.921175845825857</v>
      </c>
      <c r="U10" s="426">
        <v>89.559387772555993</v>
      </c>
      <c r="V10" s="426">
        <v>89.024910702199506</v>
      </c>
      <c r="W10" s="426">
        <v>88.31774463475638</v>
      </c>
      <c r="X10" s="426">
        <v>87.437889570226631</v>
      </c>
      <c r="Y10" s="426">
        <v>86.385345508610214</v>
      </c>
      <c r="Z10" s="426">
        <v>82.303705605663623</v>
      </c>
      <c r="AA10" s="426">
        <v>78.222065702717032</v>
      </c>
      <c r="AB10" s="426">
        <v>74.140425799770441</v>
      </c>
      <c r="AC10" s="426">
        <v>70.058785896823849</v>
      </c>
      <c r="AD10" s="426">
        <v>65.977145993877244</v>
      </c>
      <c r="AE10" s="426">
        <v>60.314913555834281</v>
      </c>
      <c r="AF10" s="426">
        <v>54.652681117791317</v>
      </c>
      <c r="AG10" s="426">
        <v>48.990448679748354</v>
      </c>
      <c r="AH10" s="426">
        <v>43.328216241705391</v>
      </c>
      <c r="AI10" s="426">
        <v>37.665983803662414</v>
      </c>
      <c r="AJ10" s="426">
        <v>32.913681816209333</v>
      </c>
      <c r="AK10" s="426">
        <v>28.16137982875625</v>
      </c>
      <c r="AL10" s="426">
        <v>23.409077841303166</v>
      </c>
      <c r="AM10" s="426">
        <v>18.656775853850082</v>
      </c>
      <c r="AN10" s="426">
        <v>13.904473866396998</v>
      </c>
      <c r="AO10" s="426">
        <v>11.588394696957838</v>
      </c>
      <c r="AP10" s="426">
        <v>9.2723155275186784</v>
      </c>
      <c r="AQ10" s="426">
        <v>6.9562363580795186</v>
      </c>
      <c r="AR10" s="426">
        <v>4.6401571886403588</v>
      </c>
      <c r="AS10" s="426">
        <v>2.3240780192011998</v>
      </c>
      <c r="AT10" s="426">
        <v>1.8936747631734323</v>
      </c>
      <c r="AU10" s="426">
        <v>1.4632715071456648</v>
      </c>
      <c r="AV10" s="426">
        <v>1.0328682511178973</v>
      </c>
      <c r="AW10" s="426">
        <v>0.60246499509012963</v>
      </c>
      <c r="AX10" s="426">
        <v>0.17206173906236166</v>
      </c>
    </row>
    <row r="11" spans="1:50" ht="15" customHeight="1" x14ac:dyDescent="0.2">
      <c r="A11" s="427"/>
      <c r="B11" s="427"/>
      <c r="C11" s="427"/>
      <c r="D11" s="427"/>
      <c r="E11" s="427"/>
      <c r="F11" s="427"/>
      <c r="G11" s="427"/>
      <c r="H11" s="427"/>
      <c r="I11" s="427"/>
      <c r="J11" s="427"/>
      <c r="K11" s="427"/>
      <c r="L11" s="427"/>
      <c r="M11" s="424" t="s">
        <v>603</v>
      </c>
      <c r="N11" s="425"/>
      <c r="O11" s="425"/>
      <c r="P11" s="425"/>
      <c r="Q11" s="552"/>
      <c r="R11" s="426">
        <v>79.957093034289102</v>
      </c>
      <c r="S11" s="426">
        <v>85.742469380230631</v>
      </c>
      <c r="T11" s="426">
        <v>91.727162936342509</v>
      </c>
      <c r="U11" s="426">
        <v>94.187549986336279</v>
      </c>
      <c r="V11" s="426">
        <v>96.63389976378123</v>
      </c>
      <c r="W11" s="426">
        <v>99.066212268677404</v>
      </c>
      <c r="X11" s="426">
        <v>101.4844875010248</v>
      </c>
      <c r="Y11" s="426">
        <v>103.88872546082341</v>
      </c>
      <c r="Z11" s="426">
        <v>103.18363666610639</v>
      </c>
      <c r="AA11" s="426">
        <v>102.47854787138937</v>
      </c>
      <c r="AB11" s="426">
        <v>101.77345907667234</v>
      </c>
      <c r="AC11" s="426">
        <v>101.06837028195532</v>
      </c>
      <c r="AD11" s="426">
        <v>100.36328148723828</v>
      </c>
      <c r="AE11" s="426">
        <v>100.00222503762902</v>
      </c>
      <c r="AF11" s="426">
        <v>99.641168588019767</v>
      </c>
      <c r="AG11" s="426">
        <v>99.280112138410516</v>
      </c>
      <c r="AH11" s="426">
        <v>98.919055688801251</v>
      </c>
      <c r="AI11" s="426">
        <v>98.557999239192</v>
      </c>
      <c r="AJ11" s="426">
        <v>97.719814589668943</v>
      </c>
      <c r="AK11" s="426">
        <v>96.881629940145899</v>
      </c>
      <c r="AL11" s="426">
        <v>96.043445290622856</v>
      </c>
      <c r="AM11" s="426">
        <v>95.205260641099798</v>
      </c>
      <c r="AN11" s="426">
        <v>94.367075991576741</v>
      </c>
      <c r="AO11" s="426">
        <v>93.656877197954813</v>
      </c>
      <c r="AP11" s="426">
        <v>92.946678404332886</v>
      </c>
      <c r="AQ11" s="426">
        <v>92.236479610710944</v>
      </c>
      <c r="AR11" s="426">
        <v>91.526280817089003</v>
      </c>
      <c r="AS11" s="426">
        <v>90.816082023467075</v>
      </c>
      <c r="AT11" s="426">
        <v>89.939685401168816</v>
      </c>
      <c r="AU11" s="426">
        <v>89.063288778870557</v>
      </c>
      <c r="AV11" s="426">
        <v>88.186892156572299</v>
      </c>
      <c r="AW11" s="426">
        <v>87.31049553427404</v>
      </c>
      <c r="AX11" s="426">
        <v>86.434098911975781</v>
      </c>
    </row>
    <row r="13" spans="1:50" ht="15" customHeight="1" x14ac:dyDescent="0.2">
      <c r="M13" s="617" t="s">
        <v>720</v>
      </c>
    </row>
    <row r="14" spans="1:50" ht="15" customHeight="1" x14ac:dyDescent="0.2">
      <c r="M14" s="617" t="s">
        <v>799</v>
      </c>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inal_x0020_sign_x0020_off xmlns="9a43113e-6c49-4a62-a2ea-cdedccc9934c">false</Final_x0020_sign_x0020_off>
    <Chapter xmlns="9a43113e-6c49-4a62-a2ea-cdedccc9934c">General</Chapt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BEC75855AAE3C4BABCA13AD707223FB" ma:contentTypeVersion="2" ma:contentTypeDescription="Create a new document." ma:contentTypeScope="" ma:versionID="0dbfe9d60bceedd265b4a00885052cc2">
  <xsd:schema xmlns:xsd="http://www.w3.org/2001/XMLSchema" xmlns:xs="http://www.w3.org/2001/XMLSchema" xmlns:p="http://schemas.microsoft.com/office/2006/metadata/properties" xmlns:ns2="9a43113e-6c49-4a62-a2ea-cdedccc9934c" targetNamespace="http://schemas.microsoft.com/office/2006/metadata/properties" ma:root="true" ma:fieldsID="a62171e7a286d9227a397414ae951570" ns2:_="">
    <xsd:import namespace="9a43113e-6c49-4a62-a2ea-cdedccc9934c"/>
    <xsd:element name="properties">
      <xsd:complexType>
        <xsd:sequence>
          <xsd:element name="documentManagement">
            <xsd:complexType>
              <xsd:all>
                <xsd:element ref="ns2:Final_x0020_sign_x0020_off" minOccurs="0"/>
                <xsd:element ref="ns2:Chapte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3113e-6c49-4a62-a2ea-cdedccc9934c" elementFormDefault="qualified">
    <xsd:import namespace="http://schemas.microsoft.com/office/2006/documentManagement/types"/>
    <xsd:import namespace="http://schemas.microsoft.com/office/infopath/2007/PartnerControls"/>
    <xsd:element name="Final_x0020_sign_x0020_off" ma:index="8" nillable="true" ma:displayName="Final sign off" ma:default="1" ma:internalName="Final_x0020_sign_x0020_off">
      <xsd:simpleType>
        <xsd:restriction base="dms:Boolean"/>
      </xsd:simpleType>
    </xsd:element>
    <xsd:element name="Chapter" ma:index="9" ma:displayName="Chapter" ma:description="Which chapter of FES" ma:format="Dropdown" ma:internalName="Chapter">
      <xsd:simpleType>
        <xsd:restriction base="dms:Choice">
          <xsd:enumeration value="General"/>
          <xsd:enumeration value="Chapters 1-2"/>
          <xsd:enumeration value="Chapter 3 - Demand"/>
          <xsd:enumeration value="Chapter 4 - Supply"/>
          <xsd:enumeration value="Chapter 5 - Environmental targets"/>
          <xsd:enumeration value="Chapter 6 - Method"/>
          <xsd:enumeration value="Conference presentations"/>
          <xsd:enumeration value="Conference stand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2E1193-50AB-4802-9522-A1299526AC38}">
  <ds:schemaRefs>
    <ds:schemaRef ds:uri="http://schemas.microsoft.com/sharepoint/v3/contenttype/forms"/>
  </ds:schemaRefs>
</ds:datastoreItem>
</file>

<file path=customXml/itemProps2.xml><?xml version="1.0" encoding="utf-8"?>
<ds:datastoreItem xmlns:ds="http://schemas.openxmlformats.org/officeDocument/2006/customXml" ds:itemID="{42818517-00CF-4C48-B8D6-A597E7DF9D26}">
  <ds:schemaRefs>
    <ds:schemaRef ds:uri="http://purl.org/dc/dcmitype/"/>
    <ds:schemaRef ds:uri="http://www.w3.org/XML/1998/namespace"/>
    <ds:schemaRef ds:uri="http://schemas.microsoft.com/office/2006/documentManagement/types"/>
    <ds:schemaRef ds:uri="http://schemas.openxmlformats.org/package/2006/metadata/core-properties"/>
    <ds:schemaRef ds:uri="http://purl.org/dc/terms/"/>
    <ds:schemaRef ds:uri="9a43113e-6c49-4a62-a2ea-cdedccc9934c"/>
    <ds:schemaRef ds:uri="http://schemas.microsoft.com/office/infopath/2007/PartnerControl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1A1B555-2E60-4B04-8F36-65F63BA9A8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43113e-6c49-4a62-a2ea-cdedccc99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80</vt:i4>
      </vt:variant>
    </vt:vector>
  </HeadingPairs>
  <TitlesOfParts>
    <vt:vector size="80" baseType="lpstr">
      <vt:lpstr>2018 Contents</vt:lpstr>
      <vt:lpstr>Commodity Prices</vt:lpstr>
      <vt:lpstr>CP1</vt:lpstr>
      <vt:lpstr>CP2</vt:lpstr>
      <vt:lpstr>CP3</vt:lpstr>
      <vt:lpstr>CP4</vt:lpstr>
      <vt:lpstr>CP5</vt:lpstr>
      <vt:lpstr>3. Decarb. &amp; Decentral.</vt:lpstr>
      <vt:lpstr>3.1</vt:lpstr>
      <vt:lpstr>3.2</vt:lpstr>
      <vt:lpstr>3.3</vt:lpstr>
      <vt:lpstr>3.4</vt:lpstr>
      <vt:lpstr>3.5</vt:lpstr>
      <vt:lpstr>3.6</vt:lpstr>
      <vt:lpstr>d.1</vt:lpstr>
      <vt:lpstr>4.Energy Demand</vt:lpstr>
      <vt:lpstr>4.1a</vt:lpstr>
      <vt:lpstr>4.1b</vt:lpstr>
      <vt:lpstr>4.1c</vt:lpstr>
      <vt:lpstr>4.1d</vt:lpstr>
      <vt:lpstr>4.2</vt:lpstr>
      <vt:lpstr>4.3</vt:lpstr>
      <vt:lpstr>4.4</vt:lpstr>
      <vt:lpstr>4.5</vt:lpstr>
      <vt:lpstr>4.6</vt:lpstr>
      <vt:lpstr>4.7</vt:lpstr>
      <vt:lpstr>4.8</vt:lpstr>
      <vt:lpstr>4.10</vt:lpstr>
      <vt:lpstr>4.11</vt:lpstr>
      <vt:lpstr>4.12</vt:lpstr>
      <vt:lpstr>4.13</vt:lpstr>
      <vt:lpstr>4.14</vt:lpstr>
      <vt:lpstr>4.15</vt:lpstr>
      <vt:lpstr>4.16</vt:lpstr>
      <vt:lpstr>4.18</vt:lpstr>
      <vt:lpstr>4.19</vt:lpstr>
      <vt:lpstr>4.20</vt:lpstr>
      <vt:lpstr>4.22</vt:lpstr>
      <vt:lpstr>4.25</vt:lpstr>
      <vt:lpstr>GD1</vt:lpstr>
      <vt:lpstr>GD2</vt:lpstr>
      <vt:lpstr>GD3</vt:lpstr>
      <vt:lpstr>GD4</vt:lpstr>
      <vt:lpstr>GD5</vt:lpstr>
      <vt:lpstr>ED1</vt:lpstr>
      <vt:lpstr>ED2</vt:lpstr>
      <vt:lpstr>ED3</vt:lpstr>
      <vt:lpstr>ED4</vt:lpstr>
      <vt:lpstr>ED5</vt:lpstr>
      <vt:lpstr>ED6</vt:lpstr>
      <vt:lpstr>ED7</vt:lpstr>
      <vt:lpstr>ED8</vt:lpstr>
      <vt:lpstr>ED9</vt:lpstr>
      <vt:lpstr>ED10</vt:lpstr>
      <vt:lpstr>ED11</vt:lpstr>
      <vt:lpstr>RT1</vt:lpstr>
      <vt:lpstr>RT2</vt:lpstr>
      <vt:lpstr>RT3</vt:lpstr>
      <vt:lpstr>HT1</vt:lpstr>
      <vt:lpstr>HT2</vt:lpstr>
      <vt:lpstr>5.Energy Supply</vt:lpstr>
      <vt:lpstr>5.1</vt:lpstr>
      <vt:lpstr>5.2_5.3</vt:lpstr>
      <vt:lpstr>5.4</vt:lpstr>
      <vt:lpstr>5.5</vt:lpstr>
      <vt:lpstr>5.6</vt:lpstr>
      <vt:lpstr>5.8</vt:lpstr>
      <vt:lpstr>5.9</vt:lpstr>
      <vt:lpstr>5.10</vt:lpstr>
      <vt:lpstr>5.11</vt:lpstr>
      <vt:lpstr>5.12</vt:lpstr>
      <vt:lpstr>5.13</vt:lpstr>
      <vt:lpstr>5.14</vt:lpstr>
      <vt:lpstr>5.15</vt:lpstr>
      <vt:lpstr>5.16</vt:lpstr>
      <vt:lpstr>5.17</vt:lpstr>
      <vt:lpstr>ES1</vt:lpstr>
      <vt:lpstr>ES2</vt:lpstr>
      <vt:lpstr>GS1</vt:lpstr>
      <vt:lpstr>GS2</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Clough</dc:creator>
  <cp:lastModifiedBy>Alex Haffner</cp:lastModifiedBy>
  <cp:lastPrinted>2015-06-09T10:42:45Z</cp:lastPrinted>
  <dcterms:created xsi:type="dcterms:W3CDTF">2015-06-03T10:27:47Z</dcterms:created>
  <dcterms:modified xsi:type="dcterms:W3CDTF">2018-07-17T11:10:54Z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0x0101001BEC75855AAE3C4BABCA13AD707223FB</vt:lpwstr>
  </property>
  <property fmtid="{D5CDD505-2E9C-101B-9397-08002B2CF9AE}" pid="3" name="Order">
    <vt:r8>8900</vt:r8>
  </property>
  <property fmtid="{D5CDD505-2E9C-101B-9397-08002B2CF9AE}" pid="4" name="_AdHocReviewCycleID">
    <vt:i4>-895470791</vt:i4>
  </property>
  <property fmtid="{D5CDD505-2E9C-101B-9397-08002B2CF9AE}" pid="5" name="_NewReviewCycle">
    <vt:lpwstr/>
  </property>
  <property fmtid="{D5CDD505-2E9C-101B-9397-08002B2CF9AE}" pid="6" name="_EmailSubject">
    <vt:lpwstr>Excel Cleaning</vt:lpwstr>
  </property>
  <property fmtid="{D5CDD505-2E9C-101B-9397-08002B2CF9AE}" pid="7" name="_AuthorEmail">
    <vt:lpwstr>Orlando.Elmhirst@nationalgrid.com</vt:lpwstr>
  </property>
  <property fmtid="{D5CDD505-2E9C-101B-9397-08002B2CF9AE}" pid="8" name="_AuthorEmailDisplayName">
    <vt:lpwstr>Elmhirst, Orlando</vt:lpwstr>
  </property>
  <property fmtid="{D5CDD505-2E9C-101B-9397-08002B2CF9AE}" pid="9" name="_ReviewingToolsShownOnce">
    <vt:lpwstr/>
  </property>
</Properties>
</file>